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リクウェイ_Excel追加\3 次連立チェビシェフ＋1 素子(LPF)\"/>
    </mc:Choice>
  </mc:AlternateContent>
  <xr:revisionPtr revIDLastSave="0" documentId="13_ncr:1_{AD0E66E5-C8FC-4AED-85CF-630C75A891A3}" xr6:coauthVersionLast="47" xr6:coauthVersionMax="47" xr10:uidLastSave="{00000000-0000-0000-0000-000000000000}"/>
  <bookViews>
    <workbookView xWindow="-108" yWindow="-108" windowWidth="23256" windowHeight="12576" activeTab="2" xr2:uid="{00000000-000D-0000-FFFF-FFFF00000000}"/>
  </bookViews>
  <sheets>
    <sheet name="設定部" sheetId="21" r:id="rId1"/>
    <sheet name="E系列丸め" sheetId="22" r:id="rId2"/>
    <sheet name="演算処理" sheetId="20" r:id="rId3"/>
  </sheets>
  <externalReferences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M3507" i="20" l="1"/>
  <c r="T3507" i="20"/>
  <c r="E3507" i="20"/>
  <c r="P3507" i="20" s="1"/>
  <c r="AF3504" i="20"/>
  <c r="O3504" i="20"/>
  <c r="N3504" i="20"/>
  <c r="L3504" i="20"/>
  <c r="Q3507" i="20" s="1"/>
  <c r="AM3500" i="20"/>
  <c r="T3500" i="20"/>
  <c r="N3500" i="20"/>
  <c r="E3500" i="20"/>
  <c r="P3500" i="20" s="1"/>
  <c r="AF3497" i="20"/>
  <c r="P3497" i="20"/>
  <c r="O3497" i="20"/>
  <c r="N3497" i="20"/>
  <c r="L3497" i="20"/>
  <c r="Q3500" i="20" s="1"/>
  <c r="AM3493" i="20"/>
  <c r="T3493" i="20"/>
  <c r="E3493" i="20"/>
  <c r="P3493" i="20" s="1"/>
  <c r="AF3490" i="20"/>
  <c r="Q3490" i="20"/>
  <c r="P3490" i="20"/>
  <c r="O3490" i="20"/>
  <c r="N3490" i="20"/>
  <c r="L3490" i="20"/>
  <c r="Q3493" i="20" s="1"/>
  <c r="AM3486" i="20"/>
  <c r="T3486" i="20"/>
  <c r="E3486" i="20"/>
  <c r="AF3483" i="20"/>
  <c r="Q3483" i="20"/>
  <c r="O3483" i="20"/>
  <c r="N3483" i="20"/>
  <c r="L3483" i="20"/>
  <c r="P3483" i="20" s="1"/>
  <c r="X3483" i="20" s="1"/>
  <c r="AM3479" i="20"/>
  <c r="T3479" i="20"/>
  <c r="O3479" i="20"/>
  <c r="N3479" i="20"/>
  <c r="E3479" i="20"/>
  <c r="P3479" i="20" s="1"/>
  <c r="AF3476" i="20"/>
  <c r="O3476" i="20"/>
  <c r="N3476" i="20"/>
  <c r="L3476" i="20"/>
  <c r="Q3476" i="20" s="1"/>
  <c r="AM3472" i="20"/>
  <c r="T3472" i="20"/>
  <c r="P3472" i="20"/>
  <c r="O3472" i="20"/>
  <c r="E3472" i="20"/>
  <c r="N3472" i="20" s="1"/>
  <c r="AF3469" i="20"/>
  <c r="O3469" i="20"/>
  <c r="N3469" i="20"/>
  <c r="L3469" i="20"/>
  <c r="Q3469" i="20" s="1"/>
  <c r="AM3465" i="20"/>
  <c r="T3465" i="20"/>
  <c r="P3465" i="20"/>
  <c r="N3465" i="20"/>
  <c r="E3465" i="20"/>
  <c r="O3465" i="20" s="1"/>
  <c r="AF3462" i="20"/>
  <c r="O3462" i="20"/>
  <c r="N3462" i="20"/>
  <c r="L3462" i="20"/>
  <c r="Q3462" i="20" s="1"/>
  <c r="AM3458" i="20"/>
  <c r="T3458" i="20"/>
  <c r="E3458" i="20"/>
  <c r="AF3455" i="20"/>
  <c r="O3455" i="20"/>
  <c r="N3455" i="20"/>
  <c r="L3455" i="20"/>
  <c r="AM3451" i="20"/>
  <c r="T3451" i="20"/>
  <c r="N3451" i="20"/>
  <c r="E3451" i="20"/>
  <c r="P3451" i="20" s="1"/>
  <c r="AF3448" i="20"/>
  <c r="O3448" i="20"/>
  <c r="N3448" i="20"/>
  <c r="L3448" i="20"/>
  <c r="Q3451" i="20" s="1"/>
  <c r="AM3444" i="20"/>
  <c r="T3444" i="20"/>
  <c r="O3444" i="20"/>
  <c r="E3444" i="20"/>
  <c r="P3444" i="20" s="1"/>
  <c r="AF3441" i="20"/>
  <c r="O3441" i="20"/>
  <c r="N3441" i="20"/>
  <c r="L3441" i="20"/>
  <c r="Q3444" i="20" s="1"/>
  <c r="AM3437" i="20"/>
  <c r="T3437" i="20"/>
  <c r="E3437" i="20"/>
  <c r="O3437" i="20" s="1"/>
  <c r="AF3434" i="20"/>
  <c r="P3434" i="20"/>
  <c r="O3434" i="20"/>
  <c r="N3434" i="20"/>
  <c r="L3434" i="20"/>
  <c r="Q3437" i="20" s="1"/>
  <c r="AM3430" i="20"/>
  <c r="T3430" i="20"/>
  <c r="E3430" i="20"/>
  <c r="AF3427" i="20"/>
  <c r="Q3427" i="20"/>
  <c r="O3427" i="20"/>
  <c r="N3427" i="20"/>
  <c r="AA3427" i="20" s="1"/>
  <c r="L3427" i="20"/>
  <c r="P3427" i="20" s="1"/>
  <c r="AM3423" i="20"/>
  <c r="T3423" i="20"/>
  <c r="N3423" i="20"/>
  <c r="E3423" i="20"/>
  <c r="P3423" i="20" s="1"/>
  <c r="AF3420" i="20"/>
  <c r="X3420" i="20"/>
  <c r="Q3420" i="20"/>
  <c r="O3420" i="20"/>
  <c r="N3420" i="20"/>
  <c r="AA3420" i="20" s="1"/>
  <c r="L3420" i="20"/>
  <c r="P3420" i="20" s="1"/>
  <c r="AM3416" i="20"/>
  <c r="T3416" i="20"/>
  <c r="O3416" i="20"/>
  <c r="N3416" i="20"/>
  <c r="E3416" i="20"/>
  <c r="P3416" i="20" s="1"/>
  <c r="AF3413" i="20"/>
  <c r="O3413" i="20"/>
  <c r="N3413" i="20"/>
  <c r="L3413" i="20"/>
  <c r="Q3413" i="20" s="1"/>
  <c r="AM3409" i="20"/>
  <c r="T3409" i="20"/>
  <c r="P3409" i="20"/>
  <c r="O3409" i="20"/>
  <c r="E3409" i="20"/>
  <c r="N3409" i="20" s="1"/>
  <c r="AF3406" i="20"/>
  <c r="Z3406" i="20"/>
  <c r="P3406" i="20"/>
  <c r="O3406" i="20"/>
  <c r="N3406" i="20"/>
  <c r="X3406" i="20" s="1"/>
  <c r="L3406" i="20"/>
  <c r="Q3406" i="20" s="1"/>
  <c r="Y3406" i="20" s="1"/>
  <c r="AM3402" i="20"/>
  <c r="T3402" i="20"/>
  <c r="E3402" i="20"/>
  <c r="O3402" i="20" s="1"/>
  <c r="AF3399" i="20"/>
  <c r="O3399" i="20"/>
  <c r="N3399" i="20"/>
  <c r="L3399" i="20"/>
  <c r="AM3395" i="20"/>
  <c r="T3395" i="20"/>
  <c r="N3395" i="20"/>
  <c r="E3395" i="20"/>
  <c r="P3395" i="20" s="1"/>
  <c r="AF3392" i="20"/>
  <c r="O3392" i="20"/>
  <c r="N3392" i="20"/>
  <c r="L3392" i="20"/>
  <c r="Q3395" i="20" s="1"/>
  <c r="AM3388" i="20"/>
  <c r="T3388" i="20"/>
  <c r="O3388" i="20"/>
  <c r="E3388" i="20"/>
  <c r="P3388" i="20" s="1"/>
  <c r="AF3385" i="20"/>
  <c r="O3385" i="20"/>
  <c r="N3385" i="20"/>
  <c r="L3385" i="20"/>
  <c r="Q3388" i="20" s="1"/>
  <c r="AM3381" i="20"/>
  <c r="T3381" i="20"/>
  <c r="E3381" i="20"/>
  <c r="O3381" i="20" s="1"/>
  <c r="AF3378" i="20"/>
  <c r="P3378" i="20"/>
  <c r="O3378" i="20"/>
  <c r="N3378" i="20"/>
  <c r="L3378" i="20"/>
  <c r="Q3381" i="20" s="1"/>
  <c r="AM3374" i="20"/>
  <c r="T3374" i="20"/>
  <c r="E3374" i="20"/>
  <c r="AF3371" i="20"/>
  <c r="O3371" i="20"/>
  <c r="N3371" i="20"/>
  <c r="L3371" i="20"/>
  <c r="Q3374" i="20" s="1"/>
  <c r="AM3367" i="20"/>
  <c r="T3367" i="20"/>
  <c r="P3367" i="20"/>
  <c r="O3367" i="20"/>
  <c r="N3367" i="20"/>
  <c r="E3367" i="20"/>
  <c r="AF3364" i="20"/>
  <c r="P3364" i="20"/>
  <c r="O3364" i="20"/>
  <c r="N3364" i="20"/>
  <c r="X3364" i="20" s="1"/>
  <c r="L3364" i="20"/>
  <c r="Q3364" i="20" s="1"/>
  <c r="AM3360" i="20"/>
  <c r="T3360" i="20"/>
  <c r="Q3360" i="20"/>
  <c r="E3360" i="20"/>
  <c r="AF3357" i="20"/>
  <c r="O3357" i="20"/>
  <c r="N3357" i="20"/>
  <c r="L3357" i="20"/>
  <c r="P3357" i="20" s="1"/>
  <c r="AM3353" i="20"/>
  <c r="T3353" i="20"/>
  <c r="N3353" i="20"/>
  <c r="E3353" i="20"/>
  <c r="P3353" i="20" s="1"/>
  <c r="AF3350" i="20"/>
  <c r="Q3350" i="20"/>
  <c r="O3350" i="20"/>
  <c r="N3350" i="20"/>
  <c r="L3350" i="20"/>
  <c r="P3350" i="20" s="1"/>
  <c r="AM3346" i="20"/>
  <c r="T3346" i="20"/>
  <c r="O3346" i="20"/>
  <c r="N3346" i="20"/>
  <c r="E3346" i="20"/>
  <c r="AF3343" i="20"/>
  <c r="O3343" i="20"/>
  <c r="N3343" i="20"/>
  <c r="L3343" i="20"/>
  <c r="Q3346" i="20" s="1"/>
  <c r="AM3339" i="20"/>
  <c r="T3339" i="20"/>
  <c r="P3339" i="20"/>
  <c r="O3339" i="20"/>
  <c r="N3339" i="20"/>
  <c r="E3339" i="20"/>
  <c r="AF3336" i="20"/>
  <c r="P3336" i="20"/>
  <c r="O3336" i="20"/>
  <c r="N3336" i="20"/>
  <c r="L3336" i="20"/>
  <c r="Q3339" i="20" s="1"/>
  <c r="AM3332" i="20"/>
  <c r="T3332" i="20"/>
  <c r="E3332" i="20"/>
  <c r="AF3329" i="20"/>
  <c r="Q3329" i="20"/>
  <c r="O3329" i="20"/>
  <c r="N3329" i="20"/>
  <c r="L3329" i="20"/>
  <c r="AM3325" i="20"/>
  <c r="T3325" i="20"/>
  <c r="O3325" i="20"/>
  <c r="N3325" i="20"/>
  <c r="E3325" i="20"/>
  <c r="AF3322" i="20"/>
  <c r="O3322" i="20"/>
  <c r="N3322" i="20"/>
  <c r="L3322" i="20"/>
  <c r="P3322" i="20" s="1"/>
  <c r="AM3318" i="20"/>
  <c r="T3318" i="20"/>
  <c r="O3318" i="20"/>
  <c r="E3318" i="20"/>
  <c r="P3318" i="20" s="1"/>
  <c r="AF3315" i="20"/>
  <c r="O3315" i="20"/>
  <c r="N3315" i="20"/>
  <c r="L3315" i="20"/>
  <c r="Q3315" i="20" s="1"/>
  <c r="AM3311" i="20"/>
  <c r="T3311" i="20"/>
  <c r="P3311" i="20"/>
  <c r="E3311" i="20"/>
  <c r="N3311" i="20" s="1"/>
  <c r="AF3308" i="20"/>
  <c r="P3308" i="20"/>
  <c r="Z3308" i="20" s="1"/>
  <c r="O3308" i="20"/>
  <c r="N3308" i="20"/>
  <c r="L3308" i="20"/>
  <c r="Q3308" i="20" s="1"/>
  <c r="AM3304" i="20"/>
  <c r="T3304" i="20"/>
  <c r="E3304" i="20"/>
  <c r="AF3301" i="20"/>
  <c r="O3301" i="20"/>
  <c r="N3301" i="20"/>
  <c r="L3301" i="20"/>
  <c r="P3301" i="20" s="1"/>
  <c r="AM3297" i="20"/>
  <c r="T3297" i="20"/>
  <c r="Q3297" i="20"/>
  <c r="N3297" i="20"/>
  <c r="E3297" i="20"/>
  <c r="P3297" i="20" s="1"/>
  <c r="AF3294" i="20"/>
  <c r="O3294" i="20"/>
  <c r="N3294" i="20"/>
  <c r="L3294" i="20"/>
  <c r="AM3290" i="20"/>
  <c r="T3290" i="20"/>
  <c r="O3290" i="20"/>
  <c r="X3290" i="20" s="1"/>
  <c r="N3290" i="20"/>
  <c r="E3290" i="20"/>
  <c r="P3290" i="20" s="1"/>
  <c r="AF3287" i="20"/>
  <c r="O3287" i="20"/>
  <c r="N3287" i="20"/>
  <c r="L3287" i="20"/>
  <c r="Q3290" i="20" s="1"/>
  <c r="AM3283" i="20"/>
  <c r="T3283" i="20"/>
  <c r="P3283" i="20"/>
  <c r="O3283" i="20"/>
  <c r="E3283" i="20"/>
  <c r="N3283" i="20" s="1"/>
  <c r="AF3280" i="20"/>
  <c r="P3280" i="20"/>
  <c r="O3280" i="20"/>
  <c r="N3280" i="20"/>
  <c r="L3280" i="20"/>
  <c r="Q3283" i="20" s="1"/>
  <c r="AM3276" i="20"/>
  <c r="T3276" i="20"/>
  <c r="E3276" i="20"/>
  <c r="AF3273" i="20"/>
  <c r="O3273" i="20"/>
  <c r="N3273" i="20"/>
  <c r="L3273" i="20"/>
  <c r="AM3269" i="20"/>
  <c r="T3269" i="20"/>
  <c r="N3269" i="20"/>
  <c r="E3269" i="20"/>
  <c r="AF3266" i="20"/>
  <c r="Q3266" i="20"/>
  <c r="O3266" i="20"/>
  <c r="N3266" i="20"/>
  <c r="L3266" i="20"/>
  <c r="P3266" i="20" s="1"/>
  <c r="AM3262" i="20"/>
  <c r="T3262" i="20"/>
  <c r="O3262" i="20"/>
  <c r="N3262" i="20"/>
  <c r="E3262" i="20"/>
  <c r="P3262" i="20" s="1"/>
  <c r="AF3259" i="20"/>
  <c r="O3259" i="20"/>
  <c r="N3259" i="20"/>
  <c r="L3259" i="20"/>
  <c r="Q3259" i="20" s="1"/>
  <c r="AM3255" i="20"/>
  <c r="T3255" i="20"/>
  <c r="P3255" i="20"/>
  <c r="O3255" i="20"/>
  <c r="E3255" i="20"/>
  <c r="N3255" i="20" s="1"/>
  <c r="AF3252" i="20"/>
  <c r="P3252" i="20"/>
  <c r="O3252" i="20"/>
  <c r="Y3252" i="20" s="1"/>
  <c r="N3252" i="20"/>
  <c r="L3252" i="20"/>
  <c r="Q3252" i="20" s="1"/>
  <c r="AM3248" i="20"/>
  <c r="T3248" i="20"/>
  <c r="O3248" i="20"/>
  <c r="E3248" i="20"/>
  <c r="P3248" i="20" s="1"/>
  <c r="AF3245" i="20"/>
  <c r="Q3245" i="20"/>
  <c r="P3245" i="20"/>
  <c r="O3245" i="20"/>
  <c r="N3245" i="20"/>
  <c r="L3245" i="20"/>
  <c r="Q3248" i="20" s="1"/>
  <c r="AM3241" i="20"/>
  <c r="T3241" i="20"/>
  <c r="E3241" i="20"/>
  <c r="AF3238" i="20"/>
  <c r="Q3238" i="20"/>
  <c r="O3238" i="20"/>
  <c r="N3238" i="20"/>
  <c r="L3238" i="20"/>
  <c r="P3238" i="20" s="1"/>
  <c r="AM3234" i="20"/>
  <c r="T3234" i="20"/>
  <c r="Q3234" i="20"/>
  <c r="O3234" i="20"/>
  <c r="N3234" i="20"/>
  <c r="E3234" i="20"/>
  <c r="AF3231" i="20"/>
  <c r="O3231" i="20"/>
  <c r="N3231" i="20"/>
  <c r="L3231" i="20"/>
  <c r="AM3227" i="20"/>
  <c r="T3227" i="20"/>
  <c r="P3227" i="20"/>
  <c r="O3227" i="20"/>
  <c r="N3227" i="20"/>
  <c r="E3227" i="20"/>
  <c r="AF3224" i="20"/>
  <c r="O3224" i="20"/>
  <c r="N3224" i="20"/>
  <c r="L3224" i="20"/>
  <c r="Q3224" i="20" s="1"/>
  <c r="AM3220" i="20"/>
  <c r="T3220" i="20"/>
  <c r="P3220" i="20"/>
  <c r="O3220" i="20"/>
  <c r="E3220" i="20"/>
  <c r="N3220" i="20" s="1"/>
  <c r="AF3217" i="20"/>
  <c r="O3217" i="20"/>
  <c r="N3217" i="20"/>
  <c r="L3217" i="20"/>
  <c r="Q3217" i="20" s="1"/>
  <c r="AM3213" i="20"/>
  <c r="T3213" i="20"/>
  <c r="E3213" i="20"/>
  <c r="AF3210" i="20"/>
  <c r="O3210" i="20"/>
  <c r="N3210" i="20"/>
  <c r="L3210" i="20"/>
  <c r="AM3206" i="20"/>
  <c r="T3206" i="20"/>
  <c r="E3206" i="20"/>
  <c r="AF3203" i="20"/>
  <c r="Q3203" i="20"/>
  <c r="P3203" i="20"/>
  <c r="O3203" i="20"/>
  <c r="N3203" i="20"/>
  <c r="L3203" i="20"/>
  <c r="Q3206" i="20" s="1"/>
  <c r="AM3199" i="20"/>
  <c r="T3199" i="20"/>
  <c r="E3199" i="20"/>
  <c r="AF3196" i="20"/>
  <c r="Q3196" i="20"/>
  <c r="O3196" i="20"/>
  <c r="N3196" i="20"/>
  <c r="L3196" i="20"/>
  <c r="AM3192" i="20"/>
  <c r="T3192" i="20"/>
  <c r="O3192" i="20"/>
  <c r="N3192" i="20"/>
  <c r="E3192" i="20"/>
  <c r="P3192" i="20" s="1"/>
  <c r="AA3192" i="20" s="1"/>
  <c r="AF3189" i="20"/>
  <c r="P3189" i="20"/>
  <c r="O3189" i="20"/>
  <c r="N3189" i="20"/>
  <c r="L3189" i="20"/>
  <c r="Q3192" i="20" s="1"/>
  <c r="AM3185" i="20"/>
  <c r="T3185" i="20"/>
  <c r="E3185" i="20"/>
  <c r="N3185" i="20" s="1"/>
  <c r="AF3182" i="20"/>
  <c r="Z3182" i="20"/>
  <c r="Q3182" i="20"/>
  <c r="O3182" i="20"/>
  <c r="N3182" i="20"/>
  <c r="L3182" i="20"/>
  <c r="P3182" i="20" s="1"/>
  <c r="Y3182" i="20" s="1"/>
  <c r="AM3178" i="20"/>
  <c r="T3178" i="20"/>
  <c r="P3178" i="20"/>
  <c r="AA3178" i="20" s="1"/>
  <c r="O3178" i="20"/>
  <c r="N3178" i="20"/>
  <c r="E3178" i="20"/>
  <c r="AF3175" i="20"/>
  <c r="O3175" i="20"/>
  <c r="N3175" i="20"/>
  <c r="L3175" i="20"/>
  <c r="Q3178" i="20" s="1"/>
  <c r="AM3171" i="20"/>
  <c r="T3171" i="20"/>
  <c r="O3171" i="20"/>
  <c r="N3171" i="20"/>
  <c r="E3171" i="20"/>
  <c r="AF3168" i="20"/>
  <c r="O3168" i="20"/>
  <c r="N3168" i="20"/>
  <c r="L3168" i="20"/>
  <c r="AM3164" i="20"/>
  <c r="T3164" i="20"/>
  <c r="P3164" i="20"/>
  <c r="O3164" i="20"/>
  <c r="E3164" i="20"/>
  <c r="N3164" i="20" s="1"/>
  <c r="AF3161" i="20"/>
  <c r="O3161" i="20"/>
  <c r="N3161" i="20"/>
  <c r="L3161" i="20"/>
  <c r="Q3161" i="20" s="1"/>
  <c r="AM3157" i="20"/>
  <c r="T3157" i="20"/>
  <c r="E3157" i="20"/>
  <c r="AF3154" i="20"/>
  <c r="O3154" i="20"/>
  <c r="N3154" i="20"/>
  <c r="L3154" i="20"/>
  <c r="AM3150" i="20"/>
  <c r="T3150" i="20"/>
  <c r="E3150" i="20"/>
  <c r="AF3147" i="20"/>
  <c r="O3147" i="20"/>
  <c r="N3147" i="20"/>
  <c r="L3147" i="20"/>
  <c r="Q3147" i="20" s="1"/>
  <c r="AM3143" i="20"/>
  <c r="T3143" i="20"/>
  <c r="E3143" i="20"/>
  <c r="AF3140" i="20"/>
  <c r="Q3140" i="20"/>
  <c r="P3140" i="20"/>
  <c r="O3140" i="20"/>
  <c r="N3140" i="20"/>
  <c r="L3140" i="20"/>
  <c r="AM3136" i="20"/>
  <c r="T3136" i="20"/>
  <c r="O3136" i="20"/>
  <c r="N3136" i="20"/>
  <c r="E3136" i="20"/>
  <c r="P3136" i="20" s="1"/>
  <c r="AF3133" i="20"/>
  <c r="P3133" i="20"/>
  <c r="O3133" i="20"/>
  <c r="N3133" i="20"/>
  <c r="L3133" i="20"/>
  <c r="Q3136" i="20" s="1"/>
  <c r="AM3129" i="20"/>
  <c r="T3129" i="20"/>
  <c r="P3129" i="20"/>
  <c r="E3129" i="20"/>
  <c r="N3129" i="20" s="1"/>
  <c r="AF3126" i="20"/>
  <c r="Q3126" i="20"/>
  <c r="P3126" i="20"/>
  <c r="Z3126" i="20" s="1"/>
  <c r="O3126" i="20"/>
  <c r="N3126" i="20"/>
  <c r="L3126" i="20"/>
  <c r="Q3129" i="20" s="1"/>
  <c r="AM3122" i="20"/>
  <c r="T3122" i="20"/>
  <c r="E3122" i="20"/>
  <c r="O3122" i="20" s="1"/>
  <c r="AF3119" i="20"/>
  <c r="Z3119" i="20"/>
  <c r="X3119" i="20"/>
  <c r="Q3119" i="20"/>
  <c r="AA3119" i="20" s="1"/>
  <c r="O3119" i="20"/>
  <c r="N3119" i="20"/>
  <c r="Y3119" i="20" s="1"/>
  <c r="AK3119" i="20" s="1"/>
  <c r="L3119" i="20"/>
  <c r="P3119" i="20" s="1"/>
  <c r="AM3115" i="20"/>
  <c r="T3115" i="20"/>
  <c r="Q3115" i="20"/>
  <c r="O3115" i="20"/>
  <c r="N3115" i="20"/>
  <c r="E3115" i="20"/>
  <c r="P3115" i="20" s="1"/>
  <c r="AF3112" i="20"/>
  <c r="O3112" i="20"/>
  <c r="N3112" i="20"/>
  <c r="L3112" i="20"/>
  <c r="AM3108" i="20"/>
  <c r="T3108" i="20"/>
  <c r="P3108" i="20"/>
  <c r="O3108" i="20"/>
  <c r="E3108" i="20"/>
  <c r="N3108" i="20" s="1"/>
  <c r="AF3105" i="20"/>
  <c r="Q3105" i="20"/>
  <c r="O3105" i="20"/>
  <c r="N3105" i="20"/>
  <c r="L3105" i="20"/>
  <c r="P3105" i="20" s="1"/>
  <c r="AM3101" i="20"/>
  <c r="T3101" i="20"/>
  <c r="P3101" i="20"/>
  <c r="N3101" i="20"/>
  <c r="E3101" i="20"/>
  <c r="O3101" i="20" s="1"/>
  <c r="AF3098" i="20"/>
  <c r="P3098" i="20"/>
  <c r="O3098" i="20"/>
  <c r="N3098" i="20"/>
  <c r="L3098" i="20"/>
  <c r="Q3098" i="20" s="1"/>
  <c r="AM3094" i="20"/>
  <c r="T3094" i="20"/>
  <c r="E3094" i="20"/>
  <c r="AF3091" i="20"/>
  <c r="Q3091" i="20"/>
  <c r="P3091" i="20"/>
  <c r="O3091" i="20"/>
  <c r="N3091" i="20"/>
  <c r="L3091" i="20"/>
  <c r="AM3087" i="20"/>
  <c r="T3087" i="20"/>
  <c r="E3087" i="20"/>
  <c r="AF3084" i="20"/>
  <c r="Q3084" i="20"/>
  <c r="O3084" i="20"/>
  <c r="N3084" i="20"/>
  <c r="L3084" i="20"/>
  <c r="Q3087" i="20" s="1"/>
  <c r="AM3080" i="20"/>
  <c r="T3080" i="20"/>
  <c r="O3080" i="20"/>
  <c r="N3080" i="20"/>
  <c r="E3080" i="20"/>
  <c r="P3080" i="20" s="1"/>
  <c r="AF3077" i="20"/>
  <c r="P3077" i="20"/>
  <c r="O3077" i="20"/>
  <c r="N3077" i="20"/>
  <c r="L3077" i="20"/>
  <c r="Q3080" i="20" s="1"/>
  <c r="AM3073" i="20"/>
  <c r="T3073" i="20"/>
  <c r="E3073" i="20"/>
  <c r="N3073" i="20" s="1"/>
  <c r="AF3070" i="20"/>
  <c r="Q3070" i="20"/>
  <c r="Y3070" i="20" s="1"/>
  <c r="P3070" i="20"/>
  <c r="Z3070" i="20" s="1"/>
  <c r="O3070" i="20"/>
  <c r="N3070" i="20"/>
  <c r="AA3070" i="20" s="1"/>
  <c r="L3070" i="20"/>
  <c r="AM3066" i="20"/>
  <c r="T3066" i="20"/>
  <c r="E3066" i="20"/>
  <c r="AF3063" i="20"/>
  <c r="X3063" i="20"/>
  <c r="Q3063" i="20"/>
  <c r="AA3063" i="20" s="1"/>
  <c r="O3063" i="20"/>
  <c r="N3063" i="20"/>
  <c r="L3063" i="20"/>
  <c r="P3063" i="20" s="1"/>
  <c r="Z3063" i="20" s="1"/>
  <c r="AM3059" i="20"/>
  <c r="T3059" i="20"/>
  <c r="E3059" i="20"/>
  <c r="AF3056" i="20"/>
  <c r="X3056" i="20"/>
  <c r="Q3056" i="20"/>
  <c r="O3056" i="20"/>
  <c r="N3056" i="20"/>
  <c r="L3056" i="20"/>
  <c r="P3056" i="20" s="1"/>
  <c r="AM3052" i="20"/>
  <c r="T3052" i="20"/>
  <c r="O3052" i="20"/>
  <c r="N3052" i="20"/>
  <c r="E3052" i="20"/>
  <c r="AF3049" i="20"/>
  <c r="O3049" i="20"/>
  <c r="N3049" i="20"/>
  <c r="L3049" i="20"/>
  <c r="Q3049" i="20" s="1"/>
  <c r="AM3045" i="20"/>
  <c r="T3045" i="20"/>
  <c r="P3045" i="20"/>
  <c r="O3045" i="20"/>
  <c r="E3045" i="20"/>
  <c r="N3045" i="20" s="1"/>
  <c r="AF3042" i="20"/>
  <c r="O3042" i="20"/>
  <c r="N3042" i="20"/>
  <c r="L3042" i="20"/>
  <c r="Q3042" i="20" s="1"/>
  <c r="AM3038" i="20"/>
  <c r="T3038" i="20"/>
  <c r="Q3038" i="20"/>
  <c r="E3038" i="20"/>
  <c r="O3038" i="20" s="1"/>
  <c r="AF3035" i="20"/>
  <c r="O3035" i="20"/>
  <c r="N3035" i="20"/>
  <c r="L3035" i="20"/>
  <c r="AM3031" i="20"/>
  <c r="T3031" i="20"/>
  <c r="E3031" i="20"/>
  <c r="AF3028" i="20"/>
  <c r="O3028" i="20"/>
  <c r="N3028" i="20"/>
  <c r="L3028" i="20"/>
  <c r="AM3024" i="20"/>
  <c r="T3024" i="20"/>
  <c r="E3024" i="20"/>
  <c r="P3024" i="20" s="1"/>
  <c r="AF3021" i="20"/>
  <c r="Q3021" i="20"/>
  <c r="O3021" i="20"/>
  <c r="N3021" i="20"/>
  <c r="L3021" i="20"/>
  <c r="Q3024" i="20" s="1"/>
  <c r="AM3017" i="20"/>
  <c r="T3017" i="20"/>
  <c r="O3017" i="20"/>
  <c r="N3017" i="20"/>
  <c r="E3017" i="20"/>
  <c r="P3017" i="20" s="1"/>
  <c r="AF3014" i="20"/>
  <c r="P3014" i="20"/>
  <c r="O3014" i="20"/>
  <c r="N3014" i="20"/>
  <c r="L3014" i="20"/>
  <c r="Q3017" i="20" s="1"/>
  <c r="AM3010" i="20"/>
  <c r="T3010" i="20"/>
  <c r="E3010" i="20"/>
  <c r="AF3007" i="20"/>
  <c r="Y3007" i="20"/>
  <c r="Q3007" i="20"/>
  <c r="P3007" i="20"/>
  <c r="Z3007" i="20" s="1"/>
  <c r="O3007" i="20"/>
  <c r="N3007" i="20"/>
  <c r="L3007" i="20"/>
  <c r="AM3003" i="20"/>
  <c r="T3003" i="20"/>
  <c r="E3003" i="20"/>
  <c r="AF3000" i="20"/>
  <c r="Q3000" i="20"/>
  <c r="O3000" i="20"/>
  <c r="N3000" i="20"/>
  <c r="L3000" i="20"/>
  <c r="P3000" i="20" s="1"/>
  <c r="AA3000" i="20" s="1"/>
  <c r="AM2996" i="20"/>
  <c r="T2996" i="20"/>
  <c r="O2996" i="20"/>
  <c r="N2996" i="20"/>
  <c r="E2996" i="20"/>
  <c r="AF2993" i="20"/>
  <c r="O2993" i="20"/>
  <c r="N2993" i="20"/>
  <c r="L2993" i="20"/>
  <c r="AM2989" i="20"/>
  <c r="T2989" i="20"/>
  <c r="P2989" i="20"/>
  <c r="O2989" i="20"/>
  <c r="N2989" i="20"/>
  <c r="E2989" i="20"/>
  <c r="AF2986" i="20"/>
  <c r="O2986" i="20"/>
  <c r="N2986" i="20"/>
  <c r="L2986" i="20"/>
  <c r="Q2986" i="20" s="1"/>
  <c r="AM2982" i="20"/>
  <c r="T2982" i="20"/>
  <c r="E2982" i="20"/>
  <c r="O2982" i="20" s="1"/>
  <c r="AF2979" i="20"/>
  <c r="O2979" i="20"/>
  <c r="N2979" i="20"/>
  <c r="L2979" i="20"/>
  <c r="Q2979" i="20" s="1"/>
  <c r="AM2975" i="20"/>
  <c r="T2975" i="20"/>
  <c r="Q2975" i="20"/>
  <c r="E2975" i="20"/>
  <c r="P2975" i="20" s="1"/>
  <c r="AF2972" i="20"/>
  <c r="O2972" i="20"/>
  <c r="N2972" i="20"/>
  <c r="L2972" i="20"/>
  <c r="Q2972" i="20" s="1"/>
  <c r="AM2968" i="20"/>
  <c r="T2968" i="20"/>
  <c r="E2968" i="20"/>
  <c r="AF2965" i="20"/>
  <c r="Q2965" i="20"/>
  <c r="P2965" i="20"/>
  <c r="O2965" i="20"/>
  <c r="N2965" i="20"/>
  <c r="L2965" i="20"/>
  <c r="Q2968" i="20" s="1"/>
  <c r="AM2961" i="20"/>
  <c r="T2961" i="20"/>
  <c r="O2961" i="20"/>
  <c r="N2961" i="20"/>
  <c r="E2961" i="20"/>
  <c r="P2961" i="20" s="1"/>
  <c r="AF2958" i="20"/>
  <c r="P2958" i="20"/>
  <c r="O2958" i="20"/>
  <c r="N2958" i="20"/>
  <c r="L2958" i="20"/>
  <c r="Q2961" i="20" s="1"/>
  <c r="AM2954" i="20"/>
  <c r="T2954" i="20"/>
  <c r="O2954" i="20"/>
  <c r="E2954" i="20"/>
  <c r="P2954" i="20" s="1"/>
  <c r="AF2951" i="20"/>
  <c r="Y2951" i="20"/>
  <c r="Q2951" i="20"/>
  <c r="P2951" i="20"/>
  <c r="Z2951" i="20" s="1"/>
  <c r="O2951" i="20"/>
  <c r="N2951" i="20"/>
  <c r="L2951" i="20"/>
  <c r="Q2954" i="20" s="1"/>
  <c r="AM2947" i="20"/>
  <c r="T2947" i="20"/>
  <c r="E2947" i="20"/>
  <c r="AF2944" i="20"/>
  <c r="Q2944" i="20"/>
  <c r="O2944" i="20"/>
  <c r="N2944" i="20"/>
  <c r="L2944" i="20"/>
  <c r="P2944" i="20" s="1"/>
  <c r="Z2944" i="20" s="1"/>
  <c r="AM2940" i="20"/>
  <c r="T2940" i="20"/>
  <c r="O2940" i="20"/>
  <c r="N2940" i="20"/>
  <c r="E2940" i="20"/>
  <c r="AF2937" i="20"/>
  <c r="O2937" i="20"/>
  <c r="N2937" i="20"/>
  <c r="L2937" i="20"/>
  <c r="AM2933" i="20"/>
  <c r="T2933" i="20"/>
  <c r="P2933" i="20"/>
  <c r="O2933" i="20"/>
  <c r="E2933" i="20"/>
  <c r="N2933" i="20" s="1"/>
  <c r="AF2930" i="20"/>
  <c r="O2930" i="20"/>
  <c r="N2930" i="20"/>
  <c r="L2930" i="20"/>
  <c r="Q2930" i="20" s="1"/>
  <c r="AM2926" i="20"/>
  <c r="T2926" i="20"/>
  <c r="P2926" i="20"/>
  <c r="E2926" i="20"/>
  <c r="O2926" i="20" s="1"/>
  <c r="AF2923" i="20"/>
  <c r="O2923" i="20"/>
  <c r="N2923" i="20"/>
  <c r="L2923" i="20"/>
  <c r="Q2923" i="20" s="1"/>
  <c r="AM2919" i="20"/>
  <c r="T2919" i="20"/>
  <c r="Q2919" i="20"/>
  <c r="E2919" i="20"/>
  <c r="P2919" i="20" s="1"/>
  <c r="AF2916" i="20"/>
  <c r="P2916" i="20"/>
  <c r="AA2916" i="20" s="1"/>
  <c r="O2916" i="20"/>
  <c r="N2916" i="20"/>
  <c r="L2916" i="20"/>
  <c r="Q2916" i="20" s="1"/>
  <c r="AM2912" i="20"/>
  <c r="T2912" i="20"/>
  <c r="E2912" i="20"/>
  <c r="AF2909" i="20"/>
  <c r="Q2909" i="20"/>
  <c r="O2909" i="20"/>
  <c r="N2909" i="20"/>
  <c r="L2909" i="20"/>
  <c r="Q2912" i="20" s="1"/>
  <c r="AM2905" i="20"/>
  <c r="T2905" i="20"/>
  <c r="O2905" i="20"/>
  <c r="N2905" i="20"/>
  <c r="E2905" i="20"/>
  <c r="AF2902" i="20"/>
  <c r="O2902" i="20"/>
  <c r="N2902" i="20"/>
  <c r="L2902" i="20"/>
  <c r="Q2905" i="20" s="1"/>
  <c r="AM2898" i="20"/>
  <c r="Y2898" i="20"/>
  <c r="T2898" i="20"/>
  <c r="O2898" i="20"/>
  <c r="N2898" i="20"/>
  <c r="X2898" i="20" s="1"/>
  <c r="E2898" i="20"/>
  <c r="P2898" i="20" s="1"/>
  <c r="AF2895" i="20"/>
  <c r="P2895" i="20"/>
  <c r="O2895" i="20"/>
  <c r="N2895" i="20"/>
  <c r="L2895" i="20"/>
  <c r="Q2898" i="20" s="1"/>
  <c r="AM2891" i="20"/>
  <c r="T2891" i="20"/>
  <c r="E2891" i="20"/>
  <c r="AF2888" i="20"/>
  <c r="Z2888" i="20"/>
  <c r="Y2888" i="20"/>
  <c r="Q2888" i="20"/>
  <c r="O2888" i="20"/>
  <c r="N2888" i="20"/>
  <c r="L2888" i="20"/>
  <c r="P2888" i="20" s="1"/>
  <c r="AM2884" i="20"/>
  <c r="T2884" i="20"/>
  <c r="Q2884" i="20"/>
  <c r="O2884" i="20"/>
  <c r="N2884" i="20"/>
  <c r="E2884" i="20"/>
  <c r="AF2881" i="20"/>
  <c r="O2881" i="20"/>
  <c r="N2881" i="20"/>
  <c r="L2881" i="20"/>
  <c r="P2884" i="20" s="1"/>
  <c r="AM2877" i="20"/>
  <c r="T2877" i="20"/>
  <c r="O2877" i="20"/>
  <c r="E2877" i="20"/>
  <c r="N2877" i="20" s="1"/>
  <c r="AF2874" i="20"/>
  <c r="Q2874" i="20"/>
  <c r="P2874" i="20"/>
  <c r="Y2874" i="20" s="1"/>
  <c r="O2874" i="20"/>
  <c r="N2874" i="20"/>
  <c r="AA2874" i="20" s="1"/>
  <c r="L2874" i="20"/>
  <c r="Q2877" i="20" s="1"/>
  <c r="AM2870" i="20"/>
  <c r="T2870" i="20"/>
  <c r="P2870" i="20"/>
  <c r="E2870" i="20"/>
  <c r="AF2867" i="20"/>
  <c r="Q2867" i="20"/>
  <c r="X2867" i="20" s="1"/>
  <c r="P2867" i="20"/>
  <c r="O2867" i="20"/>
  <c r="N2867" i="20"/>
  <c r="AA2867" i="20" s="1"/>
  <c r="L2867" i="20"/>
  <c r="AM2863" i="20"/>
  <c r="T2863" i="20"/>
  <c r="Q2863" i="20"/>
  <c r="O2863" i="20"/>
  <c r="N2863" i="20"/>
  <c r="E2863" i="20"/>
  <c r="AF2860" i="20"/>
  <c r="O2860" i="20"/>
  <c r="N2860" i="20"/>
  <c r="L2860" i="20"/>
  <c r="AM2856" i="20"/>
  <c r="T2856" i="20"/>
  <c r="P2856" i="20"/>
  <c r="O2856" i="20"/>
  <c r="E2856" i="20"/>
  <c r="N2856" i="20" s="1"/>
  <c r="AF2853" i="20"/>
  <c r="O2853" i="20"/>
  <c r="N2853" i="20"/>
  <c r="L2853" i="20"/>
  <c r="Q2853" i="20" s="1"/>
  <c r="AM2849" i="20"/>
  <c r="T2849" i="20"/>
  <c r="P2849" i="20"/>
  <c r="E2849" i="20"/>
  <c r="O2849" i="20" s="1"/>
  <c r="AF2846" i="20"/>
  <c r="O2846" i="20"/>
  <c r="N2846" i="20"/>
  <c r="L2846" i="20"/>
  <c r="Q2846" i="20" s="1"/>
  <c r="AM2842" i="20"/>
  <c r="T2842" i="20"/>
  <c r="E2842" i="20"/>
  <c r="O2842" i="20" s="1"/>
  <c r="AF2839" i="20"/>
  <c r="O2839" i="20"/>
  <c r="N2839" i="20"/>
  <c r="L2839" i="20"/>
  <c r="AM2835" i="20"/>
  <c r="T2835" i="20"/>
  <c r="E2835" i="20"/>
  <c r="AF2832" i="20"/>
  <c r="Q2832" i="20"/>
  <c r="O2832" i="20"/>
  <c r="N2832" i="20"/>
  <c r="L2832" i="20"/>
  <c r="Q2835" i="20" s="1"/>
  <c r="AM2828" i="20"/>
  <c r="T2828" i="20"/>
  <c r="N2828" i="20"/>
  <c r="E2828" i="20"/>
  <c r="P2828" i="20" s="1"/>
  <c r="AF2825" i="20"/>
  <c r="P2825" i="20"/>
  <c r="O2825" i="20"/>
  <c r="N2825" i="20"/>
  <c r="L2825" i="20"/>
  <c r="Q2828" i="20" s="1"/>
  <c r="AM2821" i="20"/>
  <c r="T2821" i="20"/>
  <c r="O2821" i="20"/>
  <c r="E2821" i="20"/>
  <c r="P2821" i="20" s="1"/>
  <c r="AF2818" i="20"/>
  <c r="Q2818" i="20"/>
  <c r="P2818" i="20"/>
  <c r="Y2818" i="20" s="1"/>
  <c r="O2818" i="20"/>
  <c r="N2818" i="20"/>
  <c r="L2818" i="20"/>
  <c r="Q2821" i="20" s="1"/>
  <c r="AM2814" i="20"/>
  <c r="T2814" i="20"/>
  <c r="P2814" i="20"/>
  <c r="E2814" i="20"/>
  <c r="AF2811" i="20"/>
  <c r="Q2811" i="20"/>
  <c r="Z2811" i="20" s="1"/>
  <c r="O2811" i="20"/>
  <c r="N2811" i="20"/>
  <c r="L2811" i="20"/>
  <c r="P2811" i="20" s="1"/>
  <c r="AM2807" i="20"/>
  <c r="T2807" i="20"/>
  <c r="N2807" i="20"/>
  <c r="E2807" i="20"/>
  <c r="AF2804" i="20"/>
  <c r="O2804" i="20"/>
  <c r="N2804" i="20"/>
  <c r="L2804" i="20"/>
  <c r="AM2800" i="20"/>
  <c r="T2800" i="20"/>
  <c r="O2800" i="20"/>
  <c r="N2800" i="20"/>
  <c r="E2800" i="20"/>
  <c r="AF2797" i="20"/>
  <c r="O2797" i="20"/>
  <c r="N2797" i="20"/>
  <c r="L2797" i="20"/>
  <c r="Q2797" i="20" s="1"/>
  <c r="AM2793" i="20"/>
  <c r="T2793" i="20"/>
  <c r="P2793" i="20"/>
  <c r="O2793" i="20"/>
  <c r="E2793" i="20"/>
  <c r="N2793" i="20" s="1"/>
  <c r="AF2790" i="20"/>
  <c r="O2790" i="20"/>
  <c r="N2790" i="20"/>
  <c r="L2790" i="20"/>
  <c r="Q2790" i="20" s="1"/>
  <c r="AM2786" i="20"/>
  <c r="T2786" i="20"/>
  <c r="E2786" i="20"/>
  <c r="O2786" i="20" s="1"/>
  <c r="AF2783" i="20"/>
  <c r="P2783" i="20"/>
  <c r="AA2783" i="20" s="1"/>
  <c r="O2783" i="20"/>
  <c r="N2783" i="20"/>
  <c r="L2783" i="20"/>
  <c r="Q2783" i="20" s="1"/>
  <c r="AM2779" i="20"/>
  <c r="T2779" i="20"/>
  <c r="E2779" i="20"/>
  <c r="AF2776" i="20"/>
  <c r="Q2776" i="20"/>
  <c r="O2776" i="20"/>
  <c r="N2776" i="20"/>
  <c r="L2776" i="20"/>
  <c r="P2776" i="20" s="1"/>
  <c r="AM2772" i="20"/>
  <c r="T2772" i="20"/>
  <c r="O2772" i="20"/>
  <c r="N2772" i="20"/>
  <c r="E2772" i="20"/>
  <c r="AF2769" i="20"/>
  <c r="O2769" i="20"/>
  <c r="N2769" i="20"/>
  <c r="L2769" i="20"/>
  <c r="AM2765" i="20"/>
  <c r="T2765" i="20"/>
  <c r="O2765" i="20"/>
  <c r="N2765" i="20"/>
  <c r="E2765" i="20"/>
  <c r="AF2762" i="20"/>
  <c r="O2762" i="20"/>
  <c r="N2762" i="20"/>
  <c r="L2762" i="20"/>
  <c r="Q2762" i="20" s="1"/>
  <c r="AM2758" i="20"/>
  <c r="T2758" i="20"/>
  <c r="P2758" i="20"/>
  <c r="E2758" i="20"/>
  <c r="O2758" i="20" s="1"/>
  <c r="AF2755" i="20"/>
  <c r="Z2755" i="20"/>
  <c r="P2755" i="20"/>
  <c r="O2755" i="20"/>
  <c r="N2755" i="20"/>
  <c r="L2755" i="20"/>
  <c r="Q2755" i="20" s="1"/>
  <c r="AM2751" i="20"/>
  <c r="T2751" i="20"/>
  <c r="E2751" i="20"/>
  <c r="P2751" i="20" s="1"/>
  <c r="AF2748" i="20"/>
  <c r="O2748" i="20"/>
  <c r="N2748" i="20"/>
  <c r="L2748" i="20"/>
  <c r="Q2748" i="20" s="1"/>
  <c r="AM2744" i="20"/>
  <c r="T2744" i="20"/>
  <c r="E2744" i="20"/>
  <c r="AF2741" i="20"/>
  <c r="Q2741" i="20"/>
  <c r="P2741" i="20"/>
  <c r="O2741" i="20"/>
  <c r="N2741" i="20"/>
  <c r="L2741" i="20"/>
  <c r="Q2744" i="20" s="1"/>
  <c r="AM2737" i="20"/>
  <c r="X2737" i="20"/>
  <c r="T2737" i="20"/>
  <c r="O2737" i="20"/>
  <c r="N2737" i="20"/>
  <c r="E2737" i="20"/>
  <c r="P2737" i="20" s="1"/>
  <c r="AF2734" i="20"/>
  <c r="X2734" i="20"/>
  <c r="Q2734" i="20"/>
  <c r="P2734" i="20"/>
  <c r="O2734" i="20"/>
  <c r="Y2734" i="20" s="1"/>
  <c r="N2734" i="20"/>
  <c r="AA2734" i="20" s="1"/>
  <c r="L2734" i="20"/>
  <c r="Q2737" i="20" s="1"/>
  <c r="AA2737" i="20" s="1"/>
  <c r="AM2730" i="20"/>
  <c r="T2730" i="20"/>
  <c r="P2730" i="20"/>
  <c r="O2730" i="20"/>
  <c r="N2730" i="20"/>
  <c r="E2730" i="20"/>
  <c r="AF2727" i="20"/>
  <c r="P2727" i="20"/>
  <c r="O2727" i="20"/>
  <c r="N2727" i="20"/>
  <c r="L2727" i="20"/>
  <c r="Q2730" i="20" s="1"/>
  <c r="AM2723" i="20"/>
  <c r="T2723" i="20"/>
  <c r="E2723" i="20"/>
  <c r="AF2720" i="20"/>
  <c r="Q2720" i="20"/>
  <c r="O2720" i="20"/>
  <c r="N2720" i="20"/>
  <c r="L2720" i="20"/>
  <c r="P2720" i="20" s="1"/>
  <c r="AM2716" i="20"/>
  <c r="T2716" i="20"/>
  <c r="N2716" i="20"/>
  <c r="E2716" i="20"/>
  <c r="AF2713" i="20"/>
  <c r="O2713" i="20"/>
  <c r="N2713" i="20"/>
  <c r="L2713" i="20"/>
  <c r="AM2709" i="20"/>
  <c r="T2709" i="20"/>
  <c r="O2709" i="20"/>
  <c r="E2709" i="20"/>
  <c r="N2709" i="20" s="1"/>
  <c r="AF2706" i="20"/>
  <c r="O2706" i="20"/>
  <c r="N2706" i="20"/>
  <c r="L2706" i="20"/>
  <c r="Q2706" i="20" s="1"/>
  <c r="AM2702" i="20"/>
  <c r="T2702" i="20"/>
  <c r="P2702" i="20"/>
  <c r="N2702" i="20"/>
  <c r="E2702" i="20"/>
  <c r="O2702" i="20" s="1"/>
  <c r="AF2699" i="20"/>
  <c r="P2699" i="20"/>
  <c r="O2699" i="20"/>
  <c r="N2699" i="20"/>
  <c r="L2699" i="20"/>
  <c r="Q2699" i="20" s="1"/>
  <c r="Z2699" i="20" s="1"/>
  <c r="AM2695" i="20"/>
  <c r="T2695" i="20"/>
  <c r="E2695" i="20"/>
  <c r="AF2692" i="20"/>
  <c r="O2692" i="20"/>
  <c r="N2692" i="20"/>
  <c r="L2692" i="20"/>
  <c r="AM2688" i="20"/>
  <c r="T2688" i="20"/>
  <c r="E2688" i="20"/>
  <c r="AF2685" i="20"/>
  <c r="Q2685" i="20"/>
  <c r="O2685" i="20"/>
  <c r="N2685" i="20"/>
  <c r="L2685" i="20"/>
  <c r="AM2681" i="20"/>
  <c r="AA2681" i="20"/>
  <c r="T2681" i="20"/>
  <c r="O2681" i="20"/>
  <c r="N2681" i="20"/>
  <c r="E2681" i="20"/>
  <c r="P2681" i="20" s="1"/>
  <c r="AF2678" i="20"/>
  <c r="O2678" i="20"/>
  <c r="N2678" i="20"/>
  <c r="L2678" i="20"/>
  <c r="Q2681" i="20" s="1"/>
  <c r="AM2674" i="20"/>
  <c r="T2674" i="20"/>
  <c r="P2674" i="20"/>
  <c r="O2674" i="20"/>
  <c r="E2674" i="20"/>
  <c r="N2674" i="20" s="1"/>
  <c r="AF2671" i="20"/>
  <c r="P2671" i="20"/>
  <c r="O2671" i="20"/>
  <c r="N2671" i="20"/>
  <c r="L2671" i="20"/>
  <c r="Q2674" i="20" s="1"/>
  <c r="AM2667" i="20"/>
  <c r="T2667" i="20"/>
  <c r="E2667" i="20"/>
  <c r="AF2664" i="20"/>
  <c r="Q2664" i="20"/>
  <c r="O2664" i="20"/>
  <c r="N2664" i="20"/>
  <c r="L2664" i="20"/>
  <c r="P2664" i="20" s="1"/>
  <c r="AM2660" i="20"/>
  <c r="T2660" i="20"/>
  <c r="N2660" i="20"/>
  <c r="E2660" i="20"/>
  <c r="O2660" i="20" s="1"/>
  <c r="AF2657" i="20"/>
  <c r="O2657" i="20"/>
  <c r="N2657" i="20"/>
  <c r="L2657" i="20"/>
  <c r="AM2653" i="20"/>
  <c r="T2653" i="20"/>
  <c r="O2653" i="20"/>
  <c r="E2653" i="20"/>
  <c r="N2653" i="20" s="1"/>
  <c r="AF2650" i="20"/>
  <c r="O2650" i="20"/>
  <c r="N2650" i="20"/>
  <c r="L2650" i="20"/>
  <c r="Q2650" i="20" s="1"/>
  <c r="AM2646" i="20"/>
  <c r="T2646" i="20"/>
  <c r="P2646" i="20"/>
  <c r="E2646" i="20"/>
  <c r="O2646" i="20" s="1"/>
  <c r="AF2643" i="20"/>
  <c r="O2643" i="20"/>
  <c r="N2643" i="20"/>
  <c r="L2643" i="20"/>
  <c r="Q2643" i="20" s="1"/>
  <c r="AM2639" i="20"/>
  <c r="T2639" i="20"/>
  <c r="E2639" i="20"/>
  <c r="AF2636" i="20"/>
  <c r="P2636" i="20"/>
  <c r="AA2636" i="20" s="1"/>
  <c r="O2636" i="20"/>
  <c r="N2636" i="20"/>
  <c r="L2636" i="20"/>
  <c r="Q2636" i="20" s="1"/>
  <c r="AM2632" i="20"/>
  <c r="T2632" i="20"/>
  <c r="E2632" i="20"/>
  <c r="AF2629" i="20"/>
  <c r="Q2629" i="20"/>
  <c r="O2629" i="20"/>
  <c r="N2629" i="20"/>
  <c r="L2629" i="20"/>
  <c r="Q2632" i="20" s="1"/>
  <c r="AM2625" i="20"/>
  <c r="X2625" i="20"/>
  <c r="T2625" i="20"/>
  <c r="O2625" i="20"/>
  <c r="N2625" i="20"/>
  <c r="E2625" i="20"/>
  <c r="P2625" i="20" s="1"/>
  <c r="AA2625" i="20" s="1"/>
  <c r="AF2622" i="20"/>
  <c r="O2622" i="20"/>
  <c r="N2622" i="20"/>
  <c r="L2622" i="20"/>
  <c r="Q2625" i="20" s="1"/>
  <c r="AM2618" i="20"/>
  <c r="T2618" i="20"/>
  <c r="O2618" i="20"/>
  <c r="E2618" i="20"/>
  <c r="P2618" i="20" s="1"/>
  <c r="AF2615" i="20"/>
  <c r="P2615" i="20"/>
  <c r="O2615" i="20"/>
  <c r="N2615" i="20"/>
  <c r="L2615" i="20"/>
  <c r="Q2618" i="20" s="1"/>
  <c r="AM2611" i="20"/>
  <c r="T2611" i="20"/>
  <c r="P2611" i="20"/>
  <c r="E2611" i="20"/>
  <c r="AF2608" i="20"/>
  <c r="Z2608" i="20"/>
  <c r="Q2608" i="20"/>
  <c r="O2608" i="20"/>
  <c r="N2608" i="20"/>
  <c r="AA2608" i="20" s="1"/>
  <c r="L2608" i="20"/>
  <c r="P2608" i="20" s="1"/>
  <c r="AM2604" i="20"/>
  <c r="T2604" i="20"/>
  <c r="Q2604" i="20"/>
  <c r="N2604" i="20"/>
  <c r="E2604" i="20"/>
  <c r="AF2601" i="20"/>
  <c r="O2601" i="20"/>
  <c r="N2601" i="20"/>
  <c r="L2601" i="20"/>
  <c r="AM2597" i="20"/>
  <c r="T2597" i="20"/>
  <c r="O2597" i="20"/>
  <c r="E2597" i="20"/>
  <c r="N2597" i="20" s="1"/>
  <c r="AF2594" i="20"/>
  <c r="O2594" i="20"/>
  <c r="N2594" i="20"/>
  <c r="L2594" i="20"/>
  <c r="Q2594" i="20" s="1"/>
  <c r="AM2590" i="20"/>
  <c r="T2590" i="20"/>
  <c r="P2590" i="20"/>
  <c r="N2590" i="20"/>
  <c r="E2590" i="20"/>
  <c r="O2590" i="20" s="1"/>
  <c r="AF2587" i="20"/>
  <c r="O2587" i="20"/>
  <c r="N2587" i="20"/>
  <c r="L2587" i="20"/>
  <c r="Q2587" i="20" s="1"/>
  <c r="AM2583" i="20"/>
  <c r="T2583" i="20"/>
  <c r="E2583" i="20"/>
  <c r="P2583" i="20" s="1"/>
  <c r="AF2580" i="20"/>
  <c r="O2580" i="20"/>
  <c r="N2580" i="20"/>
  <c r="L2580" i="20"/>
  <c r="Q2580" i="20" s="1"/>
  <c r="AM2576" i="20"/>
  <c r="T2576" i="20"/>
  <c r="E2576" i="20"/>
  <c r="AF2573" i="20"/>
  <c r="Q2573" i="20"/>
  <c r="O2573" i="20"/>
  <c r="N2573" i="20"/>
  <c r="L2573" i="20"/>
  <c r="AM2569" i="20"/>
  <c r="T2569" i="20"/>
  <c r="N2569" i="20"/>
  <c r="E2569" i="20"/>
  <c r="P2569" i="20" s="1"/>
  <c r="AF2566" i="20"/>
  <c r="O2566" i="20"/>
  <c r="N2566" i="20"/>
  <c r="L2566" i="20"/>
  <c r="Q2569" i="20" s="1"/>
  <c r="AM2562" i="20"/>
  <c r="T2562" i="20"/>
  <c r="O2562" i="20"/>
  <c r="E2562" i="20"/>
  <c r="P2562" i="20" s="1"/>
  <c r="AF2559" i="20"/>
  <c r="P2559" i="20"/>
  <c r="O2559" i="20"/>
  <c r="N2559" i="20"/>
  <c r="L2559" i="20"/>
  <c r="Q2562" i="20" s="1"/>
  <c r="AM2555" i="20"/>
  <c r="T2555" i="20"/>
  <c r="P2555" i="20"/>
  <c r="E2555" i="20"/>
  <c r="AF2552" i="20"/>
  <c r="Q2552" i="20"/>
  <c r="Z2552" i="20" s="1"/>
  <c r="O2552" i="20"/>
  <c r="N2552" i="20"/>
  <c r="AA2552" i="20" s="1"/>
  <c r="L2552" i="20"/>
  <c r="P2552" i="20" s="1"/>
  <c r="AM2548" i="20"/>
  <c r="T2548" i="20"/>
  <c r="Q2548" i="20"/>
  <c r="N2548" i="20"/>
  <c r="E2548" i="20"/>
  <c r="AF2545" i="20"/>
  <c r="O2545" i="20"/>
  <c r="N2545" i="20"/>
  <c r="L2545" i="20"/>
  <c r="AM2541" i="20"/>
  <c r="T2541" i="20"/>
  <c r="O2541" i="20"/>
  <c r="E2541" i="20"/>
  <c r="N2541" i="20" s="1"/>
  <c r="AF2538" i="20"/>
  <c r="O2538" i="20"/>
  <c r="N2538" i="20"/>
  <c r="L2538" i="20"/>
  <c r="Q2538" i="20" s="1"/>
  <c r="AM2534" i="20"/>
  <c r="T2534" i="20"/>
  <c r="P2534" i="20"/>
  <c r="E2534" i="20"/>
  <c r="O2534" i="20" s="1"/>
  <c r="AF2531" i="20"/>
  <c r="Q2531" i="20"/>
  <c r="O2531" i="20"/>
  <c r="N2531" i="20"/>
  <c r="L2531" i="20"/>
  <c r="AM2527" i="20"/>
  <c r="T2527" i="20"/>
  <c r="P2527" i="20"/>
  <c r="E2527" i="20"/>
  <c r="O2527" i="20" s="1"/>
  <c r="AF2524" i="20"/>
  <c r="Q2524" i="20"/>
  <c r="P2524" i="20"/>
  <c r="O2524" i="20"/>
  <c r="N2524" i="20"/>
  <c r="L2524" i="20"/>
  <c r="Q2527" i="20" s="1"/>
  <c r="AM2520" i="20"/>
  <c r="T2520" i="20"/>
  <c r="E2520" i="20"/>
  <c r="AF2517" i="20"/>
  <c r="O2517" i="20"/>
  <c r="N2517" i="20"/>
  <c r="L2517" i="20"/>
  <c r="AM2513" i="20"/>
  <c r="T2513" i="20"/>
  <c r="N2513" i="20"/>
  <c r="E2513" i="20"/>
  <c r="AF2510" i="20"/>
  <c r="Q2510" i="20"/>
  <c r="O2510" i="20"/>
  <c r="N2510" i="20"/>
  <c r="L2510" i="20"/>
  <c r="P2510" i="20" s="1"/>
  <c r="AM2506" i="20"/>
  <c r="T2506" i="20"/>
  <c r="O2506" i="20"/>
  <c r="N2506" i="20"/>
  <c r="E2506" i="20"/>
  <c r="AF2503" i="20"/>
  <c r="O2503" i="20"/>
  <c r="N2503" i="20"/>
  <c r="L2503" i="20"/>
  <c r="Q2503" i="20" s="1"/>
  <c r="AM2499" i="20"/>
  <c r="T2499" i="20"/>
  <c r="P2499" i="20"/>
  <c r="O2499" i="20"/>
  <c r="E2499" i="20"/>
  <c r="N2499" i="20" s="1"/>
  <c r="AF2496" i="20"/>
  <c r="Z2496" i="20"/>
  <c r="Y2496" i="20"/>
  <c r="P2496" i="20"/>
  <c r="O2496" i="20"/>
  <c r="N2496" i="20"/>
  <c r="X2496" i="20" s="1"/>
  <c r="L2496" i="20"/>
  <c r="Q2496" i="20" s="1"/>
  <c r="AM2492" i="20"/>
  <c r="T2492" i="20"/>
  <c r="E2492" i="20"/>
  <c r="AF2489" i="20"/>
  <c r="O2489" i="20"/>
  <c r="N2489" i="20"/>
  <c r="L2489" i="20"/>
  <c r="P2489" i="20" s="1"/>
  <c r="AM2485" i="20"/>
  <c r="T2485" i="20"/>
  <c r="Q2485" i="20"/>
  <c r="N2485" i="20"/>
  <c r="E2485" i="20"/>
  <c r="P2485" i="20" s="1"/>
  <c r="AF2482" i="20"/>
  <c r="O2482" i="20"/>
  <c r="N2482" i="20"/>
  <c r="L2482" i="20"/>
  <c r="AM2478" i="20"/>
  <c r="T2478" i="20"/>
  <c r="O2478" i="20"/>
  <c r="X2478" i="20" s="1"/>
  <c r="N2478" i="20"/>
  <c r="E2478" i="20"/>
  <c r="P2478" i="20" s="1"/>
  <c r="AF2475" i="20"/>
  <c r="O2475" i="20"/>
  <c r="N2475" i="20"/>
  <c r="L2475" i="20"/>
  <c r="Q2478" i="20" s="1"/>
  <c r="AM2471" i="20"/>
  <c r="T2471" i="20"/>
  <c r="P2471" i="20"/>
  <c r="O2471" i="20"/>
  <c r="E2471" i="20"/>
  <c r="N2471" i="20" s="1"/>
  <c r="AF2468" i="20"/>
  <c r="P2468" i="20"/>
  <c r="O2468" i="20"/>
  <c r="N2468" i="20"/>
  <c r="L2468" i="20"/>
  <c r="Q2471" i="20" s="1"/>
  <c r="AM2464" i="20"/>
  <c r="T2464" i="20"/>
  <c r="E2464" i="20"/>
  <c r="AF2461" i="20"/>
  <c r="O2461" i="20"/>
  <c r="N2461" i="20"/>
  <c r="L2461" i="20"/>
  <c r="AM2457" i="20"/>
  <c r="T2457" i="20"/>
  <c r="N2457" i="20"/>
  <c r="E2457" i="20"/>
  <c r="AF2454" i="20"/>
  <c r="Q2454" i="20"/>
  <c r="O2454" i="20"/>
  <c r="N2454" i="20"/>
  <c r="L2454" i="20"/>
  <c r="P2454" i="20" s="1"/>
  <c r="AM2450" i="20"/>
  <c r="T2450" i="20"/>
  <c r="O2450" i="20"/>
  <c r="N2450" i="20"/>
  <c r="E2450" i="20"/>
  <c r="P2450" i="20" s="1"/>
  <c r="AF2447" i="20"/>
  <c r="O2447" i="20"/>
  <c r="N2447" i="20"/>
  <c r="L2447" i="20"/>
  <c r="Q2447" i="20" s="1"/>
  <c r="AM2443" i="20"/>
  <c r="T2443" i="20"/>
  <c r="P2443" i="20"/>
  <c r="O2443" i="20"/>
  <c r="E2443" i="20"/>
  <c r="N2443" i="20" s="1"/>
  <c r="AF2440" i="20"/>
  <c r="Z2440" i="20"/>
  <c r="Y2440" i="20"/>
  <c r="P2440" i="20"/>
  <c r="O2440" i="20"/>
  <c r="N2440" i="20"/>
  <c r="X2440" i="20" s="1"/>
  <c r="L2440" i="20"/>
  <c r="Q2440" i="20" s="1"/>
  <c r="AM2436" i="20"/>
  <c r="T2436" i="20"/>
  <c r="E2436" i="20"/>
  <c r="AF2433" i="20"/>
  <c r="O2433" i="20"/>
  <c r="N2433" i="20"/>
  <c r="L2433" i="20"/>
  <c r="P2433" i="20" s="1"/>
  <c r="AM2429" i="20"/>
  <c r="T2429" i="20"/>
  <c r="Q2429" i="20"/>
  <c r="N2429" i="20"/>
  <c r="E2429" i="20"/>
  <c r="P2429" i="20" s="1"/>
  <c r="AF2426" i="20"/>
  <c r="O2426" i="20"/>
  <c r="N2426" i="20"/>
  <c r="L2426" i="20"/>
  <c r="AM2422" i="20"/>
  <c r="T2422" i="20"/>
  <c r="O2422" i="20"/>
  <c r="E2422" i="20"/>
  <c r="P2422" i="20" s="1"/>
  <c r="AF2419" i="20"/>
  <c r="O2419" i="20"/>
  <c r="N2419" i="20"/>
  <c r="L2419" i="20"/>
  <c r="Q2422" i="20" s="1"/>
  <c r="AM2415" i="20"/>
  <c r="T2415" i="20"/>
  <c r="P2415" i="20"/>
  <c r="E2415" i="20"/>
  <c r="O2415" i="20" s="1"/>
  <c r="AF2412" i="20"/>
  <c r="P2412" i="20"/>
  <c r="O2412" i="20"/>
  <c r="N2412" i="20"/>
  <c r="L2412" i="20"/>
  <c r="Q2415" i="20" s="1"/>
  <c r="AM2408" i="20"/>
  <c r="T2408" i="20"/>
  <c r="E2408" i="20"/>
  <c r="AF2405" i="20"/>
  <c r="Q2405" i="20"/>
  <c r="P2405" i="20"/>
  <c r="AA2405" i="20" s="1"/>
  <c r="O2405" i="20"/>
  <c r="N2405" i="20"/>
  <c r="L2405" i="20"/>
  <c r="AM2401" i="20"/>
  <c r="T2401" i="20"/>
  <c r="E2401" i="20"/>
  <c r="AF2398" i="20"/>
  <c r="Q2398" i="20"/>
  <c r="O2398" i="20"/>
  <c r="N2398" i="20"/>
  <c r="L2398" i="20"/>
  <c r="P2398" i="20" s="1"/>
  <c r="AM2394" i="20"/>
  <c r="T2394" i="20"/>
  <c r="O2394" i="20"/>
  <c r="N2394" i="20"/>
  <c r="E2394" i="20"/>
  <c r="P2394" i="20" s="1"/>
  <c r="AF2391" i="20"/>
  <c r="O2391" i="20"/>
  <c r="N2391" i="20"/>
  <c r="L2391" i="20"/>
  <c r="Q2391" i="20" s="1"/>
  <c r="AM2387" i="20"/>
  <c r="T2387" i="20"/>
  <c r="P2387" i="20"/>
  <c r="O2387" i="20"/>
  <c r="N2387" i="20"/>
  <c r="E2387" i="20"/>
  <c r="AF2384" i="20"/>
  <c r="P2384" i="20"/>
  <c r="O2384" i="20"/>
  <c r="N2384" i="20"/>
  <c r="L2384" i="20"/>
  <c r="Q2384" i="20" s="1"/>
  <c r="AM2380" i="20"/>
  <c r="T2380" i="20"/>
  <c r="E2380" i="20"/>
  <c r="AF2377" i="20"/>
  <c r="O2377" i="20"/>
  <c r="N2377" i="20"/>
  <c r="L2377" i="20"/>
  <c r="AM2373" i="20"/>
  <c r="T2373" i="20"/>
  <c r="N2373" i="20"/>
  <c r="E2373" i="20"/>
  <c r="AF2370" i="20"/>
  <c r="O2370" i="20"/>
  <c r="N2370" i="20"/>
  <c r="L2370" i="20"/>
  <c r="AM2366" i="20"/>
  <c r="T2366" i="20"/>
  <c r="O2366" i="20"/>
  <c r="E2366" i="20"/>
  <c r="P2366" i="20" s="1"/>
  <c r="AF2363" i="20"/>
  <c r="O2363" i="20"/>
  <c r="N2363" i="20"/>
  <c r="L2363" i="20"/>
  <c r="Q2366" i="20" s="1"/>
  <c r="AM2359" i="20"/>
  <c r="T2359" i="20"/>
  <c r="P2359" i="20"/>
  <c r="N2359" i="20"/>
  <c r="E2359" i="20"/>
  <c r="O2359" i="20" s="1"/>
  <c r="AF2356" i="20"/>
  <c r="P2356" i="20"/>
  <c r="O2356" i="20"/>
  <c r="N2356" i="20"/>
  <c r="L2356" i="20"/>
  <c r="Q2359" i="20" s="1"/>
  <c r="Y2359" i="20" s="1"/>
  <c r="AM2352" i="20"/>
  <c r="T2352" i="20"/>
  <c r="E2352" i="20"/>
  <c r="AF2349" i="20"/>
  <c r="Q2349" i="20"/>
  <c r="P2349" i="20"/>
  <c r="O2349" i="20"/>
  <c r="N2349" i="20"/>
  <c r="L2349" i="20"/>
  <c r="AM2345" i="20"/>
  <c r="T2345" i="20"/>
  <c r="E2345" i="20"/>
  <c r="AF2342" i="20"/>
  <c r="Q2342" i="20"/>
  <c r="O2342" i="20"/>
  <c r="N2342" i="20"/>
  <c r="L2342" i="20"/>
  <c r="P2342" i="20" s="1"/>
  <c r="AM2338" i="20"/>
  <c r="T2338" i="20"/>
  <c r="O2338" i="20"/>
  <c r="N2338" i="20"/>
  <c r="E2338" i="20"/>
  <c r="P2338" i="20" s="1"/>
  <c r="AF2335" i="20"/>
  <c r="O2335" i="20"/>
  <c r="N2335" i="20"/>
  <c r="L2335" i="20"/>
  <c r="Q2335" i="20" s="1"/>
  <c r="AM2331" i="20"/>
  <c r="T2331" i="20"/>
  <c r="P2331" i="20"/>
  <c r="O2331" i="20"/>
  <c r="E2331" i="20"/>
  <c r="N2331" i="20" s="1"/>
  <c r="AF2328" i="20"/>
  <c r="Z2328" i="20"/>
  <c r="P2328" i="20"/>
  <c r="O2328" i="20"/>
  <c r="N2328" i="20"/>
  <c r="L2328" i="20"/>
  <c r="Q2328" i="20" s="1"/>
  <c r="AM2324" i="20"/>
  <c r="T2324" i="20"/>
  <c r="E2324" i="20"/>
  <c r="P2324" i="20" s="1"/>
  <c r="AF2321" i="20"/>
  <c r="AA2321" i="20"/>
  <c r="P2321" i="20"/>
  <c r="O2321" i="20"/>
  <c r="N2321" i="20"/>
  <c r="Z2321" i="20" s="1"/>
  <c r="L2321" i="20"/>
  <c r="Q2321" i="20" s="1"/>
  <c r="AM2317" i="20"/>
  <c r="T2317" i="20"/>
  <c r="E2317" i="20"/>
  <c r="AF2314" i="20"/>
  <c r="Q2314" i="20"/>
  <c r="P2314" i="20"/>
  <c r="O2314" i="20"/>
  <c r="N2314" i="20"/>
  <c r="L2314" i="20"/>
  <c r="Q2317" i="20" s="1"/>
  <c r="AM2310" i="20"/>
  <c r="X2310" i="20"/>
  <c r="T2310" i="20"/>
  <c r="O2310" i="20"/>
  <c r="N2310" i="20"/>
  <c r="E2310" i="20"/>
  <c r="P2310" i="20" s="1"/>
  <c r="AF2307" i="20"/>
  <c r="X2307" i="20"/>
  <c r="Q2307" i="20"/>
  <c r="P2307" i="20"/>
  <c r="O2307" i="20"/>
  <c r="Y2307" i="20" s="1"/>
  <c r="N2307" i="20"/>
  <c r="AA2307" i="20" s="1"/>
  <c r="L2307" i="20"/>
  <c r="Q2310" i="20" s="1"/>
  <c r="AM2303" i="20"/>
  <c r="T2303" i="20"/>
  <c r="P2303" i="20"/>
  <c r="O2303" i="20"/>
  <c r="E2303" i="20"/>
  <c r="N2303" i="20" s="1"/>
  <c r="AF2300" i="20"/>
  <c r="Q2300" i="20"/>
  <c r="P2300" i="20"/>
  <c r="Y2300" i="20" s="1"/>
  <c r="O2300" i="20"/>
  <c r="N2300" i="20"/>
  <c r="AA2300" i="20" s="1"/>
  <c r="L2300" i="20"/>
  <c r="Q2303" i="20" s="1"/>
  <c r="Y2303" i="20" s="1"/>
  <c r="AM2296" i="20"/>
  <c r="T2296" i="20"/>
  <c r="E2296" i="20"/>
  <c r="AF2293" i="20"/>
  <c r="Z2293" i="20"/>
  <c r="Q2293" i="20"/>
  <c r="O2293" i="20"/>
  <c r="N2293" i="20"/>
  <c r="L2293" i="20"/>
  <c r="P2293" i="20" s="1"/>
  <c r="AM2289" i="20"/>
  <c r="T2289" i="20"/>
  <c r="Q2289" i="20"/>
  <c r="O2289" i="20"/>
  <c r="N2289" i="20"/>
  <c r="E2289" i="20"/>
  <c r="AF2286" i="20"/>
  <c r="O2286" i="20"/>
  <c r="N2286" i="20"/>
  <c r="L2286" i="20"/>
  <c r="AM2282" i="20"/>
  <c r="T2282" i="20"/>
  <c r="O2282" i="20"/>
  <c r="N2282" i="20"/>
  <c r="E2282" i="20"/>
  <c r="AF2279" i="20"/>
  <c r="O2279" i="20"/>
  <c r="N2279" i="20"/>
  <c r="L2279" i="20"/>
  <c r="Q2279" i="20" s="1"/>
  <c r="AM2275" i="20"/>
  <c r="T2275" i="20"/>
  <c r="P2275" i="20"/>
  <c r="O2275" i="20"/>
  <c r="E2275" i="20"/>
  <c r="N2275" i="20" s="1"/>
  <c r="AF2272" i="20"/>
  <c r="P2272" i="20"/>
  <c r="O2272" i="20"/>
  <c r="Z2272" i="20" s="1"/>
  <c r="N2272" i="20"/>
  <c r="L2272" i="20"/>
  <c r="Q2272" i="20" s="1"/>
  <c r="AM2268" i="20"/>
  <c r="T2268" i="20"/>
  <c r="Q2268" i="20"/>
  <c r="E2268" i="20"/>
  <c r="P2268" i="20" s="1"/>
  <c r="AF2265" i="20"/>
  <c r="P2265" i="20"/>
  <c r="AA2265" i="20" s="1"/>
  <c r="O2265" i="20"/>
  <c r="N2265" i="20"/>
  <c r="L2265" i="20"/>
  <c r="Q2265" i="20" s="1"/>
  <c r="AM2261" i="20"/>
  <c r="T2261" i="20"/>
  <c r="E2261" i="20"/>
  <c r="AF2258" i="20"/>
  <c r="Q2258" i="20"/>
  <c r="P2258" i="20"/>
  <c r="O2258" i="20"/>
  <c r="N2258" i="20"/>
  <c r="L2258" i="20"/>
  <c r="Q2261" i="20" s="1"/>
  <c r="AM2254" i="20"/>
  <c r="T2254" i="20"/>
  <c r="N2254" i="20"/>
  <c r="E2254" i="20"/>
  <c r="P2254" i="20" s="1"/>
  <c r="AF2251" i="20"/>
  <c r="Q2251" i="20"/>
  <c r="P2251" i="20"/>
  <c r="O2251" i="20"/>
  <c r="N2251" i="20"/>
  <c r="L2251" i="20"/>
  <c r="Q2254" i="20" s="1"/>
  <c r="AM2247" i="20"/>
  <c r="Y2247" i="20"/>
  <c r="T2247" i="20"/>
  <c r="P2247" i="20"/>
  <c r="O2247" i="20"/>
  <c r="N2247" i="20"/>
  <c r="E2247" i="20"/>
  <c r="AF2244" i="20"/>
  <c r="Y2244" i="20"/>
  <c r="Q2244" i="20"/>
  <c r="P2244" i="20"/>
  <c r="O2244" i="20"/>
  <c r="N2244" i="20"/>
  <c r="AA2244" i="20" s="1"/>
  <c r="L2244" i="20"/>
  <c r="Q2247" i="20" s="1"/>
  <c r="AM2240" i="20"/>
  <c r="T2240" i="20"/>
  <c r="P2240" i="20"/>
  <c r="E2240" i="20"/>
  <c r="AF2237" i="20"/>
  <c r="Z2237" i="20"/>
  <c r="Q2237" i="20"/>
  <c r="O2237" i="20"/>
  <c r="N2237" i="20"/>
  <c r="L2237" i="20"/>
  <c r="P2237" i="20" s="1"/>
  <c r="AM2233" i="20"/>
  <c r="T2233" i="20"/>
  <c r="O2233" i="20"/>
  <c r="N2233" i="20"/>
  <c r="E2233" i="20"/>
  <c r="AF2230" i="20"/>
  <c r="O2230" i="20"/>
  <c r="N2230" i="20"/>
  <c r="L2230" i="20"/>
  <c r="AM2226" i="20"/>
  <c r="T2226" i="20"/>
  <c r="O2226" i="20"/>
  <c r="E2226" i="20"/>
  <c r="N2226" i="20" s="1"/>
  <c r="AF2223" i="20"/>
  <c r="O2223" i="20"/>
  <c r="N2223" i="20"/>
  <c r="L2223" i="20"/>
  <c r="AM2219" i="20"/>
  <c r="T2219" i="20"/>
  <c r="P2219" i="20"/>
  <c r="O2219" i="20"/>
  <c r="E2219" i="20"/>
  <c r="N2219" i="20" s="1"/>
  <c r="AF2216" i="20"/>
  <c r="Z2216" i="20"/>
  <c r="P2216" i="20"/>
  <c r="O2216" i="20"/>
  <c r="N2216" i="20"/>
  <c r="L2216" i="20"/>
  <c r="Q2216" i="20" s="1"/>
  <c r="AM2212" i="20"/>
  <c r="T2212" i="20"/>
  <c r="E2212" i="20"/>
  <c r="AF2209" i="20"/>
  <c r="O2209" i="20"/>
  <c r="N2209" i="20"/>
  <c r="L2209" i="20"/>
  <c r="AM2205" i="20"/>
  <c r="T2205" i="20"/>
  <c r="E2205" i="20"/>
  <c r="AF2202" i="20"/>
  <c r="Q2202" i="20"/>
  <c r="P2202" i="20"/>
  <c r="O2202" i="20"/>
  <c r="N2202" i="20"/>
  <c r="L2202" i="20"/>
  <c r="AM2198" i="20"/>
  <c r="T2198" i="20"/>
  <c r="N2198" i="20"/>
  <c r="E2198" i="20"/>
  <c r="AF2195" i="20"/>
  <c r="Q2195" i="20"/>
  <c r="O2195" i="20"/>
  <c r="N2195" i="20"/>
  <c r="L2195" i="20"/>
  <c r="Q2198" i="20" s="1"/>
  <c r="AM2191" i="20"/>
  <c r="T2191" i="20"/>
  <c r="P2191" i="20"/>
  <c r="O2191" i="20"/>
  <c r="N2191" i="20"/>
  <c r="E2191" i="20"/>
  <c r="AF2188" i="20"/>
  <c r="P2188" i="20"/>
  <c r="O2188" i="20"/>
  <c r="N2188" i="20"/>
  <c r="L2188" i="20"/>
  <c r="Q2191" i="20" s="1"/>
  <c r="AM2184" i="20"/>
  <c r="T2184" i="20"/>
  <c r="E2184" i="20"/>
  <c r="N2184" i="20" s="1"/>
  <c r="AF2181" i="20"/>
  <c r="Z2181" i="20"/>
  <c r="Q2181" i="20"/>
  <c r="O2181" i="20"/>
  <c r="N2181" i="20"/>
  <c r="X2181" i="20" s="1"/>
  <c r="L2181" i="20"/>
  <c r="P2181" i="20" s="1"/>
  <c r="AM2177" i="20"/>
  <c r="T2177" i="20"/>
  <c r="N2177" i="20"/>
  <c r="E2177" i="20"/>
  <c r="O2177" i="20" s="1"/>
  <c r="AF2174" i="20"/>
  <c r="O2174" i="20"/>
  <c r="N2174" i="20"/>
  <c r="L2174" i="20"/>
  <c r="Q2177" i="20" s="1"/>
  <c r="AM2170" i="20"/>
  <c r="T2170" i="20"/>
  <c r="Q2170" i="20"/>
  <c r="O2170" i="20"/>
  <c r="E2170" i="20"/>
  <c r="N2170" i="20" s="1"/>
  <c r="AF2167" i="20"/>
  <c r="O2167" i="20"/>
  <c r="N2167" i="20"/>
  <c r="L2167" i="20"/>
  <c r="AM2163" i="20"/>
  <c r="T2163" i="20"/>
  <c r="P2163" i="20"/>
  <c r="E2163" i="20"/>
  <c r="O2163" i="20" s="1"/>
  <c r="AF2160" i="20"/>
  <c r="P2160" i="20"/>
  <c r="O2160" i="20"/>
  <c r="N2160" i="20"/>
  <c r="L2160" i="20"/>
  <c r="Q2160" i="20" s="1"/>
  <c r="AM2156" i="20"/>
  <c r="T2156" i="20"/>
  <c r="Q2156" i="20"/>
  <c r="E2156" i="20"/>
  <c r="AF2153" i="20"/>
  <c r="P2153" i="20"/>
  <c r="O2153" i="20"/>
  <c r="N2153" i="20"/>
  <c r="L2153" i="20"/>
  <c r="Q2153" i="20" s="1"/>
  <c r="AM2149" i="20"/>
  <c r="T2149" i="20"/>
  <c r="N2149" i="20"/>
  <c r="E2149" i="20"/>
  <c r="AF2146" i="20"/>
  <c r="Q2146" i="20"/>
  <c r="O2146" i="20"/>
  <c r="N2146" i="20"/>
  <c r="L2146" i="20"/>
  <c r="AM2142" i="20"/>
  <c r="X2142" i="20"/>
  <c r="T2142" i="20"/>
  <c r="P2142" i="20"/>
  <c r="O2142" i="20"/>
  <c r="N2142" i="20"/>
  <c r="AA2142" i="20" s="1"/>
  <c r="E2142" i="20"/>
  <c r="AF2139" i="20"/>
  <c r="Q2139" i="20"/>
  <c r="O2139" i="20"/>
  <c r="N2139" i="20"/>
  <c r="L2139" i="20"/>
  <c r="Q2142" i="20" s="1"/>
  <c r="AM2135" i="20"/>
  <c r="T2135" i="20"/>
  <c r="P2135" i="20"/>
  <c r="O2135" i="20"/>
  <c r="N2135" i="20"/>
  <c r="AA2135" i="20" s="1"/>
  <c r="E2135" i="20"/>
  <c r="AF2132" i="20"/>
  <c r="P2132" i="20"/>
  <c r="O2132" i="20"/>
  <c r="N2132" i="20"/>
  <c r="L2132" i="20"/>
  <c r="Q2135" i="20" s="1"/>
  <c r="Y2135" i="20" s="1"/>
  <c r="AM2128" i="20"/>
  <c r="T2128" i="20"/>
  <c r="Q2128" i="20"/>
  <c r="E2128" i="20"/>
  <c r="AF2125" i="20"/>
  <c r="O2125" i="20"/>
  <c r="N2125" i="20"/>
  <c r="L2125" i="20"/>
  <c r="P2125" i="20" s="1"/>
  <c r="AM2121" i="20"/>
  <c r="T2121" i="20"/>
  <c r="Q2121" i="20"/>
  <c r="N2121" i="20"/>
  <c r="E2121" i="20"/>
  <c r="AF2118" i="20"/>
  <c r="O2118" i="20"/>
  <c r="N2118" i="20"/>
  <c r="L2118" i="20"/>
  <c r="AM2114" i="20"/>
  <c r="T2114" i="20"/>
  <c r="O2114" i="20"/>
  <c r="N2114" i="20"/>
  <c r="E2114" i="20"/>
  <c r="AF2111" i="20"/>
  <c r="P2111" i="20"/>
  <c r="O2111" i="20"/>
  <c r="N2111" i="20"/>
  <c r="Y2111" i="20" s="1"/>
  <c r="L2111" i="20"/>
  <c r="Q2111" i="20" s="1"/>
  <c r="AM2107" i="20"/>
  <c r="T2107" i="20"/>
  <c r="P2107" i="20"/>
  <c r="E2107" i="20"/>
  <c r="O2107" i="20" s="1"/>
  <c r="AF2104" i="20"/>
  <c r="Q2104" i="20"/>
  <c r="P2104" i="20"/>
  <c r="Z2104" i="20" s="1"/>
  <c r="O2104" i="20"/>
  <c r="N2104" i="20"/>
  <c r="L2104" i="20"/>
  <c r="Q2107" i="20" s="1"/>
  <c r="AM2100" i="20"/>
  <c r="T2100" i="20"/>
  <c r="Q2100" i="20"/>
  <c r="E2100" i="20"/>
  <c r="AF2097" i="20"/>
  <c r="Q2097" i="20"/>
  <c r="O2097" i="20"/>
  <c r="N2097" i="20"/>
  <c r="L2097" i="20"/>
  <c r="P2097" i="20" s="1"/>
  <c r="AM2093" i="20"/>
  <c r="T2093" i="20"/>
  <c r="N2093" i="20"/>
  <c r="E2093" i="20"/>
  <c r="AF2090" i="20"/>
  <c r="Q2090" i="20"/>
  <c r="O2090" i="20"/>
  <c r="N2090" i="20"/>
  <c r="L2090" i="20"/>
  <c r="AM2086" i="20"/>
  <c r="T2086" i="20"/>
  <c r="O2086" i="20"/>
  <c r="N2086" i="20"/>
  <c r="E2086" i="20"/>
  <c r="P2086" i="20" s="1"/>
  <c r="AF2083" i="20"/>
  <c r="Q2083" i="20"/>
  <c r="O2083" i="20"/>
  <c r="N2083" i="20"/>
  <c r="L2083" i="20"/>
  <c r="Q2086" i="20" s="1"/>
  <c r="AM2079" i="20"/>
  <c r="T2079" i="20"/>
  <c r="P2079" i="20"/>
  <c r="O2079" i="20"/>
  <c r="Y2079" i="20" s="1"/>
  <c r="N2079" i="20"/>
  <c r="E2079" i="20"/>
  <c r="AF2076" i="20"/>
  <c r="P2076" i="20"/>
  <c r="O2076" i="20"/>
  <c r="N2076" i="20"/>
  <c r="L2076" i="20"/>
  <c r="Q2079" i="20" s="1"/>
  <c r="AM2072" i="20"/>
  <c r="T2072" i="20"/>
  <c r="Q2072" i="20"/>
  <c r="P2072" i="20"/>
  <c r="E2072" i="20"/>
  <c r="AF2069" i="20"/>
  <c r="Z2069" i="20"/>
  <c r="Q2069" i="20"/>
  <c r="O2069" i="20"/>
  <c r="N2069" i="20"/>
  <c r="L2069" i="20"/>
  <c r="P2069" i="20" s="1"/>
  <c r="AM2065" i="20"/>
  <c r="T2065" i="20"/>
  <c r="Q2065" i="20"/>
  <c r="N2065" i="20"/>
  <c r="E2065" i="20"/>
  <c r="O2065" i="20" s="1"/>
  <c r="AF2062" i="20"/>
  <c r="O2062" i="20"/>
  <c r="N2062" i="20"/>
  <c r="L2062" i="20"/>
  <c r="AM2058" i="20"/>
  <c r="T2058" i="20"/>
  <c r="O2058" i="20"/>
  <c r="N2058" i="20"/>
  <c r="E2058" i="20"/>
  <c r="AF2055" i="20"/>
  <c r="O2055" i="20"/>
  <c r="N2055" i="20"/>
  <c r="L2055" i="20"/>
  <c r="Q2055" i="20" s="1"/>
  <c r="AM2051" i="20"/>
  <c r="T2051" i="20"/>
  <c r="P2051" i="20"/>
  <c r="Y2051" i="20" s="1"/>
  <c r="O2051" i="20"/>
  <c r="E2051" i="20"/>
  <c r="N2051" i="20" s="1"/>
  <c r="AF2048" i="20"/>
  <c r="Q2048" i="20"/>
  <c r="P2048" i="20"/>
  <c r="Z2048" i="20" s="1"/>
  <c r="O2048" i="20"/>
  <c r="Y2048" i="20" s="1"/>
  <c r="N2048" i="20"/>
  <c r="L2048" i="20"/>
  <c r="Q2051" i="20" s="1"/>
  <c r="AM2044" i="20"/>
  <c r="T2044" i="20"/>
  <c r="Q2044" i="20"/>
  <c r="E2044" i="20"/>
  <c r="AF2041" i="20"/>
  <c r="Q2041" i="20"/>
  <c r="O2041" i="20"/>
  <c r="N2041" i="20"/>
  <c r="L2041" i="20"/>
  <c r="P2041" i="20" s="1"/>
  <c r="AM2037" i="20"/>
  <c r="T2037" i="20"/>
  <c r="E2037" i="20"/>
  <c r="AF2034" i="20"/>
  <c r="Q2034" i="20"/>
  <c r="O2034" i="20"/>
  <c r="N2034" i="20"/>
  <c r="L2034" i="20"/>
  <c r="AM2030" i="20"/>
  <c r="T2030" i="20"/>
  <c r="O2030" i="20"/>
  <c r="N2030" i="20"/>
  <c r="E2030" i="20"/>
  <c r="AF2027" i="20"/>
  <c r="O2027" i="20"/>
  <c r="N2027" i="20"/>
  <c r="L2027" i="20"/>
  <c r="Q2030" i="20" s="1"/>
  <c r="AM2023" i="20"/>
  <c r="T2023" i="20"/>
  <c r="P2023" i="20"/>
  <c r="O2023" i="20"/>
  <c r="Y2023" i="20" s="1"/>
  <c r="N2023" i="20"/>
  <c r="AA2023" i="20" s="1"/>
  <c r="E2023" i="20"/>
  <c r="AF2020" i="20"/>
  <c r="P2020" i="20"/>
  <c r="O2020" i="20"/>
  <c r="N2020" i="20"/>
  <c r="L2020" i="20"/>
  <c r="Q2023" i="20" s="1"/>
  <c r="AM2016" i="20"/>
  <c r="T2016" i="20"/>
  <c r="E2016" i="20"/>
  <c r="AF2013" i="20"/>
  <c r="O2013" i="20"/>
  <c r="N2013" i="20"/>
  <c r="L2013" i="20"/>
  <c r="P2013" i="20" s="1"/>
  <c r="AM2009" i="20"/>
  <c r="T2009" i="20"/>
  <c r="O2009" i="20"/>
  <c r="N2009" i="20"/>
  <c r="E2009" i="20"/>
  <c r="P2009" i="20" s="1"/>
  <c r="AF2006" i="20"/>
  <c r="O2006" i="20"/>
  <c r="N2006" i="20"/>
  <c r="L2006" i="20"/>
  <c r="AM2002" i="20"/>
  <c r="T2002" i="20"/>
  <c r="O2002" i="20"/>
  <c r="N2002" i="20"/>
  <c r="E2002" i="20"/>
  <c r="AF1999" i="20"/>
  <c r="O1999" i="20"/>
  <c r="N1999" i="20"/>
  <c r="L1999" i="20"/>
  <c r="Q1999" i="20" s="1"/>
  <c r="AM1995" i="20"/>
  <c r="T1995" i="20"/>
  <c r="P1995" i="20"/>
  <c r="O1995" i="20"/>
  <c r="N1995" i="20"/>
  <c r="E1995" i="20"/>
  <c r="AF1992" i="20"/>
  <c r="P1992" i="20"/>
  <c r="O1992" i="20"/>
  <c r="Z1992" i="20" s="1"/>
  <c r="N1992" i="20"/>
  <c r="L1992" i="20"/>
  <c r="Q1992" i="20" s="1"/>
  <c r="AM1988" i="20"/>
  <c r="T1988" i="20"/>
  <c r="E1988" i="20"/>
  <c r="AF1985" i="20"/>
  <c r="Q1985" i="20"/>
  <c r="P1985" i="20"/>
  <c r="X1985" i="20" s="1"/>
  <c r="O1985" i="20"/>
  <c r="N1985" i="20"/>
  <c r="L1985" i="20"/>
  <c r="AM1981" i="20"/>
  <c r="T1981" i="20"/>
  <c r="E1981" i="20"/>
  <c r="AF1978" i="20"/>
  <c r="Q1978" i="20"/>
  <c r="O1978" i="20"/>
  <c r="N1978" i="20"/>
  <c r="L1978" i="20"/>
  <c r="AM1974" i="20"/>
  <c r="T1974" i="20"/>
  <c r="P1974" i="20"/>
  <c r="O1974" i="20"/>
  <c r="AA1974" i="20" s="1"/>
  <c r="N1974" i="20"/>
  <c r="E1974" i="20"/>
  <c r="AF1971" i="20"/>
  <c r="Q1971" i="20"/>
  <c r="O1971" i="20"/>
  <c r="N1971" i="20"/>
  <c r="L1971" i="20"/>
  <c r="Q1974" i="20" s="1"/>
  <c r="AM1967" i="20"/>
  <c r="T1967" i="20"/>
  <c r="P1967" i="20"/>
  <c r="O1967" i="20"/>
  <c r="Y1967" i="20" s="1"/>
  <c r="N1967" i="20"/>
  <c r="E1967" i="20"/>
  <c r="AF1964" i="20"/>
  <c r="P1964" i="20"/>
  <c r="O1964" i="20"/>
  <c r="N1964" i="20"/>
  <c r="L1964" i="20"/>
  <c r="Q1967" i="20" s="1"/>
  <c r="AM1960" i="20"/>
  <c r="T1960" i="20"/>
  <c r="P1960" i="20"/>
  <c r="E1960" i="20"/>
  <c r="AF1957" i="20"/>
  <c r="Q1957" i="20"/>
  <c r="AA1957" i="20" s="1"/>
  <c r="O1957" i="20"/>
  <c r="N1957" i="20"/>
  <c r="L1957" i="20"/>
  <c r="P1957" i="20" s="1"/>
  <c r="Z1957" i="20" s="1"/>
  <c r="AM1953" i="20"/>
  <c r="T1953" i="20"/>
  <c r="Q1953" i="20"/>
  <c r="O1953" i="20"/>
  <c r="N1953" i="20"/>
  <c r="E1953" i="20"/>
  <c r="AF1950" i="20"/>
  <c r="O1950" i="20"/>
  <c r="N1950" i="20"/>
  <c r="L1950" i="20"/>
  <c r="AM1946" i="20"/>
  <c r="T1946" i="20"/>
  <c r="O1946" i="20"/>
  <c r="E1946" i="20"/>
  <c r="N1946" i="20" s="1"/>
  <c r="AF1943" i="20"/>
  <c r="O1943" i="20"/>
  <c r="N1943" i="20"/>
  <c r="L1943" i="20"/>
  <c r="AM1939" i="20"/>
  <c r="T1939" i="20"/>
  <c r="O1939" i="20"/>
  <c r="N1939" i="20"/>
  <c r="E1939" i="20"/>
  <c r="P1939" i="20" s="1"/>
  <c r="AF1936" i="20"/>
  <c r="Q1936" i="20"/>
  <c r="P1936" i="20"/>
  <c r="O1936" i="20"/>
  <c r="N1936" i="20"/>
  <c r="L1936" i="20"/>
  <c r="Q1939" i="20" s="1"/>
  <c r="AM1932" i="20"/>
  <c r="T1932" i="20"/>
  <c r="P1932" i="20"/>
  <c r="O1932" i="20"/>
  <c r="E1932" i="20"/>
  <c r="N1932" i="20" s="1"/>
  <c r="X1932" i="20" s="1"/>
  <c r="AF1929" i="20"/>
  <c r="P1929" i="20"/>
  <c r="O1929" i="20"/>
  <c r="N1929" i="20"/>
  <c r="L1929" i="20"/>
  <c r="Q1932" i="20" s="1"/>
  <c r="AM1925" i="20"/>
  <c r="T1925" i="20"/>
  <c r="E1925" i="20"/>
  <c r="O1925" i="20" s="1"/>
  <c r="AF1922" i="20"/>
  <c r="P1922" i="20"/>
  <c r="O1922" i="20"/>
  <c r="N1922" i="20"/>
  <c r="L1922" i="20"/>
  <c r="Q1925" i="20" s="1"/>
  <c r="AM1918" i="20"/>
  <c r="T1918" i="20"/>
  <c r="E1918" i="20"/>
  <c r="AF1915" i="20"/>
  <c r="Q1915" i="20"/>
  <c r="O1915" i="20"/>
  <c r="N1915" i="20"/>
  <c r="L1915" i="20"/>
  <c r="P1915" i="20" s="1"/>
  <c r="AM1911" i="20"/>
  <c r="T1911" i="20"/>
  <c r="O1911" i="20"/>
  <c r="N1911" i="20"/>
  <c r="E1911" i="20"/>
  <c r="AF1908" i="20"/>
  <c r="O1908" i="20"/>
  <c r="N1908" i="20"/>
  <c r="L1908" i="20"/>
  <c r="Q1908" i="20" s="1"/>
  <c r="AM1904" i="20"/>
  <c r="T1904" i="20"/>
  <c r="O1904" i="20"/>
  <c r="E1904" i="20"/>
  <c r="N1904" i="20" s="1"/>
  <c r="AF1901" i="20"/>
  <c r="P1901" i="20"/>
  <c r="O1901" i="20"/>
  <c r="N1901" i="20"/>
  <c r="L1901" i="20"/>
  <c r="Q1901" i="20" s="1"/>
  <c r="Y1901" i="20" s="1"/>
  <c r="AM1897" i="20"/>
  <c r="T1897" i="20"/>
  <c r="P1897" i="20"/>
  <c r="E1897" i="20"/>
  <c r="O1897" i="20" s="1"/>
  <c r="AF1894" i="20"/>
  <c r="Z1894" i="20"/>
  <c r="Q1894" i="20"/>
  <c r="O1894" i="20"/>
  <c r="Y1894" i="20" s="1"/>
  <c r="N1894" i="20"/>
  <c r="X1894" i="20" s="1"/>
  <c r="L1894" i="20"/>
  <c r="P1894" i="20" s="1"/>
  <c r="AM1890" i="20"/>
  <c r="T1890" i="20"/>
  <c r="O1890" i="20"/>
  <c r="N1890" i="20"/>
  <c r="E1890" i="20"/>
  <c r="AF1887" i="20"/>
  <c r="O1887" i="20"/>
  <c r="N1887" i="20"/>
  <c r="L1887" i="20"/>
  <c r="AM1883" i="20"/>
  <c r="T1883" i="20"/>
  <c r="O1883" i="20"/>
  <c r="E1883" i="20"/>
  <c r="P1883" i="20" s="1"/>
  <c r="AF1880" i="20"/>
  <c r="O1880" i="20"/>
  <c r="N1880" i="20"/>
  <c r="L1880" i="20"/>
  <c r="Q1883" i="20" s="1"/>
  <c r="AM1876" i="20"/>
  <c r="T1876" i="20"/>
  <c r="O1876" i="20"/>
  <c r="N1876" i="20"/>
  <c r="E1876" i="20"/>
  <c r="AF1873" i="20"/>
  <c r="O1873" i="20"/>
  <c r="N1873" i="20"/>
  <c r="L1873" i="20"/>
  <c r="Q1876" i="20" s="1"/>
  <c r="AM1869" i="20"/>
  <c r="T1869" i="20"/>
  <c r="O1869" i="20"/>
  <c r="N1869" i="20"/>
  <c r="E1869" i="20"/>
  <c r="AF1866" i="20"/>
  <c r="P1866" i="20"/>
  <c r="O1866" i="20"/>
  <c r="N1866" i="20"/>
  <c r="L1866" i="20"/>
  <c r="Q1869" i="20" s="1"/>
  <c r="AM1862" i="20"/>
  <c r="T1862" i="20"/>
  <c r="E1862" i="20"/>
  <c r="AF1859" i="20"/>
  <c r="Q1859" i="20"/>
  <c r="O1859" i="20"/>
  <c r="N1859" i="20"/>
  <c r="AA1859" i="20" s="1"/>
  <c r="L1859" i="20"/>
  <c r="P1859" i="20" s="1"/>
  <c r="AM1855" i="20"/>
  <c r="T1855" i="20"/>
  <c r="O1855" i="20"/>
  <c r="N1855" i="20"/>
  <c r="E1855" i="20"/>
  <c r="AF1852" i="20"/>
  <c r="O1852" i="20"/>
  <c r="N1852" i="20"/>
  <c r="L1852" i="20"/>
  <c r="Q1852" i="20" s="1"/>
  <c r="AM1848" i="20"/>
  <c r="T1848" i="20"/>
  <c r="O1848" i="20"/>
  <c r="E1848" i="20"/>
  <c r="N1848" i="20" s="1"/>
  <c r="AF1845" i="20"/>
  <c r="O1845" i="20"/>
  <c r="N1845" i="20"/>
  <c r="L1845" i="20"/>
  <c r="Q1845" i="20" s="1"/>
  <c r="AM1841" i="20"/>
  <c r="T1841" i="20"/>
  <c r="P1841" i="20"/>
  <c r="E1841" i="20"/>
  <c r="O1841" i="20" s="1"/>
  <c r="AF1838" i="20"/>
  <c r="O1838" i="20"/>
  <c r="N1838" i="20"/>
  <c r="L1838" i="20"/>
  <c r="Q1838" i="20" s="1"/>
  <c r="AM1834" i="20"/>
  <c r="T1834" i="20"/>
  <c r="Q1834" i="20"/>
  <c r="O1834" i="20"/>
  <c r="N1834" i="20"/>
  <c r="E1834" i="20"/>
  <c r="AF1831" i="20"/>
  <c r="O1831" i="20"/>
  <c r="N1831" i="20"/>
  <c r="L1831" i="20"/>
  <c r="AM1827" i="20"/>
  <c r="T1827" i="20"/>
  <c r="P1827" i="20"/>
  <c r="E1827" i="20"/>
  <c r="O1827" i="20" s="1"/>
  <c r="AF1824" i="20"/>
  <c r="P1824" i="20"/>
  <c r="O1824" i="20"/>
  <c r="N1824" i="20"/>
  <c r="L1824" i="20"/>
  <c r="Q1827" i="20" s="1"/>
  <c r="AM1820" i="20"/>
  <c r="T1820" i="20"/>
  <c r="E1820" i="20"/>
  <c r="P1820" i="20" s="1"/>
  <c r="AF1817" i="20"/>
  <c r="O1817" i="20"/>
  <c r="N1817" i="20"/>
  <c r="L1817" i="20"/>
  <c r="Q1820" i="20" s="1"/>
  <c r="AM1813" i="20"/>
  <c r="T1813" i="20"/>
  <c r="O1813" i="20"/>
  <c r="N1813" i="20"/>
  <c r="E1813" i="20"/>
  <c r="AF1810" i="20"/>
  <c r="P1810" i="20"/>
  <c r="O1810" i="20"/>
  <c r="N1810" i="20"/>
  <c r="L1810" i="20"/>
  <c r="Q1813" i="20" s="1"/>
  <c r="AM1806" i="20"/>
  <c r="T1806" i="20"/>
  <c r="E1806" i="20"/>
  <c r="AF1803" i="20"/>
  <c r="Q1803" i="20"/>
  <c r="O1803" i="20"/>
  <c r="N1803" i="20"/>
  <c r="L1803" i="20"/>
  <c r="P1803" i="20" s="1"/>
  <c r="AM1799" i="20"/>
  <c r="T1799" i="20"/>
  <c r="N1799" i="20"/>
  <c r="E1799" i="20"/>
  <c r="P1799" i="20" s="1"/>
  <c r="AF1796" i="20"/>
  <c r="O1796" i="20"/>
  <c r="N1796" i="20"/>
  <c r="L1796" i="20"/>
  <c r="Q1796" i="20" s="1"/>
  <c r="AM1792" i="20"/>
  <c r="T1792" i="20"/>
  <c r="O1792" i="20"/>
  <c r="N1792" i="20"/>
  <c r="E1792" i="20"/>
  <c r="AF1789" i="20"/>
  <c r="Y1789" i="20"/>
  <c r="P1789" i="20"/>
  <c r="O1789" i="20"/>
  <c r="N1789" i="20"/>
  <c r="X1789" i="20" s="1"/>
  <c r="L1789" i="20"/>
  <c r="Q1789" i="20" s="1"/>
  <c r="AM1785" i="20"/>
  <c r="T1785" i="20"/>
  <c r="P1785" i="20"/>
  <c r="E1785" i="20"/>
  <c r="O1785" i="20" s="1"/>
  <c r="AF1782" i="20"/>
  <c r="Q1782" i="20"/>
  <c r="O1782" i="20"/>
  <c r="N1782" i="20"/>
  <c r="Y1782" i="20" s="1"/>
  <c r="L1782" i="20"/>
  <c r="P1782" i="20" s="1"/>
  <c r="Z1782" i="20" s="1"/>
  <c r="AM1778" i="20"/>
  <c r="T1778" i="20"/>
  <c r="O1778" i="20"/>
  <c r="N1778" i="20"/>
  <c r="E1778" i="20"/>
  <c r="AF1775" i="20"/>
  <c r="O1775" i="20"/>
  <c r="N1775" i="20"/>
  <c r="L1775" i="20"/>
  <c r="AM1771" i="20"/>
  <c r="T1771" i="20"/>
  <c r="O1771" i="20"/>
  <c r="N1771" i="20"/>
  <c r="E1771" i="20"/>
  <c r="AF1768" i="20"/>
  <c r="O1768" i="20"/>
  <c r="N1768" i="20"/>
  <c r="L1768" i="20"/>
  <c r="AM1764" i="20"/>
  <c r="T1764" i="20"/>
  <c r="O1764" i="20"/>
  <c r="N1764" i="20"/>
  <c r="E1764" i="20"/>
  <c r="P1764" i="20" s="1"/>
  <c r="AF1761" i="20"/>
  <c r="O1761" i="20"/>
  <c r="N1761" i="20"/>
  <c r="L1761" i="20"/>
  <c r="Q1761" i="20" s="1"/>
  <c r="AM1757" i="20"/>
  <c r="T1757" i="20"/>
  <c r="P1757" i="20"/>
  <c r="O1757" i="20"/>
  <c r="N1757" i="20"/>
  <c r="E1757" i="20"/>
  <c r="AF1754" i="20"/>
  <c r="O1754" i="20"/>
  <c r="N1754" i="20"/>
  <c r="L1754" i="20"/>
  <c r="Q1754" i="20" s="1"/>
  <c r="AM1750" i="20"/>
  <c r="T1750" i="20"/>
  <c r="N1750" i="20"/>
  <c r="E1750" i="20"/>
  <c r="O1750" i="20" s="1"/>
  <c r="AF1747" i="20"/>
  <c r="O1747" i="20"/>
  <c r="N1747" i="20"/>
  <c r="L1747" i="20"/>
  <c r="AM1743" i="20"/>
  <c r="T1743" i="20"/>
  <c r="E1743" i="20"/>
  <c r="P1743" i="20" s="1"/>
  <c r="AF1740" i="20"/>
  <c r="Q1740" i="20"/>
  <c r="O1740" i="20"/>
  <c r="N1740" i="20"/>
  <c r="L1740" i="20"/>
  <c r="P1740" i="20" s="1"/>
  <c r="AM1736" i="20"/>
  <c r="T1736" i="20"/>
  <c r="O1736" i="20"/>
  <c r="N1736" i="20"/>
  <c r="E1736" i="20"/>
  <c r="AF1733" i="20"/>
  <c r="O1733" i="20"/>
  <c r="N1733" i="20"/>
  <c r="L1733" i="20"/>
  <c r="Q1736" i="20" s="1"/>
  <c r="AM1729" i="20"/>
  <c r="T1729" i="20"/>
  <c r="O1729" i="20"/>
  <c r="N1729" i="20"/>
  <c r="E1729" i="20"/>
  <c r="AF1726" i="20"/>
  <c r="P1726" i="20"/>
  <c r="O1726" i="20"/>
  <c r="N1726" i="20"/>
  <c r="L1726" i="20"/>
  <c r="Q1729" i="20" s="1"/>
  <c r="AM1722" i="20"/>
  <c r="T1722" i="20"/>
  <c r="E1722" i="20"/>
  <c r="AF1719" i="20"/>
  <c r="Q1719" i="20"/>
  <c r="O1719" i="20"/>
  <c r="N1719" i="20"/>
  <c r="L1719" i="20"/>
  <c r="AM1715" i="20"/>
  <c r="T1715" i="20"/>
  <c r="N1715" i="20"/>
  <c r="E1715" i="20"/>
  <c r="P1715" i="20" s="1"/>
  <c r="AF1712" i="20"/>
  <c r="O1712" i="20"/>
  <c r="N1712" i="20"/>
  <c r="L1712" i="20"/>
  <c r="P1712" i="20" s="1"/>
  <c r="AM1708" i="20"/>
  <c r="T1708" i="20"/>
  <c r="O1708" i="20"/>
  <c r="E1708" i="20"/>
  <c r="P1708" i="20" s="1"/>
  <c r="AF1705" i="20"/>
  <c r="O1705" i="20"/>
  <c r="N1705" i="20"/>
  <c r="L1705" i="20"/>
  <c r="Q1705" i="20" s="1"/>
  <c r="AM1701" i="20"/>
  <c r="T1701" i="20"/>
  <c r="P1701" i="20"/>
  <c r="N1701" i="20"/>
  <c r="E1701" i="20"/>
  <c r="O1701" i="20" s="1"/>
  <c r="AF1698" i="20"/>
  <c r="Z1698" i="20"/>
  <c r="P1698" i="20"/>
  <c r="O1698" i="20"/>
  <c r="N1698" i="20"/>
  <c r="X1698" i="20" s="1"/>
  <c r="L1698" i="20"/>
  <c r="Q1698" i="20" s="1"/>
  <c r="AM1694" i="20"/>
  <c r="T1694" i="20"/>
  <c r="E1694" i="20"/>
  <c r="O1694" i="20" s="1"/>
  <c r="AF1691" i="20"/>
  <c r="O1691" i="20"/>
  <c r="N1691" i="20"/>
  <c r="L1691" i="20"/>
  <c r="AM1687" i="20"/>
  <c r="T1687" i="20"/>
  <c r="E1687" i="20"/>
  <c r="P1687" i="20" s="1"/>
  <c r="AF1684" i="20"/>
  <c r="Q1684" i="20"/>
  <c r="O1684" i="20"/>
  <c r="N1684" i="20"/>
  <c r="L1684" i="20"/>
  <c r="P1684" i="20" s="1"/>
  <c r="AM1680" i="20"/>
  <c r="T1680" i="20"/>
  <c r="O1680" i="20"/>
  <c r="N1680" i="20"/>
  <c r="E1680" i="20"/>
  <c r="AF1677" i="20"/>
  <c r="P1677" i="20"/>
  <c r="O1677" i="20"/>
  <c r="N1677" i="20"/>
  <c r="L1677" i="20"/>
  <c r="Q1680" i="20" s="1"/>
  <c r="AM1673" i="20"/>
  <c r="T1673" i="20"/>
  <c r="E1673" i="20"/>
  <c r="AF1670" i="20"/>
  <c r="Q1670" i="20"/>
  <c r="O1670" i="20"/>
  <c r="N1670" i="20"/>
  <c r="L1670" i="20"/>
  <c r="AM1666" i="20"/>
  <c r="T1666" i="20"/>
  <c r="P1666" i="20"/>
  <c r="N1666" i="20"/>
  <c r="E1666" i="20"/>
  <c r="O1666" i="20" s="1"/>
  <c r="AF1663" i="20"/>
  <c r="O1663" i="20"/>
  <c r="N1663" i="20"/>
  <c r="L1663" i="20"/>
  <c r="Q1663" i="20" s="1"/>
  <c r="AM1659" i="20"/>
  <c r="T1659" i="20"/>
  <c r="O1659" i="20"/>
  <c r="E1659" i="20"/>
  <c r="N1659" i="20" s="1"/>
  <c r="AF1656" i="20"/>
  <c r="O1656" i="20"/>
  <c r="N1656" i="20"/>
  <c r="L1656" i="20"/>
  <c r="Q1656" i="20" s="1"/>
  <c r="AM1652" i="20"/>
  <c r="T1652" i="20"/>
  <c r="P1652" i="20"/>
  <c r="E1652" i="20"/>
  <c r="O1652" i="20" s="1"/>
  <c r="AF1649" i="20"/>
  <c r="O1649" i="20"/>
  <c r="N1649" i="20"/>
  <c r="L1649" i="20"/>
  <c r="Q1649" i="20" s="1"/>
  <c r="AM1645" i="20"/>
  <c r="T1645" i="20"/>
  <c r="E1645" i="20"/>
  <c r="AF1642" i="20"/>
  <c r="O1642" i="20"/>
  <c r="N1642" i="20"/>
  <c r="L1642" i="20"/>
  <c r="AM1638" i="20"/>
  <c r="T1638" i="20"/>
  <c r="E1638" i="20"/>
  <c r="P1638" i="20" s="1"/>
  <c r="AF1635" i="20"/>
  <c r="Q1635" i="20"/>
  <c r="P1635" i="20"/>
  <c r="O1635" i="20"/>
  <c r="N1635" i="20"/>
  <c r="L1635" i="20"/>
  <c r="Q1638" i="20" s="1"/>
  <c r="AM1631" i="20"/>
  <c r="T1631" i="20"/>
  <c r="E1631" i="20"/>
  <c r="P1631" i="20" s="1"/>
  <c r="AF1628" i="20"/>
  <c r="Q1628" i="20"/>
  <c r="P1628" i="20"/>
  <c r="X1628" i="20" s="1"/>
  <c r="O1628" i="20"/>
  <c r="N1628" i="20"/>
  <c r="AA1628" i="20" s="1"/>
  <c r="L1628" i="20"/>
  <c r="Q1631" i="20" s="1"/>
  <c r="AM1624" i="20"/>
  <c r="T1624" i="20"/>
  <c r="E1624" i="20"/>
  <c r="P1624" i="20" s="1"/>
  <c r="AF1621" i="20"/>
  <c r="Q1621" i="20"/>
  <c r="P1621" i="20"/>
  <c r="O1621" i="20"/>
  <c r="N1621" i="20"/>
  <c r="AA1621" i="20" s="1"/>
  <c r="L1621" i="20"/>
  <c r="Q1624" i="20" s="1"/>
  <c r="AM1617" i="20"/>
  <c r="T1617" i="20"/>
  <c r="E1617" i="20"/>
  <c r="AF1614" i="20"/>
  <c r="Q1614" i="20"/>
  <c r="O1614" i="20"/>
  <c r="N1614" i="20"/>
  <c r="AA1614" i="20" s="1"/>
  <c r="L1614" i="20"/>
  <c r="P1614" i="20" s="1"/>
  <c r="AM1610" i="20"/>
  <c r="T1610" i="20"/>
  <c r="P1610" i="20"/>
  <c r="O1610" i="20"/>
  <c r="N1610" i="20"/>
  <c r="E1610" i="20"/>
  <c r="AF1607" i="20"/>
  <c r="O1607" i="20"/>
  <c r="N1607" i="20"/>
  <c r="L1607" i="20"/>
  <c r="Q1607" i="20" s="1"/>
  <c r="AM1603" i="20"/>
  <c r="T1603" i="20"/>
  <c r="P1603" i="20"/>
  <c r="O1603" i="20"/>
  <c r="E1603" i="20"/>
  <c r="N1603" i="20" s="1"/>
  <c r="AF1600" i="20"/>
  <c r="O1600" i="20"/>
  <c r="N1600" i="20"/>
  <c r="L1600" i="20"/>
  <c r="Q1600" i="20" s="1"/>
  <c r="AM1596" i="20"/>
  <c r="T1596" i="20"/>
  <c r="P1596" i="20"/>
  <c r="N1596" i="20"/>
  <c r="E1596" i="20"/>
  <c r="O1596" i="20" s="1"/>
  <c r="AF1593" i="20"/>
  <c r="O1593" i="20"/>
  <c r="N1593" i="20"/>
  <c r="L1593" i="20"/>
  <c r="Q1593" i="20" s="1"/>
  <c r="AM1589" i="20"/>
  <c r="T1589" i="20"/>
  <c r="Q1589" i="20"/>
  <c r="E1589" i="20"/>
  <c r="AF1586" i="20"/>
  <c r="O1586" i="20"/>
  <c r="N1586" i="20"/>
  <c r="L1586" i="20"/>
  <c r="AM1582" i="20"/>
  <c r="T1582" i="20"/>
  <c r="N1582" i="20"/>
  <c r="E1582" i="20"/>
  <c r="P1582" i="20" s="1"/>
  <c r="AF1579" i="20"/>
  <c r="P1579" i="20"/>
  <c r="O1579" i="20"/>
  <c r="N1579" i="20"/>
  <c r="L1579" i="20"/>
  <c r="Q1582" i="20" s="1"/>
  <c r="AM1575" i="20"/>
  <c r="T1575" i="20"/>
  <c r="E1575" i="20"/>
  <c r="P1575" i="20" s="1"/>
  <c r="AF1572" i="20"/>
  <c r="Q1572" i="20"/>
  <c r="P1572" i="20"/>
  <c r="O1572" i="20"/>
  <c r="N1572" i="20"/>
  <c r="L1572" i="20"/>
  <c r="Q1575" i="20" s="1"/>
  <c r="AM1568" i="20"/>
  <c r="T1568" i="20"/>
  <c r="E1568" i="20"/>
  <c r="P1568" i="20" s="1"/>
  <c r="AF1565" i="20"/>
  <c r="Q1565" i="20"/>
  <c r="P1565" i="20"/>
  <c r="X1565" i="20" s="1"/>
  <c r="O1565" i="20"/>
  <c r="N1565" i="20"/>
  <c r="AA1565" i="20" s="1"/>
  <c r="L1565" i="20"/>
  <c r="Q1568" i="20" s="1"/>
  <c r="AM1561" i="20"/>
  <c r="T1561" i="20"/>
  <c r="E1561" i="20"/>
  <c r="AF1558" i="20"/>
  <c r="Q1558" i="20"/>
  <c r="O1558" i="20"/>
  <c r="N1558" i="20"/>
  <c r="L1558" i="20"/>
  <c r="P1558" i="20" s="1"/>
  <c r="X1558" i="20" s="1"/>
  <c r="AM1554" i="20"/>
  <c r="T1554" i="20"/>
  <c r="O1554" i="20"/>
  <c r="N1554" i="20"/>
  <c r="E1554" i="20"/>
  <c r="AF1551" i="20"/>
  <c r="O1551" i="20"/>
  <c r="N1551" i="20"/>
  <c r="L1551" i="20"/>
  <c r="Q1551" i="20" s="1"/>
  <c r="AM1547" i="20"/>
  <c r="T1547" i="20"/>
  <c r="P1547" i="20"/>
  <c r="O1547" i="20"/>
  <c r="N1547" i="20"/>
  <c r="E1547" i="20"/>
  <c r="AF1544" i="20"/>
  <c r="Q1544" i="20"/>
  <c r="O1544" i="20"/>
  <c r="N1544" i="20"/>
  <c r="L1544" i="20"/>
  <c r="P1544" i="20" s="1"/>
  <c r="Z1544" i="20" s="1"/>
  <c r="AM1540" i="20"/>
  <c r="T1540" i="20"/>
  <c r="P1540" i="20"/>
  <c r="N1540" i="20"/>
  <c r="E1540" i="20"/>
  <c r="O1540" i="20" s="1"/>
  <c r="AF1537" i="20"/>
  <c r="O1537" i="20"/>
  <c r="N1537" i="20"/>
  <c r="L1537" i="20"/>
  <c r="Q1537" i="20" s="1"/>
  <c r="AM1533" i="20"/>
  <c r="T1533" i="20"/>
  <c r="O1533" i="20"/>
  <c r="E1533" i="20"/>
  <c r="AF1530" i="20"/>
  <c r="O1530" i="20"/>
  <c r="N1530" i="20"/>
  <c r="L1530" i="20"/>
  <c r="AM1526" i="20"/>
  <c r="T1526" i="20"/>
  <c r="E1526" i="20"/>
  <c r="O1526" i="20" s="1"/>
  <c r="AF1523" i="20"/>
  <c r="O1523" i="20"/>
  <c r="N1523" i="20"/>
  <c r="L1523" i="20"/>
  <c r="Q1526" i="20" s="1"/>
  <c r="AM1519" i="20"/>
  <c r="T1519" i="20"/>
  <c r="E1519" i="20"/>
  <c r="P1519" i="20" s="1"/>
  <c r="AF1516" i="20"/>
  <c r="P1516" i="20"/>
  <c r="O1516" i="20"/>
  <c r="N1516" i="20"/>
  <c r="L1516" i="20"/>
  <c r="Q1519" i="20" s="1"/>
  <c r="AM1512" i="20"/>
  <c r="T1512" i="20"/>
  <c r="E1512" i="20"/>
  <c r="P1512" i="20" s="1"/>
  <c r="AF1509" i="20"/>
  <c r="Q1509" i="20"/>
  <c r="P1509" i="20"/>
  <c r="O1509" i="20"/>
  <c r="N1509" i="20"/>
  <c r="L1509" i="20"/>
  <c r="Q1512" i="20" s="1"/>
  <c r="AM1505" i="20"/>
  <c r="T1505" i="20"/>
  <c r="E1505" i="20"/>
  <c r="AF1502" i="20"/>
  <c r="Q1502" i="20"/>
  <c r="O1502" i="20"/>
  <c r="N1502" i="20"/>
  <c r="L1502" i="20"/>
  <c r="P1502" i="20" s="1"/>
  <c r="X1502" i="20" s="1"/>
  <c r="AM1498" i="20"/>
  <c r="T1498" i="20"/>
  <c r="O1498" i="20"/>
  <c r="N1498" i="20"/>
  <c r="E1498" i="20"/>
  <c r="P1498" i="20" s="1"/>
  <c r="AF1495" i="20"/>
  <c r="O1495" i="20"/>
  <c r="N1495" i="20"/>
  <c r="L1495" i="20"/>
  <c r="Q1495" i="20" s="1"/>
  <c r="AM1491" i="20"/>
  <c r="T1491" i="20"/>
  <c r="P1491" i="20"/>
  <c r="O1491" i="20"/>
  <c r="E1491" i="20"/>
  <c r="N1491" i="20" s="1"/>
  <c r="AF1488" i="20"/>
  <c r="O1488" i="20"/>
  <c r="N1488" i="20"/>
  <c r="L1488" i="20"/>
  <c r="Q1488" i="20" s="1"/>
  <c r="AM1484" i="20"/>
  <c r="T1484" i="20"/>
  <c r="O1484" i="20"/>
  <c r="N1484" i="20"/>
  <c r="E1484" i="20"/>
  <c r="AF1481" i="20"/>
  <c r="O1481" i="20"/>
  <c r="N1481" i="20"/>
  <c r="L1481" i="20"/>
  <c r="AM1477" i="20"/>
  <c r="T1477" i="20"/>
  <c r="E1477" i="20"/>
  <c r="O1477" i="20" s="1"/>
  <c r="AF1474" i="20"/>
  <c r="O1474" i="20"/>
  <c r="N1474" i="20"/>
  <c r="L1474" i="20"/>
  <c r="AM1470" i="20"/>
  <c r="T1470" i="20"/>
  <c r="E1470" i="20"/>
  <c r="P1470" i="20" s="1"/>
  <c r="AF1467" i="20"/>
  <c r="O1467" i="20"/>
  <c r="N1467" i="20"/>
  <c r="L1467" i="20"/>
  <c r="Q1470" i="20" s="1"/>
  <c r="AM1463" i="20"/>
  <c r="T1463" i="20"/>
  <c r="E1463" i="20"/>
  <c r="P1463" i="20" s="1"/>
  <c r="AF1460" i="20"/>
  <c r="P1460" i="20"/>
  <c r="O1460" i="20"/>
  <c r="N1460" i="20"/>
  <c r="L1460" i="20"/>
  <c r="Q1463" i="20" s="1"/>
  <c r="AM1456" i="20"/>
  <c r="T1456" i="20"/>
  <c r="E1456" i="20"/>
  <c r="AF1453" i="20"/>
  <c r="Q1453" i="20"/>
  <c r="P1453" i="20"/>
  <c r="O1453" i="20"/>
  <c r="N1453" i="20"/>
  <c r="L1453" i="20"/>
  <c r="Q1456" i="20" s="1"/>
  <c r="AM1449" i="20"/>
  <c r="T1449" i="20"/>
  <c r="E1449" i="20"/>
  <c r="AF1446" i="20"/>
  <c r="X1446" i="20"/>
  <c r="Q1446" i="20"/>
  <c r="P1446" i="20"/>
  <c r="O1446" i="20"/>
  <c r="N1446" i="20"/>
  <c r="AA1446" i="20" s="1"/>
  <c r="L1446" i="20"/>
  <c r="AM1442" i="20"/>
  <c r="T1442" i="20"/>
  <c r="O1442" i="20"/>
  <c r="N1442" i="20"/>
  <c r="E1442" i="20"/>
  <c r="P1442" i="20" s="1"/>
  <c r="AF1439" i="20"/>
  <c r="Y1439" i="20"/>
  <c r="X1439" i="20"/>
  <c r="Q1439" i="20"/>
  <c r="O1439" i="20"/>
  <c r="N1439" i="20"/>
  <c r="AA1439" i="20" s="1"/>
  <c r="L1439" i="20"/>
  <c r="P1439" i="20" s="1"/>
  <c r="AM1435" i="20"/>
  <c r="T1435" i="20"/>
  <c r="P1435" i="20"/>
  <c r="O1435" i="20"/>
  <c r="N1435" i="20"/>
  <c r="E1435" i="20"/>
  <c r="AF1432" i="20"/>
  <c r="O1432" i="20"/>
  <c r="N1432" i="20"/>
  <c r="L1432" i="20"/>
  <c r="Q1432" i="20" s="1"/>
  <c r="AM1428" i="20"/>
  <c r="T1428" i="20"/>
  <c r="O1428" i="20"/>
  <c r="E1428" i="20"/>
  <c r="N1428" i="20" s="1"/>
  <c r="AF1425" i="20"/>
  <c r="O1425" i="20"/>
  <c r="N1425" i="20"/>
  <c r="L1425" i="20"/>
  <c r="AM1421" i="20"/>
  <c r="T1421" i="20"/>
  <c r="N1421" i="20"/>
  <c r="E1421" i="20"/>
  <c r="AF1418" i="20"/>
  <c r="O1418" i="20"/>
  <c r="N1418" i="20"/>
  <c r="L1418" i="20"/>
  <c r="AM1414" i="20"/>
  <c r="T1414" i="20"/>
  <c r="E1414" i="20"/>
  <c r="AF1411" i="20"/>
  <c r="Q1411" i="20"/>
  <c r="O1411" i="20"/>
  <c r="N1411" i="20"/>
  <c r="L1411" i="20"/>
  <c r="AM1407" i="20"/>
  <c r="T1407" i="20"/>
  <c r="E1407" i="20"/>
  <c r="P1407" i="20" s="1"/>
  <c r="AF1404" i="20"/>
  <c r="Q1404" i="20"/>
  <c r="O1404" i="20"/>
  <c r="N1404" i="20"/>
  <c r="L1404" i="20"/>
  <c r="Q1407" i="20" s="1"/>
  <c r="AM1400" i="20"/>
  <c r="T1400" i="20"/>
  <c r="P1400" i="20"/>
  <c r="O1400" i="20"/>
  <c r="N1400" i="20"/>
  <c r="E1400" i="20"/>
  <c r="AF1397" i="20"/>
  <c r="P1397" i="20"/>
  <c r="O1397" i="20"/>
  <c r="N1397" i="20"/>
  <c r="L1397" i="20"/>
  <c r="Q1400" i="20" s="1"/>
  <c r="AM1393" i="20"/>
  <c r="T1393" i="20"/>
  <c r="O1393" i="20"/>
  <c r="E1393" i="20"/>
  <c r="P1393" i="20" s="1"/>
  <c r="AF1390" i="20"/>
  <c r="O1390" i="20"/>
  <c r="N1390" i="20"/>
  <c r="L1390" i="20"/>
  <c r="P1390" i="20" s="1"/>
  <c r="AM1386" i="20"/>
  <c r="T1386" i="20"/>
  <c r="P1386" i="20"/>
  <c r="N1386" i="20"/>
  <c r="E1386" i="20"/>
  <c r="O1386" i="20" s="1"/>
  <c r="AF1383" i="20"/>
  <c r="P1383" i="20"/>
  <c r="Z1383" i="20" s="1"/>
  <c r="O1383" i="20"/>
  <c r="N1383" i="20"/>
  <c r="L1383" i="20"/>
  <c r="Q1383" i="20" s="1"/>
  <c r="AM1379" i="20"/>
  <c r="T1379" i="20"/>
  <c r="E1379" i="20"/>
  <c r="AF1376" i="20"/>
  <c r="Q1376" i="20"/>
  <c r="O1376" i="20"/>
  <c r="N1376" i="20"/>
  <c r="X1376" i="20" s="1"/>
  <c r="L1376" i="20"/>
  <c r="P1376" i="20" s="1"/>
  <c r="AA1376" i="20" s="1"/>
  <c r="AM1372" i="20"/>
  <c r="T1372" i="20"/>
  <c r="N1372" i="20"/>
  <c r="E1372" i="20"/>
  <c r="O1372" i="20" s="1"/>
  <c r="AF1369" i="20"/>
  <c r="X1369" i="20"/>
  <c r="Q1369" i="20"/>
  <c r="P1369" i="20"/>
  <c r="O1369" i="20"/>
  <c r="N1369" i="20"/>
  <c r="Y1369" i="20" s="1"/>
  <c r="L1369" i="20"/>
  <c r="Q1372" i="20" s="1"/>
  <c r="AM1365" i="20"/>
  <c r="T1365" i="20"/>
  <c r="O1365" i="20"/>
  <c r="E1365" i="20"/>
  <c r="P1365" i="20" s="1"/>
  <c r="AF1362" i="20"/>
  <c r="Y1362" i="20"/>
  <c r="Q1362" i="20"/>
  <c r="P1362" i="20"/>
  <c r="X1362" i="20" s="1"/>
  <c r="O1362" i="20"/>
  <c r="AA1362" i="20" s="1"/>
  <c r="N1362" i="20"/>
  <c r="Z1362" i="20" s="1"/>
  <c r="L1362" i="20"/>
  <c r="Q1365" i="20" s="1"/>
  <c r="AM1358" i="20"/>
  <c r="T1358" i="20"/>
  <c r="P1358" i="20"/>
  <c r="N1358" i="20"/>
  <c r="E1358" i="20"/>
  <c r="O1358" i="20" s="1"/>
  <c r="AF1355" i="20"/>
  <c r="P1355" i="20"/>
  <c r="O1355" i="20"/>
  <c r="N1355" i="20"/>
  <c r="L1355" i="20"/>
  <c r="Q1358" i="20" s="1"/>
  <c r="AM1351" i="20"/>
  <c r="T1351" i="20"/>
  <c r="Q1351" i="20"/>
  <c r="E1351" i="20"/>
  <c r="AF1348" i="20"/>
  <c r="O1348" i="20"/>
  <c r="N1348" i="20"/>
  <c r="L1348" i="20"/>
  <c r="AM1344" i="20"/>
  <c r="T1344" i="20"/>
  <c r="P1344" i="20"/>
  <c r="N1344" i="20"/>
  <c r="E1344" i="20"/>
  <c r="O1344" i="20" s="1"/>
  <c r="AF1341" i="20"/>
  <c r="O1341" i="20"/>
  <c r="N1341" i="20"/>
  <c r="L1341" i="20"/>
  <c r="Q1344" i="20" s="1"/>
  <c r="AM1337" i="20"/>
  <c r="T1337" i="20"/>
  <c r="O1337" i="20"/>
  <c r="E1337" i="20"/>
  <c r="N1337" i="20" s="1"/>
  <c r="AF1334" i="20"/>
  <c r="O1334" i="20"/>
  <c r="N1334" i="20"/>
  <c r="L1334" i="20"/>
  <c r="P1334" i="20" s="1"/>
  <c r="AM1330" i="20"/>
  <c r="T1330" i="20"/>
  <c r="P1330" i="20"/>
  <c r="N1330" i="20"/>
  <c r="E1330" i="20"/>
  <c r="O1330" i="20" s="1"/>
  <c r="AF1327" i="20"/>
  <c r="P1327" i="20"/>
  <c r="Z1327" i="20" s="1"/>
  <c r="O1327" i="20"/>
  <c r="N1327" i="20"/>
  <c r="L1327" i="20"/>
  <c r="Q1327" i="20" s="1"/>
  <c r="AM1323" i="20"/>
  <c r="T1323" i="20"/>
  <c r="E1323" i="20"/>
  <c r="AF1320" i="20"/>
  <c r="Q1320" i="20"/>
  <c r="O1320" i="20"/>
  <c r="N1320" i="20"/>
  <c r="L1320" i="20"/>
  <c r="P1320" i="20" s="1"/>
  <c r="AM1316" i="20"/>
  <c r="T1316" i="20"/>
  <c r="N1316" i="20"/>
  <c r="E1316" i="20"/>
  <c r="O1316" i="20" s="1"/>
  <c r="AF1313" i="20"/>
  <c r="X1313" i="20"/>
  <c r="Q1313" i="20"/>
  <c r="P1313" i="20"/>
  <c r="O1313" i="20"/>
  <c r="N1313" i="20"/>
  <c r="Y1313" i="20" s="1"/>
  <c r="L1313" i="20"/>
  <c r="Q1316" i="20" s="1"/>
  <c r="AM1309" i="20"/>
  <c r="T1309" i="20"/>
  <c r="O1309" i="20"/>
  <c r="E1309" i="20"/>
  <c r="P1309" i="20" s="1"/>
  <c r="AF1306" i="20"/>
  <c r="Y1306" i="20"/>
  <c r="Q1306" i="20"/>
  <c r="O1306" i="20"/>
  <c r="N1306" i="20"/>
  <c r="Z1306" i="20" s="1"/>
  <c r="L1306" i="20"/>
  <c r="P1306" i="20" s="1"/>
  <c r="AM1302" i="20"/>
  <c r="Y1302" i="20"/>
  <c r="T1302" i="20"/>
  <c r="P1302" i="20"/>
  <c r="N1302" i="20"/>
  <c r="AA1302" i="20" s="1"/>
  <c r="E1302" i="20"/>
  <c r="O1302" i="20" s="1"/>
  <c r="AF1299" i="20"/>
  <c r="P1299" i="20"/>
  <c r="O1299" i="20"/>
  <c r="N1299" i="20"/>
  <c r="L1299" i="20"/>
  <c r="Q1302" i="20" s="1"/>
  <c r="AM1295" i="20"/>
  <c r="T1295" i="20"/>
  <c r="Q1295" i="20"/>
  <c r="E1295" i="20"/>
  <c r="AF1292" i="20"/>
  <c r="Q1292" i="20"/>
  <c r="AA1292" i="20" s="1"/>
  <c r="O1292" i="20"/>
  <c r="N1292" i="20"/>
  <c r="L1292" i="20"/>
  <c r="P1292" i="20" s="1"/>
  <c r="AM1288" i="20"/>
  <c r="T1288" i="20"/>
  <c r="P1288" i="20"/>
  <c r="N1288" i="20"/>
  <c r="AA1288" i="20" s="1"/>
  <c r="E1288" i="20"/>
  <c r="O1288" i="20" s="1"/>
  <c r="AF1285" i="20"/>
  <c r="P1285" i="20"/>
  <c r="O1285" i="20"/>
  <c r="N1285" i="20"/>
  <c r="L1285" i="20"/>
  <c r="Q1288" i="20" s="1"/>
  <c r="AM1281" i="20"/>
  <c r="T1281" i="20"/>
  <c r="O1281" i="20"/>
  <c r="E1281" i="20"/>
  <c r="P1281" i="20" s="1"/>
  <c r="AF1278" i="20"/>
  <c r="O1278" i="20"/>
  <c r="N1278" i="20"/>
  <c r="L1278" i="20"/>
  <c r="P1278" i="20" s="1"/>
  <c r="AM1274" i="20"/>
  <c r="T1274" i="20"/>
  <c r="P1274" i="20"/>
  <c r="Y1274" i="20" s="1"/>
  <c r="N1274" i="20"/>
  <c r="E1274" i="20"/>
  <c r="O1274" i="20" s="1"/>
  <c r="AF1271" i="20"/>
  <c r="Q1271" i="20"/>
  <c r="P1271" i="20"/>
  <c r="X1271" i="20" s="1"/>
  <c r="O1271" i="20"/>
  <c r="N1271" i="20"/>
  <c r="AA1271" i="20" s="1"/>
  <c r="L1271" i="20"/>
  <c r="Q1274" i="20" s="1"/>
  <c r="AM1267" i="20"/>
  <c r="T1267" i="20"/>
  <c r="Q1267" i="20"/>
  <c r="E1267" i="20"/>
  <c r="AF1264" i="20"/>
  <c r="AA1264" i="20"/>
  <c r="Q1264" i="20"/>
  <c r="O1264" i="20"/>
  <c r="N1264" i="20"/>
  <c r="Z1264" i="20" s="1"/>
  <c r="L1264" i="20"/>
  <c r="P1264" i="20" s="1"/>
  <c r="AM1260" i="20"/>
  <c r="T1260" i="20"/>
  <c r="P1260" i="20"/>
  <c r="O1260" i="20"/>
  <c r="N1260" i="20"/>
  <c r="E1260" i="20"/>
  <c r="AF1257" i="20"/>
  <c r="P1257" i="20"/>
  <c r="O1257" i="20"/>
  <c r="N1257" i="20"/>
  <c r="L1257" i="20"/>
  <c r="Q1257" i="20" s="1"/>
  <c r="X1257" i="20" s="1"/>
  <c r="AM1253" i="20"/>
  <c r="T1253" i="20"/>
  <c r="O1253" i="20"/>
  <c r="E1253" i="20"/>
  <c r="P1253" i="20" s="1"/>
  <c r="AF1250" i="20"/>
  <c r="O1250" i="20"/>
  <c r="N1250" i="20"/>
  <c r="L1250" i="20"/>
  <c r="Q1250" i="20" s="1"/>
  <c r="AM1246" i="20"/>
  <c r="T1246" i="20"/>
  <c r="P1246" i="20"/>
  <c r="N1246" i="20"/>
  <c r="E1246" i="20"/>
  <c r="O1246" i="20" s="1"/>
  <c r="AF1243" i="20"/>
  <c r="P1243" i="20"/>
  <c r="O1243" i="20"/>
  <c r="N1243" i="20"/>
  <c r="L1243" i="20"/>
  <c r="Q1246" i="20" s="1"/>
  <c r="AM1239" i="20"/>
  <c r="T1239" i="20"/>
  <c r="Q1239" i="20"/>
  <c r="E1239" i="20"/>
  <c r="AF1236" i="20"/>
  <c r="Q1236" i="20"/>
  <c r="O1236" i="20"/>
  <c r="N1236" i="20"/>
  <c r="L1236" i="20"/>
  <c r="P1236" i="20" s="1"/>
  <c r="AM1232" i="20"/>
  <c r="AA1232" i="20"/>
  <c r="T1232" i="20"/>
  <c r="P1232" i="20"/>
  <c r="N1232" i="20"/>
  <c r="E1232" i="20"/>
  <c r="O1232" i="20" s="1"/>
  <c r="Y1232" i="20" s="1"/>
  <c r="AF1229" i="20"/>
  <c r="P1229" i="20"/>
  <c r="O1229" i="20"/>
  <c r="N1229" i="20"/>
  <c r="L1229" i="20"/>
  <c r="Q1232" i="20" s="1"/>
  <c r="AM1225" i="20"/>
  <c r="T1225" i="20"/>
  <c r="E1225" i="20"/>
  <c r="AF1222" i="20"/>
  <c r="Q1222" i="20"/>
  <c r="O1222" i="20"/>
  <c r="N1222" i="20"/>
  <c r="L1222" i="20"/>
  <c r="P1222" i="20" s="1"/>
  <c r="AM1218" i="20"/>
  <c r="T1218" i="20"/>
  <c r="P1218" i="20"/>
  <c r="N1218" i="20"/>
  <c r="E1218" i="20"/>
  <c r="O1218" i="20" s="1"/>
  <c r="AF1215" i="20"/>
  <c r="P1215" i="20"/>
  <c r="X1215" i="20" s="1"/>
  <c r="O1215" i="20"/>
  <c r="N1215" i="20"/>
  <c r="L1215" i="20"/>
  <c r="Q1215" i="20" s="1"/>
  <c r="Z1215" i="20" s="1"/>
  <c r="AM1211" i="20"/>
  <c r="T1211" i="20"/>
  <c r="E1211" i="20"/>
  <c r="AF1208" i="20"/>
  <c r="O1208" i="20"/>
  <c r="N1208" i="20"/>
  <c r="L1208" i="20"/>
  <c r="P1208" i="20" s="1"/>
  <c r="AM1204" i="20"/>
  <c r="T1204" i="20"/>
  <c r="P1204" i="20"/>
  <c r="N1204" i="20"/>
  <c r="E1204" i="20"/>
  <c r="O1204" i="20" s="1"/>
  <c r="AF1201" i="20"/>
  <c r="P1201" i="20"/>
  <c r="O1201" i="20"/>
  <c r="N1201" i="20"/>
  <c r="L1201" i="20"/>
  <c r="Q1201" i="20" s="1"/>
  <c r="AM1197" i="20"/>
  <c r="T1197" i="20"/>
  <c r="O1197" i="20"/>
  <c r="E1197" i="20"/>
  <c r="P1197" i="20" s="1"/>
  <c r="AF1194" i="20"/>
  <c r="O1194" i="20"/>
  <c r="N1194" i="20"/>
  <c r="L1194" i="20"/>
  <c r="AM1190" i="20"/>
  <c r="Y1190" i="20"/>
  <c r="T1190" i="20"/>
  <c r="P1190" i="20"/>
  <c r="N1190" i="20"/>
  <c r="E1190" i="20"/>
  <c r="O1190" i="20" s="1"/>
  <c r="AF1187" i="20"/>
  <c r="P1187" i="20"/>
  <c r="O1187" i="20"/>
  <c r="N1187" i="20"/>
  <c r="L1187" i="20"/>
  <c r="Q1190" i="20" s="1"/>
  <c r="AM1183" i="20"/>
  <c r="T1183" i="20"/>
  <c r="Q1183" i="20"/>
  <c r="E1183" i="20"/>
  <c r="AF1180" i="20"/>
  <c r="AA1180" i="20"/>
  <c r="Q1180" i="20"/>
  <c r="O1180" i="20"/>
  <c r="N1180" i="20"/>
  <c r="Z1180" i="20" s="1"/>
  <c r="L1180" i="20"/>
  <c r="P1180" i="20" s="1"/>
  <c r="AM1176" i="20"/>
  <c r="T1176" i="20"/>
  <c r="P1176" i="20"/>
  <c r="O1176" i="20"/>
  <c r="N1176" i="20"/>
  <c r="E1176" i="20"/>
  <c r="AF1173" i="20"/>
  <c r="P1173" i="20"/>
  <c r="O1173" i="20"/>
  <c r="N1173" i="20"/>
  <c r="L1173" i="20"/>
  <c r="Q1176" i="20" s="1"/>
  <c r="AA1176" i="20" s="1"/>
  <c r="AM1169" i="20"/>
  <c r="T1169" i="20"/>
  <c r="O1169" i="20"/>
  <c r="E1169" i="20"/>
  <c r="AF1166" i="20"/>
  <c r="Y1166" i="20"/>
  <c r="Q1166" i="20"/>
  <c r="O1166" i="20"/>
  <c r="N1166" i="20"/>
  <c r="Z1166" i="20" s="1"/>
  <c r="L1166" i="20"/>
  <c r="P1166" i="20" s="1"/>
  <c r="AM1162" i="20"/>
  <c r="T1162" i="20"/>
  <c r="P1162" i="20"/>
  <c r="N1162" i="20"/>
  <c r="E1162" i="20"/>
  <c r="O1162" i="20" s="1"/>
  <c r="AF1159" i="20"/>
  <c r="Z1159" i="20"/>
  <c r="P1159" i="20"/>
  <c r="X1159" i="20" s="1"/>
  <c r="O1159" i="20"/>
  <c r="N1159" i="20"/>
  <c r="AA1159" i="20" s="1"/>
  <c r="L1159" i="20"/>
  <c r="Q1159" i="20" s="1"/>
  <c r="AM1155" i="20"/>
  <c r="T1155" i="20"/>
  <c r="Q1155" i="20"/>
  <c r="E1155" i="20"/>
  <c r="AF1152" i="20"/>
  <c r="O1152" i="20"/>
  <c r="N1152" i="20"/>
  <c r="L1152" i="20"/>
  <c r="P1152" i="20" s="1"/>
  <c r="AM1148" i="20"/>
  <c r="T1148" i="20"/>
  <c r="P1148" i="20"/>
  <c r="N1148" i="20"/>
  <c r="E1148" i="20"/>
  <c r="O1148" i="20" s="1"/>
  <c r="AF1145" i="20"/>
  <c r="P1145" i="20"/>
  <c r="O1145" i="20"/>
  <c r="N1145" i="20"/>
  <c r="Z1145" i="20" s="1"/>
  <c r="L1145" i="20"/>
  <c r="Q1145" i="20" s="1"/>
  <c r="X1145" i="20" s="1"/>
  <c r="AM1141" i="20"/>
  <c r="T1141" i="20"/>
  <c r="Q1141" i="20"/>
  <c r="O1141" i="20"/>
  <c r="E1141" i="20"/>
  <c r="P1141" i="20" s="1"/>
  <c r="AF1138" i="20"/>
  <c r="O1138" i="20"/>
  <c r="N1138" i="20"/>
  <c r="L1138" i="20"/>
  <c r="AM1134" i="20"/>
  <c r="Y1134" i="20"/>
  <c r="T1134" i="20"/>
  <c r="P1134" i="20"/>
  <c r="N1134" i="20"/>
  <c r="AA1134" i="20" s="1"/>
  <c r="E1134" i="20"/>
  <c r="O1134" i="20" s="1"/>
  <c r="AF1131" i="20"/>
  <c r="P1131" i="20"/>
  <c r="O1131" i="20"/>
  <c r="N1131" i="20"/>
  <c r="L1131" i="20"/>
  <c r="Q1134" i="20" s="1"/>
  <c r="AM1127" i="20"/>
  <c r="T1127" i="20"/>
  <c r="E1127" i="20"/>
  <c r="AF1124" i="20"/>
  <c r="Y1124" i="20"/>
  <c r="Q1124" i="20"/>
  <c r="AA1124" i="20" s="1"/>
  <c r="O1124" i="20"/>
  <c r="N1124" i="20"/>
  <c r="Z1124" i="20" s="1"/>
  <c r="L1124" i="20"/>
  <c r="P1124" i="20" s="1"/>
  <c r="AM1120" i="20"/>
  <c r="T1120" i="20"/>
  <c r="P1120" i="20"/>
  <c r="N1120" i="20"/>
  <c r="E1120" i="20"/>
  <c r="O1120" i="20" s="1"/>
  <c r="AA1120" i="20" s="1"/>
  <c r="AF1117" i="20"/>
  <c r="P1117" i="20"/>
  <c r="O1117" i="20"/>
  <c r="N1117" i="20"/>
  <c r="L1117" i="20"/>
  <c r="Q1120" i="20" s="1"/>
  <c r="AM1113" i="20"/>
  <c r="T1113" i="20"/>
  <c r="E1113" i="20"/>
  <c r="AF1110" i="20"/>
  <c r="Y1110" i="20"/>
  <c r="Q1110" i="20"/>
  <c r="O1110" i="20"/>
  <c r="N1110" i="20"/>
  <c r="Z1110" i="20" s="1"/>
  <c r="L1110" i="20"/>
  <c r="P1110" i="20" s="1"/>
  <c r="AA1110" i="20" s="1"/>
  <c r="AM1106" i="20"/>
  <c r="T1106" i="20"/>
  <c r="P1106" i="20"/>
  <c r="N1106" i="20"/>
  <c r="E1106" i="20"/>
  <c r="O1106" i="20" s="1"/>
  <c r="AF1103" i="20"/>
  <c r="P1103" i="20"/>
  <c r="O1103" i="20"/>
  <c r="N1103" i="20"/>
  <c r="X1103" i="20" s="1"/>
  <c r="L1103" i="20"/>
  <c r="Q1103" i="20" s="1"/>
  <c r="AM1099" i="20"/>
  <c r="T1099" i="20"/>
  <c r="E1099" i="20"/>
  <c r="AF1096" i="20"/>
  <c r="Y1096" i="20"/>
  <c r="Q1096" i="20"/>
  <c r="O1096" i="20"/>
  <c r="N1096" i="20"/>
  <c r="X1096" i="20" s="1"/>
  <c r="L1096" i="20"/>
  <c r="P1096" i="20" s="1"/>
  <c r="AA1096" i="20" s="1"/>
  <c r="AM1092" i="20"/>
  <c r="T1092" i="20"/>
  <c r="P1092" i="20"/>
  <c r="N1092" i="20"/>
  <c r="E1092" i="20"/>
  <c r="O1092" i="20" s="1"/>
  <c r="AF1089" i="20"/>
  <c r="P1089" i="20"/>
  <c r="O1089" i="20"/>
  <c r="N1089" i="20"/>
  <c r="X1089" i="20" s="1"/>
  <c r="L1089" i="20"/>
  <c r="Q1089" i="20" s="1"/>
  <c r="AM1085" i="20"/>
  <c r="T1085" i="20"/>
  <c r="O1085" i="20"/>
  <c r="E1085" i="20"/>
  <c r="AF1082" i="20"/>
  <c r="O1082" i="20"/>
  <c r="N1082" i="20"/>
  <c r="L1082" i="20"/>
  <c r="Q1082" i="20" s="1"/>
  <c r="AM1078" i="20"/>
  <c r="T1078" i="20"/>
  <c r="E1078" i="20"/>
  <c r="AF1075" i="20"/>
  <c r="Q1075" i="20"/>
  <c r="P1075" i="20"/>
  <c r="O1075" i="20"/>
  <c r="N1075" i="20"/>
  <c r="L1075" i="20"/>
  <c r="Q1078" i="20" s="1"/>
  <c r="AM1071" i="20"/>
  <c r="T1071" i="20"/>
  <c r="N1071" i="20"/>
  <c r="E1071" i="20"/>
  <c r="P1071" i="20" s="1"/>
  <c r="AF1068" i="20"/>
  <c r="O1068" i="20"/>
  <c r="N1068" i="20"/>
  <c r="L1068" i="20"/>
  <c r="Q1068" i="20" s="1"/>
  <c r="AM1064" i="20"/>
  <c r="T1064" i="20"/>
  <c r="O1064" i="20"/>
  <c r="N1064" i="20"/>
  <c r="E1064" i="20"/>
  <c r="P1064" i="20" s="1"/>
  <c r="AF1061" i="20"/>
  <c r="P1061" i="20"/>
  <c r="Y1061" i="20" s="1"/>
  <c r="O1061" i="20"/>
  <c r="N1061" i="20"/>
  <c r="X1061" i="20" s="1"/>
  <c r="L1061" i="20"/>
  <c r="Q1061" i="20" s="1"/>
  <c r="AM1057" i="20"/>
  <c r="T1057" i="20"/>
  <c r="P1057" i="20"/>
  <c r="E1057" i="20"/>
  <c r="AF1054" i="20"/>
  <c r="Q1054" i="20"/>
  <c r="Z1054" i="20" s="1"/>
  <c r="O1054" i="20"/>
  <c r="N1054" i="20"/>
  <c r="X1054" i="20" s="1"/>
  <c r="L1054" i="20"/>
  <c r="P1054" i="20" s="1"/>
  <c r="AM1050" i="20"/>
  <c r="T1050" i="20"/>
  <c r="Q1050" i="20"/>
  <c r="N1050" i="20"/>
  <c r="E1050" i="20"/>
  <c r="O1050" i="20" s="1"/>
  <c r="AF1047" i="20"/>
  <c r="O1047" i="20"/>
  <c r="N1047" i="20"/>
  <c r="L1047" i="20"/>
  <c r="AM1043" i="20"/>
  <c r="T1043" i="20"/>
  <c r="O1043" i="20"/>
  <c r="E1043" i="20"/>
  <c r="P1043" i="20" s="1"/>
  <c r="AF1040" i="20"/>
  <c r="Q1040" i="20"/>
  <c r="O1040" i="20"/>
  <c r="N1040" i="20"/>
  <c r="L1040" i="20"/>
  <c r="Q1043" i="20" s="1"/>
  <c r="AM1036" i="20"/>
  <c r="T1036" i="20"/>
  <c r="P1036" i="20"/>
  <c r="X1036" i="20" s="1"/>
  <c r="N1036" i="20"/>
  <c r="AA1036" i="20" s="1"/>
  <c r="E1036" i="20"/>
  <c r="O1036" i="20" s="1"/>
  <c r="AF1033" i="20"/>
  <c r="O1033" i="20"/>
  <c r="N1033" i="20"/>
  <c r="L1033" i="20"/>
  <c r="Q1036" i="20" s="1"/>
  <c r="AM1029" i="20"/>
  <c r="T1029" i="20"/>
  <c r="Q1029" i="20"/>
  <c r="O1029" i="20"/>
  <c r="E1029" i="20"/>
  <c r="AF1026" i="20"/>
  <c r="P1026" i="20"/>
  <c r="Y1026" i="20" s="1"/>
  <c r="O1026" i="20"/>
  <c r="N1026" i="20"/>
  <c r="L1026" i="20"/>
  <c r="Q1026" i="20" s="1"/>
  <c r="AM1022" i="20"/>
  <c r="T1022" i="20"/>
  <c r="E1022" i="20"/>
  <c r="AF1019" i="20"/>
  <c r="Q1019" i="20"/>
  <c r="P1019" i="20"/>
  <c r="O1019" i="20"/>
  <c r="N1019" i="20"/>
  <c r="L1019" i="20"/>
  <c r="Q1022" i="20" s="1"/>
  <c r="AM1015" i="20"/>
  <c r="T1015" i="20"/>
  <c r="N1015" i="20"/>
  <c r="E1015" i="20"/>
  <c r="P1015" i="20" s="1"/>
  <c r="AF1012" i="20"/>
  <c r="O1012" i="20"/>
  <c r="N1012" i="20"/>
  <c r="L1012" i="20"/>
  <c r="Q1012" i="20" s="1"/>
  <c r="AM1008" i="20"/>
  <c r="T1008" i="20"/>
  <c r="O1008" i="20"/>
  <c r="N1008" i="20"/>
  <c r="E1008" i="20"/>
  <c r="P1008" i="20" s="1"/>
  <c r="AF1005" i="20"/>
  <c r="P1005" i="20"/>
  <c r="Y1005" i="20" s="1"/>
  <c r="O1005" i="20"/>
  <c r="N1005" i="20"/>
  <c r="L1005" i="20"/>
  <c r="Q1005" i="20" s="1"/>
  <c r="AM1001" i="20"/>
  <c r="T1001" i="20"/>
  <c r="E1001" i="20"/>
  <c r="AF998" i="20"/>
  <c r="Q998" i="20"/>
  <c r="O998" i="20"/>
  <c r="N998" i="20"/>
  <c r="L998" i="20"/>
  <c r="P998" i="20" s="1"/>
  <c r="Z998" i="20" s="1"/>
  <c r="AM994" i="20"/>
  <c r="T994" i="20"/>
  <c r="O994" i="20"/>
  <c r="N994" i="20"/>
  <c r="E994" i="20"/>
  <c r="AF991" i="20"/>
  <c r="O991" i="20"/>
  <c r="N991" i="20"/>
  <c r="L991" i="20"/>
  <c r="AM987" i="20"/>
  <c r="T987" i="20"/>
  <c r="O987" i="20"/>
  <c r="E987" i="20"/>
  <c r="P987" i="20" s="1"/>
  <c r="AF984" i="20"/>
  <c r="Q984" i="20"/>
  <c r="O984" i="20"/>
  <c r="N984" i="20"/>
  <c r="L984" i="20"/>
  <c r="Q987" i="20" s="1"/>
  <c r="AM980" i="20"/>
  <c r="T980" i="20"/>
  <c r="P980" i="20"/>
  <c r="N980" i="20"/>
  <c r="E980" i="20"/>
  <c r="O980" i="20" s="1"/>
  <c r="X980" i="20" s="1"/>
  <c r="AF977" i="20"/>
  <c r="O977" i="20"/>
  <c r="N977" i="20"/>
  <c r="L977" i="20"/>
  <c r="Q980" i="20" s="1"/>
  <c r="AM973" i="20"/>
  <c r="T973" i="20"/>
  <c r="Q973" i="20"/>
  <c r="O973" i="20"/>
  <c r="E973" i="20"/>
  <c r="P973" i="20" s="1"/>
  <c r="AF970" i="20"/>
  <c r="P970" i="20"/>
  <c r="Y970" i="20" s="1"/>
  <c r="O970" i="20"/>
  <c r="N970" i="20"/>
  <c r="L970" i="20"/>
  <c r="Q970" i="20" s="1"/>
  <c r="AM966" i="20"/>
  <c r="T966" i="20"/>
  <c r="E966" i="20"/>
  <c r="AF963" i="20"/>
  <c r="Q963" i="20"/>
  <c r="O963" i="20"/>
  <c r="N963" i="20"/>
  <c r="L963" i="20"/>
  <c r="P963" i="20" s="1"/>
  <c r="AM959" i="20"/>
  <c r="T959" i="20"/>
  <c r="N959" i="20"/>
  <c r="E959" i="20"/>
  <c r="P959" i="20" s="1"/>
  <c r="AF956" i="20"/>
  <c r="O956" i="20"/>
  <c r="N956" i="20"/>
  <c r="L956" i="20"/>
  <c r="Q956" i="20" s="1"/>
  <c r="AM952" i="20"/>
  <c r="T952" i="20"/>
  <c r="O952" i="20"/>
  <c r="N952" i="20"/>
  <c r="E952" i="20"/>
  <c r="AF949" i="20"/>
  <c r="P949" i="20"/>
  <c r="Y949" i="20" s="1"/>
  <c r="O949" i="20"/>
  <c r="N949" i="20"/>
  <c r="L949" i="20"/>
  <c r="Q949" i="20" s="1"/>
  <c r="AM945" i="20"/>
  <c r="T945" i="20"/>
  <c r="E945" i="20"/>
  <c r="AF942" i="20"/>
  <c r="Q942" i="20"/>
  <c r="O942" i="20"/>
  <c r="N942" i="20"/>
  <c r="L942" i="20"/>
  <c r="P942" i="20" s="1"/>
  <c r="Z942" i="20" s="1"/>
  <c r="AM938" i="20"/>
  <c r="T938" i="20"/>
  <c r="Q938" i="20"/>
  <c r="N938" i="20"/>
  <c r="E938" i="20"/>
  <c r="O938" i="20" s="1"/>
  <c r="AF935" i="20"/>
  <c r="O935" i="20"/>
  <c r="N935" i="20"/>
  <c r="L935" i="20"/>
  <c r="AM931" i="20"/>
  <c r="T931" i="20"/>
  <c r="O931" i="20"/>
  <c r="E931" i="20"/>
  <c r="P931" i="20" s="1"/>
  <c r="AF928" i="20"/>
  <c r="Q928" i="20"/>
  <c r="O928" i="20"/>
  <c r="N928" i="20"/>
  <c r="L928" i="20"/>
  <c r="Q931" i="20" s="1"/>
  <c r="AM924" i="20"/>
  <c r="T924" i="20"/>
  <c r="P924" i="20"/>
  <c r="N924" i="20"/>
  <c r="E924" i="20"/>
  <c r="O924" i="20" s="1"/>
  <c r="X924" i="20" s="1"/>
  <c r="AF921" i="20"/>
  <c r="O921" i="20"/>
  <c r="N921" i="20"/>
  <c r="L921" i="20"/>
  <c r="Q924" i="20" s="1"/>
  <c r="AM917" i="20"/>
  <c r="T917" i="20"/>
  <c r="Q917" i="20"/>
  <c r="O917" i="20"/>
  <c r="E917" i="20"/>
  <c r="P917" i="20" s="1"/>
  <c r="AF914" i="20"/>
  <c r="P914" i="20"/>
  <c r="Y914" i="20" s="1"/>
  <c r="O914" i="20"/>
  <c r="N914" i="20"/>
  <c r="L914" i="20"/>
  <c r="Q914" i="20" s="1"/>
  <c r="AM910" i="20"/>
  <c r="T910" i="20"/>
  <c r="E910" i="20"/>
  <c r="AF907" i="20"/>
  <c r="Q907" i="20"/>
  <c r="O907" i="20"/>
  <c r="N907" i="20"/>
  <c r="L907" i="20"/>
  <c r="P907" i="20" s="1"/>
  <c r="AM903" i="20"/>
  <c r="T903" i="20"/>
  <c r="N903" i="20"/>
  <c r="E903" i="20"/>
  <c r="P903" i="20" s="1"/>
  <c r="AF900" i="20"/>
  <c r="O900" i="20"/>
  <c r="N900" i="20"/>
  <c r="L900" i="20"/>
  <c r="Q900" i="20" s="1"/>
  <c r="AM896" i="20"/>
  <c r="T896" i="20"/>
  <c r="O896" i="20"/>
  <c r="E896" i="20"/>
  <c r="N896" i="20" s="1"/>
  <c r="AF893" i="20"/>
  <c r="P893" i="20"/>
  <c r="Y893" i="20" s="1"/>
  <c r="O893" i="20"/>
  <c r="N893" i="20"/>
  <c r="L893" i="20"/>
  <c r="Q893" i="20" s="1"/>
  <c r="AM889" i="20"/>
  <c r="T889" i="20"/>
  <c r="E889" i="20"/>
  <c r="AF886" i="20"/>
  <c r="Q886" i="20"/>
  <c r="O886" i="20"/>
  <c r="N886" i="20"/>
  <c r="L886" i="20"/>
  <c r="P886" i="20" s="1"/>
  <c r="Z886" i="20" s="1"/>
  <c r="AM882" i="20"/>
  <c r="T882" i="20"/>
  <c r="N882" i="20"/>
  <c r="E882" i="20"/>
  <c r="O882" i="20" s="1"/>
  <c r="AF879" i="20"/>
  <c r="O879" i="20"/>
  <c r="N879" i="20"/>
  <c r="L879" i="20"/>
  <c r="AM875" i="20"/>
  <c r="T875" i="20"/>
  <c r="O875" i="20"/>
  <c r="E875" i="20"/>
  <c r="P875" i="20" s="1"/>
  <c r="AF872" i="20"/>
  <c r="Q872" i="20"/>
  <c r="O872" i="20"/>
  <c r="N872" i="20"/>
  <c r="L872" i="20"/>
  <c r="Q875" i="20" s="1"/>
  <c r="AM868" i="20"/>
  <c r="T868" i="20"/>
  <c r="P868" i="20"/>
  <c r="X868" i="20" s="1"/>
  <c r="N868" i="20"/>
  <c r="E868" i="20"/>
  <c r="O868" i="20" s="1"/>
  <c r="AF865" i="20"/>
  <c r="O865" i="20"/>
  <c r="N865" i="20"/>
  <c r="L865" i="20"/>
  <c r="Q868" i="20" s="1"/>
  <c r="AM861" i="20"/>
  <c r="T861" i="20"/>
  <c r="O861" i="20"/>
  <c r="E861" i="20"/>
  <c r="P861" i="20" s="1"/>
  <c r="AF858" i="20"/>
  <c r="O858" i="20"/>
  <c r="N858" i="20"/>
  <c r="L858" i="20"/>
  <c r="Q858" i="20" s="1"/>
  <c r="AM854" i="20"/>
  <c r="T854" i="20"/>
  <c r="E854" i="20"/>
  <c r="AF851" i="20"/>
  <c r="Q851" i="20"/>
  <c r="O851" i="20"/>
  <c r="N851" i="20"/>
  <c r="L851" i="20"/>
  <c r="P851" i="20" s="1"/>
  <c r="AM847" i="20"/>
  <c r="T847" i="20"/>
  <c r="N847" i="20"/>
  <c r="E847" i="20"/>
  <c r="P847" i="20" s="1"/>
  <c r="AF844" i="20"/>
  <c r="O844" i="20"/>
  <c r="N844" i="20"/>
  <c r="L844" i="20"/>
  <c r="Q844" i="20" s="1"/>
  <c r="AM840" i="20"/>
  <c r="T840" i="20"/>
  <c r="O840" i="20"/>
  <c r="N840" i="20"/>
  <c r="E840" i="20"/>
  <c r="P840" i="20" s="1"/>
  <c r="AF837" i="20"/>
  <c r="P837" i="20"/>
  <c r="Y837" i="20" s="1"/>
  <c r="O837" i="20"/>
  <c r="N837" i="20"/>
  <c r="L837" i="20"/>
  <c r="Q837" i="20" s="1"/>
  <c r="AM833" i="20"/>
  <c r="T833" i="20"/>
  <c r="E833" i="20"/>
  <c r="AF830" i="20"/>
  <c r="Q830" i="20"/>
  <c r="O830" i="20"/>
  <c r="N830" i="20"/>
  <c r="L830" i="20"/>
  <c r="P830" i="20" s="1"/>
  <c r="Z830" i="20" s="1"/>
  <c r="AM826" i="20"/>
  <c r="T826" i="20"/>
  <c r="N826" i="20"/>
  <c r="E826" i="20"/>
  <c r="AF823" i="20"/>
  <c r="O823" i="20"/>
  <c r="N823" i="20"/>
  <c r="L823" i="20"/>
  <c r="AM819" i="20"/>
  <c r="T819" i="20"/>
  <c r="O819" i="20"/>
  <c r="E819" i="20"/>
  <c r="P819" i="20" s="1"/>
  <c r="AF816" i="20"/>
  <c r="O816" i="20"/>
  <c r="N816" i="20"/>
  <c r="L816" i="20"/>
  <c r="Q819" i="20" s="1"/>
  <c r="AM812" i="20"/>
  <c r="T812" i="20"/>
  <c r="P812" i="20"/>
  <c r="X812" i="20" s="1"/>
  <c r="N812" i="20"/>
  <c r="AA812" i="20" s="1"/>
  <c r="E812" i="20"/>
  <c r="O812" i="20" s="1"/>
  <c r="AF809" i="20"/>
  <c r="O809" i="20"/>
  <c r="N809" i="20"/>
  <c r="L809" i="20"/>
  <c r="Q812" i="20" s="1"/>
  <c r="AM805" i="20"/>
  <c r="T805" i="20"/>
  <c r="O805" i="20"/>
  <c r="E805" i="20"/>
  <c r="P805" i="20" s="1"/>
  <c r="AF802" i="20"/>
  <c r="O802" i="20"/>
  <c r="N802" i="20"/>
  <c r="L802" i="20"/>
  <c r="Q802" i="20" s="1"/>
  <c r="AM798" i="20"/>
  <c r="T798" i="20"/>
  <c r="E798" i="20"/>
  <c r="AF795" i="20"/>
  <c r="Q795" i="20"/>
  <c r="O795" i="20"/>
  <c r="N795" i="20"/>
  <c r="L795" i="20"/>
  <c r="P795" i="20" s="1"/>
  <c r="AM791" i="20"/>
  <c r="T791" i="20"/>
  <c r="N791" i="20"/>
  <c r="E791" i="20"/>
  <c r="P791" i="20" s="1"/>
  <c r="AF788" i="20"/>
  <c r="O788" i="20"/>
  <c r="N788" i="20"/>
  <c r="L788" i="20"/>
  <c r="Q788" i="20" s="1"/>
  <c r="AM784" i="20"/>
  <c r="T784" i="20"/>
  <c r="O784" i="20"/>
  <c r="N784" i="20"/>
  <c r="E784" i="20"/>
  <c r="P784" i="20" s="1"/>
  <c r="AF781" i="20"/>
  <c r="P781" i="20"/>
  <c r="Y781" i="20" s="1"/>
  <c r="O781" i="20"/>
  <c r="N781" i="20"/>
  <c r="X781" i="20" s="1"/>
  <c r="L781" i="20"/>
  <c r="Q781" i="20" s="1"/>
  <c r="AM777" i="20"/>
  <c r="T777" i="20"/>
  <c r="P777" i="20"/>
  <c r="E777" i="20"/>
  <c r="AF774" i="20"/>
  <c r="Q774" i="20"/>
  <c r="O774" i="20"/>
  <c r="N774" i="20"/>
  <c r="Y774" i="20" s="1"/>
  <c r="L774" i="20"/>
  <c r="P774" i="20" s="1"/>
  <c r="Z774" i="20" s="1"/>
  <c r="AM770" i="20"/>
  <c r="T770" i="20"/>
  <c r="N770" i="20"/>
  <c r="E770" i="20"/>
  <c r="AF767" i="20"/>
  <c r="O767" i="20"/>
  <c r="N767" i="20"/>
  <c r="L767" i="20"/>
  <c r="AM763" i="20"/>
  <c r="T763" i="20"/>
  <c r="O763" i="20"/>
  <c r="E763" i="20"/>
  <c r="P763" i="20" s="1"/>
  <c r="AF760" i="20"/>
  <c r="O760" i="20"/>
  <c r="N760" i="20"/>
  <c r="L760" i="20"/>
  <c r="Q763" i="20" s="1"/>
  <c r="AM756" i="20"/>
  <c r="T756" i="20"/>
  <c r="P756" i="20"/>
  <c r="E756" i="20"/>
  <c r="O756" i="20" s="1"/>
  <c r="AF753" i="20"/>
  <c r="O753" i="20"/>
  <c r="N753" i="20"/>
  <c r="L753" i="20"/>
  <c r="Q756" i="20" s="1"/>
  <c r="AM749" i="20"/>
  <c r="T749" i="20"/>
  <c r="O749" i="20"/>
  <c r="N749" i="20"/>
  <c r="E749" i="20"/>
  <c r="AF746" i="20"/>
  <c r="O746" i="20"/>
  <c r="N746" i="20"/>
  <c r="L746" i="20"/>
  <c r="Q746" i="20" s="1"/>
  <c r="AM742" i="20"/>
  <c r="T742" i="20"/>
  <c r="E742" i="20"/>
  <c r="AF739" i="20"/>
  <c r="Q739" i="20"/>
  <c r="O739" i="20"/>
  <c r="N739" i="20"/>
  <c r="L739" i="20"/>
  <c r="P739" i="20" s="1"/>
  <c r="AM735" i="20"/>
  <c r="T735" i="20"/>
  <c r="N735" i="20"/>
  <c r="E735" i="20"/>
  <c r="P735" i="20" s="1"/>
  <c r="AF732" i="20"/>
  <c r="O732" i="20"/>
  <c r="N732" i="20"/>
  <c r="L732" i="20"/>
  <c r="Q732" i="20" s="1"/>
  <c r="AM728" i="20"/>
  <c r="T728" i="20"/>
  <c r="O728" i="20"/>
  <c r="E728" i="20"/>
  <c r="N728" i="20" s="1"/>
  <c r="AF725" i="20"/>
  <c r="Y725" i="20"/>
  <c r="P725" i="20"/>
  <c r="O725" i="20"/>
  <c r="N725" i="20"/>
  <c r="L725" i="20"/>
  <c r="Q725" i="20" s="1"/>
  <c r="AM721" i="20"/>
  <c r="T721" i="20"/>
  <c r="E721" i="20"/>
  <c r="P721" i="20" s="1"/>
  <c r="AF718" i="20"/>
  <c r="Z718" i="20"/>
  <c r="Q718" i="20"/>
  <c r="O718" i="20"/>
  <c r="N718" i="20"/>
  <c r="L718" i="20"/>
  <c r="P718" i="20" s="1"/>
  <c r="AM714" i="20"/>
  <c r="T714" i="20"/>
  <c r="N714" i="20"/>
  <c r="E714" i="20"/>
  <c r="O714" i="20" s="1"/>
  <c r="AF711" i="20"/>
  <c r="O711" i="20"/>
  <c r="N711" i="20"/>
  <c r="L711" i="20"/>
  <c r="Q714" i="20" s="1"/>
  <c r="AM707" i="20"/>
  <c r="T707" i="20"/>
  <c r="O707" i="20"/>
  <c r="E707" i="20"/>
  <c r="N707" i="20" s="1"/>
  <c r="AF704" i="20"/>
  <c r="O704" i="20"/>
  <c r="N704" i="20"/>
  <c r="L704" i="20"/>
  <c r="Q707" i="20" s="1"/>
  <c r="AM700" i="20"/>
  <c r="T700" i="20"/>
  <c r="P700" i="20"/>
  <c r="E700" i="20"/>
  <c r="O700" i="20" s="1"/>
  <c r="AF697" i="20"/>
  <c r="O697" i="20"/>
  <c r="N697" i="20"/>
  <c r="L697" i="20"/>
  <c r="Q700" i="20" s="1"/>
  <c r="AM693" i="20"/>
  <c r="T693" i="20"/>
  <c r="O693" i="20"/>
  <c r="N693" i="20"/>
  <c r="E693" i="20"/>
  <c r="AF690" i="20"/>
  <c r="O690" i="20"/>
  <c r="N690" i="20"/>
  <c r="L690" i="20"/>
  <c r="Q693" i="20" s="1"/>
  <c r="AM686" i="20"/>
  <c r="T686" i="20"/>
  <c r="E686" i="20"/>
  <c r="AF683" i="20"/>
  <c r="Q683" i="20"/>
  <c r="O683" i="20"/>
  <c r="N683" i="20"/>
  <c r="L683" i="20"/>
  <c r="P683" i="20" s="1"/>
  <c r="AM679" i="20"/>
  <c r="T679" i="20"/>
  <c r="N679" i="20"/>
  <c r="E679" i="20"/>
  <c r="P679" i="20" s="1"/>
  <c r="AF676" i="20"/>
  <c r="O676" i="20"/>
  <c r="N676" i="20"/>
  <c r="L676" i="20"/>
  <c r="Q676" i="20" s="1"/>
  <c r="AM672" i="20"/>
  <c r="T672" i="20"/>
  <c r="O672" i="20"/>
  <c r="N672" i="20"/>
  <c r="E672" i="20"/>
  <c r="P672" i="20" s="1"/>
  <c r="AF669" i="20"/>
  <c r="Y669" i="20"/>
  <c r="P669" i="20"/>
  <c r="O669" i="20"/>
  <c r="N669" i="20"/>
  <c r="L669" i="20"/>
  <c r="Q669" i="20" s="1"/>
  <c r="AM665" i="20"/>
  <c r="T665" i="20"/>
  <c r="E665" i="20"/>
  <c r="AF662" i="20"/>
  <c r="Z662" i="20"/>
  <c r="Q662" i="20"/>
  <c r="O662" i="20"/>
  <c r="N662" i="20"/>
  <c r="L662" i="20"/>
  <c r="P662" i="20" s="1"/>
  <c r="AM658" i="20"/>
  <c r="T658" i="20"/>
  <c r="N658" i="20"/>
  <c r="E658" i="20"/>
  <c r="O658" i="20" s="1"/>
  <c r="AF655" i="20"/>
  <c r="O655" i="20"/>
  <c r="N655" i="20"/>
  <c r="L655" i="20"/>
  <c r="Q658" i="20" s="1"/>
  <c r="AM651" i="20"/>
  <c r="T651" i="20"/>
  <c r="P651" i="20"/>
  <c r="O651" i="20"/>
  <c r="E651" i="20"/>
  <c r="N651" i="20" s="1"/>
  <c r="AF648" i="20"/>
  <c r="O648" i="20"/>
  <c r="N648" i="20"/>
  <c r="L648" i="20"/>
  <c r="Q651" i="20" s="1"/>
  <c r="AM644" i="20"/>
  <c r="T644" i="20"/>
  <c r="P644" i="20"/>
  <c r="E644" i="20"/>
  <c r="O644" i="20" s="1"/>
  <c r="AF641" i="20"/>
  <c r="O641" i="20"/>
  <c r="N641" i="20"/>
  <c r="L641" i="20"/>
  <c r="Q644" i="20" s="1"/>
  <c r="AM637" i="20"/>
  <c r="T637" i="20"/>
  <c r="N637" i="20"/>
  <c r="E637" i="20"/>
  <c r="AF634" i="20"/>
  <c r="O634" i="20"/>
  <c r="N634" i="20"/>
  <c r="L634" i="20"/>
  <c r="Q634" i="20" s="1"/>
  <c r="AM630" i="20"/>
  <c r="T630" i="20"/>
  <c r="E630" i="20"/>
  <c r="AF627" i="20"/>
  <c r="Q627" i="20"/>
  <c r="O627" i="20"/>
  <c r="N627" i="20"/>
  <c r="L627" i="20"/>
  <c r="P627" i="20" s="1"/>
  <c r="AM623" i="20"/>
  <c r="T623" i="20"/>
  <c r="N623" i="20"/>
  <c r="E623" i="20"/>
  <c r="AF620" i="20"/>
  <c r="Q620" i="20"/>
  <c r="P620" i="20"/>
  <c r="X620" i="20" s="1"/>
  <c r="O620" i="20"/>
  <c r="Y620" i="20" s="1"/>
  <c r="N620" i="20"/>
  <c r="AA620" i="20" s="1"/>
  <c r="L620" i="20"/>
  <c r="Q623" i="20" s="1"/>
  <c r="AM616" i="20"/>
  <c r="T616" i="20"/>
  <c r="E616" i="20"/>
  <c r="P616" i="20" s="1"/>
  <c r="AF613" i="20"/>
  <c r="Q613" i="20"/>
  <c r="P613" i="20"/>
  <c r="Z613" i="20" s="1"/>
  <c r="O613" i="20"/>
  <c r="Y613" i="20" s="1"/>
  <c r="N613" i="20"/>
  <c r="L613" i="20"/>
  <c r="Q616" i="20" s="1"/>
  <c r="AM609" i="20"/>
  <c r="T609" i="20"/>
  <c r="E609" i="20"/>
  <c r="P609" i="20" s="1"/>
  <c r="AF606" i="20"/>
  <c r="Q606" i="20"/>
  <c r="O606" i="20"/>
  <c r="N606" i="20"/>
  <c r="L606" i="20"/>
  <c r="Q609" i="20" s="1"/>
  <c r="AM602" i="20"/>
  <c r="T602" i="20"/>
  <c r="O602" i="20"/>
  <c r="N602" i="20"/>
  <c r="E602" i="20"/>
  <c r="P602" i="20" s="1"/>
  <c r="AF599" i="20"/>
  <c r="O599" i="20"/>
  <c r="N599" i="20"/>
  <c r="L599" i="20"/>
  <c r="Q602" i="20" s="1"/>
  <c r="AM595" i="20"/>
  <c r="T595" i="20"/>
  <c r="P595" i="20"/>
  <c r="O595" i="20"/>
  <c r="N595" i="20"/>
  <c r="E595" i="20"/>
  <c r="AF592" i="20"/>
  <c r="P592" i="20"/>
  <c r="O592" i="20"/>
  <c r="N592" i="20"/>
  <c r="L592" i="20"/>
  <c r="Q595" i="20" s="1"/>
  <c r="AM588" i="20"/>
  <c r="T588" i="20"/>
  <c r="O588" i="20"/>
  <c r="E588" i="20"/>
  <c r="N588" i="20" s="1"/>
  <c r="AF585" i="20"/>
  <c r="O585" i="20"/>
  <c r="N585" i="20"/>
  <c r="L585" i="20"/>
  <c r="P585" i="20" s="1"/>
  <c r="AM581" i="20"/>
  <c r="T581" i="20"/>
  <c r="E581" i="20"/>
  <c r="P581" i="20" s="1"/>
  <c r="AF578" i="20"/>
  <c r="O578" i="20"/>
  <c r="N578" i="20"/>
  <c r="L578" i="20"/>
  <c r="Q578" i="20" s="1"/>
  <c r="AM574" i="20"/>
  <c r="T574" i="20"/>
  <c r="N574" i="20"/>
  <c r="E574" i="20"/>
  <c r="P574" i="20" s="1"/>
  <c r="AF571" i="20"/>
  <c r="O571" i="20"/>
  <c r="N571" i="20"/>
  <c r="L571" i="20"/>
  <c r="Q571" i="20" s="1"/>
  <c r="AM567" i="20"/>
  <c r="T567" i="20"/>
  <c r="O567" i="20"/>
  <c r="N567" i="20"/>
  <c r="E567" i="20"/>
  <c r="P567" i="20" s="1"/>
  <c r="AF564" i="20"/>
  <c r="P564" i="20"/>
  <c r="O564" i="20"/>
  <c r="N564" i="20"/>
  <c r="L564" i="20"/>
  <c r="Q564" i="20" s="1"/>
  <c r="AM560" i="20"/>
  <c r="T560" i="20"/>
  <c r="E560" i="20"/>
  <c r="P560" i="20" s="1"/>
  <c r="AF557" i="20"/>
  <c r="Q557" i="20"/>
  <c r="P557" i="20"/>
  <c r="Z557" i="20" s="1"/>
  <c r="O557" i="20"/>
  <c r="Y557" i="20" s="1"/>
  <c r="N557" i="20"/>
  <c r="X557" i="20" s="1"/>
  <c r="L557" i="20"/>
  <c r="Q560" i="20" s="1"/>
  <c r="AM553" i="20"/>
  <c r="T553" i="20"/>
  <c r="E553" i="20"/>
  <c r="P553" i="20" s="1"/>
  <c r="AF550" i="20"/>
  <c r="Q550" i="20"/>
  <c r="O550" i="20"/>
  <c r="N550" i="20"/>
  <c r="L550" i="20"/>
  <c r="Q553" i="20" s="1"/>
  <c r="AM546" i="20"/>
  <c r="T546" i="20"/>
  <c r="O546" i="20"/>
  <c r="N546" i="20"/>
  <c r="E546" i="20"/>
  <c r="P546" i="20" s="1"/>
  <c r="AF543" i="20"/>
  <c r="Q543" i="20"/>
  <c r="O543" i="20"/>
  <c r="N543" i="20"/>
  <c r="L543" i="20"/>
  <c r="Q546" i="20" s="1"/>
  <c r="AM539" i="20"/>
  <c r="T539" i="20"/>
  <c r="P539" i="20"/>
  <c r="O539" i="20"/>
  <c r="N539" i="20"/>
  <c r="X539" i="20" s="1"/>
  <c r="E539" i="20"/>
  <c r="AF536" i="20"/>
  <c r="O536" i="20"/>
  <c r="N536" i="20"/>
  <c r="L536" i="20"/>
  <c r="Q539" i="20" s="1"/>
  <c r="AM532" i="20"/>
  <c r="T532" i="20"/>
  <c r="P532" i="20"/>
  <c r="O532" i="20"/>
  <c r="N532" i="20"/>
  <c r="E532" i="20"/>
  <c r="AF529" i="20"/>
  <c r="O529" i="20"/>
  <c r="N529" i="20"/>
  <c r="L529" i="20"/>
  <c r="P529" i="20" s="1"/>
  <c r="AM525" i="20"/>
  <c r="T525" i="20"/>
  <c r="E525" i="20"/>
  <c r="O525" i="20" s="1"/>
  <c r="AF522" i="20"/>
  <c r="O522" i="20"/>
  <c r="N522" i="20"/>
  <c r="L522" i="20"/>
  <c r="Q522" i="20" s="1"/>
  <c r="AM518" i="20"/>
  <c r="T518" i="20"/>
  <c r="N518" i="20"/>
  <c r="E518" i="20"/>
  <c r="P518" i="20" s="1"/>
  <c r="AF515" i="20"/>
  <c r="O515" i="20"/>
  <c r="N515" i="20"/>
  <c r="L515" i="20"/>
  <c r="Q515" i="20" s="1"/>
  <c r="AM511" i="20"/>
  <c r="T511" i="20"/>
  <c r="O511" i="20"/>
  <c r="N511" i="20"/>
  <c r="E511" i="20"/>
  <c r="P511" i="20" s="1"/>
  <c r="AF508" i="20"/>
  <c r="P508" i="20"/>
  <c r="O508" i="20"/>
  <c r="N508" i="20"/>
  <c r="L508" i="20"/>
  <c r="Q508" i="20" s="1"/>
  <c r="AM504" i="20"/>
  <c r="T504" i="20"/>
  <c r="E504" i="20"/>
  <c r="P504" i="20" s="1"/>
  <c r="AF501" i="20"/>
  <c r="Q501" i="20"/>
  <c r="P501" i="20"/>
  <c r="Z501" i="20" s="1"/>
  <c r="O501" i="20"/>
  <c r="N501" i="20"/>
  <c r="L501" i="20"/>
  <c r="Q504" i="20" s="1"/>
  <c r="AM497" i="20"/>
  <c r="T497" i="20"/>
  <c r="E497" i="20"/>
  <c r="AF494" i="20"/>
  <c r="Q494" i="20"/>
  <c r="P494" i="20"/>
  <c r="AA494" i="20" s="1"/>
  <c r="O494" i="20"/>
  <c r="N494" i="20"/>
  <c r="L494" i="20"/>
  <c r="AM490" i="20"/>
  <c r="T490" i="20"/>
  <c r="E490" i="20"/>
  <c r="P490" i="20" s="1"/>
  <c r="AF487" i="20"/>
  <c r="Q487" i="20"/>
  <c r="O487" i="20"/>
  <c r="N487" i="20"/>
  <c r="L487" i="20"/>
  <c r="AM483" i="20"/>
  <c r="T483" i="20"/>
  <c r="E483" i="20"/>
  <c r="P483" i="20" s="1"/>
  <c r="AF480" i="20"/>
  <c r="Q480" i="20"/>
  <c r="P480" i="20"/>
  <c r="O480" i="20"/>
  <c r="N480" i="20"/>
  <c r="AA480" i="20" s="1"/>
  <c r="L480" i="20"/>
  <c r="AM476" i="20"/>
  <c r="T476" i="20"/>
  <c r="O476" i="20"/>
  <c r="N476" i="20"/>
  <c r="E476" i="20"/>
  <c r="P476" i="20" s="1"/>
  <c r="AF473" i="20"/>
  <c r="Q473" i="20"/>
  <c r="P473" i="20"/>
  <c r="X473" i="20" s="1"/>
  <c r="O473" i="20"/>
  <c r="Y473" i="20" s="1"/>
  <c r="N473" i="20"/>
  <c r="AA473" i="20" s="1"/>
  <c r="L473" i="20"/>
  <c r="Q476" i="20" s="1"/>
  <c r="AM469" i="20"/>
  <c r="T469" i="20"/>
  <c r="E469" i="20"/>
  <c r="P469" i="20" s="1"/>
  <c r="AF466" i="20"/>
  <c r="Q466" i="20"/>
  <c r="Y466" i="20" s="1"/>
  <c r="P466" i="20"/>
  <c r="Z466" i="20" s="1"/>
  <c r="O466" i="20"/>
  <c r="AA466" i="20" s="1"/>
  <c r="N466" i="20"/>
  <c r="L466" i="20"/>
  <c r="Q469" i="20" s="1"/>
  <c r="AM462" i="20"/>
  <c r="T462" i="20"/>
  <c r="N462" i="20"/>
  <c r="E462" i="20"/>
  <c r="O462" i="20" s="1"/>
  <c r="AF459" i="20"/>
  <c r="O459" i="20"/>
  <c r="N459" i="20"/>
  <c r="L459" i="20"/>
  <c r="P459" i="20" s="1"/>
  <c r="AM455" i="20"/>
  <c r="T455" i="20"/>
  <c r="O455" i="20"/>
  <c r="N455" i="20"/>
  <c r="E455" i="20"/>
  <c r="P455" i="20" s="1"/>
  <c r="AF452" i="20"/>
  <c r="O452" i="20"/>
  <c r="N452" i="20"/>
  <c r="L452" i="20"/>
  <c r="Q452" i="20" s="1"/>
  <c r="AM448" i="20"/>
  <c r="T448" i="20"/>
  <c r="P448" i="20"/>
  <c r="O448" i="20"/>
  <c r="N448" i="20"/>
  <c r="E448" i="20"/>
  <c r="AF445" i="20"/>
  <c r="O445" i="20"/>
  <c r="N445" i="20"/>
  <c r="L445" i="20"/>
  <c r="Q445" i="20" s="1"/>
  <c r="AM441" i="20"/>
  <c r="T441" i="20"/>
  <c r="E441" i="20"/>
  <c r="O441" i="20" s="1"/>
  <c r="AF438" i="20"/>
  <c r="O438" i="20"/>
  <c r="N438" i="20"/>
  <c r="L438" i="20"/>
  <c r="Q438" i="20" s="1"/>
  <c r="AM434" i="20"/>
  <c r="T434" i="20"/>
  <c r="E434" i="20"/>
  <c r="P434" i="20" s="1"/>
  <c r="AF431" i="20"/>
  <c r="O431" i="20"/>
  <c r="N431" i="20"/>
  <c r="L431" i="20"/>
  <c r="Q431" i="20" s="1"/>
  <c r="AM427" i="20"/>
  <c r="T427" i="20"/>
  <c r="E427" i="20"/>
  <c r="P427" i="20" s="1"/>
  <c r="AF424" i="20"/>
  <c r="O424" i="20"/>
  <c r="N424" i="20"/>
  <c r="L424" i="20"/>
  <c r="Q427" i="20" s="1"/>
  <c r="AM420" i="20"/>
  <c r="T420" i="20"/>
  <c r="E420" i="20"/>
  <c r="P420" i="20" s="1"/>
  <c r="AF417" i="20"/>
  <c r="P417" i="20"/>
  <c r="O417" i="20"/>
  <c r="N417" i="20"/>
  <c r="L417" i="20"/>
  <c r="Q420" i="20" s="1"/>
  <c r="AM413" i="20"/>
  <c r="T413" i="20"/>
  <c r="E413" i="20"/>
  <c r="P413" i="20" s="1"/>
  <c r="AF410" i="20"/>
  <c r="O410" i="20"/>
  <c r="N410" i="20"/>
  <c r="L410" i="20"/>
  <c r="Q413" i="20" s="1"/>
  <c r="AM406" i="20"/>
  <c r="T406" i="20"/>
  <c r="N406" i="20"/>
  <c r="E406" i="20"/>
  <c r="P406" i="20" s="1"/>
  <c r="AF403" i="20"/>
  <c r="P403" i="20"/>
  <c r="O403" i="20"/>
  <c r="N403" i="20"/>
  <c r="L403" i="20"/>
  <c r="Q406" i="20" s="1"/>
  <c r="AM399" i="20"/>
  <c r="T399" i="20"/>
  <c r="E399" i="20"/>
  <c r="P399" i="20" s="1"/>
  <c r="AF396" i="20"/>
  <c r="Q396" i="20"/>
  <c r="P396" i="20"/>
  <c r="O396" i="20"/>
  <c r="Y396" i="20" s="1"/>
  <c r="N396" i="20"/>
  <c r="AA396" i="20" s="1"/>
  <c r="L396" i="20"/>
  <c r="Q399" i="20" s="1"/>
  <c r="AM392" i="20"/>
  <c r="T392" i="20"/>
  <c r="P392" i="20"/>
  <c r="N392" i="20"/>
  <c r="E392" i="20"/>
  <c r="O392" i="20" s="1"/>
  <c r="AF389" i="20"/>
  <c r="X389" i="20"/>
  <c r="Q389" i="20"/>
  <c r="P389" i="20"/>
  <c r="Z389" i="20" s="1"/>
  <c r="O389" i="20"/>
  <c r="N389" i="20"/>
  <c r="AA389" i="20" s="1"/>
  <c r="L389" i="20"/>
  <c r="Q392" i="20" s="1"/>
  <c r="AM385" i="20"/>
  <c r="T385" i="20"/>
  <c r="O385" i="20"/>
  <c r="E385" i="20"/>
  <c r="N385" i="20" s="1"/>
  <c r="AF382" i="20"/>
  <c r="Q382" i="20"/>
  <c r="O382" i="20"/>
  <c r="N382" i="20"/>
  <c r="L382" i="20"/>
  <c r="P382" i="20" s="1"/>
  <c r="AM378" i="20"/>
  <c r="T378" i="20"/>
  <c r="P378" i="20"/>
  <c r="N378" i="20"/>
  <c r="E378" i="20"/>
  <c r="O378" i="20" s="1"/>
  <c r="AF375" i="20"/>
  <c r="O375" i="20"/>
  <c r="N375" i="20"/>
  <c r="L375" i="20"/>
  <c r="Q375" i="20" s="1"/>
  <c r="AM371" i="20"/>
  <c r="T371" i="20"/>
  <c r="O371" i="20"/>
  <c r="E371" i="20"/>
  <c r="P371" i="20" s="1"/>
  <c r="AF368" i="20"/>
  <c r="O368" i="20"/>
  <c r="N368" i="20"/>
  <c r="L368" i="20"/>
  <c r="Q371" i="20" s="1"/>
  <c r="AM364" i="20"/>
  <c r="T364" i="20"/>
  <c r="P364" i="20"/>
  <c r="N364" i="20"/>
  <c r="AA364" i="20" s="1"/>
  <c r="E364" i="20"/>
  <c r="O364" i="20" s="1"/>
  <c r="Y364" i="20" s="1"/>
  <c r="AF361" i="20"/>
  <c r="P361" i="20"/>
  <c r="O361" i="20"/>
  <c r="N361" i="20"/>
  <c r="L361" i="20"/>
  <c r="Q364" i="20" s="1"/>
  <c r="AM357" i="20"/>
  <c r="T357" i="20"/>
  <c r="E357" i="20"/>
  <c r="P357" i="20" s="1"/>
  <c r="AF354" i="20"/>
  <c r="O354" i="20"/>
  <c r="N354" i="20"/>
  <c r="L354" i="20"/>
  <c r="Q357" i="20" s="1"/>
  <c r="AM350" i="20"/>
  <c r="T350" i="20"/>
  <c r="E350" i="20"/>
  <c r="P350" i="20" s="1"/>
  <c r="AF347" i="20"/>
  <c r="Q347" i="20"/>
  <c r="P347" i="20"/>
  <c r="O347" i="20"/>
  <c r="N347" i="20"/>
  <c r="AA347" i="20" s="1"/>
  <c r="L347" i="20"/>
  <c r="Q350" i="20" s="1"/>
  <c r="AM343" i="20"/>
  <c r="T343" i="20"/>
  <c r="E343" i="20"/>
  <c r="P343" i="20" s="1"/>
  <c r="AF340" i="20"/>
  <c r="Q340" i="20"/>
  <c r="O340" i="20"/>
  <c r="N340" i="20"/>
  <c r="AA340" i="20" s="1"/>
  <c r="L340" i="20"/>
  <c r="P340" i="20" s="1"/>
  <c r="X340" i="20" s="1"/>
  <c r="AM336" i="20"/>
  <c r="T336" i="20"/>
  <c r="P336" i="20"/>
  <c r="O336" i="20"/>
  <c r="N336" i="20"/>
  <c r="E336" i="20"/>
  <c r="AF333" i="20"/>
  <c r="P333" i="20"/>
  <c r="O333" i="20"/>
  <c r="N333" i="20"/>
  <c r="AA333" i="20" s="1"/>
  <c r="L333" i="20"/>
  <c r="Q333" i="20" s="1"/>
  <c r="X333" i="20" s="1"/>
  <c r="AM329" i="20"/>
  <c r="T329" i="20"/>
  <c r="O329" i="20"/>
  <c r="E329" i="20"/>
  <c r="N329" i="20" s="1"/>
  <c r="AF326" i="20"/>
  <c r="Q326" i="20"/>
  <c r="O326" i="20"/>
  <c r="N326" i="20"/>
  <c r="X326" i="20" s="1"/>
  <c r="L326" i="20"/>
  <c r="P326" i="20" s="1"/>
  <c r="AM322" i="20"/>
  <c r="T322" i="20"/>
  <c r="P322" i="20"/>
  <c r="N322" i="20"/>
  <c r="E322" i="20"/>
  <c r="O322" i="20" s="1"/>
  <c r="AF319" i="20"/>
  <c r="O319" i="20"/>
  <c r="N319" i="20"/>
  <c r="L319" i="20"/>
  <c r="Q319" i="20" s="1"/>
  <c r="AM315" i="20"/>
  <c r="T315" i="20"/>
  <c r="O315" i="20"/>
  <c r="N315" i="20"/>
  <c r="E315" i="20"/>
  <c r="AF312" i="20"/>
  <c r="O312" i="20"/>
  <c r="N312" i="20"/>
  <c r="L312" i="20"/>
  <c r="Q315" i="20" s="1"/>
  <c r="AM308" i="20"/>
  <c r="T308" i="20"/>
  <c r="P308" i="20"/>
  <c r="O308" i="20"/>
  <c r="N308" i="20"/>
  <c r="AA308" i="20" s="1"/>
  <c r="E308" i="20"/>
  <c r="AF305" i="20"/>
  <c r="O305" i="20"/>
  <c r="N305" i="20"/>
  <c r="L305" i="20"/>
  <c r="Q308" i="20" s="1"/>
  <c r="AM301" i="20"/>
  <c r="T301" i="20"/>
  <c r="E301" i="20"/>
  <c r="P301" i="20" s="1"/>
  <c r="AF298" i="20"/>
  <c r="O298" i="20"/>
  <c r="N298" i="20"/>
  <c r="L298" i="20"/>
  <c r="Q301" i="20" s="1"/>
  <c r="AM294" i="20"/>
  <c r="T294" i="20"/>
  <c r="E294" i="20"/>
  <c r="P294" i="20" s="1"/>
  <c r="AF291" i="20"/>
  <c r="Q291" i="20"/>
  <c r="P291" i="20"/>
  <c r="O291" i="20"/>
  <c r="N291" i="20"/>
  <c r="AA291" i="20" s="1"/>
  <c r="L291" i="20"/>
  <c r="Q294" i="20" s="1"/>
  <c r="AM287" i="20"/>
  <c r="T287" i="20"/>
  <c r="E287" i="20"/>
  <c r="P287" i="20" s="1"/>
  <c r="AF284" i="20"/>
  <c r="Q284" i="20"/>
  <c r="O284" i="20"/>
  <c r="N284" i="20"/>
  <c r="AA284" i="20" s="1"/>
  <c r="L284" i="20"/>
  <c r="P284" i="20" s="1"/>
  <c r="X284" i="20" s="1"/>
  <c r="AM280" i="20"/>
  <c r="T280" i="20"/>
  <c r="O280" i="20"/>
  <c r="N280" i="20"/>
  <c r="E280" i="20"/>
  <c r="P280" i="20" s="1"/>
  <c r="AF277" i="20"/>
  <c r="P277" i="20"/>
  <c r="O277" i="20"/>
  <c r="N277" i="20"/>
  <c r="L277" i="20"/>
  <c r="Q277" i="20" s="1"/>
  <c r="X277" i="20" s="1"/>
  <c r="AM273" i="20"/>
  <c r="T273" i="20"/>
  <c r="O273" i="20"/>
  <c r="E273" i="20"/>
  <c r="N273" i="20" s="1"/>
  <c r="AF270" i="20"/>
  <c r="Q270" i="20"/>
  <c r="O270" i="20"/>
  <c r="N270" i="20"/>
  <c r="X270" i="20" s="1"/>
  <c r="L270" i="20"/>
  <c r="P270" i="20" s="1"/>
  <c r="AM266" i="20"/>
  <c r="T266" i="20"/>
  <c r="P266" i="20"/>
  <c r="N266" i="20"/>
  <c r="E266" i="20"/>
  <c r="O266" i="20" s="1"/>
  <c r="AF263" i="20"/>
  <c r="O263" i="20"/>
  <c r="N263" i="20"/>
  <c r="L263" i="20"/>
  <c r="Q263" i="20" s="1"/>
  <c r="AM259" i="20"/>
  <c r="T259" i="20"/>
  <c r="O259" i="20"/>
  <c r="N259" i="20"/>
  <c r="E259" i="20"/>
  <c r="AF256" i="20"/>
  <c r="O256" i="20"/>
  <c r="N256" i="20"/>
  <c r="L256" i="20"/>
  <c r="Q259" i="20" s="1"/>
  <c r="AM252" i="20"/>
  <c r="T252" i="20"/>
  <c r="P252" i="20"/>
  <c r="O252" i="20"/>
  <c r="N252" i="20"/>
  <c r="AA252" i="20" s="1"/>
  <c r="E252" i="20"/>
  <c r="AF249" i="20"/>
  <c r="O249" i="20"/>
  <c r="N249" i="20"/>
  <c r="L249" i="20"/>
  <c r="Q252" i="20" s="1"/>
  <c r="AM245" i="20"/>
  <c r="T245" i="20"/>
  <c r="E245" i="20"/>
  <c r="O245" i="20" s="1"/>
  <c r="AF242" i="20"/>
  <c r="O242" i="20"/>
  <c r="N242" i="20"/>
  <c r="L242" i="20"/>
  <c r="Q245" i="20" s="1"/>
  <c r="AM238" i="20"/>
  <c r="T238" i="20"/>
  <c r="E238" i="20"/>
  <c r="P238" i="20" s="1"/>
  <c r="AF235" i="20"/>
  <c r="Q235" i="20"/>
  <c r="P235" i="20"/>
  <c r="O235" i="20"/>
  <c r="N235" i="20"/>
  <c r="AA235" i="20" s="1"/>
  <c r="L235" i="20"/>
  <c r="Q238" i="20" s="1"/>
  <c r="AM231" i="20"/>
  <c r="T231" i="20"/>
  <c r="E231" i="20"/>
  <c r="P231" i="20" s="1"/>
  <c r="AF228" i="20"/>
  <c r="Q228" i="20"/>
  <c r="O228" i="20"/>
  <c r="N228" i="20"/>
  <c r="L228" i="20"/>
  <c r="P228" i="20" s="1"/>
  <c r="X228" i="20" s="1"/>
  <c r="AM224" i="20"/>
  <c r="T224" i="20"/>
  <c r="P224" i="20"/>
  <c r="O224" i="20"/>
  <c r="N224" i="20"/>
  <c r="E224" i="20"/>
  <c r="AF221" i="20"/>
  <c r="P221" i="20"/>
  <c r="O221" i="20"/>
  <c r="N221" i="20"/>
  <c r="L221" i="20"/>
  <c r="Q221" i="20" s="1"/>
  <c r="X221" i="20" s="1"/>
  <c r="AM217" i="20"/>
  <c r="T217" i="20"/>
  <c r="O217" i="20"/>
  <c r="E217" i="20"/>
  <c r="N217" i="20" s="1"/>
  <c r="AF214" i="20"/>
  <c r="Q214" i="20"/>
  <c r="O214" i="20"/>
  <c r="N214" i="20"/>
  <c r="X214" i="20" s="1"/>
  <c r="L214" i="20"/>
  <c r="P214" i="20" s="1"/>
  <c r="AM210" i="20"/>
  <c r="T210" i="20"/>
  <c r="P210" i="20"/>
  <c r="N210" i="20"/>
  <c r="E210" i="20"/>
  <c r="O210" i="20" s="1"/>
  <c r="AF207" i="20"/>
  <c r="O207" i="20"/>
  <c r="N207" i="20"/>
  <c r="L207" i="20"/>
  <c r="Q207" i="20" s="1"/>
  <c r="AM203" i="20"/>
  <c r="T203" i="20"/>
  <c r="O203" i="20"/>
  <c r="N203" i="20"/>
  <c r="E203" i="20"/>
  <c r="AF200" i="20"/>
  <c r="O200" i="20"/>
  <c r="N200" i="20"/>
  <c r="L200" i="20"/>
  <c r="P203" i="20" s="1"/>
  <c r="AM196" i="20"/>
  <c r="T196" i="20"/>
  <c r="P196" i="20"/>
  <c r="E196" i="20"/>
  <c r="O196" i="20" s="1"/>
  <c r="AF193" i="20"/>
  <c r="P193" i="20"/>
  <c r="O193" i="20"/>
  <c r="N193" i="20"/>
  <c r="L193" i="20"/>
  <c r="Q196" i="20" s="1"/>
  <c r="AM189" i="20"/>
  <c r="T189" i="20"/>
  <c r="E189" i="20"/>
  <c r="P189" i="20" s="1"/>
  <c r="AF186" i="20"/>
  <c r="O186" i="20"/>
  <c r="N186" i="20"/>
  <c r="L186" i="20"/>
  <c r="Q189" i="20" s="1"/>
  <c r="AM182" i="20"/>
  <c r="T182" i="20"/>
  <c r="E182" i="20"/>
  <c r="P182" i="20" s="1"/>
  <c r="AF179" i="20"/>
  <c r="Q179" i="20"/>
  <c r="P179" i="20"/>
  <c r="O179" i="20"/>
  <c r="N179" i="20"/>
  <c r="AA179" i="20" s="1"/>
  <c r="L179" i="20"/>
  <c r="Q182" i="20" s="1"/>
  <c r="AM175" i="20"/>
  <c r="T175" i="20"/>
  <c r="E175" i="20"/>
  <c r="P175" i="20" s="1"/>
  <c r="AF172" i="20"/>
  <c r="Q172" i="20"/>
  <c r="O172" i="20"/>
  <c r="N172" i="20"/>
  <c r="AA172" i="20" s="1"/>
  <c r="L172" i="20"/>
  <c r="P172" i="20" s="1"/>
  <c r="X172" i="20" s="1"/>
  <c r="AM168" i="20"/>
  <c r="T168" i="20"/>
  <c r="P168" i="20"/>
  <c r="O168" i="20"/>
  <c r="N168" i="20"/>
  <c r="E168" i="20"/>
  <c r="AF165" i="20"/>
  <c r="P165" i="20"/>
  <c r="Z165" i="20" s="1"/>
  <c r="O165" i="20"/>
  <c r="N165" i="20"/>
  <c r="AA165" i="20" s="1"/>
  <c r="L165" i="20"/>
  <c r="Q165" i="20" s="1"/>
  <c r="X165" i="20" s="1"/>
  <c r="AM161" i="20"/>
  <c r="T161" i="20"/>
  <c r="O161" i="20"/>
  <c r="E161" i="20"/>
  <c r="N161" i="20" s="1"/>
  <c r="AF158" i="20"/>
  <c r="Q158" i="20"/>
  <c r="O158" i="20"/>
  <c r="N158" i="20"/>
  <c r="L158" i="20"/>
  <c r="P158" i="20" s="1"/>
  <c r="AM154" i="20"/>
  <c r="T154" i="20"/>
  <c r="P154" i="20"/>
  <c r="N154" i="20"/>
  <c r="E154" i="20"/>
  <c r="O154" i="20" s="1"/>
  <c r="AF151" i="20"/>
  <c r="O151" i="20"/>
  <c r="N151" i="20"/>
  <c r="L151" i="20"/>
  <c r="Q151" i="20" s="1"/>
  <c r="AM147" i="20"/>
  <c r="T147" i="20"/>
  <c r="O147" i="20"/>
  <c r="N147" i="20"/>
  <c r="E147" i="20"/>
  <c r="P147" i="20" s="1"/>
  <c r="AF144" i="20"/>
  <c r="O144" i="20"/>
  <c r="N144" i="20"/>
  <c r="L144" i="20"/>
  <c r="Q144" i="20" s="1"/>
  <c r="AM140" i="20"/>
  <c r="T140" i="20"/>
  <c r="P140" i="20"/>
  <c r="O140" i="20"/>
  <c r="N140" i="20"/>
  <c r="E140" i="20"/>
  <c r="AF137" i="20"/>
  <c r="P137" i="20"/>
  <c r="O137" i="20"/>
  <c r="N137" i="20"/>
  <c r="L137" i="20"/>
  <c r="Q140" i="20" s="1"/>
  <c r="AM133" i="20"/>
  <c r="T133" i="20"/>
  <c r="E133" i="20"/>
  <c r="P133" i="20" s="1"/>
  <c r="AF130" i="20"/>
  <c r="O130" i="20"/>
  <c r="N130" i="20"/>
  <c r="L130" i="20"/>
  <c r="Q133" i="20" s="1"/>
  <c r="AM126" i="20"/>
  <c r="T126" i="20"/>
  <c r="E126" i="20"/>
  <c r="P126" i="20" s="1"/>
  <c r="AF123" i="20"/>
  <c r="Q123" i="20"/>
  <c r="P123" i="20"/>
  <c r="O123" i="20"/>
  <c r="N123" i="20"/>
  <c r="AA123" i="20" s="1"/>
  <c r="L123" i="20"/>
  <c r="Q126" i="20" s="1"/>
  <c r="AM119" i="20"/>
  <c r="T119" i="20"/>
  <c r="E119" i="20"/>
  <c r="P119" i="20" s="1"/>
  <c r="AF116" i="20"/>
  <c r="Q116" i="20"/>
  <c r="O116" i="20"/>
  <c r="N116" i="20"/>
  <c r="L116" i="20"/>
  <c r="P116" i="20" s="1"/>
  <c r="X116" i="20" s="1"/>
  <c r="AM112" i="20"/>
  <c r="T112" i="20"/>
  <c r="P112" i="20"/>
  <c r="O112" i="20"/>
  <c r="N112" i="20"/>
  <c r="E112" i="20"/>
  <c r="AF109" i="20"/>
  <c r="P109" i="20"/>
  <c r="O109" i="20"/>
  <c r="N109" i="20"/>
  <c r="L109" i="20"/>
  <c r="Q109" i="20" s="1"/>
  <c r="X109" i="20" s="1"/>
  <c r="AM105" i="20"/>
  <c r="T105" i="20"/>
  <c r="O105" i="20"/>
  <c r="E105" i="20"/>
  <c r="N105" i="20" s="1"/>
  <c r="AF102" i="20"/>
  <c r="Q102" i="20"/>
  <c r="O102" i="20"/>
  <c r="N102" i="20"/>
  <c r="X102" i="20" s="1"/>
  <c r="L102" i="20"/>
  <c r="P102" i="20" s="1"/>
  <c r="AM98" i="20"/>
  <c r="T98" i="20"/>
  <c r="P98" i="20"/>
  <c r="N98" i="20"/>
  <c r="E98" i="20"/>
  <c r="O98" i="20" s="1"/>
  <c r="AF95" i="20"/>
  <c r="O95" i="20"/>
  <c r="N95" i="20"/>
  <c r="L95" i="20"/>
  <c r="Q95" i="20" s="1"/>
  <c r="AM91" i="20"/>
  <c r="T91" i="20"/>
  <c r="O91" i="20"/>
  <c r="E91" i="20"/>
  <c r="P91" i="20" s="1"/>
  <c r="AF88" i="20"/>
  <c r="O88" i="20"/>
  <c r="N88" i="20"/>
  <c r="L88" i="20"/>
  <c r="Q91" i="20" s="1"/>
  <c r="AM84" i="20"/>
  <c r="T84" i="20"/>
  <c r="P84" i="20"/>
  <c r="X84" i="20" s="1"/>
  <c r="N84" i="20"/>
  <c r="E84" i="20"/>
  <c r="O84" i="20" s="1"/>
  <c r="AF81" i="20"/>
  <c r="P81" i="20"/>
  <c r="O81" i="20"/>
  <c r="N81" i="20"/>
  <c r="L81" i="20"/>
  <c r="Q84" i="20" s="1"/>
  <c r="AM77" i="20"/>
  <c r="T77" i="20"/>
  <c r="E77" i="20"/>
  <c r="P77" i="20" s="1"/>
  <c r="AF74" i="20"/>
  <c r="O74" i="20"/>
  <c r="N74" i="20"/>
  <c r="L74" i="20"/>
  <c r="Q77" i="20" s="1"/>
  <c r="AM70" i="20"/>
  <c r="T70" i="20"/>
  <c r="E70" i="20"/>
  <c r="P70" i="20" s="1"/>
  <c r="AF67" i="20"/>
  <c r="Q67" i="20"/>
  <c r="P67" i="20"/>
  <c r="O67" i="20"/>
  <c r="N67" i="20"/>
  <c r="AA67" i="20" s="1"/>
  <c r="L67" i="20"/>
  <c r="Q70" i="20" s="1"/>
  <c r="AM63" i="20"/>
  <c r="T63" i="20"/>
  <c r="E63" i="20"/>
  <c r="N63" i="20" s="1"/>
  <c r="AF60" i="20"/>
  <c r="Q60" i="20"/>
  <c r="O60" i="20"/>
  <c r="N60" i="20"/>
  <c r="L60" i="20"/>
  <c r="P60" i="20" s="1"/>
  <c r="X60" i="20" s="1"/>
  <c r="AM56" i="20"/>
  <c r="T56" i="20"/>
  <c r="P56" i="20"/>
  <c r="O56" i="20"/>
  <c r="N56" i="20"/>
  <c r="E56" i="20"/>
  <c r="AF53" i="20"/>
  <c r="P53" i="20"/>
  <c r="Y53" i="20" s="1"/>
  <c r="O53" i="20"/>
  <c r="N53" i="20"/>
  <c r="L53" i="20"/>
  <c r="Q53" i="20" s="1"/>
  <c r="X53" i="20" s="1"/>
  <c r="AM49" i="20"/>
  <c r="T49" i="20"/>
  <c r="O49" i="20"/>
  <c r="E49" i="20"/>
  <c r="N49" i="20" s="1"/>
  <c r="AF46" i="20"/>
  <c r="Q46" i="20"/>
  <c r="O46" i="20"/>
  <c r="N46" i="20"/>
  <c r="L46" i="20"/>
  <c r="P46" i="20" s="1"/>
  <c r="AM42" i="20"/>
  <c r="T42" i="20"/>
  <c r="P42" i="20"/>
  <c r="N42" i="20"/>
  <c r="E42" i="20"/>
  <c r="O42" i="20" s="1"/>
  <c r="AF39" i="20"/>
  <c r="O39" i="20"/>
  <c r="N39" i="20"/>
  <c r="L39" i="20"/>
  <c r="Q39" i="20" s="1"/>
  <c r="AM35" i="20"/>
  <c r="T35" i="20"/>
  <c r="O35" i="20"/>
  <c r="E35" i="20"/>
  <c r="P35" i="20" s="1"/>
  <c r="AF32" i="20"/>
  <c r="O32" i="20"/>
  <c r="N32" i="20"/>
  <c r="L32" i="20"/>
  <c r="Q35" i="20" s="1"/>
  <c r="AM28" i="20"/>
  <c r="T28" i="20"/>
  <c r="P28" i="20"/>
  <c r="O28" i="20"/>
  <c r="E28" i="20"/>
  <c r="N28" i="20" s="1"/>
  <c r="AF25" i="20"/>
  <c r="P25" i="20"/>
  <c r="O25" i="20"/>
  <c r="N25" i="20"/>
  <c r="L25" i="20"/>
  <c r="Q28" i="20" s="1"/>
  <c r="E6" i="21"/>
  <c r="C8" i="22"/>
  <c r="B8" i="22"/>
  <c r="H3" i="22"/>
  <c r="G3" i="22"/>
  <c r="F3" i="22"/>
  <c r="E3" i="22"/>
  <c r="D3" i="22"/>
  <c r="H10" i="21"/>
  <c r="H8" i="22" s="1"/>
  <c r="E10" i="21"/>
  <c r="E11" i="21" s="1"/>
  <c r="F10" i="21"/>
  <c r="F8" i="22" s="1"/>
  <c r="G10" i="21"/>
  <c r="G8" i="22" s="1"/>
  <c r="Z102" i="20" l="1"/>
  <c r="AJ102" i="20" s="1"/>
  <c r="AA102" i="20"/>
  <c r="Y102" i="20"/>
  <c r="AK102" i="20" s="1"/>
  <c r="AA214" i="20"/>
  <c r="Z214" i="20"/>
  <c r="Y214" i="20"/>
  <c r="Y270" i="20"/>
  <c r="AH270" i="20" s="1"/>
  <c r="Z270" i="20"/>
  <c r="AI333" i="20"/>
  <c r="Z32" i="20"/>
  <c r="AI270" i="20"/>
  <c r="Y84" i="20"/>
  <c r="AA109" i="20"/>
  <c r="AA140" i="20"/>
  <c r="X158" i="20"/>
  <c r="AH165" i="20"/>
  <c r="AA221" i="20"/>
  <c r="AA277" i="20"/>
  <c r="X308" i="20"/>
  <c r="X364" i="20"/>
  <c r="Z46" i="20"/>
  <c r="AA46" i="20"/>
  <c r="Y46" i="20"/>
  <c r="Y158" i="20"/>
  <c r="AA158" i="20"/>
  <c r="Z158" i="20"/>
  <c r="X46" i="20"/>
  <c r="AA53" i="20"/>
  <c r="AA84" i="20"/>
  <c r="X252" i="20"/>
  <c r="AI284" i="20"/>
  <c r="Z333" i="20"/>
  <c r="AH333" i="20" s="1"/>
  <c r="AK340" i="20"/>
  <c r="AH109" i="20"/>
  <c r="AH84" i="20"/>
  <c r="Z109" i="20"/>
  <c r="Y140" i="20"/>
  <c r="Z221" i="20"/>
  <c r="AJ221" i="20" s="1"/>
  <c r="AA266" i="20"/>
  <c r="Y277" i="20"/>
  <c r="AK389" i="20"/>
  <c r="AA476" i="20"/>
  <c r="AJ277" i="20"/>
  <c r="AA105" i="20"/>
  <c r="AA116" i="20"/>
  <c r="AH172" i="20"/>
  <c r="AA228" i="20"/>
  <c r="AA249" i="20"/>
  <c r="Y340" i="20"/>
  <c r="AI340" i="20" s="1"/>
  <c r="AA403" i="20"/>
  <c r="AK214" i="20"/>
  <c r="AJ214" i="20"/>
  <c r="AI214" i="20"/>
  <c r="AH214" i="20"/>
  <c r="AA42" i="20"/>
  <c r="Y116" i="20"/>
  <c r="AI116" i="20" s="1"/>
  <c r="AA193" i="20"/>
  <c r="Y382" i="20"/>
  <c r="AA382" i="20"/>
  <c r="X49" i="20"/>
  <c r="AA60" i="20"/>
  <c r="Y60" i="20"/>
  <c r="AI60" i="20" s="1"/>
  <c r="Y172" i="20"/>
  <c r="AK172" i="20" s="1"/>
  <c r="Z200" i="20"/>
  <c r="Y326" i="20"/>
  <c r="AK326" i="20" s="1"/>
  <c r="AA326" i="20"/>
  <c r="Z326" i="20"/>
  <c r="AJ326" i="20" s="1"/>
  <c r="X382" i="20"/>
  <c r="AA392" i="20"/>
  <c r="Y109" i="20"/>
  <c r="AK109" i="20" s="1"/>
  <c r="N119" i="20"/>
  <c r="P130" i="20"/>
  <c r="Z130" i="20" s="1"/>
  <c r="X140" i="20"/>
  <c r="Q154" i="20"/>
  <c r="AA154" i="20" s="1"/>
  <c r="P161" i="20"/>
  <c r="AA161" i="20" s="1"/>
  <c r="Y165" i="20"/>
  <c r="AK165" i="20" s="1"/>
  <c r="N175" i="20"/>
  <c r="P186" i="20"/>
  <c r="AA186" i="20" s="1"/>
  <c r="Q210" i="20"/>
  <c r="AA210" i="20" s="1"/>
  <c r="P217" i="20"/>
  <c r="AA217" i="20" s="1"/>
  <c r="Y221" i="20"/>
  <c r="AK221" i="20" s="1"/>
  <c r="N231" i="20"/>
  <c r="P242" i="20"/>
  <c r="Z242" i="20" s="1"/>
  <c r="Q266" i="20"/>
  <c r="P273" i="20"/>
  <c r="AA273" i="20" s="1"/>
  <c r="N287" i="20"/>
  <c r="P298" i="20"/>
  <c r="AA298" i="20" s="1"/>
  <c r="Q322" i="20"/>
  <c r="X322" i="20" s="1"/>
  <c r="P329" i="20"/>
  <c r="AA329" i="20" s="1"/>
  <c r="Y333" i="20"/>
  <c r="AK333" i="20" s="1"/>
  <c r="N343" i="20"/>
  <c r="P354" i="20"/>
  <c r="AA354" i="20" s="1"/>
  <c r="Q378" i="20"/>
  <c r="AA378" i="20" s="1"/>
  <c r="Z382" i="20"/>
  <c r="P385" i="20"/>
  <c r="AA385" i="20" s="1"/>
  <c r="Y389" i="20"/>
  <c r="X396" i="20"/>
  <c r="N399" i="20"/>
  <c r="Q403" i="20"/>
  <c r="P410" i="20"/>
  <c r="Z410" i="20" s="1"/>
  <c r="Q434" i="20"/>
  <c r="P441" i="20"/>
  <c r="Q459" i="20"/>
  <c r="Z459" i="20" s="1"/>
  <c r="X476" i="20"/>
  <c r="Q497" i="20"/>
  <c r="Q42" i="20"/>
  <c r="Q105" i="20"/>
  <c r="O119" i="20"/>
  <c r="X123" i="20"/>
  <c r="N126" i="20"/>
  <c r="Q130" i="20"/>
  <c r="Q161" i="20"/>
  <c r="Z161" i="20" s="1"/>
  <c r="O175" i="20"/>
  <c r="X179" i="20"/>
  <c r="N182" i="20"/>
  <c r="Q186" i="20"/>
  <c r="X186" i="20" s="1"/>
  <c r="Q217" i="20"/>
  <c r="Y228" i="20"/>
  <c r="AI228" i="20" s="1"/>
  <c r="O231" i="20"/>
  <c r="X235" i="20"/>
  <c r="N238" i="20"/>
  <c r="Q242" i="20"/>
  <c r="P249" i="20"/>
  <c r="Y252" i="20"/>
  <c r="AA270" i="20"/>
  <c r="Q273" i="20"/>
  <c r="Z277" i="20"/>
  <c r="AI277" i="20" s="1"/>
  <c r="Y284" i="20"/>
  <c r="AK284" i="20" s="1"/>
  <c r="O287" i="20"/>
  <c r="X291" i="20"/>
  <c r="N294" i="20"/>
  <c r="Q298" i="20"/>
  <c r="P305" i="20"/>
  <c r="AA305" i="20" s="1"/>
  <c r="Y308" i="20"/>
  <c r="Q329" i="20"/>
  <c r="O343" i="20"/>
  <c r="X347" i="20"/>
  <c r="N350" i="20"/>
  <c r="Q354" i="20"/>
  <c r="Q385" i="20"/>
  <c r="O399" i="20"/>
  <c r="X403" i="20"/>
  <c r="Q410" i="20"/>
  <c r="Q441" i="20"/>
  <c r="Y476" i="20"/>
  <c r="Q490" i="20"/>
  <c r="Z494" i="20"/>
  <c r="Y501" i="20"/>
  <c r="Q147" i="20"/>
  <c r="AA147" i="20" s="1"/>
  <c r="P49" i="20"/>
  <c r="AA49" i="20" s="1"/>
  <c r="P74" i="20"/>
  <c r="AA74" i="20" s="1"/>
  <c r="Q49" i="20"/>
  <c r="Z53" i="20"/>
  <c r="AJ53" i="20" s="1"/>
  <c r="O63" i="20"/>
  <c r="AA63" i="20" s="1"/>
  <c r="N70" i="20"/>
  <c r="P32" i="20"/>
  <c r="X42" i="20"/>
  <c r="Q56" i="20"/>
  <c r="Z56" i="20" s="1"/>
  <c r="Z60" i="20"/>
  <c r="AJ60" i="20" s="1"/>
  <c r="P63" i="20"/>
  <c r="X63" i="20" s="1"/>
  <c r="Y67" i="20"/>
  <c r="O70" i="20"/>
  <c r="N77" i="20"/>
  <c r="Q81" i="20"/>
  <c r="AA81" i="20" s="1"/>
  <c r="Z84" i="20"/>
  <c r="AK84" i="20" s="1"/>
  <c r="P88" i="20"/>
  <c r="Q112" i="20"/>
  <c r="Y112" i="20" s="1"/>
  <c r="Z116" i="20"/>
  <c r="AH116" i="20" s="1"/>
  <c r="Y123" i="20"/>
  <c r="O126" i="20"/>
  <c r="N133" i="20"/>
  <c r="Q137" i="20"/>
  <c r="AA137" i="20" s="1"/>
  <c r="Z140" i="20"/>
  <c r="P144" i="20"/>
  <c r="X154" i="20"/>
  <c r="Q168" i="20"/>
  <c r="Z168" i="20" s="1"/>
  <c r="Z172" i="20"/>
  <c r="AJ172" i="20" s="1"/>
  <c r="Y179" i="20"/>
  <c r="O182" i="20"/>
  <c r="N189" i="20"/>
  <c r="Q193" i="20"/>
  <c r="P200" i="20"/>
  <c r="X210" i="20"/>
  <c r="Q224" i="20"/>
  <c r="AA224" i="20" s="1"/>
  <c r="Z228" i="20"/>
  <c r="AJ228" i="20" s="1"/>
  <c r="Y235" i="20"/>
  <c r="O238" i="20"/>
  <c r="X242" i="20"/>
  <c r="N245" i="20"/>
  <c r="Q249" i="20"/>
  <c r="Z252" i="20"/>
  <c r="P256" i="20"/>
  <c r="X266" i="20"/>
  <c r="Q280" i="20"/>
  <c r="Y280" i="20" s="1"/>
  <c r="Z284" i="20"/>
  <c r="AH284" i="20" s="1"/>
  <c r="Y291" i="20"/>
  <c r="O294" i="20"/>
  <c r="X298" i="20"/>
  <c r="N301" i="20"/>
  <c r="Q305" i="20"/>
  <c r="Z308" i="20"/>
  <c r="P312" i="20"/>
  <c r="Q336" i="20"/>
  <c r="AA336" i="20" s="1"/>
  <c r="Z340" i="20"/>
  <c r="AJ340" i="20" s="1"/>
  <c r="Y347" i="20"/>
  <c r="O350" i="20"/>
  <c r="X354" i="20"/>
  <c r="N357" i="20"/>
  <c r="Q361" i="20"/>
  <c r="AA361" i="20" s="1"/>
  <c r="Z364" i="20"/>
  <c r="P368" i="20"/>
  <c r="Z368" i="20" s="1"/>
  <c r="X378" i="20"/>
  <c r="Z396" i="20"/>
  <c r="Y403" i="20"/>
  <c r="O406" i="20"/>
  <c r="Y406" i="20" s="1"/>
  <c r="X410" i="20"/>
  <c r="N413" i="20"/>
  <c r="Q417" i="20"/>
  <c r="AA417" i="20" s="1"/>
  <c r="P424" i="20"/>
  <c r="Q448" i="20"/>
  <c r="X448" i="20" s="1"/>
  <c r="Y459" i="20"/>
  <c r="X466" i="20"/>
  <c r="N469" i="20"/>
  <c r="Z476" i="20"/>
  <c r="AA574" i="20"/>
  <c r="AA595" i="20"/>
  <c r="P105" i="20"/>
  <c r="Z105" i="20" s="1"/>
  <c r="X67" i="20"/>
  <c r="Q32" i="20"/>
  <c r="P39" i="20"/>
  <c r="Y39" i="20" s="1"/>
  <c r="Y42" i="20"/>
  <c r="Q63" i="20"/>
  <c r="Z63" i="20" s="1"/>
  <c r="Z67" i="20"/>
  <c r="O77" i="20"/>
  <c r="X81" i="20"/>
  <c r="Q88" i="20"/>
  <c r="P95" i="20"/>
  <c r="Q119" i="20"/>
  <c r="Z123" i="20"/>
  <c r="O133" i="20"/>
  <c r="X137" i="20"/>
  <c r="Z147" i="20"/>
  <c r="P151" i="20"/>
  <c r="Y151" i="20" s="1"/>
  <c r="Y154" i="20"/>
  <c r="Q175" i="20"/>
  <c r="Z179" i="20"/>
  <c r="Y186" i="20"/>
  <c r="O189" i="20"/>
  <c r="X193" i="20"/>
  <c r="N196" i="20"/>
  <c r="Q200" i="20"/>
  <c r="P207" i="20"/>
  <c r="Y210" i="20"/>
  <c r="Q231" i="20"/>
  <c r="Z235" i="20"/>
  <c r="Y242" i="20"/>
  <c r="X249" i="20"/>
  <c r="Q256" i="20"/>
  <c r="P263" i="20"/>
  <c r="Y263" i="20" s="1"/>
  <c r="Y266" i="20"/>
  <c r="Q287" i="20"/>
  <c r="Z291" i="20"/>
  <c r="Y298" i="20"/>
  <c r="O301" i="20"/>
  <c r="X305" i="20"/>
  <c r="Q312" i="20"/>
  <c r="P319" i="20"/>
  <c r="Y322" i="20"/>
  <c r="Q343" i="20"/>
  <c r="Z347" i="20"/>
  <c r="Y354" i="20"/>
  <c r="O357" i="20"/>
  <c r="X361" i="20"/>
  <c r="Q368" i="20"/>
  <c r="P375" i="20"/>
  <c r="Y375" i="20" s="1"/>
  <c r="Y378" i="20"/>
  <c r="Z403" i="20"/>
  <c r="Y410" i="20"/>
  <c r="O413" i="20"/>
  <c r="X417" i="20"/>
  <c r="N420" i="20"/>
  <c r="Q424" i="20"/>
  <c r="P431" i="20"/>
  <c r="Z431" i="20" s="1"/>
  <c r="Q455" i="20"/>
  <c r="Y455" i="20" s="1"/>
  <c r="P462" i="20"/>
  <c r="Y462" i="20" s="1"/>
  <c r="O469" i="20"/>
  <c r="P497" i="20"/>
  <c r="O497" i="20"/>
  <c r="N497" i="20"/>
  <c r="AK539" i="20"/>
  <c r="AJ539" i="20"/>
  <c r="AH557" i="20"/>
  <c r="Q203" i="20"/>
  <c r="X203" i="20" s="1"/>
  <c r="Q98" i="20"/>
  <c r="AA98" i="20" s="1"/>
  <c r="Q74" i="20"/>
  <c r="Y74" i="20" s="1"/>
  <c r="X32" i="20"/>
  <c r="N35" i="20"/>
  <c r="Z42" i="20"/>
  <c r="X56" i="20"/>
  <c r="Y81" i="20"/>
  <c r="X88" i="20"/>
  <c r="N91" i="20"/>
  <c r="Z98" i="20"/>
  <c r="Y137" i="20"/>
  <c r="Z154" i="20"/>
  <c r="X168" i="20"/>
  <c r="Y193" i="20"/>
  <c r="X200" i="20"/>
  <c r="Z210" i="20"/>
  <c r="X224" i="20"/>
  <c r="P245" i="20"/>
  <c r="Y249" i="20"/>
  <c r="X256" i="20"/>
  <c r="Z266" i="20"/>
  <c r="X280" i="20"/>
  <c r="Y305" i="20"/>
  <c r="X336" i="20"/>
  <c r="Y361" i="20"/>
  <c r="X368" i="20"/>
  <c r="N371" i="20"/>
  <c r="Z378" i="20"/>
  <c r="AH389" i="20"/>
  <c r="X392" i="20"/>
  <c r="Y417" i="20"/>
  <c r="O420" i="20"/>
  <c r="X424" i="20"/>
  <c r="N427" i="20"/>
  <c r="P438" i="20"/>
  <c r="AA438" i="20" s="1"/>
  <c r="Q462" i="20"/>
  <c r="X462" i="20" s="1"/>
  <c r="X480" i="20"/>
  <c r="N483" i="20"/>
  <c r="Y508" i="20"/>
  <c r="Z529" i="20"/>
  <c r="Y564" i="20"/>
  <c r="AA585" i="20"/>
  <c r="X595" i="20"/>
  <c r="AA602" i="20"/>
  <c r="Z193" i="20"/>
  <c r="Y224" i="20"/>
  <c r="Z249" i="20"/>
  <c r="Z305" i="20"/>
  <c r="Y336" i="20"/>
  <c r="Z361" i="20"/>
  <c r="AI389" i="20"/>
  <c r="Y392" i="20"/>
  <c r="Z417" i="20"/>
  <c r="Y424" i="20"/>
  <c r="O427" i="20"/>
  <c r="N434" i="20"/>
  <c r="P445" i="20"/>
  <c r="Z445" i="20" s="1"/>
  <c r="Y448" i="20"/>
  <c r="Z473" i="20"/>
  <c r="AK473" i="20" s="1"/>
  <c r="Y480" i="20"/>
  <c r="O483" i="20"/>
  <c r="N490" i="20"/>
  <c r="X494" i="20"/>
  <c r="Y56" i="20"/>
  <c r="Z81" i="20"/>
  <c r="Z137" i="20"/>
  <c r="Y168" i="20"/>
  <c r="Z224" i="20"/>
  <c r="P259" i="20"/>
  <c r="X259" i="20" s="1"/>
  <c r="P315" i="20"/>
  <c r="Y315" i="20" s="1"/>
  <c r="Z336" i="20"/>
  <c r="AJ389" i="20"/>
  <c r="Z392" i="20"/>
  <c r="O434" i="20"/>
  <c r="N441" i="20"/>
  <c r="Z448" i="20"/>
  <c r="P452" i="20"/>
  <c r="Y452" i="20" s="1"/>
  <c r="Z480" i="20"/>
  <c r="O490" i="20"/>
  <c r="Z522" i="20"/>
  <c r="AA546" i="20"/>
  <c r="Q483" i="20"/>
  <c r="AH1089" i="20"/>
  <c r="AA501" i="20"/>
  <c r="Z508" i="20"/>
  <c r="O518" i="20"/>
  <c r="AA518" i="20" s="1"/>
  <c r="X522" i="20"/>
  <c r="N525" i="20"/>
  <c r="Q529" i="20"/>
  <c r="AA529" i="20" s="1"/>
  <c r="P536" i="20"/>
  <c r="Y539" i="20"/>
  <c r="AI539" i="20" s="1"/>
  <c r="X546" i="20"/>
  <c r="AA557" i="20"/>
  <c r="AK557" i="20" s="1"/>
  <c r="Z564" i="20"/>
  <c r="Y571" i="20"/>
  <c r="O574" i="20"/>
  <c r="X574" i="20" s="1"/>
  <c r="N581" i="20"/>
  <c r="Q585" i="20"/>
  <c r="Z585" i="20" s="1"/>
  <c r="Y595" i="20"/>
  <c r="X602" i="20"/>
  <c r="AA613" i="20"/>
  <c r="Z620" i="20"/>
  <c r="AJ620" i="20" s="1"/>
  <c r="P637" i="20"/>
  <c r="O665" i="20"/>
  <c r="N665" i="20"/>
  <c r="P686" i="20"/>
  <c r="O686" i="20"/>
  <c r="N686" i="20"/>
  <c r="Y718" i="20"/>
  <c r="X725" i="20"/>
  <c r="Z728" i="20"/>
  <c r="AA739" i="20"/>
  <c r="Z739" i="20"/>
  <c r="Y739" i="20"/>
  <c r="X739" i="20"/>
  <c r="Q749" i="20"/>
  <c r="Z1071" i="20"/>
  <c r="P1127" i="20"/>
  <c r="N1127" i="20"/>
  <c r="O1127" i="20"/>
  <c r="P487" i="20"/>
  <c r="X487" i="20" s="1"/>
  <c r="AA508" i="20"/>
  <c r="Q511" i="20"/>
  <c r="Y511" i="20" s="1"/>
  <c r="Q536" i="20"/>
  <c r="AA536" i="20" s="1"/>
  <c r="Z539" i="20"/>
  <c r="AH539" i="20" s="1"/>
  <c r="P543" i="20"/>
  <c r="AA543" i="20" s="1"/>
  <c r="Y546" i="20"/>
  <c r="AA564" i="20"/>
  <c r="Q567" i="20"/>
  <c r="AA567" i="20" s="1"/>
  <c r="O581" i="20"/>
  <c r="Q592" i="20"/>
  <c r="Z595" i="20"/>
  <c r="P599" i="20"/>
  <c r="Y602" i="20"/>
  <c r="P623" i="20"/>
  <c r="P630" i="20"/>
  <c r="O630" i="20"/>
  <c r="N630" i="20"/>
  <c r="Y662" i="20"/>
  <c r="P665" i="20"/>
  <c r="X669" i="20"/>
  <c r="P690" i="20"/>
  <c r="N1099" i="20"/>
  <c r="P1099" i="20"/>
  <c r="O1099" i="20"/>
  <c r="P1113" i="20"/>
  <c r="N1113" i="20"/>
  <c r="O1113" i="20"/>
  <c r="Q518" i="20"/>
  <c r="P525" i="20"/>
  <c r="AA539" i="20"/>
  <c r="Z546" i="20"/>
  <c r="P550" i="20"/>
  <c r="Q574" i="20"/>
  <c r="X592" i="20"/>
  <c r="Q599" i="20"/>
  <c r="Z602" i="20"/>
  <c r="P606" i="20"/>
  <c r="P634" i="20"/>
  <c r="AA634" i="20" s="1"/>
  <c r="Q637" i="20"/>
  <c r="AA683" i="20"/>
  <c r="Z683" i="20"/>
  <c r="Y683" i="20"/>
  <c r="X683" i="20"/>
  <c r="Z914" i="20"/>
  <c r="P938" i="20"/>
  <c r="AA938" i="20" s="1"/>
  <c r="Q935" i="20"/>
  <c r="P935" i="20"/>
  <c r="Z970" i="20"/>
  <c r="P994" i="20"/>
  <c r="Z994" i="20" s="1"/>
  <c r="Q991" i="20"/>
  <c r="P991" i="20"/>
  <c r="Y1201" i="20"/>
  <c r="AA1201" i="20"/>
  <c r="Z1201" i="20"/>
  <c r="X1201" i="20"/>
  <c r="AA1222" i="20"/>
  <c r="Y1222" i="20"/>
  <c r="Q525" i="20"/>
  <c r="Q581" i="20"/>
  <c r="P588" i="20"/>
  <c r="Z588" i="20" s="1"/>
  <c r="AA627" i="20"/>
  <c r="Z627" i="20"/>
  <c r="Y627" i="20"/>
  <c r="X627" i="20"/>
  <c r="Q823" i="20"/>
  <c r="P823" i="20"/>
  <c r="P826" i="20"/>
  <c r="Z826" i="20" s="1"/>
  <c r="Z858" i="20"/>
  <c r="P882" i="20"/>
  <c r="Q879" i="20"/>
  <c r="P879" i="20"/>
  <c r="P910" i="20"/>
  <c r="O910" i="20"/>
  <c r="N910" i="20"/>
  <c r="Z935" i="20"/>
  <c r="Z938" i="20"/>
  <c r="Y938" i="20"/>
  <c r="X938" i="20"/>
  <c r="O945" i="20"/>
  <c r="N945" i="20"/>
  <c r="P966" i="20"/>
  <c r="O966" i="20"/>
  <c r="N966" i="20"/>
  <c r="Z991" i="20"/>
  <c r="AA1194" i="20"/>
  <c r="Q532" i="20"/>
  <c r="Z532" i="20" s="1"/>
  <c r="N553" i="20"/>
  <c r="Q588" i="20"/>
  <c r="AA588" i="20" s="1"/>
  <c r="N609" i="20"/>
  <c r="Q767" i="20"/>
  <c r="P767" i="20"/>
  <c r="P770" i="20"/>
  <c r="Z823" i="20"/>
  <c r="O833" i="20"/>
  <c r="N833" i="20"/>
  <c r="P854" i="20"/>
  <c r="O854" i="20"/>
  <c r="N854" i="20"/>
  <c r="Z879" i="20"/>
  <c r="Z882" i="20"/>
  <c r="Y882" i="20"/>
  <c r="O889" i="20"/>
  <c r="N889" i="20"/>
  <c r="AA924" i="20"/>
  <c r="X928" i="20"/>
  <c r="Y942" i="20"/>
  <c r="P945" i="20"/>
  <c r="X949" i="20"/>
  <c r="AA980" i="20"/>
  <c r="X984" i="20"/>
  <c r="O1001" i="20"/>
  <c r="N1001" i="20"/>
  <c r="Z1026" i="20"/>
  <c r="P1029" i="20"/>
  <c r="P1050" i="20"/>
  <c r="AA1050" i="20" s="1"/>
  <c r="Q1047" i="20"/>
  <c r="P1047" i="20"/>
  <c r="Y1246" i="20"/>
  <c r="Y494" i="20"/>
  <c r="X501" i="20"/>
  <c r="N504" i="20"/>
  <c r="Z511" i="20"/>
  <c r="P515" i="20"/>
  <c r="Z515" i="20" s="1"/>
  <c r="Y518" i="20"/>
  <c r="O553" i="20"/>
  <c r="N560" i="20"/>
  <c r="Z567" i="20"/>
  <c r="P571" i="20"/>
  <c r="X571" i="20" s="1"/>
  <c r="Y574" i="20"/>
  <c r="O609" i="20"/>
  <c r="X613" i="20"/>
  <c r="N616" i="20"/>
  <c r="P749" i="20"/>
  <c r="Y749" i="20" s="1"/>
  <c r="Z767" i="20"/>
  <c r="O777" i="20"/>
  <c r="N777" i="20"/>
  <c r="P798" i="20"/>
  <c r="O798" i="20"/>
  <c r="N798" i="20"/>
  <c r="Q826" i="20"/>
  <c r="Y830" i="20"/>
  <c r="P833" i="20"/>
  <c r="X837" i="20"/>
  <c r="P858" i="20"/>
  <c r="Q861" i="20"/>
  <c r="AA868" i="20"/>
  <c r="AA872" i="20"/>
  <c r="Q882" i="20"/>
  <c r="X882" i="20" s="1"/>
  <c r="Y886" i="20"/>
  <c r="P889" i="20"/>
  <c r="X893" i="20"/>
  <c r="AA907" i="20"/>
  <c r="Z907" i="20"/>
  <c r="Y907" i="20"/>
  <c r="X907" i="20"/>
  <c r="AA914" i="20"/>
  <c r="AA963" i="20"/>
  <c r="Z963" i="20"/>
  <c r="Y963" i="20"/>
  <c r="X963" i="20"/>
  <c r="AA970" i="20"/>
  <c r="Q994" i="20"/>
  <c r="Y998" i="20"/>
  <c r="P1001" i="20"/>
  <c r="X1005" i="20"/>
  <c r="P1022" i="20"/>
  <c r="O1022" i="20"/>
  <c r="N1022" i="20"/>
  <c r="Z1050" i="20"/>
  <c r="X1050" i="20"/>
  <c r="O1057" i="20"/>
  <c r="N1057" i="20"/>
  <c r="P1085" i="20"/>
  <c r="P1225" i="20"/>
  <c r="N1225" i="20"/>
  <c r="O1225" i="20"/>
  <c r="N1323" i="20"/>
  <c r="P1323" i="20"/>
  <c r="O1323" i="20"/>
  <c r="O504" i="20"/>
  <c r="X508" i="20"/>
  <c r="Z518" i="20"/>
  <c r="P522" i="20"/>
  <c r="AA522" i="20" s="1"/>
  <c r="O560" i="20"/>
  <c r="X564" i="20"/>
  <c r="Z574" i="20"/>
  <c r="P578" i="20"/>
  <c r="AA578" i="20" s="1"/>
  <c r="O616" i="20"/>
  <c r="P693" i="20"/>
  <c r="Y693" i="20" s="1"/>
  <c r="Q690" i="20"/>
  <c r="P714" i="20"/>
  <c r="Z714" i="20" s="1"/>
  <c r="Q711" i="20"/>
  <c r="P711" i="20"/>
  <c r="P742" i="20"/>
  <c r="O742" i="20"/>
  <c r="N742" i="20"/>
  <c r="X749" i="20"/>
  <c r="Q770" i="20"/>
  <c r="P802" i="20"/>
  <c r="Z802" i="20" s="1"/>
  <c r="Q805" i="20"/>
  <c r="AA840" i="20"/>
  <c r="AA851" i="20"/>
  <c r="Z851" i="20"/>
  <c r="Y851" i="20"/>
  <c r="X851" i="20"/>
  <c r="Z959" i="20"/>
  <c r="AA1019" i="20"/>
  <c r="Z1019" i="20"/>
  <c r="Y1019" i="20"/>
  <c r="X1019" i="20"/>
  <c r="AA1033" i="20"/>
  <c r="AA1040" i="20"/>
  <c r="P1078" i="20"/>
  <c r="O1078" i="20"/>
  <c r="N1078" i="20"/>
  <c r="Y1089" i="20"/>
  <c r="AK1089" i="20" s="1"/>
  <c r="AA1089" i="20"/>
  <c r="Z1089" i="20"/>
  <c r="AJ1089" i="20" s="1"/>
  <c r="AA1103" i="20"/>
  <c r="Y1103" i="20"/>
  <c r="AI1103" i="20" s="1"/>
  <c r="Z1103" i="20"/>
  <c r="AJ1103" i="20" s="1"/>
  <c r="X1187" i="20"/>
  <c r="AA651" i="20"/>
  <c r="Z651" i="20"/>
  <c r="Y651" i="20"/>
  <c r="X651" i="20"/>
  <c r="P658" i="20"/>
  <c r="AA658" i="20" s="1"/>
  <c r="Q655" i="20"/>
  <c r="P655" i="20"/>
  <c r="Z690" i="20"/>
  <c r="Z707" i="20"/>
  <c r="Y707" i="20"/>
  <c r="X714" i="20"/>
  <c r="O721" i="20"/>
  <c r="N721" i="20"/>
  <c r="P746" i="20"/>
  <c r="AA746" i="20" s="1"/>
  <c r="AA795" i="20"/>
  <c r="Z795" i="20"/>
  <c r="Y795" i="20"/>
  <c r="X795" i="20"/>
  <c r="AA882" i="20"/>
  <c r="Y928" i="20"/>
  <c r="AA1026" i="20"/>
  <c r="Y1054" i="20"/>
  <c r="AK1054" i="20" s="1"/>
  <c r="AA1064" i="20"/>
  <c r="AA1075" i="20"/>
  <c r="Z1075" i="20"/>
  <c r="Y1075" i="20"/>
  <c r="X1075" i="20"/>
  <c r="P1082" i="20"/>
  <c r="Q1085" i="20"/>
  <c r="Z1173" i="20"/>
  <c r="AA1236" i="20"/>
  <c r="O623" i="20"/>
  <c r="AA623" i="20" s="1"/>
  <c r="Z637" i="20"/>
  <c r="P641" i="20"/>
  <c r="Y641" i="20" s="1"/>
  <c r="AA662" i="20"/>
  <c r="Q665" i="20"/>
  <c r="Z669" i="20"/>
  <c r="O679" i="20"/>
  <c r="AA679" i="20" s="1"/>
  <c r="Z693" i="20"/>
  <c r="P697" i="20"/>
  <c r="Z697" i="20" s="1"/>
  <c r="AA718" i="20"/>
  <c r="Q721" i="20"/>
  <c r="Z725" i="20"/>
  <c r="P728" i="20"/>
  <c r="AA728" i="20" s="1"/>
  <c r="O735" i="20"/>
  <c r="Z749" i="20"/>
  <c r="P753" i="20"/>
  <c r="Z753" i="20" s="1"/>
  <c r="AA774" i="20"/>
  <c r="Q777" i="20"/>
  <c r="Z781" i="20"/>
  <c r="AI781" i="20" s="1"/>
  <c r="O791" i="20"/>
  <c r="X791" i="20" s="1"/>
  <c r="P809" i="20"/>
  <c r="Y812" i="20"/>
  <c r="AI812" i="20" s="1"/>
  <c r="AA830" i="20"/>
  <c r="Q833" i="20"/>
  <c r="Z837" i="20"/>
  <c r="O847" i="20"/>
  <c r="P865" i="20"/>
  <c r="AA865" i="20" s="1"/>
  <c r="Y868" i="20"/>
  <c r="AK868" i="20" s="1"/>
  <c r="AA886" i="20"/>
  <c r="Q889" i="20"/>
  <c r="Z893" i="20"/>
  <c r="P896" i="20"/>
  <c r="X896" i="20" s="1"/>
  <c r="O903" i="20"/>
  <c r="AA903" i="20" s="1"/>
  <c r="P921" i="20"/>
  <c r="Y924" i="20"/>
  <c r="AK924" i="20" s="1"/>
  <c r="AA942" i="20"/>
  <c r="Q945" i="20"/>
  <c r="Z949" i="20"/>
  <c r="P952" i="20"/>
  <c r="Y952" i="20" s="1"/>
  <c r="O959" i="20"/>
  <c r="Y959" i="20" s="1"/>
  <c r="P977" i="20"/>
  <c r="Y980" i="20"/>
  <c r="AK980" i="20" s="1"/>
  <c r="AA998" i="20"/>
  <c r="Q1001" i="20"/>
  <c r="Z1005" i="20"/>
  <c r="O1015" i="20"/>
  <c r="Z1015" i="20" s="1"/>
  <c r="P1033" i="20"/>
  <c r="Y1036" i="20"/>
  <c r="AK1036" i="20" s="1"/>
  <c r="AA1054" i="20"/>
  <c r="Q1057" i="20"/>
  <c r="Z1061" i="20"/>
  <c r="AI1061" i="20" s="1"/>
  <c r="O1071" i="20"/>
  <c r="X1120" i="20"/>
  <c r="Z1120" i="20"/>
  <c r="Q1138" i="20"/>
  <c r="P1138" i="20"/>
  <c r="AA1138" i="20" s="1"/>
  <c r="AA1215" i="20"/>
  <c r="Z1271" i="20"/>
  <c r="AJ1271" i="20" s="1"/>
  <c r="Q1348" i="20"/>
  <c r="Z1348" i="20" s="1"/>
  <c r="P1348" i="20"/>
  <c r="X1400" i="20"/>
  <c r="X634" i="20"/>
  <c r="AA637" i="20"/>
  <c r="Q641" i="20"/>
  <c r="X641" i="20" s="1"/>
  <c r="P648" i="20"/>
  <c r="AA648" i="20" s="1"/>
  <c r="AA669" i="20"/>
  <c r="Q672" i="20"/>
  <c r="AA672" i="20" s="1"/>
  <c r="X690" i="20"/>
  <c r="AA693" i="20"/>
  <c r="Q697" i="20"/>
  <c r="P704" i="20"/>
  <c r="Y704" i="20" s="1"/>
  <c r="AA725" i="20"/>
  <c r="Q728" i="20"/>
  <c r="AA749" i="20"/>
  <c r="Q753" i="20"/>
  <c r="P760" i="20"/>
  <c r="AA760" i="20" s="1"/>
  <c r="AA781" i="20"/>
  <c r="AJ781" i="20" s="1"/>
  <c r="Q784" i="20"/>
  <c r="AA784" i="20" s="1"/>
  <c r="X802" i="20"/>
  <c r="N805" i="20"/>
  <c r="Q809" i="20"/>
  <c r="Z812" i="20"/>
  <c r="AJ812" i="20" s="1"/>
  <c r="P816" i="20"/>
  <c r="Y816" i="20" s="1"/>
  <c r="AA837" i="20"/>
  <c r="Q840" i="20"/>
  <c r="Y840" i="20" s="1"/>
  <c r="X858" i="20"/>
  <c r="N861" i="20"/>
  <c r="Q865" i="20"/>
  <c r="Z868" i="20"/>
  <c r="AJ868" i="20" s="1"/>
  <c r="P872" i="20"/>
  <c r="Z872" i="20" s="1"/>
  <c r="AA893" i="20"/>
  <c r="Q896" i="20"/>
  <c r="AA896" i="20" s="1"/>
  <c r="X914" i="20"/>
  <c r="N917" i="20"/>
  <c r="Q921" i="20"/>
  <c r="Z924" i="20"/>
  <c r="AJ924" i="20" s="1"/>
  <c r="P928" i="20"/>
  <c r="AA928" i="20" s="1"/>
  <c r="AA949" i="20"/>
  <c r="Q952" i="20"/>
  <c r="Z952" i="20" s="1"/>
  <c r="X970" i="20"/>
  <c r="N973" i="20"/>
  <c r="Q977" i="20"/>
  <c r="Z980" i="20"/>
  <c r="AJ980" i="20" s="1"/>
  <c r="P984" i="20"/>
  <c r="Y984" i="20" s="1"/>
  <c r="AA1005" i="20"/>
  <c r="Q1008" i="20"/>
  <c r="AA1008" i="20" s="1"/>
  <c r="X1026" i="20"/>
  <c r="N1029" i="20"/>
  <c r="Q1033" i="20"/>
  <c r="Z1036" i="20"/>
  <c r="AJ1036" i="20" s="1"/>
  <c r="P1040" i="20"/>
  <c r="Z1040" i="20" s="1"/>
  <c r="AA1061" i="20"/>
  <c r="Q1064" i="20"/>
  <c r="Z1064" i="20" s="1"/>
  <c r="N1085" i="20"/>
  <c r="Q1099" i="20"/>
  <c r="Q1113" i="20"/>
  <c r="Q1127" i="20"/>
  <c r="Z1138" i="20"/>
  <c r="X1176" i="20"/>
  <c r="Z1176" i="20"/>
  <c r="AA1190" i="20"/>
  <c r="Z1299" i="20"/>
  <c r="AA1320" i="20"/>
  <c r="Y634" i="20"/>
  <c r="O637" i="20"/>
  <c r="Y637" i="20" s="1"/>
  <c r="N644" i="20"/>
  <c r="Q648" i="20"/>
  <c r="Z648" i="20" s="1"/>
  <c r="Q679" i="20"/>
  <c r="Y690" i="20"/>
  <c r="X697" i="20"/>
  <c r="N700" i="20"/>
  <c r="Q704" i="20"/>
  <c r="Q735" i="20"/>
  <c r="N756" i="20"/>
  <c r="Q760" i="20"/>
  <c r="Q791" i="20"/>
  <c r="X809" i="20"/>
  <c r="Q816" i="20"/>
  <c r="Q847" i="20"/>
  <c r="Q903" i="20"/>
  <c r="Q959" i="20"/>
  <c r="Q1015" i="20"/>
  <c r="Y1015" i="20" s="1"/>
  <c r="Q1071" i="20"/>
  <c r="N1155" i="20"/>
  <c r="P1155" i="20"/>
  <c r="Q1194" i="20"/>
  <c r="P1194" i="20"/>
  <c r="AA1246" i="20"/>
  <c r="X1320" i="20"/>
  <c r="AA1383" i="20"/>
  <c r="Q630" i="20"/>
  <c r="X672" i="20"/>
  <c r="Q686" i="20"/>
  <c r="Q742" i="20"/>
  <c r="N763" i="20"/>
  <c r="X784" i="20"/>
  <c r="Q798" i="20"/>
  <c r="Y809" i="20"/>
  <c r="N819" i="20"/>
  <c r="X840" i="20"/>
  <c r="Q854" i="20"/>
  <c r="Y865" i="20"/>
  <c r="N875" i="20"/>
  <c r="Q910" i="20"/>
  <c r="Y921" i="20"/>
  <c r="N931" i="20"/>
  <c r="X952" i="20"/>
  <c r="Q966" i="20"/>
  <c r="Y977" i="20"/>
  <c r="N987" i="20"/>
  <c r="X1008" i="20"/>
  <c r="Y1033" i="20"/>
  <c r="N1043" i="20"/>
  <c r="X1064" i="20"/>
  <c r="Y1092" i="20"/>
  <c r="Y1120" i="20"/>
  <c r="Q1152" i="20"/>
  <c r="Y1152" i="20" s="1"/>
  <c r="O1155" i="20"/>
  <c r="Z1194" i="20"/>
  <c r="Z1218" i="20"/>
  <c r="X1218" i="20"/>
  <c r="X1232" i="20"/>
  <c r="Z1232" i="20"/>
  <c r="Y1257" i="20"/>
  <c r="AI1257" i="20" s="1"/>
  <c r="AA1257" i="20"/>
  <c r="Z1257" i="20"/>
  <c r="AJ1257" i="20" s="1"/>
  <c r="Z1260" i="20"/>
  <c r="Y1260" i="20"/>
  <c r="X1264" i="20"/>
  <c r="Y1264" i="20"/>
  <c r="N1267" i="20"/>
  <c r="P1267" i="20"/>
  <c r="O1267" i="20"/>
  <c r="X1337" i="20"/>
  <c r="X1344" i="20"/>
  <c r="Y1358" i="20"/>
  <c r="Y1131" i="20"/>
  <c r="N1211" i="20"/>
  <c r="P1211" i="20"/>
  <c r="X1316" i="20"/>
  <c r="AA1358" i="20"/>
  <c r="N1379" i="20"/>
  <c r="P1379" i="20"/>
  <c r="O1379" i="20"/>
  <c r="Y655" i="20"/>
  <c r="X662" i="20"/>
  <c r="Z672" i="20"/>
  <c r="P676" i="20"/>
  <c r="X676" i="20" s="1"/>
  <c r="P707" i="20"/>
  <c r="X707" i="20" s="1"/>
  <c r="Y711" i="20"/>
  <c r="X718" i="20"/>
  <c r="P732" i="20"/>
  <c r="X732" i="20" s="1"/>
  <c r="Y767" i="20"/>
  <c r="O770" i="20"/>
  <c r="AA770" i="20" s="1"/>
  <c r="X774" i="20"/>
  <c r="Z784" i="20"/>
  <c r="P788" i="20"/>
  <c r="X788" i="20" s="1"/>
  <c r="Y823" i="20"/>
  <c r="O826" i="20"/>
  <c r="AA826" i="20" s="1"/>
  <c r="X830" i="20"/>
  <c r="Z840" i="20"/>
  <c r="P844" i="20"/>
  <c r="X844" i="20" s="1"/>
  <c r="Y879" i="20"/>
  <c r="X886" i="20"/>
  <c r="P900" i="20"/>
  <c r="X900" i="20" s="1"/>
  <c r="Y935" i="20"/>
  <c r="X942" i="20"/>
  <c r="P956" i="20"/>
  <c r="X956" i="20" s="1"/>
  <c r="Y991" i="20"/>
  <c r="X998" i="20"/>
  <c r="Z1008" i="20"/>
  <c r="P1012" i="20"/>
  <c r="X1012" i="20" s="1"/>
  <c r="P1068" i="20"/>
  <c r="X1068" i="20" s="1"/>
  <c r="Y1145" i="20"/>
  <c r="AI1145" i="20" s="1"/>
  <c r="AA1145" i="20"/>
  <c r="AJ1145" i="20" s="1"/>
  <c r="AA1166" i="20"/>
  <c r="P1169" i="20"/>
  <c r="N1169" i="20"/>
  <c r="Y1176" i="20"/>
  <c r="Y1180" i="20"/>
  <c r="P1183" i="20"/>
  <c r="O1183" i="20"/>
  <c r="N1183" i="20"/>
  <c r="Y1194" i="20"/>
  <c r="Q1208" i="20"/>
  <c r="AA1208" i="20" s="1"/>
  <c r="O1211" i="20"/>
  <c r="Z1236" i="20"/>
  <c r="Y1292" i="20"/>
  <c r="P1295" i="20"/>
  <c r="O1295" i="20"/>
  <c r="N1295" i="20"/>
  <c r="AA1327" i="20"/>
  <c r="AK1362" i="20"/>
  <c r="AJ1362" i="20"/>
  <c r="AI1362" i="20"/>
  <c r="AH1362" i="20"/>
  <c r="Q1197" i="20"/>
  <c r="Q1211" i="20"/>
  <c r="Z1222" i="20"/>
  <c r="Y1236" i="20"/>
  <c r="P1239" i="20"/>
  <c r="O1239" i="20"/>
  <c r="N1239" i="20"/>
  <c r="Z1274" i="20"/>
  <c r="X1288" i="20"/>
  <c r="Z1288" i="20"/>
  <c r="Y1288" i="20"/>
  <c r="Z1292" i="20"/>
  <c r="AA1316" i="20"/>
  <c r="AA1341" i="20"/>
  <c r="P1351" i="20"/>
  <c r="Q1253" i="20"/>
  <c r="AA1274" i="20"/>
  <c r="Q1278" i="20"/>
  <c r="Z1278" i="20" s="1"/>
  <c r="AA1306" i="20"/>
  <c r="Q1309" i="20"/>
  <c r="Z1313" i="20"/>
  <c r="AJ1313" i="20" s="1"/>
  <c r="P1316" i="20"/>
  <c r="Z1316" i="20" s="1"/>
  <c r="Y1320" i="20"/>
  <c r="X1327" i="20"/>
  <c r="AA1330" i="20"/>
  <c r="Q1334" i="20"/>
  <c r="X1334" i="20" s="1"/>
  <c r="P1341" i="20"/>
  <c r="Z1341" i="20" s="1"/>
  <c r="Y1344" i="20"/>
  <c r="Z1369" i="20"/>
  <c r="P1372" i="20"/>
  <c r="Z1372" i="20" s="1"/>
  <c r="Y1376" i="20"/>
  <c r="AK1376" i="20" s="1"/>
  <c r="X1383" i="20"/>
  <c r="AA1386" i="20"/>
  <c r="Q1390" i="20"/>
  <c r="Z1390" i="20" s="1"/>
  <c r="Y1400" i="20"/>
  <c r="Z1491" i="20"/>
  <c r="AA1509" i="20"/>
  <c r="Q1530" i="20"/>
  <c r="P1530" i="20"/>
  <c r="AA1530" i="20" s="1"/>
  <c r="Q1533" i="20"/>
  <c r="Q1642" i="20"/>
  <c r="P1642" i="20"/>
  <c r="AA1642" i="20" s="1"/>
  <c r="Q1092" i="20"/>
  <c r="Z1092" i="20" s="1"/>
  <c r="Z1096" i="20"/>
  <c r="AK1096" i="20" s="1"/>
  <c r="X1110" i="20"/>
  <c r="Q1117" i="20"/>
  <c r="AA1117" i="20" s="1"/>
  <c r="X1134" i="20"/>
  <c r="Q1148" i="20"/>
  <c r="Z1148" i="20" s="1"/>
  <c r="Z1152" i="20"/>
  <c r="Y1159" i="20"/>
  <c r="AJ1159" i="20" s="1"/>
  <c r="X1166" i="20"/>
  <c r="Q1173" i="20"/>
  <c r="Y1173" i="20" s="1"/>
  <c r="X1190" i="20"/>
  <c r="Q1204" i="20"/>
  <c r="AA1204" i="20" s="1"/>
  <c r="Z1208" i="20"/>
  <c r="Y1215" i="20"/>
  <c r="AK1215" i="20" s="1"/>
  <c r="X1222" i="20"/>
  <c r="Q1229" i="20"/>
  <c r="X1229" i="20" s="1"/>
  <c r="X1246" i="20"/>
  <c r="Q1260" i="20"/>
  <c r="AA1260" i="20" s="1"/>
  <c r="Y1271" i="20"/>
  <c r="AI1271" i="20" s="1"/>
  <c r="N1281" i="20"/>
  <c r="Q1285" i="20"/>
  <c r="Y1285" i="20" s="1"/>
  <c r="X1302" i="20"/>
  <c r="AA1313" i="20"/>
  <c r="Z1320" i="20"/>
  <c r="Y1327" i="20"/>
  <c r="Q1341" i="20"/>
  <c r="Y1341" i="20" s="1"/>
  <c r="Z1344" i="20"/>
  <c r="X1358" i="20"/>
  <c r="AA1369" i="20"/>
  <c r="AI1369" i="20" s="1"/>
  <c r="Z1376" i="20"/>
  <c r="AH1376" i="20" s="1"/>
  <c r="Y1383" i="20"/>
  <c r="N1393" i="20"/>
  <c r="Q1397" i="20"/>
  <c r="Z1400" i="20"/>
  <c r="P1404" i="20"/>
  <c r="Q1449" i="20"/>
  <c r="Z1530" i="20"/>
  <c r="Z1614" i="20"/>
  <c r="Y1614" i="20"/>
  <c r="X1614" i="20"/>
  <c r="Q1323" i="20"/>
  <c r="AA1344" i="20"/>
  <c r="Q1379" i="20"/>
  <c r="AA1400" i="20"/>
  <c r="P1449" i="20"/>
  <c r="O1449" i="20"/>
  <c r="P1505" i="20"/>
  <c r="O1505" i="20"/>
  <c r="N1505" i="20"/>
  <c r="Q1106" i="20"/>
  <c r="Y1106" i="20" s="1"/>
  <c r="X1124" i="20"/>
  <c r="Q1131" i="20"/>
  <c r="X1131" i="20" s="1"/>
  <c r="Z1134" i="20"/>
  <c r="Q1162" i="20"/>
  <c r="Y1162" i="20" s="1"/>
  <c r="X1180" i="20"/>
  <c r="Q1187" i="20"/>
  <c r="Z1187" i="20" s="1"/>
  <c r="Z1190" i="20"/>
  <c r="Q1218" i="20"/>
  <c r="AA1218" i="20" s="1"/>
  <c r="X1236" i="20"/>
  <c r="Q1243" i="20"/>
  <c r="Z1243" i="20" s="1"/>
  <c r="Z1246" i="20"/>
  <c r="P1250" i="20"/>
  <c r="Y1250" i="20" s="1"/>
  <c r="X1292" i="20"/>
  <c r="Q1299" i="20"/>
  <c r="X1299" i="20" s="1"/>
  <c r="Z1302" i="20"/>
  <c r="Q1330" i="20"/>
  <c r="Y1330" i="20" s="1"/>
  <c r="P1337" i="20"/>
  <c r="Y1337" i="20" s="1"/>
  <c r="N1351" i="20"/>
  <c r="Q1355" i="20"/>
  <c r="Z1355" i="20" s="1"/>
  <c r="Z1358" i="20"/>
  <c r="Q1386" i="20"/>
  <c r="Y1386" i="20" s="1"/>
  <c r="Y1397" i="20"/>
  <c r="N1407" i="20"/>
  <c r="P1421" i="20"/>
  <c r="Q1425" i="20"/>
  <c r="P1425" i="20"/>
  <c r="AA1428" i="20"/>
  <c r="AI1439" i="20"/>
  <c r="N1449" i="20"/>
  <c r="AA1453" i="20"/>
  <c r="P1456" i="20"/>
  <c r="O1456" i="20"/>
  <c r="N1456" i="20"/>
  <c r="Q1481" i="20"/>
  <c r="P1481" i="20"/>
  <c r="Q1484" i="20"/>
  <c r="Z1484" i="20" s="1"/>
  <c r="AA1484" i="20"/>
  <c r="X1544" i="20"/>
  <c r="X1579" i="20"/>
  <c r="P1589" i="20"/>
  <c r="Q1169" i="20"/>
  <c r="Q1225" i="20"/>
  <c r="Q1281" i="20"/>
  <c r="Q1337" i="20"/>
  <c r="O1351" i="20"/>
  <c r="Q1393" i="20"/>
  <c r="O1407" i="20"/>
  <c r="Q1418" i="20"/>
  <c r="P1418" i="20"/>
  <c r="Y1481" i="20"/>
  <c r="AI1502" i="20"/>
  <c r="P1561" i="20"/>
  <c r="O1561" i="20"/>
  <c r="N1561" i="20"/>
  <c r="AH1565" i="20"/>
  <c r="AK1565" i="20"/>
  <c r="P1722" i="20"/>
  <c r="O1722" i="20"/>
  <c r="N1722" i="20"/>
  <c r="X1138" i="20"/>
  <c r="N1141" i="20"/>
  <c r="X1194" i="20"/>
  <c r="N1197" i="20"/>
  <c r="N1253" i="20"/>
  <c r="X1274" i="20"/>
  <c r="X1306" i="20"/>
  <c r="N1309" i="20"/>
  <c r="N1365" i="20"/>
  <c r="X1386" i="20"/>
  <c r="Z1418" i="20"/>
  <c r="Y1418" i="20"/>
  <c r="X1418" i="20"/>
  <c r="Q1421" i="20"/>
  <c r="P1428" i="20"/>
  <c r="Z1428" i="20" s="1"/>
  <c r="P1477" i="20"/>
  <c r="Q1474" i="20"/>
  <c r="Z1474" i="20" s="1"/>
  <c r="P1474" i="20"/>
  <c r="AA1474" i="20" s="1"/>
  <c r="Q1477" i="20"/>
  <c r="P1484" i="20"/>
  <c r="AA1502" i="20"/>
  <c r="Q1586" i="20"/>
  <c r="P1586" i="20"/>
  <c r="AA1586" i="20" s="1"/>
  <c r="Y1649" i="20"/>
  <c r="Q1691" i="20"/>
  <c r="P1691" i="20"/>
  <c r="Q1694" i="20"/>
  <c r="Z1740" i="20"/>
  <c r="Y1740" i="20"/>
  <c r="X1740" i="20"/>
  <c r="AA1740" i="20"/>
  <c r="Q1428" i="20"/>
  <c r="X1474" i="20"/>
  <c r="P1533" i="20"/>
  <c r="Y1544" i="20"/>
  <c r="AI1558" i="20"/>
  <c r="AH1558" i="20"/>
  <c r="AA1635" i="20"/>
  <c r="Z1635" i="20"/>
  <c r="Y1635" i="20"/>
  <c r="X1635" i="20"/>
  <c r="P1645" i="20"/>
  <c r="AA1666" i="20"/>
  <c r="Q1414" i="20"/>
  <c r="P1411" i="20"/>
  <c r="AA1411" i="20" s="1"/>
  <c r="P1414" i="20"/>
  <c r="AA1418" i="20"/>
  <c r="AA1558" i="20"/>
  <c r="AA1572" i="20"/>
  <c r="P1617" i="20"/>
  <c r="O1617" i="20"/>
  <c r="N1617" i="20"/>
  <c r="Y1621" i="20"/>
  <c r="X1621" i="20"/>
  <c r="Q1645" i="20"/>
  <c r="Q1540" i="20"/>
  <c r="AA1540" i="20" s="1"/>
  <c r="Q1596" i="20"/>
  <c r="Z1596" i="20" s="1"/>
  <c r="Q1652" i="20"/>
  <c r="P1659" i="20"/>
  <c r="AA1659" i="20" s="1"/>
  <c r="X1691" i="20"/>
  <c r="Q1747" i="20"/>
  <c r="P1747" i="20"/>
  <c r="P1750" i="20"/>
  <c r="Y1750" i="20" s="1"/>
  <c r="Q1750" i="20"/>
  <c r="Q1435" i="20"/>
  <c r="AA1435" i="20" s="1"/>
  <c r="Z1439" i="20"/>
  <c r="AJ1439" i="20" s="1"/>
  <c r="Y1446" i="20"/>
  <c r="AI1446" i="20" s="1"/>
  <c r="X1453" i="20"/>
  <c r="Q1460" i="20"/>
  <c r="Z1460" i="20" s="1"/>
  <c r="P1467" i="20"/>
  <c r="AA1467" i="20" s="1"/>
  <c r="Q1491" i="20"/>
  <c r="Y1491" i="20" s="1"/>
  <c r="Y1502" i="20"/>
  <c r="AK1502" i="20" s="1"/>
  <c r="X1509" i="20"/>
  <c r="N1512" i="20"/>
  <c r="Q1516" i="20"/>
  <c r="Y1516" i="20" s="1"/>
  <c r="P1523" i="20"/>
  <c r="AA1523" i="20" s="1"/>
  <c r="AA1544" i="20"/>
  <c r="Q1547" i="20"/>
  <c r="AA1547" i="20" s="1"/>
  <c r="P1554" i="20"/>
  <c r="AA1554" i="20" s="1"/>
  <c r="Y1558" i="20"/>
  <c r="AK1558" i="20" s="1"/>
  <c r="N1568" i="20"/>
  <c r="Q1603" i="20"/>
  <c r="AA1603" i="20" s="1"/>
  <c r="N1624" i="20"/>
  <c r="Q1659" i="20"/>
  <c r="P1673" i="20"/>
  <c r="O1673" i="20"/>
  <c r="N1673" i="20"/>
  <c r="Y1691" i="20"/>
  <c r="Q1722" i="20"/>
  <c r="Q1442" i="20"/>
  <c r="Z1442" i="20" s="1"/>
  <c r="Z1446" i="20"/>
  <c r="AJ1446" i="20" s="1"/>
  <c r="Y1453" i="20"/>
  <c r="N1463" i="20"/>
  <c r="Q1467" i="20"/>
  <c r="X1484" i="20"/>
  <c r="Q1498" i="20"/>
  <c r="Z1498" i="20" s="1"/>
  <c r="Z1502" i="20"/>
  <c r="AH1502" i="20" s="1"/>
  <c r="Y1509" i="20"/>
  <c r="O1512" i="20"/>
  <c r="N1519" i="20"/>
  <c r="Q1523" i="20"/>
  <c r="X1540" i="20"/>
  <c r="Q1554" i="20"/>
  <c r="Z1558" i="20"/>
  <c r="AJ1558" i="20" s="1"/>
  <c r="Y1565" i="20"/>
  <c r="AI1565" i="20" s="1"/>
  <c r="O1568" i="20"/>
  <c r="X1572" i="20"/>
  <c r="N1575" i="20"/>
  <c r="Q1579" i="20"/>
  <c r="AA1579" i="20" s="1"/>
  <c r="Z1582" i="20"/>
  <c r="Q1610" i="20"/>
  <c r="AA1610" i="20" s="1"/>
  <c r="O1624" i="20"/>
  <c r="N1631" i="20"/>
  <c r="Q1666" i="20"/>
  <c r="Z1666" i="20" s="1"/>
  <c r="Z1764" i="20"/>
  <c r="N1414" i="20"/>
  <c r="X1435" i="20"/>
  <c r="Z1453" i="20"/>
  <c r="O1463" i="20"/>
  <c r="N1470" i="20"/>
  <c r="Y1484" i="20"/>
  <c r="Q1505" i="20"/>
  <c r="Z1509" i="20"/>
  <c r="O1519" i="20"/>
  <c r="N1526" i="20"/>
  <c r="P1537" i="20"/>
  <c r="X1547" i="20"/>
  <c r="Q1561" i="20"/>
  <c r="Z1565" i="20"/>
  <c r="AJ1565" i="20" s="1"/>
  <c r="Y1572" i="20"/>
  <c r="O1575" i="20"/>
  <c r="P1593" i="20"/>
  <c r="Y1593" i="20" s="1"/>
  <c r="Q1617" i="20"/>
  <c r="Z1621" i="20"/>
  <c r="Y1628" i="20"/>
  <c r="AI1628" i="20" s="1"/>
  <c r="O1631" i="20"/>
  <c r="N1638" i="20"/>
  <c r="P1649" i="20"/>
  <c r="Q1673" i="20"/>
  <c r="AA1733" i="20"/>
  <c r="O1414" i="20"/>
  <c r="P1432" i="20"/>
  <c r="AA1432" i="20" s="1"/>
  <c r="Y1435" i="20"/>
  <c r="O1470" i="20"/>
  <c r="N1477" i="20"/>
  <c r="P1488" i="20"/>
  <c r="Z1516" i="20"/>
  <c r="X1530" i="20"/>
  <c r="N1533" i="20"/>
  <c r="Y1547" i="20"/>
  <c r="Z1572" i="20"/>
  <c r="O1582" i="20"/>
  <c r="Y1582" i="20" s="1"/>
  <c r="X1586" i="20"/>
  <c r="N1589" i="20"/>
  <c r="P1600" i="20"/>
  <c r="X1600" i="20" s="1"/>
  <c r="Z1628" i="20"/>
  <c r="AH1628" i="20" s="1"/>
  <c r="O1638" i="20"/>
  <c r="X1642" i="20"/>
  <c r="N1645" i="20"/>
  <c r="P1656" i="20"/>
  <c r="AK1698" i="20"/>
  <c r="Z1715" i="20"/>
  <c r="AA1729" i="20"/>
  <c r="O1421" i="20"/>
  <c r="Z1421" i="20" s="1"/>
  <c r="Z1435" i="20"/>
  <c r="X1481" i="20"/>
  <c r="P1495" i="20"/>
  <c r="P1526" i="20"/>
  <c r="Y1530" i="20"/>
  <c r="Z1547" i="20"/>
  <c r="P1551" i="20"/>
  <c r="O1589" i="20"/>
  <c r="X1593" i="20"/>
  <c r="P1607" i="20"/>
  <c r="AA1607" i="20" s="1"/>
  <c r="Y1642" i="20"/>
  <c r="O1645" i="20"/>
  <c r="X1649" i="20"/>
  <c r="N1652" i="20"/>
  <c r="P1663" i="20"/>
  <c r="P1670" i="20"/>
  <c r="Z1684" i="20"/>
  <c r="Y1684" i="20"/>
  <c r="X1684" i="20"/>
  <c r="AA1684" i="20"/>
  <c r="P1890" i="20"/>
  <c r="AA1890" i="20" s="1"/>
  <c r="Q1887" i="20"/>
  <c r="Y1887" i="20" s="1"/>
  <c r="P1887" i="20"/>
  <c r="Q1890" i="20"/>
  <c r="Q1687" i="20"/>
  <c r="P1694" i="20"/>
  <c r="Y1698" i="20"/>
  <c r="AJ1698" i="20" s="1"/>
  <c r="N1708" i="20"/>
  <c r="Q1712" i="20"/>
  <c r="AA1712" i="20" s="1"/>
  <c r="P1719" i="20"/>
  <c r="Y1719" i="20" s="1"/>
  <c r="Q1743" i="20"/>
  <c r="AI1789" i="20"/>
  <c r="P1862" i="20"/>
  <c r="O1862" i="20"/>
  <c r="N1862" i="20"/>
  <c r="Z1880" i="20"/>
  <c r="AH1894" i="20"/>
  <c r="AA1698" i="20"/>
  <c r="Q1701" i="20"/>
  <c r="Y1701" i="20" s="1"/>
  <c r="O1715" i="20"/>
  <c r="AA1715" i="20" s="1"/>
  <c r="X1719" i="20"/>
  <c r="Q1726" i="20"/>
  <c r="Z1726" i="20" s="1"/>
  <c r="Z1729" i="20"/>
  <c r="P1733" i="20"/>
  <c r="Q1757" i="20"/>
  <c r="AA1757" i="20" s="1"/>
  <c r="Z1761" i="20"/>
  <c r="Z1789" i="20"/>
  <c r="AH1789" i="20" s="1"/>
  <c r="AA1803" i="20"/>
  <c r="AA1939" i="20"/>
  <c r="AA2034" i="20"/>
  <c r="Z2041" i="20"/>
  <c r="X2041" i="20"/>
  <c r="AA2041" i="20"/>
  <c r="Q1677" i="20"/>
  <c r="Z1677" i="20" s="1"/>
  <c r="Z1680" i="20"/>
  <c r="Q1708" i="20"/>
  <c r="Q1733" i="20"/>
  <c r="Q1764" i="20"/>
  <c r="X1764" i="20" s="1"/>
  <c r="AA1778" i="20"/>
  <c r="AA1936" i="20"/>
  <c r="Z1936" i="20"/>
  <c r="Y1936" i="20"/>
  <c r="X1936" i="20"/>
  <c r="Q1715" i="20"/>
  <c r="Q1771" i="20"/>
  <c r="P1771" i="20"/>
  <c r="Q1768" i="20"/>
  <c r="P1768" i="20"/>
  <c r="AA1768" i="20" s="1"/>
  <c r="P1778" i="20"/>
  <c r="Q1775" i="20"/>
  <c r="P1775" i="20"/>
  <c r="P1918" i="20"/>
  <c r="O1918" i="20"/>
  <c r="N1918" i="20"/>
  <c r="AA1932" i="20"/>
  <c r="Z1932" i="20"/>
  <c r="AJ1932" i="20" s="1"/>
  <c r="Y1932" i="20"/>
  <c r="AK1932" i="20" s="1"/>
  <c r="AA2076" i="20"/>
  <c r="AA2086" i="20"/>
  <c r="X2086" i="20"/>
  <c r="N1687" i="20"/>
  <c r="P1729" i="20"/>
  <c r="Y1729" i="20" s="1"/>
  <c r="Y1733" i="20"/>
  <c r="N1743" i="20"/>
  <c r="Z1750" i="20"/>
  <c r="P1754" i="20"/>
  <c r="Z1754" i="20" s="1"/>
  <c r="Y1757" i="20"/>
  <c r="Q1778" i="20"/>
  <c r="AA1810" i="20"/>
  <c r="Z1824" i="20"/>
  <c r="X1901" i="20"/>
  <c r="Z2097" i="20"/>
  <c r="X2097" i="20"/>
  <c r="AA2097" i="20"/>
  <c r="Y2226" i="20"/>
  <c r="X2226" i="20"/>
  <c r="P1680" i="20"/>
  <c r="AA1680" i="20" s="1"/>
  <c r="O1687" i="20"/>
  <c r="N1694" i="20"/>
  <c r="Z1701" i="20"/>
  <c r="P1705" i="20"/>
  <c r="Y1705" i="20" s="1"/>
  <c r="Z1733" i="20"/>
  <c r="P1736" i="20"/>
  <c r="X1736" i="20" s="1"/>
  <c r="O1743" i="20"/>
  <c r="X1747" i="20"/>
  <c r="Z1757" i="20"/>
  <c r="P1761" i="20"/>
  <c r="Y1761" i="20" s="1"/>
  <c r="Y1764" i="20"/>
  <c r="AA1799" i="20"/>
  <c r="AA1929" i="20"/>
  <c r="P2037" i="20"/>
  <c r="O2037" i="20"/>
  <c r="N2037" i="20"/>
  <c r="O2296" i="20"/>
  <c r="N2296" i="20"/>
  <c r="P2296" i="20"/>
  <c r="AA1771" i="20"/>
  <c r="P1806" i="20"/>
  <c r="O1806" i="20"/>
  <c r="N1806" i="20"/>
  <c r="P1834" i="20"/>
  <c r="AA1834" i="20" s="1"/>
  <c r="Q1831" i="20"/>
  <c r="P1831" i="20"/>
  <c r="Z1848" i="20"/>
  <c r="Y1848" i="20"/>
  <c r="X1848" i="20"/>
  <c r="AA1915" i="20"/>
  <c r="Q1946" i="20"/>
  <c r="Q1943" i="20"/>
  <c r="AA1943" i="20" s="1"/>
  <c r="P1943" i="20"/>
  <c r="X2191" i="20"/>
  <c r="Z2191" i="20"/>
  <c r="AA2191" i="20"/>
  <c r="Y2191" i="20"/>
  <c r="X1771" i="20"/>
  <c r="AA1782" i="20"/>
  <c r="Q1785" i="20"/>
  <c r="P1792" i="20"/>
  <c r="X1792" i="20" s="1"/>
  <c r="O1799" i="20"/>
  <c r="Z1799" i="20" s="1"/>
  <c r="X1803" i="20"/>
  <c r="Q1810" i="20"/>
  <c r="P1817" i="20"/>
  <c r="X1817" i="20" s="1"/>
  <c r="AA1838" i="20"/>
  <c r="Q1841" i="20"/>
  <c r="P1848" i="20"/>
  <c r="AA1848" i="20" s="1"/>
  <c r="X1859" i="20"/>
  <c r="Q1866" i="20"/>
  <c r="Y1866" i="20" s="1"/>
  <c r="P1873" i="20"/>
  <c r="Z1873" i="20" s="1"/>
  <c r="AA1894" i="20"/>
  <c r="AK1894" i="20" s="1"/>
  <c r="Q1897" i="20"/>
  <c r="Z1901" i="20"/>
  <c r="P1904" i="20"/>
  <c r="AA1904" i="20" s="1"/>
  <c r="X1915" i="20"/>
  <c r="Q1922" i="20"/>
  <c r="X1922" i="20" s="1"/>
  <c r="X1939" i="20"/>
  <c r="P1988" i="20"/>
  <c r="O1988" i="20"/>
  <c r="N1988" i="20"/>
  <c r="O2016" i="20"/>
  <c r="N2016" i="20"/>
  <c r="Y2069" i="20"/>
  <c r="Z2086" i="20"/>
  <c r="Y2086" i="20"/>
  <c r="Q2118" i="20"/>
  <c r="P2118" i="20"/>
  <c r="AA2139" i="20"/>
  <c r="Q2209" i="20"/>
  <c r="P2209" i="20"/>
  <c r="Q2212" i="20"/>
  <c r="AA2293" i="20"/>
  <c r="Y2293" i="20"/>
  <c r="X2293" i="20"/>
  <c r="Y1771" i="20"/>
  <c r="X1778" i="20"/>
  <c r="AA1789" i="20"/>
  <c r="Q1792" i="20"/>
  <c r="Y1803" i="20"/>
  <c r="X1810" i="20"/>
  <c r="AA1813" i="20"/>
  <c r="Q1817" i="20"/>
  <c r="Y1817" i="20" s="1"/>
  <c r="X1834" i="20"/>
  <c r="Q1848" i="20"/>
  <c r="P1855" i="20"/>
  <c r="Z1855" i="20" s="1"/>
  <c r="Y1859" i="20"/>
  <c r="X1866" i="20"/>
  <c r="AA1869" i="20"/>
  <c r="Q1873" i="20"/>
  <c r="P1880" i="20"/>
  <c r="Y1880" i="20" s="1"/>
  <c r="AA1901" i="20"/>
  <c r="Q1904" i="20"/>
  <c r="Z1908" i="20"/>
  <c r="P1911" i="20"/>
  <c r="Y1911" i="20" s="1"/>
  <c r="Y1915" i="20"/>
  <c r="N1925" i="20"/>
  <c r="Q1929" i="20"/>
  <c r="Z1929" i="20" s="1"/>
  <c r="Y1939" i="20"/>
  <c r="Z1974" i="20"/>
  <c r="Y1974" i="20"/>
  <c r="Q1988" i="20"/>
  <c r="Q2013" i="20"/>
  <c r="AA2013" i="20" s="1"/>
  <c r="P2016" i="20"/>
  <c r="X2023" i="20"/>
  <c r="Y2041" i="20"/>
  <c r="AA2051" i="20"/>
  <c r="Z2051" i="20"/>
  <c r="X2069" i="20"/>
  <c r="X2079" i="20"/>
  <c r="Q2093" i="20"/>
  <c r="Y2104" i="20"/>
  <c r="Z2118" i="20"/>
  <c r="P2121" i="20"/>
  <c r="AA2153" i="20"/>
  <c r="AA2258" i="20"/>
  <c r="Z2258" i="20"/>
  <c r="Y2258" i="20"/>
  <c r="X2258" i="20"/>
  <c r="Z2289" i="20"/>
  <c r="Z1771" i="20"/>
  <c r="Y1778" i="20"/>
  <c r="Q1799" i="20"/>
  <c r="Z1803" i="20"/>
  <c r="Y1810" i="20"/>
  <c r="N1820" i="20"/>
  <c r="Q1824" i="20"/>
  <c r="Y1824" i="20" s="1"/>
  <c r="Y1834" i="20"/>
  <c r="Q1855" i="20"/>
  <c r="X1855" i="20" s="1"/>
  <c r="Z1859" i="20"/>
  <c r="Q1880" i="20"/>
  <c r="AA1880" i="20" s="1"/>
  <c r="Y1890" i="20"/>
  <c r="Q1911" i="20"/>
  <c r="Z1915" i="20"/>
  <c r="X1929" i="20"/>
  <c r="Z1939" i="20"/>
  <c r="Y1957" i="20"/>
  <c r="X1967" i="20"/>
  <c r="AA1985" i="20"/>
  <c r="Q2006" i="20"/>
  <c r="P2006" i="20"/>
  <c r="AA2006" i="20" s="1"/>
  <c r="Q2016" i="20"/>
  <c r="O2072" i="20"/>
  <c r="N2072" i="20"/>
  <c r="P2093" i="20"/>
  <c r="Z2093" i="20" s="1"/>
  <c r="O2093" i="20"/>
  <c r="Y2093" i="20" s="1"/>
  <c r="Q2223" i="20"/>
  <c r="P2223" i="20"/>
  <c r="X2223" i="20" s="1"/>
  <c r="P2226" i="20"/>
  <c r="AA2226" i="20" s="1"/>
  <c r="Q2226" i="20"/>
  <c r="Z1778" i="20"/>
  <c r="Q1806" i="20"/>
  <c r="Z1810" i="20"/>
  <c r="P1813" i="20"/>
  <c r="Y1813" i="20" s="1"/>
  <c r="O1820" i="20"/>
  <c r="N1827" i="20"/>
  <c r="Z1834" i="20"/>
  <c r="P1838" i="20"/>
  <c r="Z1838" i="20" s="1"/>
  <c r="Q1862" i="20"/>
  <c r="Z1866" i="20"/>
  <c r="P1869" i="20"/>
  <c r="Y1869" i="20" s="1"/>
  <c r="N1883" i="20"/>
  <c r="Z1890" i="20"/>
  <c r="Q1918" i="20"/>
  <c r="P1925" i="20"/>
  <c r="O1960" i="20"/>
  <c r="N1960" i="20"/>
  <c r="Q1981" i="20"/>
  <c r="Y1992" i="20"/>
  <c r="AA2027" i="20"/>
  <c r="P2044" i="20"/>
  <c r="O2044" i="20"/>
  <c r="N2044" i="20"/>
  <c r="Z2142" i="20"/>
  <c r="AH2142" i="20" s="1"/>
  <c r="Y2142" i="20"/>
  <c r="AI2142" i="20" s="1"/>
  <c r="AA2181" i="20"/>
  <c r="AK2181" i="20" s="1"/>
  <c r="Y2181" i="20"/>
  <c r="AJ2181" i="20" s="1"/>
  <c r="P2205" i="20"/>
  <c r="O2205" i="20"/>
  <c r="N2205" i="20"/>
  <c r="Z2275" i="20"/>
  <c r="P1845" i="20"/>
  <c r="Y1845" i="20" s="1"/>
  <c r="P1876" i="20"/>
  <c r="X1876" i="20" s="1"/>
  <c r="P1981" i="20"/>
  <c r="O1981" i="20"/>
  <c r="Y2009" i="20"/>
  <c r="X2009" i="20"/>
  <c r="Y2097" i="20"/>
  <c r="AI2181" i="20"/>
  <c r="AH2181" i="20"/>
  <c r="AA2202" i="20"/>
  <c r="Z2202" i="20"/>
  <c r="Y2202" i="20"/>
  <c r="X2202" i="20"/>
  <c r="AA2233" i="20"/>
  <c r="Z2286" i="20"/>
  <c r="X2524" i="20"/>
  <c r="Z2524" i="20"/>
  <c r="X1782" i="20"/>
  <c r="N1785" i="20"/>
  <c r="P1796" i="20"/>
  <c r="X1796" i="20" s="1"/>
  <c r="X1838" i="20"/>
  <c r="N1841" i="20"/>
  <c r="P1852" i="20"/>
  <c r="X1852" i="20" s="1"/>
  <c r="N1897" i="20"/>
  <c r="P1908" i="20"/>
  <c r="X1908" i="20" s="1"/>
  <c r="Y1943" i="20"/>
  <c r="Q1950" i="20"/>
  <c r="Z1950" i="20" s="1"/>
  <c r="P1950" i="20"/>
  <c r="AA1950" i="20" s="1"/>
  <c r="P1953" i="20"/>
  <c r="Z1953" i="20" s="1"/>
  <c r="Q1960" i="20"/>
  <c r="X1974" i="20"/>
  <c r="N1981" i="20"/>
  <c r="Z2030" i="20"/>
  <c r="X2051" i="20"/>
  <c r="Q2062" i="20"/>
  <c r="P2062" i="20"/>
  <c r="X2062" i="20" s="1"/>
  <c r="P2065" i="20"/>
  <c r="Z2065" i="20" s="1"/>
  <c r="AA2069" i="20"/>
  <c r="O2128" i="20"/>
  <c r="N2128" i="20"/>
  <c r="Q2149" i="20"/>
  <c r="Q2230" i="20"/>
  <c r="Y2230" i="20" s="1"/>
  <c r="P2230" i="20"/>
  <c r="P2233" i="20"/>
  <c r="Q2233" i="20"/>
  <c r="AA2251" i="20"/>
  <c r="Z1943" i="20"/>
  <c r="Y1950" i="20"/>
  <c r="AA1971" i="20"/>
  <c r="Z1985" i="20"/>
  <c r="AH1985" i="20" s="1"/>
  <c r="Q2009" i="20"/>
  <c r="Z2009" i="20" s="1"/>
  <c r="Q2037" i="20"/>
  <c r="X2048" i="20"/>
  <c r="Y2055" i="20"/>
  <c r="P2100" i="20"/>
  <c r="O2100" i="20"/>
  <c r="N2100" i="20"/>
  <c r="X2111" i="20"/>
  <c r="AA2111" i="20"/>
  <c r="Z2111" i="20"/>
  <c r="Q2125" i="20"/>
  <c r="Z2125" i="20" s="1"/>
  <c r="P2128" i="20"/>
  <c r="X2135" i="20"/>
  <c r="P2149" i="20"/>
  <c r="X2149" i="20" s="1"/>
  <c r="O2149" i="20"/>
  <c r="Y2149" i="20" s="1"/>
  <c r="Z2160" i="20"/>
  <c r="Y2251" i="20"/>
  <c r="X2251" i="20"/>
  <c r="P2261" i="20"/>
  <c r="O2261" i="20"/>
  <c r="N2261" i="20"/>
  <c r="Y2272" i="20"/>
  <c r="P2352" i="20"/>
  <c r="O2352" i="20"/>
  <c r="N2352" i="20"/>
  <c r="Q2352" i="20"/>
  <c r="Z2412" i="20"/>
  <c r="Q2713" i="20"/>
  <c r="P2713" i="20"/>
  <c r="Q2716" i="20"/>
  <c r="P1946" i="20"/>
  <c r="X1946" i="20" s="1"/>
  <c r="X1957" i="20"/>
  <c r="Q1964" i="20"/>
  <c r="X1964" i="20" s="1"/>
  <c r="Z1967" i="20"/>
  <c r="P1971" i="20"/>
  <c r="AA1992" i="20"/>
  <c r="Q1995" i="20"/>
  <c r="Y1995" i="20" s="1"/>
  <c r="P2002" i="20"/>
  <c r="X2013" i="20"/>
  <c r="Q2020" i="20"/>
  <c r="Z2023" i="20"/>
  <c r="P2027" i="20"/>
  <c r="Y2027" i="20" s="1"/>
  <c r="AA2048" i="20"/>
  <c r="P2058" i="20"/>
  <c r="X2058" i="20" s="1"/>
  <c r="Q2076" i="20"/>
  <c r="X2076" i="20" s="1"/>
  <c r="Z2079" i="20"/>
  <c r="P2083" i="20"/>
  <c r="X2083" i="20" s="1"/>
  <c r="AA2104" i="20"/>
  <c r="P2114" i="20"/>
  <c r="AA2114" i="20" s="1"/>
  <c r="O2121" i="20"/>
  <c r="Z2121" i="20" s="1"/>
  <c r="X2125" i="20"/>
  <c r="Q2132" i="20"/>
  <c r="Y2132" i="20" s="1"/>
  <c r="Z2135" i="20"/>
  <c r="P2139" i="20"/>
  <c r="P2177" i="20"/>
  <c r="AA2177" i="20" s="1"/>
  <c r="P2198" i="20"/>
  <c r="O2198" i="20"/>
  <c r="Y2216" i="20"/>
  <c r="X2216" i="20"/>
  <c r="AA2216" i="20"/>
  <c r="Z2244" i="20"/>
  <c r="X2244" i="20"/>
  <c r="X2247" i="20"/>
  <c r="P2317" i="20"/>
  <c r="O2317" i="20"/>
  <c r="N2317" i="20"/>
  <c r="Q2324" i="20"/>
  <c r="Y2328" i="20"/>
  <c r="AA2331" i="20"/>
  <c r="X2349" i="20"/>
  <c r="AA2349" i="20"/>
  <c r="AA1967" i="20"/>
  <c r="P1978" i="20"/>
  <c r="X1978" i="20" s="1"/>
  <c r="Q2002" i="20"/>
  <c r="X2020" i="20"/>
  <c r="Q2027" i="20"/>
  <c r="P2034" i="20"/>
  <c r="Z2034" i="20" s="1"/>
  <c r="Q2058" i="20"/>
  <c r="AA2079" i="20"/>
  <c r="P2090" i="20"/>
  <c r="X2090" i="20" s="1"/>
  <c r="Q2114" i="20"/>
  <c r="P2146" i="20"/>
  <c r="X2146" i="20" s="1"/>
  <c r="P2156" i="20"/>
  <c r="O2156" i="20"/>
  <c r="N2156" i="20"/>
  <c r="Q2167" i="20"/>
  <c r="P2167" i="20"/>
  <c r="X2167" i="20" s="1"/>
  <c r="Y2198" i="20"/>
  <c r="Q2205" i="20"/>
  <c r="AA2219" i="20"/>
  <c r="Z2219" i="20"/>
  <c r="Z2265" i="20"/>
  <c r="Q2286" i="20"/>
  <c r="P2286" i="20"/>
  <c r="P2289" i="20"/>
  <c r="Y2289" i="20" s="1"/>
  <c r="Z2310" i="20"/>
  <c r="Y2310" i="20"/>
  <c r="AK2310" i="20" s="1"/>
  <c r="AA2314" i="20"/>
  <c r="Z2314" i="20"/>
  <c r="Y2314" i="20"/>
  <c r="X2314" i="20"/>
  <c r="P2377" i="20"/>
  <c r="Q2380" i="20"/>
  <c r="Q2377" i="20"/>
  <c r="Y2377" i="20" s="1"/>
  <c r="AA2391" i="20"/>
  <c r="Q2464" i="20"/>
  <c r="Q2461" i="20"/>
  <c r="P2461" i="20"/>
  <c r="AA2471" i="20"/>
  <c r="Z2471" i="20"/>
  <c r="X2471" i="20"/>
  <c r="Z1995" i="20"/>
  <c r="P1999" i="20"/>
  <c r="Y1999" i="20" s="1"/>
  <c r="Z2027" i="20"/>
  <c r="P2030" i="20"/>
  <c r="X2030" i="20" s="1"/>
  <c r="P2055" i="20"/>
  <c r="X2055" i="20" s="1"/>
  <c r="Y2058" i="20"/>
  <c r="Y2114" i="20"/>
  <c r="Q2174" i="20"/>
  <c r="Y2174" i="20" s="1"/>
  <c r="P2174" i="20"/>
  <c r="Y2209" i="20"/>
  <c r="Z2233" i="20"/>
  <c r="Y2233" i="20"/>
  <c r="X2233" i="20"/>
  <c r="AH2310" i="20"/>
  <c r="P2408" i="20"/>
  <c r="O2408" i="20"/>
  <c r="N2408" i="20"/>
  <c r="Q2408" i="20"/>
  <c r="X2450" i="20"/>
  <c r="Y1985" i="20"/>
  <c r="AI1985" i="20" s="1"/>
  <c r="X1992" i="20"/>
  <c r="Z2002" i="20"/>
  <c r="Z2058" i="20"/>
  <c r="X2104" i="20"/>
  <c r="N2107" i="20"/>
  <c r="Z2114" i="20"/>
  <c r="Z2153" i="20"/>
  <c r="Y2153" i="20"/>
  <c r="X2153" i="20"/>
  <c r="Y2160" i="20"/>
  <c r="X2160" i="20"/>
  <c r="AA2160" i="20"/>
  <c r="O2184" i="20"/>
  <c r="Y2184" i="20" s="1"/>
  <c r="AA2198" i="20"/>
  <c r="X2219" i="20"/>
  <c r="AA2237" i="20"/>
  <c r="Y2237" i="20"/>
  <c r="X2237" i="20"/>
  <c r="O2240" i="20"/>
  <c r="N2240" i="20"/>
  <c r="X2303" i="20"/>
  <c r="AA2303" i="20"/>
  <c r="Z2303" i="20"/>
  <c r="AA2310" i="20"/>
  <c r="Y2471" i="20"/>
  <c r="Z2482" i="20"/>
  <c r="P2184" i="20"/>
  <c r="X2184" i="20" s="1"/>
  <c r="P2212" i="20"/>
  <c r="Z2300" i="20"/>
  <c r="X2300" i="20"/>
  <c r="Q2370" i="20"/>
  <c r="Z2370" i="20" s="1"/>
  <c r="P2370" i="20"/>
  <c r="Q2373" i="20"/>
  <c r="Z2384" i="20"/>
  <c r="Y2384" i="20"/>
  <c r="Z2457" i="20"/>
  <c r="Q2520" i="20"/>
  <c r="Q2517" i="20"/>
  <c r="P2517" i="20"/>
  <c r="Q2163" i="20"/>
  <c r="P2170" i="20"/>
  <c r="AA2170" i="20" s="1"/>
  <c r="Q2188" i="20"/>
  <c r="X2188" i="20" s="1"/>
  <c r="P2195" i="20"/>
  <c r="X2195" i="20" s="1"/>
  <c r="Q2219" i="20"/>
  <c r="Y2219" i="20" s="1"/>
  <c r="Z2247" i="20"/>
  <c r="AA2272" i="20"/>
  <c r="Q2275" i="20"/>
  <c r="Y2275" i="20" s="1"/>
  <c r="P2282" i="20"/>
  <c r="Y2286" i="20"/>
  <c r="AA2328" i="20"/>
  <c r="Q2331" i="20"/>
  <c r="Z2331" i="20" s="1"/>
  <c r="X2359" i="20"/>
  <c r="P2373" i="20"/>
  <c r="Z2373" i="20" s="1"/>
  <c r="X2384" i="20"/>
  <c r="P2695" i="20"/>
  <c r="AK2734" i="20"/>
  <c r="P2842" i="20"/>
  <c r="Q2839" i="20"/>
  <c r="Q2842" i="20"/>
  <c r="P2839" i="20"/>
  <c r="AA2839" i="20" s="1"/>
  <c r="AA2247" i="20"/>
  <c r="Q2282" i="20"/>
  <c r="Y2394" i="20"/>
  <c r="AA2454" i="20"/>
  <c r="Z2454" i="20"/>
  <c r="Y2454" i="20"/>
  <c r="P2457" i="20"/>
  <c r="X2457" i="20" s="1"/>
  <c r="O2457" i="20"/>
  <c r="Y2457" i="20" s="1"/>
  <c r="AA2499" i="20"/>
  <c r="AA2510" i="20"/>
  <c r="Z2510" i="20"/>
  <c r="Y2510" i="20"/>
  <c r="P2513" i="20"/>
  <c r="X2513" i="20" s="1"/>
  <c r="O2513" i="20"/>
  <c r="Y2513" i="20" s="1"/>
  <c r="AA2524" i="20"/>
  <c r="Y2524" i="20"/>
  <c r="O2723" i="20"/>
  <c r="N2723" i="20"/>
  <c r="P2723" i="20"/>
  <c r="Q2184" i="20"/>
  <c r="Q2240" i="20"/>
  <c r="O2254" i="20"/>
  <c r="AA2254" i="20" s="1"/>
  <c r="Q2296" i="20"/>
  <c r="AA2342" i="20"/>
  <c r="Z2342" i="20"/>
  <c r="Y2342" i="20"/>
  <c r="P2345" i="20"/>
  <c r="O2345" i="20"/>
  <c r="AA2398" i="20"/>
  <c r="Z2398" i="20"/>
  <c r="Y2398" i="20"/>
  <c r="P2401" i="20"/>
  <c r="O2401" i="20"/>
  <c r="O2436" i="20"/>
  <c r="N2436" i="20"/>
  <c r="Z2461" i="20"/>
  <c r="O2492" i="20"/>
  <c r="N2492" i="20"/>
  <c r="Y2517" i="20"/>
  <c r="Q2692" i="20"/>
  <c r="P2692" i="20"/>
  <c r="Q2695" i="20"/>
  <c r="Z2713" i="20"/>
  <c r="AA2720" i="20"/>
  <c r="Z2720" i="20"/>
  <c r="Z2195" i="20"/>
  <c r="X2209" i="20"/>
  <c r="N2212" i="20"/>
  <c r="Z2251" i="20"/>
  <c r="X2265" i="20"/>
  <c r="N2268" i="20"/>
  <c r="P2279" i="20"/>
  <c r="X2279" i="20" s="1"/>
  <c r="Z2307" i="20"/>
  <c r="AJ2307" i="20" s="1"/>
  <c r="X2321" i="20"/>
  <c r="N2324" i="20"/>
  <c r="N2345" i="20"/>
  <c r="X2356" i="20"/>
  <c r="O2380" i="20"/>
  <c r="N2380" i="20"/>
  <c r="N2401" i="20"/>
  <c r="Q2433" i="20"/>
  <c r="AA2433" i="20" s="1"/>
  <c r="P2436" i="20"/>
  <c r="X2454" i="20"/>
  <c r="Q2489" i="20"/>
  <c r="Y2489" i="20" s="1"/>
  <c r="P2492" i="20"/>
  <c r="X2510" i="20"/>
  <c r="Z2569" i="20"/>
  <c r="O2667" i="20"/>
  <c r="N2667" i="20"/>
  <c r="P2667" i="20"/>
  <c r="Z2692" i="20"/>
  <c r="P2779" i="20"/>
  <c r="O2779" i="20"/>
  <c r="N2779" i="20"/>
  <c r="Q2779" i="20"/>
  <c r="N2163" i="20"/>
  <c r="O2212" i="20"/>
  <c r="Y2265" i="20"/>
  <c r="O2268" i="20"/>
  <c r="X2272" i="20"/>
  <c r="Y2321" i="20"/>
  <c r="O2324" i="20"/>
  <c r="X2328" i="20"/>
  <c r="AA2338" i="20"/>
  <c r="Z2349" i="20"/>
  <c r="Z2356" i="20"/>
  <c r="AA2359" i="20"/>
  <c r="P2380" i="20"/>
  <c r="Z2405" i="20"/>
  <c r="Z2433" i="20"/>
  <c r="Q2436" i="20"/>
  <c r="AA2447" i="20"/>
  <c r="P2464" i="20"/>
  <c r="O2464" i="20"/>
  <c r="N2464" i="20"/>
  <c r="X2475" i="20"/>
  <c r="Z2489" i="20"/>
  <c r="Q2492" i="20"/>
  <c r="Y2499" i="20"/>
  <c r="P2520" i="20"/>
  <c r="O2520" i="20"/>
  <c r="N2520" i="20"/>
  <c r="Q2657" i="20"/>
  <c r="P2657" i="20"/>
  <c r="P2660" i="20"/>
  <c r="Z2660" i="20" s="1"/>
  <c r="Q2660" i="20"/>
  <c r="X2342" i="20"/>
  <c r="X2398" i="20"/>
  <c r="Z2419" i="20"/>
  <c r="Q2426" i="20"/>
  <c r="P2426" i="20"/>
  <c r="AA2426" i="20" s="1"/>
  <c r="AA2478" i="20"/>
  <c r="Q2482" i="20"/>
  <c r="P2482" i="20"/>
  <c r="AA2482" i="20" s="1"/>
  <c r="AA2664" i="20"/>
  <c r="Z2664" i="20"/>
  <c r="Z2709" i="20"/>
  <c r="P2716" i="20"/>
  <c r="Z2716" i="20" s="1"/>
  <c r="Y2730" i="20"/>
  <c r="Q2356" i="20"/>
  <c r="AA2356" i="20" s="1"/>
  <c r="Z2359" i="20"/>
  <c r="P2363" i="20"/>
  <c r="AA2363" i="20" s="1"/>
  <c r="AA2384" i="20"/>
  <c r="Q2387" i="20"/>
  <c r="Y2387" i="20" s="1"/>
  <c r="X2405" i="20"/>
  <c r="Q2412" i="20"/>
  <c r="AA2412" i="20" s="1"/>
  <c r="P2419" i="20"/>
  <c r="AA2419" i="20" s="1"/>
  <c r="AA2440" i="20"/>
  <c r="AK2440" i="20" s="1"/>
  <c r="Q2443" i="20"/>
  <c r="Z2443" i="20" s="1"/>
  <c r="X2461" i="20"/>
  <c r="Q2468" i="20"/>
  <c r="Z2468" i="20" s="1"/>
  <c r="P2475" i="20"/>
  <c r="Y2478" i="20"/>
  <c r="AI2478" i="20" s="1"/>
  <c r="AA2496" i="20"/>
  <c r="AK2496" i="20" s="1"/>
  <c r="Q2499" i="20"/>
  <c r="Z2499" i="20" s="1"/>
  <c r="Z2503" i="20"/>
  <c r="P2506" i="20"/>
  <c r="Z2506" i="20" s="1"/>
  <c r="Y2664" i="20"/>
  <c r="X2674" i="20"/>
  <c r="AA2674" i="20"/>
  <c r="Z2674" i="20"/>
  <c r="P2688" i="20"/>
  <c r="O2688" i="20"/>
  <c r="N2688" i="20"/>
  <c r="Y2699" i="20"/>
  <c r="Y2720" i="20"/>
  <c r="AJ2737" i="20"/>
  <c r="AI2737" i="20"/>
  <c r="P2807" i="20"/>
  <c r="Q2338" i="20"/>
  <c r="Z2338" i="20" s="1"/>
  <c r="Y2349" i="20"/>
  <c r="Q2363" i="20"/>
  <c r="Q2394" i="20"/>
  <c r="AA2394" i="20" s="1"/>
  <c r="Y2405" i="20"/>
  <c r="X2412" i="20"/>
  <c r="N2415" i="20"/>
  <c r="Q2419" i="20"/>
  <c r="Q2450" i="20"/>
  <c r="Z2450" i="20" s="1"/>
  <c r="Y2461" i="20"/>
  <c r="X2468" i="20"/>
  <c r="Q2475" i="20"/>
  <c r="Z2478" i="20"/>
  <c r="AH2478" i="20" s="1"/>
  <c r="Q2506" i="20"/>
  <c r="N2527" i="20"/>
  <c r="Q2601" i="20"/>
  <c r="P2601" i="20"/>
  <c r="P2604" i="20"/>
  <c r="Z2636" i="20"/>
  <c r="P2639" i="20"/>
  <c r="Q2688" i="20"/>
  <c r="X2730" i="20"/>
  <c r="Z2776" i="20"/>
  <c r="Y2776" i="20"/>
  <c r="X2776" i="20"/>
  <c r="Q2345" i="20"/>
  <c r="Y2356" i="20"/>
  <c r="N2366" i="20"/>
  <c r="X2387" i="20"/>
  <c r="Q2401" i="20"/>
  <c r="Y2412" i="20"/>
  <c r="N2422" i="20"/>
  <c r="Q2457" i="20"/>
  <c r="Y2468" i="20"/>
  <c r="Q2513" i="20"/>
  <c r="Y2597" i="20"/>
  <c r="X2597" i="20"/>
  <c r="Z2601" i="20"/>
  <c r="O2611" i="20"/>
  <c r="N2611" i="20"/>
  <c r="P2632" i="20"/>
  <c r="O2632" i="20"/>
  <c r="N2632" i="20"/>
  <c r="Q2639" i="20"/>
  <c r="Z2681" i="20"/>
  <c r="Y2681" i="20"/>
  <c r="AA2685" i="20"/>
  <c r="Q2772" i="20"/>
  <c r="P2772" i="20"/>
  <c r="Q2769" i="20"/>
  <c r="Y2769" i="20" s="1"/>
  <c r="P2769" i="20"/>
  <c r="Z2748" i="20"/>
  <c r="Q2804" i="20"/>
  <c r="Y2804" i="20" s="1"/>
  <c r="P2804" i="20"/>
  <c r="Q2807" i="20"/>
  <c r="X3017" i="20"/>
  <c r="Y3017" i="20"/>
  <c r="P2335" i="20"/>
  <c r="AA2335" i="20" s="1"/>
  <c r="O2373" i="20"/>
  <c r="AA2373" i="20" s="1"/>
  <c r="X2377" i="20"/>
  <c r="Z2387" i="20"/>
  <c r="P2391" i="20"/>
  <c r="O2429" i="20"/>
  <c r="AA2429" i="20" s="1"/>
  <c r="X2433" i="20"/>
  <c r="P2447" i="20"/>
  <c r="O2485" i="20"/>
  <c r="AA2485" i="20" s="1"/>
  <c r="X2489" i="20"/>
  <c r="P2503" i="20"/>
  <c r="Q2545" i="20"/>
  <c r="Y2545" i="20" s="1"/>
  <c r="P2545" i="20"/>
  <c r="P2548" i="20"/>
  <c r="Z2548" i="20" s="1"/>
  <c r="P2576" i="20"/>
  <c r="O2576" i="20"/>
  <c r="N2576" i="20"/>
  <c r="Q2583" i="20"/>
  <c r="AA2590" i="20"/>
  <c r="Z2594" i="20"/>
  <c r="Z2625" i="20"/>
  <c r="AJ2625" i="20" s="1"/>
  <c r="Y2625" i="20"/>
  <c r="AK2625" i="20" s="1"/>
  <c r="X2629" i="20"/>
  <c r="Y2674" i="20"/>
  <c r="P2744" i="20"/>
  <c r="O2744" i="20"/>
  <c r="N2744" i="20"/>
  <c r="Q2751" i="20"/>
  <c r="Y2755" i="20"/>
  <c r="AA2762" i="20"/>
  <c r="Z2762" i="20"/>
  <c r="AA2776" i="20"/>
  <c r="P2531" i="20"/>
  <c r="X2531" i="20" s="1"/>
  <c r="Q2534" i="20"/>
  <c r="Z2541" i="20"/>
  <c r="X2541" i="20"/>
  <c r="Z2545" i="20"/>
  <c r="O2555" i="20"/>
  <c r="N2555" i="20"/>
  <c r="Q2576" i="20"/>
  <c r="P2580" i="20"/>
  <c r="AA2580" i="20" s="1"/>
  <c r="AA2604" i="20"/>
  <c r="X2681" i="20"/>
  <c r="Z2737" i="20"/>
  <c r="AH2737" i="20" s="1"/>
  <c r="Y2737" i="20"/>
  <c r="AK2737" i="20" s="1"/>
  <c r="AA2741" i="20"/>
  <c r="Z2741" i="20"/>
  <c r="Y2741" i="20"/>
  <c r="X2741" i="20"/>
  <c r="P2748" i="20"/>
  <c r="AA2748" i="20" s="1"/>
  <c r="P2541" i="20"/>
  <c r="AA2541" i="20" s="1"/>
  <c r="O2548" i="20"/>
  <c r="X2552" i="20"/>
  <c r="Q2559" i="20"/>
  <c r="Y2559" i="20" s="1"/>
  <c r="P2566" i="20"/>
  <c r="X2566" i="20" s="1"/>
  <c r="Q2590" i="20"/>
  <c r="X2590" i="20" s="1"/>
  <c r="P2597" i="20"/>
  <c r="AA2597" i="20" s="1"/>
  <c r="Y2601" i="20"/>
  <c r="O2604" i="20"/>
  <c r="Z2604" i="20" s="1"/>
  <c r="X2608" i="20"/>
  <c r="Q2615" i="20"/>
  <c r="Y2615" i="20" s="1"/>
  <c r="P2622" i="20"/>
  <c r="X2622" i="20" s="1"/>
  <c r="Q2646" i="20"/>
  <c r="P2653" i="20"/>
  <c r="AA2653" i="20" s="1"/>
  <c r="Y2657" i="20"/>
  <c r="X2664" i="20"/>
  <c r="Q2671" i="20"/>
  <c r="Y2671" i="20" s="1"/>
  <c r="P2678" i="20"/>
  <c r="X2678" i="20" s="1"/>
  <c r="AA2699" i="20"/>
  <c r="Q2702" i="20"/>
  <c r="X2702" i="20" s="1"/>
  <c r="P2709" i="20"/>
  <c r="Y2709" i="20" s="1"/>
  <c r="Y2713" i="20"/>
  <c r="O2716" i="20"/>
  <c r="Y2716" i="20" s="1"/>
  <c r="X2720" i="20"/>
  <c r="Q2727" i="20"/>
  <c r="Y2727" i="20" s="1"/>
  <c r="Z2730" i="20"/>
  <c r="AA2755" i="20"/>
  <c r="Q2758" i="20"/>
  <c r="P2765" i="20"/>
  <c r="AA2765" i="20" s="1"/>
  <c r="AA2800" i="20"/>
  <c r="Z2804" i="20"/>
  <c r="O2814" i="20"/>
  <c r="N2814" i="20"/>
  <c r="Z2839" i="20"/>
  <c r="X2853" i="20"/>
  <c r="AA2853" i="20"/>
  <c r="Q2870" i="20"/>
  <c r="Q2541" i="20"/>
  <c r="Y2552" i="20"/>
  <c r="N2562" i="20"/>
  <c r="Q2566" i="20"/>
  <c r="P2573" i="20"/>
  <c r="AA2573" i="20" s="1"/>
  <c r="Q2597" i="20"/>
  <c r="Y2608" i="20"/>
  <c r="N2618" i="20"/>
  <c r="Q2622" i="20"/>
  <c r="P2629" i="20"/>
  <c r="AA2629" i="20" s="1"/>
  <c r="Q2653" i="20"/>
  <c r="X2671" i="20"/>
  <c r="Q2678" i="20"/>
  <c r="P2685" i="20"/>
  <c r="Z2685" i="20" s="1"/>
  <c r="Q2709" i="20"/>
  <c r="AA2730" i="20"/>
  <c r="Q2765" i="20"/>
  <c r="Y2765" i="20" s="1"/>
  <c r="Y2783" i="20"/>
  <c r="AA2797" i="20"/>
  <c r="AA2811" i="20"/>
  <c r="AA2818" i="20"/>
  <c r="P2835" i="20"/>
  <c r="O2835" i="20"/>
  <c r="N2835" i="20"/>
  <c r="O2870" i="20"/>
  <c r="N2870" i="20"/>
  <c r="Q2555" i="20"/>
  <c r="Z2559" i="20"/>
  <c r="Y2566" i="20"/>
  <c r="O2569" i="20"/>
  <c r="Y2569" i="20" s="1"/>
  <c r="P2587" i="20"/>
  <c r="Z2587" i="20" s="1"/>
  <c r="Y2590" i="20"/>
  <c r="Q2611" i="20"/>
  <c r="P2643" i="20"/>
  <c r="Z2643" i="20" s="1"/>
  <c r="Q2667" i="20"/>
  <c r="Q2723" i="20"/>
  <c r="P2538" i="20"/>
  <c r="X2538" i="20" s="1"/>
  <c r="N2583" i="20"/>
  <c r="Z2590" i="20"/>
  <c r="P2594" i="20"/>
  <c r="Y2594" i="20" s="1"/>
  <c r="X2636" i="20"/>
  <c r="N2639" i="20"/>
  <c r="P2650" i="20"/>
  <c r="Y2650" i="20" s="1"/>
  <c r="X2692" i="20"/>
  <c r="N2695" i="20"/>
  <c r="Z2702" i="20"/>
  <c r="P2706" i="20"/>
  <c r="Y2706" i="20" s="1"/>
  <c r="Z2734" i="20"/>
  <c r="AH2734" i="20" s="1"/>
  <c r="X2748" i="20"/>
  <c r="N2751" i="20"/>
  <c r="P2762" i="20"/>
  <c r="Y2762" i="20" s="1"/>
  <c r="Z2783" i="20"/>
  <c r="P2786" i="20"/>
  <c r="X2793" i="20"/>
  <c r="Y2828" i="20"/>
  <c r="N2534" i="20"/>
  <c r="Y2580" i="20"/>
  <c r="O2583" i="20"/>
  <c r="X2587" i="20"/>
  <c r="Y2636" i="20"/>
  <c r="O2639" i="20"/>
  <c r="N2646" i="20"/>
  <c r="Y2692" i="20"/>
  <c r="O2695" i="20"/>
  <c r="X2699" i="20"/>
  <c r="Y2748" i="20"/>
  <c r="O2751" i="20"/>
  <c r="X2755" i="20"/>
  <c r="N2758" i="20"/>
  <c r="Q2786" i="20"/>
  <c r="Z2867" i="20"/>
  <c r="AJ2867" i="20" s="1"/>
  <c r="Z2884" i="20"/>
  <c r="Y2884" i="20"/>
  <c r="X2884" i="20"/>
  <c r="AA2884" i="20"/>
  <c r="Z2772" i="20"/>
  <c r="Y2772" i="20"/>
  <c r="X2828" i="20"/>
  <c r="Q2860" i="20"/>
  <c r="P2860" i="20"/>
  <c r="P2863" i="20"/>
  <c r="Z2863" i="20" s="1"/>
  <c r="AA2790" i="20"/>
  <c r="Q2793" i="20"/>
  <c r="AA2793" i="20" s="1"/>
  <c r="P2800" i="20"/>
  <c r="O2807" i="20"/>
  <c r="AA2807" i="20" s="1"/>
  <c r="X2811" i="20"/>
  <c r="Q2849" i="20"/>
  <c r="X2895" i="20"/>
  <c r="AA2902" i="20"/>
  <c r="AA2958" i="20"/>
  <c r="P2968" i="20"/>
  <c r="O2968" i="20"/>
  <c r="N2968" i="20"/>
  <c r="Q3028" i="20"/>
  <c r="P3028" i="20"/>
  <c r="Q3168" i="20"/>
  <c r="P3168" i="20"/>
  <c r="Y3168" i="20" s="1"/>
  <c r="P3171" i="20"/>
  <c r="Q3171" i="20"/>
  <c r="Q2800" i="20"/>
  <c r="Y2811" i="20"/>
  <c r="X2818" i="20"/>
  <c r="N2821" i="20"/>
  <c r="Q2825" i="20"/>
  <c r="X2825" i="20" s="1"/>
  <c r="P2832" i="20"/>
  <c r="AA2832" i="20" s="1"/>
  <c r="Q2856" i="20"/>
  <c r="AA2856" i="20" s="1"/>
  <c r="Y2867" i="20"/>
  <c r="AK2867" i="20" s="1"/>
  <c r="X2874" i="20"/>
  <c r="Z2961" i="20"/>
  <c r="Y2961" i="20"/>
  <c r="AA2965" i="20"/>
  <c r="Z2965" i="20"/>
  <c r="Y2965" i="20"/>
  <c r="X2965" i="20"/>
  <c r="P2972" i="20"/>
  <c r="AA2972" i="20" s="1"/>
  <c r="O3003" i="20"/>
  <c r="P3003" i="20"/>
  <c r="N3003" i="20"/>
  <c r="X3098" i="20"/>
  <c r="Z3098" i="20"/>
  <c r="P2790" i="20"/>
  <c r="X2800" i="20"/>
  <c r="Q2814" i="20"/>
  <c r="Z2818" i="20"/>
  <c r="O2828" i="20"/>
  <c r="AA2828" i="20" s="1"/>
  <c r="P2846" i="20"/>
  <c r="Z2846" i="20" s="1"/>
  <c r="AA2933" i="20"/>
  <c r="Z2933" i="20"/>
  <c r="Q2937" i="20"/>
  <c r="P2937" i="20"/>
  <c r="P2940" i="20"/>
  <c r="AA2940" i="20" s="1"/>
  <c r="O3066" i="20"/>
  <c r="Q3066" i="20"/>
  <c r="P3066" i="20"/>
  <c r="N3066" i="20"/>
  <c r="X2783" i="20"/>
  <c r="N2786" i="20"/>
  <c r="P2797" i="20"/>
  <c r="Z2797" i="20" s="1"/>
  <c r="Y2800" i="20"/>
  <c r="Z2825" i="20"/>
  <c r="X2839" i="20"/>
  <c r="N2842" i="20"/>
  <c r="P2853" i="20"/>
  <c r="Y2853" i="20" s="1"/>
  <c r="Q2881" i="20"/>
  <c r="P2881" i="20"/>
  <c r="AA2888" i="20"/>
  <c r="Z2937" i="20"/>
  <c r="Z2940" i="20"/>
  <c r="X2961" i="20"/>
  <c r="Z2800" i="20"/>
  <c r="Y2839" i="20"/>
  <c r="N2849" i="20"/>
  <c r="Z2874" i="20"/>
  <c r="Y2881" i="20"/>
  <c r="O2891" i="20"/>
  <c r="N2891" i="20"/>
  <c r="Z2916" i="20"/>
  <c r="Z2930" i="20"/>
  <c r="AA2944" i="20"/>
  <c r="X2944" i="20"/>
  <c r="O2947" i="20"/>
  <c r="N2947" i="20"/>
  <c r="AA2961" i="20"/>
  <c r="Q2993" i="20"/>
  <c r="Z2993" i="20" s="1"/>
  <c r="P2993" i="20"/>
  <c r="P2996" i="20"/>
  <c r="X3014" i="20"/>
  <c r="P2891" i="20"/>
  <c r="AA2895" i="20"/>
  <c r="P2912" i="20"/>
  <c r="O2912" i="20"/>
  <c r="N2912" i="20"/>
  <c r="Q2940" i="20"/>
  <c r="Y2944" i="20"/>
  <c r="P2947" i="20"/>
  <c r="AA2951" i="20"/>
  <c r="Q2996" i="20"/>
  <c r="Q3031" i="20"/>
  <c r="P2877" i="20"/>
  <c r="AA2877" i="20" s="1"/>
  <c r="X2888" i="20"/>
  <c r="Q2895" i="20"/>
  <c r="Y2895" i="20" s="1"/>
  <c r="Z2898" i="20"/>
  <c r="AK2898" i="20" s="1"/>
  <c r="P2902" i="20"/>
  <c r="Q2926" i="20"/>
  <c r="P2982" i="20"/>
  <c r="P3010" i="20"/>
  <c r="N3010" i="20"/>
  <c r="Q3035" i="20"/>
  <c r="P3035" i="20"/>
  <c r="Y3035" i="20" s="1"/>
  <c r="Z3091" i="20"/>
  <c r="Y3091" i="20"/>
  <c r="X3091" i="20"/>
  <c r="AA3091" i="20"/>
  <c r="AA2898" i="20"/>
  <c r="Q2902" i="20"/>
  <c r="P2909" i="20"/>
  <c r="AA2909" i="20" s="1"/>
  <c r="Q2933" i="20"/>
  <c r="Y2933" i="20" s="1"/>
  <c r="X2951" i="20"/>
  <c r="N2954" i="20"/>
  <c r="Q2958" i="20"/>
  <c r="Y2958" i="20" s="1"/>
  <c r="Q2982" i="20"/>
  <c r="Y3000" i="20"/>
  <c r="O3010" i="20"/>
  <c r="P3031" i="20"/>
  <c r="P3038" i="20"/>
  <c r="AA3045" i="20"/>
  <c r="Z3136" i="20"/>
  <c r="AA3136" i="20"/>
  <c r="Y3136" i="20"/>
  <c r="X3136" i="20"/>
  <c r="Q2891" i="20"/>
  <c r="Z2895" i="20"/>
  <c r="Y2902" i="20"/>
  <c r="P2923" i="20"/>
  <c r="Z2923" i="20" s="1"/>
  <c r="Q2947" i="20"/>
  <c r="P2979" i="20"/>
  <c r="AA2979" i="20" s="1"/>
  <c r="Z3028" i="20"/>
  <c r="Y3028" i="20"/>
  <c r="X3028" i="20"/>
  <c r="Z3052" i="20"/>
  <c r="AA3056" i="20"/>
  <c r="Z3056" i="20"/>
  <c r="AH3056" i="20" s="1"/>
  <c r="P3059" i="20"/>
  <c r="O3059" i="20"/>
  <c r="X3105" i="20"/>
  <c r="AA3105" i="20"/>
  <c r="Z3105" i="20"/>
  <c r="Y3105" i="20"/>
  <c r="AA3283" i="20"/>
  <c r="Z3283" i="20"/>
  <c r="X3283" i="20"/>
  <c r="Y3283" i="20"/>
  <c r="Z2902" i="20"/>
  <c r="P2905" i="20"/>
  <c r="Z2905" i="20" s="1"/>
  <c r="X2916" i="20"/>
  <c r="N2919" i="20"/>
  <c r="P2930" i="20"/>
  <c r="Y2930" i="20" s="1"/>
  <c r="Z2958" i="20"/>
  <c r="X2972" i="20"/>
  <c r="N2975" i="20"/>
  <c r="X2979" i="20"/>
  <c r="X3000" i="20"/>
  <c r="Y3056" i="20"/>
  <c r="AK3056" i="20" s="1"/>
  <c r="N3059" i="20"/>
  <c r="X3164" i="20"/>
  <c r="O3241" i="20"/>
  <c r="N3241" i="20"/>
  <c r="P3241" i="20"/>
  <c r="Y2916" i="20"/>
  <c r="O2919" i="20"/>
  <c r="N2926" i="20"/>
  <c r="Y2972" i="20"/>
  <c r="O2975" i="20"/>
  <c r="Y2979" i="20"/>
  <c r="Z3000" i="20"/>
  <c r="Q3010" i="20"/>
  <c r="AA3028" i="20"/>
  <c r="Z3129" i="20"/>
  <c r="AA3007" i="20"/>
  <c r="AA3017" i="20"/>
  <c r="Z3017" i="20"/>
  <c r="Z3021" i="20"/>
  <c r="Y3021" i="20"/>
  <c r="AA3080" i="20"/>
  <c r="Y3080" i="20"/>
  <c r="X3080" i="20"/>
  <c r="AA3098" i="20"/>
  <c r="Q2989" i="20"/>
  <c r="AA2989" i="20" s="1"/>
  <c r="X3007" i="20"/>
  <c r="Q3014" i="20"/>
  <c r="AA3014" i="20" s="1"/>
  <c r="P3021" i="20"/>
  <c r="X3021" i="20" s="1"/>
  <c r="Q3045" i="20"/>
  <c r="Z3045" i="20" s="1"/>
  <c r="P3052" i="20"/>
  <c r="Y3052" i="20" s="1"/>
  <c r="AA3126" i="20"/>
  <c r="Q3143" i="20"/>
  <c r="Q3276" i="20"/>
  <c r="Q3273" i="20"/>
  <c r="P3273" i="20"/>
  <c r="AA3315" i="20"/>
  <c r="Q3052" i="20"/>
  <c r="P3094" i="20"/>
  <c r="O3094" i="20"/>
  <c r="N3094" i="20"/>
  <c r="Z3115" i="20"/>
  <c r="Y3115" i="20"/>
  <c r="X3115" i="20"/>
  <c r="AI3119" i="20"/>
  <c r="AH3119" i="20"/>
  <c r="AA3140" i="20"/>
  <c r="Z3140" i="20"/>
  <c r="Y3140" i="20"/>
  <c r="X3140" i="20"/>
  <c r="P3206" i="20"/>
  <c r="O3206" i="20"/>
  <c r="N3206" i="20"/>
  <c r="AA3238" i="20"/>
  <c r="Y3238" i="20"/>
  <c r="X3238" i="20"/>
  <c r="Z3238" i="20"/>
  <c r="AH3364" i="20"/>
  <c r="Q3003" i="20"/>
  <c r="N3024" i="20"/>
  <c r="Q3059" i="20"/>
  <c r="X3073" i="20"/>
  <c r="Q3094" i="20"/>
  <c r="AA3101" i="20"/>
  <c r="N3122" i="20"/>
  <c r="P3143" i="20"/>
  <c r="O3143" i="20"/>
  <c r="N3143" i="20"/>
  <c r="P2986" i="20"/>
  <c r="Z2986" i="20" s="1"/>
  <c r="Y2989" i="20"/>
  <c r="Z3014" i="20"/>
  <c r="O3024" i="20"/>
  <c r="N3031" i="20"/>
  <c r="P3042" i="20"/>
  <c r="O3073" i="20"/>
  <c r="AA3073" i="20" s="1"/>
  <c r="P3087" i="20"/>
  <c r="O3087" i="20"/>
  <c r="P3122" i="20"/>
  <c r="P3150" i="20"/>
  <c r="P3199" i="20"/>
  <c r="O3199" i="20"/>
  <c r="Y3234" i="20"/>
  <c r="N2982" i="20"/>
  <c r="O3031" i="20"/>
  <c r="X3035" i="20"/>
  <c r="N3038" i="20"/>
  <c r="P3049" i="20"/>
  <c r="Y3063" i="20"/>
  <c r="AI3063" i="20" s="1"/>
  <c r="P3073" i="20"/>
  <c r="N3087" i="20"/>
  <c r="Q3101" i="20"/>
  <c r="Q3122" i="20"/>
  <c r="Y3126" i="20"/>
  <c r="P3147" i="20"/>
  <c r="Z3147" i="20" s="1"/>
  <c r="Q3150" i="20"/>
  <c r="Q3157" i="20"/>
  <c r="Q3154" i="20"/>
  <c r="P3154" i="20"/>
  <c r="Z3154" i="20" s="1"/>
  <c r="N3199" i="20"/>
  <c r="Q3073" i="20"/>
  <c r="Z3080" i="20"/>
  <c r="Y3098" i="20"/>
  <c r="Q3112" i="20"/>
  <c r="P3112" i="20"/>
  <c r="Z3112" i="20" s="1"/>
  <c r="AA3115" i="20"/>
  <c r="AJ3119" i="20"/>
  <c r="O3129" i="20"/>
  <c r="Y3129" i="20" s="1"/>
  <c r="AA3147" i="20"/>
  <c r="Q3210" i="20"/>
  <c r="Q3213" i="20"/>
  <c r="P3210" i="20"/>
  <c r="Y3210" i="20" s="1"/>
  <c r="X3070" i="20"/>
  <c r="Q3077" i="20"/>
  <c r="AA3077" i="20" s="1"/>
  <c r="P3084" i="20"/>
  <c r="AA3084" i="20" s="1"/>
  <c r="Q3108" i="20"/>
  <c r="X3108" i="20" s="1"/>
  <c r="X3126" i="20"/>
  <c r="Q3133" i="20"/>
  <c r="Y3133" i="20" s="1"/>
  <c r="AA3171" i="20"/>
  <c r="AA3203" i="20"/>
  <c r="Z3203" i="20"/>
  <c r="Y3203" i="20"/>
  <c r="X3203" i="20"/>
  <c r="P3332" i="20"/>
  <c r="O3332" i="20"/>
  <c r="N3332" i="20"/>
  <c r="Q3175" i="20"/>
  <c r="P3175" i="20"/>
  <c r="AA3182" i="20"/>
  <c r="X3192" i="20"/>
  <c r="Z3192" i="20"/>
  <c r="AA3245" i="20"/>
  <c r="Z3245" i="20"/>
  <c r="X3245" i="20"/>
  <c r="Z3294" i="20"/>
  <c r="Y3315" i="20"/>
  <c r="P3486" i="20"/>
  <c r="O3486" i="20"/>
  <c r="N3486" i="20"/>
  <c r="Z3101" i="20"/>
  <c r="Z3133" i="20"/>
  <c r="N3150" i="20"/>
  <c r="P3157" i="20"/>
  <c r="O3157" i="20"/>
  <c r="N3157" i="20"/>
  <c r="X3185" i="20"/>
  <c r="P3329" i="20"/>
  <c r="Q3332" i="20"/>
  <c r="O3150" i="20"/>
  <c r="O3185" i="20"/>
  <c r="AA3185" i="20" s="1"/>
  <c r="Q3199" i="20"/>
  <c r="P3213" i="20"/>
  <c r="Y3245" i="20"/>
  <c r="AA3294" i="20"/>
  <c r="AA3301" i="20"/>
  <c r="Z3164" i="20"/>
  <c r="Z3178" i="20"/>
  <c r="Y3178" i="20"/>
  <c r="X3178" i="20"/>
  <c r="P3185" i="20"/>
  <c r="Y3192" i="20"/>
  <c r="AA3227" i="20"/>
  <c r="Q3231" i="20"/>
  <c r="P3231" i="20"/>
  <c r="P3234" i="20"/>
  <c r="X3234" i="20" s="1"/>
  <c r="Z3252" i="20"/>
  <c r="AK3290" i="20"/>
  <c r="Y3339" i="20"/>
  <c r="Q3164" i="20"/>
  <c r="AA3164" i="20" s="1"/>
  <c r="X3182" i="20"/>
  <c r="Q3189" i="20"/>
  <c r="AA3189" i="20" s="1"/>
  <c r="P3196" i="20"/>
  <c r="X3196" i="20" s="1"/>
  <c r="Q3220" i="20"/>
  <c r="X3220" i="20" s="1"/>
  <c r="X3297" i="20"/>
  <c r="O3304" i="20"/>
  <c r="N3304" i="20"/>
  <c r="P3304" i="20"/>
  <c r="Y3325" i="20"/>
  <c r="X3325" i="20"/>
  <c r="AA3336" i="20"/>
  <c r="Q3227" i="20"/>
  <c r="X3227" i="20" s="1"/>
  <c r="N3248" i="20"/>
  <c r="AA3255" i="20"/>
  <c r="AA3266" i="20"/>
  <c r="Z3266" i="20"/>
  <c r="Y3266" i="20"/>
  <c r="P3269" i="20"/>
  <c r="Z3269" i="20" s="1"/>
  <c r="O3269" i="20"/>
  <c r="Y3269" i="20" s="1"/>
  <c r="Y3301" i="20"/>
  <c r="Q3304" i="20"/>
  <c r="X3308" i="20"/>
  <c r="Z3322" i="20"/>
  <c r="Y3322" i="20"/>
  <c r="AA3339" i="20"/>
  <c r="O3360" i="20"/>
  <c r="N3360" i="20"/>
  <c r="P3360" i="20"/>
  <c r="AA3479" i="20"/>
  <c r="P3161" i="20"/>
  <c r="Z3161" i="20" s="1"/>
  <c r="X3171" i="20"/>
  <c r="Q3185" i="20"/>
  <c r="Z3189" i="20"/>
  <c r="Y3196" i="20"/>
  <c r="P3217" i="20"/>
  <c r="Z3217" i="20" s="1"/>
  <c r="Q3241" i="20"/>
  <c r="Y3273" i="20"/>
  <c r="AA3297" i="20"/>
  <c r="Q3301" i="20"/>
  <c r="AA3325" i="20"/>
  <c r="Z3350" i="20"/>
  <c r="Y3350" i="20"/>
  <c r="AA3350" i="20"/>
  <c r="Y3171" i="20"/>
  <c r="Z3196" i="20"/>
  <c r="N3213" i="20"/>
  <c r="P3224" i="20"/>
  <c r="X3224" i="20" s="1"/>
  <c r="Y3227" i="20"/>
  <c r="X3266" i="20"/>
  <c r="Q3357" i="20"/>
  <c r="Y3357" i="20" s="1"/>
  <c r="Y3364" i="20"/>
  <c r="AI3364" i="20" s="1"/>
  <c r="X3500" i="20"/>
  <c r="Z3171" i="20"/>
  <c r="O3213" i="20"/>
  <c r="X3217" i="20"/>
  <c r="Z3227" i="20"/>
  <c r="P3276" i="20"/>
  <c r="O3276" i="20"/>
  <c r="N3276" i="20"/>
  <c r="Z3364" i="20"/>
  <c r="AJ3364" i="20" s="1"/>
  <c r="X3367" i="20"/>
  <c r="X3252" i="20"/>
  <c r="AA3252" i="20"/>
  <c r="AA3290" i="20"/>
  <c r="Q3294" i="20"/>
  <c r="P3294" i="20"/>
  <c r="Y3294" i="20" s="1"/>
  <c r="X3350" i="20"/>
  <c r="AA3371" i="20"/>
  <c r="Z3301" i="20"/>
  <c r="Y3308" i="20"/>
  <c r="O3311" i="20"/>
  <c r="AA3311" i="20" s="1"/>
  <c r="N3318" i="20"/>
  <c r="Q3322" i="20"/>
  <c r="X3322" i="20" s="1"/>
  <c r="X3339" i="20"/>
  <c r="Q3353" i="20"/>
  <c r="P3402" i="20"/>
  <c r="Q3399" i="20"/>
  <c r="X3399" i="20" s="1"/>
  <c r="P3399" i="20"/>
  <c r="Q3455" i="20"/>
  <c r="P3455" i="20"/>
  <c r="AA3455" i="20" s="1"/>
  <c r="Y3490" i="20"/>
  <c r="Q3255" i="20"/>
  <c r="Z3255" i="20" s="1"/>
  <c r="X3273" i="20"/>
  <c r="Q3280" i="20"/>
  <c r="X3280" i="20" s="1"/>
  <c r="P3287" i="20"/>
  <c r="AA3287" i="20" s="1"/>
  <c r="Y3290" i="20"/>
  <c r="AI3290" i="20" s="1"/>
  <c r="AA3308" i="20"/>
  <c r="Q3311" i="20"/>
  <c r="Q3336" i="20"/>
  <c r="Y3336" i="20" s="1"/>
  <c r="Z3339" i="20"/>
  <c r="P3343" i="20"/>
  <c r="X3343" i="20" s="1"/>
  <c r="AA3364" i="20"/>
  <c r="Q3367" i="20"/>
  <c r="Y3367" i="20" s="1"/>
  <c r="P3430" i="20"/>
  <c r="O3430" i="20"/>
  <c r="N3430" i="20"/>
  <c r="X3469" i="20"/>
  <c r="Q3262" i="20"/>
  <c r="X3262" i="20" s="1"/>
  <c r="Q3287" i="20"/>
  <c r="Z3287" i="20" s="1"/>
  <c r="Z3290" i="20"/>
  <c r="AH3290" i="20" s="1"/>
  <c r="Q3318" i="20"/>
  <c r="P3325" i="20"/>
  <c r="Z3325" i="20" s="1"/>
  <c r="X3336" i="20"/>
  <c r="Q3343" i="20"/>
  <c r="Z3409" i="20"/>
  <c r="AI3483" i="20"/>
  <c r="Q3269" i="20"/>
  <c r="Y3280" i="20"/>
  <c r="Q3325" i="20"/>
  <c r="AA3483" i="20"/>
  <c r="AA3497" i="20"/>
  <c r="AK3406" i="20"/>
  <c r="AH3406" i="20"/>
  <c r="Y3479" i="20"/>
  <c r="X3479" i="20"/>
  <c r="P3259" i="20"/>
  <c r="AA3259" i="20" s="1"/>
  <c r="O3297" i="20"/>
  <c r="Z3297" i="20" s="1"/>
  <c r="X3301" i="20"/>
  <c r="P3315" i="20"/>
  <c r="X3315" i="20" s="1"/>
  <c r="P3346" i="20"/>
  <c r="X3346" i="20" s="1"/>
  <c r="O3353" i="20"/>
  <c r="Z3353" i="20" s="1"/>
  <c r="X3357" i="20"/>
  <c r="P3371" i="20"/>
  <c r="P3374" i="20"/>
  <c r="O3374" i="20"/>
  <c r="N3374" i="20"/>
  <c r="P3458" i="20"/>
  <c r="Q3371" i="20"/>
  <c r="AA3392" i="20"/>
  <c r="Q3402" i="20"/>
  <c r="X3423" i="20"/>
  <c r="AA3448" i="20"/>
  <c r="X3448" i="20"/>
  <c r="Q3458" i="20"/>
  <c r="AA3490" i="20"/>
  <c r="Q3378" i="20"/>
  <c r="AA3378" i="20" s="1"/>
  <c r="P3385" i="20"/>
  <c r="AA3385" i="20" s="1"/>
  <c r="AA3406" i="20"/>
  <c r="AJ3406" i="20" s="1"/>
  <c r="Q3409" i="20"/>
  <c r="AA3409" i="20" s="1"/>
  <c r="Z3413" i="20"/>
  <c r="Y3420" i="20"/>
  <c r="O3423" i="20"/>
  <c r="Y3423" i="20" s="1"/>
  <c r="X3427" i="20"/>
  <c r="Q3434" i="20"/>
  <c r="AA3434" i="20" s="1"/>
  <c r="P3441" i="20"/>
  <c r="AA3441" i="20" s="1"/>
  <c r="AA3462" i="20"/>
  <c r="Q3465" i="20"/>
  <c r="Z3465" i="20" s="1"/>
  <c r="N3381" i="20"/>
  <c r="Q3385" i="20"/>
  <c r="P3392" i="20"/>
  <c r="Z3392" i="20" s="1"/>
  <c r="Q3416" i="20"/>
  <c r="Y3416" i="20" s="1"/>
  <c r="Z3420" i="20"/>
  <c r="AH3420" i="20" s="1"/>
  <c r="Y3427" i="20"/>
  <c r="X3434" i="20"/>
  <c r="N3437" i="20"/>
  <c r="Q3441" i="20"/>
  <c r="P3448" i="20"/>
  <c r="Z3448" i="20" s="1"/>
  <c r="AA3469" i="20"/>
  <c r="Q3472" i="20"/>
  <c r="Y3472" i="20" s="1"/>
  <c r="Y3483" i="20"/>
  <c r="AK3483" i="20" s="1"/>
  <c r="X3490" i="20"/>
  <c r="N3493" i="20"/>
  <c r="Q3497" i="20"/>
  <c r="P3504" i="20"/>
  <c r="AA3504" i="20" s="1"/>
  <c r="Y3378" i="20"/>
  <c r="X3385" i="20"/>
  <c r="N3388" i="20"/>
  <c r="Q3392" i="20"/>
  <c r="X3392" i="20" s="1"/>
  <c r="Q3423" i="20"/>
  <c r="Z3423" i="20" s="1"/>
  <c r="Z3427" i="20"/>
  <c r="Y3434" i="20"/>
  <c r="X3441" i="20"/>
  <c r="N3444" i="20"/>
  <c r="Q3448" i="20"/>
  <c r="Z3451" i="20"/>
  <c r="Q3479" i="20"/>
  <c r="Z3479" i="20" s="1"/>
  <c r="Z3483" i="20"/>
  <c r="AJ3483" i="20" s="1"/>
  <c r="O3493" i="20"/>
  <c r="X3497" i="20"/>
  <c r="Q3504" i="20"/>
  <c r="P3381" i="20"/>
  <c r="Y3385" i="20"/>
  <c r="Q3430" i="20"/>
  <c r="Z3434" i="20"/>
  <c r="P3437" i="20"/>
  <c r="P3462" i="20"/>
  <c r="Z3462" i="20" s="1"/>
  <c r="Q3486" i="20"/>
  <c r="Z3490" i="20"/>
  <c r="Y3497" i="20"/>
  <c r="O3500" i="20"/>
  <c r="Y3500" i="20" s="1"/>
  <c r="N3507" i="20"/>
  <c r="Z3385" i="20"/>
  <c r="O3395" i="20"/>
  <c r="AA3395" i="20" s="1"/>
  <c r="N3402" i="20"/>
  <c r="P3413" i="20"/>
  <c r="AA3413" i="20" s="1"/>
  <c r="Z3441" i="20"/>
  <c r="O3451" i="20"/>
  <c r="AA3451" i="20" s="1"/>
  <c r="X3455" i="20"/>
  <c r="N3458" i="20"/>
  <c r="P3469" i="20"/>
  <c r="Z3497" i="20"/>
  <c r="O3507" i="20"/>
  <c r="O3458" i="20"/>
  <c r="X3462" i="20"/>
  <c r="P3476" i="20"/>
  <c r="X3476" i="20" s="1"/>
  <c r="AA28" i="20"/>
  <c r="Z28" i="20"/>
  <c r="Y28" i="20"/>
  <c r="X28" i="20"/>
  <c r="Q25" i="20"/>
  <c r="Y25" i="20" s="1"/>
  <c r="E8" i="22"/>
  <c r="B18" i="22"/>
  <c r="J3" i="22"/>
  <c r="C3" i="22"/>
  <c r="I10" i="21"/>
  <c r="I8" i="22" s="1"/>
  <c r="J5" i="21"/>
  <c r="AJ3227" i="20" l="1"/>
  <c r="AI3227" i="20"/>
  <c r="AK3227" i="20"/>
  <c r="AH3227" i="20"/>
  <c r="AU2737" i="20"/>
  <c r="AS2737" i="20"/>
  <c r="AR2737" i="20"/>
  <c r="AT2737" i="20"/>
  <c r="AK574" i="20"/>
  <c r="AJ574" i="20"/>
  <c r="AI574" i="20"/>
  <c r="AH574" i="20"/>
  <c r="AI882" i="20"/>
  <c r="AH882" i="20"/>
  <c r="AK882" i="20"/>
  <c r="AJ882" i="20"/>
  <c r="AU539" i="20"/>
  <c r="AT539" i="20"/>
  <c r="AS539" i="20"/>
  <c r="AR539" i="20"/>
  <c r="AA3458" i="20"/>
  <c r="Z3458" i="20"/>
  <c r="Y3458" i="20"/>
  <c r="X3458" i="20"/>
  <c r="AJ3325" i="20"/>
  <c r="AI3325" i="20"/>
  <c r="AH3325" i="20"/>
  <c r="AK3325" i="20"/>
  <c r="X3175" i="20"/>
  <c r="AA3175" i="20"/>
  <c r="Z3175" i="20"/>
  <c r="AA3049" i="20"/>
  <c r="Y3049" i="20"/>
  <c r="X3049" i="20"/>
  <c r="AA3094" i="20"/>
  <c r="X3094" i="20"/>
  <c r="Z3094" i="20"/>
  <c r="Y3094" i="20"/>
  <c r="AH3007" i="20"/>
  <c r="AK3007" i="20"/>
  <c r="AJ3007" i="20"/>
  <c r="AI3007" i="20"/>
  <c r="X2954" i="20"/>
  <c r="AA2954" i="20"/>
  <c r="Z2954" i="20"/>
  <c r="Y2954" i="20"/>
  <c r="AK2839" i="20"/>
  <c r="AJ2839" i="20"/>
  <c r="AH2839" i="20"/>
  <c r="AI2839" i="20"/>
  <c r="AJ2800" i="20"/>
  <c r="AI2800" i="20"/>
  <c r="AK2800" i="20"/>
  <c r="AH2800" i="20"/>
  <c r="Y3003" i="20"/>
  <c r="X3003" i="20"/>
  <c r="Z3003" i="20"/>
  <c r="AA3003" i="20"/>
  <c r="AI2867" i="20"/>
  <c r="AA2751" i="20"/>
  <c r="Z2751" i="20"/>
  <c r="X2751" i="20"/>
  <c r="Y2751" i="20"/>
  <c r="AK2741" i="20"/>
  <c r="AI2741" i="20"/>
  <c r="AH2741" i="20"/>
  <c r="AJ2741" i="20"/>
  <c r="AK3017" i="20"/>
  <c r="AJ3017" i="20"/>
  <c r="AI3017" i="20"/>
  <c r="AH3017" i="20"/>
  <c r="AA2650" i="20"/>
  <c r="AK2412" i="20"/>
  <c r="AJ2412" i="20"/>
  <c r="AI2412" i="20"/>
  <c r="AH2412" i="20"/>
  <c r="AK2272" i="20"/>
  <c r="AJ2272" i="20"/>
  <c r="AI2272" i="20"/>
  <c r="AH2272" i="20"/>
  <c r="AI2454" i="20"/>
  <c r="AH2454" i="20"/>
  <c r="AJ2454" i="20"/>
  <c r="AK2454" i="20"/>
  <c r="AK2356" i="20"/>
  <c r="AJ2356" i="20"/>
  <c r="AI2356" i="20"/>
  <c r="AH2356" i="20"/>
  <c r="AA2268" i="20"/>
  <c r="Z2268" i="20"/>
  <c r="X2268" i="20"/>
  <c r="Y2268" i="20"/>
  <c r="Y2723" i="20"/>
  <c r="X2723" i="20"/>
  <c r="AA2723" i="20"/>
  <c r="Z2723" i="20"/>
  <c r="AA2443" i="20"/>
  <c r="AA2566" i="20"/>
  <c r="AK2384" i="20"/>
  <c r="AJ2384" i="20"/>
  <c r="AH2384" i="20"/>
  <c r="AI2384" i="20"/>
  <c r="X2282" i="20"/>
  <c r="AI2237" i="20"/>
  <c r="AH2237" i="20"/>
  <c r="AK2237" i="20"/>
  <c r="AJ2237" i="20"/>
  <c r="AK2160" i="20"/>
  <c r="AJ2160" i="20"/>
  <c r="AI2160" i="20"/>
  <c r="AH2160" i="20"/>
  <c r="X2426" i="20"/>
  <c r="AA2083" i="20"/>
  <c r="AA1841" i="20"/>
  <c r="Z1841" i="20"/>
  <c r="Y1841" i="20"/>
  <c r="X1841" i="20"/>
  <c r="AU2181" i="20"/>
  <c r="AT2181" i="20"/>
  <c r="AS2181" i="20"/>
  <c r="AR2181" i="20"/>
  <c r="Y2016" i="20"/>
  <c r="X2016" i="20"/>
  <c r="AA2016" i="20"/>
  <c r="Z2016" i="20"/>
  <c r="AJ1939" i="20"/>
  <c r="AI1939" i="20"/>
  <c r="AH1939" i="20"/>
  <c r="AK1939" i="20"/>
  <c r="Y1876" i="20"/>
  <c r="AK1876" i="20" s="1"/>
  <c r="AK2191" i="20"/>
  <c r="AJ2191" i="20"/>
  <c r="AI2191" i="20"/>
  <c r="AH2191" i="20"/>
  <c r="AA1855" i="20"/>
  <c r="Y1806" i="20"/>
  <c r="X1806" i="20"/>
  <c r="AA1806" i="20"/>
  <c r="Z1806" i="20"/>
  <c r="Y2037" i="20"/>
  <c r="X2037" i="20"/>
  <c r="AA2037" i="20"/>
  <c r="Z2037" i="20"/>
  <c r="X1775" i="20"/>
  <c r="AA1775" i="20"/>
  <c r="X2170" i="20"/>
  <c r="Z1817" i="20"/>
  <c r="AK1817" i="20" s="1"/>
  <c r="AJ2142" i="20"/>
  <c r="AS2142" i="20" s="1"/>
  <c r="AA2282" i="20"/>
  <c r="Z1911" i="20"/>
  <c r="AK1684" i="20"/>
  <c r="AJ1684" i="20"/>
  <c r="AI1684" i="20"/>
  <c r="AH1684" i="20"/>
  <c r="AA1652" i="20"/>
  <c r="Z1652" i="20"/>
  <c r="Y1652" i="20"/>
  <c r="X1652" i="20"/>
  <c r="Y1551" i="20"/>
  <c r="X1551" i="20"/>
  <c r="AA1589" i="20"/>
  <c r="Z1589" i="20"/>
  <c r="Y1589" i="20"/>
  <c r="X1589" i="20"/>
  <c r="AA1414" i="20"/>
  <c r="Z1414" i="20"/>
  <c r="Y1414" i="20"/>
  <c r="X1414" i="20"/>
  <c r="Y1421" i="20"/>
  <c r="AA1736" i="20"/>
  <c r="X1624" i="20"/>
  <c r="AA1624" i="20"/>
  <c r="Z1624" i="20"/>
  <c r="Y1624" i="20"/>
  <c r="AU1558" i="20"/>
  <c r="AT1558" i="20"/>
  <c r="AS1558" i="20"/>
  <c r="AW1561" i="20" s="1"/>
  <c r="AR1558" i="20"/>
  <c r="AA1365" i="20"/>
  <c r="Z1365" i="20"/>
  <c r="Y1365" i="20"/>
  <c r="X1365" i="20"/>
  <c r="AA1197" i="20"/>
  <c r="Z1197" i="20"/>
  <c r="Y1197" i="20"/>
  <c r="X1197" i="20"/>
  <c r="AJ1628" i="20"/>
  <c r="AU1628" i="20" s="1"/>
  <c r="X1610" i="20"/>
  <c r="Z1404" i="20"/>
  <c r="Y1404" i="20"/>
  <c r="X1404" i="20"/>
  <c r="AJ1358" i="20"/>
  <c r="AH1358" i="20"/>
  <c r="AK1358" i="20"/>
  <c r="AI1358" i="20"/>
  <c r="AA1596" i="20"/>
  <c r="X1523" i="20"/>
  <c r="Z1285" i="20"/>
  <c r="AS1362" i="20"/>
  <c r="AW1365" i="20" s="1"/>
  <c r="AU1362" i="20"/>
  <c r="AT1362" i="20"/>
  <c r="AR1362" i="20"/>
  <c r="AA1183" i="20"/>
  <c r="Y1183" i="20"/>
  <c r="Z1183" i="20"/>
  <c r="X1183" i="20"/>
  <c r="AA1162" i="20"/>
  <c r="AK662" i="20"/>
  <c r="AI662" i="20"/>
  <c r="AH662" i="20"/>
  <c r="AJ662" i="20"/>
  <c r="Y1334" i="20"/>
  <c r="AI1334" i="20" s="1"/>
  <c r="AA1211" i="20"/>
  <c r="Y1211" i="20"/>
  <c r="X1211" i="20"/>
  <c r="Z1211" i="20"/>
  <c r="AA819" i="20"/>
  <c r="Z819" i="20"/>
  <c r="Y819" i="20"/>
  <c r="X819" i="20"/>
  <c r="Y1390" i="20"/>
  <c r="X1029" i="20"/>
  <c r="AA1029" i="20"/>
  <c r="Z1029" i="20"/>
  <c r="Y1029" i="20"/>
  <c r="AH970" i="20"/>
  <c r="AK970" i="20"/>
  <c r="AJ970" i="20"/>
  <c r="AI970" i="20"/>
  <c r="AA1278" i="20"/>
  <c r="AA956" i="20"/>
  <c r="AI795" i="20"/>
  <c r="AH795" i="20"/>
  <c r="AK795" i="20"/>
  <c r="AJ795" i="20"/>
  <c r="AH1061" i="20"/>
  <c r="AH781" i="20"/>
  <c r="AK1005" i="20"/>
  <c r="AJ1005" i="20"/>
  <c r="AH1005" i="20"/>
  <c r="AI1005" i="20"/>
  <c r="Z896" i="20"/>
  <c r="AJ896" i="20" s="1"/>
  <c r="Z770" i="20"/>
  <c r="Z1131" i="20"/>
  <c r="X826" i="20"/>
  <c r="AA609" i="20"/>
  <c r="Z609" i="20"/>
  <c r="Y609" i="20"/>
  <c r="X609" i="20"/>
  <c r="AI627" i="20"/>
  <c r="AH627" i="20"/>
  <c r="AK627" i="20"/>
  <c r="AJ627" i="20"/>
  <c r="AI683" i="20"/>
  <c r="AH683" i="20"/>
  <c r="AK683" i="20"/>
  <c r="AJ683" i="20"/>
  <c r="Z623" i="20"/>
  <c r="AA550" i="20"/>
  <c r="Z550" i="20"/>
  <c r="X550" i="20"/>
  <c r="AI1376" i="20"/>
  <c r="AU1376" i="20" s="1"/>
  <c r="X704" i="20"/>
  <c r="Y599" i="20"/>
  <c r="X599" i="20"/>
  <c r="AA788" i="20"/>
  <c r="AA665" i="20"/>
  <c r="Y665" i="20"/>
  <c r="X665" i="20"/>
  <c r="Z665" i="20"/>
  <c r="Z525" i="20"/>
  <c r="Y525" i="20"/>
  <c r="X525" i="20"/>
  <c r="AA525" i="20"/>
  <c r="AH812" i="20"/>
  <c r="Y872" i="20"/>
  <c r="Y784" i="20"/>
  <c r="AK1103" i="20"/>
  <c r="AH466" i="20"/>
  <c r="AK466" i="20"/>
  <c r="AJ466" i="20"/>
  <c r="AI466" i="20"/>
  <c r="X357" i="20"/>
  <c r="AA357" i="20"/>
  <c r="Z357" i="20"/>
  <c r="Y357" i="20"/>
  <c r="AA312" i="20"/>
  <c r="Y312" i="20"/>
  <c r="X189" i="20"/>
  <c r="AA189" i="20"/>
  <c r="Z189" i="20"/>
  <c r="Y189" i="20"/>
  <c r="Y144" i="20"/>
  <c r="AA144" i="20"/>
  <c r="Y1008" i="20"/>
  <c r="AA462" i="20"/>
  <c r="Y350" i="20"/>
  <c r="X350" i="20"/>
  <c r="AA350" i="20"/>
  <c r="Z350" i="20"/>
  <c r="Y294" i="20"/>
  <c r="X294" i="20"/>
  <c r="AA294" i="20"/>
  <c r="Z294" i="20"/>
  <c r="AK476" i="20"/>
  <c r="AJ476" i="20"/>
  <c r="AI476" i="20"/>
  <c r="AH476" i="20"/>
  <c r="AK46" i="20"/>
  <c r="AJ46" i="20"/>
  <c r="AI46" i="20"/>
  <c r="AH46" i="20"/>
  <c r="X406" i="20"/>
  <c r="Z144" i="20"/>
  <c r="AK3497" i="20"/>
  <c r="AJ3497" i="20"/>
  <c r="AI3497" i="20"/>
  <c r="AH3497" i="20"/>
  <c r="Y3199" i="20"/>
  <c r="AA3199" i="20"/>
  <c r="Z3199" i="20"/>
  <c r="X3199" i="20"/>
  <c r="X3210" i="20"/>
  <c r="Z3329" i="20"/>
  <c r="Y3329" i="20"/>
  <c r="AA3329" i="20"/>
  <c r="Y3185" i="20"/>
  <c r="AH3245" i="20"/>
  <c r="AK3245" i="20"/>
  <c r="AJ3245" i="20"/>
  <c r="AI3245" i="20"/>
  <c r="AA3038" i="20"/>
  <c r="Z3038" i="20"/>
  <c r="Y3038" i="20"/>
  <c r="X3038" i="20"/>
  <c r="Z3234" i="20"/>
  <c r="AK3234" i="20" s="1"/>
  <c r="Z3273" i="20"/>
  <c r="AA3273" i="20"/>
  <c r="AA2975" i="20"/>
  <c r="Z2975" i="20"/>
  <c r="X2975" i="20"/>
  <c r="Y2975" i="20"/>
  <c r="AK3105" i="20"/>
  <c r="AJ3105" i="20"/>
  <c r="AI3105" i="20"/>
  <c r="AH3105" i="20"/>
  <c r="Z3049" i="20"/>
  <c r="X3112" i="20"/>
  <c r="AH2951" i="20"/>
  <c r="AK2951" i="20"/>
  <c r="AJ2951" i="20"/>
  <c r="AI2951" i="20"/>
  <c r="AA2923" i="20"/>
  <c r="AA2996" i="20"/>
  <c r="AA2849" i="20"/>
  <c r="Z2849" i="20"/>
  <c r="Y2849" i="20"/>
  <c r="X2849" i="20"/>
  <c r="Y2790" i="20"/>
  <c r="Z2790" i="20"/>
  <c r="AH2895" i="20"/>
  <c r="AK2895" i="20"/>
  <c r="AJ2895" i="20"/>
  <c r="AI2895" i="20"/>
  <c r="AA2534" i="20"/>
  <c r="Z2534" i="20"/>
  <c r="Y2534" i="20"/>
  <c r="X2534" i="20"/>
  <c r="AK2748" i="20"/>
  <c r="AJ2748" i="20"/>
  <c r="AH2748" i="20"/>
  <c r="AI2748" i="20"/>
  <c r="AA2639" i="20"/>
  <c r="Z2639" i="20"/>
  <c r="X2639" i="20"/>
  <c r="Y2639" i="20"/>
  <c r="X2832" i="20"/>
  <c r="Y2846" i="20"/>
  <c r="X2797" i="20"/>
  <c r="AA2594" i="20"/>
  <c r="AA2863" i="20"/>
  <c r="Z2769" i="20"/>
  <c r="X2772" i="20"/>
  <c r="AA2772" i="20"/>
  <c r="AK2730" i="20"/>
  <c r="AJ2730" i="20"/>
  <c r="AI2730" i="20"/>
  <c r="AH2730" i="20"/>
  <c r="X2650" i="20"/>
  <c r="AA2709" i="20"/>
  <c r="Y2538" i="20"/>
  <c r="AK2538" i="20" s="1"/>
  <c r="Y2345" i="20"/>
  <c r="X2345" i="20"/>
  <c r="Z2345" i="20"/>
  <c r="AA2345" i="20"/>
  <c r="AK2265" i="20"/>
  <c r="AJ2265" i="20"/>
  <c r="AH2265" i="20"/>
  <c r="AI2265" i="20"/>
  <c r="AA2492" i="20"/>
  <c r="Y2492" i="20"/>
  <c r="X2492" i="20"/>
  <c r="Z2492" i="20"/>
  <c r="AI2734" i="20"/>
  <c r="AU2734" i="20" s="1"/>
  <c r="X2485" i="20"/>
  <c r="Z2517" i="20"/>
  <c r="X2517" i="20"/>
  <c r="AA2517" i="20"/>
  <c r="AA2457" i="20"/>
  <c r="AJ2457" i="20" s="1"/>
  <c r="Y2363" i="20"/>
  <c r="AI2440" i="20"/>
  <c r="Y2426" i="20"/>
  <c r="Z2139" i="20"/>
  <c r="Y2139" i="20"/>
  <c r="X2139" i="20"/>
  <c r="X2002" i="20"/>
  <c r="AJ2251" i="20"/>
  <c r="AI2251" i="20"/>
  <c r="AK2251" i="20"/>
  <c r="AH2251" i="20"/>
  <c r="Y2146" i="20"/>
  <c r="AI2146" i="20" s="1"/>
  <c r="AK2111" i="20"/>
  <c r="AJ2111" i="20"/>
  <c r="AI2111" i="20"/>
  <c r="AH2111" i="20"/>
  <c r="AK2048" i="20"/>
  <c r="AJ2048" i="20"/>
  <c r="AI2048" i="20"/>
  <c r="AH2048" i="20"/>
  <c r="X2006" i="20"/>
  <c r="Y1946" i="20"/>
  <c r="AI1946" i="20" s="1"/>
  <c r="AA2275" i="20"/>
  <c r="Z2184" i="20"/>
  <c r="AK2184" i="20" s="1"/>
  <c r="AA1827" i="20"/>
  <c r="Z1827" i="20"/>
  <c r="Y1827" i="20"/>
  <c r="X1827" i="20"/>
  <c r="Y2433" i="20"/>
  <c r="AI2433" i="20" s="1"/>
  <c r="Y2090" i="20"/>
  <c r="AI2090" i="20" s="1"/>
  <c r="AK2258" i="20"/>
  <c r="AI2258" i="20"/>
  <c r="AH2258" i="20"/>
  <c r="AJ2258" i="20"/>
  <c r="AK2023" i="20"/>
  <c r="AJ2023" i="20"/>
  <c r="AI2023" i="20"/>
  <c r="AH2023" i="20"/>
  <c r="AA2489" i="20"/>
  <c r="AA2118" i="20"/>
  <c r="X2118" i="20"/>
  <c r="AA2009" i="20"/>
  <c r="AI2009" i="20" s="1"/>
  <c r="AK1848" i="20"/>
  <c r="AJ1848" i="20"/>
  <c r="AI1848" i="20"/>
  <c r="AH1848" i="20"/>
  <c r="AA1796" i="20"/>
  <c r="AA2030" i="20"/>
  <c r="AA1824" i="20"/>
  <c r="AA1743" i="20"/>
  <c r="Z1743" i="20"/>
  <c r="Y1743" i="20"/>
  <c r="X1743" i="20"/>
  <c r="AA2062" i="20"/>
  <c r="Y1855" i="20"/>
  <c r="AK1855" i="20" s="1"/>
  <c r="Y2170" i="20"/>
  <c r="AK2142" i="20"/>
  <c r="AA2065" i="20"/>
  <c r="AJ1789" i="20"/>
  <c r="AU1789" i="20" s="1"/>
  <c r="Z1708" i="20"/>
  <c r="Y1708" i="20"/>
  <c r="X1708" i="20"/>
  <c r="AA1708" i="20"/>
  <c r="AH2307" i="20"/>
  <c r="AA1656" i="20"/>
  <c r="Z1656" i="20"/>
  <c r="Y1656" i="20"/>
  <c r="Z1488" i="20"/>
  <c r="Y1488" i="20"/>
  <c r="AK1547" i="20"/>
  <c r="AJ1547" i="20"/>
  <c r="AI1547" i="20"/>
  <c r="AH1547" i="20"/>
  <c r="AH1484" i="20"/>
  <c r="AK1484" i="20"/>
  <c r="AJ1484" i="20"/>
  <c r="AI1484" i="20"/>
  <c r="AH1932" i="20"/>
  <c r="Z1747" i="20"/>
  <c r="AA1747" i="20"/>
  <c r="AK1635" i="20"/>
  <c r="AJ1635" i="20"/>
  <c r="AI1635" i="20"/>
  <c r="AH1635" i="20"/>
  <c r="Y1474" i="20"/>
  <c r="AI1474" i="20" s="1"/>
  <c r="AK1740" i="20"/>
  <c r="AJ1740" i="20"/>
  <c r="AI1740" i="20"/>
  <c r="AH1740" i="20"/>
  <c r="Y1355" i="20"/>
  <c r="AK1194" i="20"/>
  <c r="AJ1194" i="20"/>
  <c r="AI1194" i="20"/>
  <c r="AH1194" i="20"/>
  <c r="AK1628" i="20"/>
  <c r="AU1565" i="20"/>
  <c r="AT1565" i="20"/>
  <c r="AS1565" i="20"/>
  <c r="AW1568" i="20" s="1"/>
  <c r="AR1565" i="20"/>
  <c r="Y1449" i="20"/>
  <c r="X1449" i="20"/>
  <c r="AA1449" i="20"/>
  <c r="Z1449" i="20"/>
  <c r="AA1425" i="20"/>
  <c r="Z1425" i="20"/>
  <c r="AA1351" i="20"/>
  <c r="Z1351" i="20"/>
  <c r="Y1351" i="20"/>
  <c r="X1351" i="20"/>
  <c r="Y1610" i="20"/>
  <c r="X1467" i="20"/>
  <c r="X1596" i="20"/>
  <c r="Y1281" i="20"/>
  <c r="AA1281" i="20"/>
  <c r="Z1281" i="20"/>
  <c r="X1281" i="20"/>
  <c r="AJ1134" i="20"/>
  <c r="AH1134" i="20"/>
  <c r="AK1134" i="20"/>
  <c r="AI1134" i="20"/>
  <c r="X1582" i="20"/>
  <c r="Y1523" i="20"/>
  <c r="AA1491" i="20"/>
  <c r="AA1285" i="20"/>
  <c r="AA1334" i="20"/>
  <c r="Z1334" i="20"/>
  <c r="AJ1334" i="20" s="1"/>
  <c r="AA931" i="20"/>
  <c r="Z931" i="20"/>
  <c r="Y931" i="20"/>
  <c r="X931" i="20"/>
  <c r="AA1155" i="20"/>
  <c r="Y1155" i="20"/>
  <c r="X1155" i="20"/>
  <c r="Z1155" i="20"/>
  <c r="AA1390" i="20"/>
  <c r="Y1278" i="20"/>
  <c r="AH1026" i="20"/>
  <c r="AK1026" i="20"/>
  <c r="AJ1026" i="20"/>
  <c r="AI1026" i="20"/>
  <c r="Z1337" i="20"/>
  <c r="AK1337" i="20" s="1"/>
  <c r="AJ1120" i="20"/>
  <c r="AH1120" i="20"/>
  <c r="AK1120" i="20"/>
  <c r="AI1120" i="20"/>
  <c r="AA1173" i="20"/>
  <c r="AA721" i="20"/>
  <c r="Y721" i="20"/>
  <c r="X721" i="20"/>
  <c r="Z721" i="20"/>
  <c r="Y1187" i="20"/>
  <c r="AK1187" i="20" s="1"/>
  <c r="AJ1061" i="20"/>
  <c r="Z956" i="20"/>
  <c r="AH956" i="20" s="1"/>
  <c r="AA711" i="20"/>
  <c r="X711" i="20"/>
  <c r="AA952" i="20"/>
  <c r="AK952" i="20" s="1"/>
  <c r="Y798" i="20"/>
  <c r="X798" i="20"/>
  <c r="AA798" i="20"/>
  <c r="Z798" i="20"/>
  <c r="Z599" i="20"/>
  <c r="Z1047" i="20"/>
  <c r="X1047" i="20"/>
  <c r="AA1047" i="20"/>
  <c r="Z984" i="20"/>
  <c r="AK984" i="20" s="1"/>
  <c r="Z928" i="20"/>
  <c r="AK928" i="20" s="1"/>
  <c r="Y826" i="20"/>
  <c r="AI1159" i="20"/>
  <c r="AH1096" i="20"/>
  <c r="Y966" i="20"/>
  <c r="X966" i="20"/>
  <c r="AA966" i="20"/>
  <c r="Z966" i="20"/>
  <c r="Y1218" i="20"/>
  <c r="AK1218" i="20" s="1"/>
  <c r="AA606" i="20"/>
  <c r="Z606" i="20"/>
  <c r="X606" i="20"/>
  <c r="Z704" i="20"/>
  <c r="Y543" i="20"/>
  <c r="X543" i="20"/>
  <c r="AJ1502" i="20"/>
  <c r="AU1502" i="20" s="1"/>
  <c r="Z1068" i="20"/>
  <c r="AA753" i="20"/>
  <c r="Y672" i="20"/>
  <c r="AK672" i="20" s="1"/>
  <c r="AH620" i="20"/>
  <c r="AA371" i="20"/>
  <c r="Z371" i="20"/>
  <c r="Y371" i="20"/>
  <c r="X371" i="20"/>
  <c r="AA1092" i="20"/>
  <c r="Z375" i="20"/>
  <c r="X375" i="20"/>
  <c r="Z319" i="20"/>
  <c r="X319" i="20"/>
  <c r="AA319" i="20"/>
  <c r="AH1103" i="20"/>
  <c r="AH354" i="20"/>
  <c r="AI266" i="20"/>
  <c r="AH266" i="20"/>
  <c r="AK266" i="20"/>
  <c r="AJ266" i="20"/>
  <c r="X98" i="20"/>
  <c r="AI868" i="20"/>
  <c r="AA532" i="20"/>
  <c r="AI347" i="20"/>
  <c r="AH347" i="20"/>
  <c r="AK347" i="20"/>
  <c r="AJ347" i="20"/>
  <c r="AI291" i="20"/>
  <c r="AH291" i="20"/>
  <c r="AK291" i="20"/>
  <c r="AJ291" i="20"/>
  <c r="Y182" i="20"/>
  <c r="X182" i="20"/>
  <c r="AA182" i="20"/>
  <c r="Z182" i="20"/>
  <c r="X588" i="20"/>
  <c r="Z462" i="20"/>
  <c r="AK462" i="20" s="1"/>
  <c r="AA431" i="20"/>
  <c r="Y119" i="20"/>
  <c r="X119" i="20"/>
  <c r="Z119" i="20"/>
  <c r="AA119" i="20"/>
  <c r="Z186" i="20"/>
  <c r="AH186" i="20" s="1"/>
  <c r="Y49" i="20"/>
  <c r="AK49" i="20" s="1"/>
  <c r="X161" i="20"/>
  <c r="AR214" i="20"/>
  <c r="AU214" i="20"/>
  <c r="AT214" i="20"/>
  <c r="AS214" i="20"/>
  <c r="AW217" i="20" s="1"/>
  <c r="Z354" i="20"/>
  <c r="AK354" i="20" s="1"/>
  <c r="AI172" i="20"/>
  <c r="AU172" i="20" s="1"/>
  <c r="AK60" i="20"/>
  <c r="AK277" i="20"/>
  <c r="AK228" i="20"/>
  <c r="AK116" i="20"/>
  <c r="AI84" i="20"/>
  <c r="AU84" i="20" s="1"/>
  <c r="AI109" i="20"/>
  <c r="AU109" i="20" s="1"/>
  <c r="AH340" i="20"/>
  <c r="AJ284" i="20"/>
  <c r="AU284" i="20" s="1"/>
  <c r="AI165" i="20"/>
  <c r="AU165" i="20" s="1"/>
  <c r="AJ270" i="20"/>
  <c r="AR270" i="20" s="1"/>
  <c r="AH473" i="20"/>
  <c r="AJ333" i="20"/>
  <c r="AU333" i="20" s="1"/>
  <c r="X3472" i="20"/>
  <c r="AK3479" i="20"/>
  <c r="AJ3479" i="20"/>
  <c r="AI3479" i="20"/>
  <c r="AH3479" i="20"/>
  <c r="AA3213" i="20"/>
  <c r="Z3213" i="20"/>
  <c r="Y3213" i="20"/>
  <c r="X3213" i="20"/>
  <c r="AU3364" i="20"/>
  <c r="Y3465" i="20"/>
  <c r="AH3273" i="20"/>
  <c r="AK3273" i="20"/>
  <c r="AI3273" i="20"/>
  <c r="AJ3273" i="20"/>
  <c r="AJ3350" i="20"/>
  <c r="AI3350" i="20"/>
  <c r="AH3350" i="20"/>
  <c r="AK3350" i="20"/>
  <c r="X3248" i="20"/>
  <c r="AA3248" i="20"/>
  <c r="Z3248" i="20"/>
  <c r="Y3248" i="20"/>
  <c r="Y3220" i="20"/>
  <c r="AK3220" i="20" s="1"/>
  <c r="Y3486" i="20"/>
  <c r="X3486" i="20"/>
  <c r="AA3486" i="20"/>
  <c r="Z3486" i="20"/>
  <c r="Y3455" i="20"/>
  <c r="AI3455" i="20" s="1"/>
  <c r="AA3507" i="20"/>
  <c r="Z3507" i="20"/>
  <c r="Y3507" i="20"/>
  <c r="X3507" i="20"/>
  <c r="Z3500" i="20"/>
  <c r="Y3451" i="20"/>
  <c r="Y3395" i="20"/>
  <c r="X3451" i="20"/>
  <c r="Z3472" i="20"/>
  <c r="AA3500" i="20"/>
  <c r="Y3430" i="20"/>
  <c r="X3430" i="20"/>
  <c r="AA3430" i="20"/>
  <c r="Z3430" i="20"/>
  <c r="Z3259" i="20"/>
  <c r="AA3357" i="20"/>
  <c r="Z3455" i="20"/>
  <c r="AH3455" i="20" s="1"/>
  <c r="AA3322" i="20"/>
  <c r="AI3322" i="20" s="1"/>
  <c r="AA3217" i="20"/>
  <c r="Z3220" i="20"/>
  <c r="AH3220" i="20" s="1"/>
  <c r="Y3164" i="20"/>
  <c r="AH3164" i="20" s="1"/>
  <c r="Z3280" i="20"/>
  <c r="AK3280" i="20" s="1"/>
  <c r="Y3175" i="20"/>
  <c r="X3332" i="20"/>
  <c r="AA3332" i="20"/>
  <c r="Y3332" i="20"/>
  <c r="Z3332" i="20"/>
  <c r="Y3101" i="20"/>
  <c r="X3101" i="20"/>
  <c r="Y3224" i="20"/>
  <c r="AK3224" i="20" s="1"/>
  <c r="AK3364" i="20"/>
  <c r="AT3364" i="20" s="1"/>
  <c r="Z3077" i="20"/>
  <c r="AA3021" i="20"/>
  <c r="AK3021" i="20" s="1"/>
  <c r="AA2926" i="20"/>
  <c r="Z2926" i="20"/>
  <c r="Y2926" i="20"/>
  <c r="X2926" i="20"/>
  <c r="Y3059" i="20"/>
  <c r="X3059" i="20"/>
  <c r="Z3059" i="20"/>
  <c r="AA3059" i="20"/>
  <c r="AK3283" i="20"/>
  <c r="AJ3283" i="20"/>
  <c r="AH3283" i="20"/>
  <c r="AI3283" i="20"/>
  <c r="AK3028" i="20"/>
  <c r="AJ3028" i="20"/>
  <c r="AI3028" i="20"/>
  <c r="AH3028" i="20"/>
  <c r="Y3112" i="20"/>
  <c r="X3077" i="20"/>
  <c r="X2902" i="20"/>
  <c r="Y2993" i="20"/>
  <c r="X2993" i="20"/>
  <c r="AA2993" i="20"/>
  <c r="AA2930" i="20"/>
  <c r="X2846" i="20"/>
  <c r="AA2905" i="20"/>
  <c r="X2958" i="20"/>
  <c r="X2905" i="20"/>
  <c r="X2821" i="20"/>
  <c r="AA2821" i="20"/>
  <c r="Z2821" i="20"/>
  <c r="Y2821" i="20"/>
  <c r="X2909" i="20"/>
  <c r="Y2860" i="20"/>
  <c r="X2860" i="20"/>
  <c r="AA2860" i="20"/>
  <c r="Z2765" i="20"/>
  <c r="AA2646" i="20"/>
  <c r="Z2646" i="20"/>
  <c r="Y2646" i="20"/>
  <c r="X2646" i="20"/>
  <c r="AH2898" i="20"/>
  <c r="Z2828" i="20"/>
  <c r="AI2828" i="20" s="1"/>
  <c r="AK2636" i="20"/>
  <c r="AJ2636" i="20"/>
  <c r="AH2636" i="20"/>
  <c r="AI2636" i="20"/>
  <c r="Y2832" i="20"/>
  <c r="Y2622" i="20"/>
  <c r="AI2622" i="20" s="1"/>
  <c r="AA2835" i="20"/>
  <c r="Y2835" i="20"/>
  <c r="X2835" i="20"/>
  <c r="Z2835" i="20"/>
  <c r="X2562" i="20"/>
  <c r="AA2562" i="20"/>
  <c r="Z2562" i="20"/>
  <c r="Y2562" i="20"/>
  <c r="Y2793" i="20"/>
  <c r="AI2608" i="20"/>
  <c r="AH2608" i="20"/>
  <c r="AK2608" i="20"/>
  <c r="AJ2608" i="20"/>
  <c r="AI2552" i="20"/>
  <c r="AH2552" i="20"/>
  <c r="AK2552" i="20"/>
  <c r="AJ2552" i="20"/>
  <c r="Y2541" i="20"/>
  <c r="AI2541" i="20" s="1"/>
  <c r="X2762" i="20"/>
  <c r="Y2629" i="20"/>
  <c r="AK2629" i="20" s="1"/>
  <c r="X2594" i="20"/>
  <c r="AA2545" i="20"/>
  <c r="X2545" i="20"/>
  <c r="X2391" i="20"/>
  <c r="Y2391" i="20"/>
  <c r="X2863" i="20"/>
  <c r="Y2611" i="20"/>
  <c r="X2611" i="20"/>
  <c r="AA2611" i="20"/>
  <c r="Z2611" i="20"/>
  <c r="Z2597" i="20"/>
  <c r="AI2597" i="20" s="1"/>
  <c r="AH2387" i="20"/>
  <c r="Z2706" i="20"/>
  <c r="X2419" i="20"/>
  <c r="AA2657" i="20"/>
  <c r="X2657" i="20"/>
  <c r="Y2443" i="20"/>
  <c r="Z2538" i="20"/>
  <c r="AJ2538" i="20" s="1"/>
  <c r="X2338" i="20"/>
  <c r="AA2692" i="20"/>
  <c r="X2653" i="20"/>
  <c r="Z2394" i="20"/>
  <c r="AJ2734" i="20"/>
  <c r="AT2734" i="20" s="1"/>
  <c r="Y2485" i="20"/>
  <c r="Y2370" i="20"/>
  <c r="X2363" i="20"/>
  <c r="AA2660" i="20"/>
  <c r="AK2153" i="20"/>
  <c r="AJ2153" i="20"/>
  <c r="AI2153" i="20"/>
  <c r="AH2153" i="20"/>
  <c r="AK1992" i="20"/>
  <c r="AJ1992" i="20"/>
  <c r="AI1992" i="20"/>
  <c r="AH1992" i="20"/>
  <c r="AH2440" i="20"/>
  <c r="AI2310" i="20"/>
  <c r="AU2310" i="20" s="1"/>
  <c r="Z2083" i="20"/>
  <c r="AJ2083" i="20" s="1"/>
  <c r="Z2972" i="20"/>
  <c r="AI2972" i="20" s="1"/>
  <c r="AA2461" i="20"/>
  <c r="Z2426" i="20"/>
  <c r="AK2216" i="20"/>
  <c r="AJ2216" i="20"/>
  <c r="AI2216" i="20"/>
  <c r="AH2216" i="20"/>
  <c r="AA2713" i="20"/>
  <c r="X2713" i="20"/>
  <c r="X2352" i="20"/>
  <c r="AA2352" i="20"/>
  <c r="Z2352" i="20"/>
  <c r="Y2352" i="20"/>
  <c r="Z2146" i="20"/>
  <c r="AH2146" i="20" s="1"/>
  <c r="AA2100" i="20"/>
  <c r="X2100" i="20"/>
  <c r="Z2100" i="20"/>
  <c r="Y2100" i="20"/>
  <c r="Z2132" i="20"/>
  <c r="AJ1985" i="20"/>
  <c r="AS1985" i="20" s="1"/>
  <c r="Z1946" i="20"/>
  <c r="AJ1946" i="20" s="1"/>
  <c r="AK2202" i="20"/>
  <c r="AH2202" i="20"/>
  <c r="AJ2202" i="20"/>
  <c r="AI2202" i="20"/>
  <c r="Y2125" i="20"/>
  <c r="AA2716" i="20"/>
  <c r="Y2223" i="20"/>
  <c r="AK2223" i="20" s="1"/>
  <c r="X2132" i="20"/>
  <c r="Y2006" i="20"/>
  <c r="Y2279" i="20"/>
  <c r="AK2279" i="20" s="1"/>
  <c r="Y2188" i="20"/>
  <c r="Z2090" i="20"/>
  <c r="AH2090" i="20" s="1"/>
  <c r="AA2002" i="20"/>
  <c r="AA1964" i="20"/>
  <c r="AH1810" i="20"/>
  <c r="AK1810" i="20"/>
  <c r="AJ1810" i="20"/>
  <c r="AI1810" i="20"/>
  <c r="AI2293" i="20"/>
  <c r="AH2293" i="20"/>
  <c r="AK2293" i="20"/>
  <c r="AJ2293" i="20"/>
  <c r="AA1988" i="20"/>
  <c r="X1988" i="20"/>
  <c r="Z1988" i="20"/>
  <c r="Y1988" i="20"/>
  <c r="AI1915" i="20"/>
  <c r="AH1915" i="20"/>
  <c r="AK1915" i="20"/>
  <c r="AJ1915" i="20"/>
  <c r="Z1869" i="20"/>
  <c r="X1943" i="20"/>
  <c r="Y1775" i="20"/>
  <c r="Z2226" i="20"/>
  <c r="AI2226" i="20" s="1"/>
  <c r="Y2013" i="20"/>
  <c r="AI2013" i="20" s="1"/>
  <c r="Z1922" i="20"/>
  <c r="AH1922" i="20" s="1"/>
  <c r="Z2170" i="20"/>
  <c r="Z2149" i="20"/>
  <c r="AJ2149" i="20" s="1"/>
  <c r="X2065" i="20"/>
  <c r="AI1894" i="20"/>
  <c r="AU1894" i="20" s="1"/>
  <c r="Y1862" i="20"/>
  <c r="X1862" i="20"/>
  <c r="AA1862" i="20"/>
  <c r="Z1862" i="20"/>
  <c r="AK1789" i="20"/>
  <c r="X1705" i="20"/>
  <c r="X1757" i="20"/>
  <c r="AK2307" i="20"/>
  <c r="X1715" i="20"/>
  <c r="AA1645" i="20"/>
  <c r="Z1645" i="20"/>
  <c r="Y1645" i="20"/>
  <c r="X1645" i="20"/>
  <c r="AA1701" i="20"/>
  <c r="Y1540" i="20"/>
  <c r="AK1540" i="20" s="1"/>
  <c r="AA1470" i="20"/>
  <c r="Z1470" i="20"/>
  <c r="Y1470" i="20"/>
  <c r="X1470" i="20"/>
  <c r="AI1932" i="20"/>
  <c r="X1568" i="20"/>
  <c r="AA1568" i="20"/>
  <c r="Z1568" i="20"/>
  <c r="Y1568" i="20"/>
  <c r="X1512" i="20"/>
  <c r="AA1512" i="20"/>
  <c r="Z1512" i="20"/>
  <c r="Y1512" i="20"/>
  <c r="AH1453" i="20"/>
  <c r="AK1453" i="20"/>
  <c r="AJ1453" i="20"/>
  <c r="AI1453" i="20"/>
  <c r="X1712" i="20"/>
  <c r="Y1754" i="20"/>
  <c r="AA1309" i="20"/>
  <c r="Z1309" i="20"/>
  <c r="Y1309" i="20"/>
  <c r="X1309" i="20"/>
  <c r="AA1141" i="20"/>
  <c r="Z1141" i="20"/>
  <c r="Y1141" i="20"/>
  <c r="X1141" i="20"/>
  <c r="Y1561" i="20"/>
  <c r="X1561" i="20"/>
  <c r="AA1561" i="20"/>
  <c r="Z1561" i="20"/>
  <c r="Y1425" i="20"/>
  <c r="Y1579" i="20"/>
  <c r="AK1579" i="20" s="1"/>
  <c r="AA1481" i="20"/>
  <c r="Z1481" i="20"/>
  <c r="AH1439" i="20"/>
  <c r="X1348" i="20"/>
  <c r="AK1131" i="20"/>
  <c r="Z1610" i="20"/>
  <c r="Y1467" i="20"/>
  <c r="AA1582" i="20"/>
  <c r="Z1397" i="20"/>
  <c r="X1397" i="20"/>
  <c r="X1278" i="20"/>
  <c r="X1554" i="20"/>
  <c r="Z1523" i="20"/>
  <c r="AJ1383" i="20"/>
  <c r="AH1383" i="20"/>
  <c r="AK1383" i="20"/>
  <c r="AI1383" i="20"/>
  <c r="AJ1327" i="20"/>
  <c r="AH1327" i="20"/>
  <c r="AK1327" i="20"/>
  <c r="AI1327" i="20"/>
  <c r="AA1299" i="20"/>
  <c r="AK830" i="20"/>
  <c r="AI830" i="20"/>
  <c r="AH830" i="20"/>
  <c r="AJ830" i="20"/>
  <c r="Z1330" i="20"/>
  <c r="AA1131" i="20"/>
  <c r="AJ1131" i="20" s="1"/>
  <c r="X1208" i="20"/>
  <c r="AA1043" i="20"/>
  <c r="Z1043" i="20"/>
  <c r="Y1043" i="20"/>
  <c r="X1043" i="20"/>
  <c r="Z1386" i="20"/>
  <c r="Y1229" i="20"/>
  <c r="AJ1176" i="20"/>
  <c r="AI1176" i="20"/>
  <c r="AH1176" i="20"/>
  <c r="AK1176" i="20"/>
  <c r="X1085" i="20"/>
  <c r="AA1085" i="20"/>
  <c r="Z1085" i="20"/>
  <c r="Y1085" i="20"/>
  <c r="AA1337" i="20"/>
  <c r="X1243" i="20"/>
  <c r="X1106" i="20"/>
  <c r="Z809" i="20"/>
  <c r="AK809" i="20" s="1"/>
  <c r="AA735" i="20"/>
  <c r="X735" i="20"/>
  <c r="AA900" i="20"/>
  <c r="AA707" i="20"/>
  <c r="AJ707" i="20" s="1"/>
  <c r="AA1187" i="20"/>
  <c r="AK1061" i="20"/>
  <c r="AI1019" i="20"/>
  <c r="AH1019" i="20"/>
  <c r="AK1019" i="20"/>
  <c r="AJ1019" i="20"/>
  <c r="Y903" i="20"/>
  <c r="X816" i="20"/>
  <c r="AK781" i="20"/>
  <c r="AK564" i="20"/>
  <c r="AJ564" i="20"/>
  <c r="AI564" i="20"/>
  <c r="AH564" i="20"/>
  <c r="AA1323" i="20"/>
  <c r="Y1323" i="20"/>
  <c r="X1323" i="20"/>
  <c r="Z1323" i="20"/>
  <c r="Y1050" i="20"/>
  <c r="AI1050" i="20" s="1"/>
  <c r="AK893" i="20"/>
  <c r="AJ893" i="20"/>
  <c r="AH893" i="20"/>
  <c r="AI893" i="20"/>
  <c r="AA984" i="20"/>
  <c r="AA553" i="20"/>
  <c r="Z553" i="20"/>
  <c r="Y553" i="20"/>
  <c r="X553" i="20"/>
  <c r="AK1159" i="20"/>
  <c r="AJ1096" i="20"/>
  <c r="Y910" i="20"/>
  <c r="X910" i="20"/>
  <c r="AA910" i="20"/>
  <c r="Z910" i="20"/>
  <c r="AA823" i="20"/>
  <c r="X823" i="20"/>
  <c r="AJ1201" i="20"/>
  <c r="AI1201" i="20"/>
  <c r="AH1201" i="20"/>
  <c r="AK1201" i="20"/>
  <c r="AA1148" i="20"/>
  <c r="AA704" i="20"/>
  <c r="X637" i="20"/>
  <c r="Z592" i="20"/>
  <c r="Y592" i="20"/>
  <c r="AA1404" i="20"/>
  <c r="AA1012" i="20"/>
  <c r="AK725" i="20"/>
  <c r="AJ725" i="20"/>
  <c r="AH725" i="20"/>
  <c r="AI725" i="20"/>
  <c r="X658" i="20"/>
  <c r="AK602" i="20"/>
  <c r="AJ602" i="20"/>
  <c r="AI602" i="20"/>
  <c r="AH602" i="20"/>
  <c r="AK812" i="20"/>
  <c r="X515" i="20"/>
  <c r="AA441" i="20"/>
  <c r="Z441" i="20"/>
  <c r="Y441" i="20"/>
  <c r="X441" i="20"/>
  <c r="Z280" i="20"/>
  <c r="AK280" i="20" s="1"/>
  <c r="X1117" i="20"/>
  <c r="AA592" i="20"/>
  <c r="X455" i="20"/>
  <c r="AI620" i="20"/>
  <c r="Y529" i="20"/>
  <c r="AA427" i="20"/>
  <c r="Z427" i="20"/>
  <c r="Y427" i="20"/>
  <c r="X427" i="20"/>
  <c r="AJ1054" i="20"/>
  <c r="AI557" i="20"/>
  <c r="AU557" i="20" s="1"/>
  <c r="X532" i="20"/>
  <c r="Z315" i="20"/>
  <c r="Z263" i="20"/>
  <c r="X263" i="20"/>
  <c r="AA263" i="20"/>
  <c r="X207" i="20"/>
  <c r="Z207" i="20"/>
  <c r="AA207" i="20"/>
  <c r="Y98" i="20"/>
  <c r="Y532" i="20"/>
  <c r="Z452" i="20"/>
  <c r="Y259" i="20"/>
  <c r="AI259" i="20" s="1"/>
  <c r="Y88" i="20"/>
  <c r="AK88" i="20" s="1"/>
  <c r="AA88" i="20"/>
  <c r="AH868" i="20"/>
  <c r="X518" i="20"/>
  <c r="AH179" i="20"/>
  <c r="AI179" i="20"/>
  <c r="AK179" i="20"/>
  <c r="AJ179" i="20"/>
  <c r="Y588" i="20"/>
  <c r="Z287" i="20"/>
  <c r="Y287" i="20"/>
  <c r="X287" i="20"/>
  <c r="AA287" i="20"/>
  <c r="Z49" i="20"/>
  <c r="AH49" i="20" s="1"/>
  <c r="Y161" i="20"/>
  <c r="X217" i="20"/>
  <c r="AH60" i="20"/>
  <c r="X329" i="20"/>
  <c r="AH228" i="20"/>
  <c r="AJ116" i="20"/>
  <c r="AU116" i="20" s="1"/>
  <c r="AJ84" i="20"/>
  <c r="AT84" i="20" s="1"/>
  <c r="AJ109" i="20"/>
  <c r="AT109" i="20" s="1"/>
  <c r="AA259" i="20"/>
  <c r="AK364" i="20"/>
  <c r="AJ364" i="20"/>
  <c r="AI364" i="20"/>
  <c r="AH364" i="20"/>
  <c r="AJ165" i="20"/>
  <c r="AT165" i="20" s="1"/>
  <c r="Y63" i="20"/>
  <c r="AK63" i="20" s="1"/>
  <c r="AK270" i="20"/>
  <c r="AI473" i="20"/>
  <c r="AA3143" i="20"/>
  <c r="Y3143" i="20"/>
  <c r="Z3143" i="20"/>
  <c r="X3143" i="20"/>
  <c r="AK3339" i="20"/>
  <c r="AJ3339" i="20"/>
  <c r="AH3339" i="20"/>
  <c r="AI3339" i="20"/>
  <c r="AK3500" i="20"/>
  <c r="AJ3500" i="20"/>
  <c r="AI3500" i="20"/>
  <c r="AH3500" i="20"/>
  <c r="X3416" i="20"/>
  <c r="X3395" i="20"/>
  <c r="AA3472" i="20"/>
  <c r="AA3374" i="20"/>
  <c r="Z3374" i="20"/>
  <c r="Y3374" i="20"/>
  <c r="X3374" i="20"/>
  <c r="Z3343" i="20"/>
  <c r="Y3462" i="20"/>
  <c r="X3409" i="20"/>
  <c r="Z3315" i="20"/>
  <c r="AJ3315" i="20" s="1"/>
  <c r="Z3318" i="20"/>
  <c r="Y3318" i="20"/>
  <c r="AA3318" i="20"/>
  <c r="X3318" i="20"/>
  <c r="AA3353" i="20"/>
  <c r="Y3255" i="20"/>
  <c r="AA3346" i="20"/>
  <c r="X3311" i="20"/>
  <c r="AA3416" i="20"/>
  <c r="AA3304" i="20"/>
  <c r="Y3304" i="20"/>
  <c r="X3304" i="20"/>
  <c r="Z3304" i="20"/>
  <c r="AJ3290" i="20"/>
  <c r="AA3220" i="20"/>
  <c r="AA3157" i="20"/>
  <c r="Z3157" i="20"/>
  <c r="Y3157" i="20"/>
  <c r="X3157" i="20"/>
  <c r="AH3126" i="20"/>
  <c r="AK3126" i="20"/>
  <c r="AJ3126" i="20"/>
  <c r="AI3126" i="20"/>
  <c r="Y3154" i="20"/>
  <c r="Y3087" i="20"/>
  <c r="AA3087" i="20"/>
  <c r="Z3087" i="20"/>
  <c r="X3087" i="20"/>
  <c r="Z3224" i="20"/>
  <c r="AJ3224" i="20" s="1"/>
  <c r="X3189" i="20"/>
  <c r="AA3133" i="20"/>
  <c r="AA3262" i="20"/>
  <c r="Y3217" i="20"/>
  <c r="AU3119" i="20"/>
  <c r="AR3119" i="20"/>
  <c r="AT3119" i="20"/>
  <c r="AS3119" i="20"/>
  <c r="Y3084" i="20"/>
  <c r="AK3080" i="20"/>
  <c r="AJ3080" i="20"/>
  <c r="AI3080" i="20"/>
  <c r="AH3080" i="20"/>
  <c r="X2923" i="20"/>
  <c r="AA3112" i="20"/>
  <c r="AA3035" i="20"/>
  <c r="Z3035" i="20"/>
  <c r="AH3035" i="20" s="1"/>
  <c r="X2930" i="20"/>
  <c r="AK3098" i="20"/>
  <c r="AJ3098" i="20"/>
  <c r="AI3098" i="20"/>
  <c r="AH3098" i="20"/>
  <c r="X2989" i="20"/>
  <c r="AH2818" i="20"/>
  <c r="AK2818" i="20"/>
  <c r="AJ2818" i="20"/>
  <c r="AI2818" i="20"/>
  <c r="Y2909" i="20"/>
  <c r="AI2811" i="20"/>
  <c r="AH2811" i="20"/>
  <c r="AK2811" i="20"/>
  <c r="AJ2811" i="20"/>
  <c r="AA3154" i="20"/>
  <c r="AA2758" i="20"/>
  <c r="Z2758" i="20"/>
  <c r="Y2758" i="20"/>
  <c r="X2758" i="20"/>
  <c r="X2643" i="20"/>
  <c r="AI2898" i="20"/>
  <c r="AK2793" i="20"/>
  <c r="AI2793" i="20"/>
  <c r="Z2832" i="20"/>
  <c r="Z2615" i="20"/>
  <c r="X2877" i="20"/>
  <c r="X2559" i="20"/>
  <c r="Y2814" i="20"/>
  <c r="X2814" i="20"/>
  <c r="AA2814" i="20"/>
  <c r="Z2814" i="20"/>
  <c r="Z2793" i="20"/>
  <c r="AH2793" i="20" s="1"/>
  <c r="AI2720" i="20"/>
  <c r="AH2720" i="20"/>
  <c r="AK2720" i="20"/>
  <c r="AJ2720" i="20"/>
  <c r="AI2664" i="20"/>
  <c r="AH2664" i="20"/>
  <c r="AK2664" i="20"/>
  <c r="AJ2664" i="20"/>
  <c r="AA2548" i="20"/>
  <c r="Y2555" i="20"/>
  <c r="X2555" i="20"/>
  <c r="AA2555" i="20"/>
  <c r="Z2555" i="20"/>
  <c r="Z2629" i="20"/>
  <c r="AH2629" i="20" s="1"/>
  <c r="Y2863" i="20"/>
  <c r="X2727" i="20"/>
  <c r="AA2678" i="20"/>
  <c r="AA2366" i="20"/>
  <c r="Z2366" i="20"/>
  <c r="Y2366" i="20"/>
  <c r="X2366" i="20"/>
  <c r="AA2706" i="20"/>
  <c r="AK2468" i="20"/>
  <c r="AA2727" i="20"/>
  <c r="Z2335" i="20"/>
  <c r="Y2667" i="20"/>
  <c r="X2667" i="20"/>
  <c r="AA2667" i="20"/>
  <c r="Z2667" i="20"/>
  <c r="AA2538" i="20"/>
  <c r="Y2401" i="20"/>
  <c r="X2401" i="20"/>
  <c r="Z2401" i="20"/>
  <c r="AA2401" i="20"/>
  <c r="AA2324" i="20"/>
  <c r="Z2324" i="20"/>
  <c r="X2324" i="20"/>
  <c r="Y2324" i="20"/>
  <c r="AA2212" i="20"/>
  <c r="Z2212" i="20"/>
  <c r="X2212" i="20"/>
  <c r="Y2212" i="20"/>
  <c r="AA2387" i="20"/>
  <c r="AK2387" i="20" s="1"/>
  <c r="Y2653" i="20"/>
  <c r="X2373" i="20"/>
  <c r="Z2485" i="20"/>
  <c r="Z2363" i="20"/>
  <c r="X2660" i="20"/>
  <c r="AH2219" i="20"/>
  <c r="AJ2219" i="20"/>
  <c r="AI2219" i="20"/>
  <c r="AK2219" i="20"/>
  <c r="AJ2440" i="20"/>
  <c r="AJ2310" i="20"/>
  <c r="AR2310" i="20" s="1"/>
  <c r="AI2496" i="20"/>
  <c r="Z2377" i="20"/>
  <c r="AJ2377" i="20" s="1"/>
  <c r="AA2377" i="20"/>
  <c r="AA2317" i="20"/>
  <c r="Y2317" i="20"/>
  <c r="X2317" i="20"/>
  <c r="Z2317" i="20"/>
  <c r="X2177" i="20"/>
  <c r="AA2146" i="20"/>
  <c r="Y2128" i="20"/>
  <c r="X2128" i="20"/>
  <c r="AA2128" i="20"/>
  <c r="Z2128" i="20"/>
  <c r="Y1981" i="20"/>
  <c r="X1981" i="20"/>
  <c r="AA1981" i="20"/>
  <c r="Z1981" i="20"/>
  <c r="AA1946" i="20"/>
  <c r="Z1792" i="20"/>
  <c r="AJ1792" i="20" s="1"/>
  <c r="X2716" i="20"/>
  <c r="AA2223" i="20"/>
  <c r="AA2132" i="20"/>
  <c r="Z2006" i="20"/>
  <c r="AA1883" i="20"/>
  <c r="Z1883" i="20"/>
  <c r="Y1883" i="20"/>
  <c r="X1883" i="20"/>
  <c r="Z2279" i="20"/>
  <c r="AJ2279" i="20" s="1"/>
  <c r="Z2188" i="20"/>
  <c r="AA2090" i="20"/>
  <c r="X1995" i="20"/>
  <c r="AA1820" i="20"/>
  <c r="Z1820" i="20"/>
  <c r="Y1820" i="20"/>
  <c r="X1820" i="20"/>
  <c r="Y2419" i="20"/>
  <c r="AK2079" i="20"/>
  <c r="AJ2079" i="20"/>
  <c r="AH2079" i="20"/>
  <c r="AI2079" i="20"/>
  <c r="Y1908" i="20"/>
  <c r="Z1813" i="20"/>
  <c r="AJ1771" i="20"/>
  <c r="AI1771" i="20"/>
  <c r="AH1771" i="20"/>
  <c r="AK1771" i="20"/>
  <c r="AA1792" i="20"/>
  <c r="AK1901" i="20"/>
  <c r="AJ1901" i="20"/>
  <c r="AI1901" i="20"/>
  <c r="AH1901" i="20"/>
  <c r="AA1953" i="20"/>
  <c r="AA1922" i="20"/>
  <c r="AA1817" i="20"/>
  <c r="Y1768" i="20"/>
  <c r="Z1768" i="20"/>
  <c r="AA1911" i="20"/>
  <c r="X1750" i="20"/>
  <c r="AA2149" i="20"/>
  <c r="AK2041" i="20"/>
  <c r="AH2041" i="20"/>
  <c r="AJ2041" i="20"/>
  <c r="AI2041" i="20"/>
  <c r="Y1922" i="20"/>
  <c r="AK1922" i="20" s="1"/>
  <c r="Y2065" i="20"/>
  <c r="AJ1894" i="20"/>
  <c r="AT1894" i="20" s="1"/>
  <c r="AA1764" i="20"/>
  <c r="AK1764" i="20" s="1"/>
  <c r="X1754" i="20"/>
  <c r="Z1670" i="20"/>
  <c r="Y1670" i="20"/>
  <c r="AI2307" i="20"/>
  <c r="Y1715" i="20"/>
  <c r="AA1477" i="20"/>
  <c r="Z1477" i="20"/>
  <c r="Y1477" i="20"/>
  <c r="X1477" i="20"/>
  <c r="X1677" i="20"/>
  <c r="Y1596" i="20"/>
  <c r="X1537" i="20"/>
  <c r="AA1537" i="20"/>
  <c r="Z1537" i="20"/>
  <c r="AA1705" i="20"/>
  <c r="AA1575" i="20"/>
  <c r="Z1575" i="20"/>
  <c r="Y1575" i="20"/>
  <c r="X1575" i="20"/>
  <c r="AA1519" i="20"/>
  <c r="Z1519" i="20"/>
  <c r="Y1519" i="20"/>
  <c r="X1519" i="20"/>
  <c r="AA1463" i="20"/>
  <c r="Z1463" i="20"/>
  <c r="Y1463" i="20"/>
  <c r="X1463" i="20"/>
  <c r="AA1677" i="20"/>
  <c r="AH1509" i="20"/>
  <c r="AK1509" i="20"/>
  <c r="AJ1509" i="20"/>
  <c r="AI1509" i="20"/>
  <c r="Y1537" i="20"/>
  <c r="AH1446" i="20"/>
  <c r="AA1516" i="20"/>
  <c r="AK1306" i="20"/>
  <c r="AJ1306" i="20"/>
  <c r="AI1306" i="20"/>
  <c r="AH1306" i="20"/>
  <c r="X1603" i="20"/>
  <c r="AA1421" i="20"/>
  <c r="Z1579" i="20"/>
  <c r="AJ1579" i="20" s="1"/>
  <c r="AK1236" i="20"/>
  <c r="AI1236" i="20"/>
  <c r="AJ1236" i="20"/>
  <c r="AH1236" i="20"/>
  <c r="AK1124" i="20"/>
  <c r="AI1124" i="20"/>
  <c r="AJ1124" i="20"/>
  <c r="AH1124" i="20"/>
  <c r="Z1467" i="20"/>
  <c r="AA1750" i="20"/>
  <c r="Y1393" i="20"/>
  <c r="AA1393" i="20"/>
  <c r="Z1393" i="20"/>
  <c r="X1393" i="20"/>
  <c r="AJ1190" i="20"/>
  <c r="AH1190" i="20"/>
  <c r="AK1190" i="20"/>
  <c r="AI1190" i="20"/>
  <c r="AI1110" i="20"/>
  <c r="AK1110" i="20"/>
  <c r="AJ1110" i="20"/>
  <c r="AH1110" i="20"/>
  <c r="Y1554" i="20"/>
  <c r="X1411" i="20"/>
  <c r="AK1271" i="20"/>
  <c r="AA1250" i="20"/>
  <c r="AK942" i="20"/>
  <c r="AI942" i="20"/>
  <c r="AH942" i="20"/>
  <c r="AJ942" i="20"/>
  <c r="AK718" i="20"/>
  <c r="AI718" i="20"/>
  <c r="AH718" i="20"/>
  <c r="AJ718" i="20"/>
  <c r="AK1439" i="20"/>
  <c r="AA1498" i="20"/>
  <c r="AK784" i="20"/>
  <c r="AJ784" i="20"/>
  <c r="AI784" i="20"/>
  <c r="AH784" i="20"/>
  <c r="AA756" i="20"/>
  <c r="Z756" i="20"/>
  <c r="Y756" i="20"/>
  <c r="X756" i="20"/>
  <c r="X1372" i="20"/>
  <c r="Z1229" i="20"/>
  <c r="X1162" i="20"/>
  <c r="AK690" i="20"/>
  <c r="AK1446" i="20"/>
  <c r="Y1243" i="20"/>
  <c r="Z1106" i="20"/>
  <c r="X977" i="20"/>
  <c r="Z977" i="20"/>
  <c r="X921" i="20"/>
  <c r="Z921" i="20"/>
  <c r="X865" i="20"/>
  <c r="Z865" i="20"/>
  <c r="AA791" i="20"/>
  <c r="Y732" i="20"/>
  <c r="AI732" i="20" s="1"/>
  <c r="Y676" i="20"/>
  <c r="AI1215" i="20"/>
  <c r="Z1082" i="20"/>
  <c r="Y1082" i="20"/>
  <c r="X1082" i="20"/>
  <c r="AA1082" i="20"/>
  <c r="AA1152" i="20"/>
  <c r="AH1054" i="20"/>
  <c r="Z903" i="20"/>
  <c r="Z816" i="20"/>
  <c r="AI907" i="20"/>
  <c r="AH907" i="20"/>
  <c r="AK907" i="20"/>
  <c r="AJ907" i="20"/>
  <c r="Z746" i="20"/>
  <c r="AA504" i="20"/>
  <c r="Z504" i="20"/>
  <c r="Y504" i="20"/>
  <c r="X504" i="20"/>
  <c r="Y854" i="20"/>
  <c r="X854" i="20"/>
  <c r="AA854" i="20"/>
  <c r="Z854" i="20"/>
  <c r="AH1159" i="20"/>
  <c r="AI1096" i="20"/>
  <c r="AA935" i="20"/>
  <c r="X935" i="20"/>
  <c r="X1148" i="20"/>
  <c r="AA1099" i="20"/>
  <c r="Y1099" i="20"/>
  <c r="X1099" i="20"/>
  <c r="Z1099" i="20"/>
  <c r="AA690" i="20"/>
  <c r="AH690" i="20" s="1"/>
  <c r="Y630" i="20"/>
  <c r="X630" i="20"/>
  <c r="AA630" i="20"/>
  <c r="Z630" i="20"/>
  <c r="X1355" i="20"/>
  <c r="X959" i="20"/>
  <c r="AI739" i="20"/>
  <c r="AH739" i="20"/>
  <c r="AK739" i="20"/>
  <c r="AJ739" i="20"/>
  <c r="Y658" i="20"/>
  <c r="AK546" i="20"/>
  <c r="AJ546" i="20"/>
  <c r="AI546" i="20"/>
  <c r="AH546" i="20"/>
  <c r="Y515" i="20"/>
  <c r="Y760" i="20"/>
  <c r="X438" i="20"/>
  <c r="X585" i="20"/>
  <c r="AK620" i="20"/>
  <c r="X144" i="20"/>
  <c r="AI980" i="20"/>
  <c r="AJ557" i="20"/>
  <c r="AR557" i="20" s="1"/>
  <c r="AA497" i="20"/>
  <c r="Y497" i="20"/>
  <c r="X497" i="20"/>
  <c r="Z497" i="20"/>
  <c r="AA420" i="20"/>
  <c r="Z420" i="20"/>
  <c r="Y420" i="20"/>
  <c r="X420" i="20"/>
  <c r="AK361" i="20"/>
  <c r="AJ361" i="20"/>
  <c r="AI361" i="20"/>
  <c r="AH361" i="20"/>
  <c r="Z259" i="20"/>
  <c r="AJ259" i="20" s="1"/>
  <c r="Z203" i="20"/>
  <c r="AH203" i="20" s="1"/>
  <c r="X95" i="20"/>
  <c r="Z95" i="20"/>
  <c r="AA95" i="20"/>
  <c r="X39" i="20"/>
  <c r="Z39" i="20"/>
  <c r="AA39" i="20"/>
  <c r="AA959" i="20"/>
  <c r="X301" i="20"/>
  <c r="AA301" i="20"/>
  <c r="Z301" i="20"/>
  <c r="Y301" i="20"/>
  <c r="AA256" i="20"/>
  <c r="Y256" i="20"/>
  <c r="AK256" i="20" s="1"/>
  <c r="AA133" i="20"/>
  <c r="Z133" i="20"/>
  <c r="Y133" i="20"/>
  <c r="X133" i="20"/>
  <c r="AA511" i="20"/>
  <c r="AA406" i="20"/>
  <c r="X238" i="20"/>
  <c r="Y238" i="20"/>
  <c r="AA238" i="20"/>
  <c r="Z238" i="20"/>
  <c r="Y1064" i="20"/>
  <c r="AK1064" i="20" s="1"/>
  <c r="X567" i="20"/>
  <c r="AA455" i="20"/>
  <c r="Z406" i="20"/>
  <c r="AA375" i="20"/>
  <c r="Y175" i="20"/>
  <c r="X175" i="20"/>
  <c r="Z175" i="20"/>
  <c r="AA175" i="20"/>
  <c r="AA112" i="20"/>
  <c r="Y319" i="20"/>
  <c r="AA130" i="20"/>
  <c r="Z298" i="20"/>
  <c r="Y217" i="20"/>
  <c r="Y329" i="20"/>
  <c r="AH221" i="20"/>
  <c r="Y438" i="20"/>
  <c r="AK252" i="20"/>
  <c r="AJ252" i="20"/>
  <c r="AI252" i="20"/>
  <c r="AH252" i="20"/>
  <c r="AA315" i="20"/>
  <c r="AK158" i="20"/>
  <c r="AJ158" i="20"/>
  <c r="AI158" i="20"/>
  <c r="AH158" i="20"/>
  <c r="AK53" i="20"/>
  <c r="AJ473" i="20"/>
  <c r="AH326" i="20"/>
  <c r="AK3441" i="20"/>
  <c r="AH3441" i="20"/>
  <c r="AI3420" i="20"/>
  <c r="AU3420" i="20" s="1"/>
  <c r="AA3280" i="20"/>
  <c r="AJ3420" i="20"/>
  <c r="AT3420" i="20" s="1"/>
  <c r="Z3416" i="20"/>
  <c r="X3465" i="20"/>
  <c r="Z3395" i="20"/>
  <c r="X3493" i="20"/>
  <c r="AA3493" i="20"/>
  <c r="Z3493" i="20"/>
  <c r="Y3493" i="20"/>
  <c r="Y3441" i="20"/>
  <c r="AJ3441" i="20" s="1"/>
  <c r="AH3483" i="20"/>
  <c r="Y3409" i="20"/>
  <c r="AT3290" i="20"/>
  <c r="AS3290" i="20"/>
  <c r="AR3290" i="20"/>
  <c r="AU3290" i="20"/>
  <c r="X3504" i="20"/>
  <c r="Z3399" i="20"/>
  <c r="AJ3399" i="20" s="1"/>
  <c r="AA3399" i="20"/>
  <c r="X3287" i="20"/>
  <c r="Y3311" i="20"/>
  <c r="AA3367" i="20"/>
  <c r="AA3343" i="20"/>
  <c r="AA3360" i="20"/>
  <c r="Y3360" i="20"/>
  <c r="X3360" i="20"/>
  <c r="Z3360" i="20"/>
  <c r="Z3311" i="20"/>
  <c r="Y3399" i="20"/>
  <c r="AK3399" i="20" s="1"/>
  <c r="AA3196" i="20"/>
  <c r="AI3196" i="20" s="1"/>
  <c r="AA3269" i="20"/>
  <c r="Y3343" i="20"/>
  <c r="Z3210" i="20"/>
  <c r="X3084" i="20"/>
  <c r="Z2989" i="20"/>
  <c r="AA3224" i="20"/>
  <c r="Y3073" i="20"/>
  <c r="AK3073" i="20" s="1"/>
  <c r="Y3189" i="20"/>
  <c r="Y3122" i="20"/>
  <c r="X3122" i="20"/>
  <c r="Z3122" i="20"/>
  <c r="AA3122" i="20"/>
  <c r="Y3262" i="20"/>
  <c r="AK3262" i="20" s="1"/>
  <c r="AA3206" i="20"/>
  <c r="X3206" i="20"/>
  <c r="Z3206" i="20"/>
  <c r="Y3206" i="20"/>
  <c r="Z3084" i="20"/>
  <c r="X2996" i="20"/>
  <c r="Y3014" i="20"/>
  <c r="AH3014" i="20" s="1"/>
  <c r="AJ3056" i="20"/>
  <c r="AT3056" i="20" s="1"/>
  <c r="AA2881" i="20"/>
  <c r="Z2881" i="20"/>
  <c r="X2881" i="20"/>
  <c r="AA2786" i="20"/>
  <c r="Z2786" i="20"/>
  <c r="X2786" i="20"/>
  <c r="Y2786" i="20"/>
  <c r="Y2937" i="20"/>
  <c r="X2937" i="20"/>
  <c r="AA2937" i="20"/>
  <c r="AJ3063" i="20"/>
  <c r="Z2909" i="20"/>
  <c r="X2856" i="20"/>
  <c r="AK2755" i="20"/>
  <c r="AJ2755" i="20"/>
  <c r="AI2755" i="20"/>
  <c r="AH2755" i="20"/>
  <c r="AJ2898" i="20"/>
  <c r="Y2877" i="20"/>
  <c r="X2618" i="20"/>
  <c r="AA2618" i="20"/>
  <c r="Z2618" i="20"/>
  <c r="Y2618" i="20"/>
  <c r="Y2587" i="20"/>
  <c r="Y2503" i="20"/>
  <c r="X2503" i="20"/>
  <c r="Y2678" i="20"/>
  <c r="AI2678" i="20" s="1"/>
  <c r="Z2727" i="20"/>
  <c r="Z2671" i="20"/>
  <c r="AK2671" i="20" s="1"/>
  <c r="X2604" i="20"/>
  <c r="X2706" i="20"/>
  <c r="AK2674" i="20"/>
  <c r="AJ2674" i="20"/>
  <c r="AI2674" i="20"/>
  <c r="AH2674" i="20"/>
  <c r="Y2475" i="20"/>
  <c r="AH2405" i="20"/>
  <c r="AK2405" i="20"/>
  <c r="AJ2405" i="20"/>
  <c r="AI2405" i="20"/>
  <c r="Z2657" i="20"/>
  <c r="X2520" i="20"/>
  <c r="AA2520" i="20"/>
  <c r="Z2520" i="20"/>
  <c r="Y2520" i="20"/>
  <c r="Z2475" i="20"/>
  <c r="AJ2475" i="20" s="1"/>
  <c r="AK2328" i="20"/>
  <c r="AJ2328" i="20"/>
  <c r="AI2328" i="20"/>
  <c r="AH2328" i="20"/>
  <c r="AA2163" i="20"/>
  <c r="Z2163" i="20"/>
  <c r="Y2163" i="20"/>
  <c r="X2163" i="20"/>
  <c r="X2394" i="20"/>
  <c r="AK2321" i="20"/>
  <c r="AJ2321" i="20"/>
  <c r="AH2321" i="20"/>
  <c r="AI2321" i="20"/>
  <c r="AH2625" i="20"/>
  <c r="AA2436" i="20"/>
  <c r="Y2436" i="20"/>
  <c r="X2436" i="20"/>
  <c r="Z2436" i="20"/>
  <c r="Z2653" i="20"/>
  <c r="Y2373" i="20"/>
  <c r="X2573" i="20"/>
  <c r="AA2468" i="20"/>
  <c r="AJ2468" i="20" s="1"/>
  <c r="AK2359" i="20"/>
  <c r="AJ2359" i="20"/>
  <c r="AH2359" i="20"/>
  <c r="AI2359" i="20"/>
  <c r="AA2506" i="20"/>
  <c r="Y2660" i="20"/>
  <c r="Y2531" i="20"/>
  <c r="AK2531" i="20" s="1"/>
  <c r="AA2184" i="20"/>
  <c r="AH2496" i="20"/>
  <c r="AA2286" i="20"/>
  <c r="X2286" i="20"/>
  <c r="AH2349" i="20"/>
  <c r="AK2349" i="20"/>
  <c r="AJ2349" i="20"/>
  <c r="AI2349" i="20"/>
  <c r="AJ2125" i="20"/>
  <c r="Z1971" i="20"/>
  <c r="X1971" i="20"/>
  <c r="Z2513" i="20"/>
  <c r="AJ2513" i="20" s="1"/>
  <c r="Y2177" i="20"/>
  <c r="AK2135" i="20"/>
  <c r="AJ2135" i="20"/>
  <c r="AI2135" i="20"/>
  <c r="AH2135" i="20"/>
  <c r="AK1974" i="20"/>
  <c r="AJ1974" i="20"/>
  <c r="AI1974" i="20"/>
  <c r="AH1974" i="20"/>
  <c r="AA1785" i="20"/>
  <c r="Z1785" i="20"/>
  <c r="Y1785" i="20"/>
  <c r="X1785" i="20"/>
  <c r="Z2055" i="20"/>
  <c r="AK2055" i="20" s="1"/>
  <c r="Z2223" i="20"/>
  <c r="AJ2223" i="20" s="1"/>
  <c r="Y2167" i="20"/>
  <c r="AK2167" i="20" s="1"/>
  <c r="X2093" i="20"/>
  <c r="AA2279" i="20"/>
  <c r="X2121" i="20"/>
  <c r="Z2076" i="20"/>
  <c r="AH2076" i="20" s="1"/>
  <c r="X2331" i="20"/>
  <c r="Y2076" i="20"/>
  <c r="AK2076" i="20" s="1"/>
  <c r="Z1999" i="20"/>
  <c r="X1890" i="20"/>
  <c r="Z1852" i="20"/>
  <c r="Z1796" i="20"/>
  <c r="AH1796" i="20" s="1"/>
  <c r="AI1859" i="20"/>
  <c r="AH1859" i="20"/>
  <c r="AK1859" i="20"/>
  <c r="AJ1859" i="20"/>
  <c r="AA2559" i="20"/>
  <c r="AA1866" i="20"/>
  <c r="AK1866" i="20" s="1"/>
  <c r="AA1694" i="20"/>
  <c r="Z1694" i="20"/>
  <c r="Y1694" i="20"/>
  <c r="X1694" i="20"/>
  <c r="AA2195" i="20"/>
  <c r="AA1873" i="20"/>
  <c r="Z1775" i="20"/>
  <c r="AA1687" i="20"/>
  <c r="Z1687" i="20"/>
  <c r="Y1687" i="20"/>
  <c r="X1687" i="20"/>
  <c r="X1953" i="20"/>
  <c r="Y1918" i="20"/>
  <c r="X1918" i="20"/>
  <c r="AA1918" i="20"/>
  <c r="Z1918" i="20"/>
  <c r="X1813" i="20"/>
  <c r="Z2013" i="20"/>
  <c r="AH2013" i="20" s="1"/>
  <c r="X1904" i="20"/>
  <c r="Z1736" i="20"/>
  <c r="AJ1736" i="20" s="1"/>
  <c r="AA1908" i="20"/>
  <c r="AI1908" i="20" s="1"/>
  <c r="Y1712" i="20"/>
  <c r="X1761" i="20"/>
  <c r="AA2125" i="20"/>
  <c r="AK2125" i="20" s="1"/>
  <c r="Z1607" i="20"/>
  <c r="Y1607" i="20"/>
  <c r="X1607" i="20"/>
  <c r="Y1495" i="20"/>
  <c r="X1495" i="20"/>
  <c r="X1701" i="20"/>
  <c r="AA1593" i="20"/>
  <c r="AH1593" i="20" s="1"/>
  <c r="Z1593" i="20"/>
  <c r="AA1526" i="20"/>
  <c r="Z1526" i="20"/>
  <c r="Y1526" i="20"/>
  <c r="X1526" i="20"/>
  <c r="Y1460" i="20"/>
  <c r="AK1572" i="20"/>
  <c r="AJ1572" i="20"/>
  <c r="AI1572" i="20"/>
  <c r="AH1572" i="20"/>
  <c r="X1516" i="20"/>
  <c r="X1460" i="20"/>
  <c r="AA1673" i="20"/>
  <c r="X1673" i="20"/>
  <c r="Z1673" i="20"/>
  <c r="Y1673" i="20"/>
  <c r="X1659" i="20"/>
  <c r="AK1418" i="20"/>
  <c r="AJ1418" i="20"/>
  <c r="AI1418" i="20"/>
  <c r="AH1418" i="20"/>
  <c r="Y1299" i="20"/>
  <c r="AK1299" i="20" s="1"/>
  <c r="X1722" i="20"/>
  <c r="AA1722" i="20"/>
  <c r="Y1722" i="20"/>
  <c r="Z1722" i="20"/>
  <c r="Y1603" i="20"/>
  <c r="AA1460" i="20"/>
  <c r="AA1407" i="20"/>
  <c r="Z1407" i="20"/>
  <c r="Y1407" i="20"/>
  <c r="X1407" i="20"/>
  <c r="AA1551" i="20"/>
  <c r="X1656" i="20"/>
  <c r="X1390" i="20"/>
  <c r="Z1554" i="20"/>
  <c r="Y1411" i="20"/>
  <c r="AH1271" i="20"/>
  <c r="AA1355" i="20"/>
  <c r="Y1316" i="20"/>
  <c r="AH1316" i="20" s="1"/>
  <c r="AA1397" i="20"/>
  <c r="AA1267" i="20"/>
  <c r="Y1267" i="20"/>
  <c r="X1267" i="20"/>
  <c r="Z1267" i="20"/>
  <c r="AK1008" i="20"/>
  <c r="AJ1008" i="20"/>
  <c r="AI1008" i="20"/>
  <c r="AH1008" i="20"/>
  <c r="AA875" i="20"/>
  <c r="Z875" i="20"/>
  <c r="Y875" i="20"/>
  <c r="X875" i="20"/>
  <c r="AA763" i="20"/>
  <c r="Z763" i="20"/>
  <c r="Y763" i="20"/>
  <c r="X763" i="20"/>
  <c r="AK1320" i="20"/>
  <c r="AI1320" i="20"/>
  <c r="AH1320" i="20"/>
  <c r="AJ1320" i="20"/>
  <c r="X753" i="20"/>
  <c r="AA644" i="20"/>
  <c r="Z644" i="20"/>
  <c r="Y644" i="20"/>
  <c r="X644" i="20"/>
  <c r="Y1372" i="20"/>
  <c r="AA1229" i="20"/>
  <c r="Z1162" i="20"/>
  <c r="X805" i="20"/>
  <c r="AA805" i="20"/>
  <c r="Z805" i="20"/>
  <c r="Y805" i="20"/>
  <c r="X746" i="20"/>
  <c r="Z676" i="20"/>
  <c r="AA1442" i="20"/>
  <c r="AH1313" i="20"/>
  <c r="AA1243" i="20"/>
  <c r="X1092" i="20"/>
  <c r="X1033" i="20"/>
  <c r="Z1033" i="20"/>
  <c r="AA847" i="20"/>
  <c r="Y788" i="20"/>
  <c r="Y728" i="20"/>
  <c r="AH1215" i="20"/>
  <c r="AI1075" i="20"/>
  <c r="AH1075" i="20"/>
  <c r="AK1075" i="20"/>
  <c r="AJ1075" i="20"/>
  <c r="Y847" i="20"/>
  <c r="Y714" i="20"/>
  <c r="AH714" i="20" s="1"/>
  <c r="AA655" i="20"/>
  <c r="X655" i="20"/>
  <c r="AK1313" i="20"/>
  <c r="Z1117" i="20"/>
  <c r="AI1054" i="20"/>
  <c r="Z900" i="20"/>
  <c r="AA816" i="20"/>
  <c r="AK749" i="20"/>
  <c r="AI749" i="20"/>
  <c r="AH749" i="20"/>
  <c r="AJ749" i="20"/>
  <c r="Y1225" i="20"/>
  <c r="AA1225" i="20"/>
  <c r="Z1225" i="20"/>
  <c r="X1225" i="20"/>
  <c r="Y1047" i="20"/>
  <c r="Y858" i="20"/>
  <c r="AA858" i="20"/>
  <c r="AA777" i="20"/>
  <c r="Y777" i="20"/>
  <c r="X777" i="20"/>
  <c r="Z777" i="20"/>
  <c r="X679" i="20"/>
  <c r="AK501" i="20"/>
  <c r="AJ501" i="20"/>
  <c r="AH501" i="20"/>
  <c r="AI501" i="20"/>
  <c r="AA977" i="20"/>
  <c r="AA921" i="20"/>
  <c r="AK1257" i="20"/>
  <c r="AA945" i="20"/>
  <c r="Y945" i="20"/>
  <c r="X945" i="20"/>
  <c r="Z945" i="20"/>
  <c r="Y679" i="20"/>
  <c r="AH592" i="20"/>
  <c r="AK592" i="20"/>
  <c r="AJ592" i="20"/>
  <c r="AI592" i="20"/>
  <c r="Y1148" i="20"/>
  <c r="AA1068" i="20"/>
  <c r="AK669" i="20"/>
  <c r="AJ669" i="20"/>
  <c r="AH669" i="20"/>
  <c r="AI669" i="20"/>
  <c r="Y578" i="20"/>
  <c r="Y522" i="20"/>
  <c r="AJ522" i="20" s="1"/>
  <c r="X903" i="20"/>
  <c r="X693" i="20"/>
  <c r="Z658" i="20"/>
  <c r="AA714" i="20"/>
  <c r="Y487" i="20"/>
  <c r="AI487" i="20" s="1"/>
  <c r="AI1036" i="20"/>
  <c r="X529" i="20"/>
  <c r="AI924" i="20"/>
  <c r="AK336" i="20"/>
  <c r="AJ336" i="20"/>
  <c r="AI336" i="20"/>
  <c r="AH336" i="20"/>
  <c r="AA35" i="20"/>
  <c r="Z35" i="20"/>
  <c r="Y35" i="20"/>
  <c r="X35" i="20"/>
  <c r="AH980" i="20"/>
  <c r="AK417" i="20"/>
  <c r="AJ417" i="20"/>
  <c r="AI417" i="20"/>
  <c r="AH417" i="20"/>
  <c r="AK305" i="20"/>
  <c r="AJ305" i="20"/>
  <c r="AI305" i="20"/>
  <c r="AH305" i="20"/>
  <c r="X151" i="20"/>
  <c r="Z151" i="20"/>
  <c r="AA151" i="20"/>
  <c r="Z487" i="20"/>
  <c r="AJ487" i="20" s="1"/>
  <c r="AA445" i="20"/>
  <c r="AI378" i="20"/>
  <c r="AH378" i="20"/>
  <c r="AK378" i="20"/>
  <c r="AJ378" i="20"/>
  <c r="AH298" i="20"/>
  <c r="AK298" i="20"/>
  <c r="AJ298" i="20"/>
  <c r="AI298" i="20"/>
  <c r="AH210" i="20"/>
  <c r="AI210" i="20"/>
  <c r="AK210" i="20"/>
  <c r="AJ210" i="20"/>
  <c r="X130" i="20"/>
  <c r="AH42" i="20"/>
  <c r="AI42" i="20"/>
  <c r="AJ42" i="20"/>
  <c r="AK42" i="20"/>
  <c r="AA168" i="20"/>
  <c r="AK168" i="20" s="1"/>
  <c r="AI403" i="20"/>
  <c r="AH403" i="20"/>
  <c r="AK403" i="20"/>
  <c r="AJ403" i="20"/>
  <c r="X315" i="20"/>
  <c r="AH235" i="20"/>
  <c r="AK235" i="20"/>
  <c r="AJ235" i="20"/>
  <c r="AI235" i="20"/>
  <c r="X847" i="20"/>
  <c r="Y567" i="20"/>
  <c r="X452" i="20"/>
  <c r="AA56" i="20"/>
  <c r="AK56" i="20" s="1"/>
  <c r="AA280" i="20"/>
  <c r="Z112" i="20"/>
  <c r="AA448" i="20"/>
  <c r="AK448" i="20" s="1"/>
  <c r="Z312" i="20"/>
  <c r="X273" i="20"/>
  <c r="Z217" i="20"/>
  <c r="X459" i="20"/>
  <c r="Z329" i="20"/>
  <c r="AI221" i="20"/>
  <c r="X385" i="20"/>
  <c r="AA203" i="20"/>
  <c r="AK308" i="20"/>
  <c r="AJ308" i="20"/>
  <c r="AI308" i="20"/>
  <c r="AH308" i="20"/>
  <c r="AH53" i="20"/>
  <c r="AH102" i="20"/>
  <c r="AI326" i="20"/>
  <c r="Y95" i="20"/>
  <c r="AK3203" i="20"/>
  <c r="AH3203" i="20"/>
  <c r="AI3203" i="20"/>
  <c r="AJ3203" i="20"/>
  <c r="Z3336" i="20"/>
  <c r="AI3336" i="20" s="1"/>
  <c r="Y3077" i="20"/>
  <c r="AA2982" i="20"/>
  <c r="Z2982" i="20"/>
  <c r="Y2982" i="20"/>
  <c r="X2982" i="20"/>
  <c r="Z3042" i="20"/>
  <c r="Y3042" i="20"/>
  <c r="X3147" i="20"/>
  <c r="Y3108" i="20"/>
  <c r="AK3108" i="20" s="1"/>
  <c r="AA3024" i="20"/>
  <c r="Z3024" i="20"/>
  <c r="Y3024" i="20"/>
  <c r="X3024" i="20"/>
  <c r="Z3262" i="20"/>
  <c r="AJ3262" i="20" s="1"/>
  <c r="AI3115" i="20"/>
  <c r="AK3115" i="20"/>
  <c r="AJ3115" i="20"/>
  <c r="AH3115" i="20"/>
  <c r="AA3168" i="20"/>
  <c r="AA3042" i="20"/>
  <c r="Y2996" i="20"/>
  <c r="AI3000" i="20"/>
  <c r="AH3000" i="20"/>
  <c r="AK3000" i="20"/>
  <c r="AJ3000" i="20"/>
  <c r="AA2919" i="20"/>
  <c r="Z2919" i="20"/>
  <c r="X2919" i="20"/>
  <c r="Y2919" i="20"/>
  <c r="AA3210" i="20"/>
  <c r="AK3136" i="20"/>
  <c r="AJ3136" i="20"/>
  <c r="AI3136" i="20"/>
  <c r="AH3136" i="20"/>
  <c r="X3045" i="20"/>
  <c r="X3010" i="20"/>
  <c r="AA3010" i="20"/>
  <c r="Z3010" i="20"/>
  <c r="Y3010" i="20"/>
  <c r="AI2888" i="20"/>
  <c r="AH2888" i="20"/>
  <c r="AK2888" i="20"/>
  <c r="AJ2888" i="20"/>
  <c r="Y2923" i="20"/>
  <c r="Y2947" i="20"/>
  <c r="X2947" i="20"/>
  <c r="AA2947" i="20"/>
  <c r="Z2947" i="20"/>
  <c r="Y2891" i="20"/>
  <c r="X2891" i="20"/>
  <c r="AA2891" i="20"/>
  <c r="Z2891" i="20"/>
  <c r="AK2961" i="20"/>
  <c r="AJ2961" i="20"/>
  <c r="AI2961" i="20"/>
  <c r="AH2961" i="20"/>
  <c r="AK2783" i="20"/>
  <c r="AJ2783" i="20"/>
  <c r="AH2783" i="20"/>
  <c r="AI2783" i="20"/>
  <c r="Y2825" i="20"/>
  <c r="AJ2825" i="20" s="1"/>
  <c r="AK3063" i="20"/>
  <c r="AK2965" i="20"/>
  <c r="AI2965" i="20"/>
  <c r="AH2965" i="20"/>
  <c r="AJ2965" i="20"/>
  <c r="AK2874" i="20"/>
  <c r="AJ2874" i="20"/>
  <c r="AI2874" i="20"/>
  <c r="AH2874" i="20"/>
  <c r="Z2979" i="20"/>
  <c r="AH2979" i="20" s="1"/>
  <c r="Y2856" i="20"/>
  <c r="AK2884" i="20"/>
  <c r="AH2884" i="20"/>
  <c r="AJ2884" i="20"/>
  <c r="AI2884" i="20"/>
  <c r="AA2695" i="20"/>
  <c r="Z2695" i="20"/>
  <c r="X2695" i="20"/>
  <c r="Y2695" i="20"/>
  <c r="AA2583" i="20"/>
  <c r="Z2583" i="20"/>
  <c r="X2583" i="20"/>
  <c r="Y2583" i="20"/>
  <c r="AA2825" i="20"/>
  <c r="Z2877" i="20"/>
  <c r="X2615" i="20"/>
  <c r="X2807" i="20"/>
  <c r="X2548" i="20"/>
  <c r="AA2744" i="20"/>
  <c r="Y2744" i="20"/>
  <c r="X2744" i="20"/>
  <c r="Z2744" i="20"/>
  <c r="AK2489" i="20"/>
  <c r="AI2489" i="20"/>
  <c r="AH2489" i="20"/>
  <c r="AJ2489" i="20"/>
  <c r="AA2846" i="20"/>
  <c r="AA2615" i="20"/>
  <c r="X2685" i="20"/>
  <c r="Y2643" i="20"/>
  <c r="Y2604" i="20"/>
  <c r="AA2702" i="20"/>
  <c r="AA2601" i="20"/>
  <c r="X2601" i="20"/>
  <c r="Y2702" i="20"/>
  <c r="AH2702" i="20" s="1"/>
  <c r="AA2671" i="20"/>
  <c r="Z2391" i="20"/>
  <c r="AI2398" i="20"/>
  <c r="AH2398" i="20"/>
  <c r="AK2398" i="20"/>
  <c r="AJ2398" i="20"/>
  <c r="AA2475" i="20"/>
  <c r="AK2475" i="20" s="1"/>
  <c r="X2569" i="20"/>
  <c r="AI2510" i="20"/>
  <c r="AH2510" i="20"/>
  <c r="AJ2510" i="20"/>
  <c r="AK2510" i="20"/>
  <c r="AA2380" i="20"/>
  <c r="Y2380" i="20"/>
  <c r="X2380" i="20"/>
  <c r="Z2380" i="20"/>
  <c r="AI2625" i="20"/>
  <c r="Y2573" i="20"/>
  <c r="X2429" i="20"/>
  <c r="AH2195" i="20"/>
  <c r="Y2506" i="20"/>
  <c r="AH2300" i="20"/>
  <c r="AK2300" i="20"/>
  <c r="AJ2300" i="20"/>
  <c r="AI2300" i="20"/>
  <c r="AK2303" i="20"/>
  <c r="AJ2303" i="20"/>
  <c r="AI2303" i="20"/>
  <c r="AH2303" i="20"/>
  <c r="Z2531" i="20"/>
  <c r="AJ2531" i="20" s="1"/>
  <c r="Y2254" i="20"/>
  <c r="AJ2496" i="20"/>
  <c r="AA2450" i="20"/>
  <c r="AK2314" i="20"/>
  <c r="AI2314" i="20"/>
  <c r="AH2314" i="20"/>
  <c r="AJ2314" i="20"/>
  <c r="AK2478" i="20"/>
  <c r="Z2198" i="20"/>
  <c r="X2198" i="20"/>
  <c r="X2027" i="20"/>
  <c r="AA2513" i="20"/>
  <c r="Z2177" i="20"/>
  <c r="AA2093" i="20"/>
  <c r="AA1995" i="20"/>
  <c r="AA2121" i="20"/>
  <c r="AA2058" i="20"/>
  <c r="AJ2058" i="20" s="1"/>
  <c r="AJ1908" i="20"/>
  <c r="AK1782" i="20"/>
  <c r="AJ1782" i="20"/>
  <c r="AI1782" i="20"/>
  <c r="AH1782" i="20"/>
  <c r="AA2055" i="20"/>
  <c r="Y1978" i="20"/>
  <c r="AI1978" i="20" s="1"/>
  <c r="AA2167" i="20"/>
  <c r="Y2121" i="20"/>
  <c r="Y2072" i="20"/>
  <c r="X2072" i="20"/>
  <c r="AA2072" i="20"/>
  <c r="Z2072" i="20"/>
  <c r="AK1967" i="20"/>
  <c r="AJ1967" i="20"/>
  <c r="AI1967" i="20"/>
  <c r="AH1967" i="20"/>
  <c r="X1873" i="20"/>
  <c r="AA2289" i="20"/>
  <c r="AI2069" i="20"/>
  <c r="AH2069" i="20"/>
  <c r="AK2069" i="20"/>
  <c r="AJ2069" i="20"/>
  <c r="AA1999" i="20"/>
  <c r="X1925" i="20"/>
  <c r="AA1925" i="20"/>
  <c r="Z1925" i="20"/>
  <c r="Y1925" i="20"/>
  <c r="Y1852" i="20"/>
  <c r="AI1803" i="20"/>
  <c r="AH1803" i="20"/>
  <c r="AK1803" i="20"/>
  <c r="AJ1803" i="20"/>
  <c r="Y1929" i="20"/>
  <c r="AK1929" i="20" s="1"/>
  <c r="X1831" i="20"/>
  <c r="AA1831" i="20"/>
  <c r="AA1852" i="20"/>
  <c r="X1869" i="20"/>
  <c r="Y1677" i="20"/>
  <c r="Y1953" i="20"/>
  <c r="X1799" i="20"/>
  <c r="Y1904" i="20"/>
  <c r="X2034" i="20"/>
  <c r="AA1754" i="20"/>
  <c r="Z1705" i="20"/>
  <c r="Z1831" i="20"/>
  <c r="AA1726" i="20"/>
  <c r="AK1481" i="20"/>
  <c r="AJ1481" i="20"/>
  <c r="AI1481" i="20"/>
  <c r="AH1481" i="20"/>
  <c r="Y2083" i="20"/>
  <c r="AI2083" i="20" s="1"/>
  <c r="AH1698" i="20"/>
  <c r="Z1540" i="20"/>
  <c r="AH1540" i="20" s="1"/>
  <c r="AA1649" i="20"/>
  <c r="Z1649" i="20"/>
  <c r="AK1649" i="20" s="1"/>
  <c r="Y1831" i="20"/>
  <c r="Z1551" i="20"/>
  <c r="Z1495" i="20"/>
  <c r="X1670" i="20"/>
  <c r="AH1621" i="20"/>
  <c r="AK1621" i="20"/>
  <c r="AJ1621" i="20"/>
  <c r="AI1621" i="20"/>
  <c r="Y1659" i="20"/>
  <c r="X1498" i="20"/>
  <c r="Z1691" i="20"/>
  <c r="AK1691" i="20" s="1"/>
  <c r="AA1691" i="20"/>
  <c r="AK1274" i="20"/>
  <c r="AJ1274" i="20"/>
  <c r="AH1274" i="20"/>
  <c r="AI1274" i="20"/>
  <c r="Z1603" i="20"/>
  <c r="X1666" i="20"/>
  <c r="X1456" i="20"/>
  <c r="AA1456" i="20"/>
  <c r="Z1456" i="20"/>
  <c r="Y1456" i="20"/>
  <c r="X1428" i="20"/>
  <c r="Y1726" i="20"/>
  <c r="Z1642" i="20"/>
  <c r="AK1642" i="20" s="1"/>
  <c r="X1442" i="20"/>
  <c r="AJ1246" i="20"/>
  <c r="AH1246" i="20"/>
  <c r="AI1246" i="20"/>
  <c r="AK1246" i="20"/>
  <c r="AI1166" i="20"/>
  <c r="AK1166" i="20"/>
  <c r="AJ1166" i="20"/>
  <c r="AH1166" i="20"/>
  <c r="AA1495" i="20"/>
  <c r="Z1411" i="20"/>
  <c r="AK1369" i="20"/>
  <c r="X1341" i="20"/>
  <c r="AH1369" i="20"/>
  <c r="X1330" i="20"/>
  <c r="Y1169" i="20"/>
  <c r="AA1169" i="20"/>
  <c r="Z1169" i="20"/>
  <c r="X1169" i="20"/>
  <c r="AI900" i="20"/>
  <c r="AA1372" i="20"/>
  <c r="AA987" i="20"/>
  <c r="Z987" i="20"/>
  <c r="Y987" i="20"/>
  <c r="X987" i="20"/>
  <c r="Y753" i="20"/>
  <c r="X1204" i="20"/>
  <c r="X1152" i="20"/>
  <c r="X861" i="20"/>
  <c r="AA861" i="20"/>
  <c r="Z861" i="20"/>
  <c r="Y861" i="20"/>
  <c r="Z732" i="20"/>
  <c r="AJ732" i="20" s="1"/>
  <c r="AK1400" i="20"/>
  <c r="AJ1400" i="20"/>
  <c r="AI1400" i="20"/>
  <c r="AH1400" i="20"/>
  <c r="AI1313" i="20"/>
  <c r="AA1015" i="20"/>
  <c r="Y956" i="20"/>
  <c r="AI956" i="20" s="1"/>
  <c r="Y900" i="20"/>
  <c r="AJ900" i="20" s="1"/>
  <c r="Y844" i="20"/>
  <c r="AI844" i="20" s="1"/>
  <c r="AJ1215" i="20"/>
  <c r="Z1012" i="20"/>
  <c r="AJ1012" i="20" s="1"/>
  <c r="Z847" i="20"/>
  <c r="X760" i="20"/>
  <c r="X1285" i="20"/>
  <c r="Y1117" i="20"/>
  <c r="Y1078" i="20"/>
  <c r="X1078" i="20"/>
  <c r="AA1078" i="20"/>
  <c r="Z1078" i="20"/>
  <c r="AI851" i="20"/>
  <c r="AH851" i="20"/>
  <c r="AK851" i="20"/>
  <c r="AJ851" i="20"/>
  <c r="AA809" i="20"/>
  <c r="Y746" i="20"/>
  <c r="Y1022" i="20"/>
  <c r="X1022" i="20"/>
  <c r="AA1022" i="20"/>
  <c r="Z1022" i="20"/>
  <c r="AI963" i="20"/>
  <c r="AH963" i="20"/>
  <c r="AK963" i="20"/>
  <c r="AJ963" i="20"/>
  <c r="AK837" i="20"/>
  <c r="AJ837" i="20"/>
  <c r="AH837" i="20"/>
  <c r="AI837" i="20"/>
  <c r="Y623" i="20"/>
  <c r="AA560" i="20"/>
  <c r="Z560" i="20"/>
  <c r="Y560" i="20"/>
  <c r="X560" i="20"/>
  <c r="AK949" i="20"/>
  <c r="AJ949" i="20"/>
  <c r="AH949" i="20"/>
  <c r="AI949" i="20"/>
  <c r="AA889" i="20"/>
  <c r="Y889" i="20"/>
  <c r="X889" i="20"/>
  <c r="Z889" i="20"/>
  <c r="AH1257" i="20"/>
  <c r="AK1145" i="20"/>
  <c r="X994" i="20"/>
  <c r="AA879" i="20"/>
  <c r="X879" i="20"/>
  <c r="Z679" i="20"/>
  <c r="Z578" i="20"/>
  <c r="AA515" i="20"/>
  <c r="Y735" i="20"/>
  <c r="Z571" i="20"/>
  <c r="AK571" i="20" s="1"/>
  <c r="AA1127" i="20"/>
  <c r="Y1127" i="20"/>
  <c r="Z1127" i="20"/>
  <c r="X1127" i="20"/>
  <c r="AA844" i="20"/>
  <c r="Y686" i="20"/>
  <c r="X686" i="20"/>
  <c r="AA686" i="20"/>
  <c r="Z686" i="20"/>
  <c r="Z655" i="20"/>
  <c r="Z581" i="20"/>
  <c r="Y581" i="20"/>
  <c r="X581" i="20"/>
  <c r="AA581" i="20"/>
  <c r="Z536" i="20"/>
  <c r="Y536" i="20"/>
  <c r="X536" i="20"/>
  <c r="Y585" i="20"/>
  <c r="Y431" i="20"/>
  <c r="AH1036" i="20"/>
  <c r="AH494" i="20"/>
  <c r="AI494" i="20"/>
  <c r="AK494" i="20"/>
  <c r="AJ494" i="20"/>
  <c r="AA434" i="20"/>
  <c r="Z434" i="20"/>
  <c r="Y434" i="20"/>
  <c r="X434" i="20"/>
  <c r="AH924" i="20"/>
  <c r="Z322" i="20"/>
  <c r="AI322" i="20" s="1"/>
  <c r="AK224" i="20"/>
  <c r="AJ224" i="20"/>
  <c r="AI224" i="20"/>
  <c r="AH224" i="20"/>
  <c r="X112" i="20"/>
  <c r="AJ32" i="20"/>
  <c r="Y550" i="20"/>
  <c r="AK249" i="20"/>
  <c r="AJ249" i="20"/>
  <c r="AI249" i="20"/>
  <c r="AH249" i="20"/>
  <c r="AA196" i="20"/>
  <c r="Z196" i="20"/>
  <c r="Y196" i="20"/>
  <c r="X196" i="20"/>
  <c r="AI81" i="20"/>
  <c r="AK81" i="20"/>
  <c r="AJ81" i="20"/>
  <c r="AH81" i="20"/>
  <c r="AH67" i="20"/>
  <c r="AK67" i="20"/>
  <c r="AI67" i="20"/>
  <c r="AJ67" i="20"/>
  <c r="Y896" i="20"/>
  <c r="AK896" i="20" s="1"/>
  <c r="AA487" i="20"/>
  <c r="AA424" i="20"/>
  <c r="AA368" i="20"/>
  <c r="Y368" i="20"/>
  <c r="AK368" i="20" s="1"/>
  <c r="Y203" i="20"/>
  <c r="AI203" i="20" s="1"/>
  <c r="Z77" i="20"/>
  <c r="AA77" i="20"/>
  <c r="Y77" i="20"/>
  <c r="X77" i="20"/>
  <c r="Y32" i="20"/>
  <c r="AK32" i="20" s="1"/>
  <c r="AA32" i="20"/>
  <c r="Y606" i="20"/>
  <c r="X511" i="20"/>
  <c r="Y445" i="20"/>
  <c r="Z399" i="20"/>
  <c r="Y399" i="20"/>
  <c r="X399" i="20"/>
  <c r="AA399" i="20"/>
  <c r="Z343" i="20"/>
  <c r="Y343" i="20"/>
  <c r="X343" i="20"/>
  <c r="AA343" i="20"/>
  <c r="AA410" i="20"/>
  <c r="AJ410" i="20" s="1"/>
  <c r="Z256" i="20"/>
  <c r="AJ256" i="20" s="1"/>
  <c r="Z74" i="20"/>
  <c r="Y130" i="20"/>
  <c r="AA459" i="20"/>
  <c r="Y273" i="20"/>
  <c r="X105" i="20"/>
  <c r="Y385" i="20"/>
  <c r="AA322" i="20"/>
  <c r="X147" i="20"/>
  <c r="AI53" i="20"/>
  <c r="AI102" i="20"/>
  <c r="Z455" i="20"/>
  <c r="Y207" i="20"/>
  <c r="Z88" i="20"/>
  <c r="AJ88" i="20" s="1"/>
  <c r="X3413" i="20"/>
  <c r="Y3413" i="20"/>
  <c r="X3437" i="20"/>
  <c r="AA3437" i="20"/>
  <c r="Z3437" i="20"/>
  <c r="Y3437" i="20"/>
  <c r="AI3427" i="20"/>
  <c r="AH3427" i="20"/>
  <c r="AK3427" i="20"/>
  <c r="AJ3427" i="20"/>
  <c r="AK3448" i="20"/>
  <c r="AK3301" i="20"/>
  <c r="AI3301" i="20"/>
  <c r="AH3301" i="20"/>
  <c r="AJ3301" i="20"/>
  <c r="AK3217" i="20"/>
  <c r="AJ3217" i="20"/>
  <c r="AI3217" i="20"/>
  <c r="AH3217" i="20"/>
  <c r="AA3161" i="20"/>
  <c r="X3269" i="20"/>
  <c r="Z3469" i="20"/>
  <c r="AJ3469" i="20" s="1"/>
  <c r="Y3469" i="20"/>
  <c r="AK3469" i="20" s="1"/>
  <c r="AA3402" i="20"/>
  <c r="Z3402" i="20"/>
  <c r="Y3402" i="20"/>
  <c r="X3402" i="20"/>
  <c r="Z3378" i="20"/>
  <c r="AA3388" i="20"/>
  <c r="Z3388" i="20"/>
  <c r="Y3388" i="20"/>
  <c r="X3388" i="20"/>
  <c r="AH3434" i="20"/>
  <c r="AK3434" i="20"/>
  <c r="AJ3434" i="20"/>
  <c r="AI3434" i="20"/>
  <c r="X3378" i="20"/>
  <c r="AA3423" i="20"/>
  <c r="AH3423" i="20" s="1"/>
  <c r="Y3448" i="20"/>
  <c r="AJ3448" i="20" s="1"/>
  <c r="Y3392" i="20"/>
  <c r="AK3392" i="20" s="1"/>
  <c r="X3371" i="20"/>
  <c r="Y3371" i="20"/>
  <c r="AI3406" i="20"/>
  <c r="AA3465" i="20"/>
  <c r="Z3504" i="20"/>
  <c r="AK3252" i="20"/>
  <c r="AJ3252" i="20"/>
  <c r="AI3252" i="20"/>
  <c r="AH3252" i="20"/>
  <c r="Y3353" i="20"/>
  <c r="Z3357" i="20"/>
  <c r="AJ3357" i="20" s="1"/>
  <c r="AK3308" i="20"/>
  <c r="AJ3308" i="20"/>
  <c r="AH3308" i="20"/>
  <c r="AI3308" i="20"/>
  <c r="X3255" i="20"/>
  <c r="X3329" i="20"/>
  <c r="Y3297" i="20"/>
  <c r="AH3297" i="20" s="1"/>
  <c r="Z3231" i="20"/>
  <c r="Y3231" i="20"/>
  <c r="X3231" i="20"/>
  <c r="AA3231" i="20"/>
  <c r="Z3185" i="20"/>
  <c r="AK3185" i="20" s="1"/>
  <c r="X3161" i="20"/>
  <c r="X3154" i="20"/>
  <c r="AA3150" i="20"/>
  <c r="Z3150" i="20"/>
  <c r="X3150" i="20"/>
  <c r="Y3150" i="20"/>
  <c r="X3294" i="20"/>
  <c r="AK3192" i="20"/>
  <c r="AJ3192" i="20"/>
  <c r="AI3192" i="20"/>
  <c r="AH3192" i="20"/>
  <c r="AA3129" i="20"/>
  <c r="Z3073" i="20"/>
  <c r="AJ3073" i="20" s="1"/>
  <c r="AA3234" i="20"/>
  <c r="AA3031" i="20"/>
  <c r="Z3031" i="20"/>
  <c r="Y3031" i="20"/>
  <c r="X3031" i="20"/>
  <c r="Y3147" i="20"/>
  <c r="Z3108" i="20"/>
  <c r="AH3108" i="20" s="1"/>
  <c r="Z3168" i="20"/>
  <c r="AA3052" i="20"/>
  <c r="Y2986" i="20"/>
  <c r="Z2996" i="20"/>
  <c r="AA2986" i="20"/>
  <c r="AK2916" i="20"/>
  <c r="AJ2916" i="20"/>
  <c r="AH2916" i="20"/>
  <c r="AI2916" i="20"/>
  <c r="X3052" i="20"/>
  <c r="Y3045" i="20"/>
  <c r="AA2912" i="20"/>
  <c r="Y2912" i="20"/>
  <c r="X2912" i="20"/>
  <c r="Z2912" i="20"/>
  <c r="AI3056" i="20"/>
  <c r="AU3056" i="20" s="1"/>
  <c r="X2940" i="20"/>
  <c r="Y3066" i="20"/>
  <c r="X3066" i="20"/>
  <c r="AA3066" i="20"/>
  <c r="Z3066" i="20"/>
  <c r="X2933" i="20"/>
  <c r="AH3063" i="20"/>
  <c r="AA2968" i="20"/>
  <c r="Y2968" i="20"/>
  <c r="X2968" i="20"/>
  <c r="Z2968" i="20"/>
  <c r="Y2905" i="20"/>
  <c r="Z2856" i="20"/>
  <c r="AK2692" i="20"/>
  <c r="AJ2692" i="20"/>
  <c r="AH2692" i="20"/>
  <c r="AI2692" i="20"/>
  <c r="X2580" i="20"/>
  <c r="Y2797" i="20"/>
  <c r="Y2807" i="20"/>
  <c r="X2765" i="20"/>
  <c r="AH2590" i="20"/>
  <c r="AK2590" i="20"/>
  <c r="AJ2590" i="20"/>
  <c r="AI2590" i="20"/>
  <c r="AK2681" i="20"/>
  <c r="AJ2681" i="20"/>
  <c r="AI2681" i="20"/>
  <c r="AH2681" i="20"/>
  <c r="Y2548" i="20"/>
  <c r="AA2576" i="20"/>
  <c r="Y2576" i="20"/>
  <c r="X2576" i="20"/>
  <c r="Z2576" i="20"/>
  <c r="X2335" i="20"/>
  <c r="Y2335" i="20"/>
  <c r="Z2580" i="20"/>
  <c r="Y2685" i="20"/>
  <c r="AK2776" i="20"/>
  <c r="AI2776" i="20"/>
  <c r="AH2776" i="20"/>
  <c r="AJ2776" i="20"/>
  <c r="AH2461" i="20"/>
  <c r="AK2461" i="20"/>
  <c r="AI2461" i="20"/>
  <c r="AJ2461" i="20"/>
  <c r="X2709" i="20"/>
  <c r="AI2342" i="20"/>
  <c r="AH2342" i="20"/>
  <c r="AK2342" i="20"/>
  <c r="AJ2342" i="20"/>
  <c r="X2464" i="20"/>
  <c r="AA2464" i="20"/>
  <c r="Z2464" i="20"/>
  <c r="Y2464" i="20"/>
  <c r="AA2779" i="20"/>
  <c r="Y2779" i="20"/>
  <c r="X2779" i="20"/>
  <c r="Z2779" i="20"/>
  <c r="AA2569" i="20"/>
  <c r="Y2282" i="20"/>
  <c r="Z2860" i="20"/>
  <c r="X2499" i="20"/>
  <c r="X2443" i="20"/>
  <c r="Y2338" i="20"/>
  <c r="X2790" i="20"/>
  <c r="Z2573" i="20"/>
  <c r="Y2429" i="20"/>
  <c r="AH2188" i="20"/>
  <c r="X2482" i="20"/>
  <c r="Y2240" i="20"/>
  <c r="X2240" i="20"/>
  <c r="AA2240" i="20"/>
  <c r="Z2240" i="20"/>
  <c r="AA2107" i="20"/>
  <c r="Z2107" i="20"/>
  <c r="Y2107" i="20"/>
  <c r="X2107" i="20"/>
  <c r="AA2531" i="20"/>
  <c r="X2408" i="20"/>
  <c r="AA2408" i="20"/>
  <c r="Z2408" i="20"/>
  <c r="Y2408" i="20"/>
  <c r="Z2254" i="20"/>
  <c r="Y2450" i="20"/>
  <c r="AK2450" i="20" s="1"/>
  <c r="AA2156" i="20"/>
  <c r="Z2156" i="20"/>
  <c r="Y2156" i="20"/>
  <c r="X2156" i="20"/>
  <c r="Y2331" i="20"/>
  <c r="AK2247" i="20"/>
  <c r="AJ2247" i="20"/>
  <c r="AI2247" i="20"/>
  <c r="AH2247" i="20"/>
  <c r="Y2195" i="20"/>
  <c r="AI2195" i="20" s="1"/>
  <c r="X2114" i="20"/>
  <c r="Z1964" i="20"/>
  <c r="AH1964" i="20" s="1"/>
  <c r="Y1964" i="20"/>
  <c r="AK1964" i="20" s="1"/>
  <c r="AA2261" i="20"/>
  <c r="Y2261" i="20"/>
  <c r="X2261" i="20"/>
  <c r="Z2261" i="20"/>
  <c r="Y2062" i="20"/>
  <c r="AI2062" i="20" s="1"/>
  <c r="AH2051" i="20"/>
  <c r="AK2051" i="20"/>
  <c r="AJ2051" i="20"/>
  <c r="AI2051" i="20"/>
  <c r="AA1897" i="20"/>
  <c r="Z1897" i="20"/>
  <c r="Y1897" i="20"/>
  <c r="X1897" i="20"/>
  <c r="Z1978" i="20"/>
  <c r="AH1978" i="20" s="1"/>
  <c r="X2275" i="20"/>
  <c r="AA2205" i="20"/>
  <c r="X2205" i="20"/>
  <c r="Z2205" i="20"/>
  <c r="Y2205" i="20"/>
  <c r="Z2167" i="20"/>
  <c r="AJ2167" i="20" s="1"/>
  <c r="AA2044" i="20"/>
  <c r="X2044" i="20"/>
  <c r="Y2044" i="20"/>
  <c r="Z2044" i="20"/>
  <c r="Y1960" i="20"/>
  <c r="X1960" i="20"/>
  <c r="AA1960" i="20"/>
  <c r="Z1960" i="20"/>
  <c r="X2289" i="20"/>
  <c r="X1999" i="20"/>
  <c r="Z1876" i="20"/>
  <c r="AH1876" i="20" s="1"/>
  <c r="AA1845" i="20"/>
  <c r="Z2209" i="20"/>
  <c r="AK2209" i="20" s="1"/>
  <c r="AA2209" i="20"/>
  <c r="AK1985" i="20"/>
  <c r="Y2296" i="20"/>
  <c r="X2296" i="20"/>
  <c r="AA2296" i="20"/>
  <c r="Z2296" i="20"/>
  <c r="Y1838" i="20"/>
  <c r="AK1838" i="20" s="1"/>
  <c r="Y1680" i="20"/>
  <c r="X1680" i="20"/>
  <c r="X1824" i="20"/>
  <c r="AK2086" i="20"/>
  <c r="AJ2086" i="20"/>
  <c r="AI2086" i="20"/>
  <c r="AH2086" i="20"/>
  <c r="Y1799" i="20"/>
  <c r="Y1971" i="20"/>
  <c r="Z1904" i="20"/>
  <c r="X1726" i="20"/>
  <c r="Y2034" i="20"/>
  <c r="AA1876" i="20"/>
  <c r="Y1736" i="20"/>
  <c r="AI1736" i="20" s="1"/>
  <c r="X1911" i="20"/>
  <c r="X1880" i="20"/>
  <c r="Y1792" i="20"/>
  <c r="AK1792" i="20" s="1"/>
  <c r="X1729" i="20"/>
  <c r="Z1712" i="20"/>
  <c r="AA1761" i="20"/>
  <c r="AI1698" i="20"/>
  <c r="AA1600" i="20"/>
  <c r="Z1600" i="20"/>
  <c r="AJ1600" i="20" s="1"/>
  <c r="Y1600" i="20"/>
  <c r="AK1600" i="20" s="1"/>
  <c r="AA1533" i="20"/>
  <c r="Z1533" i="20"/>
  <c r="Y1533" i="20"/>
  <c r="X1533" i="20"/>
  <c r="AA1638" i="20"/>
  <c r="Z1638" i="20"/>
  <c r="Y1638" i="20"/>
  <c r="X1638" i="20"/>
  <c r="AK1435" i="20"/>
  <c r="AJ1435" i="20"/>
  <c r="AI1435" i="20"/>
  <c r="AH1435" i="20"/>
  <c r="AA1631" i="20"/>
  <c r="Z1631" i="20"/>
  <c r="Y1631" i="20"/>
  <c r="X1631" i="20"/>
  <c r="X1768" i="20"/>
  <c r="X1421" i="20"/>
  <c r="Z1659" i="20"/>
  <c r="Z1586" i="20"/>
  <c r="AJ1586" i="20" s="1"/>
  <c r="Y1498" i="20"/>
  <c r="AA1253" i="20"/>
  <c r="Z1253" i="20"/>
  <c r="Y1253" i="20"/>
  <c r="X1253" i="20"/>
  <c r="Y1666" i="20"/>
  <c r="AK1544" i="20"/>
  <c r="AJ1544" i="20"/>
  <c r="AI1544" i="20"/>
  <c r="AH1544" i="20"/>
  <c r="Y1428" i="20"/>
  <c r="Y1505" i="20"/>
  <c r="X1505" i="20"/>
  <c r="AA1505" i="20"/>
  <c r="Z1505" i="20"/>
  <c r="AI1614" i="20"/>
  <c r="AH1614" i="20"/>
  <c r="AK1614" i="20"/>
  <c r="AJ1614" i="20"/>
  <c r="Y1442" i="20"/>
  <c r="AH1229" i="20"/>
  <c r="AJ1229" i="20"/>
  <c r="AI1229" i="20"/>
  <c r="AK1229" i="20"/>
  <c r="X1491" i="20"/>
  <c r="AJ1288" i="20"/>
  <c r="AI1288" i="20"/>
  <c r="AH1288" i="20"/>
  <c r="AK1288" i="20"/>
  <c r="AA1239" i="20"/>
  <c r="Y1239" i="20"/>
  <c r="Z1239" i="20"/>
  <c r="X1239" i="20"/>
  <c r="AK886" i="20"/>
  <c r="AI886" i="20"/>
  <c r="AH886" i="20"/>
  <c r="AJ886" i="20"/>
  <c r="AJ676" i="20"/>
  <c r="AH676" i="20"/>
  <c r="AA1379" i="20"/>
  <c r="Y1379" i="20"/>
  <c r="X1379" i="20"/>
  <c r="Z1379" i="20"/>
  <c r="Z1250" i="20"/>
  <c r="AK1264" i="20"/>
  <c r="AI1264" i="20"/>
  <c r="AH1264" i="20"/>
  <c r="AJ1264" i="20"/>
  <c r="Y1204" i="20"/>
  <c r="X917" i="20"/>
  <c r="AA917" i="20"/>
  <c r="Z917" i="20"/>
  <c r="Y917" i="20"/>
  <c r="AH858" i="20"/>
  <c r="AK858" i="20"/>
  <c r="AJ858" i="20"/>
  <c r="AI858" i="20"/>
  <c r="Z788" i="20"/>
  <c r="AK788" i="20" s="1"/>
  <c r="AA1071" i="20"/>
  <c r="X1071" i="20"/>
  <c r="Y1012" i="20"/>
  <c r="AK1012" i="20" s="1"/>
  <c r="X1173" i="20"/>
  <c r="AA994" i="20"/>
  <c r="Z844" i="20"/>
  <c r="AH844" i="20" s="1"/>
  <c r="Z760" i="20"/>
  <c r="Z711" i="20"/>
  <c r="X1040" i="20"/>
  <c r="Y742" i="20"/>
  <c r="X742" i="20"/>
  <c r="AA742" i="20"/>
  <c r="Z742" i="20"/>
  <c r="AK508" i="20"/>
  <c r="AJ508" i="20"/>
  <c r="AI508" i="20"/>
  <c r="AH508" i="20"/>
  <c r="X872" i="20"/>
  <c r="X770" i="20"/>
  <c r="AA616" i="20"/>
  <c r="Z616" i="20"/>
  <c r="Y616" i="20"/>
  <c r="X616" i="20"/>
  <c r="AA1001" i="20"/>
  <c r="Y1001" i="20"/>
  <c r="X1001" i="20"/>
  <c r="Z1001" i="20"/>
  <c r="AA833" i="20"/>
  <c r="Y833" i="20"/>
  <c r="X833" i="20"/>
  <c r="Z833" i="20"/>
  <c r="X767" i="20"/>
  <c r="AA767" i="20"/>
  <c r="AH1145" i="20"/>
  <c r="Y994" i="20"/>
  <c r="AI938" i="20"/>
  <c r="AH938" i="20"/>
  <c r="AK938" i="20"/>
  <c r="AJ938" i="20"/>
  <c r="AA676" i="20"/>
  <c r="AI676" i="20" s="1"/>
  <c r="Y1138" i="20"/>
  <c r="AK1138" i="20" s="1"/>
  <c r="AJ1376" i="20"/>
  <c r="AT1376" i="20" s="1"/>
  <c r="Z735" i="20"/>
  <c r="X623" i="20"/>
  <c r="Y791" i="20"/>
  <c r="AK791" i="20" s="1"/>
  <c r="X578" i="20"/>
  <c r="AI1089" i="20"/>
  <c r="AR1089" i="20" s="1"/>
  <c r="AA1106" i="20"/>
  <c r="Y490" i="20"/>
  <c r="X490" i="20"/>
  <c r="AA490" i="20"/>
  <c r="Z490" i="20"/>
  <c r="X431" i="20"/>
  <c r="AK595" i="20"/>
  <c r="AJ595" i="20"/>
  <c r="AI595" i="20"/>
  <c r="AH595" i="20"/>
  <c r="Z483" i="20"/>
  <c r="AA483" i="20"/>
  <c r="Y483" i="20"/>
  <c r="X483" i="20"/>
  <c r="AK392" i="20"/>
  <c r="AJ392" i="20"/>
  <c r="AI392" i="20"/>
  <c r="AH392" i="20"/>
  <c r="X312" i="20"/>
  <c r="AK193" i="20"/>
  <c r="AJ193" i="20"/>
  <c r="AI193" i="20"/>
  <c r="AH193" i="20"/>
  <c r="AK137" i="20"/>
  <c r="AJ137" i="20"/>
  <c r="AI137" i="20"/>
  <c r="AH137" i="20"/>
  <c r="X245" i="20"/>
  <c r="AA245" i="20"/>
  <c r="Z245" i="20"/>
  <c r="Y245" i="20"/>
  <c r="Y200" i="20"/>
  <c r="AA200" i="20"/>
  <c r="AH154" i="20"/>
  <c r="AI154" i="20"/>
  <c r="AK154" i="20"/>
  <c r="AJ154" i="20"/>
  <c r="X74" i="20"/>
  <c r="Y70" i="20"/>
  <c r="X70" i="20"/>
  <c r="Z70" i="20"/>
  <c r="AA70" i="20"/>
  <c r="Y1040" i="20"/>
  <c r="X126" i="20"/>
  <c r="Y126" i="20"/>
  <c r="AA126" i="20"/>
  <c r="Z126" i="20"/>
  <c r="AA599" i="20"/>
  <c r="AJ396" i="20"/>
  <c r="AI396" i="20"/>
  <c r="AH396" i="20"/>
  <c r="AK396" i="20"/>
  <c r="Y231" i="20"/>
  <c r="X231" i="20"/>
  <c r="Z231" i="20"/>
  <c r="AA231" i="20"/>
  <c r="AA242" i="20"/>
  <c r="Z424" i="20"/>
  <c r="AK424" i="20" s="1"/>
  <c r="Z273" i="20"/>
  <c r="Y105" i="20"/>
  <c r="AH277" i="20"/>
  <c r="AA452" i="20"/>
  <c r="Z385" i="20"/>
  <c r="AK3462" i="20"/>
  <c r="AJ3462" i="20"/>
  <c r="AI3462" i="20"/>
  <c r="AH3462" i="20"/>
  <c r="AK3343" i="20"/>
  <c r="AJ3343" i="20"/>
  <c r="AI3343" i="20"/>
  <c r="AH3343" i="20"/>
  <c r="AH3490" i="20"/>
  <c r="AK3490" i="20"/>
  <c r="AJ3490" i="20"/>
  <c r="AI3490" i="20"/>
  <c r="X3381" i="20"/>
  <c r="AA3381" i="20"/>
  <c r="Z3381" i="20"/>
  <c r="Y3381" i="20"/>
  <c r="AR3406" i="20"/>
  <c r="AU3406" i="20"/>
  <c r="AT3406" i="20"/>
  <c r="AS3406" i="20"/>
  <c r="AW3409" i="20" s="1"/>
  <c r="Y3504" i="20"/>
  <c r="AI3266" i="20"/>
  <c r="AH3266" i="20"/>
  <c r="AJ3266" i="20"/>
  <c r="AK3266" i="20"/>
  <c r="X3353" i="20"/>
  <c r="AI3182" i="20"/>
  <c r="AH3182" i="20"/>
  <c r="AK3182" i="20"/>
  <c r="AJ3182" i="20"/>
  <c r="AA3444" i="20"/>
  <c r="Z3444" i="20"/>
  <c r="Y3444" i="20"/>
  <c r="X3444" i="20"/>
  <c r="AK3385" i="20"/>
  <c r="AJ3385" i="20"/>
  <c r="AI3385" i="20"/>
  <c r="AH3385" i="20"/>
  <c r="Z3476" i="20"/>
  <c r="AJ3476" i="20" s="1"/>
  <c r="Y3476" i="20"/>
  <c r="AI3476" i="20" s="1"/>
  <c r="AK3420" i="20"/>
  <c r="AA3476" i="20"/>
  <c r="Z3367" i="20"/>
  <c r="AI3367" i="20" s="1"/>
  <c r="Y3259" i="20"/>
  <c r="X3259" i="20"/>
  <c r="Z3346" i="20"/>
  <c r="AH3346" i="20" s="1"/>
  <c r="Y3346" i="20"/>
  <c r="AI3346" i="20" s="1"/>
  <c r="Y3287" i="20"/>
  <c r="Z3371" i="20"/>
  <c r="X3276" i="20"/>
  <c r="AA3276" i="20"/>
  <c r="Z3276" i="20"/>
  <c r="Y3276" i="20"/>
  <c r="AI3171" i="20"/>
  <c r="AJ3171" i="20"/>
  <c r="AH3171" i="20"/>
  <c r="AK3171" i="20"/>
  <c r="AK3178" i="20"/>
  <c r="AH3178" i="20"/>
  <c r="AJ3178" i="20"/>
  <c r="AI3178" i="20"/>
  <c r="Y3161" i="20"/>
  <c r="AH3070" i="20"/>
  <c r="AK3070" i="20"/>
  <c r="AI3070" i="20"/>
  <c r="AJ3070" i="20"/>
  <c r="X3129" i="20"/>
  <c r="AA3108" i="20"/>
  <c r="AI3238" i="20"/>
  <c r="AH3238" i="20"/>
  <c r="AK3238" i="20"/>
  <c r="AJ3238" i="20"/>
  <c r="AK3140" i="20"/>
  <c r="AI3140" i="20"/>
  <c r="AJ3140" i="20"/>
  <c r="AH3140" i="20"/>
  <c r="X3168" i="20"/>
  <c r="X3133" i="20"/>
  <c r="Y3241" i="20"/>
  <c r="X3241" i="20"/>
  <c r="AA3241" i="20"/>
  <c r="Z3241" i="20"/>
  <c r="X2986" i="20"/>
  <c r="AK3091" i="20"/>
  <c r="AH3091" i="20"/>
  <c r="AJ3091" i="20"/>
  <c r="AI3091" i="20"/>
  <c r="X3042" i="20"/>
  <c r="AI2944" i="20"/>
  <c r="AH2944" i="20"/>
  <c r="AK2944" i="20"/>
  <c r="AJ2944" i="20"/>
  <c r="Y2940" i="20"/>
  <c r="AA2842" i="20"/>
  <c r="Z2842" i="20"/>
  <c r="X2842" i="20"/>
  <c r="Y2842" i="20"/>
  <c r="AK2699" i="20"/>
  <c r="AJ2699" i="20"/>
  <c r="AI2699" i="20"/>
  <c r="AH2699" i="20"/>
  <c r="AH2867" i="20"/>
  <c r="Z2678" i="20"/>
  <c r="AJ2678" i="20" s="1"/>
  <c r="Z2566" i="20"/>
  <c r="AI2566" i="20" s="1"/>
  <c r="Y2870" i="20"/>
  <c r="X2870" i="20"/>
  <c r="AA2870" i="20"/>
  <c r="Z2870" i="20"/>
  <c r="Z2853" i="20"/>
  <c r="AJ2853" i="20" s="1"/>
  <c r="Z2807" i="20"/>
  <c r="AA2643" i="20"/>
  <c r="AA2587" i="20"/>
  <c r="AK2587" i="20" s="1"/>
  <c r="AA2622" i="20"/>
  <c r="Z2622" i="20"/>
  <c r="AJ2622" i="20" s="1"/>
  <c r="Y2447" i="20"/>
  <c r="X2447" i="20"/>
  <c r="AA2804" i="20"/>
  <c r="X2804" i="20"/>
  <c r="X2769" i="20"/>
  <c r="AA2769" i="20"/>
  <c r="AA2632" i="20"/>
  <c r="Y2632" i="20"/>
  <c r="X2632" i="20"/>
  <c r="Z2632" i="20"/>
  <c r="AA2422" i="20"/>
  <c r="Z2422" i="20"/>
  <c r="Y2422" i="20"/>
  <c r="X2422" i="20"/>
  <c r="Z2650" i="20"/>
  <c r="AA2527" i="20"/>
  <c r="Z2527" i="20"/>
  <c r="Y2527" i="20"/>
  <c r="X2527" i="20"/>
  <c r="AA2415" i="20"/>
  <c r="Z2415" i="20"/>
  <c r="Y2415" i="20"/>
  <c r="X2415" i="20"/>
  <c r="AA2688" i="20"/>
  <c r="Y2688" i="20"/>
  <c r="X2688" i="20"/>
  <c r="Z2688" i="20"/>
  <c r="X2506" i="20"/>
  <c r="Z2447" i="20"/>
  <c r="AA2503" i="20"/>
  <c r="Z2282" i="20"/>
  <c r="Z2429" i="20"/>
  <c r="AA2370" i="20"/>
  <c r="X2370" i="20"/>
  <c r="X2254" i="20"/>
  <c r="Y2482" i="20"/>
  <c r="AK2104" i="20"/>
  <c r="AJ2104" i="20"/>
  <c r="AI2104" i="20"/>
  <c r="AH2104" i="20"/>
  <c r="AK2233" i="20"/>
  <c r="AI2233" i="20"/>
  <c r="AH2233" i="20"/>
  <c r="AJ2233" i="20"/>
  <c r="AA2174" i="20"/>
  <c r="Z2174" i="20"/>
  <c r="X2174" i="20"/>
  <c r="Y2002" i="20"/>
  <c r="AK2471" i="20"/>
  <c r="AJ2471" i="20"/>
  <c r="AH2471" i="20"/>
  <c r="AI2471" i="20"/>
  <c r="AJ2478" i="20"/>
  <c r="AT2478" i="20" s="1"/>
  <c r="AH2244" i="20"/>
  <c r="AK2244" i="20"/>
  <c r="AJ2244" i="20"/>
  <c r="AI2244" i="20"/>
  <c r="AA2188" i="20"/>
  <c r="AJ2188" i="20" s="1"/>
  <c r="Z2020" i="20"/>
  <c r="AJ2020" i="20" s="1"/>
  <c r="Y2020" i="20"/>
  <c r="AK2020" i="20" s="1"/>
  <c r="AI1957" i="20"/>
  <c r="AH1957" i="20"/>
  <c r="AK1957" i="20"/>
  <c r="AJ1957" i="20"/>
  <c r="Z2062" i="20"/>
  <c r="AJ2062" i="20" s="1"/>
  <c r="Z2230" i="20"/>
  <c r="X2230" i="20"/>
  <c r="AA2230" i="20"/>
  <c r="Y2030" i="20"/>
  <c r="AJ2030" i="20" s="1"/>
  <c r="X1950" i="20"/>
  <c r="AJ1852" i="20"/>
  <c r="AI1852" i="20"/>
  <c r="AH1852" i="20"/>
  <c r="AK1852" i="20"/>
  <c r="AK2524" i="20"/>
  <c r="AJ2524" i="20"/>
  <c r="AH2524" i="20"/>
  <c r="AI2524" i="20"/>
  <c r="AA2020" i="20"/>
  <c r="AA1978" i="20"/>
  <c r="Y2118" i="20"/>
  <c r="AI1834" i="20"/>
  <c r="AH1834" i="20"/>
  <c r="AK1834" i="20"/>
  <c r="AJ1834" i="20"/>
  <c r="AI1778" i="20"/>
  <c r="AH1778" i="20"/>
  <c r="AK1778" i="20"/>
  <c r="AJ1778" i="20"/>
  <c r="Z1845" i="20"/>
  <c r="Y1796" i="20"/>
  <c r="AI1796" i="20" s="1"/>
  <c r="AK2097" i="20"/>
  <c r="AH2097" i="20"/>
  <c r="AJ2097" i="20"/>
  <c r="AI2097" i="20"/>
  <c r="Y1873" i="20"/>
  <c r="AK1936" i="20"/>
  <c r="AJ1936" i="20"/>
  <c r="AI1936" i="20"/>
  <c r="AH1936" i="20"/>
  <c r="X1845" i="20"/>
  <c r="X1733" i="20"/>
  <c r="AA1719" i="20"/>
  <c r="Z1719" i="20"/>
  <c r="AH1719" i="20" s="1"/>
  <c r="Z1887" i="20"/>
  <c r="X1887" i="20"/>
  <c r="AA1887" i="20"/>
  <c r="AA1663" i="20"/>
  <c r="Z1663" i="20"/>
  <c r="X1663" i="20"/>
  <c r="Y1586" i="20"/>
  <c r="AK1586" i="20" s="1"/>
  <c r="X1425" i="20"/>
  <c r="AK1530" i="20"/>
  <c r="AJ1530" i="20"/>
  <c r="AI1530" i="20"/>
  <c r="AH1530" i="20"/>
  <c r="X1432" i="20"/>
  <c r="Z1432" i="20"/>
  <c r="Y1432" i="20"/>
  <c r="Y1747" i="20"/>
  <c r="AK1747" i="20" s="1"/>
  <c r="AA1488" i="20"/>
  <c r="Y1617" i="20"/>
  <c r="X1617" i="20"/>
  <c r="AA1617" i="20"/>
  <c r="Z1617" i="20"/>
  <c r="Y1663" i="20"/>
  <c r="AK1386" i="20"/>
  <c r="AJ1386" i="20"/>
  <c r="AI1386" i="20"/>
  <c r="AH1386" i="20"/>
  <c r="X1250" i="20"/>
  <c r="X1488" i="20"/>
  <c r="AK1292" i="20"/>
  <c r="AI1292" i="20"/>
  <c r="AH1292" i="20"/>
  <c r="AJ1292" i="20"/>
  <c r="AK1180" i="20"/>
  <c r="AI1180" i="20"/>
  <c r="AJ1180" i="20"/>
  <c r="AH1180" i="20"/>
  <c r="AA1670" i="20"/>
  <c r="AJ1302" i="20"/>
  <c r="AH1302" i="20"/>
  <c r="AK1302" i="20"/>
  <c r="AI1302" i="20"/>
  <c r="AI1222" i="20"/>
  <c r="AK1222" i="20"/>
  <c r="AJ1222" i="20"/>
  <c r="AH1222" i="20"/>
  <c r="AJ1369" i="20"/>
  <c r="AA1295" i="20"/>
  <c r="Y1295" i="20"/>
  <c r="X1295" i="20"/>
  <c r="Z1295" i="20"/>
  <c r="AK998" i="20"/>
  <c r="AI998" i="20"/>
  <c r="AH998" i="20"/>
  <c r="AJ998" i="20"/>
  <c r="AK774" i="20"/>
  <c r="AI774" i="20"/>
  <c r="AH774" i="20"/>
  <c r="AJ774" i="20"/>
  <c r="AJ1344" i="20"/>
  <c r="AI1344" i="20"/>
  <c r="AH1344" i="20"/>
  <c r="AK1344" i="20"/>
  <c r="X1260" i="20"/>
  <c r="AJ1232" i="20"/>
  <c r="AI1232" i="20"/>
  <c r="AH1232" i="20"/>
  <c r="AK1232" i="20"/>
  <c r="AK840" i="20"/>
  <c r="AJ840" i="20"/>
  <c r="AI840" i="20"/>
  <c r="AH840" i="20"/>
  <c r="Y697" i="20"/>
  <c r="AK697" i="20" s="1"/>
  <c r="AA700" i="20"/>
  <c r="Z700" i="20"/>
  <c r="Y700" i="20"/>
  <c r="X700" i="20"/>
  <c r="Z1204" i="20"/>
  <c r="X973" i="20"/>
  <c r="AA973" i="20"/>
  <c r="Z973" i="20"/>
  <c r="Y973" i="20"/>
  <c r="AH914" i="20"/>
  <c r="AK914" i="20"/>
  <c r="AJ914" i="20"/>
  <c r="AI914" i="20"/>
  <c r="Y648" i="20"/>
  <c r="Y1348" i="20"/>
  <c r="AA1348" i="20"/>
  <c r="Y1068" i="20"/>
  <c r="AH1068" i="20" s="1"/>
  <c r="Z641" i="20"/>
  <c r="AK641" i="20" s="1"/>
  <c r="AJ651" i="20"/>
  <c r="AI651" i="20"/>
  <c r="AK651" i="20"/>
  <c r="AH651" i="20"/>
  <c r="Y802" i="20"/>
  <c r="AJ802" i="20" s="1"/>
  <c r="AA802" i="20"/>
  <c r="AA1057" i="20"/>
  <c r="Y1057" i="20"/>
  <c r="X1057" i="20"/>
  <c r="Z1057" i="20"/>
  <c r="Y770" i="20"/>
  <c r="AK613" i="20"/>
  <c r="AJ613" i="20"/>
  <c r="AI613" i="20"/>
  <c r="AH613" i="20"/>
  <c r="Z543" i="20"/>
  <c r="Y1208" i="20"/>
  <c r="AA641" i="20"/>
  <c r="AA991" i="20"/>
  <c r="X991" i="20"/>
  <c r="AA697" i="20"/>
  <c r="AA571" i="20"/>
  <c r="Y1113" i="20"/>
  <c r="AA1113" i="20"/>
  <c r="X1113" i="20"/>
  <c r="Z1113" i="20"/>
  <c r="AA732" i="20"/>
  <c r="X648" i="20"/>
  <c r="Y1071" i="20"/>
  <c r="Z791" i="20"/>
  <c r="AJ791" i="20" s="1"/>
  <c r="X728" i="20"/>
  <c r="Z634" i="20"/>
  <c r="AH634" i="20" s="1"/>
  <c r="AK480" i="20"/>
  <c r="AJ480" i="20"/>
  <c r="AI480" i="20"/>
  <c r="AH480" i="20"/>
  <c r="AU389" i="20"/>
  <c r="AT389" i="20"/>
  <c r="AS389" i="20"/>
  <c r="AW392" i="20" s="1"/>
  <c r="AR389" i="20"/>
  <c r="AK200" i="20"/>
  <c r="AJ200" i="20"/>
  <c r="AI200" i="20"/>
  <c r="AH200" i="20"/>
  <c r="AA91" i="20"/>
  <c r="Z91" i="20"/>
  <c r="Y91" i="20"/>
  <c r="X91" i="20"/>
  <c r="X469" i="20"/>
  <c r="AA469" i="20"/>
  <c r="Z469" i="20"/>
  <c r="Y469" i="20"/>
  <c r="X413" i="20"/>
  <c r="AA413" i="20"/>
  <c r="Z413" i="20"/>
  <c r="Y413" i="20"/>
  <c r="AH242" i="20"/>
  <c r="AK242" i="20"/>
  <c r="AJ242" i="20"/>
  <c r="AI242" i="20"/>
  <c r="Y147" i="20"/>
  <c r="X1015" i="20"/>
  <c r="AH123" i="20"/>
  <c r="AK123" i="20"/>
  <c r="AI123" i="20"/>
  <c r="AJ123" i="20"/>
  <c r="Z438" i="20"/>
  <c r="AJ140" i="20"/>
  <c r="AI140" i="20"/>
  <c r="AH140" i="20"/>
  <c r="AK140" i="20"/>
  <c r="AK382" i="20"/>
  <c r="AJ382" i="20"/>
  <c r="AI382" i="20"/>
  <c r="AH382" i="20"/>
  <c r="X445" i="20"/>
  <c r="X25" i="20"/>
  <c r="AA25" i="20"/>
  <c r="AJ28" i="20"/>
  <c r="AI28" i="20"/>
  <c r="AH28" i="20"/>
  <c r="AK28" i="20"/>
  <c r="Z25" i="20"/>
  <c r="D13" i="22"/>
  <c r="H13" i="22"/>
  <c r="E13" i="22"/>
  <c r="G13" i="22"/>
  <c r="F13" i="22"/>
  <c r="T9" i="20"/>
  <c r="J9" i="20"/>
  <c r="K9" i="20"/>
  <c r="AE9" i="20"/>
  <c r="AN9" i="20"/>
  <c r="AU140" i="20" l="1"/>
  <c r="AT140" i="20"/>
  <c r="AS140" i="20"/>
  <c r="AR140" i="20"/>
  <c r="AS200" i="20"/>
  <c r="AW203" i="20" s="1"/>
  <c r="AR200" i="20"/>
  <c r="AT200" i="20"/>
  <c r="AU200" i="20"/>
  <c r="AI2842" i="20"/>
  <c r="AH2842" i="20"/>
  <c r="AK2842" i="20"/>
  <c r="AJ2842" i="20"/>
  <c r="AK700" i="20"/>
  <c r="AJ700" i="20"/>
  <c r="AH700" i="20"/>
  <c r="AI700" i="20"/>
  <c r="AU1180" i="20"/>
  <c r="AS1180" i="20"/>
  <c r="AW1183" i="20" s="1"/>
  <c r="AR1180" i="20"/>
  <c r="AT1180" i="20"/>
  <c r="AK1488" i="20"/>
  <c r="AJ1488" i="20"/>
  <c r="AI1488" i="20"/>
  <c r="AH1488" i="20"/>
  <c r="AS1530" i="20"/>
  <c r="AR1530" i="20"/>
  <c r="AU1530" i="20"/>
  <c r="AT1530" i="20"/>
  <c r="AT1936" i="20"/>
  <c r="AS1936" i="20"/>
  <c r="AW1939" i="20" s="1"/>
  <c r="AR1936" i="20"/>
  <c r="AU1936" i="20"/>
  <c r="AK2506" i="20"/>
  <c r="AJ2506" i="20"/>
  <c r="AI2506" i="20"/>
  <c r="AH2506" i="20"/>
  <c r="AJ2804" i="20"/>
  <c r="AI2804" i="20"/>
  <c r="AH2804" i="20"/>
  <c r="AK2804" i="20"/>
  <c r="AU2867" i="20"/>
  <c r="AT2867" i="20"/>
  <c r="AR2867" i="20"/>
  <c r="AS2867" i="20"/>
  <c r="AJ3133" i="20"/>
  <c r="AK3133" i="20"/>
  <c r="AI3133" i="20"/>
  <c r="AH3133" i="20"/>
  <c r="AU3238" i="20"/>
  <c r="AT3238" i="20"/>
  <c r="AR3238" i="20"/>
  <c r="AS3238" i="20"/>
  <c r="AU3385" i="20"/>
  <c r="AT3385" i="20"/>
  <c r="AS3385" i="20"/>
  <c r="AR3385" i="20"/>
  <c r="AK3476" i="20"/>
  <c r="AI3353" i="20"/>
  <c r="AH3353" i="20"/>
  <c r="AJ3353" i="20"/>
  <c r="AK3353" i="20"/>
  <c r="AJ767" i="20"/>
  <c r="AI767" i="20"/>
  <c r="AH767" i="20"/>
  <c r="AK767" i="20"/>
  <c r="AK917" i="20"/>
  <c r="AI917" i="20"/>
  <c r="AH917" i="20"/>
  <c r="AJ917" i="20"/>
  <c r="AK1379" i="20"/>
  <c r="AJ1379" i="20"/>
  <c r="AI1379" i="20"/>
  <c r="AH1379" i="20"/>
  <c r="AR886" i="20"/>
  <c r="AU886" i="20"/>
  <c r="AT886" i="20"/>
  <c r="AS886" i="20"/>
  <c r="AW889" i="20" s="1"/>
  <c r="AU1288" i="20"/>
  <c r="AS1288" i="20"/>
  <c r="AR1288" i="20"/>
  <c r="AT1288" i="20"/>
  <c r="AK1631" i="20"/>
  <c r="AJ1631" i="20"/>
  <c r="AI1631" i="20"/>
  <c r="AH1631" i="20"/>
  <c r="AJ1638" i="20"/>
  <c r="AI1638" i="20"/>
  <c r="AH1638" i="20"/>
  <c r="AK1638" i="20"/>
  <c r="AK1880" i="20"/>
  <c r="AJ1880" i="20"/>
  <c r="AI1880" i="20"/>
  <c r="AH1880" i="20"/>
  <c r="AH1747" i="20"/>
  <c r="AT2247" i="20"/>
  <c r="AS2247" i="20"/>
  <c r="AU2247" i="20"/>
  <c r="AR2247" i="20"/>
  <c r="AH2107" i="20"/>
  <c r="AK2107" i="20"/>
  <c r="AJ2107" i="20"/>
  <c r="AI2107" i="20"/>
  <c r="AJ2482" i="20"/>
  <c r="AI2482" i="20"/>
  <c r="AH2482" i="20"/>
  <c r="AK2482" i="20"/>
  <c r="AT2342" i="20"/>
  <c r="AS2342" i="20"/>
  <c r="AR2342" i="20"/>
  <c r="AU2342" i="20"/>
  <c r="AS2776" i="20"/>
  <c r="AW2779" i="20" s="1"/>
  <c r="AR2776" i="20"/>
  <c r="AU2776" i="20"/>
  <c r="AT2776" i="20"/>
  <c r="AJ2576" i="20"/>
  <c r="AI2576" i="20"/>
  <c r="AH2576" i="20"/>
  <c r="AK2576" i="20"/>
  <c r="AK3161" i="20"/>
  <c r="AJ3161" i="20"/>
  <c r="AI3161" i="20"/>
  <c r="AH3161" i="20"/>
  <c r="AK3255" i="20"/>
  <c r="AJ3255" i="20"/>
  <c r="AH3255" i="20"/>
  <c r="AI3255" i="20"/>
  <c r="AK3388" i="20"/>
  <c r="AJ3388" i="20"/>
  <c r="AI3388" i="20"/>
  <c r="AH3388" i="20"/>
  <c r="AI3297" i="20"/>
  <c r="AU3297" i="20" s="1"/>
  <c r="AH3367" i="20"/>
  <c r="AI147" i="20"/>
  <c r="AH147" i="20"/>
  <c r="AK147" i="20"/>
  <c r="AJ147" i="20"/>
  <c r="AH536" i="20"/>
  <c r="AK536" i="20"/>
  <c r="AJ536" i="20"/>
  <c r="AI536" i="20"/>
  <c r="AI994" i="20"/>
  <c r="AH994" i="20"/>
  <c r="AK994" i="20"/>
  <c r="AJ994" i="20"/>
  <c r="AU949" i="20"/>
  <c r="AT949" i="20"/>
  <c r="AS949" i="20"/>
  <c r="AW952" i="20" s="1"/>
  <c r="AR949" i="20"/>
  <c r="AT851" i="20"/>
  <c r="AS851" i="20"/>
  <c r="AR851" i="20"/>
  <c r="AU851" i="20"/>
  <c r="AK760" i="20"/>
  <c r="AJ760" i="20"/>
  <c r="AI760" i="20"/>
  <c r="AH760" i="20"/>
  <c r="AK802" i="20"/>
  <c r="AI788" i="20"/>
  <c r="AI1012" i="20"/>
  <c r="AH1341" i="20"/>
  <c r="AK1341" i="20"/>
  <c r="AJ1341" i="20"/>
  <c r="AI1341" i="20"/>
  <c r="AI1593" i="20"/>
  <c r="AS1593" i="20" s="1"/>
  <c r="AK1873" i="20"/>
  <c r="AJ1873" i="20"/>
  <c r="AI1873" i="20"/>
  <c r="AH1873" i="20"/>
  <c r="AT2314" i="20"/>
  <c r="AS2314" i="20"/>
  <c r="AR2314" i="20"/>
  <c r="AU2314" i="20"/>
  <c r="AK2030" i="20"/>
  <c r="AI2429" i="20"/>
  <c r="AH2429" i="20"/>
  <c r="AK2429" i="20"/>
  <c r="AJ2429" i="20"/>
  <c r="AJ3024" i="20"/>
  <c r="AI3024" i="20"/>
  <c r="AH3024" i="20"/>
  <c r="AK3024" i="20"/>
  <c r="AH2982" i="20"/>
  <c r="AK2982" i="20"/>
  <c r="AJ2982" i="20"/>
  <c r="AI2982" i="20"/>
  <c r="AT3203" i="20"/>
  <c r="AS3203" i="20"/>
  <c r="AW3206" i="20" s="1"/>
  <c r="AR3203" i="20"/>
  <c r="AU3203" i="20"/>
  <c r="AH273" i="20"/>
  <c r="AK273" i="20"/>
  <c r="AJ273" i="20"/>
  <c r="AI273" i="20"/>
  <c r="AK847" i="20"/>
  <c r="AJ847" i="20"/>
  <c r="AI847" i="20"/>
  <c r="AH847" i="20"/>
  <c r="AU403" i="20"/>
  <c r="AT403" i="20"/>
  <c r="AS403" i="20"/>
  <c r="AR403" i="20"/>
  <c r="AK151" i="20"/>
  <c r="AJ151" i="20"/>
  <c r="AI151" i="20"/>
  <c r="AH151" i="20"/>
  <c r="AK693" i="20"/>
  <c r="AI693" i="20"/>
  <c r="AH693" i="20"/>
  <c r="AJ693" i="20"/>
  <c r="AH945" i="20"/>
  <c r="AK945" i="20"/>
  <c r="AJ945" i="20"/>
  <c r="AI945" i="20"/>
  <c r="AU1320" i="20"/>
  <c r="AT1320" i="20"/>
  <c r="AS1320" i="20"/>
  <c r="AW1323" i="20" s="1"/>
  <c r="AR1320" i="20"/>
  <c r="AK1267" i="20"/>
  <c r="AI1267" i="20"/>
  <c r="AH1267" i="20"/>
  <c r="AJ1267" i="20"/>
  <c r="AK1460" i="20"/>
  <c r="AJ1460" i="20"/>
  <c r="AH1460" i="20"/>
  <c r="AI1460" i="20"/>
  <c r="AJ1607" i="20"/>
  <c r="AI1607" i="20"/>
  <c r="AH1607" i="20"/>
  <c r="AK1607" i="20"/>
  <c r="AK1904" i="20"/>
  <c r="AJ1904" i="20"/>
  <c r="AI1904" i="20"/>
  <c r="AH1904" i="20"/>
  <c r="AI1687" i="20"/>
  <c r="AH1687" i="20"/>
  <c r="AJ1687" i="20"/>
  <c r="AK1687" i="20"/>
  <c r="AI2121" i="20"/>
  <c r="AH2121" i="20"/>
  <c r="AJ2121" i="20"/>
  <c r="AK2121" i="20"/>
  <c r="AH2125" i="20"/>
  <c r="AU2496" i="20"/>
  <c r="AT2496" i="20"/>
  <c r="AR2496" i="20"/>
  <c r="AS2496" i="20"/>
  <c r="AH2377" i="20"/>
  <c r="AJ2856" i="20"/>
  <c r="AI2856" i="20"/>
  <c r="AK2856" i="20"/>
  <c r="AH2856" i="20"/>
  <c r="AK3122" i="20"/>
  <c r="AH3122" i="20"/>
  <c r="AJ3122" i="20"/>
  <c r="AI3122" i="20"/>
  <c r="AI3108" i="20"/>
  <c r="AS3108" i="20" s="1"/>
  <c r="AK3287" i="20"/>
  <c r="AJ3287" i="20"/>
  <c r="AI3287" i="20"/>
  <c r="AH3287" i="20"/>
  <c r="AH3465" i="20"/>
  <c r="AK3465" i="20"/>
  <c r="AJ3465" i="20"/>
  <c r="AI3465" i="20"/>
  <c r="AU158" i="20"/>
  <c r="AT158" i="20"/>
  <c r="AR158" i="20"/>
  <c r="AS158" i="20"/>
  <c r="AH567" i="20"/>
  <c r="AK567" i="20"/>
  <c r="AJ567" i="20"/>
  <c r="AI567" i="20"/>
  <c r="AK133" i="20"/>
  <c r="AJ133" i="20"/>
  <c r="AI133" i="20"/>
  <c r="AH133" i="20"/>
  <c r="AK95" i="20"/>
  <c r="AJ95" i="20"/>
  <c r="AI95" i="20"/>
  <c r="AH95" i="20"/>
  <c r="AK438" i="20"/>
  <c r="AJ438" i="20"/>
  <c r="AI438" i="20"/>
  <c r="AH438" i="20"/>
  <c r="AJ630" i="20"/>
  <c r="AI630" i="20"/>
  <c r="AH630" i="20"/>
  <c r="AK630" i="20"/>
  <c r="AJ935" i="20"/>
  <c r="AI935" i="20"/>
  <c r="AH935" i="20"/>
  <c r="AK935" i="20"/>
  <c r="AI504" i="20"/>
  <c r="AH504" i="20"/>
  <c r="AK504" i="20"/>
  <c r="AJ504" i="20"/>
  <c r="AI714" i="20"/>
  <c r="AU714" i="20" s="1"/>
  <c r="AH1372" i="20"/>
  <c r="AK1372" i="20"/>
  <c r="AJ1372" i="20"/>
  <c r="AI1372" i="20"/>
  <c r="AR718" i="20"/>
  <c r="AU718" i="20"/>
  <c r="AT718" i="20"/>
  <c r="AS718" i="20"/>
  <c r="AW721" i="20" s="1"/>
  <c r="AK1068" i="20"/>
  <c r="AH1138" i="20"/>
  <c r="AK1519" i="20"/>
  <c r="AJ1519" i="20"/>
  <c r="AI1519" i="20"/>
  <c r="AH1519" i="20"/>
  <c r="AJ2317" i="20"/>
  <c r="AI2317" i="20"/>
  <c r="AH2317" i="20"/>
  <c r="AK2317" i="20"/>
  <c r="AK2555" i="20"/>
  <c r="AJ2555" i="20"/>
  <c r="AH2555" i="20"/>
  <c r="AI2555" i="20"/>
  <c r="AH2559" i="20"/>
  <c r="AK2559" i="20"/>
  <c r="AJ2559" i="20"/>
  <c r="AI2559" i="20"/>
  <c r="AJ2989" i="20"/>
  <c r="AK2989" i="20"/>
  <c r="AI2989" i="20"/>
  <c r="AH2989" i="20"/>
  <c r="AH3304" i="20"/>
  <c r="AK3304" i="20"/>
  <c r="AI3304" i="20"/>
  <c r="AJ3304" i="20"/>
  <c r="AK3318" i="20"/>
  <c r="AJ3318" i="20"/>
  <c r="AI3318" i="20"/>
  <c r="AH3318" i="20"/>
  <c r="AK3374" i="20"/>
  <c r="AJ3374" i="20"/>
  <c r="AI3374" i="20"/>
  <c r="AH3374" i="20"/>
  <c r="AH3336" i="20"/>
  <c r="AH3357" i="20"/>
  <c r="AH329" i="20"/>
  <c r="AK329" i="20"/>
  <c r="AJ329" i="20"/>
  <c r="AI329" i="20"/>
  <c r="AK207" i="20"/>
  <c r="AJ207" i="20"/>
  <c r="AI207" i="20"/>
  <c r="AH207" i="20"/>
  <c r="AH56" i="20"/>
  <c r="AH368" i="20"/>
  <c r="AI658" i="20"/>
  <c r="AH658" i="20"/>
  <c r="AK658" i="20"/>
  <c r="AJ658" i="20"/>
  <c r="AJ823" i="20"/>
  <c r="AI823" i="20"/>
  <c r="AH823" i="20"/>
  <c r="AK823" i="20"/>
  <c r="AJ553" i="20"/>
  <c r="AI553" i="20"/>
  <c r="AH553" i="20"/>
  <c r="AK553" i="20"/>
  <c r="AJ1106" i="20"/>
  <c r="AH1106" i="20"/>
  <c r="AK1106" i="20"/>
  <c r="AI1106" i="20"/>
  <c r="AH732" i="20"/>
  <c r="AI1712" i="20"/>
  <c r="AH1712" i="20"/>
  <c r="AJ1712" i="20"/>
  <c r="AK1712" i="20"/>
  <c r="AK1512" i="20"/>
  <c r="AJ1512" i="20"/>
  <c r="AI1512" i="20"/>
  <c r="AH1512" i="20"/>
  <c r="AK1715" i="20"/>
  <c r="AJ1715" i="20"/>
  <c r="AI1715" i="20"/>
  <c r="AH1715" i="20"/>
  <c r="AJ1796" i="20"/>
  <c r="AU1796" i="20" s="1"/>
  <c r="AJ2657" i="20"/>
  <c r="AI2657" i="20"/>
  <c r="AH2657" i="20"/>
  <c r="AK2657" i="20"/>
  <c r="AJ2545" i="20"/>
  <c r="AI2545" i="20"/>
  <c r="AH2545" i="20"/>
  <c r="AK2545" i="20"/>
  <c r="AU2552" i="20"/>
  <c r="AT2552" i="20"/>
  <c r="AR2552" i="20"/>
  <c r="AS2552" i="20"/>
  <c r="AW2555" i="20" s="1"/>
  <c r="AH2972" i="20"/>
  <c r="AI3035" i="20"/>
  <c r="AU3035" i="20" s="1"/>
  <c r="AK3332" i="20"/>
  <c r="AI3332" i="20"/>
  <c r="AH3332" i="20"/>
  <c r="AJ3332" i="20"/>
  <c r="AK3346" i="20"/>
  <c r="AJ3507" i="20"/>
  <c r="AI3507" i="20"/>
  <c r="AH3507" i="20"/>
  <c r="AK3507" i="20"/>
  <c r="AI3423" i="20"/>
  <c r="AS3423" i="20" s="1"/>
  <c r="AS557" i="20"/>
  <c r="AW560" i="20" s="1"/>
  <c r="AJ711" i="20"/>
  <c r="AI711" i="20"/>
  <c r="AH711" i="20"/>
  <c r="AK711" i="20"/>
  <c r="AK956" i="20"/>
  <c r="AK1467" i="20"/>
  <c r="AJ1467" i="20"/>
  <c r="AI1467" i="20"/>
  <c r="AH1467" i="20"/>
  <c r="AR1894" i="20"/>
  <c r="AH1866" i="20"/>
  <c r="AU2251" i="20"/>
  <c r="AT2251" i="20"/>
  <c r="AS2251" i="20"/>
  <c r="AW2254" i="20" s="1"/>
  <c r="AR2251" i="20"/>
  <c r="AT2730" i="20"/>
  <c r="AS2730" i="20"/>
  <c r="AU2730" i="20"/>
  <c r="AR2730" i="20"/>
  <c r="AJ2541" i="20"/>
  <c r="AK2853" i="20"/>
  <c r="AJ3112" i="20"/>
  <c r="AI3112" i="20"/>
  <c r="AH3112" i="20"/>
  <c r="AK3112" i="20"/>
  <c r="AU3245" i="20"/>
  <c r="AT3245" i="20"/>
  <c r="AS3245" i="20"/>
  <c r="AR3245" i="20"/>
  <c r="AJ3455" i="20"/>
  <c r="AS3455" i="20" s="1"/>
  <c r="AU46" i="20"/>
  <c r="AT46" i="20"/>
  <c r="AS46" i="20"/>
  <c r="AW49" i="20" s="1"/>
  <c r="AR46" i="20"/>
  <c r="AR84" i="20"/>
  <c r="AI49" i="20"/>
  <c r="AS49" i="20" s="1"/>
  <c r="AK410" i="20"/>
  <c r="AH88" i="20"/>
  <c r="AK487" i="20"/>
  <c r="AH928" i="20"/>
  <c r="AU1061" i="20"/>
  <c r="AT1061" i="20"/>
  <c r="AS1061" i="20"/>
  <c r="AW1064" i="20" s="1"/>
  <c r="AR1061" i="20"/>
  <c r="AH809" i="20"/>
  <c r="AH952" i="20"/>
  <c r="AH1337" i="20"/>
  <c r="AJ844" i="20"/>
  <c r="AU844" i="20" s="1"/>
  <c r="AJ1474" i="20"/>
  <c r="AI1589" i="20"/>
  <c r="AH1589" i="20"/>
  <c r="AK1589" i="20"/>
  <c r="AJ1589" i="20"/>
  <c r="AJ2226" i="20"/>
  <c r="AI1876" i="20"/>
  <c r="AU1876" i="20" s="1"/>
  <c r="AW2184" i="20"/>
  <c r="AH1946" i="20"/>
  <c r="AH2083" i="20"/>
  <c r="AH2020" i="20"/>
  <c r="AU2412" i="20"/>
  <c r="AT2412" i="20"/>
  <c r="AR2412" i="20"/>
  <c r="AS2412" i="20"/>
  <c r="AW2415" i="20" s="1"/>
  <c r="AJ2597" i="20"/>
  <c r="AK2433" i="20"/>
  <c r="AJ2566" i="20"/>
  <c r="AH2671" i="20"/>
  <c r="AJ2828" i="20"/>
  <c r="AI3014" i="20"/>
  <c r="AS3014" i="20" s="1"/>
  <c r="AJ2979" i="20"/>
  <c r="AR2979" i="20" s="1"/>
  <c r="AI3094" i="20"/>
  <c r="AH3094" i="20"/>
  <c r="AJ3094" i="20"/>
  <c r="AK3094" i="20"/>
  <c r="AH462" i="20"/>
  <c r="AI2702" i="20"/>
  <c r="AU2702" i="20" s="1"/>
  <c r="AH3399" i="20"/>
  <c r="AH2055" i="20"/>
  <c r="AR2734" i="20"/>
  <c r="AH3392" i="20"/>
  <c r="AH896" i="20"/>
  <c r="AR1376" i="20"/>
  <c r="AH2223" i="20"/>
  <c r="AH3224" i="20"/>
  <c r="AI186" i="20"/>
  <c r="AS186" i="20" s="1"/>
  <c r="AH707" i="20"/>
  <c r="AK2149" i="20"/>
  <c r="AK2457" i="20"/>
  <c r="AK203" i="20"/>
  <c r="AH1334" i="20"/>
  <c r="AH1600" i="20"/>
  <c r="AT2142" i="20"/>
  <c r="AK3322" i="20"/>
  <c r="AR1628" i="20"/>
  <c r="AJ2090" i="20"/>
  <c r="AT2090" i="20" s="1"/>
  <c r="AS270" i="20"/>
  <c r="AW273" i="20" s="1"/>
  <c r="AI1964" i="20"/>
  <c r="AU1964" i="20" s="1"/>
  <c r="AH2538" i="20"/>
  <c r="AT3227" i="20"/>
  <c r="AS3227" i="20"/>
  <c r="AR3227" i="20"/>
  <c r="AU3227" i="20"/>
  <c r="AR333" i="20"/>
  <c r="AI63" i="20"/>
  <c r="AH1764" i="20"/>
  <c r="AI1922" i="20"/>
  <c r="AU1922" i="20" s="1"/>
  <c r="AJ2146" i="20"/>
  <c r="AR2146" i="20" s="1"/>
  <c r="AI3220" i="20"/>
  <c r="AU3220" i="20" s="1"/>
  <c r="AR2104" i="20"/>
  <c r="AU2104" i="20"/>
  <c r="AT2104" i="20"/>
  <c r="AS2104" i="20"/>
  <c r="AJ991" i="20"/>
  <c r="AI991" i="20"/>
  <c r="AH991" i="20"/>
  <c r="AK991" i="20"/>
  <c r="AJ1950" i="20"/>
  <c r="AI1950" i="20"/>
  <c r="AH1950" i="20"/>
  <c r="AK1950" i="20"/>
  <c r="AJ2422" i="20"/>
  <c r="AI2422" i="20"/>
  <c r="AK2422" i="20"/>
  <c r="AH2422" i="20"/>
  <c r="AU242" i="20"/>
  <c r="AT242" i="20"/>
  <c r="AS242" i="20"/>
  <c r="AW245" i="20" s="1"/>
  <c r="AR242" i="20"/>
  <c r="AK469" i="20"/>
  <c r="AJ469" i="20"/>
  <c r="AI469" i="20"/>
  <c r="AH469" i="20"/>
  <c r="AK1113" i="20"/>
  <c r="AI1113" i="20"/>
  <c r="AJ1113" i="20"/>
  <c r="AH1113" i="20"/>
  <c r="AH1057" i="20"/>
  <c r="AK1057" i="20"/>
  <c r="AJ1057" i="20"/>
  <c r="AI1057" i="20"/>
  <c r="AK1250" i="20"/>
  <c r="AJ1250" i="20"/>
  <c r="AI1250" i="20"/>
  <c r="AH1250" i="20"/>
  <c r="AK1617" i="20"/>
  <c r="AJ1617" i="20"/>
  <c r="AI1617" i="20"/>
  <c r="AH1617" i="20"/>
  <c r="AU1834" i="20"/>
  <c r="AT1834" i="20"/>
  <c r="AS1834" i="20"/>
  <c r="AR1834" i="20"/>
  <c r="AJ2230" i="20"/>
  <c r="AI2230" i="20"/>
  <c r="AH2230" i="20"/>
  <c r="AK2230" i="20"/>
  <c r="AU2471" i="20"/>
  <c r="AT2471" i="20"/>
  <c r="AS2471" i="20"/>
  <c r="AR2471" i="20"/>
  <c r="AS2233" i="20"/>
  <c r="AR2233" i="20"/>
  <c r="AU2233" i="20"/>
  <c r="AT2233" i="20"/>
  <c r="AK2254" i="20"/>
  <c r="AJ2254" i="20"/>
  <c r="AI2254" i="20"/>
  <c r="AH2254" i="20"/>
  <c r="AK2527" i="20"/>
  <c r="AJ2527" i="20"/>
  <c r="AI2527" i="20"/>
  <c r="AH2527" i="20"/>
  <c r="AR2699" i="20"/>
  <c r="AU2699" i="20"/>
  <c r="AT2699" i="20"/>
  <c r="AS2699" i="20"/>
  <c r="AS3091" i="20"/>
  <c r="AW3094" i="20" s="1"/>
  <c r="AR3091" i="20"/>
  <c r="AU3091" i="20"/>
  <c r="AT3091" i="20"/>
  <c r="AK3168" i="20"/>
  <c r="AJ3168" i="20"/>
  <c r="AI3168" i="20"/>
  <c r="AH3168" i="20"/>
  <c r="AJ3259" i="20"/>
  <c r="AI3259" i="20"/>
  <c r="AK3259" i="20"/>
  <c r="AH3259" i="20"/>
  <c r="AH3476" i="20"/>
  <c r="AU3490" i="20"/>
  <c r="AT3490" i="20"/>
  <c r="AS3490" i="20"/>
  <c r="AR3490" i="20"/>
  <c r="AK70" i="20"/>
  <c r="AJ70" i="20"/>
  <c r="AI70" i="20"/>
  <c r="AH70" i="20"/>
  <c r="AI616" i="20"/>
  <c r="AH616" i="20"/>
  <c r="AK616" i="20"/>
  <c r="AJ616" i="20"/>
  <c r="AK1911" i="20"/>
  <c r="AJ1911" i="20"/>
  <c r="AI1911" i="20"/>
  <c r="AH1911" i="20"/>
  <c r="AS2086" i="20"/>
  <c r="AR2086" i="20"/>
  <c r="AU2086" i="20"/>
  <c r="AT2086" i="20"/>
  <c r="AI1747" i="20"/>
  <c r="AJ2261" i="20"/>
  <c r="AI2261" i="20"/>
  <c r="AH2261" i="20"/>
  <c r="AK2261" i="20"/>
  <c r="AK2188" i="20"/>
  <c r="AK2443" i="20"/>
  <c r="AJ2443" i="20"/>
  <c r="AH2443" i="20"/>
  <c r="AI2443" i="20"/>
  <c r="AS2692" i="20"/>
  <c r="AR2692" i="20"/>
  <c r="AU2692" i="20"/>
  <c r="AT2692" i="20"/>
  <c r="AR3217" i="20"/>
  <c r="AU3217" i="20"/>
  <c r="AT3217" i="20"/>
  <c r="AS3217" i="20"/>
  <c r="AW3220" i="20" s="1"/>
  <c r="AH3448" i="20"/>
  <c r="AJ3367" i="20"/>
  <c r="AJ196" i="20"/>
  <c r="AI196" i="20"/>
  <c r="AH196" i="20"/>
  <c r="AK196" i="20"/>
  <c r="AU837" i="20"/>
  <c r="AT837" i="20"/>
  <c r="AS837" i="20"/>
  <c r="AR837" i="20"/>
  <c r="AU1400" i="20"/>
  <c r="AT1400" i="20"/>
  <c r="AS1400" i="20"/>
  <c r="AR1400" i="20"/>
  <c r="AH802" i="20"/>
  <c r="AJ987" i="20"/>
  <c r="AI987" i="20"/>
  <c r="AK987" i="20"/>
  <c r="AH987" i="20"/>
  <c r="AJ788" i="20"/>
  <c r="AU1621" i="20"/>
  <c r="AT1621" i="20"/>
  <c r="AS1621" i="20"/>
  <c r="AR1621" i="20"/>
  <c r="AU1698" i="20"/>
  <c r="AT1698" i="20"/>
  <c r="AR1698" i="20"/>
  <c r="AS1698" i="20"/>
  <c r="AW1701" i="20" s="1"/>
  <c r="AJ1593" i="20"/>
  <c r="AT1593" i="20" s="1"/>
  <c r="AK1799" i="20"/>
  <c r="AJ1799" i="20"/>
  <c r="AI1799" i="20"/>
  <c r="AH1799" i="20"/>
  <c r="AK1925" i="20"/>
  <c r="AJ1925" i="20"/>
  <c r="AI1925" i="20"/>
  <c r="AH1925" i="20"/>
  <c r="AT1967" i="20"/>
  <c r="AS1967" i="20"/>
  <c r="AU1967" i="20"/>
  <c r="AR1967" i="20"/>
  <c r="AK1908" i="20"/>
  <c r="AT2510" i="20"/>
  <c r="AS2510" i="20"/>
  <c r="AW2513" i="20" s="1"/>
  <c r="AR2510" i="20"/>
  <c r="AU2510" i="20"/>
  <c r="AK2685" i="20"/>
  <c r="AI2685" i="20"/>
  <c r="AH2685" i="20"/>
  <c r="AJ2685" i="20"/>
  <c r="AJ2744" i="20"/>
  <c r="AI2744" i="20"/>
  <c r="AH2744" i="20"/>
  <c r="AK2744" i="20"/>
  <c r="AK3010" i="20"/>
  <c r="AJ3010" i="20"/>
  <c r="AI3010" i="20"/>
  <c r="AH3010" i="20"/>
  <c r="AI2919" i="20"/>
  <c r="AH2919" i="20"/>
  <c r="AK2919" i="20"/>
  <c r="AJ2919" i="20"/>
  <c r="AU305" i="20"/>
  <c r="AT305" i="20"/>
  <c r="AS305" i="20"/>
  <c r="AR305" i="20"/>
  <c r="AU980" i="20"/>
  <c r="AT980" i="20"/>
  <c r="AS980" i="20"/>
  <c r="AR980" i="20"/>
  <c r="AK903" i="20"/>
  <c r="AJ903" i="20"/>
  <c r="AI903" i="20"/>
  <c r="AH903" i="20"/>
  <c r="AI1390" i="20"/>
  <c r="AK1390" i="20"/>
  <c r="AJ1390" i="20"/>
  <c r="AH1390" i="20"/>
  <c r="AK1516" i="20"/>
  <c r="AJ1516" i="20"/>
  <c r="AI1516" i="20"/>
  <c r="AH1516" i="20"/>
  <c r="AI2125" i="20"/>
  <c r="AU2625" i="20"/>
  <c r="AS2625" i="20"/>
  <c r="AR2625" i="20"/>
  <c r="AT2625" i="20"/>
  <c r="AI2377" i="20"/>
  <c r="AK2618" i="20"/>
  <c r="AJ2618" i="20"/>
  <c r="AI2618" i="20"/>
  <c r="AH2618" i="20"/>
  <c r="AU3483" i="20"/>
  <c r="AT3483" i="20"/>
  <c r="AS3483" i="20"/>
  <c r="AR3483" i="20"/>
  <c r="AK301" i="20"/>
  <c r="AJ301" i="20"/>
  <c r="AI301" i="20"/>
  <c r="AH301" i="20"/>
  <c r="AK144" i="20"/>
  <c r="AJ144" i="20"/>
  <c r="AI144" i="20"/>
  <c r="AH144" i="20"/>
  <c r="AK756" i="20"/>
  <c r="AJ756" i="20"/>
  <c r="AH756" i="20"/>
  <c r="AI756" i="20"/>
  <c r="AI1068" i="20"/>
  <c r="AU1068" i="20" s="1"/>
  <c r="AU1236" i="20"/>
  <c r="AS1236" i="20"/>
  <c r="AR1236" i="20"/>
  <c r="AT1236" i="20"/>
  <c r="AI1138" i="20"/>
  <c r="AU1446" i="20"/>
  <c r="AT1446" i="20"/>
  <c r="AS1446" i="20"/>
  <c r="AR1446" i="20"/>
  <c r="AS2041" i="20"/>
  <c r="AR2041" i="20"/>
  <c r="AU2041" i="20"/>
  <c r="AT2041" i="20"/>
  <c r="AU1771" i="20"/>
  <c r="AT1771" i="20"/>
  <c r="AS1771" i="20"/>
  <c r="AR1771" i="20"/>
  <c r="AK2062" i="20"/>
  <c r="AK2667" i="20"/>
  <c r="AJ2667" i="20"/>
  <c r="AH2667" i="20"/>
  <c r="AI2667" i="20"/>
  <c r="AH2468" i="20"/>
  <c r="AU2720" i="20"/>
  <c r="AT2720" i="20"/>
  <c r="AR2720" i="20"/>
  <c r="AS2720" i="20"/>
  <c r="AW2723" i="20" s="1"/>
  <c r="AI2877" i="20"/>
  <c r="AH2877" i="20"/>
  <c r="AK2877" i="20"/>
  <c r="AJ2877" i="20"/>
  <c r="AK2643" i="20"/>
  <c r="AJ2643" i="20"/>
  <c r="AI2643" i="20"/>
  <c r="AH2643" i="20"/>
  <c r="AU2811" i="20"/>
  <c r="AT2811" i="20"/>
  <c r="AR2811" i="20"/>
  <c r="AS2811" i="20"/>
  <c r="AW2814" i="20" s="1"/>
  <c r="AR3098" i="20"/>
  <c r="AU3098" i="20"/>
  <c r="AS3098" i="20"/>
  <c r="AW3101" i="20" s="1"/>
  <c r="AT3098" i="20"/>
  <c r="AK2923" i="20"/>
  <c r="AJ2923" i="20"/>
  <c r="AI2923" i="20"/>
  <c r="AH2923" i="20"/>
  <c r="AJ3336" i="20"/>
  <c r="AI3357" i="20"/>
  <c r="AU60" i="20"/>
  <c r="AT60" i="20"/>
  <c r="AR60" i="20"/>
  <c r="AS60" i="20"/>
  <c r="AW63" i="20" s="1"/>
  <c r="AI56" i="20"/>
  <c r="AI368" i="20"/>
  <c r="AK637" i="20"/>
  <c r="AI637" i="20"/>
  <c r="AH637" i="20"/>
  <c r="AJ637" i="20"/>
  <c r="AK1243" i="20"/>
  <c r="AJ1243" i="20"/>
  <c r="AH1243" i="20"/>
  <c r="AI1243" i="20"/>
  <c r="AJ1043" i="20"/>
  <c r="AI1043" i="20"/>
  <c r="AK1043" i="20"/>
  <c r="AH1043" i="20"/>
  <c r="AK732" i="20"/>
  <c r="AI1131" i="20"/>
  <c r="AU1915" i="20"/>
  <c r="AT1915" i="20"/>
  <c r="AS1915" i="20"/>
  <c r="AR1915" i="20"/>
  <c r="AU2293" i="20"/>
  <c r="AT2293" i="20"/>
  <c r="AR2293" i="20"/>
  <c r="AS2293" i="20"/>
  <c r="AW2296" i="20" s="1"/>
  <c r="AS2153" i="20"/>
  <c r="AR2153" i="20"/>
  <c r="AU2153" i="20"/>
  <c r="AT2153" i="20"/>
  <c r="AJ2972" i="20"/>
  <c r="AJ3035" i="20"/>
  <c r="AR3035" i="20" s="1"/>
  <c r="AJ3423" i="20"/>
  <c r="AR3423" i="20" s="1"/>
  <c r="AU340" i="20"/>
  <c r="AT340" i="20"/>
  <c r="AS340" i="20"/>
  <c r="AW343" i="20" s="1"/>
  <c r="AR340" i="20"/>
  <c r="AU266" i="20"/>
  <c r="AT266" i="20"/>
  <c r="AS266" i="20"/>
  <c r="AR266" i="20"/>
  <c r="AK319" i="20"/>
  <c r="AJ319" i="20"/>
  <c r="AI319" i="20"/>
  <c r="AH319" i="20"/>
  <c r="AJ798" i="20"/>
  <c r="AI798" i="20"/>
  <c r="AH798" i="20"/>
  <c r="AK798" i="20"/>
  <c r="AH672" i="20"/>
  <c r="AH1064" i="20"/>
  <c r="AU1134" i="20"/>
  <c r="AT1134" i="20"/>
  <c r="AS1134" i="20"/>
  <c r="AR1134" i="20"/>
  <c r="AU1484" i="20"/>
  <c r="AT1484" i="20"/>
  <c r="AS1484" i="20"/>
  <c r="AR1484" i="20"/>
  <c r="AK1708" i="20"/>
  <c r="AJ1708" i="20"/>
  <c r="AI1708" i="20"/>
  <c r="AH1708" i="20"/>
  <c r="AT2023" i="20"/>
  <c r="AS2023" i="20"/>
  <c r="AU2023" i="20"/>
  <c r="AR2023" i="20"/>
  <c r="AH1838" i="20"/>
  <c r="AT2310" i="20"/>
  <c r="AH2517" i="20"/>
  <c r="AK2517" i="20"/>
  <c r="AI2517" i="20"/>
  <c r="AJ2517" i="20"/>
  <c r="AJ2629" i="20"/>
  <c r="AR2629" i="20" s="1"/>
  <c r="AK2678" i="20"/>
  <c r="AK2797" i="20"/>
  <c r="AJ2797" i="20"/>
  <c r="AI2797" i="20"/>
  <c r="AH2797" i="20"/>
  <c r="AS2748" i="20"/>
  <c r="AW2751" i="20" s="1"/>
  <c r="AR2748" i="20"/>
  <c r="AU2748" i="20"/>
  <c r="AT2748" i="20"/>
  <c r="AH3038" i="20"/>
  <c r="AK3038" i="20"/>
  <c r="AJ3038" i="20"/>
  <c r="AI3038" i="20"/>
  <c r="AK3455" i="20"/>
  <c r="AS84" i="20"/>
  <c r="AH410" i="20"/>
  <c r="AI88" i="20"/>
  <c r="AU812" i="20"/>
  <c r="AT812" i="20"/>
  <c r="AS812" i="20"/>
  <c r="AR812" i="20"/>
  <c r="AH487" i="20"/>
  <c r="AT627" i="20"/>
  <c r="AS627" i="20"/>
  <c r="AW630" i="20" s="1"/>
  <c r="AR627" i="20"/>
  <c r="AU627" i="20"/>
  <c r="AI928" i="20"/>
  <c r="AI1187" i="20"/>
  <c r="AI809" i="20"/>
  <c r="AI952" i="20"/>
  <c r="AI1337" i="20"/>
  <c r="AK1404" i="20"/>
  <c r="AJ1404" i="20"/>
  <c r="AI1404" i="20"/>
  <c r="AH1404" i="20"/>
  <c r="AK1474" i="20"/>
  <c r="AK1624" i="20"/>
  <c r="AJ1624" i="20"/>
  <c r="AI1624" i="20"/>
  <c r="AH1624" i="20"/>
  <c r="AK1736" i="20"/>
  <c r="AK2016" i="20"/>
  <c r="AH2016" i="20"/>
  <c r="AJ2016" i="20"/>
  <c r="AI2016" i="20"/>
  <c r="AJ1876" i="20"/>
  <c r="AT1876" i="20" s="1"/>
  <c r="AK1946" i="20"/>
  <c r="AK2083" i="20"/>
  <c r="AH2450" i="20"/>
  <c r="AI2268" i="20"/>
  <c r="AH2268" i="20"/>
  <c r="AK2268" i="20"/>
  <c r="AJ2268" i="20"/>
  <c r="AU3017" i="20"/>
  <c r="AT3017" i="20"/>
  <c r="AS3017" i="20"/>
  <c r="AR3017" i="20"/>
  <c r="AH2622" i="20"/>
  <c r="AK2828" i="20"/>
  <c r="AJ3014" i="20"/>
  <c r="AR3014" i="20" s="1"/>
  <c r="AK2979" i="20"/>
  <c r="AR3325" i="20"/>
  <c r="AU3325" i="20"/>
  <c r="AS3325" i="20"/>
  <c r="AT3325" i="20"/>
  <c r="AI462" i="20"/>
  <c r="AJ2702" i="20"/>
  <c r="AT2702" i="20" s="1"/>
  <c r="AI3399" i="20"/>
  <c r="AI2055" i="20"/>
  <c r="AS2734" i="20"/>
  <c r="AW2737" i="20" s="1"/>
  <c r="AI3392" i="20"/>
  <c r="AI896" i="20"/>
  <c r="AS1376" i="20"/>
  <c r="AW1379" i="20" s="1"/>
  <c r="AI2223" i="20"/>
  <c r="AI3224" i="20"/>
  <c r="AJ186" i="20"/>
  <c r="AT186" i="20" s="1"/>
  <c r="AK707" i="20"/>
  <c r="AH2149" i="20"/>
  <c r="AH2457" i="20"/>
  <c r="AJ203" i="20"/>
  <c r="AU203" i="20" s="1"/>
  <c r="AI1600" i="20"/>
  <c r="AU2142" i="20"/>
  <c r="AJ3322" i="20"/>
  <c r="AS1628" i="20"/>
  <c r="AW1631" i="20" s="1"/>
  <c r="AK2090" i="20"/>
  <c r="AT270" i="20"/>
  <c r="AJ1964" i="20"/>
  <c r="AT1964" i="20" s="1"/>
  <c r="AI2538" i="20"/>
  <c r="AS333" i="20"/>
  <c r="AW336" i="20" s="1"/>
  <c r="AJ63" i="20"/>
  <c r="AI1764" i="20"/>
  <c r="AJ1922" i="20"/>
  <c r="AT1922" i="20" s="1"/>
  <c r="AK2146" i="20"/>
  <c r="AJ3220" i="20"/>
  <c r="AT3220" i="20" s="1"/>
  <c r="AK648" i="20"/>
  <c r="AJ648" i="20"/>
  <c r="AI648" i="20"/>
  <c r="AH648" i="20"/>
  <c r="AK973" i="20"/>
  <c r="AI973" i="20"/>
  <c r="AH973" i="20"/>
  <c r="AJ973" i="20"/>
  <c r="AJ1663" i="20"/>
  <c r="AI1663" i="20"/>
  <c r="AH1663" i="20"/>
  <c r="AK1663" i="20"/>
  <c r="AU1957" i="20"/>
  <c r="AR1957" i="20"/>
  <c r="AT1957" i="20"/>
  <c r="AS1957" i="20"/>
  <c r="AW1960" i="20" s="1"/>
  <c r="AK3042" i="20"/>
  <c r="AJ3042" i="20"/>
  <c r="AI3042" i="20"/>
  <c r="AH3042" i="20"/>
  <c r="AU3182" i="20"/>
  <c r="AT3182" i="20"/>
  <c r="AS3182" i="20"/>
  <c r="AR3182" i="20"/>
  <c r="AI91" i="20"/>
  <c r="AH91" i="20"/>
  <c r="AJ91" i="20"/>
  <c r="AK91" i="20"/>
  <c r="AU914" i="20"/>
  <c r="AS914" i="20"/>
  <c r="AW917" i="20" s="1"/>
  <c r="AR914" i="20"/>
  <c r="AT914" i="20"/>
  <c r="AU1232" i="20"/>
  <c r="AS1232" i="20"/>
  <c r="AT1232" i="20"/>
  <c r="AR1232" i="20"/>
  <c r="AS1386" i="20"/>
  <c r="AU1386" i="20"/>
  <c r="AT1386" i="20"/>
  <c r="AR1386" i="20"/>
  <c r="AK1887" i="20"/>
  <c r="AJ1887" i="20"/>
  <c r="AI1887" i="20"/>
  <c r="AH1887" i="20"/>
  <c r="AJ2370" i="20"/>
  <c r="AI2370" i="20"/>
  <c r="AH2370" i="20"/>
  <c r="AK2370" i="20"/>
  <c r="AJ2688" i="20"/>
  <c r="AI2688" i="20"/>
  <c r="AH2688" i="20"/>
  <c r="AK2688" i="20"/>
  <c r="AJ2447" i="20"/>
  <c r="AI2447" i="20"/>
  <c r="AK2447" i="20"/>
  <c r="AH2447" i="20"/>
  <c r="AT3140" i="20"/>
  <c r="AS3140" i="20"/>
  <c r="AW3143" i="20" s="1"/>
  <c r="AR3140" i="20"/>
  <c r="AU3140" i="20"/>
  <c r="AT3343" i="20"/>
  <c r="AS3343" i="20"/>
  <c r="AU3343" i="20"/>
  <c r="AR3343" i="20"/>
  <c r="AT193" i="20"/>
  <c r="AS193" i="20"/>
  <c r="AW196" i="20" s="1"/>
  <c r="AR193" i="20"/>
  <c r="AU193" i="20"/>
  <c r="AJ578" i="20"/>
  <c r="AI578" i="20"/>
  <c r="AH578" i="20"/>
  <c r="AK578" i="20"/>
  <c r="AH833" i="20"/>
  <c r="AK833" i="20"/>
  <c r="AJ833" i="20"/>
  <c r="AI833" i="20"/>
  <c r="AU1544" i="20"/>
  <c r="AT1544" i="20"/>
  <c r="AS1544" i="20"/>
  <c r="AR1544" i="20"/>
  <c r="AJ1747" i="20"/>
  <c r="AK1960" i="20"/>
  <c r="AH1960" i="20"/>
  <c r="AJ1960" i="20"/>
  <c r="AI1960" i="20"/>
  <c r="AI2188" i="20"/>
  <c r="AK2499" i="20"/>
  <c r="AJ2499" i="20"/>
  <c r="AH2499" i="20"/>
  <c r="AI2499" i="20"/>
  <c r="AJ2709" i="20"/>
  <c r="AI2709" i="20"/>
  <c r="AK2709" i="20"/>
  <c r="AH2709" i="20"/>
  <c r="AK3066" i="20"/>
  <c r="AH3066" i="20"/>
  <c r="AJ3066" i="20"/>
  <c r="AI3066" i="20"/>
  <c r="AJ3294" i="20"/>
  <c r="AI3294" i="20"/>
  <c r="AH3294" i="20"/>
  <c r="AK3294" i="20"/>
  <c r="AU3308" i="20"/>
  <c r="AT3308" i="20"/>
  <c r="AR3308" i="20"/>
  <c r="AS3308" i="20"/>
  <c r="AW3311" i="20" s="1"/>
  <c r="AI3448" i="20"/>
  <c r="AK3367" i="20"/>
  <c r="AH32" i="20"/>
  <c r="AJ686" i="20"/>
  <c r="AI686" i="20"/>
  <c r="AH686" i="20"/>
  <c r="AK686" i="20"/>
  <c r="AR1257" i="20"/>
  <c r="AT1257" i="20"/>
  <c r="AS1257" i="20"/>
  <c r="AW1260" i="20" s="1"/>
  <c r="AU1257" i="20"/>
  <c r="AJ1022" i="20"/>
  <c r="AI1022" i="20"/>
  <c r="AH1022" i="20"/>
  <c r="AK1022" i="20"/>
  <c r="AH900" i="20"/>
  <c r="AK1169" i="20"/>
  <c r="AJ1169" i="20"/>
  <c r="AI1169" i="20"/>
  <c r="AH1169" i="20"/>
  <c r="AU1246" i="20"/>
  <c r="AT1246" i="20"/>
  <c r="AS1246" i="20"/>
  <c r="AR1246" i="20"/>
  <c r="AK1670" i="20"/>
  <c r="AI1670" i="20"/>
  <c r="AH1670" i="20"/>
  <c r="AJ1670" i="20"/>
  <c r="AK1593" i="20"/>
  <c r="AH1908" i="20"/>
  <c r="AU2300" i="20"/>
  <c r="AT2300" i="20"/>
  <c r="AS2300" i="20"/>
  <c r="AR2300" i="20"/>
  <c r="AI2583" i="20"/>
  <c r="AH2583" i="20"/>
  <c r="AK2583" i="20"/>
  <c r="AJ2583" i="20"/>
  <c r="AR2783" i="20"/>
  <c r="AU2783" i="20"/>
  <c r="AT2783" i="20"/>
  <c r="AS2783" i="20"/>
  <c r="AW2786" i="20" s="1"/>
  <c r="AK3045" i="20"/>
  <c r="AJ3045" i="20"/>
  <c r="AI3045" i="20"/>
  <c r="AH3045" i="20"/>
  <c r="AU378" i="20"/>
  <c r="AT378" i="20"/>
  <c r="AS378" i="20"/>
  <c r="AR378" i="20"/>
  <c r="AI35" i="20"/>
  <c r="AH35" i="20"/>
  <c r="AK35" i="20"/>
  <c r="AJ35" i="20"/>
  <c r="AK679" i="20"/>
  <c r="AJ679" i="20"/>
  <c r="AI679" i="20"/>
  <c r="AH679" i="20"/>
  <c r="AK1225" i="20"/>
  <c r="AJ1225" i="20"/>
  <c r="AI1225" i="20"/>
  <c r="AH1225" i="20"/>
  <c r="AH746" i="20"/>
  <c r="AK746" i="20"/>
  <c r="AJ746" i="20"/>
  <c r="AI746" i="20"/>
  <c r="AK644" i="20"/>
  <c r="AJ644" i="20"/>
  <c r="AH644" i="20"/>
  <c r="AI644" i="20"/>
  <c r="AK1656" i="20"/>
  <c r="AJ1656" i="20"/>
  <c r="AI1656" i="20"/>
  <c r="AH1656" i="20"/>
  <c r="AU1572" i="20"/>
  <c r="AT1572" i="20"/>
  <c r="AS1572" i="20"/>
  <c r="AR1572" i="20"/>
  <c r="AK1813" i="20"/>
  <c r="AJ1813" i="20"/>
  <c r="AI1813" i="20"/>
  <c r="AH1813" i="20"/>
  <c r="AJ2093" i="20"/>
  <c r="AI2093" i="20"/>
  <c r="AH2093" i="20"/>
  <c r="AK2093" i="20"/>
  <c r="AS1974" i="20"/>
  <c r="AR1974" i="20"/>
  <c r="AU1974" i="20"/>
  <c r="AT1974" i="20"/>
  <c r="AK2573" i="20"/>
  <c r="AI2573" i="20"/>
  <c r="AH2573" i="20"/>
  <c r="AJ2573" i="20"/>
  <c r="AI2209" i="20"/>
  <c r="AK2394" i="20"/>
  <c r="AJ2394" i="20"/>
  <c r="AI2394" i="20"/>
  <c r="AH2394" i="20"/>
  <c r="AK2706" i="20"/>
  <c r="AJ2706" i="20"/>
  <c r="AI2706" i="20"/>
  <c r="AH2706" i="20"/>
  <c r="AK2377" i="20"/>
  <c r="AJ2881" i="20"/>
  <c r="AI2881" i="20"/>
  <c r="AH2881" i="20"/>
  <c r="AK2881" i="20"/>
  <c r="AJ3108" i="20"/>
  <c r="AT3108" i="20" s="1"/>
  <c r="AH3360" i="20"/>
  <c r="AK3360" i="20"/>
  <c r="AI3360" i="20"/>
  <c r="AJ3360" i="20"/>
  <c r="AI3441" i="20"/>
  <c r="AU3441" i="20" s="1"/>
  <c r="AU221" i="20"/>
  <c r="AT221" i="20"/>
  <c r="AS221" i="20"/>
  <c r="AR221" i="20"/>
  <c r="AH424" i="20"/>
  <c r="AT739" i="20"/>
  <c r="AS739" i="20"/>
  <c r="AR739" i="20"/>
  <c r="AU739" i="20"/>
  <c r="AH1082" i="20"/>
  <c r="AK1082" i="20"/>
  <c r="AJ1082" i="20"/>
  <c r="AI1082" i="20"/>
  <c r="AK865" i="20"/>
  <c r="AJ865" i="20"/>
  <c r="AI865" i="20"/>
  <c r="AH865" i="20"/>
  <c r="AI690" i="20"/>
  <c r="AU690" i="20" s="1"/>
  <c r="AI1316" i="20"/>
  <c r="AU1316" i="20" s="1"/>
  <c r="AJ1068" i="20"/>
  <c r="AT1068" i="20" s="1"/>
  <c r="AJ1138" i="20"/>
  <c r="AU1509" i="20"/>
  <c r="AT1509" i="20"/>
  <c r="AS1509" i="20"/>
  <c r="AW1512" i="20" s="1"/>
  <c r="AR1509" i="20"/>
  <c r="AH1642" i="20"/>
  <c r="AK1754" i="20"/>
  <c r="AJ1754" i="20"/>
  <c r="AI1754" i="20"/>
  <c r="AH1754" i="20"/>
  <c r="AK2716" i="20"/>
  <c r="AI2716" i="20"/>
  <c r="AH2716" i="20"/>
  <c r="AJ2716" i="20"/>
  <c r="AH2062" i="20"/>
  <c r="AK2177" i="20"/>
  <c r="AH2177" i="20"/>
  <c r="AJ2177" i="20"/>
  <c r="AI2177" i="20"/>
  <c r="AI2468" i="20"/>
  <c r="AH2758" i="20"/>
  <c r="AK2758" i="20"/>
  <c r="AJ2758" i="20"/>
  <c r="AI2758" i="20"/>
  <c r="AS3080" i="20"/>
  <c r="AR3080" i="20"/>
  <c r="AT3080" i="20"/>
  <c r="AU3080" i="20"/>
  <c r="AH3189" i="20"/>
  <c r="AJ3189" i="20"/>
  <c r="AI3189" i="20"/>
  <c r="AK3189" i="20"/>
  <c r="AK3336" i="20"/>
  <c r="AK3357" i="20"/>
  <c r="AH217" i="20"/>
  <c r="AK217" i="20"/>
  <c r="AJ217" i="20"/>
  <c r="AI217" i="20"/>
  <c r="AK263" i="20"/>
  <c r="AJ263" i="20"/>
  <c r="AI263" i="20"/>
  <c r="AH263" i="20"/>
  <c r="AJ56" i="20"/>
  <c r="AJ368" i="20"/>
  <c r="AK455" i="20"/>
  <c r="AJ455" i="20"/>
  <c r="AI455" i="20"/>
  <c r="AH455" i="20"/>
  <c r="AK515" i="20"/>
  <c r="AJ515" i="20"/>
  <c r="AI515" i="20"/>
  <c r="AH515" i="20"/>
  <c r="AU725" i="20"/>
  <c r="AT725" i="20"/>
  <c r="AS725" i="20"/>
  <c r="AR725" i="20"/>
  <c r="AK1085" i="20"/>
  <c r="AI1085" i="20"/>
  <c r="AH1085" i="20"/>
  <c r="AJ1085" i="20"/>
  <c r="AK1554" i="20"/>
  <c r="AJ1554" i="20"/>
  <c r="AI1554" i="20"/>
  <c r="AH1554" i="20"/>
  <c r="AH1131" i="20"/>
  <c r="AK1757" i="20"/>
  <c r="AJ1757" i="20"/>
  <c r="AH1757" i="20"/>
  <c r="AI1757" i="20"/>
  <c r="AI2065" i="20"/>
  <c r="AH2065" i="20"/>
  <c r="AK2065" i="20"/>
  <c r="AJ2065" i="20"/>
  <c r="AK2419" i="20"/>
  <c r="AJ2419" i="20"/>
  <c r="AI2419" i="20"/>
  <c r="AH2419" i="20"/>
  <c r="AK2594" i="20"/>
  <c r="AJ2594" i="20"/>
  <c r="AI2594" i="20"/>
  <c r="AH2594" i="20"/>
  <c r="AK2562" i="20"/>
  <c r="AJ2562" i="20"/>
  <c r="AI2562" i="20"/>
  <c r="AH2562" i="20"/>
  <c r="AS2636" i="20"/>
  <c r="AW2639" i="20" s="1"/>
  <c r="AR2636" i="20"/>
  <c r="AU2636" i="20"/>
  <c r="AT2636" i="20"/>
  <c r="AJ2993" i="20"/>
  <c r="AI2993" i="20"/>
  <c r="AH2993" i="20"/>
  <c r="AK2993" i="20"/>
  <c r="AK2972" i="20"/>
  <c r="AK3035" i="20"/>
  <c r="AJ3346" i="20"/>
  <c r="AR3346" i="20" s="1"/>
  <c r="AK3423" i="20"/>
  <c r="AK182" i="20"/>
  <c r="AJ182" i="20"/>
  <c r="AI182" i="20"/>
  <c r="AH182" i="20"/>
  <c r="AU347" i="20"/>
  <c r="AT347" i="20"/>
  <c r="AS347" i="20"/>
  <c r="AW350" i="20" s="1"/>
  <c r="AR347" i="20"/>
  <c r="AH168" i="20"/>
  <c r="AT620" i="20"/>
  <c r="AS620" i="20"/>
  <c r="AW623" i="20" s="1"/>
  <c r="AR620" i="20"/>
  <c r="AU620" i="20"/>
  <c r="AU1026" i="20"/>
  <c r="AS1026" i="20"/>
  <c r="AW1029" i="20" s="1"/>
  <c r="AR1026" i="20"/>
  <c r="AT1026" i="20"/>
  <c r="AI672" i="20"/>
  <c r="AI1064" i="20"/>
  <c r="AJ956" i="20"/>
  <c r="AU956" i="20" s="1"/>
  <c r="AK1351" i="20"/>
  <c r="AI1351" i="20"/>
  <c r="AH1351" i="20"/>
  <c r="AJ1351" i="20"/>
  <c r="AK1449" i="20"/>
  <c r="AJ1449" i="20"/>
  <c r="AI1449" i="20"/>
  <c r="AH1449" i="20"/>
  <c r="AS1740" i="20"/>
  <c r="AW1743" i="20" s="1"/>
  <c r="AR1740" i="20"/>
  <c r="AT1740" i="20"/>
  <c r="AU1740" i="20"/>
  <c r="AI1540" i="20"/>
  <c r="AS1540" i="20" s="1"/>
  <c r="AJ2118" i="20"/>
  <c r="AI2118" i="20"/>
  <c r="AH2118" i="20"/>
  <c r="AK2118" i="20"/>
  <c r="AI1838" i="20"/>
  <c r="AS2265" i="20"/>
  <c r="AW2268" i="20" s="1"/>
  <c r="AR2265" i="20"/>
  <c r="AU2265" i="20"/>
  <c r="AT2265" i="20"/>
  <c r="AH2678" i="20"/>
  <c r="AT3105" i="20"/>
  <c r="AU3105" i="20"/>
  <c r="AS3105" i="20"/>
  <c r="AR3105" i="20"/>
  <c r="AI3164" i="20"/>
  <c r="AU3164" i="20" s="1"/>
  <c r="AK3199" i="20"/>
  <c r="AJ3199" i="20"/>
  <c r="AI3199" i="20"/>
  <c r="AH3199" i="20"/>
  <c r="AJ49" i="20"/>
  <c r="AT49" i="20" s="1"/>
  <c r="AK294" i="20"/>
  <c r="AJ294" i="20"/>
  <c r="AI294" i="20"/>
  <c r="AH294" i="20"/>
  <c r="AS1089" i="20"/>
  <c r="AW1092" i="20" s="1"/>
  <c r="AJ928" i="20"/>
  <c r="AH1187" i="20"/>
  <c r="AK1029" i="20"/>
  <c r="AI1029" i="20"/>
  <c r="AH1029" i="20"/>
  <c r="AJ1029" i="20"/>
  <c r="AJ809" i="20"/>
  <c r="AJ952" i="20"/>
  <c r="AJ1337" i="20"/>
  <c r="AR662" i="20"/>
  <c r="AU662" i="20"/>
  <c r="AT662" i="20"/>
  <c r="AS662" i="20"/>
  <c r="AW665" i="20" s="1"/>
  <c r="AK1183" i="20"/>
  <c r="AI1183" i="20"/>
  <c r="AH1183" i="20"/>
  <c r="AJ1183" i="20"/>
  <c r="AI1365" i="20"/>
  <c r="AK1365" i="20"/>
  <c r="AJ1365" i="20"/>
  <c r="AH1365" i="20"/>
  <c r="AS1684" i="20"/>
  <c r="AR1684" i="20"/>
  <c r="AT1684" i="20"/>
  <c r="AU1684" i="20"/>
  <c r="AI2170" i="20"/>
  <c r="AH2170" i="20"/>
  <c r="AK2170" i="20"/>
  <c r="AJ2170" i="20"/>
  <c r="AH1736" i="20"/>
  <c r="AI2450" i="20"/>
  <c r="AT2454" i="20"/>
  <c r="AS2454" i="20"/>
  <c r="AW2457" i="20" s="1"/>
  <c r="AR2454" i="20"/>
  <c r="AU2454" i="20"/>
  <c r="AT2741" i="20"/>
  <c r="AS2741" i="20"/>
  <c r="AW2744" i="20" s="1"/>
  <c r="AR2741" i="20"/>
  <c r="AU2741" i="20"/>
  <c r="AK2622" i="20"/>
  <c r="AI2751" i="20"/>
  <c r="AH2751" i="20"/>
  <c r="AK2751" i="20"/>
  <c r="AJ2751" i="20"/>
  <c r="AJ3049" i="20"/>
  <c r="AI3049" i="20"/>
  <c r="AH3049" i="20"/>
  <c r="AK3049" i="20"/>
  <c r="AJ462" i="20"/>
  <c r="AK2702" i="20"/>
  <c r="AJ2055" i="20"/>
  <c r="AJ3392" i="20"/>
  <c r="AK186" i="20"/>
  <c r="AI707" i="20"/>
  <c r="AI2149" i="20"/>
  <c r="AI2457" i="20"/>
  <c r="AK1334" i="20"/>
  <c r="AR2142" i="20"/>
  <c r="AH3322" i="20"/>
  <c r="AT1628" i="20"/>
  <c r="AU270" i="20"/>
  <c r="AT333" i="20"/>
  <c r="AH63" i="20"/>
  <c r="AJ1764" i="20"/>
  <c r="AK3444" i="20"/>
  <c r="AJ3444" i="20"/>
  <c r="AI3444" i="20"/>
  <c r="AH3444" i="20"/>
  <c r="AU858" i="20"/>
  <c r="AS858" i="20"/>
  <c r="AR858" i="20"/>
  <c r="AT858" i="20"/>
  <c r="AU123" i="20"/>
  <c r="AT123" i="20"/>
  <c r="AS123" i="20"/>
  <c r="AW126" i="20" s="1"/>
  <c r="AR123" i="20"/>
  <c r="AK728" i="20"/>
  <c r="AJ728" i="20"/>
  <c r="AI728" i="20"/>
  <c r="AH728" i="20"/>
  <c r="AS613" i="20"/>
  <c r="AW616" i="20" s="1"/>
  <c r="AR613" i="20"/>
  <c r="AU613" i="20"/>
  <c r="AT613" i="20"/>
  <c r="AR774" i="20"/>
  <c r="AU774" i="20"/>
  <c r="AT774" i="20"/>
  <c r="AS774" i="20"/>
  <c r="AK1295" i="20"/>
  <c r="AI1295" i="20"/>
  <c r="AH1295" i="20"/>
  <c r="AJ1295" i="20"/>
  <c r="AU1852" i="20"/>
  <c r="AT1852" i="20"/>
  <c r="AS1852" i="20"/>
  <c r="AW1855" i="20" s="1"/>
  <c r="AR1852" i="20"/>
  <c r="AJ2632" i="20"/>
  <c r="AI2632" i="20"/>
  <c r="AH2632" i="20"/>
  <c r="AK2632" i="20"/>
  <c r="AK2986" i="20"/>
  <c r="AJ2986" i="20"/>
  <c r="AI2986" i="20"/>
  <c r="AH2986" i="20"/>
  <c r="AK3129" i="20"/>
  <c r="AJ3129" i="20"/>
  <c r="AI3129" i="20"/>
  <c r="AH3129" i="20"/>
  <c r="AS3178" i="20"/>
  <c r="AR3178" i="20"/>
  <c r="AU3178" i="20"/>
  <c r="AT3178" i="20"/>
  <c r="AT3266" i="20"/>
  <c r="AS3266" i="20"/>
  <c r="AR3266" i="20"/>
  <c r="AU3266" i="20"/>
  <c r="AK231" i="20"/>
  <c r="AJ231" i="20"/>
  <c r="AI231" i="20"/>
  <c r="AH231" i="20"/>
  <c r="AH74" i="20"/>
  <c r="AK74" i="20"/>
  <c r="AJ74" i="20"/>
  <c r="AI74" i="20"/>
  <c r="AK483" i="20"/>
  <c r="AJ483" i="20"/>
  <c r="AI483" i="20"/>
  <c r="AH483" i="20"/>
  <c r="AK431" i="20"/>
  <c r="AJ431" i="20"/>
  <c r="AI431" i="20"/>
  <c r="AH431" i="20"/>
  <c r="AU938" i="20"/>
  <c r="AS938" i="20"/>
  <c r="AR938" i="20"/>
  <c r="AT938" i="20"/>
  <c r="AU1264" i="20"/>
  <c r="AS1264" i="20"/>
  <c r="AR1264" i="20"/>
  <c r="AT1264" i="20"/>
  <c r="AK676" i="20"/>
  <c r="AK1239" i="20"/>
  <c r="AI1239" i="20"/>
  <c r="AH1239" i="20"/>
  <c r="AJ1239" i="20"/>
  <c r="AK1491" i="20"/>
  <c r="AJ1491" i="20"/>
  <c r="AI1491" i="20"/>
  <c r="AH1491" i="20"/>
  <c r="AU1614" i="20"/>
  <c r="AT1614" i="20"/>
  <c r="AS1614" i="20"/>
  <c r="AR1614" i="20"/>
  <c r="AJ2205" i="20"/>
  <c r="AI2205" i="20"/>
  <c r="AH2205" i="20"/>
  <c r="AK2205" i="20"/>
  <c r="AU2590" i="20"/>
  <c r="AT2590" i="20"/>
  <c r="AS2590" i="20"/>
  <c r="AR2590" i="20"/>
  <c r="AJ2968" i="20"/>
  <c r="AI2968" i="20"/>
  <c r="AH2968" i="20"/>
  <c r="AK2968" i="20"/>
  <c r="AK3052" i="20"/>
  <c r="AJ3052" i="20"/>
  <c r="AI3052" i="20"/>
  <c r="AH3052" i="20"/>
  <c r="AJ3231" i="20"/>
  <c r="AI3231" i="20"/>
  <c r="AH3231" i="20"/>
  <c r="AK3231" i="20"/>
  <c r="AH3378" i="20"/>
  <c r="AK3378" i="20"/>
  <c r="AJ3378" i="20"/>
  <c r="AI3378" i="20"/>
  <c r="AJ3269" i="20"/>
  <c r="AI3269" i="20"/>
  <c r="AH3269" i="20"/>
  <c r="AK3269" i="20"/>
  <c r="AH105" i="20"/>
  <c r="AK105" i="20"/>
  <c r="AJ105" i="20"/>
  <c r="AI105" i="20"/>
  <c r="AK343" i="20"/>
  <c r="AJ343" i="20"/>
  <c r="AI343" i="20"/>
  <c r="AH343" i="20"/>
  <c r="AH511" i="20"/>
  <c r="AK511" i="20"/>
  <c r="AJ511" i="20"/>
  <c r="AI511" i="20"/>
  <c r="AI32" i="20"/>
  <c r="AI560" i="20"/>
  <c r="AH560" i="20"/>
  <c r="AK560" i="20"/>
  <c r="AJ560" i="20"/>
  <c r="AK900" i="20"/>
  <c r="AK1456" i="20"/>
  <c r="AJ1456" i="20"/>
  <c r="AI1456" i="20"/>
  <c r="AH1456" i="20"/>
  <c r="AR1481" i="20"/>
  <c r="AU1481" i="20"/>
  <c r="AT1481" i="20"/>
  <c r="AS1481" i="20"/>
  <c r="AW1484" i="20" s="1"/>
  <c r="AU1803" i="20"/>
  <c r="AT1803" i="20"/>
  <c r="AS1803" i="20"/>
  <c r="AR1803" i="20"/>
  <c r="AJ2027" i="20"/>
  <c r="AI2027" i="20"/>
  <c r="AK2027" i="20"/>
  <c r="AH2027" i="20"/>
  <c r="AT2303" i="20"/>
  <c r="AS2303" i="20"/>
  <c r="AU2303" i="20"/>
  <c r="AR2303" i="20"/>
  <c r="AK2569" i="20"/>
  <c r="AJ2569" i="20"/>
  <c r="AI2569" i="20"/>
  <c r="AH2569" i="20"/>
  <c r="AS2884" i="20"/>
  <c r="AR2884" i="20"/>
  <c r="AU2884" i="20"/>
  <c r="AT2884" i="20"/>
  <c r="AK2891" i="20"/>
  <c r="AJ2891" i="20"/>
  <c r="AH2891" i="20"/>
  <c r="AI2891" i="20"/>
  <c r="AU3136" i="20"/>
  <c r="AS3136" i="20"/>
  <c r="AT3136" i="20"/>
  <c r="AR3136" i="20"/>
  <c r="AS3115" i="20"/>
  <c r="AR3115" i="20"/>
  <c r="AU3115" i="20"/>
  <c r="AT3115" i="20"/>
  <c r="AH385" i="20"/>
  <c r="AK385" i="20"/>
  <c r="AJ385" i="20"/>
  <c r="AI385" i="20"/>
  <c r="AU210" i="20"/>
  <c r="AT210" i="20"/>
  <c r="AS210" i="20"/>
  <c r="AR210" i="20"/>
  <c r="AI529" i="20"/>
  <c r="AH529" i="20"/>
  <c r="AK529" i="20"/>
  <c r="AJ529" i="20"/>
  <c r="AJ763" i="20"/>
  <c r="AI763" i="20"/>
  <c r="AK763" i="20"/>
  <c r="AH763" i="20"/>
  <c r="AT1008" i="20"/>
  <c r="AS1008" i="20"/>
  <c r="AU1008" i="20"/>
  <c r="AR1008" i="20"/>
  <c r="AK1659" i="20"/>
  <c r="AJ1659" i="20"/>
  <c r="AI1659" i="20"/>
  <c r="AH1659" i="20"/>
  <c r="AI1890" i="20"/>
  <c r="AH1890" i="20"/>
  <c r="AK1890" i="20"/>
  <c r="AJ1890" i="20"/>
  <c r="AH2209" i="20"/>
  <c r="AH2163" i="20"/>
  <c r="AJ2163" i="20"/>
  <c r="AK2163" i="20"/>
  <c r="AI2163" i="20"/>
  <c r="AK2604" i="20"/>
  <c r="AI2604" i="20"/>
  <c r="AH2604" i="20"/>
  <c r="AJ2604" i="20"/>
  <c r="AJ2503" i="20"/>
  <c r="AI2503" i="20"/>
  <c r="AK2503" i="20"/>
  <c r="AH2503" i="20"/>
  <c r="AJ3206" i="20"/>
  <c r="AI3206" i="20"/>
  <c r="AH3206" i="20"/>
  <c r="AK3206" i="20"/>
  <c r="AK3504" i="20"/>
  <c r="AJ3504" i="20"/>
  <c r="AI3504" i="20"/>
  <c r="AH3504" i="20"/>
  <c r="AI3185" i="20"/>
  <c r="AK175" i="20"/>
  <c r="AJ175" i="20"/>
  <c r="AI175" i="20"/>
  <c r="AH175" i="20"/>
  <c r="AU361" i="20"/>
  <c r="AT361" i="20"/>
  <c r="AS361" i="20"/>
  <c r="AR361" i="20"/>
  <c r="AI424" i="20"/>
  <c r="AU546" i="20"/>
  <c r="AT546" i="20"/>
  <c r="AS546" i="20"/>
  <c r="AR546" i="20"/>
  <c r="AU1159" i="20"/>
  <c r="AT1159" i="20"/>
  <c r="AR1159" i="20"/>
  <c r="AS1159" i="20"/>
  <c r="AR1054" i="20"/>
  <c r="AU1054" i="20"/>
  <c r="AT1054" i="20"/>
  <c r="AS1054" i="20"/>
  <c r="AJ690" i="20"/>
  <c r="AR690" i="20" s="1"/>
  <c r="AJ1316" i="20"/>
  <c r="AR1316" i="20" s="1"/>
  <c r="AH1691" i="20"/>
  <c r="AK1537" i="20"/>
  <c r="AJ1537" i="20"/>
  <c r="AI1537" i="20"/>
  <c r="AH1537" i="20"/>
  <c r="AI1642" i="20"/>
  <c r="AU1901" i="20"/>
  <c r="AT1901" i="20"/>
  <c r="AS1901" i="20"/>
  <c r="AW1904" i="20" s="1"/>
  <c r="AR1901" i="20"/>
  <c r="AK1820" i="20"/>
  <c r="AJ1820" i="20"/>
  <c r="AI1820" i="20"/>
  <c r="AH1820" i="20"/>
  <c r="AJ1883" i="20"/>
  <c r="AI1883" i="20"/>
  <c r="AH1883" i="20"/>
  <c r="AK1883" i="20"/>
  <c r="AH2058" i="20"/>
  <c r="AU2219" i="20"/>
  <c r="AT2219" i="20"/>
  <c r="AS2219" i="20"/>
  <c r="AR2219" i="20"/>
  <c r="AI2212" i="20"/>
  <c r="AH2212" i="20"/>
  <c r="AK2212" i="20"/>
  <c r="AJ2212" i="20"/>
  <c r="AH2475" i="20"/>
  <c r="AH2727" i="20"/>
  <c r="AK2727" i="20"/>
  <c r="AJ2727" i="20"/>
  <c r="AI2727" i="20"/>
  <c r="AH3196" i="20"/>
  <c r="AJ3143" i="20"/>
  <c r="AI3143" i="20"/>
  <c r="AH3143" i="20"/>
  <c r="AK3143" i="20"/>
  <c r="AK1323" i="20"/>
  <c r="AJ1323" i="20"/>
  <c r="AI1323" i="20"/>
  <c r="AH1323" i="20"/>
  <c r="AK816" i="20"/>
  <c r="AJ816" i="20"/>
  <c r="AI816" i="20"/>
  <c r="AH816" i="20"/>
  <c r="AI634" i="20"/>
  <c r="AU634" i="20" s="1"/>
  <c r="AU1327" i="20"/>
  <c r="AT1327" i="20"/>
  <c r="AS1327" i="20"/>
  <c r="AW1330" i="20" s="1"/>
  <c r="AR1327" i="20"/>
  <c r="AI1278" i="20"/>
  <c r="AK1278" i="20"/>
  <c r="AJ1278" i="20"/>
  <c r="AH1278" i="20"/>
  <c r="AI1309" i="20"/>
  <c r="AK1309" i="20"/>
  <c r="AJ1309" i="20"/>
  <c r="AH1309" i="20"/>
  <c r="AJ1705" i="20"/>
  <c r="AI1705" i="20"/>
  <c r="AH1705" i="20"/>
  <c r="AK1705" i="20"/>
  <c r="AJ1719" i="20"/>
  <c r="AT1719" i="20" s="1"/>
  <c r="AT2202" i="20"/>
  <c r="AS2202" i="20"/>
  <c r="AW2205" i="20" s="1"/>
  <c r="AR2202" i="20"/>
  <c r="AU2202" i="20"/>
  <c r="AJ2653" i="20"/>
  <c r="AI2653" i="20"/>
  <c r="AK2653" i="20"/>
  <c r="AH2653" i="20"/>
  <c r="AK2611" i="20"/>
  <c r="AJ2611" i="20"/>
  <c r="AH2611" i="20"/>
  <c r="AI2611" i="20"/>
  <c r="AK2821" i="20"/>
  <c r="AJ2821" i="20"/>
  <c r="AI2821" i="20"/>
  <c r="AH2821" i="20"/>
  <c r="AH3101" i="20"/>
  <c r="AK3101" i="20"/>
  <c r="AJ3101" i="20"/>
  <c r="AI3101" i="20"/>
  <c r="AS3364" i="20"/>
  <c r="AH3469" i="20"/>
  <c r="AK3472" i="20"/>
  <c r="AJ3472" i="20"/>
  <c r="AI3472" i="20"/>
  <c r="AH3472" i="20"/>
  <c r="AK119" i="20"/>
  <c r="AJ119" i="20"/>
  <c r="AI119" i="20"/>
  <c r="AH119" i="20"/>
  <c r="AI354" i="20"/>
  <c r="AK375" i="20"/>
  <c r="AJ375" i="20"/>
  <c r="AI375" i="20"/>
  <c r="AH375" i="20"/>
  <c r="AI168" i="20"/>
  <c r="AK543" i="20"/>
  <c r="AJ543" i="20"/>
  <c r="AI543" i="20"/>
  <c r="AH543" i="20"/>
  <c r="AJ672" i="20"/>
  <c r="AJ1064" i="20"/>
  <c r="AK1281" i="20"/>
  <c r="AJ1281" i="20"/>
  <c r="AI1281" i="20"/>
  <c r="AH1281" i="20"/>
  <c r="AJ1540" i="20"/>
  <c r="AR1540" i="20" s="1"/>
  <c r="AU2307" i="20"/>
  <c r="AT2307" i="20"/>
  <c r="AS2307" i="20"/>
  <c r="AW2310" i="20" s="1"/>
  <c r="AR2307" i="20"/>
  <c r="AJ1827" i="20"/>
  <c r="AI1827" i="20"/>
  <c r="AH1827" i="20"/>
  <c r="AK1827" i="20"/>
  <c r="AJ1838" i="20"/>
  <c r="AT2111" i="20"/>
  <c r="AS2111" i="20"/>
  <c r="AU2111" i="20"/>
  <c r="AR2111" i="20"/>
  <c r="AS2310" i="20"/>
  <c r="AI2485" i="20"/>
  <c r="AH2485" i="20"/>
  <c r="AK2485" i="20"/>
  <c r="AJ2485" i="20"/>
  <c r="AU2478" i="20"/>
  <c r="AI2629" i="20"/>
  <c r="AU2629" i="20" s="1"/>
  <c r="AK2832" i="20"/>
  <c r="AI2832" i="20"/>
  <c r="AH2832" i="20"/>
  <c r="AJ2832" i="20"/>
  <c r="AU2895" i="20"/>
  <c r="AT2895" i="20"/>
  <c r="AS2895" i="20"/>
  <c r="AW2898" i="20" s="1"/>
  <c r="AR2895" i="20"/>
  <c r="AK3164" i="20"/>
  <c r="AR165" i="20"/>
  <c r="AU1089" i="20"/>
  <c r="AH665" i="20"/>
  <c r="AK665" i="20"/>
  <c r="AJ665" i="20"/>
  <c r="AI665" i="20"/>
  <c r="AK599" i="20"/>
  <c r="AJ599" i="20"/>
  <c r="AI599" i="20"/>
  <c r="AH599" i="20"/>
  <c r="AJ609" i="20"/>
  <c r="AI609" i="20"/>
  <c r="AH609" i="20"/>
  <c r="AK609" i="20"/>
  <c r="AJ1187" i="20"/>
  <c r="AK1523" i="20"/>
  <c r="AJ1523" i="20"/>
  <c r="AI1523" i="20"/>
  <c r="AH1523" i="20"/>
  <c r="AK1806" i="20"/>
  <c r="AJ1806" i="20"/>
  <c r="AI1806" i="20"/>
  <c r="AH1806" i="20"/>
  <c r="AH1929" i="20"/>
  <c r="AJ2009" i="20"/>
  <c r="AH1841" i="20"/>
  <c r="AK1841" i="20"/>
  <c r="AJ1841" i="20"/>
  <c r="AI1841" i="20"/>
  <c r="AJ2450" i="20"/>
  <c r="AU2237" i="20"/>
  <c r="AT2237" i="20"/>
  <c r="AR2237" i="20"/>
  <c r="AS2237" i="20"/>
  <c r="AW2240" i="20" s="1"/>
  <c r="AS2839" i="20"/>
  <c r="AR2839" i="20"/>
  <c r="AU2839" i="20"/>
  <c r="AT2839" i="20"/>
  <c r="AU2944" i="20"/>
  <c r="AT2944" i="20"/>
  <c r="AR2944" i="20"/>
  <c r="AS2944" i="20"/>
  <c r="AW2947" i="20" s="1"/>
  <c r="AU676" i="20"/>
  <c r="AT676" i="20"/>
  <c r="AS676" i="20"/>
  <c r="AR676" i="20"/>
  <c r="AI1533" i="20"/>
  <c r="AH1533" i="20"/>
  <c r="AK1533" i="20"/>
  <c r="AJ1533" i="20"/>
  <c r="AU2188" i="20"/>
  <c r="AT2188" i="20"/>
  <c r="AS2188" i="20"/>
  <c r="AR2188" i="20"/>
  <c r="AU2681" i="20"/>
  <c r="AS2681" i="20"/>
  <c r="AR2681" i="20"/>
  <c r="AT2681" i="20"/>
  <c r="AJ2765" i="20"/>
  <c r="AI2765" i="20"/>
  <c r="AH2765" i="20"/>
  <c r="AK2765" i="20"/>
  <c r="AH2587" i="20"/>
  <c r="AK2940" i="20"/>
  <c r="AI2940" i="20"/>
  <c r="AH2940" i="20"/>
  <c r="AJ2940" i="20"/>
  <c r="AI3150" i="20"/>
  <c r="AH3150" i="20"/>
  <c r="AK3150" i="20"/>
  <c r="AJ3150" i="20"/>
  <c r="AK3437" i="20"/>
  <c r="AJ3437" i="20"/>
  <c r="AI3437" i="20"/>
  <c r="AH3437" i="20"/>
  <c r="AU67" i="20"/>
  <c r="AT67" i="20"/>
  <c r="AS67" i="20"/>
  <c r="AW70" i="20" s="1"/>
  <c r="AR67" i="20"/>
  <c r="AU924" i="20"/>
  <c r="AT924" i="20"/>
  <c r="AS924" i="20"/>
  <c r="AR924" i="20"/>
  <c r="AT494" i="20"/>
  <c r="AS494" i="20"/>
  <c r="AR494" i="20"/>
  <c r="AU494" i="20"/>
  <c r="AK581" i="20"/>
  <c r="AJ581" i="20"/>
  <c r="AI581" i="20"/>
  <c r="AH581" i="20"/>
  <c r="AH889" i="20"/>
  <c r="AK889" i="20"/>
  <c r="AJ889" i="20"/>
  <c r="AI889" i="20"/>
  <c r="AJ1078" i="20"/>
  <c r="AI1078" i="20"/>
  <c r="AH1078" i="20"/>
  <c r="AK1078" i="20"/>
  <c r="AU1166" i="20"/>
  <c r="AT1166" i="20"/>
  <c r="AS1166" i="20"/>
  <c r="AW1169" i="20" s="1"/>
  <c r="AR1166" i="20"/>
  <c r="AK1442" i="20"/>
  <c r="AJ1442" i="20"/>
  <c r="AI1442" i="20"/>
  <c r="AH1442" i="20"/>
  <c r="AK1666" i="20"/>
  <c r="AJ1666" i="20"/>
  <c r="AI1666" i="20"/>
  <c r="AH1666" i="20"/>
  <c r="AK1498" i="20"/>
  <c r="AJ1498" i="20"/>
  <c r="AI1498" i="20"/>
  <c r="AH1498" i="20"/>
  <c r="AK1869" i="20"/>
  <c r="AJ1869" i="20"/>
  <c r="AI1869" i="20"/>
  <c r="AH1869" i="20"/>
  <c r="AK2198" i="20"/>
  <c r="AJ2198" i="20"/>
  <c r="AI2198" i="20"/>
  <c r="AH2198" i="20"/>
  <c r="AH2380" i="20"/>
  <c r="AK2380" i="20"/>
  <c r="AI2380" i="20"/>
  <c r="AJ2380" i="20"/>
  <c r="AJ2601" i="20"/>
  <c r="AI2601" i="20"/>
  <c r="AH2601" i="20"/>
  <c r="AK2601" i="20"/>
  <c r="AK2548" i="20"/>
  <c r="AI2548" i="20"/>
  <c r="AH2548" i="20"/>
  <c r="AJ2548" i="20"/>
  <c r="AT2965" i="20"/>
  <c r="AS2965" i="20"/>
  <c r="AR2965" i="20"/>
  <c r="AU2965" i="20"/>
  <c r="AU2888" i="20"/>
  <c r="AT2888" i="20"/>
  <c r="AS2888" i="20"/>
  <c r="AW2891" i="20" s="1"/>
  <c r="AR2888" i="20"/>
  <c r="AR102" i="20"/>
  <c r="AU102" i="20"/>
  <c r="AS102" i="20"/>
  <c r="AW105" i="20" s="1"/>
  <c r="AT102" i="20"/>
  <c r="AU235" i="20"/>
  <c r="AT235" i="20"/>
  <c r="AS235" i="20"/>
  <c r="AW238" i="20" s="1"/>
  <c r="AR235" i="20"/>
  <c r="AH777" i="20"/>
  <c r="AK777" i="20"/>
  <c r="AJ777" i="20"/>
  <c r="AI777" i="20"/>
  <c r="AK1033" i="20"/>
  <c r="AJ1033" i="20"/>
  <c r="AI1033" i="20"/>
  <c r="AH1033" i="20"/>
  <c r="AK1407" i="20"/>
  <c r="AJ1407" i="20"/>
  <c r="AI1407" i="20"/>
  <c r="AH1407" i="20"/>
  <c r="AJ1761" i="20"/>
  <c r="AI1761" i="20"/>
  <c r="AH1761" i="20"/>
  <c r="AK1761" i="20"/>
  <c r="AJ1971" i="20"/>
  <c r="AI1971" i="20"/>
  <c r="AK1971" i="20"/>
  <c r="AH1971" i="20"/>
  <c r="AJ2209" i="20"/>
  <c r="AU2405" i="20"/>
  <c r="AS2405" i="20"/>
  <c r="AW2408" i="20" s="1"/>
  <c r="AR2405" i="20"/>
  <c r="AT2405" i="20"/>
  <c r="AR2755" i="20"/>
  <c r="AU2755" i="20"/>
  <c r="AT2755" i="20"/>
  <c r="AS2755" i="20"/>
  <c r="AW2758" i="20" s="1"/>
  <c r="AJ2937" i="20"/>
  <c r="AI2937" i="20"/>
  <c r="AH2937" i="20"/>
  <c r="AK2937" i="20"/>
  <c r="AH3185" i="20"/>
  <c r="AJ497" i="20"/>
  <c r="AI497" i="20"/>
  <c r="AH497" i="20"/>
  <c r="AK497" i="20"/>
  <c r="AJ424" i="20"/>
  <c r="AK959" i="20"/>
  <c r="AJ959" i="20"/>
  <c r="AI959" i="20"/>
  <c r="AH959" i="20"/>
  <c r="AK1099" i="20"/>
  <c r="AI1099" i="20"/>
  <c r="AJ1099" i="20"/>
  <c r="AH1099" i="20"/>
  <c r="AK921" i="20"/>
  <c r="AJ921" i="20"/>
  <c r="AI921" i="20"/>
  <c r="AH921" i="20"/>
  <c r="AK1316" i="20"/>
  <c r="AR942" i="20"/>
  <c r="AU942" i="20"/>
  <c r="AT942" i="20"/>
  <c r="AS942" i="20"/>
  <c r="AS1306" i="20"/>
  <c r="AW1309" i="20" s="1"/>
  <c r="AU1306" i="20"/>
  <c r="AT1306" i="20"/>
  <c r="AR1306" i="20"/>
  <c r="AI1691" i="20"/>
  <c r="AK1463" i="20"/>
  <c r="AJ1463" i="20"/>
  <c r="AI1463" i="20"/>
  <c r="AH1463" i="20"/>
  <c r="AK1575" i="20"/>
  <c r="AJ1575" i="20"/>
  <c r="AI1575" i="20"/>
  <c r="AH1575" i="20"/>
  <c r="AJ1642" i="20"/>
  <c r="AH1750" i="20"/>
  <c r="AK1750" i="20"/>
  <c r="AI1750" i="20"/>
  <c r="AJ1750" i="20"/>
  <c r="AK2058" i="20"/>
  <c r="AK2660" i="20"/>
  <c r="AI2660" i="20"/>
  <c r="AH2660" i="20"/>
  <c r="AJ2660" i="20"/>
  <c r="AJ2401" i="20"/>
  <c r="AI2401" i="20"/>
  <c r="AH2401" i="20"/>
  <c r="AK2401" i="20"/>
  <c r="AI2475" i="20"/>
  <c r="AJ3087" i="20"/>
  <c r="AI3087" i="20"/>
  <c r="AH3087" i="20"/>
  <c r="AK3087" i="20"/>
  <c r="AU3126" i="20"/>
  <c r="AT3126" i="20"/>
  <c r="AS3126" i="20"/>
  <c r="AW3129" i="20" s="1"/>
  <c r="AR3126" i="20"/>
  <c r="AJ3196" i="20"/>
  <c r="AK3311" i="20"/>
  <c r="AJ3311" i="20"/>
  <c r="AH3311" i="20"/>
  <c r="AI3311" i="20"/>
  <c r="AU3339" i="20"/>
  <c r="AT3339" i="20"/>
  <c r="AS3339" i="20"/>
  <c r="AR3339" i="20"/>
  <c r="AH256" i="20"/>
  <c r="AJ427" i="20"/>
  <c r="AI427" i="20"/>
  <c r="AH427" i="20"/>
  <c r="AK427" i="20"/>
  <c r="AH1117" i="20"/>
  <c r="AJ1117" i="20"/>
  <c r="AK1117" i="20"/>
  <c r="AI1117" i="20"/>
  <c r="AU602" i="20"/>
  <c r="AT602" i="20"/>
  <c r="AS602" i="20"/>
  <c r="AR602" i="20"/>
  <c r="AJ910" i="20"/>
  <c r="AI910" i="20"/>
  <c r="AH910" i="20"/>
  <c r="AK910" i="20"/>
  <c r="AJ634" i="20"/>
  <c r="AR634" i="20" s="1"/>
  <c r="AU1176" i="20"/>
  <c r="AS1176" i="20"/>
  <c r="AT1176" i="20"/>
  <c r="AR1176" i="20"/>
  <c r="AH1397" i="20"/>
  <c r="AK1397" i="20"/>
  <c r="AJ1397" i="20"/>
  <c r="AI1397" i="20"/>
  <c r="AU1453" i="20"/>
  <c r="AT1453" i="20"/>
  <c r="AS1453" i="20"/>
  <c r="AR1453" i="20"/>
  <c r="AK1568" i="20"/>
  <c r="AJ1568" i="20"/>
  <c r="AI1568" i="20"/>
  <c r="AH1568" i="20"/>
  <c r="AI1645" i="20"/>
  <c r="AH1645" i="20"/>
  <c r="AK1645" i="20"/>
  <c r="AJ1645" i="20"/>
  <c r="AI1719" i="20"/>
  <c r="AU1719" i="20" s="1"/>
  <c r="AK2352" i="20"/>
  <c r="AI2352" i="20"/>
  <c r="AH2352" i="20"/>
  <c r="AJ2352" i="20"/>
  <c r="AJ1978" i="20"/>
  <c r="AT1978" i="20" s="1"/>
  <c r="AU2440" i="20"/>
  <c r="AT2440" i="20"/>
  <c r="AR2440" i="20"/>
  <c r="AS2440" i="20"/>
  <c r="AW2443" i="20" s="1"/>
  <c r="AK2762" i="20"/>
  <c r="AJ2762" i="20"/>
  <c r="AI2762" i="20"/>
  <c r="AH2762" i="20"/>
  <c r="AU2608" i="20"/>
  <c r="AT2608" i="20"/>
  <c r="AR2608" i="20"/>
  <c r="AS2608" i="20"/>
  <c r="AW2611" i="20" s="1"/>
  <c r="AJ2835" i="20"/>
  <c r="AI2835" i="20"/>
  <c r="AH2835" i="20"/>
  <c r="AK2835" i="20"/>
  <c r="AK2905" i="20"/>
  <c r="AJ2905" i="20"/>
  <c r="AI2905" i="20"/>
  <c r="AH2905" i="20"/>
  <c r="AJ2902" i="20"/>
  <c r="AI2902" i="20"/>
  <c r="AK2902" i="20"/>
  <c r="AH2902" i="20"/>
  <c r="AU3283" i="20"/>
  <c r="AT3283" i="20"/>
  <c r="AS3283" i="20"/>
  <c r="AR3283" i="20"/>
  <c r="AK3430" i="20"/>
  <c r="AJ3430" i="20"/>
  <c r="AI3430" i="20"/>
  <c r="AH3430" i="20"/>
  <c r="AJ3451" i="20"/>
  <c r="AI3451" i="20"/>
  <c r="AH3451" i="20"/>
  <c r="AK3451" i="20"/>
  <c r="AR3364" i="20"/>
  <c r="AI3469" i="20"/>
  <c r="AJ354" i="20"/>
  <c r="AJ168" i="20"/>
  <c r="AK522" i="20"/>
  <c r="AJ966" i="20"/>
  <c r="AI966" i="20"/>
  <c r="AH966" i="20"/>
  <c r="AK966" i="20"/>
  <c r="AJ1047" i="20"/>
  <c r="AI1047" i="20"/>
  <c r="AH1047" i="20"/>
  <c r="AK1047" i="20"/>
  <c r="AJ1050" i="20"/>
  <c r="AU1120" i="20"/>
  <c r="AS1120" i="20"/>
  <c r="AT1120" i="20"/>
  <c r="AR1120" i="20"/>
  <c r="AH1579" i="20"/>
  <c r="AH1586" i="20"/>
  <c r="AH1649" i="20"/>
  <c r="AJ2002" i="20"/>
  <c r="AI2002" i="20"/>
  <c r="AH2002" i="20"/>
  <c r="AK2002" i="20"/>
  <c r="AR2478" i="20"/>
  <c r="AH2534" i="20"/>
  <c r="AK2534" i="20"/>
  <c r="AJ2534" i="20"/>
  <c r="AI2534" i="20"/>
  <c r="AJ3164" i="20"/>
  <c r="AT3164" i="20" s="1"/>
  <c r="AS165" i="20"/>
  <c r="AW168" i="20" s="1"/>
  <c r="AR109" i="20"/>
  <c r="AR172" i="20"/>
  <c r="AU476" i="20"/>
  <c r="AT476" i="20"/>
  <c r="AS476" i="20"/>
  <c r="AR476" i="20"/>
  <c r="AH280" i="20"/>
  <c r="AT1089" i="20"/>
  <c r="AH984" i="20"/>
  <c r="AU1005" i="20"/>
  <c r="AT1005" i="20"/>
  <c r="AS1005" i="20"/>
  <c r="AW1008" i="20" s="1"/>
  <c r="AR1005" i="20"/>
  <c r="AH697" i="20"/>
  <c r="AJ819" i="20"/>
  <c r="AI819" i="20"/>
  <c r="AH819" i="20"/>
  <c r="AK819" i="20"/>
  <c r="AI1218" i="20"/>
  <c r="AK1610" i="20"/>
  <c r="AJ1610" i="20"/>
  <c r="AI1610" i="20"/>
  <c r="AH1610" i="20"/>
  <c r="AJ1414" i="20"/>
  <c r="AI1414" i="20"/>
  <c r="AH1414" i="20"/>
  <c r="AK1414" i="20"/>
  <c r="AJ1551" i="20"/>
  <c r="AI1551" i="20"/>
  <c r="AH1551" i="20"/>
  <c r="AK1551" i="20"/>
  <c r="AK1775" i="20"/>
  <c r="AJ1775" i="20"/>
  <c r="AI1775" i="20"/>
  <c r="AH1775" i="20"/>
  <c r="AU1939" i="20"/>
  <c r="AT1939" i="20"/>
  <c r="AS1939" i="20"/>
  <c r="AR1939" i="20"/>
  <c r="AI1929" i="20"/>
  <c r="AK2009" i="20"/>
  <c r="AJ2013" i="20"/>
  <c r="AU2013" i="20" s="1"/>
  <c r="AJ2426" i="20"/>
  <c r="AI2426" i="20"/>
  <c r="AH2426" i="20"/>
  <c r="AK2426" i="20"/>
  <c r="AU2356" i="20"/>
  <c r="AT2356" i="20"/>
  <c r="AR2356" i="20"/>
  <c r="AS2356" i="20"/>
  <c r="AW2359" i="20" s="1"/>
  <c r="AR2272" i="20"/>
  <c r="AU2272" i="20"/>
  <c r="AT2272" i="20"/>
  <c r="AS2272" i="20"/>
  <c r="AW2275" i="20" s="1"/>
  <c r="AK3003" i="20"/>
  <c r="AJ3003" i="20"/>
  <c r="AH3003" i="20"/>
  <c r="AI3003" i="20"/>
  <c r="AI3458" i="20"/>
  <c r="AH3458" i="20"/>
  <c r="AK3458" i="20"/>
  <c r="AJ3458" i="20"/>
  <c r="AH2279" i="20"/>
  <c r="AH3021" i="20"/>
  <c r="AK259" i="20"/>
  <c r="AK2513" i="20"/>
  <c r="AH2825" i="20"/>
  <c r="AR284" i="20"/>
  <c r="AH641" i="20"/>
  <c r="AR1502" i="20"/>
  <c r="AI2076" i="20"/>
  <c r="AU2076" i="20" s="1"/>
  <c r="AH3315" i="20"/>
  <c r="AH448" i="20"/>
  <c r="AH1817" i="20"/>
  <c r="AI2184" i="20"/>
  <c r="AH2531" i="20"/>
  <c r="AT574" i="20"/>
  <c r="AS574" i="20"/>
  <c r="AR574" i="20"/>
  <c r="AU574" i="20"/>
  <c r="AI1299" i="20"/>
  <c r="AR1789" i="20"/>
  <c r="AH2167" i="20"/>
  <c r="AH571" i="20"/>
  <c r="AT1985" i="20"/>
  <c r="AH3262" i="20"/>
  <c r="AH791" i="20"/>
  <c r="AJ3234" i="20"/>
  <c r="AH3280" i="20"/>
  <c r="AJ322" i="20"/>
  <c r="AR116" i="20"/>
  <c r="AH1792" i="20"/>
  <c r="AH1855" i="20"/>
  <c r="AR3056" i="20"/>
  <c r="AR3420" i="20"/>
  <c r="AK1015" i="20"/>
  <c r="AJ1015" i="20"/>
  <c r="AI1015" i="20"/>
  <c r="AH1015" i="20"/>
  <c r="AK1425" i="20"/>
  <c r="AJ1425" i="20"/>
  <c r="AI1425" i="20"/>
  <c r="AH1425" i="20"/>
  <c r="AK2870" i="20"/>
  <c r="AJ2870" i="20"/>
  <c r="AH2870" i="20"/>
  <c r="AI2870" i="20"/>
  <c r="AK3276" i="20"/>
  <c r="AI3276" i="20"/>
  <c r="AH3276" i="20"/>
  <c r="AJ3276" i="20"/>
  <c r="AU277" i="20"/>
  <c r="AT277" i="20"/>
  <c r="AS277" i="20"/>
  <c r="AW280" i="20" s="1"/>
  <c r="AR277" i="20"/>
  <c r="AK623" i="20"/>
  <c r="AJ623" i="20"/>
  <c r="AI623" i="20"/>
  <c r="AH623" i="20"/>
  <c r="AT1435" i="20"/>
  <c r="AS1435" i="20"/>
  <c r="AR1435" i="20"/>
  <c r="AU1435" i="20"/>
  <c r="AK413" i="20"/>
  <c r="AJ413" i="20"/>
  <c r="AI413" i="20"/>
  <c r="AH413" i="20"/>
  <c r="AT840" i="20"/>
  <c r="AS840" i="20"/>
  <c r="AU840" i="20"/>
  <c r="AR840" i="20"/>
  <c r="AH1260" i="20"/>
  <c r="AJ1260" i="20"/>
  <c r="AI1260" i="20"/>
  <c r="AK1260" i="20"/>
  <c r="AU1302" i="20"/>
  <c r="AT1302" i="20"/>
  <c r="AS1302" i="20"/>
  <c r="AR1302" i="20"/>
  <c r="AU1292" i="20"/>
  <c r="AS1292" i="20"/>
  <c r="AR1292" i="20"/>
  <c r="AT1292" i="20"/>
  <c r="AU1778" i="20"/>
  <c r="AT1778" i="20"/>
  <c r="AS1778" i="20"/>
  <c r="AR1778" i="20"/>
  <c r="AJ2174" i="20"/>
  <c r="AI2174" i="20"/>
  <c r="AH2174" i="20"/>
  <c r="AK2174" i="20"/>
  <c r="AK2415" i="20"/>
  <c r="AJ2415" i="20"/>
  <c r="AH2415" i="20"/>
  <c r="AI2415" i="20"/>
  <c r="AK3381" i="20"/>
  <c r="AJ3381" i="20"/>
  <c r="AI3381" i="20"/>
  <c r="AH3381" i="20"/>
  <c r="AK126" i="20"/>
  <c r="AJ126" i="20"/>
  <c r="AI126" i="20"/>
  <c r="AH126" i="20"/>
  <c r="AK245" i="20"/>
  <c r="AJ245" i="20"/>
  <c r="AI245" i="20"/>
  <c r="AH245" i="20"/>
  <c r="AI770" i="20"/>
  <c r="AH770" i="20"/>
  <c r="AK770" i="20"/>
  <c r="AJ770" i="20"/>
  <c r="AJ742" i="20"/>
  <c r="AI742" i="20"/>
  <c r="AH742" i="20"/>
  <c r="AK742" i="20"/>
  <c r="AK1726" i="20"/>
  <c r="AJ1726" i="20"/>
  <c r="AH1726" i="20"/>
  <c r="AI1726" i="20"/>
  <c r="AK1824" i="20"/>
  <c r="AJ1824" i="20"/>
  <c r="AI1824" i="20"/>
  <c r="AH1824" i="20"/>
  <c r="AH2275" i="20"/>
  <c r="AK2275" i="20"/>
  <c r="AJ2275" i="20"/>
  <c r="AI2275" i="20"/>
  <c r="AI2156" i="20"/>
  <c r="AH2156" i="20"/>
  <c r="AK2156" i="20"/>
  <c r="AJ2156" i="20"/>
  <c r="AK2464" i="20"/>
  <c r="AI2464" i="20"/>
  <c r="AH2464" i="20"/>
  <c r="AJ2464" i="20"/>
  <c r="AI2587" i="20"/>
  <c r="AS2916" i="20"/>
  <c r="AR2916" i="20"/>
  <c r="AU2916" i="20"/>
  <c r="AT2916" i="20"/>
  <c r="AI3402" i="20"/>
  <c r="AH3402" i="20"/>
  <c r="AK3402" i="20"/>
  <c r="AJ3402" i="20"/>
  <c r="AJ3297" i="20"/>
  <c r="AR3297" i="20" s="1"/>
  <c r="AU81" i="20"/>
  <c r="AT81" i="20"/>
  <c r="AS81" i="20"/>
  <c r="AW84" i="20" s="1"/>
  <c r="AR81" i="20"/>
  <c r="AU249" i="20"/>
  <c r="AT249" i="20"/>
  <c r="AS249" i="20"/>
  <c r="AW252" i="20" s="1"/>
  <c r="AR249" i="20"/>
  <c r="AI434" i="20"/>
  <c r="AH434" i="20"/>
  <c r="AK434" i="20"/>
  <c r="AJ434" i="20"/>
  <c r="AU1036" i="20"/>
  <c r="AT1036" i="20"/>
  <c r="AS1036" i="20"/>
  <c r="AR1036" i="20"/>
  <c r="AK1127" i="20"/>
  <c r="AI1127" i="20"/>
  <c r="AJ1127" i="20"/>
  <c r="AH1127" i="20"/>
  <c r="AK861" i="20"/>
  <c r="AI861" i="20"/>
  <c r="AH861" i="20"/>
  <c r="AJ861" i="20"/>
  <c r="AU2069" i="20"/>
  <c r="AR2069" i="20"/>
  <c r="AT2069" i="20"/>
  <c r="AS2069" i="20"/>
  <c r="AW2072" i="20" s="1"/>
  <c r="AR1782" i="20"/>
  <c r="AU1782" i="20"/>
  <c r="AT1782" i="20"/>
  <c r="AS1782" i="20"/>
  <c r="AH2030" i="20"/>
  <c r="AJ2195" i="20"/>
  <c r="AU2195" i="20" s="1"/>
  <c r="AR2489" i="20"/>
  <c r="AU2489" i="20"/>
  <c r="AS2489" i="20"/>
  <c r="AW2492" i="20" s="1"/>
  <c r="AT2489" i="20"/>
  <c r="AK2807" i="20"/>
  <c r="AI2807" i="20"/>
  <c r="AH2807" i="20"/>
  <c r="AJ2807" i="20"/>
  <c r="AU2961" i="20"/>
  <c r="AS2961" i="20"/>
  <c r="AR2961" i="20"/>
  <c r="AT2961" i="20"/>
  <c r="AK3147" i="20"/>
  <c r="AJ3147" i="20"/>
  <c r="AH3147" i="20"/>
  <c r="AI3147" i="20"/>
  <c r="AU53" i="20"/>
  <c r="AT53" i="20"/>
  <c r="AS53" i="20"/>
  <c r="AW56" i="20" s="1"/>
  <c r="AR53" i="20"/>
  <c r="AJ315" i="20"/>
  <c r="AI315" i="20"/>
  <c r="AH315" i="20"/>
  <c r="AK315" i="20"/>
  <c r="AU417" i="20"/>
  <c r="AT417" i="20"/>
  <c r="AS417" i="20"/>
  <c r="AW420" i="20" s="1"/>
  <c r="AR417" i="20"/>
  <c r="AU669" i="20"/>
  <c r="AT669" i="20"/>
  <c r="AS669" i="20"/>
  <c r="AW672" i="20" s="1"/>
  <c r="AR669" i="20"/>
  <c r="AU592" i="20"/>
  <c r="AT592" i="20"/>
  <c r="AS592" i="20"/>
  <c r="AW595" i="20" s="1"/>
  <c r="AR592" i="20"/>
  <c r="AT1075" i="20"/>
  <c r="AS1075" i="20"/>
  <c r="AR1075" i="20"/>
  <c r="AU1075" i="20"/>
  <c r="AH1092" i="20"/>
  <c r="AJ1092" i="20"/>
  <c r="AK1092" i="20"/>
  <c r="AI1092" i="20"/>
  <c r="AK1722" i="20"/>
  <c r="AJ1722" i="20"/>
  <c r="AI1722" i="20"/>
  <c r="AH1722" i="20"/>
  <c r="AK1701" i="20"/>
  <c r="AJ1701" i="20"/>
  <c r="AH1701" i="20"/>
  <c r="AI1701" i="20"/>
  <c r="AK1918" i="20"/>
  <c r="AJ1918" i="20"/>
  <c r="AI1918" i="20"/>
  <c r="AH1918" i="20"/>
  <c r="AU2349" i="20"/>
  <c r="AS2349" i="20"/>
  <c r="AR2349" i="20"/>
  <c r="AT2349" i="20"/>
  <c r="AJ3185" i="20"/>
  <c r="AR326" i="20"/>
  <c r="AU326" i="20"/>
  <c r="AT326" i="20"/>
  <c r="AS326" i="20"/>
  <c r="AW329" i="20" s="1"/>
  <c r="AU252" i="20"/>
  <c r="AT252" i="20"/>
  <c r="AS252" i="20"/>
  <c r="AR252" i="20"/>
  <c r="AK238" i="20"/>
  <c r="AJ238" i="20"/>
  <c r="AI238" i="20"/>
  <c r="AH238" i="20"/>
  <c r="AK39" i="20"/>
  <c r="AJ39" i="20"/>
  <c r="AI39" i="20"/>
  <c r="AH39" i="20"/>
  <c r="AK1355" i="20"/>
  <c r="AJ1355" i="20"/>
  <c r="AI1355" i="20"/>
  <c r="AH1355" i="20"/>
  <c r="AJ714" i="20"/>
  <c r="AR714" i="20" s="1"/>
  <c r="AT784" i="20"/>
  <c r="AS784" i="20"/>
  <c r="AU784" i="20"/>
  <c r="AR784" i="20"/>
  <c r="AK1411" i="20"/>
  <c r="AJ1411" i="20"/>
  <c r="AI1411" i="20"/>
  <c r="AH1411" i="20"/>
  <c r="AU1190" i="20"/>
  <c r="AT1190" i="20"/>
  <c r="AS1190" i="20"/>
  <c r="AR1190" i="20"/>
  <c r="AU1124" i="20"/>
  <c r="AS1124" i="20"/>
  <c r="AT1124" i="20"/>
  <c r="AR1124" i="20"/>
  <c r="AJ1691" i="20"/>
  <c r="AK1677" i="20"/>
  <c r="AJ1677" i="20"/>
  <c r="AI1677" i="20"/>
  <c r="AH1677" i="20"/>
  <c r="AI2058" i="20"/>
  <c r="AU2664" i="20"/>
  <c r="AT2664" i="20"/>
  <c r="AR2664" i="20"/>
  <c r="AS2664" i="20"/>
  <c r="AJ2793" i="20"/>
  <c r="AU2793" i="20" s="1"/>
  <c r="AK2930" i="20"/>
  <c r="AJ2930" i="20"/>
  <c r="AI2930" i="20"/>
  <c r="AH2930" i="20"/>
  <c r="AH3073" i="20"/>
  <c r="AI3157" i="20"/>
  <c r="AH3157" i="20"/>
  <c r="AK3157" i="20"/>
  <c r="AJ3157" i="20"/>
  <c r="AK3196" i="20"/>
  <c r="AH3409" i="20"/>
  <c r="AK3409" i="20"/>
  <c r="AJ3409" i="20"/>
  <c r="AI3409" i="20"/>
  <c r="AJ3395" i="20"/>
  <c r="AI3395" i="20"/>
  <c r="AH3395" i="20"/>
  <c r="AK3395" i="20"/>
  <c r="AU179" i="20"/>
  <c r="AT179" i="20"/>
  <c r="AS179" i="20"/>
  <c r="AR179" i="20"/>
  <c r="AK532" i="20"/>
  <c r="AJ532" i="20"/>
  <c r="AI532" i="20"/>
  <c r="AH532" i="20"/>
  <c r="AI256" i="20"/>
  <c r="AR1201" i="20"/>
  <c r="AT1201" i="20"/>
  <c r="AS1201" i="20"/>
  <c r="AW1204" i="20" s="1"/>
  <c r="AU1201" i="20"/>
  <c r="AK735" i="20"/>
  <c r="AJ735" i="20"/>
  <c r="AI735" i="20"/>
  <c r="AH735" i="20"/>
  <c r="AK634" i="20"/>
  <c r="AK1208" i="20"/>
  <c r="AI1208" i="20"/>
  <c r="AH1208" i="20"/>
  <c r="AJ1208" i="20"/>
  <c r="AR830" i="20"/>
  <c r="AU830" i="20"/>
  <c r="AT830" i="20"/>
  <c r="AS830" i="20"/>
  <c r="AW833" i="20" s="1"/>
  <c r="AK1348" i="20"/>
  <c r="AJ1348" i="20"/>
  <c r="AI1348" i="20"/>
  <c r="AH1348" i="20"/>
  <c r="AK1561" i="20"/>
  <c r="AJ1561" i="20"/>
  <c r="AI1561" i="20"/>
  <c r="AH1561" i="20"/>
  <c r="AK1719" i="20"/>
  <c r="AK1943" i="20"/>
  <c r="AJ1943" i="20"/>
  <c r="AI1943" i="20"/>
  <c r="AH1943" i="20"/>
  <c r="AI1988" i="20"/>
  <c r="AH1988" i="20"/>
  <c r="AK1988" i="20"/>
  <c r="AJ1988" i="20"/>
  <c r="AH2132" i="20"/>
  <c r="AK2132" i="20"/>
  <c r="AJ2132" i="20"/>
  <c r="AI2132" i="20"/>
  <c r="AK1796" i="20"/>
  <c r="AJ2713" i="20"/>
  <c r="AI2713" i="20"/>
  <c r="AH2713" i="20"/>
  <c r="AK2713" i="20"/>
  <c r="AK1978" i="20"/>
  <c r="AR1992" i="20"/>
  <c r="AU1992" i="20"/>
  <c r="AT1992" i="20"/>
  <c r="AS1992" i="20"/>
  <c r="AK2338" i="20"/>
  <c r="AJ2338" i="20"/>
  <c r="AI2338" i="20"/>
  <c r="AH2338" i="20"/>
  <c r="AI2387" i="20"/>
  <c r="AS2387" i="20" s="1"/>
  <c r="AK2863" i="20"/>
  <c r="AI2863" i="20"/>
  <c r="AH2863" i="20"/>
  <c r="AJ2863" i="20"/>
  <c r="AJ2860" i="20"/>
  <c r="AI2860" i="20"/>
  <c r="AH2860" i="20"/>
  <c r="AK2860" i="20"/>
  <c r="AJ2958" i="20"/>
  <c r="AI2958" i="20"/>
  <c r="AK2958" i="20"/>
  <c r="AH2958" i="20"/>
  <c r="AJ3077" i="20"/>
  <c r="AK3077" i="20"/>
  <c r="AI3077" i="20"/>
  <c r="AH3077" i="20"/>
  <c r="AK3059" i="20"/>
  <c r="AJ3059" i="20"/>
  <c r="AI3059" i="20"/>
  <c r="AH3059" i="20"/>
  <c r="AK3248" i="20"/>
  <c r="AJ3248" i="20"/>
  <c r="AI3248" i="20"/>
  <c r="AH3248" i="20"/>
  <c r="AU3273" i="20"/>
  <c r="AS3273" i="20"/>
  <c r="AW3276" i="20" s="1"/>
  <c r="AR3273" i="20"/>
  <c r="AT3273" i="20"/>
  <c r="AU473" i="20"/>
  <c r="AT473" i="20"/>
  <c r="AS473" i="20"/>
  <c r="AR473" i="20"/>
  <c r="AT557" i="20"/>
  <c r="AH522" i="20"/>
  <c r="AK1050" i="20"/>
  <c r="AJ931" i="20"/>
  <c r="AI931" i="20"/>
  <c r="AK931" i="20"/>
  <c r="AH931" i="20"/>
  <c r="AI1579" i="20"/>
  <c r="AS1194" i="20"/>
  <c r="AU1194" i="20"/>
  <c r="AT1194" i="20"/>
  <c r="AR1194" i="20"/>
  <c r="AU1932" i="20"/>
  <c r="AT1932" i="20"/>
  <c r="AS1932" i="20"/>
  <c r="AR1932" i="20"/>
  <c r="AI1586" i="20"/>
  <c r="AI1649" i="20"/>
  <c r="AS1894" i="20"/>
  <c r="AW1897" i="20" s="1"/>
  <c r="AT1848" i="20"/>
  <c r="AS1848" i="20"/>
  <c r="AR1848" i="20"/>
  <c r="AU1848" i="20"/>
  <c r="AI1866" i="20"/>
  <c r="AJ2139" i="20"/>
  <c r="AI2139" i="20"/>
  <c r="AH2139" i="20"/>
  <c r="AK2139" i="20"/>
  <c r="AS2478" i="20"/>
  <c r="AJ2772" i="20"/>
  <c r="AI2772" i="20"/>
  <c r="AH2772" i="20"/>
  <c r="AK2772" i="20"/>
  <c r="AH2541" i="20"/>
  <c r="AH2853" i="20"/>
  <c r="AI2639" i="20"/>
  <c r="AH2639" i="20"/>
  <c r="AK2639" i="20"/>
  <c r="AJ2639" i="20"/>
  <c r="AK3210" i="20"/>
  <c r="AJ3210" i="20"/>
  <c r="AI3210" i="20"/>
  <c r="AH3210" i="20"/>
  <c r="AS109" i="20"/>
  <c r="AW112" i="20" s="1"/>
  <c r="AS172" i="20"/>
  <c r="AW175" i="20" s="1"/>
  <c r="AK357" i="20"/>
  <c r="AJ357" i="20"/>
  <c r="AI357" i="20"/>
  <c r="AH357" i="20"/>
  <c r="AU466" i="20"/>
  <c r="AT466" i="20"/>
  <c r="AS466" i="20"/>
  <c r="AW469" i="20" s="1"/>
  <c r="AR466" i="20"/>
  <c r="AI280" i="20"/>
  <c r="AK704" i="20"/>
  <c r="AJ704" i="20"/>
  <c r="AI704" i="20"/>
  <c r="AH704" i="20"/>
  <c r="AT683" i="20"/>
  <c r="AS683" i="20"/>
  <c r="AW686" i="20" s="1"/>
  <c r="AR683" i="20"/>
  <c r="AU683" i="20"/>
  <c r="AI984" i="20"/>
  <c r="AI697" i="20"/>
  <c r="AH1218" i="20"/>
  <c r="AK1211" i="20"/>
  <c r="AI1211" i="20"/>
  <c r="AJ1211" i="20"/>
  <c r="AH1211" i="20"/>
  <c r="AH2226" i="20"/>
  <c r="AJ1929" i="20"/>
  <c r="AH2009" i="20"/>
  <c r="AK2013" i="20"/>
  <c r="AI2020" i="20"/>
  <c r="AR2160" i="20"/>
  <c r="AT2160" i="20"/>
  <c r="AU2160" i="20"/>
  <c r="AS2160" i="20"/>
  <c r="AW2163" i="20" s="1"/>
  <c r="AJ2282" i="20"/>
  <c r="AI2282" i="20"/>
  <c r="AK2282" i="20"/>
  <c r="AH2282" i="20"/>
  <c r="AK2597" i="20"/>
  <c r="AJ2433" i="20"/>
  <c r="AH2566" i="20"/>
  <c r="AI2671" i="20"/>
  <c r="AK2954" i="20"/>
  <c r="AJ2954" i="20"/>
  <c r="AI2954" i="20"/>
  <c r="AH2954" i="20"/>
  <c r="AU3007" i="20"/>
  <c r="AT3007" i="20"/>
  <c r="AS3007" i="20"/>
  <c r="AR3007" i="20"/>
  <c r="AI2279" i="20"/>
  <c r="AI3021" i="20"/>
  <c r="AH259" i="20"/>
  <c r="AH2513" i="20"/>
  <c r="AK2825" i="20"/>
  <c r="AS284" i="20"/>
  <c r="AW287" i="20" s="1"/>
  <c r="AI641" i="20"/>
  <c r="AS1502" i="20"/>
  <c r="AW1505" i="20" s="1"/>
  <c r="AJ2076" i="20"/>
  <c r="AT2076" i="20" s="1"/>
  <c r="AK3315" i="20"/>
  <c r="AI448" i="20"/>
  <c r="AI1817" i="20"/>
  <c r="AH2184" i="20"/>
  <c r="AI2531" i="20"/>
  <c r="AH1299" i="20"/>
  <c r="AS1789" i="20"/>
  <c r="AW1792" i="20" s="1"/>
  <c r="AI2167" i="20"/>
  <c r="AI571" i="20"/>
  <c r="AU1985" i="20"/>
  <c r="AI3262" i="20"/>
  <c r="AI791" i="20"/>
  <c r="AH3234" i="20"/>
  <c r="AI3280" i="20"/>
  <c r="AK322" i="20"/>
  <c r="AS116" i="20"/>
  <c r="AW119" i="20" s="1"/>
  <c r="AI1792" i="20"/>
  <c r="AI1855" i="20"/>
  <c r="AS3056" i="20"/>
  <c r="AW3059" i="20" s="1"/>
  <c r="AS3420" i="20"/>
  <c r="AW3423" i="20" s="1"/>
  <c r="AH1173" i="20"/>
  <c r="AJ1173" i="20"/>
  <c r="AK1173" i="20"/>
  <c r="AI1173" i="20"/>
  <c r="AT480" i="20"/>
  <c r="AS480" i="20"/>
  <c r="AR480" i="20"/>
  <c r="AU480" i="20"/>
  <c r="AK3241" i="20"/>
  <c r="AJ3241" i="20"/>
  <c r="AH3241" i="20"/>
  <c r="AI3241" i="20"/>
  <c r="AT3171" i="20"/>
  <c r="AS3171" i="20"/>
  <c r="AR3171" i="20"/>
  <c r="AU3171" i="20"/>
  <c r="AR3462" i="20"/>
  <c r="AU3462" i="20"/>
  <c r="AT3462" i="20"/>
  <c r="AS3462" i="20"/>
  <c r="AU396" i="20"/>
  <c r="AT396" i="20"/>
  <c r="AS396" i="20"/>
  <c r="AW399" i="20" s="1"/>
  <c r="AR396" i="20"/>
  <c r="AT137" i="20"/>
  <c r="AS137" i="20"/>
  <c r="AR137" i="20"/>
  <c r="AU137" i="20"/>
  <c r="AK312" i="20"/>
  <c r="AJ312" i="20"/>
  <c r="AI312" i="20"/>
  <c r="AH312" i="20"/>
  <c r="AJ490" i="20"/>
  <c r="AI490" i="20"/>
  <c r="AK490" i="20"/>
  <c r="AH490" i="20"/>
  <c r="AR1145" i="20"/>
  <c r="AT1145" i="20"/>
  <c r="AU1145" i="20"/>
  <c r="AS1145" i="20"/>
  <c r="AH1001" i="20"/>
  <c r="AK1001" i="20"/>
  <c r="AJ1001" i="20"/>
  <c r="AI1001" i="20"/>
  <c r="AK872" i="20"/>
  <c r="AJ872" i="20"/>
  <c r="AI872" i="20"/>
  <c r="AH872" i="20"/>
  <c r="AK1071" i="20"/>
  <c r="AJ1071" i="20"/>
  <c r="AI1071" i="20"/>
  <c r="AH1071" i="20"/>
  <c r="AI1421" i="20"/>
  <c r="AH1421" i="20"/>
  <c r="AJ1421" i="20"/>
  <c r="AK1421" i="20"/>
  <c r="AK1729" i="20"/>
  <c r="AJ1729" i="20"/>
  <c r="AI1729" i="20"/>
  <c r="AH1729" i="20"/>
  <c r="AJ1680" i="20"/>
  <c r="AI1680" i="20"/>
  <c r="AH1680" i="20"/>
  <c r="AK1680" i="20"/>
  <c r="AK1999" i="20"/>
  <c r="AJ1999" i="20"/>
  <c r="AI1999" i="20"/>
  <c r="AH1999" i="20"/>
  <c r="AI2044" i="20"/>
  <c r="AH2044" i="20"/>
  <c r="AK2044" i="20"/>
  <c r="AJ2044" i="20"/>
  <c r="AU2051" i="20"/>
  <c r="AT2051" i="20"/>
  <c r="AS2051" i="20"/>
  <c r="AR2051" i="20"/>
  <c r="AJ2114" i="20"/>
  <c r="AI2114" i="20"/>
  <c r="AK2114" i="20"/>
  <c r="AH2114" i="20"/>
  <c r="AK2408" i="20"/>
  <c r="AI2408" i="20"/>
  <c r="AH2408" i="20"/>
  <c r="AJ2408" i="20"/>
  <c r="AK2240" i="20"/>
  <c r="AJ2240" i="20"/>
  <c r="AH2240" i="20"/>
  <c r="AI2240" i="20"/>
  <c r="AU2461" i="20"/>
  <c r="AS2461" i="20"/>
  <c r="AR2461" i="20"/>
  <c r="AT2461" i="20"/>
  <c r="AJ2335" i="20"/>
  <c r="AI2335" i="20"/>
  <c r="AK2335" i="20"/>
  <c r="AH2335" i="20"/>
  <c r="AJ2587" i="20"/>
  <c r="AU3063" i="20"/>
  <c r="AR3063" i="20"/>
  <c r="AS3063" i="20"/>
  <c r="AT3063" i="20"/>
  <c r="AS3192" i="20"/>
  <c r="AU3192" i="20"/>
  <c r="AT3192" i="20"/>
  <c r="AR3192" i="20"/>
  <c r="AK3297" i="20"/>
  <c r="AR3301" i="20"/>
  <c r="AU3301" i="20"/>
  <c r="AS3301" i="20"/>
  <c r="AT3301" i="20"/>
  <c r="AK3413" i="20"/>
  <c r="AJ3413" i="20"/>
  <c r="AI3413" i="20"/>
  <c r="AH3413" i="20"/>
  <c r="AK112" i="20"/>
  <c r="AJ112" i="20"/>
  <c r="AI112" i="20"/>
  <c r="AH112" i="20"/>
  <c r="AJ879" i="20"/>
  <c r="AI879" i="20"/>
  <c r="AH879" i="20"/>
  <c r="AK879" i="20"/>
  <c r="AT963" i="20"/>
  <c r="AS963" i="20"/>
  <c r="AR963" i="20"/>
  <c r="AU963" i="20"/>
  <c r="AI802" i="20"/>
  <c r="AK1152" i="20"/>
  <c r="AI1152" i="20"/>
  <c r="AH1152" i="20"/>
  <c r="AJ1152" i="20"/>
  <c r="AH788" i="20"/>
  <c r="AH1012" i="20"/>
  <c r="AK1330" i="20"/>
  <c r="AJ1330" i="20"/>
  <c r="AI1330" i="20"/>
  <c r="AH1330" i="20"/>
  <c r="AI2030" i="20"/>
  <c r="AK2195" i="20"/>
  <c r="AH2615" i="20"/>
  <c r="AK2615" i="20"/>
  <c r="AJ2615" i="20"/>
  <c r="AI2615" i="20"/>
  <c r="AI2695" i="20"/>
  <c r="AH2695" i="20"/>
  <c r="AK2695" i="20"/>
  <c r="AJ2695" i="20"/>
  <c r="AU3000" i="20"/>
  <c r="AT3000" i="20"/>
  <c r="AR3000" i="20"/>
  <c r="AS3000" i="20"/>
  <c r="AW3003" i="20" s="1"/>
  <c r="AU308" i="20"/>
  <c r="AT308" i="20"/>
  <c r="AS308" i="20"/>
  <c r="AR308" i="20"/>
  <c r="AI459" i="20"/>
  <c r="AH459" i="20"/>
  <c r="AK459" i="20"/>
  <c r="AJ459" i="20"/>
  <c r="AJ452" i="20"/>
  <c r="AI452" i="20"/>
  <c r="AH452" i="20"/>
  <c r="AK452" i="20"/>
  <c r="AU42" i="20"/>
  <c r="AT42" i="20"/>
  <c r="AS42" i="20"/>
  <c r="AR42" i="20"/>
  <c r="AT336" i="20"/>
  <c r="AS336" i="20"/>
  <c r="AR336" i="20"/>
  <c r="AU336" i="20"/>
  <c r="AK805" i="20"/>
  <c r="AI805" i="20"/>
  <c r="AH805" i="20"/>
  <c r="AJ805" i="20"/>
  <c r="AK753" i="20"/>
  <c r="AJ753" i="20"/>
  <c r="AI753" i="20"/>
  <c r="AH753" i="20"/>
  <c r="AU1271" i="20"/>
  <c r="AT1271" i="20"/>
  <c r="AR1271" i="20"/>
  <c r="AS1271" i="20"/>
  <c r="AW1274" i="20" s="1"/>
  <c r="AK1673" i="20"/>
  <c r="AJ1673" i="20"/>
  <c r="AI1673" i="20"/>
  <c r="AH1673" i="20"/>
  <c r="AJ1495" i="20"/>
  <c r="AI1495" i="20"/>
  <c r="AH1495" i="20"/>
  <c r="AK1495" i="20"/>
  <c r="AH2331" i="20"/>
  <c r="AK2331" i="20"/>
  <c r="AJ2331" i="20"/>
  <c r="AI2331" i="20"/>
  <c r="AH1785" i="20"/>
  <c r="AK1785" i="20"/>
  <c r="AJ1785" i="20"/>
  <c r="AI1785" i="20"/>
  <c r="AT2135" i="20"/>
  <c r="AS2135" i="20"/>
  <c r="AU2135" i="20"/>
  <c r="AR2135" i="20"/>
  <c r="AJ2286" i="20"/>
  <c r="AI2286" i="20"/>
  <c r="AH2286" i="20"/>
  <c r="AK2286" i="20"/>
  <c r="AU2359" i="20"/>
  <c r="AT2359" i="20"/>
  <c r="AS2359" i="20"/>
  <c r="AR2359" i="20"/>
  <c r="AH2436" i="20"/>
  <c r="AK2436" i="20"/>
  <c r="AJ2436" i="20"/>
  <c r="AI2436" i="20"/>
  <c r="AT2674" i="20"/>
  <c r="AS2674" i="20"/>
  <c r="AU2674" i="20"/>
  <c r="AR2674" i="20"/>
  <c r="AI3084" i="20"/>
  <c r="AK3084" i="20"/>
  <c r="AJ3084" i="20"/>
  <c r="AH3084" i="20"/>
  <c r="AK3493" i="20"/>
  <c r="AJ3493" i="20"/>
  <c r="AI3493" i="20"/>
  <c r="AH3493" i="20"/>
  <c r="AJ854" i="20"/>
  <c r="AI854" i="20"/>
  <c r="AH854" i="20"/>
  <c r="AK854" i="20"/>
  <c r="AK714" i="20"/>
  <c r="AK977" i="20"/>
  <c r="AJ977" i="20"/>
  <c r="AI977" i="20"/>
  <c r="AH977" i="20"/>
  <c r="AK1162" i="20"/>
  <c r="AJ1162" i="20"/>
  <c r="AH1162" i="20"/>
  <c r="AI1162" i="20"/>
  <c r="AI1477" i="20"/>
  <c r="AH1477" i="20"/>
  <c r="AJ1477" i="20"/>
  <c r="AK1477" i="20"/>
  <c r="AJ2366" i="20"/>
  <c r="AI2366" i="20"/>
  <c r="AK2366" i="20"/>
  <c r="AH2366" i="20"/>
  <c r="AK2814" i="20"/>
  <c r="AJ2814" i="20"/>
  <c r="AH2814" i="20"/>
  <c r="AI2814" i="20"/>
  <c r="AI3073" i="20"/>
  <c r="AK3416" i="20"/>
  <c r="AJ3416" i="20"/>
  <c r="AI3416" i="20"/>
  <c r="AH3416" i="20"/>
  <c r="AK287" i="20"/>
  <c r="AJ287" i="20"/>
  <c r="AI287" i="20"/>
  <c r="AH287" i="20"/>
  <c r="AK518" i="20"/>
  <c r="AJ518" i="20"/>
  <c r="AI518" i="20"/>
  <c r="AH518" i="20"/>
  <c r="AH441" i="20"/>
  <c r="AK441" i="20"/>
  <c r="AJ441" i="20"/>
  <c r="AI441" i="20"/>
  <c r="AU893" i="20"/>
  <c r="AT893" i="20"/>
  <c r="AS893" i="20"/>
  <c r="AR893" i="20"/>
  <c r="AR564" i="20"/>
  <c r="AU564" i="20"/>
  <c r="AT564" i="20"/>
  <c r="AS564" i="20"/>
  <c r="AW567" i="20" s="1"/>
  <c r="AU1439" i="20"/>
  <c r="AT1439" i="20"/>
  <c r="AS1439" i="20"/>
  <c r="AR1439" i="20"/>
  <c r="AJ1470" i="20"/>
  <c r="AI1470" i="20"/>
  <c r="AH1470" i="20"/>
  <c r="AK1470" i="20"/>
  <c r="AU1810" i="20"/>
  <c r="AT1810" i="20"/>
  <c r="AS1810" i="20"/>
  <c r="AR1810" i="20"/>
  <c r="AI2100" i="20"/>
  <c r="AH2100" i="20"/>
  <c r="AK2100" i="20"/>
  <c r="AJ2100" i="20"/>
  <c r="AK2363" i="20"/>
  <c r="AJ2363" i="20"/>
  <c r="AI2363" i="20"/>
  <c r="AH2363" i="20"/>
  <c r="AJ2387" i="20"/>
  <c r="AT2387" i="20" s="1"/>
  <c r="AT2898" i="20"/>
  <c r="AS2898" i="20"/>
  <c r="AU2898" i="20"/>
  <c r="AR2898" i="20"/>
  <c r="AK161" i="20"/>
  <c r="AJ161" i="20"/>
  <c r="AI161" i="20"/>
  <c r="AH161" i="20"/>
  <c r="AU291" i="20"/>
  <c r="AT291" i="20"/>
  <c r="AS291" i="20"/>
  <c r="AW294" i="20" s="1"/>
  <c r="AR291" i="20"/>
  <c r="AH98" i="20"/>
  <c r="AI98" i="20"/>
  <c r="AJ98" i="20"/>
  <c r="AK98" i="20"/>
  <c r="AU354" i="20"/>
  <c r="AT354" i="20"/>
  <c r="AS354" i="20"/>
  <c r="AW357" i="20" s="1"/>
  <c r="AR354" i="20"/>
  <c r="AJ371" i="20"/>
  <c r="AI371" i="20"/>
  <c r="AH371" i="20"/>
  <c r="AK371" i="20"/>
  <c r="AI522" i="20"/>
  <c r="AK606" i="20"/>
  <c r="AJ606" i="20"/>
  <c r="AI606" i="20"/>
  <c r="AH606" i="20"/>
  <c r="AU1096" i="20"/>
  <c r="AS1096" i="20"/>
  <c r="AT1096" i="20"/>
  <c r="AR1096" i="20"/>
  <c r="AH1050" i="20"/>
  <c r="AH721" i="20"/>
  <c r="AK721" i="20"/>
  <c r="AJ721" i="20"/>
  <c r="AI721" i="20"/>
  <c r="AK1155" i="20"/>
  <c r="AI1155" i="20"/>
  <c r="AJ1155" i="20"/>
  <c r="AH1155" i="20"/>
  <c r="AJ1582" i="20"/>
  <c r="AI1582" i="20"/>
  <c r="AH1582" i="20"/>
  <c r="AK1582" i="20"/>
  <c r="AT1547" i="20"/>
  <c r="AS1547" i="20"/>
  <c r="AR1547" i="20"/>
  <c r="AU1547" i="20"/>
  <c r="AJ1649" i="20"/>
  <c r="AI1743" i="20"/>
  <c r="AH1743" i="20"/>
  <c r="AJ1743" i="20"/>
  <c r="AK1743" i="20"/>
  <c r="AJ1866" i="20"/>
  <c r="AT2258" i="20"/>
  <c r="AS2258" i="20"/>
  <c r="AR2258" i="20"/>
  <c r="AU2258" i="20"/>
  <c r="AJ2006" i="20"/>
  <c r="AI2006" i="20"/>
  <c r="AH2006" i="20"/>
  <c r="AK2006" i="20"/>
  <c r="AH2492" i="20"/>
  <c r="AK2492" i="20"/>
  <c r="AJ2492" i="20"/>
  <c r="AI2492" i="20"/>
  <c r="AK2541" i="20"/>
  <c r="AI2853" i="20"/>
  <c r="AH2849" i="20"/>
  <c r="AK2849" i="20"/>
  <c r="AJ2849" i="20"/>
  <c r="AI2849" i="20"/>
  <c r="AU3497" i="20"/>
  <c r="AT3497" i="20"/>
  <c r="AS3497" i="20"/>
  <c r="AW3500" i="20" s="1"/>
  <c r="AR3497" i="20"/>
  <c r="AT172" i="20"/>
  <c r="AK350" i="20"/>
  <c r="AJ350" i="20"/>
  <c r="AI350" i="20"/>
  <c r="AH350" i="20"/>
  <c r="AI410" i="20"/>
  <c r="AJ280" i="20"/>
  <c r="AJ984" i="20"/>
  <c r="AU970" i="20"/>
  <c r="AS970" i="20"/>
  <c r="AR970" i="20"/>
  <c r="AT970" i="20"/>
  <c r="AJ697" i="20"/>
  <c r="AJ1218" i="20"/>
  <c r="AK844" i="20"/>
  <c r="AI1197" i="20"/>
  <c r="AK1197" i="20"/>
  <c r="AJ1197" i="20"/>
  <c r="AH1197" i="20"/>
  <c r="AH1474" i="20"/>
  <c r="AH1652" i="20"/>
  <c r="AK1652" i="20"/>
  <c r="AJ1652" i="20"/>
  <c r="AI1652" i="20"/>
  <c r="AK2226" i="20"/>
  <c r="AS2191" i="20"/>
  <c r="AU2191" i="20"/>
  <c r="AT2191" i="20"/>
  <c r="AR2191" i="20"/>
  <c r="AK2723" i="20"/>
  <c r="AJ2723" i="20"/>
  <c r="AH2723" i="20"/>
  <c r="AI2723" i="20"/>
  <c r="AH2597" i="20"/>
  <c r="AH2433" i="20"/>
  <c r="AK2566" i="20"/>
  <c r="AJ2671" i="20"/>
  <c r="AH2828" i="20"/>
  <c r="AT2800" i="20"/>
  <c r="AS2800" i="20"/>
  <c r="AR2800" i="20"/>
  <c r="AU2800" i="20"/>
  <c r="AK3014" i="20"/>
  <c r="AI2979" i="20"/>
  <c r="AU2979" i="20" s="1"/>
  <c r="AJ3021" i="20"/>
  <c r="AU882" i="20"/>
  <c r="AS882" i="20"/>
  <c r="AR882" i="20"/>
  <c r="AT882" i="20"/>
  <c r="AI2513" i="20"/>
  <c r="AI2825" i="20"/>
  <c r="AT284" i="20"/>
  <c r="AJ641" i="20"/>
  <c r="AT1502" i="20"/>
  <c r="AI3315" i="20"/>
  <c r="AJ448" i="20"/>
  <c r="AJ1817" i="20"/>
  <c r="AJ2184" i="20"/>
  <c r="AJ1299" i="20"/>
  <c r="AT1789" i="20"/>
  <c r="AJ571" i="20"/>
  <c r="AR1985" i="20"/>
  <c r="AW1988" i="20" s="1"/>
  <c r="AI3234" i="20"/>
  <c r="AJ3280" i="20"/>
  <c r="AH322" i="20"/>
  <c r="AT116" i="20"/>
  <c r="AJ1855" i="20"/>
  <c r="AK445" i="20"/>
  <c r="AJ445" i="20"/>
  <c r="AI445" i="20"/>
  <c r="AH445" i="20"/>
  <c r="AT651" i="20"/>
  <c r="AS651" i="20"/>
  <c r="AR651" i="20"/>
  <c r="AU651" i="20"/>
  <c r="AK1733" i="20"/>
  <c r="AJ1733" i="20"/>
  <c r="AI1733" i="20"/>
  <c r="AH1733" i="20"/>
  <c r="AU2244" i="20"/>
  <c r="AT2244" i="20"/>
  <c r="AS2244" i="20"/>
  <c r="AR2244" i="20"/>
  <c r="AR382" i="20"/>
  <c r="AU382" i="20"/>
  <c r="AT382" i="20"/>
  <c r="AS382" i="20"/>
  <c r="AW385" i="20" s="1"/>
  <c r="AU1344" i="20"/>
  <c r="AT1344" i="20"/>
  <c r="AS1344" i="20"/>
  <c r="AR1344" i="20"/>
  <c r="AR998" i="20"/>
  <c r="AU998" i="20"/>
  <c r="AT998" i="20"/>
  <c r="AS998" i="20"/>
  <c r="AW1001" i="20" s="1"/>
  <c r="AU1222" i="20"/>
  <c r="AT1222" i="20"/>
  <c r="AS1222" i="20"/>
  <c r="AR1222" i="20"/>
  <c r="AK1432" i="20"/>
  <c r="AJ1432" i="20"/>
  <c r="AI1432" i="20"/>
  <c r="AH1432" i="20"/>
  <c r="AK1845" i="20"/>
  <c r="AJ1845" i="20"/>
  <c r="AI1845" i="20"/>
  <c r="AH1845" i="20"/>
  <c r="AS2097" i="20"/>
  <c r="AR2097" i="20"/>
  <c r="AU2097" i="20"/>
  <c r="AT2097" i="20"/>
  <c r="AU2524" i="20"/>
  <c r="AT2524" i="20"/>
  <c r="AS2524" i="20"/>
  <c r="AR2524" i="20"/>
  <c r="AJ2769" i="20"/>
  <c r="AK2769" i="20"/>
  <c r="AI2769" i="20"/>
  <c r="AH2769" i="20"/>
  <c r="AU3070" i="20"/>
  <c r="AT3070" i="20"/>
  <c r="AS3070" i="20"/>
  <c r="AR3070" i="20"/>
  <c r="AU154" i="20"/>
  <c r="AT154" i="20"/>
  <c r="AS154" i="20"/>
  <c r="AR154" i="20"/>
  <c r="AT392" i="20"/>
  <c r="AS392" i="20"/>
  <c r="AR392" i="20"/>
  <c r="AY389" i="20" s="1"/>
  <c r="AU392" i="20"/>
  <c r="AU595" i="20"/>
  <c r="AT595" i="20"/>
  <c r="AS595" i="20"/>
  <c r="AR595" i="20"/>
  <c r="AR508" i="20"/>
  <c r="AU508" i="20"/>
  <c r="AT508" i="20"/>
  <c r="AS508" i="20"/>
  <c r="AW511" i="20" s="1"/>
  <c r="AK1040" i="20"/>
  <c r="AJ1040" i="20"/>
  <c r="AI1040" i="20"/>
  <c r="AH1040" i="20"/>
  <c r="AT1229" i="20"/>
  <c r="AS1229" i="20"/>
  <c r="AW1232" i="20" s="1"/>
  <c r="AR1229" i="20"/>
  <c r="AU1229" i="20"/>
  <c r="AK1505" i="20"/>
  <c r="AJ1505" i="20"/>
  <c r="AI1505" i="20"/>
  <c r="AH1505" i="20"/>
  <c r="AI1253" i="20"/>
  <c r="AK1253" i="20"/>
  <c r="AJ1253" i="20"/>
  <c r="AH1253" i="20"/>
  <c r="AK1768" i="20"/>
  <c r="AJ1768" i="20"/>
  <c r="AI1768" i="20"/>
  <c r="AH1768" i="20"/>
  <c r="AK2296" i="20"/>
  <c r="AJ2296" i="20"/>
  <c r="AH2296" i="20"/>
  <c r="AI2296" i="20"/>
  <c r="AK2289" i="20"/>
  <c r="AI2289" i="20"/>
  <c r="AH2289" i="20"/>
  <c r="AJ2289" i="20"/>
  <c r="AH1897" i="20"/>
  <c r="AK1897" i="20"/>
  <c r="AJ1897" i="20"/>
  <c r="AI1897" i="20"/>
  <c r="AK2790" i="20"/>
  <c r="AJ2790" i="20"/>
  <c r="AI2790" i="20"/>
  <c r="AH2790" i="20"/>
  <c r="AI2779" i="20"/>
  <c r="AH2779" i="20"/>
  <c r="AK2779" i="20"/>
  <c r="AJ2779" i="20"/>
  <c r="AK2580" i="20"/>
  <c r="AJ2580" i="20"/>
  <c r="AH2580" i="20"/>
  <c r="AI2580" i="20"/>
  <c r="AJ2933" i="20"/>
  <c r="AI2933" i="20"/>
  <c r="AK2933" i="20"/>
  <c r="AH2933" i="20"/>
  <c r="AJ2912" i="20"/>
  <c r="AI2912" i="20"/>
  <c r="AH2912" i="20"/>
  <c r="AK2912" i="20"/>
  <c r="AI3031" i="20"/>
  <c r="AH3031" i="20"/>
  <c r="AK3031" i="20"/>
  <c r="AJ3031" i="20"/>
  <c r="AK3154" i="20"/>
  <c r="AJ3154" i="20"/>
  <c r="AI3154" i="20"/>
  <c r="AH3154" i="20"/>
  <c r="AH3329" i="20"/>
  <c r="AK3329" i="20"/>
  <c r="AI3329" i="20"/>
  <c r="AJ3329" i="20"/>
  <c r="AU3252" i="20"/>
  <c r="AT3252" i="20"/>
  <c r="AR3252" i="20"/>
  <c r="AS3252" i="20"/>
  <c r="AW3255" i="20" s="1"/>
  <c r="AJ3371" i="20"/>
  <c r="AI3371" i="20"/>
  <c r="AK3371" i="20"/>
  <c r="AH3371" i="20"/>
  <c r="AU3434" i="20"/>
  <c r="AT3434" i="20"/>
  <c r="AS3434" i="20"/>
  <c r="AR3434" i="20"/>
  <c r="AU3427" i="20"/>
  <c r="AT3427" i="20"/>
  <c r="AS3427" i="20"/>
  <c r="AR3427" i="20"/>
  <c r="AK399" i="20"/>
  <c r="AJ399" i="20"/>
  <c r="AI399" i="20"/>
  <c r="AH399" i="20"/>
  <c r="AK77" i="20"/>
  <c r="AJ77" i="20"/>
  <c r="AI77" i="20"/>
  <c r="AH77" i="20"/>
  <c r="AT224" i="20"/>
  <c r="AS224" i="20"/>
  <c r="AR224" i="20"/>
  <c r="AU224" i="20"/>
  <c r="AH1285" i="20"/>
  <c r="AJ1285" i="20"/>
  <c r="AI1285" i="20"/>
  <c r="AK1285" i="20"/>
  <c r="AH1204" i="20"/>
  <c r="AJ1204" i="20"/>
  <c r="AK1204" i="20"/>
  <c r="AI1204" i="20"/>
  <c r="AR1369" i="20"/>
  <c r="AU1369" i="20"/>
  <c r="AT1369" i="20"/>
  <c r="AS1369" i="20"/>
  <c r="AW1372" i="20" s="1"/>
  <c r="AH1428" i="20"/>
  <c r="AK1428" i="20"/>
  <c r="AJ1428" i="20"/>
  <c r="AI1428" i="20"/>
  <c r="AS1274" i="20"/>
  <c r="AU1274" i="20"/>
  <c r="AT1274" i="20"/>
  <c r="AR1274" i="20"/>
  <c r="AI2034" i="20"/>
  <c r="AH2034" i="20"/>
  <c r="AK2034" i="20"/>
  <c r="AJ2034" i="20"/>
  <c r="AK1831" i="20"/>
  <c r="AJ1831" i="20"/>
  <c r="AI1831" i="20"/>
  <c r="AH1831" i="20"/>
  <c r="AK2072" i="20"/>
  <c r="AH2072" i="20"/>
  <c r="AJ2072" i="20"/>
  <c r="AI2072" i="20"/>
  <c r="AT2398" i="20"/>
  <c r="AS2398" i="20"/>
  <c r="AW2401" i="20" s="1"/>
  <c r="AR2398" i="20"/>
  <c r="AU2398" i="20"/>
  <c r="AS2874" i="20"/>
  <c r="AR2874" i="20"/>
  <c r="AU2874" i="20"/>
  <c r="AT2874" i="20"/>
  <c r="AK2947" i="20"/>
  <c r="AJ2947" i="20"/>
  <c r="AH2947" i="20"/>
  <c r="AI2947" i="20"/>
  <c r="AK130" i="20"/>
  <c r="AJ130" i="20"/>
  <c r="AH130" i="20"/>
  <c r="AI130" i="20"/>
  <c r="AU298" i="20"/>
  <c r="AT298" i="20"/>
  <c r="AS298" i="20"/>
  <c r="AR298" i="20"/>
  <c r="AS501" i="20"/>
  <c r="AR501" i="20"/>
  <c r="AU501" i="20"/>
  <c r="AT501" i="20"/>
  <c r="AU749" i="20"/>
  <c r="AT749" i="20"/>
  <c r="AS749" i="20"/>
  <c r="AR749" i="20"/>
  <c r="AJ655" i="20"/>
  <c r="AI655" i="20"/>
  <c r="AH655" i="20"/>
  <c r="AK655" i="20"/>
  <c r="AU1215" i="20"/>
  <c r="AT1215" i="20"/>
  <c r="AR1215" i="20"/>
  <c r="AS1215" i="20"/>
  <c r="AW1218" i="20" s="1"/>
  <c r="AR1313" i="20"/>
  <c r="AU1313" i="20"/>
  <c r="AT1313" i="20"/>
  <c r="AS1313" i="20"/>
  <c r="AW1316" i="20" s="1"/>
  <c r="AJ875" i="20"/>
  <c r="AI875" i="20"/>
  <c r="AH875" i="20"/>
  <c r="AK875" i="20"/>
  <c r="AS1418" i="20"/>
  <c r="AR1418" i="20"/>
  <c r="AU1418" i="20"/>
  <c r="AT1418" i="20"/>
  <c r="AJ1526" i="20"/>
  <c r="AI1526" i="20"/>
  <c r="AH1526" i="20"/>
  <c r="AK1526" i="20"/>
  <c r="AI1953" i="20"/>
  <c r="AH1953" i="20"/>
  <c r="AK1953" i="20"/>
  <c r="AJ1953" i="20"/>
  <c r="AH1694" i="20"/>
  <c r="AK1694" i="20"/>
  <c r="AI1694" i="20"/>
  <c r="AJ1694" i="20"/>
  <c r="AU1859" i="20"/>
  <c r="AT1859" i="20"/>
  <c r="AS1859" i="20"/>
  <c r="AR1859" i="20"/>
  <c r="AS2321" i="20"/>
  <c r="AR2321" i="20"/>
  <c r="AU2321" i="20"/>
  <c r="AT2321" i="20"/>
  <c r="AR2328" i="20"/>
  <c r="AU2328" i="20"/>
  <c r="AT2328" i="20"/>
  <c r="AS2328" i="20"/>
  <c r="AW2331" i="20" s="1"/>
  <c r="AK2520" i="20"/>
  <c r="AI2520" i="20"/>
  <c r="AH2520" i="20"/>
  <c r="AJ2520" i="20"/>
  <c r="AH2786" i="20"/>
  <c r="AK2786" i="20"/>
  <c r="AJ2786" i="20"/>
  <c r="AI2786" i="20"/>
  <c r="AK2996" i="20"/>
  <c r="AI2996" i="20"/>
  <c r="AJ2996" i="20"/>
  <c r="AH2996" i="20"/>
  <c r="AK420" i="20"/>
  <c r="AJ420" i="20"/>
  <c r="AI420" i="20"/>
  <c r="AH420" i="20"/>
  <c r="AI585" i="20"/>
  <c r="AH585" i="20"/>
  <c r="AK585" i="20"/>
  <c r="AJ585" i="20"/>
  <c r="AH1148" i="20"/>
  <c r="AJ1148" i="20"/>
  <c r="AK1148" i="20"/>
  <c r="AI1148" i="20"/>
  <c r="AT907" i="20"/>
  <c r="AS907" i="20"/>
  <c r="AW910" i="20" s="1"/>
  <c r="AR907" i="20"/>
  <c r="AU907" i="20"/>
  <c r="AU1110" i="20"/>
  <c r="AS1110" i="20"/>
  <c r="AT1110" i="20"/>
  <c r="AR1110" i="20"/>
  <c r="AK1393" i="20"/>
  <c r="AJ1393" i="20"/>
  <c r="AI1393" i="20"/>
  <c r="AH1393" i="20"/>
  <c r="AK1603" i="20"/>
  <c r="AJ1603" i="20"/>
  <c r="AI1603" i="20"/>
  <c r="AH1603" i="20"/>
  <c r="AT2079" i="20"/>
  <c r="AS2079" i="20"/>
  <c r="AU2079" i="20"/>
  <c r="AR2079" i="20"/>
  <c r="AH1995" i="20"/>
  <c r="AK1995" i="20"/>
  <c r="AJ1995" i="20"/>
  <c r="AI1995" i="20"/>
  <c r="AJ1981" i="20"/>
  <c r="AI1981" i="20"/>
  <c r="AH1981" i="20"/>
  <c r="AK1981" i="20"/>
  <c r="AK2128" i="20"/>
  <c r="AH2128" i="20"/>
  <c r="AJ2128" i="20"/>
  <c r="AI2128" i="20"/>
  <c r="AI2373" i="20"/>
  <c r="AH2373" i="20"/>
  <c r="AK2373" i="20"/>
  <c r="AJ2373" i="20"/>
  <c r="AI2324" i="20"/>
  <c r="AH2324" i="20"/>
  <c r="AK2324" i="20"/>
  <c r="AJ2324" i="20"/>
  <c r="AU2818" i="20"/>
  <c r="AT2818" i="20"/>
  <c r="AS2818" i="20"/>
  <c r="AR2818" i="20"/>
  <c r="AW3122" i="20"/>
  <c r="AU3500" i="20"/>
  <c r="AT3500" i="20"/>
  <c r="AS3500" i="20"/>
  <c r="AR3500" i="20"/>
  <c r="AU364" i="20"/>
  <c r="AT364" i="20"/>
  <c r="AS364" i="20"/>
  <c r="AR364" i="20"/>
  <c r="AU228" i="20"/>
  <c r="AT228" i="20"/>
  <c r="AS228" i="20"/>
  <c r="AW231" i="20" s="1"/>
  <c r="AR228" i="20"/>
  <c r="AU868" i="20"/>
  <c r="AT868" i="20"/>
  <c r="AS868" i="20"/>
  <c r="AR868" i="20"/>
  <c r="AT1019" i="20"/>
  <c r="AS1019" i="20"/>
  <c r="AR1019" i="20"/>
  <c r="AU1019" i="20"/>
  <c r="AU1383" i="20"/>
  <c r="AT1383" i="20"/>
  <c r="AS1383" i="20"/>
  <c r="AW1386" i="20" s="1"/>
  <c r="AR1383" i="20"/>
  <c r="AI1141" i="20"/>
  <c r="AK1141" i="20"/>
  <c r="AJ1141" i="20"/>
  <c r="AH1141" i="20"/>
  <c r="AK1862" i="20"/>
  <c r="AJ1862" i="20"/>
  <c r="AI1862" i="20"/>
  <c r="AH1862" i="20"/>
  <c r="AR2216" i="20"/>
  <c r="AT2216" i="20"/>
  <c r="AS2216" i="20"/>
  <c r="AW2219" i="20" s="1"/>
  <c r="AU2216" i="20"/>
  <c r="AJ2391" i="20"/>
  <c r="AI2391" i="20"/>
  <c r="AK2391" i="20"/>
  <c r="AH2391" i="20"/>
  <c r="AH2646" i="20"/>
  <c r="AK2646" i="20"/>
  <c r="AJ2646" i="20"/>
  <c r="AI2646" i="20"/>
  <c r="AK2909" i="20"/>
  <c r="AI2909" i="20"/>
  <c r="AH2909" i="20"/>
  <c r="AJ2909" i="20"/>
  <c r="AK2846" i="20"/>
  <c r="AJ2846" i="20"/>
  <c r="AI2846" i="20"/>
  <c r="AH2846" i="20"/>
  <c r="AS3028" i="20"/>
  <c r="AW3031" i="20" s="1"/>
  <c r="AR3028" i="20"/>
  <c r="AU3028" i="20"/>
  <c r="AT3028" i="20"/>
  <c r="AH2926" i="20"/>
  <c r="AK2926" i="20"/>
  <c r="AJ2926" i="20"/>
  <c r="AI2926" i="20"/>
  <c r="AK3486" i="20"/>
  <c r="AJ3486" i="20"/>
  <c r="AI3486" i="20"/>
  <c r="AH3486" i="20"/>
  <c r="AS3350" i="20"/>
  <c r="AW3353" i="20" s="1"/>
  <c r="AR3350" i="20"/>
  <c r="AT3350" i="20"/>
  <c r="AU3350" i="20"/>
  <c r="AI3213" i="20"/>
  <c r="AH3213" i="20"/>
  <c r="AK3213" i="20"/>
  <c r="AJ3213" i="20"/>
  <c r="AS3479" i="20"/>
  <c r="AR3479" i="20"/>
  <c r="AU3479" i="20"/>
  <c r="AT3479" i="20"/>
  <c r="AK588" i="20"/>
  <c r="AJ588" i="20"/>
  <c r="AI588" i="20"/>
  <c r="AH588" i="20"/>
  <c r="AT1103" i="20"/>
  <c r="AR1103" i="20"/>
  <c r="AU1103" i="20"/>
  <c r="AS1103" i="20"/>
  <c r="AW1106" i="20" s="1"/>
  <c r="AH1596" i="20"/>
  <c r="AK1596" i="20"/>
  <c r="AJ1596" i="20"/>
  <c r="AI1596" i="20"/>
  <c r="AT1635" i="20"/>
  <c r="AS1635" i="20"/>
  <c r="AR1635" i="20"/>
  <c r="AU1635" i="20"/>
  <c r="AR2048" i="20"/>
  <c r="AU2048" i="20"/>
  <c r="AT2048" i="20"/>
  <c r="AS2048" i="20"/>
  <c r="AJ2345" i="20"/>
  <c r="AI2345" i="20"/>
  <c r="AH2345" i="20"/>
  <c r="AK2345" i="20"/>
  <c r="AK2650" i="20"/>
  <c r="AJ2650" i="20"/>
  <c r="AI2650" i="20"/>
  <c r="AH2650" i="20"/>
  <c r="AU2951" i="20"/>
  <c r="AT2951" i="20"/>
  <c r="AS2951" i="20"/>
  <c r="AW2954" i="20" s="1"/>
  <c r="AR2951" i="20"/>
  <c r="AI2975" i="20"/>
  <c r="AH2975" i="20"/>
  <c r="AK2975" i="20"/>
  <c r="AJ2975" i="20"/>
  <c r="AK406" i="20"/>
  <c r="AJ406" i="20"/>
  <c r="AI406" i="20"/>
  <c r="AH406" i="20"/>
  <c r="AK189" i="20"/>
  <c r="AJ189" i="20"/>
  <c r="AI189" i="20"/>
  <c r="AH189" i="20"/>
  <c r="AK525" i="20"/>
  <c r="AJ525" i="20"/>
  <c r="AI525" i="20"/>
  <c r="AH525" i="20"/>
  <c r="AK550" i="20"/>
  <c r="AJ550" i="20"/>
  <c r="AI550" i="20"/>
  <c r="AH550" i="20"/>
  <c r="AI826" i="20"/>
  <c r="AH826" i="20"/>
  <c r="AK826" i="20"/>
  <c r="AJ826" i="20"/>
  <c r="AU781" i="20"/>
  <c r="AT781" i="20"/>
  <c r="AS781" i="20"/>
  <c r="AW784" i="20" s="1"/>
  <c r="AR781" i="20"/>
  <c r="AT795" i="20"/>
  <c r="AS795" i="20"/>
  <c r="AR795" i="20"/>
  <c r="AU795" i="20"/>
  <c r="AU1358" i="20"/>
  <c r="AT1358" i="20"/>
  <c r="AS1358" i="20"/>
  <c r="AR1358" i="20"/>
  <c r="AJ2037" i="20"/>
  <c r="AI2037" i="20"/>
  <c r="AH2037" i="20"/>
  <c r="AK2037" i="20"/>
  <c r="AU2384" i="20"/>
  <c r="AT2384" i="20"/>
  <c r="AS2384" i="20"/>
  <c r="AW2387" i="20" s="1"/>
  <c r="AR2384" i="20"/>
  <c r="AJ3175" i="20"/>
  <c r="AI3175" i="20"/>
  <c r="AH3175" i="20"/>
  <c r="AK3175" i="20"/>
  <c r="AU28" i="20"/>
  <c r="AT28" i="20"/>
  <c r="AS28" i="20"/>
  <c r="AR28" i="20"/>
  <c r="AK25" i="20"/>
  <c r="AJ25" i="20"/>
  <c r="AI25" i="20"/>
  <c r="AH25" i="20"/>
  <c r="AF18" i="20"/>
  <c r="L18" i="20"/>
  <c r="T21" i="20"/>
  <c r="AM21" i="20"/>
  <c r="AY3014" i="20" l="1"/>
  <c r="AW3014" i="20"/>
  <c r="AY3017" i="20" s="1"/>
  <c r="AW1596" i="20"/>
  <c r="AW3017" i="20"/>
  <c r="AW3035" i="20"/>
  <c r="AU2408" i="20"/>
  <c r="AT2408" i="20"/>
  <c r="AR2408" i="20"/>
  <c r="AS2408" i="20"/>
  <c r="AY2405" i="20" s="1"/>
  <c r="AY137" i="20"/>
  <c r="AW137" i="20"/>
  <c r="AY140" i="20" s="1"/>
  <c r="AR3241" i="20"/>
  <c r="AU3241" i="20"/>
  <c r="AT3241" i="20"/>
  <c r="AS3241" i="20"/>
  <c r="AY3007" i="20"/>
  <c r="AT2226" i="20"/>
  <c r="AS2226" i="20"/>
  <c r="AR2226" i="20"/>
  <c r="AU2226" i="20"/>
  <c r="AY473" i="20"/>
  <c r="AW473" i="20"/>
  <c r="AY476" i="20" s="1"/>
  <c r="AT3248" i="20"/>
  <c r="AS3248" i="20"/>
  <c r="AW3245" i="20" s="1"/>
  <c r="AU3248" i="20"/>
  <c r="AR3248" i="20"/>
  <c r="AU3077" i="20"/>
  <c r="AT3077" i="20"/>
  <c r="AS3077" i="20"/>
  <c r="AR3077" i="20"/>
  <c r="AW1992" i="20"/>
  <c r="AU1348" i="20"/>
  <c r="AS1348" i="20"/>
  <c r="AW1351" i="20" s="1"/>
  <c r="AR1348" i="20"/>
  <c r="AT1348" i="20"/>
  <c r="AS39" i="20"/>
  <c r="AR39" i="20"/>
  <c r="AU39" i="20"/>
  <c r="AT39" i="20"/>
  <c r="AU861" i="20"/>
  <c r="AT861" i="20"/>
  <c r="AS861" i="20"/>
  <c r="AR861" i="20"/>
  <c r="AU1260" i="20"/>
  <c r="AS1260" i="20"/>
  <c r="AR1260" i="20"/>
  <c r="AT1260" i="20"/>
  <c r="AT1792" i="20"/>
  <c r="AS1792" i="20"/>
  <c r="AR1792" i="20"/>
  <c r="AU1792" i="20"/>
  <c r="AU571" i="20"/>
  <c r="AT571" i="20"/>
  <c r="AS571" i="20"/>
  <c r="AR571" i="20"/>
  <c r="AR2531" i="20"/>
  <c r="AU2531" i="20"/>
  <c r="AT2531" i="20"/>
  <c r="AS2531" i="20"/>
  <c r="AW2534" i="20" s="1"/>
  <c r="AU3458" i="20"/>
  <c r="AT3458" i="20"/>
  <c r="AS3458" i="20"/>
  <c r="AR3458" i="20"/>
  <c r="AS1586" i="20"/>
  <c r="AR1586" i="20"/>
  <c r="AU1586" i="20"/>
  <c r="AT1586" i="20"/>
  <c r="AS1047" i="20"/>
  <c r="AR1047" i="20"/>
  <c r="AU1047" i="20"/>
  <c r="AT1047" i="20"/>
  <c r="AR3430" i="20"/>
  <c r="AU3430" i="20"/>
  <c r="AT3430" i="20"/>
  <c r="AS3430" i="20"/>
  <c r="AU2902" i="20"/>
  <c r="AT2902" i="20"/>
  <c r="AS2902" i="20"/>
  <c r="AR2902" i="20"/>
  <c r="AT2762" i="20"/>
  <c r="AS2762" i="20"/>
  <c r="AU2762" i="20"/>
  <c r="AR2762" i="20"/>
  <c r="AR910" i="20"/>
  <c r="AU910" i="20"/>
  <c r="AT910" i="20"/>
  <c r="AS910" i="20"/>
  <c r="AU1575" i="20"/>
  <c r="AT1575" i="20"/>
  <c r="AS1575" i="20"/>
  <c r="AR1575" i="20"/>
  <c r="AY1572" i="20" s="1"/>
  <c r="AW942" i="20"/>
  <c r="AU497" i="20"/>
  <c r="AT497" i="20"/>
  <c r="AR497" i="20"/>
  <c r="AS497" i="20"/>
  <c r="AU2380" i="20"/>
  <c r="AT2380" i="20"/>
  <c r="AR2380" i="20"/>
  <c r="AS2380" i="20"/>
  <c r="AU1533" i="20"/>
  <c r="AT1533" i="20"/>
  <c r="AS1533" i="20"/>
  <c r="AR1533" i="20"/>
  <c r="AU1929" i="20"/>
  <c r="AT1929" i="20"/>
  <c r="AS1929" i="20"/>
  <c r="AR1929" i="20"/>
  <c r="AT2058" i="20"/>
  <c r="AS2058" i="20"/>
  <c r="AR2058" i="20"/>
  <c r="AU2058" i="20"/>
  <c r="AU3206" i="20"/>
  <c r="AT3206" i="20"/>
  <c r="AS3206" i="20"/>
  <c r="AR3206" i="20"/>
  <c r="AS2604" i="20"/>
  <c r="AR2604" i="20"/>
  <c r="AU2604" i="20"/>
  <c r="AT2604" i="20"/>
  <c r="AU1456" i="20"/>
  <c r="AT1456" i="20"/>
  <c r="AS1456" i="20"/>
  <c r="AR1456" i="20"/>
  <c r="AW1264" i="20"/>
  <c r="AU2632" i="20"/>
  <c r="AT2632" i="20"/>
  <c r="AR2632" i="20"/>
  <c r="AW2629" i="20" s="1"/>
  <c r="AS2632" i="20"/>
  <c r="AU1295" i="20"/>
  <c r="AT1295" i="20"/>
  <c r="AR1295" i="20"/>
  <c r="AS1295" i="20"/>
  <c r="AT3322" i="20"/>
  <c r="AS3322" i="20"/>
  <c r="AR3322" i="20"/>
  <c r="AU3322" i="20"/>
  <c r="AT2170" i="20"/>
  <c r="AS2170" i="20"/>
  <c r="AR2170" i="20"/>
  <c r="AU2170" i="20"/>
  <c r="AT1365" i="20"/>
  <c r="AS1365" i="20"/>
  <c r="AR1365" i="20"/>
  <c r="AU1365" i="20"/>
  <c r="AU1029" i="20"/>
  <c r="AT1029" i="20"/>
  <c r="AS1029" i="20"/>
  <c r="AR1029" i="20"/>
  <c r="AU1351" i="20"/>
  <c r="AT1351" i="20"/>
  <c r="AS1351" i="20"/>
  <c r="AR1351" i="20"/>
  <c r="AS1554" i="20"/>
  <c r="AR1554" i="20"/>
  <c r="AU1554" i="20"/>
  <c r="AT1554" i="20"/>
  <c r="AS455" i="20"/>
  <c r="AR455" i="20"/>
  <c r="AU455" i="20"/>
  <c r="AT455" i="20"/>
  <c r="AY221" i="20"/>
  <c r="AW221" i="20"/>
  <c r="AY224" i="20" s="1"/>
  <c r="AU3360" i="20"/>
  <c r="AT3360" i="20"/>
  <c r="AR3360" i="20"/>
  <c r="AS3360" i="20"/>
  <c r="AR1225" i="20"/>
  <c r="AT1225" i="20"/>
  <c r="AS1225" i="20"/>
  <c r="AU1225" i="20"/>
  <c r="AT3045" i="20"/>
  <c r="AS3045" i="20"/>
  <c r="AR3045" i="20"/>
  <c r="AU3045" i="20"/>
  <c r="AU1908" i="20"/>
  <c r="AT1908" i="20"/>
  <c r="AS1908" i="20"/>
  <c r="AR1908" i="20"/>
  <c r="AR1022" i="20"/>
  <c r="AU1022" i="20"/>
  <c r="AT1022" i="20"/>
  <c r="AS1022" i="20"/>
  <c r="AR686" i="20"/>
  <c r="AU686" i="20"/>
  <c r="AT686" i="20"/>
  <c r="AS686" i="20"/>
  <c r="AR3066" i="20"/>
  <c r="AU3066" i="20"/>
  <c r="AT3066" i="20"/>
  <c r="AS3066" i="20"/>
  <c r="AY1544" i="20"/>
  <c r="AW1544" i="20"/>
  <c r="AY1547" i="20" s="1"/>
  <c r="AU2447" i="20"/>
  <c r="AT2447" i="20"/>
  <c r="AS2447" i="20"/>
  <c r="AR2447" i="20"/>
  <c r="AU91" i="20"/>
  <c r="AT91" i="20"/>
  <c r="AS91" i="20"/>
  <c r="AR91" i="20"/>
  <c r="AU1624" i="20"/>
  <c r="AT1624" i="20"/>
  <c r="AS1624" i="20"/>
  <c r="AR1624" i="20"/>
  <c r="AW1621" i="20" s="1"/>
  <c r="AY1624" i="20" s="1"/>
  <c r="AU410" i="20"/>
  <c r="AT410" i="20"/>
  <c r="AS410" i="20"/>
  <c r="AR410" i="20"/>
  <c r="AT672" i="20"/>
  <c r="AS672" i="20"/>
  <c r="AW669" i="20" s="1"/>
  <c r="AU672" i="20"/>
  <c r="AR672" i="20"/>
  <c r="AR2923" i="20"/>
  <c r="AU2923" i="20"/>
  <c r="AT2923" i="20"/>
  <c r="AS2923" i="20"/>
  <c r="AW2926" i="20" s="1"/>
  <c r="AU2468" i="20"/>
  <c r="AT2468" i="20"/>
  <c r="AR2468" i="20"/>
  <c r="AS2468" i="20"/>
  <c r="AW2471" i="20" s="1"/>
  <c r="AU301" i="20"/>
  <c r="AT301" i="20"/>
  <c r="AS301" i="20"/>
  <c r="AR301" i="20"/>
  <c r="AW3483" i="20"/>
  <c r="AY1621" i="20"/>
  <c r="AU3476" i="20"/>
  <c r="AT3476" i="20"/>
  <c r="AS3476" i="20"/>
  <c r="AR3476" i="20"/>
  <c r="AW2699" i="20"/>
  <c r="AS3399" i="20"/>
  <c r="AW3402" i="20" s="1"/>
  <c r="AR3399" i="20"/>
  <c r="AU3399" i="20"/>
  <c r="AT3399" i="20"/>
  <c r="AU809" i="20"/>
  <c r="AT809" i="20"/>
  <c r="AR809" i="20"/>
  <c r="AS809" i="20"/>
  <c r="AW812" i="20" s="1"/>
  <c r="AS1106" i="20"/>
  <c r="AU1106" i="20"/>
  <c r="AT1106" i="20"/>
  <c r="AR1106" i="20"/>
  <c r="AW1103" i="20" s="1"/>
  <c r="AR207" i="20"/>
  <c r="AS207" i="20"/>
  <c r="AW210" i="20" s="1"/>
  <c r="AU207" i="20"/>
  <c r="AT207" i="20"/>
  <c r="AR3357" i="20"/>
  <c r="AU3357" i="20"/>
  <c r="AS3357" i="20"/>
  <c r="AT3357" i="20"/>
  <c r="AU567" i="20"/>
  <c r="AT567" i="20"/>
  <c r="AS567" i="20"/>
  <c r="AY564" i="20" s="1"/>
  <c r="AR567" i="20"/>
  <c r="AU3465" i="20"/>
  <c r="AT3465" i="20"/>
  <c r="AS3465" i="20"/>
  <c r="AR3465" i="20"/>
  <c r="AY3462" i="20" s="1"/>
  <c r="AR3122" i="20"/>
  <c r="AU3122" i="20"/>
  <c r="AT3122" i="20"/>
  <c r="AS3122" i="20"/>
  <c r="AR151" i="20"/>
  <c r="AU151" i="20"/>
  <c r="AT151" i="20"/>
  <c r="AS151" i="20"/>
  <c r="AW154" i="20" s="1"/>
  <c r="AS847" i="20"/>
  <c r="AR847" i="20"/>
  <c r="AU847" i="20"/>
  <c r="AT847" i="20"/>
  <c r="AT3255" i="20"/>
  <c r="AS3255" i="20"/>
  <c r="AW3252" i="20" s="1"/>
  <c r="AR3255" i="20"/>
  <c r="AU3255" i="20"/>
  <c r="AU2576" i="20"/>
  <c r="AT2576" i="20"/>
  <c r="AR2576" i="20"/>
  <c r="AS2576" i="20"/>
  <c r="AW2342" i="20"/>
  <c r="AT1880" i="20"/>
  <c r="AS1880" i="20"/>
  <c r="AR1880" i="20"/>
  <c r="AU1880" i="20"/>
  <c r="AU1631" i="20"/>
  <c r="AT1631" i="20"/>
  <c r="AS1631" i="20"/>
  <c r="AR1631" i="20"/>
  <c r="AY1628" i="20" s="1"/>
  <c r="AU186" i="20"/>
  <c r="AT1540" i="20"/>
  <c r="AR956" i="20"/>
  <c r="AS2146" i="20"/>
  <c r="AW2149" i="20" s="1"/>
  <c r="AU1593" i="20"/>
  <c r="AS3346" i="20"/>
  <c r="AY3343" i="20" s="1"/>
  <c r="AT3014" i="20"/>
  <c r="AS2629" i="20"/>
  <c r="AW2632" i="20" s="1"/>
  <c r="AU1978" i="20"/>
  <c r="AU2090" i="20"/>
  <c r="AT3035" i="20"/>
  <c r="AR1796" i="20"/>
  <c r="AT714" i="20"/>
  <c r="AR49" i="20"/>
  <c r="AS1964" i="20"/>
  <c r="AR1068" i="20"/>
  <c r="AT3297" i="20"/>
  <c r="AU2373" i="20"/>
  <c r="AS2373" i="20"/>
  <c r="AR2373" i="20"/>
  <c r="AT2373" i="20"/>
  <c r="AU3031" i="20"/>
  <c r="AT3031" i="20"/>
  <c r="AS3031" i="20"/>
  <c r="AY3028" i="20" s="1"/>
  <c r="AR3031" i="20"/>
  <c r="AU2100" i="20"/>
  <c r="AT2100" i="20"/>
  <c r="AS2100" i="20"/>
  <c r="AR2100" i="20"/>
  <c r="AU1673" i="20"/>
  <c r="AT1673" i="20"/>
  <c r="AR1673" i="20"/>
  <c r="AS1673" i="20"/>
  <c r="AU753" i="20"/>
  <c r="AT753" i="20"/>
  <c r="AR753" i="20"/>
  <c r="AS753" i="20"/>
  <c r="AY3063" i="20"/>
  <c r="AW3063" i="20"/>
  <c r="AS525" i="20"/>
  <c r="AR525" i="20"/>
  <c r="AU525" i="20"/>
  <c r="AT525" i="20"/>
  <c r="AR406" i="20"/>
  <c r="AU406" i="20"/>
  <c r="AT406" i="20"/>
  <c r="AS406" i="20"/>
  <c r="AR2846" i="20"/>
  <c r="AU2846" i="20"/>
  <c r="AT2846" i="20"/>
  <c r="AS2846" i="20"/>
  <c r="AT1141" i="20"/>
  <c r="AS1141" i="20"/>
  <c r="AR1141" i="20"/>
  <c r="AU1141" i="20"/>
  <c r="AW2324" i="20"/>
  <c r="AU1694" i="20"/>
  <c r="AT1694" i="20"/>
  <c r="AS1694" i="20"/>
  <c r="AR1694" i="20"/>
  <c r="AT1285" i="20"/>
  <c r="AS1285" i="20"/>
  <c r="AW1288" i="20" s="1"/>
  <c r="AR1285" i="20"/>
  <c r="AU1285" i="20"/>
  <c r="AU3329" i="20"/>
  <c r="AS3329" i="20"/>
  <c r="AR3329" i="20"/>
  <c r="AT3329" i="20"/>
  <c r="AU1897" i="20"/>
  <c r="AT1897" i="20"/>
  <c r="AS1897" i="20"/>
  <c r="AR1897" i="20"/>
  <c r="AY1894" i="20" s="1"/>
  <c r="AR2723" i="20"/>
  <c r="AU2723" i="20"/>
  <c r="AT2723" i="20"/>
  <c r="AS2723" i="20"/>
  <c r="AW973" i="20"/>
  <c r="AT161" i="20"/>
  <c r="AS161" i="20"/>
  <c r="AR161" i="20"/>
  <c r="AU161" i="20"/>
  <c r="AU441" i="20"/>
  <c r="AT441" i="20"/>
  <c r="AS441" i="20"/>
  <c r="AR441" i="20"/>
  <c r="AU1477" i="20"/>
  <c r="AT1477" i="20"/>
  <c r="AS1477" i="20"/>
  <c r="AR1477" i="20"/>
  <c r="AU452" i="20"/>
  <c r="AT452" i="20"/>
  <c r="AS452" i="20"/>
  <c r="AW455" i="20" s="1"/>
  <c r="AR452" i="20"/>
  <c r="AU1152" i="20"/>
  <c r="AS1152" i="20"/>
  <c r="AW1155" i="20" s="1"/>
  <c r="AT1152" i="20"/>
  <c r="AR1152" i="20"/>
  <c r="AU3413" i="20"/>
  <c r="AT3413" i="20"/>
  <c r="AS3413" i="20"/>
  <c r="AW3416" i="20" s="1"/>
  <c r="AR3413" i="20"/>
  <c r="AW2464" i="20"/>
  <c r="AW140" i="20"/>
  <c r="AT1299" i="20"/>
  <c r="AR1299" i="20"/>
  <c r="AU1299" i="20"/>
  <c r="AS1299" i="20"/>
  <c r="AW1302" i="20" s="1"/>
  <c r="AW3010" i="20"/>
  <c r="AU2566" i="20"/>
  <c r="AT2566" i="20"/>
  <c r="AS2566" i="20"/>
  <c r="AW2569" i="20" s="1"/>
  <c r="AR2566" i="20"/>
  <c r="AT1211" i="20"/>
  <c r="AR1211" i="20"/>
  <c r="AU1211" i="20"/>
  <c r="AS1211" i="20"/>
  <c r="AY683" i="20"/>
  <c r="AW683" i="20"/>
  <c r="AY686" i="20" s="1"/>
  <c r="AU2639" i="20"/>
  <c r="AT2639" i="20"/>
  <c r="AS2639" i="20"/>
  <c r="AR2639" i="20"/>
  <c r="AW2636" i="20" s="1"/>
  <c r="AW476" i="20"/>
  <c r="AU2860" i="20"/>
  <c r="AS2860" i="20"/>
  <c r="AW2863" i="20" s="1"/>
  <c r="AR2860" i="20"/>
  <c r="AT2860" i="20"/>
  <c r="AS2338" i="20"/>
  <c r="AR2338" i="20"/>
  <c r="AU2338" i="20"/>
  <c r="AT2338" i="20"/>
  <c r="AU1208" i="20"/>
  <c r="AS1208" i="20"/>
  <c r="AW1211" i="20" s="1"/>
  <c r="AT1208" i="20"/>
  <c r="AR1208" i="20"/>
  <c r="AU3157" i="20"/>
  <c r="AT3157" i="20"/>
  <c r="AS3157" i="20"/>
  <c r="AR3157" i="20"/>
  <c r="AW2667" i="20"/>
  <c r="AW592" i="20"/>
  <c r="AY595" i="20" s="1"/>
  <c r="AY592" i="20"/>
  <c r="AW53" i="20"/>
  <c r="AR126" i="20"/>
  <c r="AU126" i="20"/>
  <c r="AT126" i="20"/>
  <c r="AS126" i="20"/>
  <c r="AS1015" i="20"/>
  <c r="AR1015" i="20"/>
  <c r="AU1015" i="20"/>
  <c r="AT1015" i="20"/>
  <c r="AS2167" i="20"/>
  <c r="AU2167" i="20"/>
  <c r="AT2167" i="20"/>
  <c r="AR2167" i="20"/>
  <c r="AU2825" i="20"/>
  <c r="AT2825" i="20"/>
  <c r="AS2825" i="20"/>
  <c r="AW2828" i="20" s="1"/>
  <c r="AR2825" i="20"/>
  <c r="AS1775" i="20"/>
  <c r="AR1775" i="20"/>
  <c r="AU1775" i="20"/>
  <c r="AT1775" i="20"/>
  <c r="AU2534" i="20"/>
  <c r="AT2534" i="20"/>
  <c r="AS2534" i="20"/>
  <c r="AR2534" i="20"/>
  <c r="AT1579" i="20"/>
  <c r="AS1579" i="20"/>
  <c r="AW1582" i="20" s="1"/>
  <c r="AR1579" i="20"/>
  <c r="AU1579" i="20"/>
  <c r="AU2835" i="20"/>
  <c r="AT2835" i="20"/>
  <c r="AR2835" i="20"/>
  <c r="AS2835" i="20"/>
  <c r="AY2440" i="20"/>
  <c r="AU1397" i="20"/>
  <c r="AT1397" i="20"/>
  <c r="AS1397" i="20"/>
  <c r="AW1400" i="20" s="1"/>
  <c r="AR1397" i="20"/>
  <c r="AW1306" i="20"/>
  <c r="AU1971" i="20"/>
  <c r="AT1971" i="20"/>
  <c r="AS1971" i="20"/>
  <c r="AW1974" i="20" s="1"/>
  <c r="AR1971" i="20"/>
  <c r="AU1407" i="20"/>
  <c r="AT1407" i="20"/>
  <c r="AS1407" i="20"/>
  <c r="AR1407" i="20"/>
  <c r="AR2195" i="20"/>
  <c r="AU1869" i="20"/>
  <c r="AT1869" i="20"/>
  <c r="AS1869" i="20"/>
  <c r="AR1869" i="20"/>
  <c r="AS1666" i="20"/>
  <c r="AR1666" i="20"/>
  <c r="AU1666" i="20"/>
  <c r="AT1666" i="20"/>
  <c r="AW1166" i="20"/>
  <c r="AR2587" i="20"/>
  <c r="AU2587" i="20"/>
  <c r="AT2587" i="20"/>
  <c r="AS2587" i="20"/>
  <c r="AR1806" i="20"/>
  <c r="AY1803" i="20" s="1"/>
  <c r="AU1806" i="20"/>
  <c r="AT1806" i="20"/>
  <c r="AS1806" i="20"/>
  <c r="AW2895" i="20"/>
  <c r="AY2898" i="20" s="1"/>
  <c r="AY2895" i="20"/>
  <c r="AY2307" i="20"/>
  <c r="AW2307" i="20"/>
  <c r="AS375" i="20"/>
  <c r="AR375" i="20"/>
  <c r="AU375" i="20"/>
  <c r="AT375" i="20"/>
  <c r="AR2611" i="20"/>
  <c r="AU2611" i="20"/>
  <c r="AT2611" i="20"/>
  <c r="AS2611" i="20"/>
  <c r="AT1309" i="20"/>
  <c r="AS1309" i="20"/>
  <c r="AR1309" i="20"/>
  <c r="AY1306" i="20" s="1"/>
  <c r="AU1309" i="20"/>
  <c r="AW1327" i="20"/>
  <c r="AW1162" i="20"/>
  <c r="AW1806" i="20"/>
  <c r="AW1267" i="20"/>
  <c r="AW3269" i="20"/>
  <c r="AY613" i="20"/>
  <c r="AU2751" i="20"/>
  <c r="AT2751" i="20"/>
  <c r="AS2751" i="20"/>
  <c r="AR2751" i="20"/>
  <c r="AY2454" i="20"/>
  <c r="AW3108" i="20"/>
  <c r="AS2065" i="20"/>
  <c r="AR2065" i="20"/>
  <c r="AU2065" i="20"/>
  <c r="AT2065" i="20"/>
  <c r="AW728" i="20"/>
  <c r="AS2062" i="20"/>
  <c r="AR2062" i="20"/>
  <c r="AU2062" i="20"/>
  <c r="AT2062" i="20"/>
  <c r="AW224" i="20"/>
  <c r="AT2573" i="20"/>
  <c r="AS2573" i="20"/>
  <c r="AW2576" i="20" s="1"/>
  <c r="AR2573" i="20"/>
  <c r="AU2573" i="20"/>
  <c r="AU2093" i="20"/>
  <c r="AR2093" i="20"/>
  <c r="AT2093" i="20"/>
  <c r="AS2093" i="20"/>
  <c r="AW1575" i="20"/>
  <c r="AU644" i="20"/>
  <c r="AT644" i="20"/>
  <c r="AS644" i="20"/>
  <c r="AR644" i="20"/>
  <c r="AW1547" i="20"/>
  <c r="AU578" i="20"/>
  <c r="AT578" i="20"/>
  <c r="AS578" i="20"/>
  <c r="AR578" i="20"/>
  <c r="AS2370" i="20"/>
  <c r="AR2370" i="20"/>
  <c r="AT2370" i="20"/>
  <c r="AU2370" i="20"/>
  <c r="AR2457" i="20"/>
  <c r="AW2454" i="20" s="1"/>
  <c r="AY2457" i="20" s="1"/>
  <c r="AU2457" i="20"/>
  <c r="AT2457" i="20"/>
  <c r="AS2457" i="20"/>
  <c r="AW2748" i="20"/>
  <c r="AY2751" i="20" s="1"/>
  <c r="AY2748" i="20"/>
  <c r="AW60" i="20"/>
  <c r="AU756" i="20"/>
  <c r="AT756" i="20"/>
  <c r="AS756" i="20"/>
  <c r="AR756" i="20"/>
  <c r="AW3486" i="20"/>
  <c r="AW1624" i="20"/>
  <c r="AU802" i="20"/>
  <c r="AS802" i="20"/>
  <c r="AR802" i="20"/>
  <c r="AT802" i="20"/>
  <c r="AT2443" i="20"/>
  <c r="AS2443" i="20"/>
  <c r="AR2443" i="20"/>
  <c r="AW2440" i="20" s="1"/>
  <c r="AY2443" i="20" s="1"/>
  <c r="AU2443" i="20"/>
  <c r="AU3259" i="20"/>
  <c r="AT3259" i="20"/>
  <c r="AS3259" i="20"/>
  <c r="AW3262" i="20" s="1"/>
  <c r="AR3259" i="20"/>
  <c r="AU2527" i="20"/>
  <c r="AT2527" i="20"/>
  <c r="AS2527" i="20"/>
  <c r="AR2527" i="20"/>
  <c r="AW2524" i="20" s="1"/>
  <c r="AY2527" i="20" s="1"/>
  <c r="AR1617" i="20"/>
  <c r="AU1617" i="20"/>
  <c r="AT1617" i="20"/>
  <c r="AS1617" i="20"/>
  <c r="AU469" i="20"/>
  <c r="AT469" i="20"/>
  <c r="AS469" i="20"/>
  <c r="AR469" i="20"/>
  <c r="AW466" i="20" s="1"/>
  <c r="AT2422" i="20"/>
  <c r="AS2422" i="20"/>
  <c r="AR2422" i="20"/>
  <c r="AU2422" i="20"/>
  <c r="AT3224" i="20"/>
  <c r="AS3224" i="20"/>
  <c r="AU3224" i="20"/>
  <c r="AR3224" i="20"/>
  <c r="AW3248" i="20"/>
  <c r="AU2545" i="20"/>
  <c r="AS2545" i="20"/>
  <c r="AR2545" i="20"/>
  <c r="AT2545" i="20"/>
  <c r="AR1715" i="20"/>
  <c r="AU1715" i="20"/>
  <c r="AS1715" i="20"/>
  <c r="AT1715" i="20"/>
  <c r="AU3336" i="20"/>
  <c r="AT3336" i="20"/>
  <c r="AR3336" i="20"/>
  <c r="AS3336" i="20"/>
  <c r="AR438" i="20"/>
  <c r="AU438" i="20"/>
  <c r="AT438" i="20"/>
  <c r="AS438" i="20"/>
  <c r="AU133" i="20"/>
  <c r="AT133" i="20"/>
  <c r="AS133" i="20"/>
  <c r="AR133" i="20"/>
  <c r="AW161" i="20"/>
  <c r="AT3287" i="20"/>
  <c r="AS3287" i="20"/>
  <c r="AU3287" i="20"/>
  <c r="AR3287" i="20"/>
  <c r="AU1607" i="20"/>
  <c r="AT1607" i="20"/>
  <c r="AS1607" i="20"/>
  <c r="AR1607" i="20"/>
  <c r="AT1267" i="20"/>
  <c r="AR1267" i="20"/>
  <c r="AY1264" i="20" s="1"/>
  <c r="AU1267" i="20"/>
  <c r="AS1267" i="20"/>
  <c r="AW3203" i="20"/>
  <c r="AY3203" i="20"/>
  <c r="AU3024" i="20"/>
  <c r="AT3024" i="20"/>
  <c r="AS3024" i="20"/>
  <c r="AR3024" i="20"/>
  <c r="AT760" i="20"/>
  <c r="AS760" i="20"/>
  <c r="AW763" i="20" s="1"/>
  <c r="AU760" i="20"/>
  <c r="AR760" i="20"/>
  <c r="AY949" i="20"/>
  <c r="AT3367" i="20"/>
  <c r="AS3367" i="20"/>
  <c r="AU3367" i="20"/>
  <c r="AR3367" i="20"/>
  <c r="AW2345" i="20"/>
  <c r="AU917" i="20"/>
  <c r="AT917" i="20"/>
  <c r="AS917" i="20"/>
  <c r="AY914" i="20" s="1"/>
  <c r="AR917" i="20"/>
  <c r="AW914" i="20" s="1"/>
  <c r="AY917" i="20" s="1"/>
  <c r="AW3241" i="20"/>
  <c r="AW2870" i="20"/>
  <c r="AS2506" i="20"/>
  <c r="AR2506" i="20"/>
  <c r="AT2506" i="20"/>
  <c r="AU2506" i="20"/>
  <c r="AU1540" i="20"/>
  <c r="AS956" i="20"/>
  <c r="AT2146" i="20"/>
  <c r="AR1593" i="20"/>
  <c r="AT3346" i="20"/>
  <c r="AU3014" i="20"/>
  <c r="AT2629" i="20"/>
  <c r="AR1978" i="20"/>
  <c r="AR2090" i="20"/>
  <c r="AS3035" i="20"/>
  <c r="AW3038" i="20" s="1"/>
  <c r="AS1796" i="20"/>
  <c r="AW1799" i="20" s="1"/>
  <c r="AU49" i="20"/>
  <c r="AR1964" i="20"/>
  <c r="AS1068" i="20"/>
  <c r="AW795" i="20"/>
  <c r="AR2345" i="20"/>
  <c r="AY2342" i="20" s="1"/>
  <c r="AU2345" i="20"/>
  <c r="AT2345" i="20"/>
  <c r="AS2345" i="20"/>
  <c r="AR1505" i="20"/>
  <c r="AU1505" i="20"/>
  <c r="AT1505" i="20"/>
  <c r="AS1505" i="20"/>
  <c r="AY1502" i="20" s="1"/>
  <c r="AS2006" i="20"/>
  <c r="AR2006" i="20"/>
  <c r="AU2006" i="20"/>
  <c r="AT2006" i="20"/>
  <c r="AU371" i="20"/>
  <c r="AT371" i="20"/>
  <c r="AS371" i="20"/>
  <c r="AR371" i="20"/>
  <c r="AT2363" i="20"/>
  <c r="AS2363" i="20"/>
  <c r="AU2363" i="20"/>
  <c r="AR2363" i="20"/>
  <c r="AW1439" i="20"/>
  <c r="AT518" i="20"/>
  <c r="AS518" i="20"/>
  <c r="AR518" i="20"/>
  <c r="AU518" i="20"/>
  <c r="AT3416" i="20"/>
  <c r="AS3416" i="20"/>
  <c r="AR3416" i="20"/>
  <c r="AU3416" i="20"/>
  <c r="AU2695" i="20"/>
  <c r="AT2695" i="20"/>
  <c r="AS2695" i="20"/>
  <c r="AR2695" i="20"/>
  <c r="AS1330" i="20"/>
  <c r="AU1330" i="20"/>
  <c r="AT1330" i="20"/>
  <c r="AR1330" i="20"/>
  <c r="AY1327" i="20" s="1"/>
  <c r="AS879" i="20"/>
  <c r="AW882" i="20" s="1"/>
  <c r="AR879" i="20"/>
  <c r="AU879" i="20"/>
  <c r="AT879" i="20"/>
  <c r="AU1001" i="20"/>
  <c r="AT1001" i="20"/>
  <c r="AR1001" i="20"/>
  <c r="AS1001" i="20"/>
  <c r="AT1173" i="20"/>
  <c r="AS1173" i="20"/>
  <c r="AW1176" i="20" s="1"/>
  <c r="AR1173" i="20"/>
  <c r="AU1173" i="20"/>
  <c r="AS3234" i="20"/>
  <c r="AR3234" i="20"/>
  <c r="AU3234" i="20"/>
  <c r="AT3234" i="20"/>
  <c r="AU2132" i="20"/>
  <c r="AT2132" i="20"/>
  <c r="AS2132" i="20"/>
  <c r="AR2132" i="20"/>
  <c r="AY2349" i="20"/>
  <c r="AT1701" i="20"/>
  <c r="AS1701" i="20"/>
  <c r="AR1701" i="20"/>
  <c r="AU1701" i="20"/>
  <c r="AU3402" i="20"/>
  <c r="AT3402" i="20"/>
  <c r="AS3402" i="20"/>
  <c r="AR3402" i="20"/>
  <c r="AU2464" i="20"/>
  <c r="AT2464" i="20"/>
  <c r="AS2464" i="20"/>
  <c r="AR2464" i="20"/>
  <c r="AW2461" i="20" s="1"/>
  <c r="AU1726" i="20"/>
  <c r="AT1726" i="20"/>
  <c r="AS1726" i="20"/>
  <c r="AR1726" i="20"/>
  <c r="AU2415" i="20"/>
  <c r="AT2415" i="20"/>
  <c r="AS2415" i="20"/>
  <c r="AR2415" i="20"/>
  <c r="AR2870" i="20"/>
  <c r="AU2870" i="20"/>
  <c r="AT2870" i="20"/>
  <c r="AS2870" i="20"/>
  <c r="AY1789" i="20"/>
  <c r="AW1789" i="20"/>
  <c r="AU1817" i="20"/>
  <c r="AT1817" i="20"/>
  <c r="AS1817" i="20"/>
  <c r="AR1817" i="20"/>
  <c r="AU1414" i="20"/>
  <c r="AT1414" i="20"/>
  <c r="AS1414" i="20"/>
  <c r="AR1414" i="20"/>
  <c r="AW1453" i="20"/>
  <c r="AY1453" i="20"/>
  <c r="AT1117" i="20"/>
  <c r="AR1117" i="20"/>
  <c r="AU1117" i="20"/>
  <c r="AS1117" i="20"/>
  <c r="AW1120" i="20" s="1"/>
  <c r="AU921" i="20"/>
  <c r="AT921" i="20"/>
  <c r="AR921" i="20"/>
  <c r="AS921" i="20"/>
  <c r="AW924" i="20" s="1"/>
  <c r="AS959" i="20"/>
  <c r="AR959" i="20"/>
  <c r="AU959" i="20"/>
  <c r="AT959" i="20"/>
  <c r="AU2601" i="20"/>
  <c r="AS2601" i="20"/>
  <c r="AW2604" i="20" s="1"/>
  <c r="AR2601" i="20"/>
  <c r="AT2601" i="20"/>
  <c r="AS2195" i="20"/>
  <c r="AW2198" i="20" s="1"/>
  <c r="AW494" i="20"/>
  <c r="AY497" i="20" s="1"/>
  <c r="AY494" i="20"/>
  <c r="AW2188" i="20"/>
  <c r="AY2191" i="20" s="1"/>
  <c r="AY2188" i="20"/>
  <c r="AY676" i="20"/>
  <c r="AW2114" i="20"/>
  <c r="AT3472" i="20"/>
  <c r="AS3472" i="20"/>
  <c r="AR3472" i="20"/>
  <c r="AU3472" i="20"/>
  <c r="AT1323" i="20"/>
  <c r="AR1323" i="20"/>
  <c r="AY1320" i="20" s="1"/>
  <c r="AU1323" i="20"/>
  <c r="AS1323" i="20"/>
  <c r="AU3196" i="20"/>
  <c r="AT3196" i="20"/>
  <c r="AS3196" i="20"/>
  <c r="AR3196" i="20"/>
  <c r="AU2212" i="20"/>
  <c r="AT2212" i="20"/>
  <c r="AS2212" i="20"/>
  <c r="AR2212" i="20"/>
  <c r="AU1883" i="20"/>
  <c r="AT1883" i="20"/>
  <c r="AS1883" i="20"/>
  <c r="AR1883" i="20"/>
  <c r="AR1691" i="20"/>
  <c r="AU1691" i="20"/>
  <c r="AS1691" i="20"/>
  <c r="AT1691" i="20"/>
  <c r="AW1159" i="20"/>
  <c r="AY361" i="20"/>
  <c r="AW361" i="20"/>
  <c r="AY364" i="20" s="1"/>
  <c r="AU1890" i="20"/>
  <c r="AT1890" i="20"/>
  <c r="AS1890" i="20"/>
  <c r="AR1890" i="20"/>
  <c r="AU529" i="20"/>
  <c r="AT529" i="20"/>
  <c r="AS529" i="20"/>
  <c r="AR529" i="20"/>
  <c r="AS3052" i="20"/>
  <c r="AR3052" i="20"/>
  <c r="AT3052" i="20"/>
  <c r="AU3052" i="20"/>
  <c r="AY1614" i="20"/>
  <c r="AW1614" i="20"/>
  <c r="AU74" i="20"/>
  <c r="AT74" i="20"/>
  <c r="AS74" i="20"/>
  <c r="AR74" i="20"/>
  <c r="AS1642" i="20"/>
  <c r="AR1642" i="20"/>
  <c r="AU1642" i="20"/>
  <c r="AT1642" i="20"/>
  <c r="AU1082" i="20"/>
  <c r="AS1082" i="20"/>
  <c r="AW1085" i="20" s="1"/>
  <c r="AR1082" i="20"/>
  <c r="AT1082" i="20"/>
  <c r="AU35" i="20"/>
  <c r="AT35" i="20"/>
  <c r="AS35" i="20"/>
  <c r="AR35" i="20"/>
  <c r="AU2583" i="20"/>
  <c r="AT2583" i="20"/>
  <c r="AS2583" i="20"/>
  <c r="AR2583" i="20"/>
  <c r="AR1169" i="20"/>
  <c r="AY1166" i="20" s="1"/>
  <c r="AT1169" i="20"/>
  <c r="AU1169" i="20"/>
  <c r="AS1169" i="20"/>
  <c r="AT2709" i="20"/>
  <c r="AS2709" i="20"/>
  <c r="AR2709" i="20"/>
  <c r="AU2709" i="20"/>
  <c r="AW3346" i="20"/>
  <c r="AW3182" i="20"/>
  <c r="AU2149" i="20"/>
  <c r="AR2149" i="20"/>
  <c r="AW2146" i="20" s="1"/>
  <c r="AT2149" i="20"/>
  <c r="AS2149" i="20"/>
  <c r="AT487" i="20"/>
  <c r="AS487" i="20"/>
  <c r="AU487" i="20"/>
  <c r="AR487" i="20"/>
  <c r="AR798" i="20"/>
  <c r="AY795" i="20" s="1"/>
  <c r="AU798" i="20"/>
  <c r="AT798" i="20"/>
  <c r="AS798" i="20"/>
  <c r="AT1043" i="20"/>
  <c r="AS1043" i="20"/>
  <c r="AR1043" i="20"/>
  <c r="AU1043" i="20"/>
  <c r="AT2877" i="20"/>
  <c r="AS2877" i="20"/>
  <c r="AR2877" i="20"/>
  <c r="AU2877" i="20"/>
  <c r="AR2667" i="20"/>
  <c r="AY2664" i="20" s="1"/>
  <c r="AU2667" i="20"/>
  <c r="AT2667" i="20"/>
  <c r="AS2667" i="20"/>
  <c r="AU1390" i="20"/>
  <c r="AT1390" i="20"/>
  <c r="AS1390" i="20"/>
  <c r="AW1393" i="20" s="1"/>
  <c r="AR1390" i="20"/>
  <c r="AW3490" i="20"/>
  <c r="AU2230" i="20"/>
  <c r="AS2230" i="20"/>
  <c r="AW2233" i="20" s="1"/>
  <c r="AR2230" i="20"/>
  <c r="AT2230" i="20"/>
  <c r="AS991" i="20"/>
  <c r="AW994" i="20" s="1"/>
  <c r="AR991" i="20"/>
  <c r="AU991" i="20"/>
  <c r="AT991" i="20"/>
  <c r="AU1600" i="20"/>
  <c r="AT1600" i="20"/>
  <c r="AS1600" i="20"/>
  <c r="AW1603" i="20" s="1"/>
  <c r="AR1600" i="20"/>
  <c r="AS2223" i="20"/>
  <c r="AT2223" i="20"/>
  <c r="AR2223" i="20"/>
  <c r="AU2223" i="20"/>
  <c r="AR462" i="20"/>
  <c r="AU462" i="20"/>
  <c r="AT462" i="20"/>
  <c r="AS462" i="20"/>
  <c r="AU2671" i="20"/>
  <c r="AT2671" i="20"/>
  <c r="AS2671" i="20"/>
  <c r="AW2674" i="20" s="1"/>
  <c r="AR2671" i="20"/>
  <c r="AU2020" i="20"/>
  <c r="AT2020" i="20"/>
  <c r="AS2020" i="20"/>
  <c r="AW2023" i="20" s="1"/>
  <c r="AR2020" i="20"/>
  <c r="AU1589" i="20"/>
  <c r="AT1589" i="20"/>
  <c r="AS1589" i="20"/>
  <c r="AR1589" i="20"/>
  <c r="AU1866" i="20"/>
  <c r="AT1866" i="20"/>
  <c r="AS1866" i="20"/>
  <c r="AW1869" i="20" s="1"/>
  <c r="AR1866" i="20"/>
  <c r="AU3507" i="20"/>
  <c r="AT3507" i="20"/>
  <c r="AS3507" i="20"/>
  <c r="AR3507" i="20"/>
  <c r="AU3374" i="20"/>
  <c r="AT3374" i="20"/>
  <c r="AS3374" i="20"/>
  <c r="AR3374" i="20"/>
  <c r="AS1138" i="20"/>
  <c r="AW1141" i="20" s="1"/>
  <c r="AU1138" i="20"/>
  <c r="AT1138" i="20"/>
  <c r="AR1138" i="20"/>
  <c r="AS935" i="20"/>
  <c r="AR935" i="20"/>
  <c r="AU935" i="20"/>
  <c r="AT935" i="20"/>
  <c r="AY158" i="20"/>
  <c r="AW158" i="20"/>
  <c r="AT2856" i="20"/>
  <c r="AS2856" i="20"/>
  <c r="AR2856" i="20"/>
  <c r="AU2856" i="20"/>
  <c r="AU1687" i="20"/>
  <c r="AT1687" i="20"/>
  <c r="AS1687" i="20"/>
  <c r="AR1687" i="20"/>
  <c r="AY2314" i="20"/>
  <c r="AU2107" i="20"/>
  <c r="AT2107" i="20"/>
  <c r="AS2107" i="20"/>
  <c r="AR2107" i="20"/>
  <c r="AY2104" i="20" s="1"/>
  <c r="AU3353" i="20"/>
  <c r="AS3353" i="20"/>
  <c r="AR3353" i="20"/>
  <c r="AW3350" i="20" s="1"/>
  <c r="AY3353" i="20" s="1"/>
  <c r="AT3353" i="20"/>
  <c r="AY3238" i="20"/>
  <c r="AW3238" i="20"/>
  <c r="AY3241" i="20" s="1"/>
  <c r="AY2867" i="20"/>
  <c r="AW2867" i="20"/>
  <c r="AS2979" i="20"/>
  <c r="AW2982" i="20" s="1"/>
  <c r="AT956" i="20"/>
  <c r="AT3455" i="20"/>
  <c r="AR203" i="20"/>
  <c r="AT1316" i="20"/>
  <c r="AU3108" i="20"/>
  <c r="AR2702" i="20"/>
  <c r="AY2699" i="20" s="1"/>
  <c r="AS1978" i="20"/>
  <c r="AW1981" i="20" s="1"/>
  <c r="AS2090" i="20"/>
  <c r="AW2093" i="20" s="1"/>
  <c r="AT1796" i="20"/>
  <c r="AS714" i="20"/>
  <c r="AS3297" i="20"/>
  <c r="AU2779" i="20"/>
  <c r="AT2779" i="20"/>
  <c r="AR2779" i="20"/>
  <c r="AS2779" i="20"/>
  <c r="AY2776" i="20" s="1"/>
  <c r="AU322" i="20"/>
  <c r="AT322" i="20"/>
  <c r="AS322" i="20"/>
  <c r="AR322" i="20"/>
  <c r="AU3493" i="20"/>
  <c r="AT3493" i="20"/>
  <c r="AS3493" i="20"/>
  <c r="AR3493" i="20"/>
  <c r="AY3490" i="20" s="1"/>
  <c r="AY1019" i="20"/>
  <c r="AW1019" i="20"/>
  <c r="AT1603" i="20"/>
  <c r="AS1603" i="20"/>
  <c r="AR1603" i="20"/>
  <c r="AU1603" i="20"/>
  <c r="AU420" i="20"/>
  <c r="AT420" i="20"/>
  <c r="AS420" i="20"/>
  <c r="AR420" i="20"/>
  <c r="AY417" i="20" s="1"/>
  <c r="AR3154" i="20"/>
  <c r="AU3154" i="20"/>
  <c r="AT3154" i="20"/>
  <c r="AS3154" i="20"/>
  <c r="AW3157" i="20" s="1"/>
  <c r="AT1768" i="20"/>
  <c r="AS1768" i="20"/>
  <c r="AU1768" i="20"/>
  <c r="AR1768" i="20"/>
  <c r="AW1099" i="20"/>
  <c r="AW798" i="20"/>
  <c r="AU826" i="20"/>
  <c r="AS826" i="20"/>
  <c r="AR826" i="20"/>
  <c r="AT826" i="20"/>
  <c r="AW1638" i="20"/>
  <c r="AY3350" i="20"/>
  <c r="AW1022" i="20"/>
  <c r="AW1862" i="20"/>
  <c r="AS655" i="20"/>
  <c r="AW658" i="20" s="1"/>
  <c r="AR655" i="20"/>
  <c r="AU655" i="20"/>
  <c r="AT655" i="20"/>
  <c r="AU130" i="20"/>
  <c r="AT130" i="20"/>
  <c r="AS130" i="20"/>
  <c r="AR130" i="20"/>
  <c r="AW3437" i="20"/>
  <c r="AU2912" i="20"/>
  <c r="AT2912" i="20"/>
  <c r="AR2912" i="20"/>
  <c r="AS2912" i="20"/>
  <c r="AS2580" i="20"/>
  <c r="AW2583" i="20" s="1"/>
  <c r="AR2580" i="20"/>
  <c r="AU2580" i="20"/>
  <c r="AT2580" i="20"/>
  <c r="AS2289" i="20"/>
  <c r="AR2289" i="20"/>
  <c r="AU2289" i="20"/>
  <c r="AT2289" i="20"/>
  <c r="AU2828" i="20"/>
  <c r="AS2828" i="20"/>
  <c r="AR2828" i="20"/>
  <c r="AT2828" i="20"/>
  <c r="AY3497" i="20"/>
  <c r="AW3497" i="20"/>
  <c r="AY3500" i="20" s="1"/>
  <c r="AW1813" i="20"/>
  <c r="AW1442" i="20"/>
  <c r="AW896" i="20"/>
  <c r="AT2366" i="20"/>
  <c r="AS2366" i="20"/>
  <c r="AR2366" i="20"/>
  <c r="AU2366" i="20"/>
  <c r="AT2331" i="20"/>
  <c r="AS2331" i="20"/>
  <c r="AW2328" i="20" s="1"/>
  <c r="AY2331" i="20" s="1"/>
  <c r="AU2331" i="20"/>
  <c r="AR2331" i="20"/>
  <c r="AU2335" i="20"/>
  <c r="AT2335" i="20"/>
  <c r="AS2335" i="20"/>
  <c r="AW2338" i="20" s="1"/>
  <c r="AR2335" i="20"/>
  <c r="AT2114" i="20"/>
  <c r="AS2114" i="20"/>
  <c r="AR2114" i="20"/>
  <c r="AY2111" i="20" s="1"/>
  <c r="AU2114" i="20"/>
  <c r="AT872" i="20"/>
  <c r="AS872" i="20"/>
  <c r="AW875" i="20" s="1"/>
  <c r="AU872" i="20"/>
  <c r="AR872" i="20"/>
  <c r="AW1148" i="20"/>
  <c r="AT312" i="20"/>
  <c r="AS312" i="20"/>
  <c r="AW315" i="20" s="1"/>
  <c r="AR312" i="20"/>
  <c r="AU312" i="20"/>
  <c r="AW396" i="20"/>
  <c r="AR2184" i="20"/>
  <c r="AT2184" i="20"/>
  <c r="AU2184" i="20"/>
  <c r="AS2184" i="20"/>
  <c r="AS3210" i="20"/>
  <c r="AR3210" i="20"/>
  <c r="AU3210" i="20"/>
  <c r="AT3210" i="20"/>
  <c r="AT2853" i="20"/>
  <c r="AS2853" i="20"/>
  <c r="AW2856" i="20" s="1"/>
  <c r="AU2853" i="20"/>
  <c r="AR2853" i="20"/>
  <c r="AU2139" i="20"/>
  <c r="AT2139" i="20"/>
  <c r="AS2139" i="20"/>
  <c r="AR2139" i="20"/>
  <c r="AU2713" i="20"/>
  <c r="AS2713" i="20"/>
  <c r="AW2716" i="20" s="1"/>
  <c r="AR2713" i="20"/>
  <c r="AT2713" i="20"/>
  <c r="AW182" i="20"/>
  <c r="AT3073" i="20"/>
  <c r="AU3073" i="20"/>
  <c r="AS3073" i="20"/>
  <c r="AR3073" i="20"/>
  <c r="AT1411" i="20"/>
  <c r="AS1411" i="20"/>
  <c r="AR1411" i="20"/>
  <c r="AU1411" i="20"/>
  <c r="AW2352" i="20"/>
  <c r="AT1127" i="20"/>
  <c r="AR1127" i="20"/>
  <c r="AY1124" i="20" s="1"/>
  <c r="AU1127" i="20"/>
  <c r="AS1127" i="20"/>
  <c r="AY81" i="20"/>
  <c r="AW81" i="20"/>
  <c r="AY84" i="20" s="1"/>
  <c r="AU770" i="20"/>
  <c r="AS770" i="20"/>
  <c r="AR770" i="20"/>
  <c r="AT770" i="20"/>
  <c r="AU3280" i="20"/>
  <c r="AT3280" i="20"/>
  <c r="AR3280" i="20"/>
  <c r="AS3280" i="20"/>
  <c r="AW3283" i="20" s="1"/>
  <c r="AT448" i="20"/>
  <c r="AS448" i="20"/>
  <c r="AR448" i="20"/>
  <c r="AU448" i="20"/>
  <c r="AR3003" i="20"/>
  <c r="AU3003" i="20"/>
  <c r="AT3003" i="20"/>
  <c r="AS3003" i="20"/>
  <c r="AY3000" i="20" s="1"/>
  <c r="AY2356" i="20"/>
  <c r="AW2356" i="20"/>
  <c r="AY2359" i="20" s="1"/>
  <c r="AT819" i="20"/>
  <c r="AS819" i="20"/>
  <c r="AR819" i="20"/>
  <c r="AU819" i="20"/>
  <c r="AT984" i="20"/>
  <c r="AS984" i="20"/>
  <c r="AW987" i="20" s="1"/>
  <c r="AU984" i="20"/>
  <c r="AR984" i="20"/>
  <c r="AW3364" i="20"/>
  <c r="AY3364" i="20"/>
  <c r="AW1456" i="20"/>
  <c r="AR2401" i="20"/>
  <c r="AW2398" i="20" s="1"/>
  <c r="AY2401" i="20" s="1"/>
  <c r="AU2401" i="20"/>
  <c r="AT2401" i="20"/>
  <c r="AS2401" i="20"/>
  <c r="AR3185" i="20"/>
  <c r="AY3182" i="20" s="1"/>
  <c r="AT3185" i="20"/>
  <c r="AU3185" i="20"/>
  <c r="AS3185" i="20"/>
  <c r="AY2755" i="20"/>
  <c r="AW2968" i="20"/>
  <c r="AT2195" i="20"/>
  <c r="AW497" i="20"/>
  <c r="AU3150" i="20"/>
  <c r="AT3150" i="20"/>
  <c r="AS3150" i="20"/>
  <c r="AR3150" i="20"/>
  <c r="AT2765" i="20"/>
  <c r="AS2765" i="20"/>
  <c r="AR2765" i="20"/>
  <c r="AU2765" i="20"/>
  <c r="AW2191" i="20"/>
  <c r="AW679" i="20"/>
  <c r="AU609" i="20"/>
  <c r="AT609" i="20"/>
  <c r="AS609" i="20"/>
  <c r="AR609" i="20"/>
  <c r="AU3101" i="20"/>
  <c r="AT3101" i="20"/>
  <c r="AS3101" i="20"/>
  <c r="AR3101" i="20"/>
  <c r="AW364" i="20"/>
  <c r="AT3504" i="20"/>
  <c r="AS3504" i="20"/>
  <c r="AR3504" i="20"/>
  <c r="AU3504" i="20"/>
  <c r="AU2503" i="20"/>
  <c r="AT2503" i="20"/>
  <c r="AS2503" i="20"/>
  <c r="AW2506" i="20" s="1"/>
  <c r="AR2503" i="20"/>
  <c r="AU385" i="20"/>
  <c r="AT385" i="20"/>
  <c r="AS385" i="20"/>
  <c r="AR385" i="20"/>
  <c r="AY382" i="20" s="1"/>
  <c r="AW1617" i="20"/>
  <c r="AU1239" i="20"/>
  <c r="AT1239" i="20"/>
  <c r="AR1239" i="20"/>
  <c r="AS1239" i="20"/>
  <c r="AY1236" i="20" s="1"/>
  <c r="AS483" i="20"/>
  <c r="AR483" i="20"/>
  <c r="AU483" i="20"/>
  <c r="AT483" i="20"/>
  <c r="AR231" i="20"/>
  <c r="AY228" i="20" s="1"/>
  <c r="AS231" i="20"/>
  <c r="AU231" i="20"/>
  <c r="AT231" i="20"/>
  <c r="AT2986" i="20"/>
  <c r="AU2986" i="20"/>
  <c r="AS2986" i="20"/>
  <c r="AW2989" i="20" s="1"/>
  <c r="AR2986" i="20"/>
  <c r="AW777" i="20"/>
  <c r="AT728" i="20"/>
  <c r="AS728" i="20"/>
  <c r="AU728" i="20"/>
  <c r="AR728" i="20"/>
  <c r="AW725" i="20" s="1"/>
  <c r="AT1187" i="20"/>
  <c r="AR1187" i="20"/>
  <c r="AU1187" i="20"/>
  <c r="AS1187" i="20"/>
  <c r="AU3199" i="20"/>
  <c r="AR3199" i="20"/>
  <c r="AS3199" i="20"/>
  <c r="AT3199" i="20"/>
  <c r="AS2118" i="20"/>
  <c r="AW2121" i="20" s="1"/>
  <c r="AR2118" i="20"/>
  <c r="AU2118" i="20"/>
  <c r="AT2118" i="20"/>
  <c r="AR1449" i="20"/>
  <c r="AU1449" i="20"/>
  <c r="AT1449" i="20"/>
  <c r="AS1449" i="20"/>
  <c r="AR182" i="20"/>
  <c r="AW179" i="20" s="1"/>
  <c r="AU182" i="20"/>
  <c r="AT182" i="20"/>
  <c r="AS182" i="20"/>
  <c r="AT2562" i="20"/>
  <c r="AS2562" i="20"/>
  <c r="AU2562" i="20"/>
  <c r="AR2562" i="20"/>
  <c r="AT2419" i="20"/>
  <c r="AS2419" i="20"/>
  <c r="AU2419" i="20"/>
  <c r="AR2419" i="20"/>
  <c r="AU3189" i="20"/>
  <c r="AT3189" i="20"/>
  <c r="AS3189" i="20"/>
  <c r="AW3192" i="20" s="1"/>
  <c r="AR3189" i="20"/>
  <c r="AU2758" i="20"/>
  <c r="AT2758" i="20"/>
  <c r="AS2758" i="20"/>
  <c r="AR2758" i="20"/>
  <c r="AW2755" i="20" s="1"/>
  <c r="AY2758" i="20" s="1"/>
  <c r="AS2716" i="20"/>
  <c r="AR2716" i="20"/>
  <c r="AU2716" i="20"/>
  <c r="AT2716" i="20"/>
  <c r="AU865" i="20"/>
  <c r="AT865" i="20"/>
  <c r="AR865" i="20"/>
  <c r="AS865" i="20"/>
  <c r="AU2881" i="20"/>
  <c r="AR2881" i="20"/>
  <c r="AT2881" i="20"/>
  <c r="AS2881" i="20"/>
  <c r="AS2394" i="20"/>
  <c r="AR2394" i="20"/>
  <c r="AU2394" i="20"/>
  <c r="AT2394" i="20"/>
  <c r="AU1670" i="20"/>
  <c r="AT1670" i="20"/>
  <c r="AS1670" i="20"/>
  <c r="AW1673" i="20" s="1"/>
  <c r="AR1670" i="20"/>
  <c r="AS32" i="20"/>
  <c r="AR32" i="20"/>
  <c r="AU32" i="20"/>
  <c r="AT32" i="20"/>
  <c r="AS3294" i="20"/>
  <c r="AW3297" i="20" s="1"/>
  <c r="AR3294" i="20"/>
  <c r="AU3294" i="20"/>
  <c r="AT3294" i="20"/>
  <c r="AW3185" i="20"/>
  <c r="AU973" i="20"/>
  <c r="AT973" i="20"/>
  <c r="AS973" i="20"/>
  <c r="AR973" i="20"/>
  <c r="AT2797" i="20"/>
  <c r="AS2797" i="20"/>
  <c r="AW2800" i="20" s="1"/>
  <c r="AU2797" i="20"/>
  <c r="AR2797" i="20"/>
  <c r="AS1708" i="20"/>
  <c r="AR1708" i="20"/>
  <c r="AT1708" i="20"/>
  <c r="AU1708" i="20"/>
  <c r="AU637" i="20"/>
  <c r="AT637" i="20"/>
  <c r="AS637" i="20"/>
  <c r="AR637" i="20"/>
  <c r="AW634" i="20" s="1"/>
  <c r="AU2744" i="20"/>
  <c r="AT2744" i="20"/>
  <c r="AR2744" i="20"/>
  <c r="AS2744" i="20"/>
  <c r="AW2510" i="20"/>
  <c r="AU1925" i="20"/>
  <c r="AT1925" i="20"/>
  <c r="AS1925" i="20"/>
  <c r="AR1925" i="20"/>
  <c r="AU196" i="20"/>
  <c r="AT196" i="20"/>
  <c r="AS196" i="20"/>
  <c r="AR196" i="20"/>
  <c r="AY193" i="20" s="1"/>
  <c r="AW3493" i="20"/>
  <c r="AT2538" i="20"/>
  <c r="AS2538" i="20"/>
  <c r="AW2541" i="20" s="1"/>
  <c r="AU2538" i="20"/>
  <c r="AR2538" i="20"/>
  <c r="AU1334" i="20"/>
  <c r="AT1334" i="20"/>
  <c r="AS1334" i="20"/>
  <c r="AW1337" i="20" s="1"/>
  <c r="AR1334" i="20"/>
  <c r="AU2083" i="20"/>
  <c r="AT2083" i="20"/>
  <c r="AS2083" i="20"/>
  <c r="AR2083" i="20"/>
  <c r="AY46" i="20"/>
  <c r="AW46" i="20"/>
  <c r="AS2972" i="20"/>
  <c r="AW2975" i="20" s="1"/>
  <c r="AR2972" i="20"/>
  <c r="AU2972" i="20"/>
  <c r="AT2972" i="20"/>
  <c r="AU1712" i="20"/>
  <c r="AT1712" i="20"/>
  <c r="AS1712" i="20"/>
  <c r="AW1715" i="20" s="1"/>
  <c r="AR1712" i="20"/>
  <c r="AU553" i="20"/>
  <c r="AT553" i="20"/>
  <c r="AS553" i="20"/>
  <c r="AR553" i="20"/>
  <c r="AU2317" i="20"/>
  <c r="AT2317" i="20"/>
  <c r="AR2317" i="20"/>
  <c r="AW2314" i="20" s="1"/>
  <c r="AY2317" i="20" s="1"/>
  <c r="AS2317" i="20"/>
  <c r="AU1372" i="20"/>
  <c r="AS1372" i="20"/>
  <c r="AR1372" i="20"/>
  <c r="AY1369" i="20" s="1"/>
  <c r="AT1372" i="20"/>
  <c r="AU2125" i="20"/>
  <c r="AR2125" i="20"/>
  <c r="AT2125" i="20"/>
  <c r="AS2125" i="20"/>
  <c r="AW2128" i="20" s="1"/>
  <c r="AU945" i="20"/>
  <c r="AT945" i="20"/>
  <c r="AR945" i="20"/>
  <c r="AY942" i="20" s="1"/>
  <c r="AS945" i="20"/>
  <c r="AW2317" i="20"/>
  <c r="AU3388" i="20"/>
  <c r="AT3388" i="20"/>
  <c r="AS3388" i="20"/>
  <c r="AR3388" i="20"/>
  <c r="AY3385" i="20" s="1"/>
  <c r="AR3161" i="20"/>
  <c r="AT3161" i="20"/>
  <c r="AU3161" i="20"/>
  <c r="AS3161" i="20"/>
  <c r="AW3164" i="20" s="1"/>
  <c r="AY1530" i="20"/>
  <c r="AW1530" i="20"/>
  <c r="AY1533" i="20" s="1"/>
  <c r="AU2842" i="20"/>
  <c r="AT2842" i="20"/>
  <c r="AS2842" i="20"/>
  <c r="AY2839" i="20" s="1"/>
  <c r="AR2842" i="20"/>
  <c r="AW2839" i="20" s="1"/>
  <c r="AY2842" i="20" s="1"/>
  <c r="AT2979" i="20"/>
  <c r="AU3455" i="20"/>
  <c r="AS203" i="20"/>
  <c r="AR3108" i="20"/>
  <c r="AY3105" i="20" s="1"/>
  <c r="AS2702" i="20"/>
  <c r="AW2321" i="20"/>
  <c r="AY2324" i="20" s="1"/>
  <c r="AY2321" i="20"/>
  <c r="AU2790" i="20"/>
  <c r="AT2790" i="20"/>
  <c r="AS2790" i="20"/>
  <c r="AR2790" i="20"/>
  <c r="AU2926" i="20"/>
  <c r="AT2926" i="20"/>
  <c r="AS2926" i="20"/>
  <c r="AR2926" i="20"/>
  <c r="AU2646" i="20"/>
  <c r="AT2646" i="20"/>
  <c r="AS2646" i="20"/>
  <c r="AR2646" i="20"/>
  <c r="AY2216" i="20"/>
  <c r="AW2216" i="20"/>
  <c r="AY2219" i="20" s="1"/>
  <c r="AU2324" i="20"/>
  <c r="AT2324" i="20"/>
  <c r="AS2324" i="20"/>
  <c r="AR2324" i="20"/>
  <c r="AR2128" i="20"/>
  <c r="AU2128" i="20"/>
  <c r="AT2128" i="20"/>
  <c r="AS2128" i="20"/>
  <c r="AW1113" i="20"/>
  <c r="AS1953" i="20"/>
  <c r="AR1953" i="20"/>
  <c r="AU1953" i="20"/>
  <c r="AT1953" i="20"/>
  <c r="AY1418" i="20"/>
  <c r="AY2874" i="20"/>
  <c r="AW2874" i="20"/>
  <c r="AR2072" i="20"/>
  <c r="AU2072" i="20"/>
  <c r="AT2072" i="20"/>
  <c r="AS2072" i="20"/>
  <c r="AT2034" i="20"/>
  <c r="AS2034" i="20"/>
  <c r="AW2037" i="20" s="1"/>
  <c r="AR2034" i="20"/>
  <c r="AU2034" i="20"/>
  <c r="AW2097" i="20"/>
  <c r="AY2100" i="20" s="1"/>
  <c r="AY2097" i="20"/>
  <c r="AU1652" i="20"/>
  <c r="AT1652" i="20"/>
  <c r="AS1652" i="20"/>
  <c r="AR1652" i="20"/>
  <c r="AU1743" i="20"/>
  <c r="AT1743" i="20"/>
  <c r="AS1743" i="20"/>
  <c r="AR1743" i="20"/>
  <c r="AY1740" i="20" s="1"/>
  <c r="AU1582" i="20"/>
  <c r="AT1582" i="20"/>
  <c r="AS1582" i="20"/>
  <c r="AR1582" i="20"/>
  <c r="AT606" i="20"/>
  <c r="AS606" i="20"/>
  <c r="AR606" i="20"/>
  <c r="AU606" i="20"/>
  <c r="AU98" i="20"/>
  <c r="AT98" i="20"/>
  <c r="AS98" i="20"/>
  <c r="AR98" i="20"/>
  <c r="AS1162" i="20"/>
  <c r="AU1162" i="20"/>
  <c r="AT1162" i="20"/>
  <c r="AR1162" i="20"/>
  <c r="AY1159" i="20" s="1"/>
  <c r="AT3084" i="20"/>
  <c r="AS3084" i="20"/>
  <c r="AR3084" i="20"/>
  <c r="AU3084" i="20"/>
  <c r="AR2240" i="20"/>
  <c r="AU2240" i="20"/>
  <c r="AT2240" i="20"/>
  <c r="AS2240" i="20"/>
  <c r="AU1680" i="20"/>
  <c r="AT1680" i="20"/>
  <c r="AS1680" i="20"/>
  <c r="AR1680" i="20"/>
  <c r="AY480" i="20"/>
  <c r="AW480" i="20"/>
  <c r="AR2513" i="20"/>
  <c r="AY2510" i="20" s="1"/>
  <c r="AU2513" i="20"/>
  <c r="AT2513" i="20"/>
  <c r="AS2513" i="20"/>
  <c r="AT2954" i="20"/>
  <c r="AS2954" i="20"/>
  <c r="AU2954" i="20"/>
  <c r="AR2954" i="20"/>
  <c r="AW2951" i="20" s="1"/>
  <c r="AT2282" i="20"/>
  <c r="AS2282" i="20"/>
  <c r="AR2282" i="20"/>
  <c r="AU2282" i="20"/>
  <c r="AT704" i="20"/>
  <c r="AS704" i="20"/>
  <c r="AW707" i="20" s="1"/>
  <c r="AU704" i="20"/>
  <c r="AR704" i="20"/>
  <c r="AT2541" i="20"/>
  <c r="AS2541" i="20"/>
  <c r="AR2541" i="20"/>
  <c r="AU2541" i="20"/>
  <c r="AU522" i="20"/>
  <c r="AT522" i="20"/>
  <c r="AS522" i="20"/>
  <c r="AW525" i="20" s="1"/>
  <c r="AR522" i="20"/>
  <c r="AR3059" i="20"/>
  <c r="AU3059" i="20"/>
  <c r="AS3059" i="20"/>
  <c r="AY3056" i="20" s="1"/>
  <c r="AT3059" i="20"/>
  <c r="AU2958" i="20"/>
  <c r="AT2958" i="20"/>
  <c r="AS2958" i="20"/>
  <c r="AW2961" i="20" s="1"/>
  <c r="AR2958" i="20"/>
  <c r="AR1561" i="20"/>
  <c r="AU1561" i="20"/>
  <c r="AT1561" i="20"/>
  <c r="AS1561" i="20"/>
  <c r="AW1201" i="20"/>
  <c r="AT2930" i="20"/>
  <c r="AS2930" i="20"/>
  <c r="AR2930" i="20"/>
  <c r="AU2930" i="20"/>
  <c r="AT1355" i="20"/>
  <c r="AR1355" i="20"/>
  <c r="AU1355" i="20"/>
  <c r="AS1355" i="20"/>
  <c r="AW1358" i="20" s="1"/>
  <c r="AR238" i="20"/>
  <c r="AU238" i="20"/>
  <c r="AT238" i="20"/>
  <c r="AS238" i="20"/>
  <c r="AU1092" i="20"/>
  <c r="AS1092" i="20"/>
  <c r="AT1092" i="20"/>
  <c r="AR1092" i="20"/>
  <c r="AW1089" i="20" s="1"/>
  <c r="AU2275" i="20"/>
  <c r="AT2275" i="20"/>
  <c r="AS2275" i="20"/>
  <c r="AR2275" i="20"/>
  <c r="AY2272" i="20" s="1"/>
  <c r="AU3315" i="20"/>
  <c r="AT3315" i="20"/>
  <c r="AS3315" i="20"/>
  <c r="AW3318" i="20" s="1"/>
  <c r="AR3315" i="20"/>
  <c r="AT3021" i="20"/>
  <c r="AS3021" i="20"/>
  <c r="AR3021" i="20"/>
  <c r="AU3021" i="20"/>
  <c r="AT2002" i="20"/>
  <c r="AS2002" i="20"/>
  <c r="AR2002" i="20"/>
  <c r="AU2002" i="20"/>
  <c r="AR966" i="20"/>
  <c r="AU966" i="20"/>
  <c r="AT966" i="20"/>
  <c r="AS966" i="20"/>
  <c r="AU2905" i="20"/>
  <c r="AS2905" i="20"/>
  <c r="AR2905" i="20"/>
  <c r="AT2905" i="20"/>
  <c r="AR2387" i="20"/>
  <c r="AW2384" i="20" s="1"/>
  <c r="AU1645" i="20"/>
  <c r="AT1645" i="20"/>
  <c r="AS1645" i="20"/>
  <c r="AR1645" i="20"/>
  <c r="AU427" i="20"/>
  <c r="AT427" i="20"/>
  <c r="AS427" i="20"/>
  <c r="AR427" i="20"/>
  <c r="AU1463" i="20"/>
  <c r="AT1463" i="20"/>
  <c r="AS1463" i="20"/>
  <c r="AR1463" i="20"/>
  <c r="AU777" i="20"/>
  <c r="AT777" i="20"/>
  <c r="AR777" i="20"/>
  <c r="AS777" i="20"/>
  <c r="AW102" i="20"/>
  <c r="AU889" i="20"/>
  <c r="AT889" i="20"/>
  <c r="AR889" i="20"/>
  <c r="AY886" i="20" s="1"/>
  <c r="AS889" i="20"/>
  <c r="AU543" i="20"/>
  <c r="AT543" i="20"/>
  <c r="AS543" i="20"/>
  <c r="AR543" i="20"/>
  <c r="AT2821" i="20"/>
  <c r="AS2821" i="20"/>
  <c r="AU2821" i="20"/>
  <c r="AR2821" i="20"/>
  <c r="AT2653" i="20"/>
  <c r="AS2653" i="20"/>
  <c r="AR2653" i="20"/>
  <c r="AU2653" i="20"/>
  <c r="AT1659" i="20"/>
  <c r="AS1659" i="20"/>
  <c r="AR1659" i="20"/>
  <c r="AU1659" i="20"/>
  <c r="AT763" i="20"/>
  <c r="AS763" i="20"/>
  <c r="AR763" i="20"/>
  <c r="AU763" i="20"/>
  <c r="AU2569" i="20"/>
  <c r="AS2569" i="20"/>
  <c r="AR2569" i="20"/>
  <c r="AT2569" i="20"/>
  <c r="AU2027" i="20"/>
  <c r="AT2027" i="20"/>
  <c r="AS2027" i="20"/>
  <c r="AR2027" i="20"/>
  <c r="AW858" i="20"/>
  <c r="AY861" i="20" s="1"/>
  <c r="AY858" i="20"/>
  <c r="AR63" i="20"/>
  <c r="AY60" i="20" s="1"/>
  <c r="AT63" i="20"/>
  <c r="AS63" i="20"/>
  <c r="AU63" i="20"/>
  <c r="AU3049" i="20"/>
  <c r="AT3049" i="20"/>
  <c r="AS3049" i="20"/>
  <c r="AW3052" i="20" s="1"/>
  <c r="AR3049" i="20"/>
  <c r="AY1684" i="20"/>
  <c r="AW1684" i="20"/>
  <c r="AY1687" i="20" s="1"/>
  <c r="AU2678" i="20"/>
  <c r="AT2678" i="20"/>
  <c r="AS2678" i="20"/>
  <c r="AR2678" i="20"/>
  <c r="AU2993" i="20"/>
  <c r="AS2993" i="20"/>
  <c r="AW2996" i="20" s="1"/>
  <c r="AT2993" i="20"/>
  <c r="AR2993" i="20"/>
  <c r="AT1757" i="20"/>
  <c r="AS1757" i="20"/>
  <c r="AR1757" i="20"/>
  <c r="AU1757" i="20"/>
  <c r="AU515" i="20"/>
  <c r="AT515" i="20"/>
  <c r="AS515" i="20"/>
  <c r="AR515" i="20"/>
  <c r="AW739" i="20"/>
  <c r="AU1813" i="20"/>
  <c r="AT1813" i="20"/>
  <c r="AS1813" i="20"/>
  <c r="AR1813" i="20"/>
  <c r="AW1810" i="20" s="1"/>
  <c r="AU1656" i="20"/>
  <c r="AT1656" i="20"/>
  <c r="AS1656" i="20"/>
  <c r="AR1656" i="20"/>
  <c r="AS679" i="20"/>
  <c r="AR679" i="20"/>
  <c r="AW676" i="20" s="1"/>
  <c r="AY679" i="20" s="1"/>
  <c r="AU679" i="20"/>
  <c r="AT679" i="20"/>
  <c r="AW2300" i="20"/>
  <c r="AY2300" i="20"/>
  <c r="AS1887" i="20"/>
  <c r="AR1887" i="20"/>
  <c r="AU1887" i="20"/>
  <c r="AT1887" i="20"/>
  <c r="AW389" i="20"/>
  <c r="AY392" i="20" s="1"/>
  <c r="AU2517" i="20"/>
  <c r="AS2517" i="20"/>
  <c r="AR2517" i="20"/>
  <c r="AT2517" i="20"/>
  <c r="AW1915" i="20"/>
  <c r="AR2643" i="20"/>
  <c r="AU2643" i="20"/>
  <c r="AT2643" i="20"/>
  <c r="AS2643" i="20"/>
  <c r="AW2041" i="20"/>
  <c r="AS144" i="20"/>
  <c r="AW147" i="20" s="1"/>
  <c r="AR144" i="20"/>
  <c r="AT144" i="20"/>
  <c r="AU144" i="20"/>
  <c r="AR3441" i="20"/>
  <c r="AT2618" i="20"/>
  <c r="AS2618" i="20"/>
  <c r="AU2618" i="20"/>
  <c r="AR2618" i="20"/>
  <c r="AU2919" i="20"/>
  <c r="AT2919" i="20"/>
  <c r="AS2919" i="20"/>
  <c r="AR2919" i="20"/>
  <c r="AW2916" i="20" s="1"/>
  <c r="AY2919" i="20" s="1"/>
  <c r="AU616" i="20"/>
  <c r="AT616" i="20"/>
  <c r="AS616" i="20"/>
  <c r="AR616" i="20"/>
  <c r="AW613" i="20" s="1"/>
  <c r="AY616" i="20" s="1"/>
  <c r="AU1057" i="20"/>
  <c r="AT1057" i="20"/>
  <c r="AR1057" i="20"/>
  <c r="AY1054" i="20" s="1"/>
  <c r="AS1057" i="20"/>
  <c r="AW1054" i="20" s="1"/>
  <c r="AY1057" i="20" s="1"/>
  <c r="AS1764" i="20"/>
  <c r="AR1764" i="20"/>
  <c r="AT1764" i="20"/>
  <c r="AU1764" i="20"/>
  <c r="AT896" i="20"/>
  <c r="AS896" i="20"/>
  <c r="AU896" i="20"/>
  <c r="AR896" i="20"/>
  <c r="AW893" i="20" s="1"/>
  <c r="AT1946" i="20"/>
  <c r="AS1946" i="20"/>
  <c r="AR1946" i="20"/>
  <c r="AU1946" i="20"/>
  <c r="AS711" i="20"/>
  <c r="AR711" i="20"/>
  <c r="AU711" i="20"/>
  <c r="AT711" i="20"/>
  <c r="AU658" i="20"/>
  <c r="AS658" i="20"/>
  <c r="AR658" i="20"/>
  <c r="AT658" i="20"/>
  <c r="AT1904" i="20"/>
  <c r="AS1904" i="20"/>
  <c r="AR1904" i="20"/>
  <c r="AY1901" i="20" s="1"/>
  <c r="AU1904" i="20"/>
  <c r="AY403" i="20"/>
  <c r="AW403" i="20"/>
  <c r="AU536" i="20"/>
  <c r="AT536" i="20"/>
  <c r="AS536" i="20"/>
  <c r="AR536" i="20"/>
  <c r="AS2482" i="20"/>
  <c r="AR2482" i="20"/>
  <c r="AU2482" i="20"/>
  <c r="AT2482" i="20"/>
  <c r="AT1379" i="20"/>
  <c r="AR1379" i="20"/>
  <c r="AY1376" i="20" s="1"/>
  <c r="AU1379" i="20"/>
  <c r="AS1379" i="20"/>
  <c r="AW1533" i="20"/>
  <c r="AR3164" i="20"/>
  <c r="AT3423" i="20"/>
  <c r="AR3455" i="20"/>
  <c r="AW3458" i="20" s="1"/>
  <c r="AT203" i="20"/>
  <c r="AS1316" i="20"/>
  <c r="AR844" i="20"/>
  <c r="AR3220" i="20"/>
  <c r="AY3217" i="20" s="1"/>
  <c r="AR1922" i="20"/>
  <c r="AT690" i="20"/>
  <c r="AT2013" i="20"/>
  <c r="AR2793" i="20"/>
  <c r="AR2076" i="20"/>
  <c r="AR1876" i="20"/>
  <c r="AT634" i="20"/>
  <c r="AR1719" i="20"/>
  <c r="AU3175" i="20"/>
  <c r="AR3175" i="20"/>
  <c r="AT3175" i="20"/>
  <c r="AS3175" i="20"/>
  <c r="AW3178" i="20" s="1"/>
  <c r="AY2048" i="20"/>
  <c r="AW2048" i="20"/>
  <c r="AY2051" i="20" s="1"/>
  <c r="AU585" i="20"/>
  <c r="AT585" i="20"/>
  <c r="AS585" i="20"/>
  <c r="AR585" i="20"/>
  <c r="AR2814" i="20"/>
  <c r="AY2811" i="20" s="1"/>
  <c r="AU2814" i="20"/>
  <c r="AT2814" i="20"/>
  <c r="AS2814" i="20"/>
  <c r="AW1110" i="20"/>
  <c r="AW781" i="20"/>
  <c r="AY784" i="20" s="1"/>
  <c r="AY781" i="20"/>
  <c r="AT550" i="20"/>
  <c r="AS550" i="20"/>
  <c r="AW553" i="20" s="1"/>
  <c r="AR550" i="20"/>
  <c r="AU550" i="20"/>
  <c r="AU189" i="20"/>
  <c r="AT189" i="20"/>
  <c r="AS189" i="20"/>
  <c r="AR189" i="20"/>
  <c r="AT2650" i="20"/>
  <c r="AS2650" i="20"/>
  <c r="AW2653" i="20" s="1"/>
  <c r="AR2650" i="20"/>
  <c r="AU2650" i="20"/>
  <c r="AW2051" i="20"/>
  <c r="AR588" i="20"/>
  <c r="AU588" i="20"/>
  <c r="AT588" i="20"/>
  <c r="AS588" i="20"/>
  <c r="AR3486" i="20"/>
  <c r="AY3483" i="20" s="1"/>
  <c r="AU3486" i="20"/>
  <c r="AT3486" i="20"/>
  <c r="AS3486" i="20"/>
  <c r="AU2391" i="20"/>
  <c r="AT2391" i="20"/>
  <c r="AS2391" i="20"/>
  <c r="AW2394" i="20" s="1"/>
  <c r="AR2391" i="20"/>
  <c r="AR1862" i="20"/>
  <c r="AY1859" i="20" s="1"/>
  <c r="AU1862" i="20"/>
  <c r="AT1862" i="20"/>
  <c r="AS1862" i="20"/>
  <c r="AW1383" i="20"/>
  <c r="AY1383" i="20"/>
  <c r="AU1995" i="20"/>
  <c r="AT1995" i="20"/>
  <c r="AS1995" i="20"/>
  <c r="AR1995" i="20"/>
  <c r="AY1992" i="20" s="1"/>
  <c r="AU1148" i="20"/>
  <c r="AS1148" i="20"/>
  <c r="AR1148" i="20"/>
  <c r="AT1148" i="20"/>
  <c r="AU2786" i="20"/>
  <c r="AT2786" i="20"/>
  <c r="AS2786" i="20"/>
  <c r="AR2786" i="20"/>
  <c r="AY2328" i="20"/>
  <c r="AW1421" i="20"/>
  <c r="AY1313" i="20"/>
  <c r="AW1313" i="20"/>
  <c r="AW504" i="20"/>
  <c r="AW2877" i="20"/>
  <c r="AU1428" i="20"/>
  <c r="AT1428" i="20"/>
  <c r="AS1428" i="20"/>
  <c r="AR1428" i="20"/>
  <c r="AU1204" i="20"/>
  <c r="AS1204" i="20"/>
  <c r="AR1204" i="20"/>
  <c r="AY1201" i="20" s="1"/>
  <c r="AT1204" i="20"/>
  <c r="AW2100" i="20"/>
  <c r="AY998" i="20"/>
  <c r="AW998" i="20"/>
  <c r="AW382" i="20"/>
  <c r="AS1474" i="20"/>
  <c r="AW1477" i="20" s="1"/>
  <c r="AR1474" i="20"/>
  <c r="AU1474" i="20"/>
  <c r="AT1474" i="20"/>
  <c r="AW291" i="20"/>
  <c r="AR854" i="20"/>
  <c r="AU854" i="20"/>
  <c r="AT854" i="20"/>
  <c r="AS854" i="20"/>
  <c r="AU2286" i="20"/>
  <c r="AS2286" i="20"/>
  <c r="AR2286" i="20"/>
  <c r="AT2286" i="20"/>
  <c r="AU1495" i="20"/>
  <c r="AT1495" i="20"/>
  <c r="AS1495" i="20"/>
  <c r="AW1498" i="20" s="1"/>
  <c r="AR1495" i="20"/>
  <c r="AW1271" i="20"/>
  <c r="AY1274" i="20" s="1"/>
  <c r="AY1271" i="20"/>
  <c r="AU805" i="20"/>
  <c r="AT805" i="20"/>
  <c r="AS805" i="20"/>
  <c r="AR805" i="20"/>
  <c r="AS112" i="20"/>
  <c r="AY109" i="20" s="1"/>
  <c r="AR112" i="20"/>
  <c r="AW109" i="20" s="1"/>
  <c r="AT112" i="20"/>
  <c r="AU112" i="20"/>
  <c r="AU2044" i="20"/>
  <c r="AT2044" i="20"/>
  <c r="AS2044" i="20"/>
  <c r="AR2044" i="20"/>
  <c r="AY2041" i="20" s="1"/>
  <c r="AU1421" i="20"/>
  <c r="AT1421" i="20"/>
  <c r="AS1421" i="20"/>
  <c r="AR1421" i="20"/>
  <c r="AW1418" i="20" s="1"/>
  <c r="AY1421" i="20" s="1"/>
  <c r="AW483" i="20"/>
  <c r="AU259" i="20"/>
  <c r="AT259" i="20"/>
  <c r="AS259" i="20"/>
  <c r="AR259" i="20"/>
  <c r="AS1218" i="20"/>
  <c r="AU1218" i="20"/>
  <c r="AT1218" i="20"/>
  <c r="AR1218" i="20"/>
  <c r="AU357" i="20"/>
  <c r="AT357" i="20"/>
  <c r="AS357" i="20"/>
  <c r="AR357" i="20"/>
  <c r="AY354" i="20" s="1"/>
  <c r="AW1197" i="20"/>
  <c r="AY3273" i="20"/>
  <c r="AS2863" i="20"/>
  <c r="AR2863" i="20"/>
  <c r="AU2863" i="20"/>
  <c r="AT2863" i="20"/>
  <c r="AW1995" i="20"/>
  <c r="AU1988" i="20"/>
  <c r="AT1988" i="20"/>
  <c r="AS1988" i="20"/>
  <c r="AR1988" i="20"/>
  <c r="AW1985" i="20" s="1"/>
  <c r="AS735" i="20"/>
  <c r="AR735" i="20"/>
  <c r="AU735" i="20"/>
  <c r="AT735" i="20"/>
  <c r="AU3409" i="20"/>
  <c r="AT3409" i="20"/>
  <c r="AS3409" i="20"/>
  <c r="AR3409" i="20"/>
  <c r="AW1127" i="20"/>
  <c r="AR1918" i="20"/>
  <c r="AY1915" i="20" s="1"/>
  <c r="AU1918" i="20"/>
  <c r="AT1918" i="20"/>
  <c r="AS1918" i="20"/>
  <c r="AU1722" i="20"/>
  <c r="AT1722" i="20"/>
  <c r="AR1722" i="20"/>
  <c r="AS1722" i="20"/>
  <c r="AY2069" i="20"/>
  <c r="AW2069" i="20"/>
  <c r="AU434" i="20"/>
  <c r="AT434" i="20"/>
  <c r="AS434" i="20"/>
  <c r="AR434" i="20"/>
  <c r="AT1824" i="20"/>
  <c r="AS1824" i="20"/>
  <c r="AR1824" i="20"/>
  <c r="AU1824" i="20"/>
  <c r="AU245" i="20"/>
  <c r="AT245" i="20"/>
  <c r="AS245" i="20"/>
  <c r="AW242" i="20" s="1"/>
  <c r="AY245" i="20" s="1"/>
  <c r="AR245" i="20"/>
  <c r="AU3381" i="20"/>
  <c r="AT3381" i="20"/>
  <c r="AS3381" i="20"/>
  <c r="AR3381" i="20"/>
  <c r="AU413" i="20"/>
  <c r="AT413" i="20"/>
  <c r="AS413" i="20"/>
  <c r="AR413" i="20"/>
  <c r="AS623" i="20"/>
  <c r="AU623" i="20"/>
  <c r="AT623" i="20"/>
  <c r="AR623" i="20"/>
  <c r="AW620" i="20" s="1"/>
  <c r="AR1425" i="20"/>
  <c r="AU1425" i="20"/>
  <c r="AT1425" i="20"/>
  <c r="AS1425" i="20"/>
  <c r="AY3420" i="20"/>
  <c r="AW3420" i="20"/>
  <c r="AS791" i="20"/>
  <c r="AR791" i="20"/>
  <c r="AU791" i="20"/>
  <c r="AT791" i="20"/>
  <c r="AT2279" i="20"/>
  <c r="AS2279" i="20"/>
  <c r="AU2279" i="20"/>
  <c r="AR2279" i="20"/>
  <c r="AS1610" i="20"/>
  <c r="AR1610" i="20"/>
  <c r="AU1610" i="20"/>
  <c r="AT1610" i="20"/>
  <c r="AT280" i="20"/>
  <c r="AS280" i="20"/>
  <c r="AR280" i="20"/>
  <c r="AY277" i="20" s="1"/>
  <c r="AU280" i="20"/>
  <c r="AU3451" i="20"/>
  <c r="AT3451" i="20"/>
  <c r="AS3451" i="20"/>
  <c r="AR3451" i="20"/>
  <c r="AY2608" i="20"/>
  <c r="AW2608" i="20"/>
  <c r="AU2387" i="20"/>
  <c r="AT3311" i="20"/>
  <c r="AS3311" i="20"/>
  <c r="AY3308" i="20" s="1"/>
  <c r="AU3311" i="20"/>
  <c r="AR3311" i="20"/>
  <c r="AW945" i="20"/>
  <c r="AU2937" i="20"/>
  <c r="AS2937" i="20"/>
  <c r="AR2937" i="20"/>
  <c r="AT2937" i="20"/>
  <c r="AW2405" i="20"/>
  <c r="AU1033" i="20"/>
  <c r="AT1033" i="20"/>
  <c r="AR1033" i="20"/>
  <c r="AS1033" i="20"/>
  <c r="AY235" i="20"/>
  <c r="AW235" i="20"/>
  <c r="AY2888" i="20"/>
  <c r="AU2198" i="20"/>
  <c r="AR2198" i="20"/>
  <c r="AT2198" i="20"/>
  <c r="AS2198" i="20"/>
  <c r="AS1498" i="20"/>
  <c r="AR1498" i="20"/>
  <c r="AU1498" i="20"/>
  <c r="AT1498" i="20"/>
  <c r="AS1442" i="20"/>
  <c r="AR1442" i="20"/>
  <c r="AY1439" i="20" s="1"/>
  <c r="AT1442" i="20"/>
  <c r="AU1442" i="20"/>
  <c r="AS581" i="20"/>
  <c r="AR581" i="20"/>
  <c r="AU581" i="20"/>
  <c r="AT581" i="20"/>
  <c r="AU3437" i="20"/>
  <c r="AT3437" i="20"/>
  <c r="AS3437" i="20"/>
  <c r="AR3437" i="20"/>
  <c r="AW2842" i="20"/>
  <c r="AT1523" i="20"/>
  <c r="AS1523" i="20"/>
  <c r="AW1526" i="20" s="1"/>
  <c r="AR1523" i="20"/>
  <c r="AU1523" i="20"/>
  <c r="AU665" i="20"/>
  <c r="AT665" i="20"/>
  <c r="AR665" i="20"/>
  <c r="AY662" i="20" s="1"/>
  <c r="AS665" i="20"/>
  <c r="AU2485" i="20"/>
  <c r="AS2485" i="20"/>
  <c r="AR2485" i="20"/>
  <c r="AT2485" i="20"/>
  <c r="AU1278" i="20"/>
  <c r="AT1278" i="20"/>
  <c r="AS1278" i="20"/>
  <c r="AR1278" i="20"/>
  <c r="AU1820" i="20"/>
  <c r="AT1820" i="20"/>
  <c r="AS1820" i="20"/>
  <c r="AR1820" i="20"/>
  <c r="AW1057" i="20"/>
  <c r="AR2891" i="20"/>
  <c r="AW2888" i="20" s="1"/>
  <c r="AY2891" i="20" s="1"/>
  <c r="AU2891" i="20"/>
  <c r="AT2891" i="20"/>
  <c r="AS2891" i="20"/>
  <c r="AU511" i="20"/>
  <c r="AT511" i="20"/>
  <c r="AS511" i="20"/>
  <c r="AR511" i="20"/>
  <c r="AY508" i="20" s="1"/>
  <c r="AT105" i="20"/>
  <c r="AS105" i="20"/>
  <c r="AR105" i="20"/>
  <c r="AY102" i="20" s="1"/>
  <c r="AU105" i="20"/>
  <c r="AU3378" i="20"/>
  <c r="AT3378" i="20"/>
  <c r="AS3378" i="20"/>
  <c r="AR3378" i="20"/>
  <c r="AW861" i="20"/>
  <c r="AY2741" i="20"/>
  <c r="AW2741" i="20"/>
  <c r="AY2744" i="20" s="1"/>
  <c r="AU1736" i="20"/>
  <c r="AT1736" i="20"/>
  <c r="AS1736" i="20"/>
  <c r="AR1736" i="20"/>
  <c r="AW1687" i="20"/>
  <c r="AU1183" i="20"/>
  <c r="AT1183" i="20"/>
  <c r="AR1183" i="20"/>
  <c r="AY1180" i="20" s="1"/>
  <c r="AS1183" i="20"/>
  <c r="AT1085" i="20"/>
  <c r="AU1085" i="20"/>
  <c r="AS1085" i="20"/>
  <c r="AR1085" i="20"/>
  <c r="AU217" i="20"/>
  <c r="AT217" i="20"/>
  <c r="AS217" i="20"/>
  <c r="AR217" i="20"/>
  <c r="AW742" i="20"/>
  <c r="AW2303" i="20"/>
  <c r="AR1960" i="20"/>
  <c r="AY1957" i="20" s="1"/>
  <c r="AU1960" i="20"/>
  <c r="AT1960" i="20"/>
  <c r="AS1960" i="20"/>
  <c r="AY3140" i="20"/>
  <c r="AU2688" i="20"/>
  <c r="AT2688" i="20"/>
  <c r="AR2688" i="20"/>
  <c r="AS2688" i="20"/>
  <c r="AU2268" i="20"/>
  <c r="AT2268" i="20"/>
  <c r="AS2268" i="20"/>
  <c r="AY2265" i="20" s="1"/>
  <c r="AR2268" i="20"/>
  <c r="AR2016" i="20"/>
  <c r="AU2016" i="20"/>
  <c r="AT2016" i="20"/>
  <c r="AS2016" i="20"/>
  <c r="AU1404" i="20"/>
  <c r="AT1404" i="20"/>
  <c r="AS1404" i="20"/>
  <c r="AW1407" i="20" s="1"/>
  <c r="AR1404" i="20"/>
  <c r="AS319" i="20"/>
  <c r="AR319" i="20"/>
  <c r="AU319" i="20"/>
  <c r="AT319" i="20"/>
  <c r="AW1918" i="20"/>
  <c r="AY2720" i="20"/>
  <c r="AW2720" i="20"/>
  <c r="AY2723" i="20" s="1"/>
  <c r="AW2044" i="20"/>
  <c r="AW1239" i="20"/>
  <c r="AS3441" i="20"/>
  <c r="AY1698" i="20"/>
  <c r="AW1698" i="20"/>
  <c r="AT987" i="20"/>
  <c r="AS987" i="20"/>
  <c r="AR987" i="20"/>
  <c r="AU987" i="20"/>
  <c r="AS3168" i="20"/>
  <c r="AW3171" i="20" s="1"/>
  <c r="AT3168" i="20"/>
  <c r="AR3168" i="20"/>
  <c r="AU3168" i="20"/>
  <c r="AW2702" i="20"/>
  <c r="AU2254" i="20"/>
  <c r="AS2254" i="20"/>
  <c r="AR2254" i="20"/>
  <c r="AY2251" i="20" s="1"/>
  <c r="AT2254" i="20"/>
  <c r="AS1250" i="20"/>
  <c r="AU1250" i="20"/>
  <c r="AT1250" i="20"/>
  <c r="AR1250" i="20"/>
  <c r="AR1113" i="20"/>
  <c r="AY1110" i="20" s="1"/>
  <c r="AT1113" i="20"/>
  <c r="AU1113" i="20"/>
  <c r="AS1113" i="20"/>
  <c r="AY242" i="20"/>
  <c r="AW2107" i="20"/>
  <c r="AT3392" i="20"/>
  <c r="AS3392" i="20"/>
  <c r="AR3392" i="20"/>
  <c r="AU3392" i="20"/>
  <c r="AU3094" i="20"/>
  <c r="AT3094" i="20"/>
  <c r="AS3094" i="20"/>
  <c r="AR3094" i="20"/>
  <c r="AW3091" i="20" s="1"/>
  <c r="AT928" i="20"/>
  <c r="AS928" i="20"/>
  <c r="AU928" i="20"/>
  <c r="AR928" i="20"/>
  <c r="AS3112" i="20"/>
  <c r="AW3115" i="20" s="1"/>
  <c r="AR3112" i="20"/>
  <c r="AU3112" i="20"/>
  <c r="AT3112" i="20"/>
  <c r="AY2552" i="20"/>
  <c r="AU2657" i="20"/>
  <c r="AS2657" i="20"/>
  <c r="AW2660" i="20" s="1"/>
  <c r="AR2657" i="20"/>
  <c r="AT2657" i="20"/>
  <c r="AU1512" i="20"/>
  <c r="AT1512" i="20"/>
  <c r="AS1512" i="20"/>
  <c r="AW1509" i="20" s="1"/>
  <c r="AR1512" i="20"/>
  <c r="AY1509" i="20" s="1"/>
  <c r="AU732" i="20"/>
  <c r="AT732" i="20"/>
  <c r="AS732" i="20"/>
  <c r="AW735" i="20" s="1"/>
  <c r="AR732" i="20"/>
  <c r="AU3304" i="20"/>
  <c r="AT3304" i="20"/>
  <c r="AR3304" i="20"/>
  <c r="AY3301" i="20" s="1"/>
  <c r="AS3304" i="20"/>
  <c r="AU2559" i="20"/>
  <c r="AT2559" i="20"/>
  <c r="AS2559" i="20"/>
  <c r="AW2562" i="20" s="1"/>
  <c r="AR2559" i="20"/>
  <c r="AR95" i="20"/>
  <c r="AS95" i="20"/>
  <c r="AT95" i="20"/>
  <c r="AU95" i="20"/>
  <c r="AU1460" i="20"/>
  <c r="AT1460" i="20"/>
  <c r="AS1460" i="20"/>
  <c r="AW1463" i="20" s="1"/>
  <c r="AR1460" i="20"/>
  <c r="AU693" i="20"/>
  <c r="AT693" i="20"/>
  <c r="AS693" i="20"/>
  <c r="AR693" i="20"/>
  <c r="AW690" i="20" s="1"/>
  <c r="AW406" i="20"/>
  <c r="AU1873" i="20"/>
  <c r="AT1873" i="20"/>
  <c r="AS1873" i="20"/>
  <c r="AR1873" i="20"/>
  <c r="AT1341" i="20"/>
  <c r="AS1341" i="20"/>
  <c r="AW1344" i="20" s="1"/>
  <c r="AR1341" i="20"/>
  <c r="AU1341" i="20"/>
  <c r="AU1638" i="20"/>
  <c r="AT1638" i="20"/>
  <c r="AS1638" i="20"/>
  <c r="AR1638" i="20"/>
  <c r="AY1635" i="20" s="1"/>
  <c r="AS767" i="20"/>
  <c r="AR767" i="20"/>
  <c r="AU767" i="20"/>
  <c r="AT767" i="20"/>
  <c r="AU3133" i="20"/>
  <c r="AT3133" i="20"/>
  <c r="AS3133" i="20"/>
  <c r="AR3133" i="20"/>
  <c r="AU1488" i="20"/>
  <c r="AT1488" i="20"/>
  <c r="AS1488" i="20"/>
  <c r="AR1488" i="20"/>
  <c r="AR186" i="20"/>
  <c r="AS3164" i="20"/>
  <c r="AU3423" i="20"/>
  <c r="AS844" i="20"/>
  <c r="AW847" i="20" s="1"/>
  <c r="AS3220" i="20"/>
  <c r="AS1922" i="20"/>
  <c r="AW1925" i="20" s="1"/>
  <c r="AS2013" i="20"/>
  <c r="AS2793" i="20"/>
  <c r="AS2076" i="20"/>
  <c r="AW2079" i="20" s="1"/>
  <c r="AS1876" i="20"/>
  <c r="AS1719" i="20"/>
  <c r="AU2492" i="20"/>
  <c r="AT2492" i="20"/>
  <c r="AR2492" i="20"/>
  <c r="AY2489" i="20" s="1"/>
  <c r="AS2492" i="20"/>
  <c r="AU2037" i="20"/>
  <c r="AR2037" i="20"/>
  <c r="AS2037" i="20"/>
  <c r="AT2037" i="20"/>
  <c r="AS399" i="20"/>
  <c r="AR399" i="20"/>
  <c r="AY396" i="20" s="1"/>
  <c r="AU399" i="20"/>
  <c r="AT399" i="20"/>
  <c r="AU1432" i="20"/>
  <c r="AT1432" i="20"/>
  <c r="AS1432" i="20"/>
  <c r="AR1432" i="20"/>
  <c r="AU445" i="20"/>
  <c r="AT445" i="20"/>
  <c r="AS445" i="20"/>
  <c r="AW448" i="20" s="1"/>
  <c r="AR445" i="20"/>
  <c r="AT2909" i="20"/>
  <c r="AS2909" i="20"/>
  <c r="AR2909" i="20"/>
  <c r="AU2909" i="20"/>
  <c r="AW2818" i="20"/>
  <c r="AY2821" i="20" s="1"/>
  <c r="AY2818" i="20"/>
  <c r="AR1393" i="20"/>
  <c r="AU1393" i="20"/>
  <c r="AT1393" i="20"/>
  <c r="AS1393" i="20"/>
  <c r="AS2996" i="20"/>
  <c r="AR2996" i="20"/>
  <c r="AU2996" i="20"/>
  <c r="AT2996" i="20"/>
  <c r="AW298" i="20"/>
  <c r="AY301" i="20" s="1"/>
  <c r="AY298" i="20"/>
  <c r="AS1831" i="20"/>
  <c r="AW1834" i="20" s="1"/>
  <c r="AR1831" i="20"/>
  <c r="AU1831" i="20"/>
  <c r="AT1831" i="20"/>
  <c r="AU77" i="20"/>
  <c r="AT77" i="20"/>
  <c r="AR77" i="20"/>
  <c r="AS77" i="20"/>
  <c r="AY3427" i="20"/>
  <c r="AW3427" i="20"/>
  <c r="AS3371" i="20"/>
  <c r="AW3374" i="20" s="1"/>
  <c r="AU3371" i="20"/>
  <c r="AT3371" i="20"/>
  <c r="AR3371" i="20"/>
  <c r="AT2933" i="20"/>
  <c r="AS2933" i="20"/>
  <c r="AR2933" i="20"/>
  <c r="AU2933" i="20"/>
  <c r="AT1253" i="20"/>
  <c r="AS1253" i="20"/>
  <c r="AR1253" i="20"/>
  <c r="AU1253" i="20"/>
  <c r="AW3070" i="20"/>
  <c r="AY3073" i="20" s="1"/>
  <c r="AY3070" i="20"/>
  <c r="AY2524" i="20"/>
  <c r="AU1845" i="20"/>
  <c r="AT1845" i="20"/>
  <c r="AS1845" i="20"/>
  <c r="AW1848" i="20" s="1"/>
  <c r="AR1845" i="20"/>
  <c r="AY1222" i="20"/>
  <c r="AW1222" i="20"/>
  <c r="AW2244" i="20"/>
  <c r="AY2247" i="20" s="1"/>
  <c r="AY2244" i="20"/>
  <c r="AR2433" i="20"/>
  <c r="AU2433" i="20"/>
  <c r="AS2433" i="20"/>
  <c r="AW2436" i="20" s="1"/>
  <c r="AT2433" i="20"/>
  <c r="AT1197" i="20"/>
  <c r="AS1197" i="20"/>
  <c r="AR1197" i="20"/>
  <c r="AY1194" i="20" s="1"/>
  <c r="AU1197" i="20"/>
  <c r="AR350" i="20"/>
  <c r="AU350" i="20"/>
  <c r="AT350" i="20"/>
  <c r="AS350" i="20"/>
  <c r="AU721" i="20"/>
  <c r="AT721" i="20"/>
  <c r="AR721" i="20"/>
  <c r="AS721" i="20"/>
  <c r="AY718" i="20" s="1"/>
  <c r="AS287" i="20"/>
  <c r="AR287" i="20"/>
  <c r="AY284" i="20" s="1"/>
  <c r="AU287" i="20"/>
  <c r="AT287" i="20"/>
  <c r="AU459" i="20"/>
  <c r="AT459" i="20"/>
  <c r="AS459" i="20"/>
  <c r="AR459" i="20"/>
  <c r="AU1012" i="20"/>
  <c r="AT1012" i="20"/>
  <c r="AS1012" i="20"/>
  <c r="AW1015" i="20" s="1"/>
  <c r="AR1012" i="20"/>
  <c r="AY963" i="20"/>
  <c r="AW963" i="20"/>
  <c r="AW3304" i="20"/>
  <c r="AY1145" i="20"/>
  <c r="AW1145" i="20"/>
  <c r="AS2009" i="20"/>
  <c r="AR2009" i="20"/>
  <c r="AU2009" i="20"/>
  <c r="AT2009" i="20"/>
  <c r="AU2772" i="20"/>
  <c r="AS2772" i="20"/>
  <c r="AR2772" i="20"/>
  <c r="AT2772" i="20"/>
  <c r="AR532" i="20"/>
  <c r="AU532" i="20"/>
  <c r="AT532" i="20"/>
  <c r="AS532" i="20"/>
  <c r="AT1677" i="20"/>
  <c r="AS1677" i="20"/>
  <c r="AR1677" i="20"/>
  <c r="AU1677" i="20"/>
  <c r="AU315" i="20"/>
  <c r="AT315" i="20"/>
  <c r="AS315" i="20"/>
  <c r="AR315" i="20"/>
  <c r="AS3147" i="20"/>
  <c r="AW3150" i="20" s="1"/>
  <c r="AR3147" i="20"/>
  <c r="AU3147" i="20"/>
  <c r="AT3147" i="20"/>
  <c r="AS2807" i="20"/>
  <c r="AR2807" i="20"/>
  <c r="AU2807" i="20"/>
  <c r="AT2807" i="20"/>
  <c r="AS2030" i="20"/>
  <c r="AR2030" i="20"/>
  <c r="AU2030" i="20"/>
  <c r="AT2030" i="20"/>
  <c r="AY2916" i="20"/>
  <c r="AR742" i="20"/>
  <c r="AY739" i="20" s="1"/>
  <c r="AU742" i="20"/>
  <c r="AT742" i="20"/>
  <c r="AS742" i="20"/>
  <c r="AU2174" i="20"/>
  <c r="AR2174" i="20"/>
  <c r="AT2174" i="20"/>
  <c r="AS2174" i="20"/>
  <c r="AW2177" i="20" s="1"/>
  <c r="AY1292" i="20"/>
  <c r="AW1292" i="20"/>
  <c r="AY1295" i="20" s="1"/>
  <c r="AU3276" i="20"/>
  <c r="AT3276" i="20"/>
  <c r="AS3276" i="20"/>
  <c r="AR3276" i="20"/>
  <c r="AW3273" i="20" s="1"/>
  <c r="AY3276" i="20" s="1"/>
  <c r="AW3056" i="20"/>
  <c r="AS3262" i="20"/>
  <c r="AR3262" i="20"/>
  <c r="AT3262" i="20"/>
  <c r="AU3262" i="20"/>
  <c r="AU1551" i="20"/>
  <c r="AT1551" i="20"/>
  <c r="AS1551" i="20"/>
  <c r="AR1551" i="20"/>
  <c r="AU697" i="20"/>
  <c r="AT697" i="20"/>
  <c r="AR697" i="20"/>
  <c r="AS697" i="20"/>
  <c r="AW700" i="20" s="1"/>
  <c r="AU2352" i="20"/>
  <c r="AT2352" i="20"/>
  <c r="AR2352" i="20"/>
  <c r="AW2349" i="20" s="1"/>
  <c r="AY2352" i="20" s="1"/>
  <c r="AS2352" i="20"/>
  <c r="AU1568" i="20"/>
  <c r="AT1568" i="20"/>
  <c r="AS1568" i="20"/>
  <c r="AR1568" i="20"/>
  <c r="AU3087" i="20"/>
  <c r="AR3087" i="20"/>
  <c r="AT3087" i="20"/>
  <c r="AS3087" i="20"/>
  <c r="AU1750" i="20"/>
  <c r="AT1750" i="20"/>
  <c r="AS1750" i="20"/>
  <c r="AR1750" i="20"/>
  <c r="AT1099" i="20"/>
  <c r="AR1099" i="20"/>
  <c r="AY1096" i="20" s="1"/>
  <c r="AU1099" i="20"/>
  <c r="AS1099" i="20"/>
  <c r="AU1761" i="20"/>
  <c r="AT1761" i="20"/>
  <c r="AS1761" i="20"/>
  <c r="AR1761" i="20"/>
  <c r="AS2548" i="20"/>
  <c r="AR2548" i="20"/>
  <c r="AU2548" i="20"/>
  <c r="AT2548" i="20"/>
  <c r="AR1078" i="20"/>
  <c r="AY1075" i="20" s="1"/>
  <c r="AU1078" i="20"/>
  <c r="AT1078" i="20"/>
  <c r="AS1078" i="20"/>
  <c r="AS2940" i="20"/>
  <c r="AR2940" i="20"/>
  <c r="AU2940" i="20"/>
  <c r="AT2940" i="20"/>
  <c r="AU1841" i="20"/>
  <c r="AT1841" i="20"/>
  <c r="AS1841" i="20"/>
  <c r="AR1841" i="20"/>
  <c r="AU599" i="20"/>
  <c r="AT599" i="20"/>
  <c r="AS599" i="20"/>
  <c r="AR599" i="20"/>
  <c r="AT2832" i="20"/>
  <c r="AS2832" i="20"/>
  <c r="AW2835" i="20" s="1"/>
  <c r="AR2832" i="20"/>
  <c r="AU2832" i="20"/>
  <c r="AU1827" i="20"/>
  <c r="AT1827" i="20"/>
  <c r="AS1827" i="20"/>
  <c r="AR1827" i="20"/>
  <c r="AR1281" i="20"/>
  <c r="AT1281" i="20"/>
  <c r="AS1281" i="20"/>
  <c r="AU1281" i="20"/>
  <c r="AS119" i="20"/>
  <c r="AR119" i="20"/>
  <c r="AY116" i="20" s="1"/>
  <c r="AT119" i="20"/>
  <c r="AU119" i="20"/>
  <c r="AU3469" i="20"/>
  <c r="AT3469" i="20"/>
  <c r="AS3469" i="20"/>
  <c r="AR3469" i="20"/>
  <c r="AU1705" i="20"/>
  <c r="AT1705" i="20"/>
  <c r="AS1705" i="20"/>
  <c r="AR1705" i="20"/>
  <c r="AT816" i="20"/>
  <c r="AS816" i="20"/>
  <c r="AW819" i="20" s="1"/>
  <c r="AU816" i="20"/>
  <c r="AR816" i="20"/>
  <c r="AU2727" i="20"/>
  <c r="AT2727" i="20"/>
  <c r="AS2727" i="20"/>
  <c r="AR2727" i="20"/>
  <c r="AR1537" i="20"/>
  <c r="AU1537" i="20"/>
  <c r="AT1537" i="20"/>
  <c r="AS1537" i="20"/>
  <c r="AR175" i="20"/>
  <c r="AY172" i="20" s="1"/>
  <c r="AS175" i="20"/>
  <c r="AU175" i="20"/>
  <c r="AT175" i="20"/>
  <c r="AU2163" i="20"/>
  <c r="AT2163" i="20"/>
  <c r="AS2163" i="20"/>
  <c r="AR2163" i="20"/>
  <c r="AW2160" i="20" s="1"/>
  <c r="AS343" i="20"/>
  <c r="AR343" i="20"/>
  <c r="AY340" i="20" s="1"/>
  <c r="AU343" i="20"/>
  <c r="AT343" i="20"/>
  <c r="AT1491" i="20"/>
  <c r="AS1491" i="20"/>
  <c r="AR1491" i="20"/>
  <c r="AU1491" i="20"/>
  <c r="AY774" i="20"/>
  <c r="AW774" i="20"/>
  <c r="AY777" i="20" s="1"/>
  <c r="AR294" i="20"/>
  <c r="AY291" i="20" s="1"/>
  <c r="AU294" i="20"/>
  <c r="AT294" i="20"/>
  <c r="AS294" i="20"/>
  <c r="AS168" i="20"/>
  <c r="AR168" i="20"/>
  <c r="AU168" i="20"/>
  <c r="AT168" i="20"/>
  <c r="AS263" i="20"/>
  <c r="AR263" i="20"/>
  <c r="AU263" i="20"/>
  <c r="AT263" i="20"/>
  <c r="AU1754" i="20"/>
  <c r="AT1754" i="20"/>
  <c r="AR1754" i="20"/>
  <c r="AS1754" i="20"/>
  <c r="AW1757" i="20" s="1"/>
  <c r="AU900" i="20"/>
  <c r="AT900" i="20"/>
  <c r="AS900" i="20"/>
  <c r="AW903" i="20" s="1"/>
  <c r="AR900" i="20"/>
  <c r="AY1257" i="20"/>
  <c r="AW1257" i="20"/>
  <c r="AY1260" i="20" s="1"/>
  <c r="AU3042" i="20"/>
  <c r="AT3042" i="20"/>
  <c r="AS3042" i="20"/>
  <c r="AR3042" i="20"/>
  <c r="AT648" i="20"/>
  <c r="AS648" i="20"/>
  <c r="AW651" i="20" s="1"/>
  <c r="AU648" i="20"/>
  <c r="AR648" i="20"/>
  <c r="AU2622" i="20"/>
  <c r="AT2622" i="20"/>
  <c r="AS2622" i="20"/>
  <c r="AR2622" i="20"/>
  <c r="AU3038" i="20"/>
  <c r="AT3038" i="20"/>
  <c r="AS3038" i="20"/>
  <c r="AR3038" i="20"/>
  <c r="AR1838" i="20"/>
  <c r="AU1838" i="20"/>
  <c r="AT1838" i="20"/>
  <c r="AS1838" i="20"/>
  <c r="AW1841" i="20" s="1"/>
  <c r="AY2153" i="20"/>
  <c r="AY1446" i="20"/>
  <c r="AW1446" i="20"/>
  <c r="AY1449" i="20" s="1"/>
  <c r="AT3441" i="20"/>
  <c r="AU1516" i="20"/>
  <c r="AT1516" i="20"/>
  <c r="AS1516" i="20"/>
  <c r="AR1516" i="20"/>
  <c r="AS903" i="20"/>
  <c r="AR903" i="20"/>
  <c r="AU903" i="20"/>
  <c r="AT903" i="20"/>
  <c r="AY305" i="20"/>
  <c r="AW305" i="20"/>
  <c r="AT3010" i="20"/>
  <c r="AU3010" i="20"/>
  <c r="AS3010" i="20"/>
  <c r="AR3010" i="20"/>
  <c r="AW3007" i="20" s="1"/>
  <c r="AY3010" i="20" s="1"/>
  <c r="AW837" i="20"/>
  <c r="AY840" i="20" s="1"/>
  <c r="AY837" i="20"/>
  <c r="AW2692" i="20"/>
  <c r="AY2695" i="20" s="1"/>
  <c r="AY2692" i="20"/>
  <c r="AU2261" i="20"/>
  <c r="AT2261" i="20"/>
  <c r="AR2261" i="20"/>
  <c r="AY2258" i="20" s="1"/>
  <c r="AS2261" i="20"/>
  <c r="AS1911" i="20"/>
  <c r="AR1911" i="20"/>
  <c r="AU1911" i="20"/>
  <c r="AT1911" i="20"/>
  <c r="AR70" i="20"/>
  <c r="AW67" i="20" s="1"/>
  <c r="AT70" i="20"/>
  <c r="AS70" i="20"/>
  <c r="AU70" i="20"/>
  <c r="AS1950" i="20"/>
  <c r="AW1953" i="20" s="1"/>
  <c r="AR1950" i="20"/>
  <c r="AU1950" i="20"/>
  <c r="AT1950" i="20"/>
  <c r="AY333" i="20"/>
  <c r="AW333" i="20"/>
  <c r="AY336" i="20" s="1"/>
  <c r="AY2734" i="20"/>
  <c r="AW2734" i="20"/>
  <c r="AR1337" i="20"/>
  <c r="AU1337" i="20"/>
  <c r="AT1337" i="20"/>
  <c r="AS1337" i="20"/>
  <c r="AW2251" i="20"/>
  <c r="AT1467" i="20"/>
  <c r="AS1467" i="20"/>
  <c r="AR1467" i="20"/>
  <c r="AU1467" i="20"/>
  <c r="AT368" i="20"/>
  <c r="AS368" i="20"/>
  <c r="AR368" i="20"/>
  <c r="AU368" i="20"/>
  <c r="AS3318" i="20"/>
  <c r="AR3318" i="20"/>
  <c r="AT3318" i="20"/>
  <c r="AU3318" i="20"/>
  <c r="AT2989" i="20"/>
  <c r="AS2989" i="20"/>
  <c r="AR2989" i="20"/>
  <c r="AU2989" i="20"/>
  <c r="AU1519" i="20"/>
  <c r="AT1519" i="20"/>
  <c r="AS1519" i="20"/>
  <c r="AR1519" i="20"/>
  <c r="AR630" i="20"/>
  <c r="AY627" i="20" s="1"/>
  <c r="AU630" i="20"/>
  <c r="AT630" i="20"/>
  <c r="AS630" i="20"/>
  <c r="AR2377" i="20"/>
  <c r="AU2377" i="20"/>
  <c r="AT2377" i="20"/>
  <c r="AS2377" i="20"/>
  <c r="AS2121" i="20"/>
  <c r="AR2121" i="20"/>
  <c r="AU2121" i="20"/>
  <c r="AT2121" i="20"/>
  <c r="AU2429" i="20"/>
  <c r="AS2429" i="20"/>
  <c r="AR2429" i="20"/>
  <c r="AT2429" i="20"/>
  <c r="AY851" i="20"/>
  <c r="AW851" i="20"/>
  <c r="AW3388" i="20"/>
  <c r="AU2804" i="20"/>
  <c r="AS2804" i="20"/>
  <c r="AW2807" i="20" s="1"/>
  <c r="AR2804" i="20"/>
  <c r="AT2804" i="20"/>
  <c r="AY1936" i="20"/>
  <c r="AW1936" i="20"/>
  <c r="AY1939" i="20" s="1"/>
  <c r="AU700" i="20"/>
  <c r="AT700" i="20"/>
  <c r="AS700" i="20"/>
  <c r="AR700" i="20"/>
  <c r="AU2146" i="20"/>
  <c r="AU3346" i="20"/>
  <c r="AT844" i="20"/>
  <c r="AS690" i="20"/>
  <c r="AW693" i="20" s="1"/>
  <c r="AR2013" i="20"/>
  <c r="AT2793" i="20"/>
  <c r="AS634" i="20"/>
  <c r="AW637" i="20" s="1"/>
  <c r="AU1596" i="20"/>
  <c r="AT1596" i="20"/>
  <c r="AS1596" i="20"/>
  <c r="AR1596" i="20"/>
  <c r="AW970" i="20"/>
  <c r="AY973" i="20" s="1"/>
  <c r="AY970" i="20"/>
  <c r="AW3434" i="20"/>
  <c r="AY3434" i="20"/>
  <c r="AT1040" i="20"/>
  <c r="AS1040" i="20"/>
  <c r="AW1043" i="20" s="1"/>
  <c r="AU1040" i="20"/>
  <c r="AR1040" i="20"/>
  <c r="AT2769" i="20"/>
  <c r="AS2769" i="20"/>
  <c r="AU2769" i="20"/>
  <c r="AR2769" i="20"/>
  <c r="AT1733" i="20"/>
  <c r="AS1733" i="20"/>
  <c r="AR1733" i="20"/>
  <c r="AU1733" i="20"/>
  <c r="AU2849" i="20"/>
  <c r="AT2849" i="20"/>
  <c r="AS2849" i="20"/>
  <c r="AR2849" i="20"/>
  <c r="AU2975" i="20"/>
  <c r="AT2975" i="20"/>
  <c r="AS2975" i="20"/>
  <c r="AR2975" i="20"/>
  <c r="AU3213" i="20"/>
  <c r="AT3213" i="20"/>
  <c r="AS3213" i="20"/>
  <c r="AR3213" i="20"/>
  <c r="AW2821" i="20"/>
  <c r="AU1981" i="20"/>
  <c r="AR1981" i="20"/>
  <c r="AT1981" i="20"/>
  <c r="AS1981" i="20"/>
  <c r="AY907" i="20"/>
  <c r="AW907" i="20"/>
  <c r="AU2520" i="20"/>
  <c r="AT2520" i="20"/>
  <c r="AS2520" i="20"/>
  <c r="AR2520" i="20"/>
  <c r="AU1526" i="20"/>
  <c r="AT1526" i="20"/>
  <c r="AS1526" i="20"/>
  <c r="AR1526" i="20"/>
  <c r="AT875" i="20"/>
  <c r="AS875" i="20"/>
  <c r="AR875" i="20"/>
  <c r="AU875" i="20"/>
  <c r="AW1215" i="20"/>
  <c r="AY1218" i="20" s="1"/>
  <c r="AY1215" i="20"/>
  <c r="AW301" i="20"/>
  <c r="AR2947" i="20"/>
  <c r="AY2944" i="20" s="1"/>
  <c r="AU2947" i="20"/>
  <c r="AT2947" i="20"/>
  <c r="AS2947" i="20"/>
  <c r="AY2398" i="20"/>
  <c r="AW3430" i="20"/>
  <c r="AR2296" i="20"/>
  <c r="AY2293" i="20" s="1"/>
  <c r="AU2296" i="20"/>
  <c r="AT2296" i="20"/>
  <c r="AS2296" i="20"/>
  <c r="AW1229" i="20"/>
  <c r="AY1229" i="20"/>
  <c r="AW3073" i="20"/>
  <c r="AW2527" i="20"/>
  <c r="AW1225" i="20"/>
  <c r="AW2247" i="20"/>
  <c r="AT2597" i="20"/>
  <c r="AS2597" i="20"/>
  <c r="AR2597" i="20"/>
  <c r="AU2597" i="20"/>
  <c r="AW2261" i="20"/>
  <c r="AT1155" i="20"/>
  <c r="AR1155" i="20"/>
  <c r="AU1155" i="20"/>
  <c r="AS1155" i="20"/>
  <c r="AU1050" i="20"/>
  <c r="AS1050" i="20"/>
  <c r="AR1050" i="20"/>
  <c r="AT1050" i="20"/>
  <c r="AU1470" i="20"/>
  <c r="AT1470" i="20"/>
  <c r="AS1470" i="20"/>
  <c r="AR1470" i="20"/>
  <c r="AU977" i="20"/>
  <c r="AT977" i="20"/>
  <c r="AR977" i="20"/>
  <c r="AS977" i="20"/>
  <c r="AU2436" i="20"/>
  <c r="AT2436" i="20"/>
  <c r="AR2436" i="20"/>
  <c r="AS2436" i="20"/>
  <c r="AU1785" i="20"/>
  <c r="AT1785" i="20"/>
  <c r="AS1785" i="20"/>
  <c r="AR1785" i="20"/>
  <c r="AY1782" i="20" s="1"/>
  <c r="AU2615" i="20"/>
  <c r="AT2615" i="20"/>
  <c r="AS2615" i="20"/>
  <c r="AW2618" i="20" s="1"/>
  <c r="AR2615" i="20"/>
  <c r="AU788" i="20"/>
  <c r="AT788" i="20"/>
  <c r="AS788" i="20"/>
  <c r="AW791" i="20" s="1"/>
  <c r="AR788" i="20"/>
  <c r="AW966" i="20"/>
  <c r="AW3066" i="20"/>
  <c r="AT1999" i="20"/>
  <c r="AS1999" i="20"/>
  <c r="AR1999" i="20"/>
  <c r="AU1999" i="20"/>
  <c r="AU1729" i="20"/>
  <c r="AT1729" i="20"/>
  <c r="AS1729" i="20"/>
  <c r="AR1729" i="20"/>
  <c r="AS1071" i="20"/>
  <c r="AR1071" i="20"/>
  <c r="AU1071" i="20"/>
  <c r="AT1071" i="20"/>
  <c r="AR490" i="20"/>
  <c r="AU490" i="20"/>
  <c r="AT490" i="20"/>
  <c r="AS490" i="20"/>
  <c r="AW3465" i="20"/>
  <c r="AT931" i="20"/>
  <c r="AS931" i="20"/>
  <c r="AR931" i="20"/>
  <c r="AU931" i="20"/>
  <c r="AT1943" i="20"/>
  <c r="AS1943" i="20"/>
  <c r="AU1943" i="20"/>
  <c r="AR1943" i="20"/>
  <c r="AU3395" i="20"/>
  <c r="AT3395" i="20"/>
  <c r="AS3395" i="20"/>
  <c r="AR3395" i="20"/>
  <c r="AY326" i="20"/>
  <c r="AW1078" i="20"/>
  <c r="AW1785" i="20"/>
  <c r="AY249" i="20"/>
  <c r="AW249" i="20"/>
  <c r="AY252" i="20" s="1"/>
  <c r="AW2919" i="20"/>
  <c r="AU2156" i="20"/>
  <c r="AT2156" i="20"/>
  <c r="AR2156" i="20"/>
  <c r="AW2153" i="20" s="1"/>
  <c r="AY2156" i="20" s="1"/>
  <c r="AS2156" i="20"/>
  <c r="AW1295" i="20"/>
  <c r="AS1855" i="20"/>
  <c r="AR1855" i="20"/>
  <c r="AY1852" i="20" s="1"/>
  <c r="AU1855" i="20"/>
  <c r="AT1855" i="20"/>
  <c r="AU641" i="20"/>
  <c r="AT641" i="20"/>
  <c r="AR641" i="20"/>
  <c r="AS641" i="20"/>
  <c r="AW644" i="20" s="1"/>
  <c r="AS2426" i="20"/>
  <c r="AR2426" i="20"/>
  <c r="AU2426" i="20"/>
  <c r="AT2426" i="20"/>
  <c r="AW1005" i="20"/>
  <c r="AY1008" i="20" s="1"/>
  <c r="AY1005" i="20"/>
  <c r="AR1649" i="20"/>
  <c r="AU1649" i="20"/>
  <c r="AT1649" i="20"/>
  <c r="AS1649" i="20"/>
  <c r="AW1652" i="20" s="1"/>
  <c r="AT256" i="20"/>
  <c r="AS256" i="20"/>
  <c r="AR256" i="20"/>
  <c r="AU256" i="20"/>
  <c r="AS2660" i="20"/>
  <c r="AR2660" i="20"/>
  <c r="AU2660" i="20"/>
  <c r="AT2660" i="20"/>
  <c r="AY2237" i="20"/>
  <c r="AW2237" i="20"/>
  <c r="AY165" i="20"/>
  <c r="AW165" i="20"/>
  <c r="AY168" i="20" s="1"/>
  <c r="AW3367" i="20"/>
  <c r="AU3143" i="20"/>
  <c r="AT3143" i="20"/>
  <c r="AR3143" i="20"/>
  <c r="AW3140" i="20" s="1"/>
  <c r="AY3143" i="20" s="1"/>
  <c r="AS3143" i="20"/>
  <c r="AT2475" i="20"/>
  <c r="AS2475" i="20"/>
  <c r="AW2478" i="20" s="1"/>
  <c r="AU2475" i="20"/>
  <c r="AR2475" i="20"/>
  <c r="AS2209" i="20"/>
  <c r="AW2212" i="20" s="1"/>
  <c r="AR2209" i="20"/>
  <c r="AU2209" i="20"/>
  <c r="AT2209" i="20"/>
  <c r="AY1481" i="20"/>
  <c r="AW1481" i="20"/>
  <c r="AU560" i="20"/>
  <c r="AT560" i="20"/>
  <c r="AS560" i="20"/>
  <c r="AR560" i="20"/>
  <c r="AY557" i="20" s="1"/>
  <c r="AR3269" i="20"/>
  <c r="AY3266" i="20" s="1"/>
  <c r="AU3269" i="20"/>
  <c r="AT3269" i="20"/>
  <c r="AS3269" i="20"/>
  <c r="AU3231" i="20"/>
  <c r="AS3231" i="20"/>
  <c r="AR3231" i="20"/>
  <c r="AT3231" i="20"/>
  <c r="AU2968" i="20"/>
  <c r="AT2968" i="20"/>
  <c r="AR2968" i="20"/>
  <c r="AY2965" i="20" s="1"/>
  <c r="AS2968" i="20"/>
  <c r="AU2205" i="20"/>
  <c r="AT2205" i="20"/>
  <c r="AR2205" i="20"/>
  <c r="AW2202" i="20" s="1"/>
  <c r="AS2205" i="20"/>
  <c r="AS431" i="20"/>
  <c r="AR431" i="20"/>
  <c r="AU431" i="20"/>
  <c r="AT431" i="20"/>
  <c r="AT3129" i="20"/>
  <c r="AR3129" i="20"/>
  <c r="AW3126" i="20" s="1"/>
  <c r="AU3129" i="20"/>
  <c r="AS3129" i="20"/>
  <c r="AW123" i="20"/>
  <c r="AY123" i="20"/>
  <c r="AU3444" i="20"/>
  <c r="AT3444" i="20"/>
  <c r="AS3444" i="20"/>
  <c r="AR3444" i="20"/>
  <c r="AW2265" i="20"/>
  <c r="AW1026" i="20"/>
  <c r="AY1026" i="20"/>
  <c r="AY347" i="20"/>
  <c r="AW347" i="20"/>
  <c r="AT2594" i="20"/>
  <c r="AS2594" i="20"/>
  <c r="AW2597" i="20" s="1"/>
  <c r="AU2594" i="20"/>
  <c r="AR2594" i="20"/>
  <c r="AT1131" i="20"/>
  <c r="AR1131" i="20"/>
  <c r="AU1131" i="20"/>
  <c r="AS1131" i="20"/>
  <c r="AS2177" i="20"/>
  <c r="AR2177" i="20"/>
  <c r="AU2177" i="20"/>
  <c r="AT2177" i="20"/>
  <c r="AT424" i="20"/>
  <c r="AS424" i="20"/>
  <c r="AW427" i="20" s="1"/>
  <c r="AR424" i="20"/>
  <c r="AU424" i="20"/>
  <c r="AT2706" i="20"/>
  <c r="AS2706" i="20"/>
  <c r="AR2706" i="20"/>
  <c r="AU2706" i="20"/>
  <c r="AU746" i="20"/>
  <c r="AS746" i="20"/>
  <c r="AW749" i="20" s="1"/>
  <c r="AR746" i="20"/>
  <c r="AT746" i="20"/>
  <c r="AW2783" i="20"/>
  <c r="AY2786" i="20" s="1"/>
  <c r="AY2783" i="20"/>
  <c r="AW3308" i="20"/>
  <c r="AT2499" i="20"/>
  <c r="AS2499" i="20"/>
  <c r="AR2499" i="20"/>
  <c r="AW2496" i="20" s="1"/>
  <c r="AU2499" i="20"/>
  <c r="AU833" i="20"/>
  <c r="AT833" i="20"/>
  <c r="AR833" i="20"/>
  <c r="AY830" i="20" s="1"/>
  <c r="AS833" i="20"/>
  <c r="AU1663" i="20"/>
  <c r="AT1663" i="20"/>
  <c r="AS1663" i="20"/>
  <c r="AW1666" i="20" s="1"/>
  <c r="AR1663" i="20"/>
  <c r="AS2450" i="20"/>
  <c r="AR2450" i="20"/>
  <c r="AT2450" i="20"/>
  <c r="AU2450" i="20"/>
  <c r="AT1064" i="20"/>
  <c r="AS1064" i="20"/>
  <c r="AU1064" i="20"/>
  <c r="AR1064" i="20"/>
  <c r="AW1061" i="20" s="1"/>
  <c r="AW2156" i="20"/>
  <c r="AT1243" i="20"/>
  <c r="AR1243" i="20"/>
  <c r="AS1243" i="20"/>
  <c r="AW1246" i="20" s="1"/>
  <c r="AU1243" i="20"/>
  <c r="AY3098" i="20"/>
  <c r="AW3098" i="20"/>
  <c r="AY3101" i="20" s="1"/>
  <c r="AW1449" i="20"/>
  <c r="AW308" i="20"/>
  <c r="AT2685" i="20"/>
  <c r="AS2685" i="20"/>
  <c r="AR2685" i="20"/>
  <c r="AU2685" i="20"/>
  <c r="AS1799" i="20"/>
  <c r="AR1799" i="20"/>
  <c r="AU1799" i="20"/>
  <c r="AT1799" i="20"/>
  <c r="AW840" i="20"/>
  <c r="AT3448" i="20"/>
  <c r="AS3448" i="20"/>
  <c r="AW3451" i="20" s="1"/>
  <c r="AR3448" i="20"/>
  <c r="AU3448" i="20"/>
  <c r="AW2695" i="20"/>
  <c r="AW1628" i="20"/>
  <c r="AT707" i="20"/>
  <c r="AS707" i="20"/>
  <c r="AR707" i="20"/>
  <c r="AU707" i="20"/>
  <c r="AT2055" i="20"/>
  <c r="AS2055" i="20"/>
  <c r="AU2055" i="20"/>
  <c r="AR2055" i="20"/>
  <c r="AY2412" i="20"/>
  <c r="AW2412" i="20"/>
  <c r="AY2415" i="20" s="1"/>
  <c r="AT952" i="20"/>
  <c r="AS952" i="20"/>
  <c r="AU952" i="20"/>
  <c r="AR952" i="20"/>
  <c r="AW949" i="20" s="1"/>
  <c r="AY952" i="20" s="1"/>
  <c r="AS88" i="20"/>
  <c r="AR88" i="20"/>
  <c r="AU88" i="20"/>
  <c r="AT88" i="20"/>
  <c r="AU3332" i="20"/>
  <c r="AT3332" i="20"/>
  <c r="AR3332" i="20"/>
  <c r="AS3332" i="20"/>
  <c r="AS823" i="20"/>
  <c r="AR823" i="20"/>
  <c r="AU823" i="20"/>
  <c r="AT823" i="20"/>
  <c r="AS56" i="20"/>
  <c r="AR56" i="20"/>
  <c r="AY53" i="20" s="1"/>
  <c r="AT56" i="20"/>
  <c r="AU56" i="20"/>
  <c r="AU329" i="20"/>
  <c r="AT329" i="20"/>
  <c r="AS329" i="20"/>
  <c r="AR329" i="20"/>
  <c r="AW326" i="20" s="1"/>
  <c r="AY329" i="20" s="1"/>
  <c r="AR2555" i="20"/>
  <c r="AW2552" i="20" s="1"/>
  <c r="AY2555" i="20" s="1"/>
  <c r="AU2555" i="20"/>
  <c r="AT2555" i="20"/>
  <c r="AS2555" i="20"/>
  <c r="AW718" i="20"/>
  <c r="AU504" i="20"/>
  <c r="AT504" i="20"/>
  <c r="AS504" i="20"/>
  <c r="AR504" i="20"/>
  <c r="AW501" i="20" s="1"/>
  <c r="AW2499" i="20"/>
  <c r="AU273" i="20"/>
  <c r="AT273" i="20"/>
  <c r="AS273" i="20"/>
  <c r="AR273" i="20"/>
  <c r="AY270" i="20" s="1"/>
  <c r="AU2982" i="20"/>
  <c r="AT2982" i="20"/>
  <c r="AS2982" i="20"/>
  <c r="AR2982" i="20"/>
  <c r="AW2979" i="20" s="1"/>
  <c r="AW854" i="20"/>
  <c r="AU994" i="20"/>
  <c r="AS994" i="20"/>
  <c r="AR994" i="20"/>
  <c r="AT994" i="20"/>
  <c r="AU147" i="20"/>
  <c r="AT147" i="20"/>
  <c r="AS147" i="20"/>
  <c r="AR147" i="20"/>
  <c r="AR1747" i="20"/>
  <c r="AU1747" i="20"/>
  <c r="AS1747" i="20"/>
  <c r="AW1750" i="20" s="1"/>
  <c r="AT1747" i="20"/>
  <c r="AY200" i="20"/>
  <c r="AW200" i="20"/>
  <c r="AT25" i="20"/>
  <c r="AS25" i="20"/>
  <c r="AR25" i="20"/>
  <c r="AU25" i="20"/>
  <c r="C5" i="21"/>
  <c r="AY112" i="20" l="1"/>
  <c r="AY1512" i="20"/>
  <c r="AY721" i="20"/>
  <c r="AY2706" i="20"/>
  <c r="AW2706" i="20"/>
  <c r="AY3231" i="20"/>
  <c r="AW3231" i="20"/>
  <c r="AY2426" i="20"/>
  <c r="AW2426" i="20"/>
  <c r="AY2429" i="20" s="1"/>
  <c r="AY1113" i="20"/>
  <c r="AW2517" i="20"/>
  <c r="AY2517" i="20"/>
  <c r="AY105" i="20"/>
  <c r="AY3210" i="20"/>
  <c r="AW3210" i="20"/>
  <c r="AY1442" i="20"/>
  <c r="AY1978" i="20"/>
  <c r="AW1978" i="20"/>
  <c r="AY1607" i="20"/>
  <c r="AW1607" i="20"/>
  <c r="AY1610" i="20" s="1"/>
  <c r="AY438" i="20"/>
  <c r="AW438" i="20"/>
  <c r="AY578" i="20"/>
  <c r="AW578" i="20"/>
  <c r="AY1330" i="20"/>
  <c r="AY2167" i="20"/>
  <c r="AW2167" i="20"/>
  <c r="AY2170" i="20" s="1"/>
  <c r="AY3486" i="20"/>
  <c r="AY1267" i="20"/>
  <c r="AY945" i="20"/>
  <c r="AY1047" i="20"/>
  <c r="AW1047" i="20"/>
  <c r="AY1050" i="20" s="1"/>
  <c r="AY1747" i="20"/>
  <c r="AW1747" i="20"/>
  <c r="AW826" i="20"/>
  <c r="AW91" i="20"/>
  <c r="AW2709" i="20"/>
  <c r="AW3234" i="20"/>
  <c r="AY2475" i="20"/>
  <c r="AW2475" i="20"/>
  <c r="AY2478" i="20" s="1"/>
  <c r="AW2429" i="20"/>
  <c r="AY1232" i="20"/>
  <c r="AY1040" i="20"/>
  <c r="AW1040" i="20"/>
  <c r="AY1043" i="20" s="1"/>
  <c r="AW2380" i="20"/>
  <c r="AY1950" i="20"/>
  <c r="AW1950" i="20"/>
  <c r="AY1838" i="20"/>
  <c r="AW1838" i="20"/>
  <c r="AY1841" i="20" s="1"/>
  <c r="AY1754" i="20"/>
  <c r="AW1754" i="20"/>
  <c r="AY1757" i="20" s="1"/>
  <c r="AY1012" i="20"/>
  <c r="AW1012" i="20"/>
  <c r="AW2258" i="20"/>
  <c r="AY2261" i="20" s="1"/>
  <c r="AY1225" i="20"/>
  <c r="AY445" i="20"/>
  <c r="AW445" i="20"/>
  <c r="AY448" i="20" s="1"/>
  <c r="AW186" i="20"/>
  <c r="AY186" i="20"/>
  <c r="AW98" i="20"/>
  <c r="AY1701" i="20"/>
  <c r="AW340" i="20"/>
  <c r="AY343" i="20" s="1"/>
  <c r="AW193" i="20"/>
  <c r="AY196" i="20" s="1"/>
  <c r="AY214" i="20"/>
  <c r="AW214" i="20"/>
  <c r="AY217" i="20" s="1"/>
  <c r="AY238" i="20"/>
  <c r="AY2279" i="20"/>
  <c r="AW2279" i="20"/>
  <c r="AY2282" i="20" s="1"/>
  <c r="AY3423" i="20"/>
  <c r="AW1827" i="20"/>
  <c r="AY669" i="20"/>
  <c r="AY672" i="20" s="1"/>
  <c r="AW3000" i="20"/>
  <c r="AY3003" i="20" s="1"/>
  <c r="AY1495" i="20"/>
  <c r="AW1495" i="20"/>
  <c r="AY2650" i="20"/>
  <c r="AW2650" i="20"/>
  <c r="AY2653" i="20" s="1"/>
  <c r="AY550" i="20"/>
  <c r="AW550" i="20"/>
  <c r="AY553" i="20" s="1"/>
  <c r="AY844" i="20"/>
  <c r="AW844" i="20"/>
  <c r="AY847" i="20" s="1"/>
  <c r="AW539" i="20"/>
  <c r="AW2646" i="20"/>
  <c r="AW2520" i="20"/>
  <c r="AW1890" i="20"/>
  <c r="AW1659" i="20"/>
  <c r="AW3024" i="20"/>
  <c r="AW2793" i="20"/>
  <c r="AY1712" i="20"/>
  <c r="AW1712" i="20"/>
  <c r="AY1715" i="20" s="1"/>
  <c r="AW1894" i="20"/>
  <c r="AY1897" i="20" s="1"/>
  <c r="AW1376" i="20"/>
  <c r="AY1379" i="20" s="1"/>
  <c r="AY3294" i="20"/>
  <c r="AW3294" i="20"/>
  <c r="AY2881" i="20"/>
  <c r="AW2881" i="20"/>
  <c r="AW3189" i="20"/>
  <c r="AY3189" i="20"/>
  <c r="AY620" i="20"/>
  <c r="AY623" i="20" s="1"/>
  <c r="AY2118" i="20"/>
  <c r="AW2118" i="20"/>
  <c r="AY2121" i="20" s="1"/>
  <c r="AW1187" i="20"/>
  <c r="AY1187" i="20"/>
  <c r="AY2503" i="20"/>
  <c r="AW2503" i="20"/>
  <c r="AY2506" i="20" s="1"/>
  <c r="AY3280" i="20"/>
  <c r="AW3280" i="20"/>
  <c r="AW1414" i="20"/>
  <c r="AW3213" i="20"/>
  <c r="AY1103" i="20"/>
  <c r="AY1106" i="20" s="1"/>
  <c r="AY2384" i="20"/>
  <c r="AY2387" i="20" s="1"/>
  <c r="AW1180" i="20"/>
  <c r="AY1183" i="20" s="1"/>
  <c r="AY161" i="20"/>
  <c r="AY991" i="20"/>
  <c r="AW991" i="20"/>
  <c r="AY1390" i="20"/>
  <c r="AW1390" i="20"/>
  <c r="AY1393" i="20" s="1"/>
  <c r="AW1082" i="20"/>
  <c r="AY1082" i="20"/>
  <c r="AW77" i="20"/>
  <c r="AY1691" i="20"/>
  <c r="AW1691" i="20"/>
  <c r="AY921" i="20"/>
  <c r="AW921" i="20"/>
  <c r="AY924" i="20" s="1"/>
  <c r="AY1456" i="20"/>
  <c r="AW1820" i="20"/>
  <c r="AW1173" i="20"/>
  <c r="AY1176" i="20" s="1"/>
  <c r="AY1173" i="20"/>
  <c r="AW1610" i="20"/>
  <c r="AW3339" i="20"/>
  <c r="AW581" i="20"/>
  <c r="AW1778" i="20"/>
  <c r="AW1285" i="20"/>
  <c r="AY1288" i="20" s="1"/>
  <c r="AY1285" i="20"/>
  <c r="AW2849" i="20"/>
  <c r="AW3301" i="20"/>
  <c r="AY3304" i="20" s="1"/>
  <c r="AW1967" i="20"/>
  <c r="AY151" i="20"/>
  <c r="AW151" i="20"/>
  <c r="AW3360" i="20"/>
  <c r="AW1932" i="20"/>
  <c r="AW1050" i="20"/>
  <c r="AW574" i="20"/>
  <c r="AY3035" i="20"/>
  <c r="AY3311" i="20"/>
  <c r="AY3441" i="20"/>
  <c r="AW3441" i="20"/>
  <c r="AY2790" i="20"/>
  <c r="AW2790" i="20"/>
  <c r="AY2793" i="20" s="1"/>
  <c r="AY798" i="20"/>
  <c r="AY3224" i="20"/>
  <c r="AW3224" i="20"/>
  <c r="AY56" i="20"/>
  <c r="AY1068" i="20"/>
  <c r="AW1068" i="20"/>
  <c r="AY1929" i="20"/>
  <c r="AW1929" i="20"/>
  <c r="AY1932" i="20" s="1"/>
  <c r="AY3038" i="20"/>
  <c r="AW2058" i="20"/>
  <c r="AW830" i="20"/>
  <c r="AY833" i="20" s="1"/>
  <c r="AY1999" i="20"/>
  <c r="AW1999" i="20"/>
  <c r="AY1733" i="20"/>
  <c r="AW1733" i="20"/>
  <c r="AY1736" i="20" s="1"/>
  <c r="AY1467" i="20"/>
  <c r="AW1467" i="20"/>
  <c r="AY648" i="20"/>
  <c r="AW648" i="20"/>
  <c r="AY651" i="20" s="1"/>
  <c r="AW1540" i="20"/>
  <c r="AY816" i="20"/>
  <c r="AW816" i="20"/>
  <c r="AY3469" i="20"/>
  <c r="AW3469" i="20"/>
  <c r="AY3472" i="20" s="1"/>
  <c r="AY1761" i="20"/>
  <c r="AW1761" i="20"/>
  <c r="AY1764" i="20" s="1"/>
  <c r="AW1565" i="20"/>
  <c r="AY1568" i="20" s="1"/>
  <c r="AY1565" i="20"/>
  <c r="AW1502" i="20"/>
  <c r="AY1505" i="20" s="1"/>
  <c r="AY2174" i="20"/>
  <c r="AW2174" i="20"/>
  <c r="AY2177" i="20" s="1"/>
  <c r="AW1075" i="20"/>
  <c r="AY1078" i="20" s="1"/>
  <c r="AY1488" i="20"/>
  <c r="AW1488" i="20"/>
  <c r="AY1491" i="20" s="1"/>
  <c r="AW3385" i="20"/>
  <c r="AY3388" i="20" s="1"/>
  <c r="AY1873" i="20"/>
  <c r="AW1873" i="20"/>
  <c r="AY1876" i="20" s="1"/>
  <c r="AY95" i="20"/>
  <c r="AW95" i="20"/>
  <c r="AY98" i="20" s="1"/>
  <c r="AY3168" i="20"/>
  <c r="AW3168" i="20"/>
  <c r="AY1278" i="20"/>
  <c r="AW1278" i="20"/>
  <c r="AY1281" i="20" s="1"/>
  <c r="AY2937" i="20"/>
  <c r="AW2937" i="20"/>
  <c r="AY2940" i="20" s="1"/>
  <c r="AY711" i="20"/>
  <c r="AW711" i="20"/>
  <c r="AY714" i="20" s="1"/>
  <c r="AY515" i="20"/>
  <c r="AW515" i="20"/>
  <c r="AY2993" i="20"/>
  <c r="AW2993" i="20"/>
  <c r="AY2996" i="20" s="1"/>
  <c r="AY2930" i="20"/>
  <c r="AW2930" i="20"/>
  <c r="AY2933" i="20" s="1"/>
  <c r="AY1558" i="20"/>
  <c r="AW1558" i="20"/>
  <c r="AY1561" i="20" s="1"/>
  <c r="AY606" i="20"/>
  <c r="AW606" i="20"/>
  <c r="AW886" i="20"/>
  <c r="AY889" i="20" s="1"/>
  <c r="AW1852" i="20"/>
  <c r="AY1855" i="20" s="1"/>
  <c r="AY2853" i="20"/>
  <c r="AW2853" i="20"/>
  <c r="AY2856" i="20" s="1"/>
  <c r="AY2160" i="20"/>
  <c r="AY2163" i="20" s="1"/>
  <c r="AY3252" i="20"/>
  <c r="AY3255" i="20" s="1"/>
  <c r="AW1096" i="20"/>
  <c r="AY1099" i="20" s="1"/>
  <c r="AW2226" i="20"/>
  <c r="AY529" i="20"/>
  <c r="AW529" i="20"/>
  <c r="AY532" i="20" s="1"/>
  <c r="AY3196" i="20"/>
  <c r="AW3196" i="20"/>
  <c r="AY3199" i="20" s="1"/>
  <c r="AW2965" i="20"/>
  <c r="AY2968" i="20" s="1"/>
  <c r="AW172" i="20"/>
  <c r="AY175" i="20" s="1"/>
  <c r="AW1782" i="20"/>
  <c r="AY1785" i="20" s="1"/>
  <c r="AW2664" i="20"/>
  <c r="AY2667" i="20" s="1"/>
  <c r="AW1194" i="20"/>
  <c r="AY1197" i="20" s="1"/>
  <c r="AY1810" i="20"/>
  <c r="AY1813" i="20" s="1"/>
  <c r="AW1071" i="20"/>
  <c r="AY760" i="20"/>
  <c r="AW760" i="20"/>
  <c r="AW3336" i="20"/>
  <c r="AY3336" i="20"/>
  <c r="AY2545" i="20"/>
  <c r="AW2545" i="20"/>
  <c r="AY2548" i="20" s="1"/>
  <c r="AW3227" i="20"/>
  <c r="AW2293" i="20"/>
  <c r="AY2296" i="20" s="1"/>
  <c r="AY2587" i="20"/>
  <c r="AW2587" i="20"/>
  <c r="AY3126" i="20"/>
  <c r="AY3129" i="20" s="1"/>
  <c r="AW2272" i="20"/>
  <c r="AY2275" i="20" s="1"/>
  <c r="AW277" i="20"/>
  <c r="AY280" i="20" s="1"/>
  <c r="AW417" i="20"/>
  <c r="AY420" i="20" s="1"/>
  <c r="AY2496" i="20"/>
  <c r="AY2499" i="20" s="1"/>
  <c r="AY3476" i="20"/>
  <c r="AW3476" i="20"/>
  <c r="AY3479" i="20" s="1"/>
  <c r="AW410" i="20"/>
  <c r="AY410" i="20"/>
  <c r="AW3343" i="20"/>
  <c r="AY3346" i="20" s="1"/>
  <c r="AY1908" i="20"/>
  <c r="AW1908" i="20"/>
  <c r="AY1911" i="20" s="1"/>
  <c r="AY725" i="20"/>
  <c r="AY728" i="20" s="1"/>
  <c r="AY2762" i="20"/>
  <c r="AW2762" i="20"/>
  <c r="AY2765" i="20" s="1"/>
  <c r="AW284" i="20"/>
  <c r="AY287" i="20" s="1"/>
  <c r="AY39" i="20"/>
  <c r="AW39" i="20"/>
  <c r="AY42" i="20" s="1"/>
  <c r="AY3077" i="20"/>
  <c r="AW3077" i="20"/>
  <c r="AY3080" i="20" s="1"/>
  <c r="AY1631" i="20"/>
  <c r="AY1887" i="20"/>
  <c r="AW1887" i="20"/>
  <c r="AY1890" i="20" s="1"/>
  <c r="AY2513" i="20"/>
  <c r="AY74" i="20"/>
  <c r="AW74" i="20"/>
  <c r="AY77" i="20" s="1"/>
  <c r="AY1817" i="20"/>
  <c r="AW1817" i="20"/>
  <c r="AY1820" i="20" s="1"/>
  <c r="AY1309" i="20"/>
  <c r="AY1775" i="20"/>
  <c r="AW1775" i="20"/>
  <c r="AY1778" i="20" s="1"/>
  <c r="AY2345" i="20"/>
  <c r="AY2702" i="20"/>
  <c r="AY571" i="20"/>
  <c r="AW571" i="20"/>
  <c r="AY1995" i="20"/>
  <c r="AY1663" i="20"/>
  <c r="AW1663" i="20"/>
  <c r="AW1134" i="20"/>
  <c r="AY350" i="20"/>
  <c r="AY1484" i="20"/>
  <c r="AY1649" i="20"/>
  <c r="AW1649" i="20"/>
  <c r="AY641" i="20"/>
  <c r="AW641" i="20"/>
  <c r="AW2002" i="20"/>
  <c r="AW2615" i="20"/>
  <c r="AY2618" i="20" s="1"/>
  <c r="AY2615" i="20"/>
  <c r="AW3028" i="20"/>
  <c r="AY3031" i="20" s="1"/>
  <c r="AW1736" i="20"/>
  <c r="AY2804" i="20"/>
  <c r="AW2804" i="20"/>
  <c r="AY2807" i="20" s="1"/>
  <c r="AW1470" i="20"/>
  <c r="AY2737" i="20"/>
  <c r="AW3472" i="20"/>
  <c r="AY2832" i="20"/>
  <c r="AW2832" i="20"/>
  <c r="AY2835" i="20" s="1"/>
  <c r="AW1764" i="20"/>
  <c r="AY697" i="20"/>
  <c r="AW697" i="20"/>
  <c r="AY700" i="20" s="1"/>
  <c r="AY1845" i="20"/>
  <c r="AW1845" i="20"/>
  <c r="AY3371" i="20"/>
  <c r="AW3371" i="20"/>
  <c r="AW2016" i="20"/>
  <c r="AW1491" i="20"/>
  <c r="AW1876" i="20"/>
  <c r="AY1460" i="20"/>
  <c r="AW1460" i="20"/>
  <c r="AW2559" i="20"/>
  <c r="AY2559" i="20"/>
  <c r="AY732" i="20"/>
  <c r="AW732" i="20"/>
  <c r="AY735" i="20" s="1"/>
  <c r="AY3112" i="20"/>
  <c r="AW3112" i="20"/>
  <c r="AW1253" i="20"/>
  <c r="AW3444" i="20"/>
  <c r="AW1281" i="20"/>
  <c r="AW1036" i="20"/>
  <c r="AW2940" i="20"/>
  <c r="AY2611" i="20"/>
  <c r="AW2282" i="20"/>
  <c r="AW1428" i="20"/>
  <c r="AY1474" i="20"/>
  <c r="AW1474" i="20"/>
  <c r="AY2391" i="20"/>
  <c r="AW2391" i="20"/>
  <c r="AY2394" i="20" s="1"/>
  <c r="AW2076" i="20"/>
  <c r="AY2076" i="20"/>
  <c r="AW714" i="20"/>
  <c r="AY144" i="20"/>
  <c r="AW144" i="20"/>
  <c r="AY147" i="20" s="1"/>
  <c r="AW1957" i="20"/>
  <c r="AY1960" i="20" s="1"/>
  <c r="AY2303" i="20"/>
  <c r="AW518" i="20"/>
  <c r="AY3315" i="20"/>
  <c r="AW3315" i="20"/>
  <c r="AY3318" i="20" s="1"/>
  <c r="AW2489" i="20"/>
  <c r="AY2492" i="20" s="1"/>
  <c r="AW2933" i="20"/>
  <c r="AY2958" i="20"/>
  <c r="AW2958" i="20"/>
  <c r="AY522" i="20"/>
  <c r="AW522" i="20"/>
  <c r="AY525" i="20" s="1"/>
  <c r="AY704" i="20"/>
  <c r="AW704" i="20"/>
  <c r="AY707" i="20" s="1"/>
  <c r="AY483" i="20"/>
  <c r="AW609" i="20"/>
  <c r="AY2877" i="20"/>
  <c r="AY2125" i="20"/>
  <c r="AW2125" i="20"/>
  <c r="AY49" i="20"/>
  <c r="AY1334" i="20"/>
  <c r="AW1334" i="20"/>
  <c r="AY1337" i="20" s="1"/>
  <c r="AY3091" i="20"/>
  <c r="AY3094" i="20" s="1"/>
  <c r="AW868" i="20"/>
  <c r="AW662" i="20"/>
  <c r="AY665" i="20" s="1"/>
  <c r="AY3367" i="20"/>
  <c r="AW1124" i="20"/>
  <c r="AY1127" i="20" s="1"/>
  <c r="AY2713" i="20"/>
  <c r="AW2713" i="20"/>
  <c r="AY312" i="20"/>
  <c r="AW312" i="20"/>
  <c r="AY315" i="20" s="1"/>
  <c r="AY655" i="20"/>
  <c r="AW655" i="20"/>
  <c r="AY658" i="20" s="1"/>
  <c r="AY3154" i="20"/>
  <c r="AW3154" i="20"/>
  <c r="AY2870" i="20"/>
  <c r="AW1866" i="20"/>
  <c r="AY1866" i="20"/>
  <c r="AW2020" i="20"/>
  <c r="AY2023" i="20" s="1"/>
  <c r="AY2020" i="20"/>
  <c r="AY1600" i="20"/>
  <c r="AW1600" i="20"/>
  <c r="AW532" i="20"/>
  <c r="AW3199" i="20"/>
  <c r="AW1964" i="20"/>
  <c r="AY1964" i="20"/>
  <c r="AY3206" i="20"/>
  <c r="AW2548" i="20"/>
  <c r="AY67" i="20"/>
  <c r="AY70" i="20" s="1"/>
  <c r="AW2170" i="20"/>
  <c r="AY1208" i="20"/>
  <c r="AW1208" i="20"/>
  <c r="AY1211" i="20" s="1"/>
  <c r="AW1299" i="20"/>
  <c r="AY1299" i="20"/>
  <c r="AY1152" i="20"/>
  <c r="AW1152" i="20"/>
  <c r="AW564" i="20"/>
  <c r="AY567" i="20" s="1"/>
  <c r="AW228" i="20"/>
  <c r="AY231" i="20" s="1"/>
  <c r="AW756" i="20"/>
  <c r="AY3357" i="20"/>
  <c r="AW3357" i="20"/>
  <c r="AW3479" i="20"/>
  <c r="AW413" i="20"/>
  <c r="AW1911" i="20"/>
  <c r="AY1362" i="20"/>
  <c r="AW1362" i="20"/>
  <c r="AY3322" i="20"/>
  <c r="AW3322" i="20"/>
  <c r="AY3325" i="20" s="1"/>
  <c r="AW42" i="20"/>
  <c r="AW3080" i="20"/>
  <c r="AW189" i="20"/>
  <c r="AY2979" i="20"/>
  <c r="AY2982" i="20" s="1"/>
  <c r="AY2055" i="20"/>
  <c r="AW2055" i="20"/>
  <c r="AY2268" i="20"/>
  <c r="AY3059" i="20"/>
  <c r="AY1250" i="20"/>
  <c r="AW1250" i="20"/>
  <c r="AY1253" i="20" s="1"/>
  <c r="AY2408" i="20"/>
  <c r="AY1824" i="20"/>
  <c r="AW1824" i="20"/>
  <c r="AY1827" i="20" s="1"/>
  <c r="AW354" i="20"/>
  <c r="AY357" i="20" s="1"/>
  <c r="AY1656" i="20"/>
  <c r="AW1656" i="20"/>
  <c r="AY1659" i="20" s="1"/>
  <c r="AY399" i="20"/>
  <c r="AY3493" i="20"/>
  <c r="AY63" i="20"/>
  <c r="AY203" i="20"/>
  <c r="AY3448" i="20"/>
  <c r="AW3448" i="20"/>
  <c r="AW746" i="20"/>
  <c r="AY746" i="20"/>
  <c r="AY424" i="20"/>
  <c r="AW424" i="20"/>
  <c r="AY427" i="20" s="1"/>
  <c r="AY2240" i="20"/>
  <c r="AY1943" i="20"/>
  <c r="AW1943" i="20"/>
  <c r="AY1946" i="20" s="1"/>
  <c r="AY910" i="20"/>
  <c r="AY2377" i="20"/>
  <c r="AW2377" i="20"/>
  <c r="AY2380" i="20" s="1"/>
  <c r="AY900" i="20"/>
  <c r="AW900" i="20"/>
  <c r="AY903" i="20" s="1"/>
  <c r="AW3147" i="20"/>
  <c r="AY3150" i="20" s="1"/>
  <c r="AY3147" i="20"/>
  <c r="AY1148" i="20"/>
  <c r="AW2776" i="20"/>
  <c r="AY2779" i="20" s="1"/>
  <c r="AY2657" i="20"/>
  <c r="AW2657" i="20"/>
  <c r="AY2660" i="20" s="1"/>
  <c r="AY1033" i="20"/>
  <c r="AW1033" i="20"/>
  <c r="AY1036" i="20" s="1"/>
  <c r="AY3406" i="20"/>
  <c r="AW3406" i="20"/>
  <c r="AY1316" i="20"/>
  <c r="AY3455" i="20"/>
  <c r="AW3455" i="20"/>
  <c r="AY406" i="20"/>
  <c r="AY2643" i="20"/>
  <c r="AW2643" i="20"/>
  <c r="AY2646" i="20" s="1"/>
  <c r="AY3049" i="20"/>
  <c r="AW3049" i="20"/>
  <c r="AY2034" i="20"/>
  <c r="AW2034" i="20"/>
  <c r="AY865" i="20"/>
  <c r="AW865" i="20"/>
  <c r="AY868" i="20" s="1"/>
  <c r="AY2986" i="20"/>
  <c r="AW2986" i="20"/>
  <c r="AY2989" i="20" s="1"/>
  <c r="AY1985" i="20"/>
  <c r="AY1988" i="20" s="1"/>
  <c r="AW2580" i="20"/>
  <c r="AY2580" i="20"/>
  <c r="AY1768" i="20"/>
  <c r="AW1768" i="20"/>
  <c r="AY1022" i="20"/>
  <c r="AY2230" i="20"/>
  <c r="AW2230" i="20"/>
  <c r="AY2233" i="20" s="1"/>
  <c r="AY1617" i="20"/>
  <c r="AY1792" i="20"/>
  <c r="AY179" i="20"/>
  <c r="AY182" i="20" s="1"/>
  <c r="AW3462" i="20"/>
  <c r="AY3465" i="20" s="1"/>
  <c r="AY879" i="20"/>
  <c r="AW879" i="20"/>
  <c r="AY882" i="20" s="1"/>
  <c r="AY2363" i="20"/>
  <c r="AW2363" i="20"/>
  <c r="AY2366" i="20" s="1"/>
  <c r="AY1593" i="20"/>
  <c r="AW1593" i="20"/>
  <c r="AY3287" i="20"/>
  <c r="AW3287" i="20"/>
  <c r="AY3259" i="20"/>
  <c r="AW3259" i="20"/>
  <c r="AY3262" i="20" s="1"/>
  <c r="AY2636" i="20"/>
  <c r="AY2639" i="20" s="1"/>
  <c r="AY1971" i="20"/>
  <c r="AW1971" i="20"/>
  <c r="AY1974" i="20" s="1"/>
  <c r="AW1397" i="20"/>
  <c r="AY1397" i="20"/>
  <c r="AY2825" i="20"/>
  <c r="AW2825" i="20"/>
  <c r="AW116" i="20"/>
  <c r="AY119" i="20" s="1"/>
  <c r="AY2860" i="20"/>
  <c r="AW2860" i="20"/>
  <c r="AY2863" i="20" s="1"/>
  <c r="AY466" i="20"/>
  <c r="AY469" i="20" s="1"/>
  <c r="AY2566" i="20"/>
  <c r="AW2566" i="20"/>
  <c r="AY2569" i="20" s="1"/>
  <c r="AW1369" i="20"/>
  <c r="AY1372" i="20" s="1"/>
  <c r="AY2846" i="20"/>
  <c r="AW2846" i="20"/>
  <c r="AY2849" i="20" s="1"/>
  <c r="AY753" i="20"/>
  <c r="AW753" i="20"/>
  <c r="AY756" i="20" s="1"/>
  <c r="AY1796" i="20"/>
  <c r="AW1796" i="20"/>
  <c r="AY3245" i="20"/>
  <c r="AY3248" i="20" s="1"/>
  <c r="AY3399" i="20"/>
  <c r="AW3399" i="20"/>
  <c r="AW3105" i="20"/>
  <c r="AY3108" i="20" s="1"/>
  <c r="AW3325" i="20"/>
  <c r="AW2765" i="20"/>
  <c r="AY1586" i="20"/>
  <c r="AW1586" i="20"/>
  <c r="AY2461" i="20"/>
  <c r="AY2464" i="20" s="1"/>
  <c r="AY634" i="20"/>
  <c r="AY637" i="20" s="1"/>
  <c r="AY977" i="20"/>
  <c r="AW977" i="20"/>
  <c r="AY980" i="20" s="1"/>
  <c r="AW1719" i="20"/>
  <c r="AY1719" i="20"/>
  <c r="AY2044" i="20"/>
  <c r="AY3021" i="20"/>
  <c r="AW3021" i="20"/>
  <c r="AY3024" i="20" s="1"/>
  <c r="AY2685" i="20"/>
  <c r="AW2685" i="20"/>
  <c r="AW627" i="20"/>
  <c r="AY630" i="20" s="1"/>
  <c r="AW1131" i="20"/>
  <c r="AY1131" i="20"/>
  <c r="AY431" i="20"/>
  <c r="AW431" i="20"/>
  <c r="AY2254" i="20"/>
  <c r="AY1677" i="20"/>
  <c r="AW1677" i="20"/>
  <c r="AY459" i="20"/>
  <c r="AW459" i="20"/>
  <c r="AY1432" i="20"/>
  <c r="AW1432" i="20"/>
  <c r="AY1435" i="20" s="1"/>
  <c r="AW3378" i="20"/>
  <c r="AY3378" i="20"/>
  <c r="AY294" i="20"/>
  <c r="AY385" i="20"/>
  <c r="AW1236" i="20"/>
  <c r="AY1239" i="20" s="1"/>
  <c r="AY1918" i="20"/>
  <c r="AY1204" i="20"/>
  <c r="AY501" i="20"/>
  <c r="AY504" i="20" s="1"/>
  <c r="AY2083" i="20"/>
  <c r="AW2083" i="20"/>
  <c r="AW32" i="20"/>
  <c r="AY32" i="20"/>
  <c r="AY2419" i="20"/>
  <c r="AW2419" i="20"/>
  <c r="AY2422" i="20" s="1"/>
  <c r="AW130" i="20"/>
  <c r="AY133" i="20" s="1"/>
  <c r="AY130" i="20"/>
  <c r="AY935" i="20"/>
  <c r="AW935" i="20"/>
  <c r="AY487" i="20"/>
  <c r="AW487" i="20"/>
  <c r="AY490" i="20" s="1"/>
  <c r="AY3185" i="20"/>
  <c r="AY1162" i="20"/>
  <c r="AW441" i="20"/>
  <c r="AW802" i="20"/>
  <c r="AY802" i="20"/>
  <c r="AY2062" i="20"/>
  <c r="AW2062" i="20"/>
  <c r="AW1901" i="20"/>
  <c r="AY1904" i="20" s="1"/>
  <c r="AY2202" i="20"/>
  <c r="AY2205" i="20" s="1"/>
  <c r="AY375" i="20"/>
  <c r="AW375" i="20"/>
  <c r="AY378" i="20" s="1"/>
  <c r="AY1169" i="20"/>
  <c r="AW3329" i="20"/>
  <c r="AY3332" i="20" s="1"/>
  <c r="AY3329" i="20"/>
  <c r="AY2951" i="20"/>
  <c r="AY2954" i="20" s="1"/>
  <c r="AY956" i="20"/>
  <c r="AW956" i="20"/>
  <c r="AY1880" i="20"/>
  <c r="AW1880" i="20"/>
  <c r="AY1883" i="20" s="1"/>
  <c r="AY2923" i="20"/>
  <c r="AW2923" i="20"/>
  <c r="AY2926" i="20" s="1"/>
  <c r="AW1589" i="20"/>
  <c r="AY1348" i="20"/>
  <c r="AW1348" i="20"/>
  <c r="AY1351" i="20" s="1"/>
  <c r="AY2629" i="20"/>
  <c r="AY2632" i="20" s="1"/>
  <c r="AY823" i="20"/>
  <c r="AW823" i="20"/>
  <c r="AY826" i="20" s="1"/>
  <c r="AY742" i="20"/>
  <c r="AY1411" i="20"/>
  <c r="AW1411" i="20"/>
  <c r="AY2769" i="20"/>
  <c r="AW2769" i="20"/>
  <c r="AY2772" i="20" s="1"/>
  <c r="AY1537" i="20"/>
  <c r="AW1537" i="20"/>
  <c r="AY1540" i="20" s="1"/>
  <c r="AW1635" i="20"/>
  <c r="AY1638" i="20" s="1"/>
  <c r="AY928" i="20"/>
  <c r="AW928" i="20"/>
  <c r="AY931" i="20" s="1"/>
  <c r="AY319" i="20"/>
  <c r="AW319" i="20"/>
  <c r="AW2688" i="20"/>
  <c r="AW1243" i="20"/>
  <c r="AY1243" i="20"/>
  <c r="AY1029" i="20"/>
  <c r="AY126" i="20"/>
  <c r="AW434" i="20"/>
  <c r="AW2944" i="20"/>
  <c r="AY2947" i="20" s="1"/>
  <c r="AW259" i="20"/>
  <c r="AW1946" i="20"/>
  <c r="AY3437" i="20"/>
  <c r="AY368" i="20"/>
  <c r="AW368" i="20"/>
  <c r="AY371" i="20" s="1"/>
  <c r="AW1519" i="20"/>
  <c r="AY2622" i="20"/>
  <c r="AW2622" i="20"/>
  <c r="AY3042" i="20"/>
  <c r="AW3042" i="20"/>
  <c r="AY3045" i="20" s="1"/>
  <c r="AY263" i="20"/>
  <c r="AW263" i="20"/>
  <c r="AY266" i="20" s="1"/>
  <c r="AW2727" i="20"/>
  <c r="AY2730" i="20" s="1"/>
  <c r="AY2727" i="20"/>
  <c r="AY1705" i="20"/>
  <c r="AW1705" i="20"/>
  <c r="AY599" i="20"/>
  <c r="AW599" i="20"/>
  <c r="AY602" i="20" s="1"/>
  <c r="AY1551" i="20"/>
  <c r="AW1551" i="20"/>
  <c r="AY1554" i="20" s="1"/>
  <c r="AW1680" i="20"/>
  <c r="AW462" i="20"/>
  <c r="AY2433" i="20"/>
  <c r="AW2433" i="20"/>
  <c r="AY2909" i="20"/>
  <c r="AW2909" i="20"/>
  <c r="AY2912" i="20" s="1"/>
  <c r="AW1435" i="20"/>
  <c r="AY3133" i="20"/>
  <c r="AW3133" i="20"/>
  <c r="AY3136" i="20" s="1"/>
  <c r="AY767" i="20"/>
  <c r="AW767" i="20"/>
  <c r="AY770" i="20" s="1"/>
  <c r="AY3392" i="20"/>
  <c r="AW3392" i="20"/>
  <c r="AW322" i="20"/>
  <c r="AW3381" i="20"/>
  <c r="AY1425" i="20"/>
  <c r="AW1425" i="20"/>
  <c r="AY1428" i="20" s="1"/>
  <c r="AY2286" i="20"/>
  <c r="AW2286" i="20"/>
  <c r="AY2289" i="20" s="1"/>
  <c r="AY1386" i="20"/>
  <c r="AW1859" i="20"/>
  <c r="AY1862" i="20" s="1"/>
  <c r="AY585" i="20"/>
  <c r="AW585" i="20"/>
  <c r="AY3175" i="20"/>
  <c r="AW3175" i="20"/>
  <c r="AY3178" i="20" s="1"/>
  <c r="AY2482" i="20"/>
  <c r="AW2482" i="20"/>
  <c r="AY2485" i="20" s="1"/>
  <c r="AW1320" i="20"/>
  <c r="AY1323" i="20" s="1"/>
  <c r="AY2678" i="20"/>
  <c r="AW2678" i="20"/>
  <c r="AY2681" i="20" s="1"/>
  <c r="AY2027" i="20"/>
  <c r="AW2027" i="20"/>
  <c r="AY2030" i="20" s="1"/>
  <c r="AY543" i="20"/>
  <c r="AW543" i="20"/>
  <c r="AY3084" i="20"/>
  <c r="AW3084" i="20"/>
  <c r="AW2086" i="20"/>
  <c r="AW3217" i="20"/>
  <c r="AY3220" i="20" s="1"/>
  <c r="AY2797" i="20"/>
  <c r="AW2797" i="20"/>
  <c r="AY2800" i="20" s="1"/>
  <c r="AW35" i="20"/>
  <c r="AY3504" i="20"/>
  <c r="AW3504" i="20"/>
  <c r="AY3507" i="20" s="1"/>
  <c r="AY984" i="20"/>
  <c r="AW984" i="20"/>
  <c r="AY2139" i="20"/>
  <c r="AW2139" i="20"/>
  <c r="AW133" i="20"/>
  <c r="AW1771" i="20"/>
  <c r="AW938" i="20"/>
  <c r="AY1642" i="20"/>
  <c r="AW1642" i="20"/>
  <c r="AW1117" i="20"/>
  <c r="AY1117" i="20"/>
  <c r="AW1726" i="20"/>
  <c r="AY1726" i="20"/>
  <c r="AW2132" i="20"/>
  <c r="AY2135" i="20" s="1"/>
  <c r="AY2132" i="20"/>
  <c r="AY893" i="20"/>
  <c r="AY896" i="20" s="1"/>
  <c r="AW2366" i="20"/>
  <c r="AY2006" i="20"/>
  <c r="AW2006" i="20"/>
  <c r="AY2009" i="20" s="1"/>
  <c r="AW3290" i="20"/>
  <c r="AY1061" i="20"/>
  <c r="AY1064" i="20" s="1"/>
  <c r="AW805" i="20"/>
  <c r="AW2811" i="20"/>
  <c r="AY2814" i="20" s="1"/>
  <c r="AY2370" i="20"/>
  <c r="AW2370" i="20"/>
  <c r="AW2065" i="20"/>
  <c r="AW1740" i="20"/>
  <c r="AY1743" i="20" s="1"/>
  <c r="AW378" i="20"/>
  <c r="AW508" i="20"/>
  <c r="AY511" i="20" s="1"/>
  <c r="AW3332" i="20"/>
  <c r="AW1883" i="20"/>
  <c r="AW2104" i="20"/>
  <c r="AY2107" i="20" s="1"/>
  <c r="AY2447" i="20"/>
  <c r="AW2447" i="20"/>
  <c r="AW1572" i="20"/>
  <c r="AY1575" i="20" s="1"/>
  <c r="AW3266" i="20"/>
  <c r="AY3269" i="20" s="1"/>
  <c r="AW1803" i="20"/>
  <c r="AY1806" i="20" s="1"/>
  <c r="AW2111" i="20"/>
  <c r="AY2114" i="20" s="1"/>
  <c r="AY2902" i="20"/>
  <c r="AW2902" i="20"/>
  <c r="AY2905" i="20" s="1"/>
  <c r="AY690" i="20"/>
  <c r="AY693" i="20" s="1"/>
  <c r="AY88" i="20"/>
  <c r="AW88" i="20"/>
  <c r="AY91" i="20" s="1"/>
  <c r="AW536" i="20"/>
  <c r="AY536" i="20"/>
  <c r="AY2223" i="20"/>
  <c r="AW2223" i="20"/>
  <c r="AY256" i="20"/>
  <c r="AW256" i="20"/>
  <c r="AY1516" i="20"/>
  <c r="AW1516" i="20"/>
  <c r="AY1519" i="20" s="1"/>
  <c r="AW270" i="20"/>
  <c r="AY273" i="20" s="1"/>
  <c r="AY2594" i="20"/>
  <c r="AW2594" i="20"/>
  <c r="AY2597" i="20" s="1"/>
  <c r="AW557" i="20"/>
  <c r="AY560" i="20" s="1"/>
  <c r="AY2209" i="20"/>
  <c r="AW2209" i="20"/>
  <c r="AY788" i="20"/>
  <c r="AW788" i="20"/>
  <c r="AY791" i="20" s="1"/>
  <c r="AW980" i="20"/>
  <c r="AW2772" i="20"/>
  <c r="AY2013" i="20"/>
  <c r="AW2013" i="20"/>
  <c r="AY854" i="20"/>
  <c r="AW371" i="20"/>
  <c r="AY308" i="20"/>
  <c r="AW2625" i="20"/>
  <c r="AW3045" i="20"/>
  <c r="AW266" i="20"/>
  <c r="AW2730" i="20"/>
  <c r="AW1708" i="20"/>
  <c r="AW602" i="20"/>
  <c r="AW1554" i="20"/>
  <c r="AY966" i="20"/>
  <c r="AY3430" i="20"/>
  <c r="AY1831" i="20"/>
  <c r="AW1831" i="20"/>
  <c r="AY1834" i="20" s="1"/>
  <c r="AW2912" i="20"/>
  <c r="AW1722" i="20"/>
  <c r="AW3136" i="20"/>
  <c r="AW770" i="20"/>
  <c r="AW1341" i="20"/>
  <c r="AY1341" i="20"/>
  <c r="AW931" i="20"/>
  <c r="AW3395" i="20"/>
  <c r="AY1404" i="20"/>
  <c r="AW1404" i="20"/>
  <c r="AY1523" i="20"/>
  <c r="AW1523" i="20"/>
  <c r="AY2072" i="20"/>
  <c r="AW2289" i="20"/>
  <c r="AY1001" i="20"/>
  <c r="AW588" i="20"/>
  <c r="AW1922" i="20"/>
  <c r="AY1925" i="20" s="1"/>
  <c r="AY1922" i="20"/>
  <c r="AW2485" i="20"/>
  <c r="AW2681" i="20"/>
  <c r="AW2030" i="20"/>
  <c r="AW546" i="20"/>
  <c r="AY1355" i="20"/>
  <c r="AW1355" i="20"/>
  <c r="AY1358" i="20" s="1"/>
  <c r="AW3087" i="20"/>
  <c r="AY3161" i="20"/>
  <c r="AW3161" i="20"/>
  <c r="AY3164" i="20" s="1"/>
  <c r="AW2972" i="20"/>
  <c r="AY2975" i="20" s="1"/>
  <c r="AY2972" i="20"/>
  <c r="AY2538" i="20"/>
  <c r="AW2538" i="20"/>
  <c r="AW1670" i="20"/>
  <c r="AY1670" i="20"/>
  <c r="AW2884" i="20"/>
  <c r="AW2422" i="20"/>
  <c r="AW1190" i="20"/>
  <c r="AW3507" i="20"/>
  <c r="AW2142" i="20"/>
  <c r="AW2181" i="20"/>
  <c r="AY2181" i="20"/>
  <c r="AY872" i="20"/>
  <c r="AW872" i="20"/>
  <c r="AY2335" i="20"/>
  <c r="AW2335" i="20"/>
  <c r="AY1089" i="20"/>
  <c r="AY1092" i="20" s="1"/>
  <c r="AY1138" i="20"/>
  <c r="AW1138" i="20"/>
  <c r="AW2671" i="20"/>
  <c r="AY2671" i="20"/>
  <c r="AW490" i="20"/>
  <c r="AW1645" i="20"/>
  <c r="AW1694" i="20"/>
  <c r="AY2601" i="20"/>
  <c r="AW2601" i="20"/>
  <c r="AY2604" i="20" s="1"/>
  <c r="AW1729" i="20"/>
  <c r="AW2135" i="20"/>
  <c r="AW2009" i="20"/>
  <c r="AY2090" i="20"/>
  <c r="AW2090" i="20"/>
  <c r="AY2093" i="20" s="1"/>
  <c r="AW959" i="20"/>
  <c r="AW2373" i="20"/>
  <c r="AY2573" i="20"/>
  <c r="AW2573" i="20"/>
  <c r="AY2310" i="20"/>
  <c r="AW2590" i="20"/>
  <c r="AY2195" i="20"/>
  <c r="AW2195" i="20"/>
  <c r="AY2198" i="20" s="1"/>
  <c r="AY1579" i="20"/>
  <c r="AW1579" i="20"/>
  <c r="AY3413" i="20"/>
  <c r="AW3413" i="20"/>
  <c r="AY452" i="20"/>
  <c r="AW452" i="20"/>
  <c r="AY455" i="20" s="1"/>
  <c r="AY3066" i="20"/>
  <c r="AY3119" i="20"/>
  <c r="AW3119" i="20"/>
  <c r="AY207" i="20"/>
  <c r="AW207" i="20"/>
  <c r="AY210" i="20" s="1"/>
  <c r="AY809" i="20"/>
  <c r="AW809" i="20"/>
  <c r="AY812" i="20" s="1"/>
  <c r="AY2468" i="20"/>
  <c r="AW2468" i="20"/>
  <c r="AW2450" i="20"/>
  <c r="AW2905" i="20"/>
  <c r="AY2531" i="20"/>
  <c r="AW2531" i="20"/>
  <c r="AY2534" i="20" s="1"/>
  <c r="AY2146" i="20"/>
  <c r="AY2149" i="20" s="1"/>
  <c r="AY25" i="20"/>
  <c r="AW25" i="20"/>
  <c r="AY28" i="20" s="1"/>
  <c r="AW28" i="20"/>
  <c r="BA530" i="20"/>
  <c r="BA529" i="20"/>
  <c r="BA528" i="20"/>
  <c r="BA527" i="20"/>
  <c r="BA526" i="20"/>
  <c r="BA525" i="20"/>
  <c r="BA524" i="20"/>
  <c r="BA523" i="20"/>
  <c r="BA522" i="20"/>
  <c r="BA521" i="20"/>
  <c r="BA520" i="20"/>
  <c r="BA519" i="20"/>
  <c r="BA518" i="20"/>
  <c r="BA517" i="20"/>
  <c r="BA516" i="20"/>
  <c r="BA515" i="20"/>
  <c r="BA514" i="20"/>
  <c r="BA513" i="20"/>
  <c r="BA512" i="20"/>
  <c r="BA511" i="20"/>
  <c r="BA510" i="20"/>
  <c r="BA509" i="20"/>
  <c r="BA508" i="20"/>
  <c r="BA507" i="20"/>
  <c r="BA506" i="20"/>
  <c r="BA505" i="20"/>
  <c r="BA504" i="20"/>
  <c r="BA503" i="20"/>
  <c r="BA502" i="20"/>
  <c r="BA501" i="20"/>
  <c r="BA500" i="20"/>
  <c r="BA499" i="20"/>
  <c r="BA498" i="20"/>
  <c r="BA497" i="20"/>
  <c r="BA496" i="20"/>
  <c r="BA495" i="20"/>
  <c r="BA494" i="20"/>
  <c r="BA493" i="20"/>
  <c r="BA492" i="20"/>
  <c r="BA491" i="20"/>
  <c r="BA490" i="20"/>
  <c r="BA489" i="20"/>
  <c r="BA488" i="20"/>
  <c r="BA487" i="20"/>
  <c r="BA486" i="20"/>
  <c r="BA485" i="20"/>
  <c r="BA484" i="20"/>
  <c r="BA483" i="20"/>
  <c r="BA482" i="20"/>
  <c r="BA481" i="20"/>
  <c r="BA480" i="20"/>
  <c r="BA479" i="20"/>
  <c r="BA478" i="20"/>
  <c r="BA477" i="20"/>
  <c r="BA476" i="20"/>
  <c r="BA475" i="20"/>
  <c r="BA474" i="20"/>
  <c r="BA473" i="20"/>
  <c r="BA472" i="20"/>
  <c r="BA471" i="20"/>
  <c r="BA470" i="20"/>
  <c r="BA469" i="20"/>
  <c r="BA468" i="20"/>
  <c r="BA467" i="20"/>
  <c r="BA466" i="20"/>
  <c r="BA465" i="20"/>
  <c r="BA464" i="20"/>
  <c r="BA463" i="20"/>
  <c r="BA462" i="20"/>
  <c r="BA461" i="20"/>
  <c r="BA460" i="20"/>
  <c r="BA459" i="20"/>
  <c r="B459" i="20"/>
  <c r="BA95" i="20" s="1"/>
  <c r="BA458" i="20"/>
  <c r="BA457" i="20"/>
  <c r="BA456" i="20"/>
  <c r="BA455" i="20"/>
  <c r="BA454" i="20"/>
  <c r="BA453" i="20"/>
  <c r="BA452" i="20"/>
  <c r="BA451" i="20"/>
  <c r="BA450" i="20"/>
  <c r="BA449" i="20"/>
  <c r="BA448" i="20"/>
  <c r="BA447" i="20"/>
  <c r="BA446" i="20"/>
  <c r="BA445" i="20"/>
  <c r="BA444" i="20"/>
  <c r="BA443" i="20"/>
  <c r="BA442" i="20"/>
  <c r="BA441" i="20"/>
  <c r="BA440" i="20"/>
  <c r="BA439" i="20"/>
  <c r="BA438" i="20"/>
  <c r="BA437" i="20"/>
  <c r="BA436" i="20"/>
  <c r="BA435" i="20"/>
  <c r="BA434" i="20"/>
  <c r="BA433" i="20"/>
  <c r="BA432" i="20"/>
  <c r="BA431" i="20"/>
  <c r="BA430" i="20"/>
  <c r="BA429" i="20"/>
  <c r="BA428" i="20"/>
  <c r="BA427" i="20"/>
  <c r="BA426" i="20"/>
  <c r="BA425" i="20"/>
  <c r="BA424" i="20"/>
  <c r="BA423" i="20"/>
  <c r="BA422" i="20"/>
  <c r="BA421" i="20"/>
  <c r="BA420" i="20"/>
  <c r="BA419" i="20"/>
  <c r="BA418" i="20"/>
  <c r="BA417" i="20"/>
  <c r="BA416" i="20"/>
  <c r="BA415" i="20"/>
  <c r="BA414" i="20"/>
  <c r="BA413" i="20"/>
  <c r="BA412" i="20"/>
  <c r="BA411" i="20"/>
  <c r="BA410" i="20"/>
  <c r="BA409" i="20"/>
  <c r="BA408" i="20"/>
  <c r="BA407" i="20"/>
  <c r="BA406" i="20"/>
  <c r="BA405" i="20"/>
  <c r="BA404" i="20"/>
  <c r="BA403" i="20"/>
  <c r="BA402" i="20"/>
  <c r="BA401" i="20"/>
  <c r="BA400" i="20"/>
  <c r="BA399" i="20"/>
  <c r="BA398" i="20"/>
  <c r="BA397" i="20"/>
  <c r="BA396" i="20"/>
  <c r="BA395" i="20"/>
  <c r="BA394" i="20"/>
  <c r="BA393" i="20"/>
  <c r="BA392" i="20"/>
  <c r="BA391" i="20"/>
  <c r="BA390" i="20"/>
  <c r="BA389" i="20"/>
  <c r="BA388" i="20"/>
  <c r="BA387" i="20"/>
  <c r="BA386" i="20"/>
  <c r="BA385" i="20"/>
  <c r="BA384" i="20"/>
  <c r="BA383" i="20"/>
  <c r="BA382" i="20"/>
  <c r="BA381" i="20"/>
  <c r="BA380" i="20"/>
  <c r="BA379" i="20"/>
  <c r="BA378" i="20"/>
  <c r="BA377" i="20"/>
  <c r="BA376" i="20"/>
  <c r="BA375" i="20"/>
  <c r="BA374" i="20"/>
  <c r="BA373" i="20"/>
  <c r="BA372" i="20"/>
  <c r="BA371" i="20"/>
  <c r="BA370" i="20"/>
  <c r="BA369" i="20"/>
  <c r="BA368" i="20"/>
  <c r="BA367" i="20"/>
  <c r="BA366" i="20"/>
  <c r="BA365" i="20"/>
  <c r="BA364" i="20"/>
  <c r="BA363" i="20"/>
  <c r="BA362" i="20"/>
  <c r="BA361" i="20"/>
  <c r="BA360" i="20"/>
  <c r="BA359" i="20"/>
  <c r="BA358" i="20"/>
  <c r="BA357" i="20"/>
  <c r="BA356" i="20"/>
  <c r="BA355" i="20"/>
  <c r="BA354" i="20"/>
  <c r="BA353" i="20"/>
  <c r="BA352" i="20"/>
  <c r="BA351" i="20"/>
  <c r="BA350" i="20"/>
  <c r="BA349" i="20"/>
  <c r="BA348" i="20"/>
  <c r="BA347" i="20"/>
  <c r="BA346" i="20"/>
  <c r="BA345" i="20"/>
  <c r="BA344" i="20"/>
  <c r="BA343" i="20"/>
  <c r="BA342" i="20"/>
  <c r="BA341" i="20"/>
  <c r="BA340" i="20"/>
  <c r="BA339" i="20"/>
  <c r="BA338" i="20"/>
  <c r="BA337" i="20"/>
  <c r="BA336" i="20"/>
  <c r="BA335" i="20"/>
  <c r="BA334" i="20"/>
  <c r="BA333" i="20"/>
  <c r="BA332" i="20"/>
  <c r="BA331" i="20"/>
  <c r="BA330" i="20"/>
  <c r="BA329" i="20"/>
  <c r="BA328" i="20"/>
  <c r="BA327" i="20"/>
  <c r="BA326" i="20"/>
  <c r="BA325" i="20"/>
  <c r="BA324" i="20"/>
  <c r="BA323" i="20"/>
  <c r="BA322" i="20"/>
  <c r="BA321" i="20"/>
  <c r="BA320" i="20"/>
  <c r="BA319" i="20"/>
  <c r="BA318" i="20"/>
  <c r="BA317" i="20"/>
  <c r="BA316" i="20"/>
  <c r="BA315" i="20"/>
  <c r="BA314" i="20"/>
  <c r="BA313" i="20"/>
  <c r="BA312" i="20"/>
  <c r="BA311" i="20"/>
  <c r="BA310" i="20"/>
  <c r="BA309" i="20"/>
  <c r="BA308" i="20"/>
  <c r="BA307" i="20"/>
  <c r="BA306" i="20"/>
  <c r="BA305" i="20"/>
  <c r="BA304" i="20"/>
  <c r="BA303" i="20"/>
  <c r="BA302" i="20"/>
  <c r="BA301" i="20"/>
  <c r="BA300" i="20"/>
  <c r="BA299" i="20"/>
  <c r="BA298" i="20"/>
  <c r="BA297" i="20"/>
  <c r="BA296" i="20"/>
  <c r="BA295" i="20"/>
  <c r="BA294" i="20"/>
  <c r="BA293" i="20"/>
  <c r="BA292" i="20"/>
  <c r="BA291" i="20"/>
  <c r="BA290" i="20"/>
  <c r="BA289" i="20"/>
  <c r="BA288" i="20"/>
  <c r="BA287" i="20"/>
  <c r="BA286" i="20"/>
  <c r="BA285" i="20"/>
  <c r="BA284" i="20"/>
  <c r="BA283" i="20"/>
  <c r="BA282" i="20"/>
  <c r="BA281" i="20"/>
  <c r="BA280" i="20"/>
  <c r="BA279" i="20"/>
  <c r="BA278" i="20"/>
  <c r="BA277" i="20"/>
  <c r="BA276" i="20"/>
  <c r="BA275" i="20"/>
  <c r="BA274" i="20"/>
  <c r="BA273" i="20"/>
  <c r="BA272" i="20"/>
  <c r="BA271" i="20"/>
  <c r="BA270" i="20"/>
  <c r="BA269" i="20"/>
  <c r="BA268" i="20"/>
  <c r="BA267" i="20"/>
  <c r="BA266" i="20"/>
  <c r="BA265" i="20"/>
  <c r="BA264" i="20"/>
  <c r="BA263" i="20"/>
  <c r="BA262" i="20"/>
  <c r="BA261" i="20"/>
  <c r="BA260" i="20"/>
  <c r="BA259" i="20"/>
  <c r="BA258" i="20"/>
  <c r="BA257" i="20"/>
  <c r="BA256" i="20"/>
  <c r="BA255" i="20"/>
  <c r="BA254" i="20"/>
  <c r="BA253" i="20"/>
  <c r="BA252" i="20"/>
  <c r="BA251" i="20"/>
  <c r="BA250" i="20"/>
  <c r="BA249" i="20"/>
  <c r="BA248" i="20"/>
  <c r="BA247" i="20"/>
  <c r="BA246" i="20"/>
  <c r="BA245" i="20"/>
  <c r="BA244" i="20"/>
  <c r="BA243" i="20"/>
  <c r="BA242" i="20"/>
  <c r="BA241" i="20"/>
  <c r="BA240" i="20"/>
  <c r="BA239" i="20"/>
  <c r="BA238" i="20"/>
  <c r="BA237" i="20"/>
  <c r="BA236" i="20"/>
  <c r="BA235" i="20"/>
  <c r="BA234" i="20"/>
  <c r="BA233" i="20"/>
  <c r="BA232" i="20"/>
  <c r="BA231" i="20"/>
  <c r="BA230" i="20"/>
  <c r="BA229" i="20"/>
  <c r="BA228" i="20"/>
  <c r="BA227" i="20"/>
  <c r="BA226" i="20"/>
  <c r="BA225" i="20"/>
  <c r="BA224" i="20"/>
  <c r="BA223" i="20"/>
  <c r="BA222" i="20"/>
  <c r="BA221" i="20"/>
  <c r="BA220" i="20"/>
  <c r="BA219" i="20"/>
  <c r="BA218" i="20"/>
  <c r="BA217" i="20"/>
  <c r="BA216" i="20"/>
  <c r="BA215" i="20"/>
  <c r="BA214" i="20"/>
  <c r="BA213" i="20"/>
  <c r="BA212" i="20"/>
  <c r="BA211" i="20"/>
  <c r="BA210" i="20"/>
  <c r="BA209" i="20"/>
  <c r="BA208" i="20"/>
  <c r="BA207" i="20"/>
  <c r="BA206" i="20"/>
  <c r="BA205" i="20"/>
  <c r="BA204" i="20"/>
  <c r="BA203" i="20"/>
  <c r="BA202" i="20"/>
  <c r="BA201" i="20"/>
  <c r="BA200" i="20"/>
  <c r="BA199" i="20"/>
  <c r="BA198" i="20"/>
  <c r="BA197" i="20"/>
  <c r="BA196" i="20"/>
  <c r="BA195" i="20"/>
  <c r="BA194" i="20"/>
  <c r="BA193" i="20"/>
  <c r="BA192" i="20"/>
  <c r="BA191" i="20"/>
  <c r="BA190" i="20"/>
  <c r="BA189" i="20"/>
  <c r="BA188" i="20"/>
  <c r="BA187" i="20"/>
  <c r="BA186" i="20"/>
  <c r="BA185" i="20"/>
  <c r="BA184" i="20"/>
  <c r="BA183" i="20"/>
  <c r="BA182" i="20"/>
  <c r="BA181" i="20"/>
  <c r="BA180" i="20"/>
  <c r="BA179" i="20"/>
  <c r="BA178" i="20"/>
  <c r="BA177" i="20"/>
  <c r="BA176" i="20"/>
  <c r="BA175" i="20"/>
  <c r="BA174" i="20"/>
  <c r="BA173" i="20"/>
  <c r="BA172" i="20"/>
  <c r="BA171" i="20"/>
  <c r="BA170" i="20"/>
  <c r="BA169" i="20"/>
  <c r="BA168" i="20"/>
  <c r="BA167" i="20"/>
  <c r="BA166" i="20"/>
  <c r="BA165" i="20"/>
  <c r="BA164" i="20"/>
  <c r="BA163" i="20"/>
  <c r="BA162" i="20"/>
  <c r="BA161" i="20"/>
  <c r="BA160" i="20"/>
  <c r="BA159" i="20"/>
  <c r="BA158" i="20"/>
  <c r="BA157" i="20"/>
  <c r="BA156" i="20"/>
  <c r="BA155" i="20"/>
  <c r="BA154" i="20"/>
  <c r="BA153" i="20"/>
  <c r="BA152" i="20"/>
  <c r="BA151" i="20"/>
  <c r="BA150" i="20"/>
  <c r="BA149" i="20"/>
  <c r="BA148" i="20"/>
  <c r="BA147" i="20"/>
  <c r="BA146" i="20"/>
  <c r="BA145" i="20"/>
  <c r="BA144" i="20"/>
  <c r="BA143" i="20"/>
  <c r="BA142" i="20"/>
  <c r="BA141" i="20"/>
  <c r="BA140" i="20"/>
  <c r="BA139" i="20"/>
  <c r="BA138" i="20"/>
  <c r="BA137" i="20"/>
  <c r="BA136" i="20"/>
  <c r="BA135" i="20"/>
  <c r="BA134" i="20"/>
  <c r="BA133" i="20"/>
  <c r="BA132" i="20"/>
  <c r="BA131" i="20"/>
  <c r="BA130" i="20"/>
  <c r="BA129" i="20"/>
  <c r="BA128" i="20"/>
  <c r="BA127" i="20"/>
  <c r="BA126" i="20"/>
  <c r="BA125" i="20"/>
  <c r="BA124" i="20"/>
  <c r="BA123" i="20"/>
  <c r="BA122" i="20"/>
  <c r="BA121" i="20"/>
  <c r="BA120" i="20"/>
  <c r="BA119" i="20"/>
  <c r="BA118" i="20"/>
  <c r="BA117" i="20"/>
  <c r="BA116" i="20"/>
  <c r="BA115" i="20"/>
  <c r="BA114" i="20"/>
  <c r="BA113" i="20"/>
  <c r="BA112" i="20"/>
  <c r="BA111" i="20"/>
  <c r="BA110" i="20"/>
  <c r="BA109" i="20"/>
  <c r="BA108" i="20"/>
  <c r="BA107" i="20"/>
  <c r="BA106" i="20"/>
  <c r="BA105" i="20"/>
  <c r="BA104" i="20"/>
  <c r="BA103" i="20"/>
  <c r="BA102" i="20"/>
  <c r="BA101" i="20"/>
  <c r="BA100" i="20"/>
  <c r="BA99" i="20"/>
  <c r="BA98" i="20"/>
  <c r="BA97" i="20"/>
  <c r="BA96" i="20"/>
  <c r="BA94" i="20"/>
  <c r="BA93" i="20"/>
  <c r="BA92" i="20"/>
  <c r="BA91" i="20"/>
  <c r="BA90" i="20"/>
  <c r="BA89" i="20"/>
  <c r="BA88" i="20"/>
  <c r="BA87" i="20"/>
  <c r="BA86" i="20"/>
  <c r="BA85" i="20"/>
  <c r="BA84" i="20"/>
  <c r="BA83" i="20"/>
  <c r="BA82" i="20"/>
  <c r="BA81" i="20"/>
  <c r="BA80" i="20"/>
  <c r="BA79" i="20"/>
  <c r="BA78" i="20"/>
  <c r="BA77" i="20"/>
  <c r="BA76" i="20"/>
  <c r="BA75" i="20"/>
  <c r="BA74" i="20"/>
  <c r="BA73" i="20"/>
  <c r="BA72" i="20"/>
  <c r="BA71" i="20"/>
  <c r="BA70" i="20"/>
  <c r="BA69" i="20"/>
  <c r="BA68" i="20"/>
  <c r="BA67" i="20"/>
  <c r="BA66" i="20"/>
  <c r="BA65" i="20"/>
  <c r="BA64" i="20"/>
  <c r="BA63" i="20"/>
  <c r="BA62" i="20"/>
  <c r="BA61" i="20"/>
  <c r="BA60" i="20"/>
  <c r="BA59" i="20"/>
  <c r="BA58" i="20"/>
  <c r="BA57" i="20"/>
  <c r="BA56" i="20"/>
  <c r="BA55" i="20"/>
  <c r="BA54" i="20"/>
  <c r="BA53" i="20"/>
  <c r="BA52" i="20"/>
  <c r="BA51" i="20"/>
  <c r="BA50" i="20"/>
  <c r="BA49" i="20"/>
  <c r="BA48" i="20"/>
  <c r="BA47" i="20"/>
  <c r="BA46" i="20"/>
  <c r="BA45" i="20"/>
  <c r="BA44" i="20"/>
  <c r="BA43" i="20"/>
  <c r="BA42" i="20"/>
  <c r="BA41" i="20"/>
  <c r="BA40" i="20"/>
  <c r="BA39" i="20"/>
  <c r="BA38" i="20"/>
  <c r="BA37" i="20"/>
  <c r="BA36" i="20"/>
  <c r="BA35" i="20"/>
  <c r="BA34" i="20"/>
  <c r="BA33" i="20"/>
  <c r="AY2674" i="20" l="1"/>
  <c r="AY1673" i="20"/>
  <c r="AY3339" i="20"/>
  <c r="AY2520" i="20"/>
  <c r="AY3416" i="20"/>
  <c r="AY2576" i="20"/>
  <c r="AY1141" i="20"/>
  <c r="AY2184" i="20"/>
  <c r="AY2541" i="20"/>
  <c r="AY539" i="20"/>
  <c r="AY1729" i="20"/>
  <c r="AY2142" i="20"/>
  <c r="AY588" i="20"/>
  <c r="AY1246" i="20"/>
  <c r="AY959" i="20"/>
  <c r="AY462" i="20"/>
  <c r="AY1134" i="20"/>
  <c r="AY1722" i="20"/>
  <c r="AY3360" i="20"/>
  <c r="AY1302" i="20"/>
  <c r="AY1967" i="20"/>
  <c r="AY1869" i="20"/>
  <c r="AY2716" i="20"/>
  <c r="AY2079" i="20"/>
  <c r="AY3374" i="20"/>
  <c r="AY413" i="20"/>
  <c r="AY2590" i="20"/>
  <c r="AY763" i="20"/>
  <c r="AY819" i="20"/>
  <c r="AY1071" i="20"/>
  <c r="AY3444" i="20"/>
  <c r="AY154" i="20"/>
  <c r="AY994" i="20"/>
  <c r="AY3283" i="20"/>
  <c r="AY1498" i="20"/>
  <c r="AY189" i="20"/>
  <c r="AY1750" i="20"/>
  <c r="AY1981" i="20"/>
  <c r="AY2002" i="20"/>
  <c r="AY1694" i="20"/>
  <c r="AY1582" i="20"/>
  <c r="AY1344" i="20"/>
  <c r="AY2450" i="20"/>
  <c r="AY1120" i="20"/>
  <c r="AY987" i="20"/>
  <c r="AY3395" i="20"/>
  <c r="AY322" i="20"/>
  <c r="AY2065" i="20"/>
  <c r="AY35" i="20"/>
  <c r="AY1680" i="20"/>
  <c r="AY2688" i="20"/>
  <c r="AY3402" i="20"/>
  <c r="AY2828" i="20"/>
  <c r="AY1771" i="20"/>
  <c r="AY3458" i="20"/>
  <c r="AY749" i="20"/>
  <c r="AY3157" i="20"/>
  <c r="AY2128" i="20"/>
  <c r="AY2562" i="20"/>
  <c r="AY1848" i="20"/>
  <c r="AY1666" i="20"/>
  <c r="AY3192" i="20"/>
  <c r="AY581" i="20"/>
  <c r="AY3122" i="20"/>
  <c r="AY2338" i="20"/>
  <c r="AY1526" i="20"/>
  <c r="AY2212" i="20"/>
  <c r="AY259" i="20"/>
  <c r="AY2373" i="20"/>
  <c r="AY1645" i="20"/>
  <c r="AY3087" i="20"/>
  <c r="AY2436" i="20"/>
  <c r="AY1708" i="20"/>
  <c r="AY2625" i="20"/>
  <c r="AY1414" i="20"/>
  <c r="AY938" i="20"/>
  <c r="AY2086" i="20"/>
  <c r="AY3290" i="20"/>
  <c r="AY2037" i="20"/>
  <c r="AY3451" i="20"/>
  <c r="AY2058" i="20"/>
  <c r="AY1365" i="20"/>
  <c r="AY1603" i="20"/>
  <c r="AY2961" i="20"/>
  <c r="AY1477" i="20"/>
  <c r="AY1463" i="20"/>
  <c r="AY644" i="20"/>
  <c r="AY3227" i="20"/>
  <c r="AY2884" i="20"/>
  <c r="AY1953" i="20"/>
  <c r="AY3213" i="20"/>
  <c r="AY3234" i="20"/>
  <c r="AY441" i="20"/>
  <c r="AY2471" i="20"/>
  <c r="AY875" i="20"/>
  <c r="AY1407" i="20"/>
  <c r="AY2016" i="20"/>
  <c r="AY2226" i="20"/>
  <c r="AY546" i="20"/>
  <c r="AY805" i="20"/>
  <c r="AY3381" i="20"/>
  <c r="AY434" i="20"/>
  <c r="AY1589" i="20"/>
  <c r="AY1799" i="20"/>
  <c r="AY1400" i="20"/>
  <c r="AY1596" i="20"/>
  <c r="AY2583" i="20"/>
  <c r="AY3052" i="20"/>
  <c r="AY3409" i="20"/>
  <c r="AY1155" i="20"/>
  <c r="AY3115" i="20"/>
  <c r="AY1652" i="20"/>
  <c r="AY574" i="20"/>
  <c r="AY609" i="20"/>
  <c r="AY518" i="20"/>
  <c r="AY3171" i="20"/>
  <c r="AY1470" i="20"/>
  <c r="AY1085" i="20"/>
  <c r="AY1190" i="20"/>
  <c r="AY3297" i="20"/>
  <c r="AY1015" i="20"/>
  <c r="AY2709" i="20"/>
  <c r="N18" i="20"/>
  <c r="O18" i="20"/>
  <c r="P18" i="20"/>
  <c r="Q18" i="20"/>
  <c r="X18" i="20" l="1"/>
  <c r="AA18" i="20"/>
  <c r="Z18" i="20"/>
  <c r="Y18" i="20"/>
  <c r="AI18" i="20" l="1"/>
  <c r="AH18" i="20"/>
  <c r="AJ18" i="20" l="1"/>
  <c r="AK18" i="20"/>
  <c r="BC373" i="20"/>
  <c r="BC339" i="20"/>
  <c r="BC112" i="20"/>
  <c r="BC178" i="20"/>
  <c r="BC83" i="20"/>
  <c r="BC519" i="20"/>
  <c r="BC293" i="20"/>
  <c r="AT18" i="20" l="1"/>
  <c r="AR18" i="20"/>
  <c r="AU18" i="20"/>
  <c r="AS18" i="20"/>
  <c r="BC129" i="20"/>
  <c r="BC278" i="20"/>
  <c r="BC445" i="20"/>
  <c r="BC358" i="20"/>
  <c r="BC425" i="20"/>
  <c r="BC90" i="20"/>
  <c r="BC249" i="20"/>
  <c r="BC273" i="20"/>
  <c r="BC70" i="20"/>
  <c r="BC209" i="20"/>
  <c r="BC247" i="20"/>
  <c r="BC497" i="20"/>
  <c r="BC512" i="20"/>
  <c r="BC514" i="20"/>
  <c r="BC524" i="20"/>
  <c r="BC359" i="20"/>
  <c r="BC211" i="20"/>
  <c r="BC467" i="20"/>
  <c r="BC81" i="20"/>
  <c r="BC96" i="20"/>
  <c r="BC142" i="20"/>
  <c r="BC97" i="20"/>
  <c r="BC416" i="20"/>
  <c r="BC35" i="20"/>
  <c r="BC217" i="20"/>
  <c r="BC485" i="20"/>
  <c r="BC235" i="20"/>
  <c r="BC473" i="20"/>
  <c r="BC394" i="20"/>
  <c r="BC226" i="20"/>
  <c r="BC223" i="20"/>
  <c r="BC266" i="20"/>
  <c r="BC348" i="20"/>
  <c r="BC197" i="20"/>
  <c r="BC403" i="20"/>
  <c r="BC202" i="20"/>
  <c r="BC214" i="20"/>
  <c r="BC323" i="20"/>
  <c r="BC242" i="20"/>
  <c r="BC335" i="20"/>
  <c r="BC100" i="20"/>
  <c r="BC173" i="20"/>
  <c r="BC130" i="20"/>
  <c r="BC304" i="20"/>
  <c r="BC221" i="20"/>
  <c r="BC76" i="20"/>
  <c r="BC500" i="20"/>
  <c r="BC79" i="20"/>
  <c r="BC184" i="20"/>
  <c r="BC229" i="20"/>
  <c r="BC261" i="20"/>
  <c r="BC263" i="20"/>
  <c r="BC307" i="20"/>
  <c r="BC199" i="20"/>
  <c r="BC204" i="20"/>
  <c r="BC389" i="20"/>
  <c r="BC135" i="20"/>
  <c r="BC134" i="20"/>
  <c r="BC34" i="20"/>
  <c r="BC474" i="20"/>
  <c r="BC390" i="20"/>
  <c r="BC371" i="20"/>
  <c r="BC320" i="20"/>
  <c r="BC322" i="20"/>
  <c r="BC137" i="20"/>
  <c r="BC290" i="20"/>
  <c r="BC404" i="20"/>
  <c r="BC299" i="20"/>
  <c r="BC103" i="20"/>
  <c r="BC365" i="20"/>
  <c r="BC52" i="20"/>
  <c r="BC166" i="20"/>
  <c r="BC313" i="20"/>
  <c r="BC412" i="20"/>
  <c r="BC122" i="20"/>
  <c r="BC281" i="20"/>
  <c r="BC442" i="20"/>
  <c r="BC250" i="20"/>
  <c r="BC66" i="20"/>
  <c r="BC254" i="20"/>
  <c r="BC117" i="20"/>
  <c r="BC276" i="20"/>
  <c r="BC205" i="20"/>
  <c r="BC155" i="20"/>
  <c r="BC367" i="20"/>
  <c r="BC421" i="20"/>
  <c r="BC423" i="20"/>
  <c r="BC161" i="20"/>
  <c r="BC456" i="20"/>
  <c r="BC141" i="20"/>
  <c r="BC243" i="20"/>
  <c r="BE242" i="20" s="1"/>
  <c r="BF242" i="20" s="1"/>
  <c r="BC427" i="20"/>
  <c r="BC311" i="20"/>
  <c r="BC159" i="20"/>
  <c r="BC196" i="20"/>
  <c r="BC259" i="20"/>
  <c r="BC385" i="20"/>
  <c r="BC352" i="20"/>
  <c r="BC153" i="20"/>
  <c r="BC234" i="20"/>
  <c r="BC309" i="20"/>
  <c r="BC306" i="20"/>
  <c r="BC347" i="20"/>
  <c r="BC114" i="20"/>
  <c r="BC146" i="20"/>
  <c r="BC54" i="20"/>
  <c r="BC460" i="20"/>
  <c r="BC432" i="20"/>
  <c r="BC525" i="20"/>
  <c r="BC479" i="20"/>
  <c r="BC160" i="20"/>
  <c r="BC312" i="20"/>
  <c r="BC491" i="20"/>
  <c r="BC446" i="20"/>
  <c r="BC39" i="20"/>
  <c r="BC287" i="20"/>
  <c r="BC113" i="20"/>
  <c r="BE112" i="20" s="1"/>
  <c r="BF112" i="20" s="1"/>
  <c r="BC314" i="20"/>
  <c r="BC316" i="20"/>
  <c r="BC315" i="20"/>
  <c r="BE314" i="20" s="1"/>
  <c r="BF314" i="20" s="1"/>
  <c r="BC262" i="20"/>
  <c r="BC297" i="20"/>
  <c r="BC408" i="20"/>
  <c r="BC72" i="20"/>
  <c r="BC152" i="20"/>
  <c r="BC392" i="20"/>
  <c r="BC356" i="20"/>
  <c r="BC374" i="20"/>
  <c r="BE373" i="20" s="1"/>
  <c r="BF373" i="20" s="1"/>
  <c r="BC275" i="20"/>
  <c r="BC232" i="20"/>
  <c r="BC441" i="20"/>
  <c r="BC523" i="20"/>
  <c r="BC318" i="20"/>
  <c r="BC457" i="20"/>
  <c r="BC91" i="20"/>
  <c r="BC489" i="20"/>
  <c r="BC67" i="20"/>
  <c r="BC51" i="20"/>
  <c r="BC73" i="20"/>
  <c r="BC172" i="20"/>
  <c r="BC407" i="20"/>
  <c r="BC340" i="20"/>
  <c r="BE339" i="20" s="1"/>
  <c r="BF339" i="20" s="1"/>
  <c r="BC351" i="20"/>
  <c r="BC154" i="20"/>
  <c r="BC238" i="20"/>
  <c r="BC64" i="20"/>
  <c r="BC302" i="20"/>
  <c r="BC149" i="20"/>
  <c r="BC222" i="20"/>
  <c r="BE221" i="20" s="1"/>
  <c r="BF221" i="20" s="1"/>
  <c r="BC75" i="20"/>
  <c r="BC402" i="20"/>
  <c r="BC386" i="20"/>
  <c r="BC185" i="20"/>
  <c r="BE184" i="20" s="1"/>
  <c r="BF184" i="20" s="1"/>
  <c r="BC284" i="20"/>
  <c r="BC58" i="20"/>
  <c r="BC285" i="20"/>
  <c r="BC94" i="20"/>
  <c r="BC424" i="20"/>
  <c r="BC210" i="20"/>
  <c r="BC56" i="20"/>
  <c r="BC346" i="20"/>
  <c r="BC233" i="20"/>
  <c r="BE232" i="20" s="1"/>
  <c r="BF232" i="20" s="1"/>
  <c r="BC325" i="20"/>
  <c r="BC93" i="20"/>
  <c r="BC494" i="20"/>
  <c r="BC107" i="20"/>
  <c r="BC462" i="20"/>
  <c r="BC305" i="20"/>
  <c r="BC328" i="20"/>
  <c r="BC484" i="20"/>
  <c r="BC405" i="20"/>
  <c r="BC55" i="20"/>
  <c r="BC49" i="20"/>
  <c r="BC360" i="20"/>
  <c r="BC175" i="20"/>
  <c r="BC418" i="20"/>
  <c r="BC435" i="20"/>
  <c r="BC190" i="20"/>
  <c r="BC451" i="20"/>
  <c r="BC105" i="20"/>
  <c r="BC125" i="20"/>
  <c r="BC46" i="20"/>
  <c r="BC244" i="20"/>
  <c r="BC496" i="20"/>
  <c r="BC198" i="20"/>
  <c r="BC436" i="20"/>
  <c r="BC477" i="20"/>
  <c r="BC482" i="20"/>
  <c r="BC237" i="20"/>
  <c r="BE304" i="20" l="1"/>
  <c r="BF304" i="20" s="1"/>
  <c r="BE358" i="20"/>
  <c r="BF358" i="20" s="1"/>
  <c r="BE204" i="20"/>
  <c r="BF204" i="20" s="1"/>
  <c r="BE129" i="20"/>
  <c r="BF129" i="20" s="1"/>
  <c r="BE385" i="20"/>
  <c r="BF385" i="20" s="1"/>
  <c r="BE313" i="20"/>
  <c r="BF313" i="20" s="1"/>
  <c r="BE249" i="20"/>
  <c r="BF249" i="20" s="1"/>
  <c r="BE197" i="20"/>
  <c r="BF197" i="20" s="1"/>
  <c r="BE261" i="20"/>
  <c r="BF261" i="20" s="1"/>
  <c r="BE153" i="20"/>
  <c r="BF153" i="20" s="1"/>
  <c r="BE243" i="20"/>
  <c r="BF243" i="20" s="1"/>
  <c r="BE209" i="20"/>
  <c r="BF209" i="20" s="1"/>
  <c r="BE159" i="20"/>
  <c r="BF159" i="20" s="1"/>
  <c r="BE311" i="20"/>
  <c r="BF311" i="20" s="1"/>
  <c r="BE359" i="20"/>
  <c r="BF359" i="20" s="1"/>
  <c r="BE389" i="20"/>
  <c r="BF389" i="20" s="1"/>
  <c r="BE312" i="20"/>
  <c r="BF312" i="20" s="1"/>
  <c r="BE172" i="20"/>
  <c r="BF172" i="20" s="1"/>
  <c r="BE196" i="20"/>
  <c r="BF196" i="20" s="1"/>
  <c r="BE234" i="20"/>
  <c r="BF234" i="20" s="1"/>
  <c r="BE315" i="20"/>
  <c r="BF315" i="20" s="1"/>
  <c r="BE113" i="20"/>
  <c r="BF113" i="20" s="1"/>
  <c r="BE305" i="20"/>
  <c r="BF305" i="20" s="1"/>
  <c r="BE233" i="20"/>
  <c r="BF233" i="20" s="1"/>
  <c r="BE160" i="20"/>
  <c r="BF160" i="20" s="1"/>
  <c r="BE262" i="20"/>
  <c r="BF262" i="20" s="1"/>
  <c r="BE141" i="20"/>
  <c r="BF141" i="20" s="1"/>
  <c r="BE152" i="20"/>
  <c r="BF152" i="20" s="1"/>
  <c r="BE275" i="20"/>
  <c r="BF275" i="20" s="1"/>
  <c r="BE134" i="20"/>
  <c r="BF134" i="20" s="1"/>
  <c r="BE322" i="20"/>
  <c r="BF322" i="20" s="1"/>
  <c r="BE237" i="20"/>
  <c r="BF237" i="20" s="1"/>
  <c r="BE351" i="20"/>
  <c r="BF351" i="20" s="1"/>
  <c r="BE347" i="20"/>
  <c r="BF347" i="20" s="1"/>
  <c r="BE210" i="20"/>
  <c r="BF210" i="20" s="1"/>
  <c r="BE284" i="20"/>
  <c r="BF284" i="20" s="1"/>
  <c r="BE198" i="20"/>
  <c r="BF198" i="20" s="1"/>
  <c r="BE346" i="20"/>
  <c r="BF346" i="20" s="1"/>
  <c r="BE154" i="20"/>
  <c r="BF154" i="20" s="1"/>
  <c r="BE306" i="20"/>
  <c r="BF306" i="20" s="1"/>
  <c r="BE222" i="20"/>
  <c r="BF222" i="20" s="1"/>
  <c r="AW21" i="20"/>
  <c r="BE90" i="20"/>
  <c r="BF90" i="20" s="1"/>
  <c r="BE54" i="20"/>
  <c r="BF54" i="20" s="1"/>
  <c r="BE34" i="20"/>
  <c r="BE96" i="20"/>
  <c r="BF96" i="20" s="1"/>
  <c r="BE72" i="20"/>
  <c r="BF72" i="20" s="1"/>
  <c r="BC384" i="20"/>
  <c r="BE384" i="20" s="1"/>
  <c r="BF384" i="20" s="1"/>
  <c r="BC510" i="20"/>
  <c r="BC495" i="20"/>
  <c r="BC501" i="20"/>
  <c r="BC410" i="20"/>
  <c r="BC507" i="20"/>
  <c r="BC131" i="20"/>
  <c r="BE130" i="20" s="1"/>
  <c r="BF130" i="20" s="1"/>
  <c r="BC174" i="20"/>
  <c r="BE173" i="20" s="1"/>
  <c r="BF173" i="20" s="1"/>
  <c r="BC422" i="20"/>
  <c r="BC208" i="20"/>
  <c r="BC317" i="20"/>
  <c r="BE316" i="20" s="1"/>
  <c r="BF316" i="20" s="1"/>
  <c r="BC279" i="20"/>
  <c r="BE278" i="20" s="1"/>
  <c r="BF278" i="20" s="1"/>
  <c r="BC157" i="20"/>
  <c r="BC40" i="20"/>
  <c r="BE39" i="20" s="1"/>
  <c r="BF39" i="20" s="1"/>
  <c r="BC164" i="20"/>
  <c r="BC108" i="20"/>
  <c r="BE107" i="20" s="1"/>
  <c r="BF107" i="20" s="1"/>
  <c r="BC471" i="20"/>
  <c r="BC508" i="20"/>
  <c r="BC420" i="20"/>
  <c r="BC168" i="20"/>
  <c r="BC433" i="20"/>
  <c r="BC183" i="20"/>
  <c r="BC133" i="20"/>
  <c r="BE133" i="20" s="1"/>
  <c r="BF133" i="20" s="1"/>
  <c r="BC415" i="20"/>
  <c r="BC488" i="20"/>
  <c r="BC438" i="20"/>
  <c r="BC248" i="20"/>
  <c r="BE247" i="20" s="1"/>
  <c r="BF247" i="20" s="1"/>
  <c r="BC228" i="20"/>
  <c r="BC271" i="20"/>
  <c r="BC245" i="20"/>
  <c r="BE244" i="20" s="1"/>
  <c r="BF244" i="20" s="1"/>
  <c r="BC246" i="20"/>
  <c r="BE246" i="20" s="1"/>
  <c r="BF246" i="20" s="1"/>
  <c r="BC78" i="20"/>
  <c r="BE78" i="20" s="1"/>
  <c r="BF78" i="20" s="1"/>
  <c r="BC89" i="20"/>
  <c r="BE89" i="20" s="1"/>
  <c r="BF89" i="20" s="1"/>
  <c r="BC481" i="20"/>
  <c r="BC283" i="20"/>
  <c r="BC182" i="20"/>
  <c r="BC44" i="20"/>
  <c r="BC319" i="20"/>
  <c r="BE318" i="20" s="1"/>
  <c r="BF318" i="20" s="1"/>
  <c r="BC521" i="20"/>
  <c r="BC86" i="20"/>
  <c r="BC227" i="20"/>
  <c r="BE226" i="20" s="1"/>
  <c r="BF226" i="20" s="1"/>
  <c r="BC411" i="20"/>
  <c r="BC375" i="20"/>
  <c r="BE374" i="20" s="1"/>
  <c r="BF374" i="20" s="1"/>
  <c r="BC36" i="20"/>
  <c r="BE35" i="20" s="1"/>
  <c r="BF35" i="20" s="1"/>
  <c r="BC61" i="20"/>
  <c r="BC503" i="20"/>
  <c r="BC395" i="20"/>
  <c r="BE394" i="20" s="1"/>
  <c r="BF394" i="20" s="1"/>
  <c r="BC255" i="20"/>
  <c r="BE254" i="20" s="1"/>
  <c r="BF254" i="20" s="1"/>
  <c r="BC486" i="20"/>
  <c r="BC454" i="20"/>
  <c r="BC216" i="20"/>
  <c r="BE216" i="20" s="1"/>
  <c r="BF216" i="20" s="1"/>
  <c r="BC465" i="20"/>
  <c r="BC225" i="20"/>
  <c r="BC393" i="20"/>
  <c r="BE392" i="20" s="1"/>
  <c r="BF392" i="20" s="1"/>
  <c r="BC41" i="20"/>
  <c r="BC127" i="20"/>
  <c r="BC69" i="20"/>
  <c r="BE69" i="20" s="1"/>
  <c r="BF69" i="20" s="1"/>
  <c r="BC296" i="20"/>
  <c r="BC515" i="20"/>
  <c r="BC218" i="20"/>
  <c r="BE217" i="20" s="1"/>
  <c r="BF217" i="20" s="1"/>
  <c r="BC498" i="20"/>
  <c r="BC350" i="20"/>
  <c r="BC236" i="20"/>
  <c r="BE235" i="20" s="1"/>
  <c r="BF235" i="20" s="1"/>
  <c r="BC195" i="20"/>
  <c r="BE195" i="20" s="1"/>
  <c r="BF195" i="20" s="1"/>
  <c r="BC116" i="20"/>
  <c r="BE116" i="20" s="1"/>
  <c r="BF116" i="20" s="1"/>
  <c r="BC330" i="20"/>
  <c r="BC295" i="20"/>
  <c r="BC397" i="20"/>
  <c r="BC331" i="20"/>
  <c r="BC163" i="20"/>
  <c r="BC288" i="20"/>
  <c r="BE287" i="20" s="1"/>
  <c r="BF287" i="20" s="1"/>
  <c r="BC62" i="20"/>
  <c r="BC274" i="20"/>
  <c r="BE273" i="20" s="1"/>
  <c r="BF273" i="20" s="1"/>
  <c r="BC280" i="20"/>
  <c r="BC213" i="20"/>
  <c r="BC106" i="20"/>
  <c r="BE105" i="20" s="1"/>
  <c r="BF105" i="20" s="1"/>
  <c r="BC327" i="20"/>
  <c r="BC476" i="20"/>
  <c r="BC215" i="20"/>
  <c r="BE214" i="20" s="1"/>
  <c r="BF214" i="20" s="1"/>
  <c r="BC406" i="20"/>
  <c r="BC84" i="20"/>
  <c r="BE83" i="20" s="1"/>
  <c r="BF83" i="20" s="1"/>
  <c r="BC382" i="20"/>
  <c r="BC140" i="20"/>
  <c r="BC98" i="20"/>
  <c r="BE97" i="20" s="1"/>
  <c r="BF97" i="20" s="1"/>
  <c r="BC439" i="20"/>
  <c r="BC511" i="20"/>
  <c r="BC251" i="20"/>
  <c r="BE250" i="20" s="1"/>
  <c r="BF250" i="20" s="1"/>
  <c r="BC387" i="20"/>
  <c r="BE386" i="20" s="1"/>
  <c r="BF386" i="20" s="1"/>
  <c r="BC272" i="20"/>
  <c r="BC370" i="20"/>
  <c r="BE370" i="20" s="1"/>
  <c r="BF370" i="20" s="1"/>
  <c r="BC267" i="20"/>
  <c r="BE266" i="20" s="1"/>
  <c r="BF266" i="20" s="1"/>
  <c r="BC231" i="20"/>
  <c r="BE231" i="20" s="1"/>
  <c r="BF231" i="20" s="1"/>
  <c r="BE55" i="20"/>
  <c r="BF55" i="20" s="1"/>
  <c r="BC343" i="20"/>
  <c r="BC337" i="20"/>
  <c r="BC363" i="20"/>
  <c r="BC120" i="20"/>
  <c r="BC282" i="20"/>
  <c r="BE281" i="20" s="1"/>
  <c r="BF281" i="20" s="1"/>
  <c r="BC480" i="20"/>
  <c r="BC353" i="20"/>
  <c r="BE352" i="20" s="1"/>
  <c r="BF352" i="20" s="1"/>
  <c r="BC252" i="20"/>
  <c r="BC176" i="20"/>
  <c r="BE175" i="20" s="1"/>
  <c r="BF175" i="20" s="1"/>
  <c r="BC380" i="20"/>
  <c r="BC57" i="20"/>
  <c r="BE56" i="20" s="1"/>
  <c r="BF56" i="20" s="1"/>
  <c r="BC310" i="20"/>
  <c r="BE309" i="20" s="1"/>
  <c r="BF309" i="20" s="1"/>
  <c r="BC520" i="20"/>
  <c r="BC43" i="20"/>
  <c r="BC139" i="20"/>
  <c r="BC110" i="20"/>
  <c r="BC338" i="20"/>
  <c r="BC85" i="20"/>
  <c r="BC401" i="20"/>
  <c r="BC145" i="20"/>
  <c r="BC45" i="20"/>
  <c r="BE45" i="20" s="1"/>
  <c r="BF45" i="20" s="1"/>
  <c r="BC492" i="20"/>
  <c r="BC399" i="20"/>
  <c r="BC516" i="20"/>
  <c r="BC300" i="20"/>
  <c r="BE299" i="20" s="1"/>
  <c r="BF299" i="20" s="1"/>
  <c r="BC419" i="20"/>
  <c r="BC119" i="20"/>
  <c r="BC60" i="20"/>
  <c r="BC530" i="20"/>
  <c r="BC463" i="20"/>
  <c r="BC171" i="20"/>
  <c r="BC277" i="20"/>
  <c r="BE276" i="20" s="1"/>
  <c r="BF276" i="20" s="1"/>
  <c r="BC170" i="20"/>
  <c r="BC396" i="20"/>
  <c r="BE395" i="20" s="1"/>
  <c r="BF395" i="20" s="1"/>
  <c r="BC349" i="20"/>
  <c r="BE348" i="20" s="1"/>
  <c r="BF348" i="20" s="1"/>
  <c r="BC289" i="20"/>
  <c r="BC368" i="20"/>
  <c r="BE367" i="20" s="1"/>
  <c r="BF367" i="20" s="1"/>
  <c r="BC270" i="20"/>
  <c r="BC150" i="20"/>
  <c r="BE149" i="20" s="1"/>
  <c r="BF149" i="20" s="1"/>
  <c r="BC186" i="20"/>
  <c r="BE185" i="20" s="1"/>
  <c r="BF185" i="20" s="1"/>
  <c r="BC449" i="20"/>
  <c r="BC265" i="20"/>
  <c r="BC362" i="20"/>
  <c r="BC357" i="20"/>
  <c r="BE356" i="20" s="1"/>
  <c r="BF356" i="20" s="1"/>
  <c r="BC292" i="20"/>
  <c r="BC341" i="20"/>
  <c r="BE340" i="20" s="1"/>
  <c r="BF340" i="20" s="1"/>
  <c r="BC417" i="20"/>
  <c r="BC169" i="20"/>
  <c r="BE93" i="20"/>
  <c r="BF93" i="20" s="1"/>
  <c r="BC104" i="20"/>
  <c r="BE103" i="20" s="1"/>
  <c r="BF103" i="20" s="1"/>
  <c r="BC361" i="20"/>
  <c r="BE360" i="20" s="1"/>
  <c r="BF360" i="20" s="1"/>
  <c r="BC336" i="20"/>
  <c r="BE335" i="20" s="1"/>
  <c r="BF335" i="20" s="1"/>
  <c r="BC345" i="20"/>
  <c r="BE345" i="20" s="1"/>
  <c r="BF345" i="20" s="1"/>
  <c r="BC475" i="20"/>
  <c r="BC450" i="20"/>
  <c r="BC294" i="20"/>
  <c r="BE293" i="20" s="1"/>
  <c r="BF293" i="20" s="1"/>
  <c r="BC303" i="20"/>
  <c r="BE302" i="20" s="1"/>
  <c r="BF302" i="20" s="1"/>
  <c r="BC377" i="20"/>
  <c r="BC298" i="20"/>
  <c r="BE297" i="20" s="1"/>
  <c r="BF297" i="20" s="1"/>
  <c r="BC413" i="20"/>
  <c r="BC50" i="20"/>
  <c r="BE49" i="20" s="1"/>
  <c r="BF49" i="20" s="1"/>
  <c r="BC301" i="20"/>
  <c r="BC381" i="20"/>
  <c r="BC428" i="20"/>
  <c r="BC372" i="20"/>
  <c r="BC447" i="20"/>
  <c r="BC42" i="20"/>
  <c r="BC123" i="20"/>
  <c r="BE122" i="20" s="1"/>
  <c r="BF122" i="20" s="1"/>
  <c r="BC206" i="20"/>
  <c r="BE205" i="20" s="1"/>
  <c r="BF205" i="20" s="1"/>
  <c r="BE75" i="20"/>
  <c r="BF75" i="20" s="1"/>
  <c r="BC468" i="20"/>
  <c r="BE66" i="20"/>
  <c r="BF66" i="20" s="1"/>
  <c r="BC109" i="20"/>
  <c r="BC162" i="20"/>
  <c r="BE161" i="20" s="1"/>
  <c r="BF161" i="20" s="1"/>
  <c r="BE51" i="20"/>
  <c r="BF51" i="20" s="1"/>
  <c r="BC506" i="20"/>
  <c r="BC53" i="20"/>
  <c r="BE52" i="20" s="1"/>
  <c r="BF52" i="20" s="1"/>
  <c r="BC191" i="20"/>
  <c r="BE190" i="20" s="1"/>
  <c r="BF190" i="20" s="1"/>
  <c r="BC364" i="20"/>
  <c r="BC121" i="20"/>
  <c r="BC269" i="20"/>
  <c r="BC529" i="20"/>
  <c r="BC453" i="20"/>
  <c r="BC517" i="20"/>
  <c r="BC101" i="20"/>
  <c r="BE100" i="20" s="1"/>
  <c r="BF100" i="20" s="1"/>
  <c r="BC487" i="20"/>
  <c r="BC440" i="20"/>
  <c r="BC472" i="20"/>
  <c r="BC528" i="20"/>
  <c r="BC126" i="20"/>
  <c r="BE125" i="20" s="1"/>
  <c r="BF125" i="20" s="1"/>
  <c r="BC470" i="20"/>
  <c r="BC256" i="20"/>
  <c r="BC409" i="20"/>
  <c r="BC124" i="20"/>
  <c r="BC207" i="20"/>
  <c r="BC464" i="20"/>
  <c r="BC342" i="20"/>
  <c r="BE341" i="20" s="1"/>
  <c r="BF341" i="20" s="1"/>
  <c r="BC466" i="20"/>
  <c r="BC308" i="20"/>
  <c r="BE307" i="20" s="1"/>
  <c r="BF307" i="20" s="1"/>
  <c r="BC48" i="20"/>
  <c r="BC188" i="20"/>
  <c r="BC87" i="20"/>
  <c r="BC240" i="20"/>
  <c r="BC158" i="20"/>
  <c r="BE157" i="20" s="1"/>
  <c r="BF157" i="20" s="1"/>
  <c r="BC286" i="20"/>
  <c r="BE285" i="20" s="1"/>
  <c r="BF285" i="20" s="1"/>
  <c r="BC378" i="20"/>
  <c r="BE377" i="20" s="1"/>
  <c r="BF377" i="20" s="1"/>
  <c r="BC151" i="20"/>
  <c r="BE150" i="20" s="1"/>
  <c r="BF150" i="20" s="1"/>
  <c r="BC444" i="20"/>
  <c r="BC376" i="20"/>
  <c r="BE375" i="20" s="1"/>
  <c r="BF375" i="20" s="1"/>
  <c r="BC469" i="20"/>
  <c r="BC220" i="20"/>
  <c r="BC329" i="20"/>
  <c r="BE328" i="20" s="1"/>
  <c r="BF328" i="20" s="1"/>
  <c r="BC344" i="20"/>
  <c r="BE343" i="20" s="1"/>
  <c r="BF343" i="20" s="1"/>
  <c r="BC518" i="20"/>
  <c r="BC478" i="20"/>
  <c r="BC430" i="20"/>
  <c r="BC80" i="20"/>
  <c r="BC99" i="20"/>
  <c r="BC324" i="20"/>
  <c r="BE323" i="20" s="1"/>
  <c r="BF323" i="20" s="1"/>
  <c r="BC203" i="20"/>
  <c r="BE202" i="20" s="1"/>
  <c r="BF202" i="20" s="1"/>
  <c r="BC68" i="20"/>
  <c r="BE67" i="20" s="1"/>
  <c r="BF67" i="20" s="1"/>
  <c r="BC513" i="20"/>
  <c r="BC448" i="20"/>
  <c r="BC369" i="20"/>
  <c r="BC219" i="20"/>
  <c r="BC504" i="20"/>
  <c r="BC493" i="20"/>
  <c r="BC366" i="20"/>
  <c r="BE365" i="20" s="1"/>
  <c r="BF365" i="20" s="1"/>
  <c r="BC443" i="20"/>
  <c r="BC459" i="20"/>
  <c r="BC201" i="20"/>
  <c r="BC74" i="20"/>
  <c r="BE73" i="20" s="1"/>
  <c r="BF73" i="20" s="1"/>
  <c r="BC95" i="20"/>
  <c r="BE94" i="20" s="1"/>
  <c r="BF94" i="20" s="1"/>
  <c r="BC194" i="20"/>
  <c r="BC502" i="20"/>
  <c r="BC59" i="20"/>
  <c r="BE58" i="20" s="1"/>
  <c r="BF58" i="20" s="1"/>
  <c r="BC179" i="20"/>
  <c r="BE178" i="20" s="1"/>
  <c r="BF178" i="20" s="1"/>
  <c r="BC147" i="20"/>
  <c r="BE146" i="20" s="1"/>
  <c r="BF146" i="20" s="1"/>
  <c r="BC136" i="20"/>
  <c r="BE135" i="20" s="1"/>
  <c r="BF135" i="20" s="1"/>
  <c r="BC88" i="20"/>
  <c r="BC224" i="20"/>
  <c r="BE223" i="20" s="1"/>
  <c r="BF223" i="20" s="1"/>
  <c r="BC526" i="20"/>
  <c r="BC47" i="20"/>
  <c r="BE46" i="20" s="1"/>
  <c r="BF46" i="20" s="1"/>
  <c r="BC383" i="20"/>
  <c r="BE382" i="20" s="1"/>
  <c r="BF382" i="20" s="1"/>
  <c r="BC527" i="20"/>
  <c r="BC143" i="20"/>
  <c r="BE142" i="20" s="1"/>
  <c r="BF142" i="20" s="1"/>
  <c r="BC379" i="20"/>
  <c r="BC499" i="20"/>
  <c r="BC431" i="20"/>
  <c r="BC490" i="20"/>
  <c r="BC193" i="20"/>
  <c r="BC398" i="20"/>
  <c r="BE397" i="20" s="1"/>
  <c r="BF397" i="20" s="1"/>
  <c r="BC483" i="20"/>
  <c r="BC426" i="20"/>
  <c r="BC165" i="20"/>
  <c r="BC400" i="20"/>
  <c r="BE399" i="20" s="1"/>
  <c r="BC334" i="20"/>
  <c r="BC200" i="20"/>
  <c r="BE199" i="20" s="1"/>
  <c r="BF199" i="20" s="1"/>
  <c r="BC156" i="20"/>
  <c r="BE155" i="20" s="1"/>
  <c r="BF155" i="20" s="1"/>
  <c r="BC257" i="20"/>
  <c r="BC189" i="20"/>
  <c r="BC92" i="20"/>
  <c r="BE91" i="20" s="1"/>
  <c r="BF91" i="20" s="1"/>
  <c r="BC82" i="20"/>
  <c r="BC118" i="20"/>
  <c r="BE117" i="20" s="1"/>
  <c r="BF117" i="20" s="1"/>
  <c r="BC144" i="20"/>
  <c r="BC354" i="20"/>
  <c r="BC239" i="20"/>
  <c r="BE238" i="20" s="1"/>
  <c r="BF238" i="20" s="1"/>
  <c r="BC522" i="20"/>
  <c r="BC452" i="20"/>
  <c r="BC332" i="20"/>
  <c r="BC212" i="20"/>
  <c r="BE211" i="20" s="1"/>
  <c r="BF211" i="20" s="1"/>
  <c r="BC181" i="20"/>
  <c r="BC253" i="20"/>
  <c r="BC505" i="20"/>
  <c r="BC391" i="20"/>
  <c r="BE390" i="20" s="1"/>
  <c r="BF390" i="20" s="1"/>
  <c r="BC128" i="20"/>
  <c r="BC355" i="20"/>
  <c r="BE354" i="20" s="1"/>
  <c r="BF354" i="20" s="1"/>
  <c r="BC258" i="20"/>
  <c r="BC77" i="20"/>
  <c r="BE76" i="20" s="1"/>
  <c r="BF76" i="20" s="1"/>
  <c r="BC268" i="20"/>
  <c r="BE267" i="20" s="1"/>
  <c r="BF267" i="20" s="1"/>
  <c r="BC264" i="20"/>
  <c r="BE263" i="20" s="1"/>
  <c r="BF263" i="20" s="1"/>
  <c r="BC458" i="20"/>
  <c r="BC177" i="20"/>
  <c r="BC38" i="20"/>
  <c r="BC437" i="20"/>
  <c r="BC230" i="20"/>
  <c r="BE229" i="20" s="1"/>
  <c r="BF229" i="20" s="1"/>
  <c r="BC455" i="20"/>
  <c r="BC37" i="20"/>
  <c r="BC63" i="20"/>
  <c r="BC434" i="20"/>
  <c r="BC291" i="20"/>
  <c r="BE290" i="20" s="1"/>
  <c r="BF290" i="20" s="1"/>
  <c r="BC388" i="20"/>
  <c r="BC321" i="20"/>
  <c r="BE320" i="20" s="1"/>
  <c r="BF320" i="20" s="1"/>
  <c r="BC260" i="20"/>
  <c r="BE259" i="20" s="1"/>
  <c r="BF259" i="20" s="1"/>
  <c r="BC461" i="20"/>
  <c r="BC132" i="20"/>
  <c r="BE131" i="20" s="1"/>
  <c r="BF131" i="20" s="1"/>
  <c r="BC180" i="20"/>
  <c r="BC326" i="20"/>
  <c r="BE325" i="20" s="1"/>
  <c r="BF325" i="20" s="1"/>
  <c r="BC429" i="20"/>
  <c r="BC167" i="20"/>
  <c r="BE166" i="20" s="1"/>
  <c r="BF166" i="20" s="1"/>
  <c r="BC71" i="20"/>
  <c r="BE70" i="20" s="1"/>
  <c r="BC509" i="20"/>
  <c r="BC333" i="20"/>
  <c r="BC115" i="20"/>
  <c r="BE114" i="20" s="1"/>
  <c r="BF114" i="20" s="1"/>
  <c r="BC414" i="20"/>
  <c r="BC148" i="20"/>
  <c r="BC65" i="20"/>
  <c r="BE64" i="20" s="1"/>
  <c r="BF64" i="20" s="1"/>
  <c r="BC102" i="20"/>
  <c r="BC187" i="20"/>
  <c r="BE186" i="20" s="1"/>
  <c r="BF186" i="20" s="1"/>
  <c r="BC138" i="20"/>
  <c r="BE137" i="20" s="1"/>
  <c r="BF137" i="20" s="1"/>
  <c r="BC111" i="20"/>
  <c r="BC241" i="20"/>
  <c r="BE240" i="20" s="1"/>
  <c r="BF240" i="20" s="1"/>
  <c r="BC192" i="20"/>
  <c r="BE191" i="20" s="1"/>
  <c r="BF191" i="20" s="1"/>
  <c r="BE218" i="20" l="1"/>
  <c r="BF218" i="20" s="1"/>
  <c r="BE279" i="20"/>
  <c r="BF279" i="20" s="1"/>
  <c r="BE331" i="20"/>
  <c r="BF331" i="20" s="1"/>
  <c r="BE252" i="20"/>
  <c r="BF252" i="20" s="1"/>
  <c r="BE271" i="20"/>
  <c r="BF271" i="20" s="1"/>
  <c r="BE353" i="20"/>
  <c r="BF353" i="20" s="1"/>
  <c r="BE257" i="20"/>
  <c r="BF257" i="20" s="1"/>
  <c r="BE168" i="20"/>
  <c r="BF168" i="20" s="1"/>
  <c r="BE368" i="20"/>
  <c r="BF368" i="20" s="1"/>
  <c r="BE288" i="20"/>
  <c r="BF288" i="20" s="1"/>
  <c r="BE179" i="20"/>
  <c r="BF179" i="20" s="1"/>
  <c r="BE143" i="20"/>
  <c r="BF143" i="20" s="1"/>
  <c r="BE256" i="20"/>
  <c r="BF256" i="20" s="1"/>
  <c r="BE120" i="20"/>
  <c r="BF120" i="20" s="1"/>
  <c r="BE330" i="20"/>
  <c r="BF330" i="20" s="1"/>
  <c r="BE206" i="20"/>
  <c r="BF206" i="20" s="1"/>
  <c r="BE380" i="20"/>
  <c r="BF380" i="20" s="1"/>
  <c r="BE188" i="20"/>
  <c r="BF188" i="20" s="1"/>
  <c r="BE147" i="20"/>
  <c r="BF147" i="20" s="1"/>
  <c r="BE123" i="20"/>
  <c r="BF123" i="20" s="1"/>
  <c r="BE300" i="20"/>
  <c r="BF300" i="20" s="1"/>
  <c r="BE332" i="20"/>
  <c r="BF332" i="20" s="1"/>
  <c r="BE164" i="20"/>
  <c r="BF164" i="20" s="1"/>
  <c r="BE378" i="20"/>
  <c r="BF378" i="20" s="1"/>
  <c r="BE387" i="20"/>
  <c r="BF387" i="20" s="1"/>
  <c r="BE127" i="20"/>
  <c r="BF127" i="20" s="1"/>
  <c r="BE251" i="20"/>
  <c r="BF251" i="20" s="1"/>
  <c r="BE363" i="20"/>
  <c r="BF363" i="20" s="1"/>
  <c r="BE170" i="20"/>
  <c r="BF170" i="20" s="1"/>
  <c r="BE255" i="20"/>
  <c r="BF255" i="20" s="1"/>
  <c r="BE269" i="20"/>
  <c r="BF269" i="20" s="1"/>
  <c r="BE169" i="20"/>
  <c r="BF169" i="20" s="1"/>
  <c r="BE118" i="20"/>
  <c r="BF118" i="20" s="1"/>
  <c r="BE381" i="20"/>
  <c r="BF381" i="20" s="1"/>
  <c r="BE326" i="20"/>
  <c r="BF326" i="20" s="1"/>
  <c r="BE295" i="20"/>
  <c r="BF295" i="20" s="1"/>
  <c r="BE282" i="20"/>
  <c r="BF282" i="20" s="1"/>
  <c r="BE283" i="20"/>
  <c r="BF283" i="20" s="1"/>
  <c r="BE260" i="20"/>
  <c r="BF260" i="20" s="1"/>
  <c r="BE324" i="20"/>
  <c r="BF324" i="20" s="1"/>
  <c r="BE317" i="20"/>
  <c r="BF317" i="20" s="1"/>
  <c r="BE110" i="20"/>
  <c r="BF110" i="20" s="1"/>
  <c r="BE111" i="20"/>
  <c r="BF111" i="20" s="1"/>
  <c r="BE333" i="20"/>
  <c r="BF333" i="20" s="1"/>
  <c r="BE219" i="20"/>
  <c r="BF219" i="20" s="1"/>
  <c r="BE371" i="20"/>
  <c r="BF371" i="20" s="1"/>
  <c r="BE372" i="20"/>
  <c r="BF372" i="20" s="1"/>
  <c r="BE291" i="20"/>
  <c r="BF291" i="20" s="1"/>
  <c r="BE292" i="20"/>
  <c r="BF292" i="20" s="1"/>
  <c r="BE264" i="20"/>
  <c r="BF264" i="20" s="1"/>
  <c r="BE337" i="20"/>
  <c r="BF337" i="20" s="1"/>
  <c r="BE338" i="20"/>
  <c r="BF338" i="20" s="1"/>
  <c r="BE294" i="20"/>
  <c r="BF294" i="20" s="1"/>
  <c r="BE224" i="20"/>
  <c r="BF224" i="20" s="1"/>
  <c r="BE124" i="20"/>
  <c r="BF124" i="20" s="1"/>
  <c r="BE321" i="20"/>
  <c r="BF321" i="20" s="1"/>
  <c r="BE171" i="20"/>
  <c r="BF171" i="20" s="1"/>
  <c r="BE327" i="20"/>
  <c r="BF327" i="20" s="1"/>
  <c r="BE176" i="20"/>
  <c r="BF176" i="20" s="1"/>
  <c r="BE177" i="20"/>
  <c r="BF177" i="20" s="1"/>
  <c r="BE200" i="20"/>
  <c r="BF200" i="20" s="1"/>
  <c r="BE119" i="20"/>
  <c r="BF119" i="20" s="1"/>
  <c r="BE369" i="20"/>
  <c r="BF369" i="20" s="1"/>
  <c r="BE212" i="20"/>
  <c r="BF212" i="20" s="1"/>
  <c r="BE329" i="20"/>
  <c r="BF329" i="20" s="1"/>
  <c r="BE349" i="20"/>
  <c r="BF349" i="20" s="1"/>
  <c r="BE126" i="20"/>
  <c r="BF126" i="20" s="1"/>
  <c r="BE182" i="20"/>
  <c r="BF182" i="20" s="1"/>
  <c r="BE207" i="20"/>
  <c r="BF207" i="20" s="1"/>
  <c r="BE319" i="20"/>
  <c r="BF319" i="20" s="1"/>
  <c r="BE189" i="20"/>
  <c r="BF189" i="20" s="1"/>
  <c r="BE364" i="20"/>
  <c r="BF364" i="20" s="1"/>
  <c r="BE136" i="20"/>
  <c r="BF136" i="20" s="1"/>
  <c r="BE148" i="20"/>
  <c r="BF148" i="20" s="1"/>
  <c r="BE393" i="20"/>
  <c r="BF393" i="20" s="1"/>
  <c r="BE128" i="20"/>
  <c r="BF128" i="20" s="1"/>
  <c r="BE310" i="20"/>
  <c r="BF310" i="20" s="1"/>
  <c r="BE174" i="20"/>
  <c r="BF174" i="20" s="1"/>
  <c r="BE298" i="20"/>
  <c r="BF298" i="20" s="1"/>
  <c r="BE239" i="20"/>
  <c r="BF239" i="20" s="1"/>
  <c r="BE268" i="20"/>
  <c r="BF268" i="20" s="1"/>
  <c r="BE376" i="20"/>
  <c r="BF376" i="20" s="1"/>
  <c r="BE109" i="20"/>
  <c r="BF109" i="20" s="1"/>
  <c r="BE362" i="20"/>
  <c r="BF362" i="20" s="1"/>
  <c r="BE162" i="20"/>
  <c r="BF162" i="20" s="1"/>
  <c r="BE115" i="20"/>
  <c r="BF115" i="20" s="1"/>
  <c r="BE215" i="20"/>
  <c r="BF215" i="20" s="1"/>
  <c r="BE270" i="20"/>
  <c r="BF270" i="20" s="1"/>
  <c r="BE357" i="20"/>
  <c r="BF357" i="20" s="1"/>
  <c r="BE121" i="20"/>
  <c r="BF121" i="20" s="1"/>
  <c r="BE366" i="20"/>
  <c r="BF366" i="20" s="1"/>
  <c r="BE213" i="20"/>
  <c r="BF213" i="20" s="1"/>
  <c r="BE208" i="20"/>
  <c r="BF208" i="20" s="1"/>
  <c r="BE277" i="20"/>
  <c r="BF277" i="20" s="1"/>
  <c r="BE144" i="20"/>
  <c r="BF144" i="20" s="1"/>
  <c r="BE138" i="20"/>
  <c r="BF138" i="20" s="1"/>
  <c r="BE336" i="20"/>
  <c r="BF336" i="20" s="1"/>
  <c r="BE194" i="20"/>
  <c r="BF194" i="20" s="1"/>
  <c r="BE227" i="20"/>
  <c r="BF227" i="20" s="1"/>
  <c r="BE167" i="20"/>
  <c r="BF167" i="20" s="1"/>
  <c r="BE163" i="20"/>
  <c r="BF163" i="20" s="1"/>
  <c r="BE158" i="20"/>
  <c r="BF158" i="20" s="1"/>
  <c r="BE272" i="20"/>
  <c r="BF272" i="20" s="1"/>
  <c r="BE220" i="20"/>
  <c r="BF220" i="20" s="1"/>
  <c r="BE183" i="20"/>
  <c r="BF183" i="20" s="1"/>
  <c r="BE228" i="20"/>
  <c r="BF228" i="20" s="1"/>
  <c r="BE258" i="20"/>
  <c r="BF258" i="20" s="1"/>
  <c r="BE180" i="20"/>
  <c r="BF180" i="20" s="1"/>
  <c r="BE193" i="20"/>
  <c r="BF193" i="20" s="1"/>
  <c r="BE361" i="20"/>
  <c r="BF361" i="20" s="1"/>
  <c r="BE398" i="20"/>
  <c r="BF398" i="20" s="1"/>
  <c r="BE342" i="20"/>
  <c r="BF342" i="20" s="1"/>
  <c r="BE383" i="20"/>
  <c r="BF383" i="20" s="1"/>
  <c r="BE391" i="20"/>
  <c r="BF391" i="20" s="1"/>
  <c r="BE265" i="20"/>
  <c r="BF265" i="20" s="1"/>
  <c r="BE355" i="20"/>
  <c r="BF355" i="20" s="1"/>
  <c r="BE308" i="20"/>
  <c r="BF308" i="20" s="1"/>
  <c r="BE203" i="20"/>
  <c r="BF203" i="20" s="1"/>
  <c r="BE388" i="20"/>
  <c r="BF388" i="20" s="1"/>
  <c r="BE225" i="20"/>
  <c r="BF225" i="20" s="1"/>
  <c r="BE145" i="20"/>
  <c r="BF145" i="20" s="1"/>
  <c r="BE192" i="20"/>
  <c r="BF192" i="20" s="1"/>
  <c r="BE344" i="20"/>
  <c r="BF344" i="20" s="1"/>
  <c r="BE181" i="20"/>
  <c r="BF181" i="20" s="1"/>
  <c r="BE156" i="20"/>
  <c r="BF156" i="20" s="1"/>
  <c r="BE201" i="20"/>
  <c r="BF201" i="20" s="1"/>
  <c r="BE301" i="20"/>
  <c r="BF301" i="20" s="1"/>
  <c r="BE296" i="20"/>
  <c r="BF296" i="20" s="1"/>
  <c r="BE253" i="20"/>
  <c r="BF253" i="20" s="1"/>
  <c r="BE289" i="20"/>
  <c r="BF289" i="20" s="1"/>
  <c r="BE165" i="20"/>
  <c r="BF165" i="20" s="1"/>
  <c r="BE241" i="20"/>
  <c r="BF241" i="20" s="1"/>
  <c r="BE286" i="20"/>
  <c r="BF286" i="20" s="1"/>
  <c r="BE187" i="20"/>
  <c r="BF187" i="20" s="1"/>
  <c r="BE379" i="20"/>
  <c r="BF379" i="20" s="1"/>
  <c r="BE230" i="20"/>
  <c r="BF230" i="20" s="1"/>
  <c r="BE139" i="20"/>
  <c r="BF139" i="20" s="1"/>
  <c r="BE396" i="20"/>
  <c r="BF396" i="20" s="1"/>
  <c r="BE245" i="20"/>
  <c r="BF245" i="20" s="1"/>
  <c r="BE132" i="20"/>
  <c r="BF132" i="20" s="1"/>
  <c r="BE248" i="20"/>
  <c r="BF248" i="20" s="1"/>
  <c r="BE350" i="20"/>
  <c r="BF350" i="20" s="1"/>
  <c r="BE303" i="20"/>
  <c r="BF303" i="20" s="1"/>
  <c r="BE236" i="20"/>
  <c r="BF236" i="20" s="1"/>
  <c r="BE140" i="20"/>
  <c r="BF140" i="20" s="1"/>
  <c r="BE280" i="20"/>
  <c r="BF280" i="20" s="1"/>
  <c r="BE151" i="20"/>
  <c r="BF151" i="20" s="1"/>
  <c r="BE334" i="20"/>
  <c r="BF334" i="20" s="1"/>
  <c r="BE274" i="20"/>
  <c r="BF274" i="20" s="1"/>
  <c r="BE74" i="20"/>
  <c r="BF74" i="20" s="1"/>
  <c r="BE98" i="20"/>
  <c r="BF98" i="20" s="1"/>
  <c r="BE101" i="20"/>
  <c r="BF101" i="20" s="1"/>
  <c r="BE40" i="20"/>
  <c r="BF40" i="20" s="1"/>
  <c r="BE87" i="20"/>
  <c r="BF87" i="20" s="1"/>
  <c r="BE108" i="20"/>
  <c r="BF108" i="20" s="1"/>
  <c r="BE36" i="20"/>
  <c r="BF36" i="20" s="1"/>
  <c r="BE60" i="20"/>
  <c r="BF60" i="20" s="1"/>
  <c r="BE61" i="20"/>
  <c r="BF61" i="20" s="1"/>
  <c r="BE41" i="20"/>
  <c r="BF41" i="20" s="1"/>
  <c r="BE43" i="20"/>
  <c r="BF43" i="20" s="1"/>
  <c r="BE62" i="20"/>
  <c r="BF62" i="20" s="1"/>
  <c r="BE86" i="20"/>
  <c r="BF86" i="20" s="1"/>
  <c r="BE106" i="20"/>
  <c r="BF106" i="20" s="1"/>
  <c r="BE102" i="20"/>
  <c r="BF102" i="20" s="1"/>
  <c r="BE95" i="20"/>
  <c r="BF95" i="20" s="1"/>
  <c r="BE104" i="20"/>
  <c r="BF104" i="20" s="1"/>
  <c r="BE99" i="20"/>
  <c r="BF99" i="20" s="1"/>
  <c r="BE85" i="20"/>
  <c r="BF85" i="20" s="1"/>
  <c r="BE84" i="20"/>
  <c r="BF84" i="20" s="1"/>
  <c r="BE88" i="20"/>
  <c r="BF88" i="20" s="1"/>
  <c r="BE44" i="20"/>
  <c r="BF44" i="20" s="1"/>
  <c r="BE53" i="20"/>
  <c r="BF53" i="20" s="1"/>
  <c r="BE37" i="20"/>
  <c r="BF37" i="20" s="1"/>
  <c r="BE50" i="20"/>
  <c r="BF50" i="20" s="1"/>
  <c r="BE57" i="20"/>
  <c r="BF57" i="20" s="1"/>
  <c r="BE38" i="20"/>
  <c r="BF38" i="20" s="1"/>
  <c r="BE42" i="20"/>
  <c r="BF42" i="20" s="1"/>
  <c r="BE63" i="20"/>
  <c r="BF63" i="20" s="1"/>
  <c r="BE59" i="20"/>
  <c r="BF59" i="20" s="1"/>
  <c r="BE77" i="20"/>
  <c r="BF77" i="20" s="1"/>
  <c r="BE81" i="20"/>
  <c r="BF81" i="20" s="1"/>
  <c r="BE82" i="20"/>
  <c r="BF82" i="20" s="1"/>
  <c r="BE92" i="20"/>
  <c r="BF92" i="20" s="1"/>
  <c r="BE79" i="20"/>
  <c r="BF79" i="20" s="1"/>
  <c r="BE80" i="20"/>
  <c r="BF80" i="20" s="1"/>
  <c r="BE68" i="20"/>
  <c r="BF68" i="20" s="1"/>
  <c r="BE71" i="20"/>
  <c r="BF71" i="20" s="1"/>
  <c r="BE47" i="20"/>
  <c r="BF47" i="20" s="1"/>
  <c r="BE48" i="20"/>
  <c r="BF48" i="20" s="1"/>
  <c r="BE65" i="20"/>
  <c r="BF65" i="20" s="1"/>
  <c r="E9" i="20"/>
  <c r="D10" i="21"/>
  <c r="D8" i="22" s="1"/>
  <c r="BF70" i="20" l="1"/>
  <c r="E21" i="20"/>
  <c r="N21" i="20" l="1"/>
  <c r="P21" i="20"/>
  <c r="Q21" i="20"/>
  <c r="O21" i="20"/>
  <c r="X21" i="20" l="1"/>
  <c r="Z21" i="20"/>
  <c r="Y21" i="20"/>
  <c r="AA21" i="20"/>
  <c r="AJ21" i="20" l="1"/>
  <c r="AH21" i="20"/>
  <c r="AI21" i="20"/>
  <c r="AK21" i="20"/>
  <c r="BB434" i="20" l="1"/>
  <c r="BG434" i="20"/>
  <c r="AR21" i="20"/>
  <c r="AS21" i="20"/>
  <c r="AT21" i="20"/>
  <c r="AU21" i="20"/>
  <c r="BB43" i="20"/>
  <c r="BD43" i="20" s="1"/>
  <c r="BG43" i="20"/>
  <c r="BB190" i="20" l="1"/>
  <c r="BG190" i="20"/>
  <c r="BB345" i="20"/>
  <c r="BG345" i="20"/>
  <c r="BB496" i="20"/>
  <c r="BG496" i="20"/>
  <c r="BB369" i="20"/>
  <c r="BG369" i="20"/>
  <c r="BB516" i="20"/>
  <c r="BG516" i="20"/>
  <c r="BB161" i="20"/>
  <c r="BG161" i="20"/>
  <c r="BB465" i="20"/>
  <c r="BG465" i="20"/>
  <c r="BB364" i="20"/>
  <c r="BG364" i="20"/>
  <c r="BB401" i="20"/>
  <c r="BG401" i="20"/>
  <c r="BB51" i="20"/>
  <c r="BD51" i="20" s="1"/>
  <c r="BG51" i="20"/>
  <c r="BB82" i="20"/>
  <c r="BG82" i="20"/>
  <c r="BB469" i="20"/>
  <c r="BG469" i="20"/>
  <c r="BB371" i="20"/>
  <c r="BG371" i="20"/>
  <c r="BB421" i="20"/>
  <c r="BG421" i="20"/>
  <c r="BB178" i="20"/>
  <c r="BG178" i="20"/>
  <c r="BB379" i="20"/>
  <c r="BG379" i="20"/>
  <c r="BB433" i="20"/>
  <c r="BG433" i="20"/>
  <c r="BB460" i="20"/>
  <c r="BG460" i="20"/>
  <c r="BB94" i="20"/>
  <c r="BG94" i="20"/>
  <c r="BB157" i="20"/>
  <c r="BG157" i="20"/>
  <c r="BB103" i="20"/>
  <c r="BG103" i="20"/>
  <c r="BB448" i="20"/>
  <c r="BG448" i="20"/>
  <c r="BB69" i="20"/>
  <c r="BD69" i="20" s="1"/>
  <c r="BG69" i="20"/>
  <c r="BB74" i="20"/>
  <c r="BD74" i="20" s="1"/>
  <c r="BG74" i="20"/>
  <c r="BB309" i="20"/>
  <c r="BG309" i="20"/>
  <c r="BB505" i="20"/>
  <c r="BG505" i="20"/>
  <c r="BB417" i="20"/>
  <c r="BG417" i="20"/>
  <c r="BB422" i="20"/>
  <c r="BG422" i="20"/>
  <c r="BB202" i="20"/>
  <c r="BG202" i="20"/>
  <c r="BB284" i="20"/>
  <c r="BG284" i="20"/>
  <c r="BB316" i="20"/>
  <c r="BG316" i="20"/>
  <c r="BB490" i="20"/>
  <c r="BG490" i="20"/>
  <c r="BB259" i="20"/>
  <c r="BG259" i="20"/>
  <c r="BB42" i="20"/>
  <c r="BD42" i="20" s="1"/>
  <c r="BG42" i="20"/>
  <c r="BB511" i="20"/>
  <c r="BG511" i="20"/>
  <c r="BB229" i="20"/>
  <c r="BG229" i="20"/>
  <c r="BB110" i="20"/>
  <c r="BG110" i="20"/>
  <c r="BB170" i="20"/>
  <c r="BG170" i="20"/>
  <c r="BB73" i="20"/>
  <c r="BD73" i="20" s="1"/>
  <c r="BG73" i="20"/>
  <c r="BB104" i="20"/>
  <c r="BG104" i="20"/>
  <c r="BB502" i="20"/>
  <c r="BG502" i="20"/>
  <c r="BB351" i="20"/>
  <c r="BG351" i="20"/>
  <c r="BB319" i="20"/>
  <c r="BG319" i="20"/>
  <c r="BB479" i="20"/>
  <c r="BG479" i="20"/>
  <c r="BB429" i="20"/>
  <c r="BG429" i="20"/>
  <c r="BB293" i="20"/>
  <c r="BG293" i="20"/>
  <c r="BB38" i="20"/>
  <c r="BD38" i="20" s="1"/>
  <c r="BG38" i="20"/>
  <c r="BB230" i="20"/>
  <c r="BG230" i="20"/>
  <c r="BB443" i="20"/>
  <c r="BG443" i="20"/>
  <c r="BB413" i="20"/>
  <c r="BG413" i="20"/>
  <c r="BB207" i="20"/>
  <c r="BG207" i="20"/>
  <c r="BB313" i="20"/>
  <c r="BG313" i="20"/>
  <c r="BB91" i="20"/>
  <c r="BG91" i="20"/>
  <c r="BB92" i="20"/>
  <c r="BG92" i="20"/>
  <c r="BB57" i="20"/>
  <c r="BD57" i="20" s="1"/>
  <c r="BG57" i="20"/>
  <c r="BB236" i="20"/>
  <c r="BG236" i="20"/>
  <c r="BB472" i="20"/>
  <c r="BG472" i="20"/>
  <c r="BB287" i="20"/>
  <c r="BG287" i="20"/>
  <c r="BG55" i="20"/>
  <c r="BB55" i="20"/>
  <c r="BD55" i="20" s="1"/>
  <c r="BB503" i="20"/>
  <c r="BG503" i="20"/>
  <c r="BB118" i="20"/>
  <c r="BG118" i="20"/>
  <c r="BB203" i="20"/>
  <c r="BG203" i="20"/>
  <c r="BB475" i="20"/>
  <c r="BG475" i="20"/>
  <c r="BB274" i="20"/>
  <c r="BG274" i="20"/>
  <c r="BB97" i="20"/>
  <c r="BG97" i="20"/>
  <c r="BB134" i="20"/>
  <c r="BG134" i="20"/>
  <c r="BB247" i="20"/>
  <c r="BG247" i="20"/>
  <c r="BB211" i="20"/>
  <c r="BG211" i="20"/>
  <c r="BB102" i="20"/>
  <c r="BG102" i="20"/>
  <c r="BB333" i="20"/>
  <c r="BG333" i="20"/>
  <c r="BB406" i="20"/>
  <c r="BG406" i="20"/>
  <c r="BB484" i="20"/>
  <c r="BG484" i="20"/>
  <c r="BB478" i="20"/>
  <c r="BG478" i="20"/>
  <c r="BB83" i="20"/>
  <c r="BG83" i="20"/>
  <c r="BB70" i="20"/>
  <c r="BD70" i="20" s="1"/>
  <c r="BG70" i="20"/>
  <c r="BB447" i="20"/>
  <c r="BG447" i="20"/>
  <c r="BB425" i="20"/>
  <c r="BG425" i="20"/>
  <c r="BB258" i="20"/>
  <c r="BG258" i="20"/>
  <c r="BB436" i="20"/>
  <c r="BG436" i="20"/>
  <c r="BB399" i="20"/>
  <c r="BG399" i="20"/>
  <c r="BB432" i="20"/>
  <c r="BG432" i="20"/>
  <c r="BB245" i="20"/>
  <c r="BG245" i="20"/>
  <c r="BB280" i="20"/>
  <c r="BG280" i="20"/>
  <c r="BB493" i="20"/>
  <c r="BG493" i="20"/>
  <c r="BB220" i="20"/>
  <c r="BG220" i="20"/>
  <c r="BB336" i="20"/>
  <c r="BG336" i="20"/>
  <c r="BB442" i="20"/>
  <c r="BG442" i="20"/>
  <c r="BB363" i="20"/>
  <c r="BG363" i="20"/>
  <c r="BB137" i="20"/>
  <c r="BG137" i="20"/>
  <c r="BB46" i="20"/>
  <c r="BD46" i="20" s="1"/>
  <c r="BG46" i="20"/>
  <c r="BB44" i="20"/>
  <c r="BD44" i="20" s="1"/>
  <c r="BG44" i="20"/>
  <c r="BB504" i="20"/>
  <c r="BG504" i="20"/>
  <c r="BB243" i="20"/>
  <c r="BG243" i="20"/>
  <c r="BB317" i="20"/>
  <c r="BG317" i="20"/>
  <c r="BB390" i="20"/>
  <c r="BG390" i="20"/>
  <c r="BB193" i="20"/>
  <c r="BG193" i="20"/>
  <c r="BB403" i="20"/>
  <c r="BG403" i="20"/>
  <c r="BB47" i="20"/>
  <c r="BD47" i="20" s="1"/>
  <c r="BG47" i="20"/>
  <c r="BB262" i="20"/>
  <c r="BG262" i="20"/>
  <c r="BB105" i="20"/>
  <c r="BG105" i="20"/>
  <c r="BB156" i="20"/>
  <c r="BG156" i="20"/>
  <c r="BB517" i="20"/>
  <c r="BG517" i="20"/>
  <c r="BB140" i="20"/>
  <c r="BG140" i="20"/>
  <c r="BB416" i="20"/>
  <c r="BG416" i="20"/>
  <c r="BB378" i="20"/>
  <c r="BG378" i="20"/>
  <c r="BB348" i="20"/>
  <c r="BG348" i="20"/>
  <c r="BB323" i="20"/>
  <c r="BG323" i="20"/>
  <c r="BB385" i="20"/>
  <c r="BG385" i="20"/>
  <c r="BB343" i="20"/>
  <c r="BG343" i="20"/>
  <c r="BB528" i="20"/>
  <c r="BG528" i="20"/>
  <c r="BB204" i="20"/>
  <c r="BG204" i="20"/>
  <c r="AW18" i="20"/>
  <c r="AY18" i="20"/>
  <c r="BB512" i="20"/>
  <c r="BG512" i="20"/>
  <c r="BB50" i="20"/>
  <c r="BD50" i="20" s="1"/>
  <c r="BG50" i="20"/>
  <c r="BB149" i="20"/>
  <c r="BG149" i="20"/>
  <c r="BB498" i="20"/>
  <c r="BG498" i="20"/>
  <c r="BB124" i="20"/>
  <c r="BG124" i="20"/>
  <c r="BB337" i="20"/>
  <c r="BG337" i="20"/>
  <c r="BB477" i="20"/>
  <c r="BG477" i="20"/>
  <c r="BB411" i="20"/>
  <c r="BG411" i="20"/>
  <c r="BB252" i="20"/>
  <c r="BG252" i="20"/>
  <c r="BB305" i="20"/>
  <c r="BG305" i="20"/>
  <c r="BB428" i="20"/>
  <c r="BG428" i="20"/>
  <c r="BB445" i="20"/>
  <c r="BG445" i="20"/>
  <c r="BB283" i="20"/>
  <c r="BG283" i="20"/>
  <c r="BB99" i="20"/>
  <c r="BG99" i="20"/>
  <c r="BB128" i="20"/>
  <c r="BG128" i="20"/>
  <c r="BB405" i="20"/>
  <c r="BG405" i="20"/>
  <c r="BB396" i="20"/>
  <c r="BG396" i="20"/>
  <c r="BB250" i="20"/>
  <c r="BG250" i="20"/>
  <c r="BB276" i="20"/>
  <c r="BG276" i="20"/>
  <c r="BB253" i="20"/>
  <c r="BG253" i="20"/>
  <c r="BB426" i="20"/>
  <c r="BG426" i="20"/>
  <c r="BB384" i="20"/>
  <c r="BG384" i="20"/>
  <c r="BB301" i="20"/>
  <c r="BG301" i="20"/>
  <c r="BB463" i="20"/>
  <c r="BG463" i="20"/>
  <c r="BB136" i="20"/>
  <c r="BG136" i="20"/>
  <c r="BB195" i="20"/>
  <c r="BG195" i="20"/>
  <c r="BB173" i="20"/>
  <c r="BG173" i="20"/>
  <c r="BB439" i="20"/>
  <c r="BG439" i="20"/>
  <c r="BB294" i="20"/>
  <c r="BG294" i="20"/>
  <c r="BB311" i="20"/>
  <c r="BG311" i="20"/>
  <c r="BB113" i="20"/>
  <c r="BG113" i="20"/>
  <c r="BB353" i="20"/>
  <c r="BG353" i="20"/>
  <c r="BB139" i="20"/>
  <c r="BG139" i="20"/>
  <c r="BB464" i="20"/>
  <c r="BG464" i="20"/>
  <c r="BB521" i="20"/>
  <c r="BG521" i="20"/>
  <c r="BB144" i="20"/>
  <c r="BG144" i="20"/>
  <c r="BB264" i="20"/>
  <c r="BG264" i="20"/>
  <c r="BB142" i="20"/>
  <c r="BG142" i="20"/>
  <c r="BB450" i="20"/>
  <c r="BG450" i="20"/>
  <c r="BB414" i="20"/>
  <c r="BG414" i="20"/>
  <c r="BB357" i="20"/>
  <c r="BG357" i="20"/>
  <c r="BB167" i="20"/>
  <c r="BG167" i="20"/>
  <c r="BB381" i="20"/>
  <c r="BG381" i="20"/>
  <c r="BB480" i="20"/>
  <c r="BG480" i="20"/>
  <c r="BB223" i="20"/>
  <c r="BG223" i="20"/>
  <c r="BB437" i="20"/>
  <c r="BG437" i="20"/>
  <c r="BB163" i="20"/>
  <c r="BG163" i="20"/>
  <c r="BB275" i="20"/>
  <c r="BG275" i="20"/>
  <c r="BB212" i="20"/>
  <c r="BG212" i="20"/>
  <c r="BB507" i="20"/>
  <c r="BG507" i="20"/>
  <c r="BB427" i="20"/>
  <c r="BG427" i="20"/>
  <c r="BB233" i="20"/>
  <c r="BG233" i="20"/>
  <c r="BB224" i="20"/>
  <c r="BG224" i="20"/>
  <c r="BB462" i="20"/>
  <c r="BG462" i="20"/>
  <c r="BB54" i="20"/>
  <c r="BD54" i="20" s="1"/>
  <c r="BG54" i="20"/>
  <c r="BB453" i="20"/>
  <c r="BG453" i="20"/>
  <c r="BB529" i="20"/>
  <c r="BG529" i="20"/>
  <c r="BB89" i="20"/>
  <c r="BG89" i="20"/>
  <c r="BB299" i="20"/>
  <c r="BG299" i="20"/>
  <c r="BB222" i="20"/>
  <c r="BG222" i="20"/>
  <c r="BB197" i="20"/>
  <c r="BG197" i="20"/>
  <c r="BB382" i="20"/>
  <c r="BG382" i="20"/>
  <c r="BB53" i="20"/>
  <c r="BD53" i="20" s="1"/>
  <c r="BG53" i="20"/>
  <c r="BB320" i="20"/>
  <c r="BG320" i="20"/>
  <c r="BB290" i="20"/>
  <c r="BG290" i="20"/>
  <c r="BB288" i="20"/>
  <c r="BG288" i="20"/>
  <c r="BB519" i="20"/>
  <c r="BG519" i="20"/>
  <c r="BB185" i="20"/>
  <c r="BG185" i="20"/>
  <c r="BB168" i="20"/>
  <c r="BG168" i="20"/>
  <c r="BB355" i="20"/>
  <c r="BG355" i="20"/>
  <c r="BB65" i="20"/>
  <c r="BD65" i="20" s="1"/>
  <c r="BG65" i="20"/>
  <c r="BB52" i="20"/>
  <c r="BD52" i="20" s="1"/>
  <c r="BG52" i="20"/>
  <c r="BB277" i="20"/>
  <c r="BG277" i="20"/>
  <c r="BB40" i="20"/>
  <c r="BD40" i="20" s="1"/>
  <c r="BG40" i="20"/>
  <c r="BB218" i="20"/>
  <c r="BG218" i="20"/>
  <c r="BB330" i="20"/>
  <c r="BG330" i="20"/>
  <c r="BB435" i="20"/>
  <c r="BG435" i="20"/>
  <c r="BB80" i="20"/>
  <c r="BD80" i="20" s="1"/>
  <c r="BG80" i="20"/>
  <c r="BB225" i="20"/>
  <c r="BG225" i="20"/>
  <c r="BB523" i="20"/>
  <c r="BG523" i="20"/>
  <c r="BB95" i="20"/>
  <c r="BG95" i="20"/>
  <c r="BB386" i="20"/>
  <c r="BG386" i="20"/>
  <c r="BB424" i="20"/>
  <c r="BG424" i="20"/>
  <c r="BB100" i="20"/>
  <c r="BG100" i="20"/>
  <c r="BB468" i="20"/>
  <c r="BG468" i="20"/>
  <c r="BB155" i="20"/>
  <c r="BG155" i="20"/>
  <c r="BB303" i="20"/>
  <c r="BG303" i="20"/>
  <c r="BB365" i="20"/>
  <c r="BG365" i="20"/>
  <c r="BB335" i="20"/>
  <c r="BG335" i="20"/>
  <c r="BB420" i="20"/>
  <c r="BG420" i="20"/>
  <c r="BB344" i="20"/>
  <c r="BG344" i="20"/>
  <c r="BB392" i="20"/>
  <c r="BG392" i="20"/>
  <c r="BB339" i="20"/>
  <c r="BG339" i="20"/>
  <c r="BB62" i="20"/>
  <c r="BD62" i="20" s="1"/>
  <c r="BG62" i="20"/>
  <c r="BB349" i="20"/>
  <c r="BG349" i="20"/>
  <c r="BB77" i="20"/>
  <c r="BD77" i="20" s="1"/>
  <c r="BG77" i="20"/>
  <c r="BB340" i="20"/>
  <c r="BG340" i="20"/>
  <c r="BB206" i="20"/>
  <c r="BG206" i="20"/>
  <c r="BB109" i="20"/>
  <c r="BG109" i="20"/>
  <c r="BB60" i="20"/>
  <c r="BD60" i="20" s="1"/>
  <c r="BG60" i="20"/>
  <c r="BB194" i="20"/>
  <c r="BG194" i="20"/>
  <c r="BB191" i="20"/>
  <c r="BG191" i="20"/>
  <c r="BB159" i="20"/>
  <c r="BG159" i="20"/>
  <c r="BB482" i="20"/>
  <c r="BG482" i="20"/>
  <c r="BB96" i="20"/>
  <c r="BG96" i="20"/>
  <c r="BB187" i="20"/>
  <c r="BG187" i="20"/>
  <c r="BB241" i="20"/>
  <c r="BG241" i="20"/>
  <c r="BB130" i="20"/>
  <c r="BG130" i="20"/>
  <c r="BB418" i="20"/>
  <c r="BG418" i="20"/>
  <c r="BB81" i="20"/>
  <c r="BG81" i="20"/>
  <c r="BB119" i="20"/>
  <c r="BG119" i="20"/>
  <c r="BB459" i="20"/>
  <c r="BG459" i="20"/>
  <c r="BB389" i="20"/>
  <c r="BG389" i="20"/>
  <c r="BB486" i="20"/>
  <c r="BG486" i="20"/>
  <c r="BB153" i="20"/>
  <c r="BG153" i="20"/>
  <c r="BB126" i="20"/>
  <c r="BG126" i="20"/>
  <c r="BB372" i="20"/>
  <c r="BG372" i="20"/>
  <c r="BB359" i="20"/>
  <c r="BG359" i="20"/>
  <c r="BB86" i="20"/>
  <c r="BG86" i="20"/>
  <c r="BB514" i="20"/>
  <c r="BG514" i="20"/>
  <c r="BB76" i="20"/>
  <c r="BD76" i="20" s="1"/>
  <c r="BG76" i="20"/>
  <c r="BB219" i="20"/>
  <c r="BG219" i="20"/>
  <c r="BB501" i="20"/>
  <c r="BG501" i="20"/>
  <c r="BG238" i="20"/>
  <c r="BB238" i="20"/>
  <c r="BB67" i="20"/>
  <c r="BD67" i="20" s="1"/>
  <c r="BG67" i="20"/>
  <c r="BB474" i="20"/>
  <c r="BG474" i="20"/>
  <c r="BG172" i="20"/>
  <c r="BB172" i="20"/>
  <c r="BB45" i="20"/>
  <c r="BD45" i="20" s="1"/>
  <c r="BG45" i="20"/>
  <c r="BB48" i="20"/>
  <c r="BD48" i="20" s="1"/>
  <c r="BG48" i="20"/>
  <c r="BB189" i="20"/>
  <c r="BG189" i="20"/>
  <c r="BB273" i="20"/>
  <c r="BG273" i="20"/>
  <c r="BB106" i="20"/>
  <c r="BG106" i="20"/>
  <c r="BB64" i="20"/>
  <c r="BD64" i="20" s="1"/>
  <c r="BG64" i="20"/>
  <c r="BB181" i="20"/>
  <c r="BG181" i="20"/>
  <c r="BB322" i="20"/>
  <c r="BG322" i="20"/>
  <c r="BG281" i="20"/>
  <c r="BB281" i="20"/>
  <c r="BB289" i="20"/>
  <c r="BG289" i="20"/>
  <c r="BB491" i="20"/>
  <c r="BG491" i="20"/>
  <c r="BB148" i="20"/>
  <c r="BG148" i="20"/>
  <c r="BB308" i="20"/>
  <c r="BG308" i="20"/>
  <c r="BB387" i="20"/>
  <c r="BG387" i="20"/>
  <c r="BB457" i="20"/>
  <c r="BG457" i="20"/>
  <c r="BB360" i="20"/>
  <c r="BG360" i="20"/>
  <c r="BB368" i="20"/>
  <c r="BG368" i="20"/>
  <c r="BB374" i="20"/>
  <c r="BG374" i="20"/>
  <c r="BB354" i="20"/>
  <c r="BG354" i="20"/>
  <c r="BB266" i="20"/>
  <c r="BG266" i="20"/>
  <c r="BB122" i="20"/>
  <c r="BG122" i="20"/>
  <c r="BB430" i="20"/>
  <c r="BG430" i="20"/>
  <c r="BB121" i="20"/>
  <c r="BG121" i="20"/>
  <c r="BB361" i="20"/>
  <c r="BG361" i="20"/>
  <c r="BB255" i="20"/>
  <c r="BG255" i="20"/>
  <c r="BB380" i="20"/>
  <c r="BG380" i="20"/>
  <c r="BB131" i="20"/>
  <c r="BG131" i="20"/>
  <c r="BB101" i="20"/>
  <c r="BG101" i="20"/>
  <c r="BB37" i="20"/>
  <c r="BD37" i="20" s="1"/>
  <c r="BG37" i="20"/>
  <c r="BB285" i="20"/>
  <c r="BG285" i="20"/>
  <c r="BB377" i="20"/>
  <c r="BG377" i="20"/>
  <c r="BB115" i="20"/>
  <c r="BG115" i="20"/>
  <c r="BB415" i="20"/>
  <c r="BG415" i="20"/>
  <c r="BG141" i="20"/>
  <c r="BB141" i="20"/>
  <c r="BB487" i="20"/>
  <c r="BG487" i="20"/>
  <c r="BG75" i="20"/>
  <c r="BB75" i="20"/>
  <c r="BD75" i="20" s="1"/>
  <c r="BB123" i="20"/>
  <c r="BG123" i="20"/>
  <c r="BB242" i="20"/>
  <c r="BG242" i="20"/>
  <c r="BB318" i="20"/>
  <c r="BG318" i="20"/>
  <c r="BB324" i="20"/>
  <c r="BG324" i="20"/>
  <c r="BB492" i="20"/>
  <c r="BG492" i="20"/>
  <c r="BB257" i="20"/>
  <c r="BG257" i="20"/>
  <c r="BB88" i="20"/>
  <c r="BG88" i="20"/>
  <c r="BB246" i="20"/>
  <c r="BG246" i="20"/>
  <c r="BB132" i="20"/>
  <c r="BG132" i="20"/>
  <c r="BG175" i="20"/>
  <c r="BB175" i="20"/>
  <c r="BB108" i="20"/>
  <c r="BG108" i="20"/>
  <c r="BB300" i="20"/>
  <c r="BG300" i="20"/>
  <c r="BB467" i="20"/>
  <c r="BG467" i="20"/>
  <c r="BB440" i="20"/>
  <c r="BG440" i="20"/>
  <c r="BB244" i="20"/>
  <c r="BG244" i="20"/>
  <c r="BB388" i="20"/>
  <c r="BG388" i="20"/>
  <c r="BB174" i="20"/>
  <c r="BG174" i="20"/>
  <c r="BB458" i="20"/>
  <c r="BG458" i="20"/>
  <c r="BB449" i="20"/>
  <c r="BG449" i="20"/>
  <c r="BB298" i="20"/>
  <c r="BG298" i="20"/>
  <c r="BB107" i="20"/>
  <c r="BG107" i="20"/>
  <c r="BB270" i="20"/>
  <c r="BG270" i="20"/>
  <c r="BB476" i="20"/>
  <c r="BG476" i="20"/>
  <c r="BB87" i="20"/>
  <c r="BG87" i="20"/>
  <c r="BB373" i="20"/>
  <c r="BG373" i="20"/>
  <c r="BB530" i="20"/>
  <c r="BG530" i="20"/>
  <c r="BB342" i="20"/>
  <c r="BG342" i="20"/>
  <c r="BB527" i="20"/>
  <c r="BG527" i="20"/>
  <c r="BB184" i="20"/>
  <c r="BG184" i="20"/>
  <c r="BB454" i="20"/>
  <c r="BG454" i="20"/>
  <c r="BB367" i="20"/>
  <c r="BG367" i="20"/>
  <c r="BB321" i="20"/>
  <c r="BG321" i="20"/>
  <c r="BB192" i="20"/>
  <c r="BG192" i="20"/>
  <c r="BB506" i="20"/>
  <c r="BG506" i="20"/>
  <c r="BB304" i="20"/>
  <c r="BG304" i="20"/>
  <c r="BB329" i="20"/>
  <c r="BG329" i="20"/>
  <c r="BB186" i="20"/>
  <c r="BG186" i="20"/>
  <c r="BB358" i="20"/>
  <c r="BG358" i="20"/>
  <c r="BB240" i="20"/>
  <c r="BG240" i="20"/>
  <c r="BB452" i="20"/>
  <c r="BG452" i="20"/>
  <c r="BB210" i="20"/>
  <c r="BG210" i="20"/>
  <c r="BB138" i="20"/>
  <c r="BG138" i="20"/>
  <c r="BB370" i="20"/>
  <c r="BG370" i="20"/>
  <c r="BB145" i="20"/>
  <c r="BG145" i="20"/>
  <c r="BB327" i="20"/>
  <c r="BG327" i="20"/>
  <c r="BB160" i="20"/>
  <c r="BG160" i="20"/>
  <c r="BB470" i="20"/>
  <c r="BG470" i="20"/>
  <c r="BB72" i="20"/>
  <c r="BD72" i="20" s="1"/>
  <c r="BG72" i="20"/>
  <c r="BB352" i="20"/>
  <c r="BG352" i="20"/>
  <c r="BB265" i="20"/>
  <c r="BG265" i="20"/>
  <c r="BB471" i="20"/>
  <c r="BG471" i="20"/>
  <c r="BB84" i="20"/>
  <c r="BG84" i="20"/>
  <c r="BB116" i="20"/>
  <c r="BG116" i="20"/>
  <c r="BB114" i="20"/>
  <c r="BG114" i="20"/>
  <c r="BB147" i="20"/>
  <c r="BG147" i="20"/>
  <c r="BB35" i="20"/>
  <c r="BD35" i="20" s="1"/>
  <c r="BG35" i="20"/>
  <c r="BB239" i="20"/>
  <c r="BG239" i="20"/>
  <c r="BB499" i="20"/>
  <c r="BG499" i="20"/>
  <c r="BB63" i="20"/>
  <c r="BD63" i="20" s="1"/>
  <c r="BG63" i="20"/>
  <c r="BG112" i="20"/>
  <c r="BB112" i="20"/>
  <c r="BB152" i="20"/>
  <c r="BG152" i="20"/>
  <c r="BB286" i="20"/>
  <c r="BG286" i="20"/>
  <c r="BB489" i="20"/>
  <c r="BG489" i="20"/>
  <c r="BB444" i="20"/>
  <c r="BG444" i="20"/>
  <c r="BB314" i="20"/>
  <c r="BG314" i="20"/>
  <c r="BB338" i="20"/>
  <c r="BG338" i="20"/>
  <c r="BB151" i="20"/>
  <c r="BG151" i="20"/>
  <c r="BB488" i="20"/>
  <c r="BG488" i="20"/>
  <c r="BB251" i="20"/>
  <c r="BG251" i="20"/>
  <c r="BB391" i="20"/>
  <c r="BG391" i="20"/>
  <c r="BB150" i="20"/>
  <c r="BG150" i="20"/>
  <c r="BB213" i="20"/>
  <c r="BG213" i="20"/>
  <c r="BB49" i="20"/>
  <c r="BD49" i="20" s="1"/>
  <c r="BG49" i="20"/>
  <c r="BB263" i="20"/>
  <c r="BG263" i="20"/>
  <c r="BB291" i="20"/>
  <c r="BG291" i="20"/>
  <c r="BB407" i="20"/>
  <c r="BG407" i="20"/>
  <c r="BB214" i="20"/>
  <c r="BG214" i="20"/>
  <c r="BB183" i="20"/>
  <c r="BG183" i="20"/>
  <c r="BB78" i="20"/>
  <c r="BD78" i="20" s="1"/>
  <c r="BG78" i="20"/>
  <c r="BB375" i="20"/>
  <c r="BG375" i="20"/>
  <c r="BB346" i="20"/>
  <c r="BG346" i="20"/>
  <c r="BB307" i="20"/>
  <c r="BG307" i="20"/>
  <c r="BB162" i="20"/>
  <c r="BG162" i="20"/>
  <c r="BB500" i="20"/>
  <c r="BG500" i="20"/>
  <c r="BB473" i="20"/>
  <c r="BG473" i="20"/>
  <c r="BB334" i="20"/>
  <c r="BG334" i="20"/>
  <c r="BB315" i="20"/>
  <c r="BG315" i="20"/>
  <c r="BB125" i="20"/>
  <c r="BG125" i="20"/>
  <c r="BB61" i="20"/>
  <c r="BD61" i="20" s="1"/>
  <c r="BG61" i="20"/>
  <c r="BB217" i="20"/>
  <c r="BG217" i="20"/>
  <c r="BB71" i="20"/>
  <c r="BD71" i="20" s="1"/>
  <c r="BG71" i="20"/>
  <c r="BB260" i="20"/>
  <c r="BG260" i="20"/>
  <c r="BB524" i="20"/>
  <c r="BG524" i="20"/>
  <c r="BB455" i="20"/>
  <c r="BG455" i="20"/>
  <c r="BB261" i="20"/>
  <c r="BG261" i="20"/>
  <c r="BB68" i="20"/>
  <c r="BD68" i="20" s="1"/>
  <c r="BG68" i="20"/>
  <c r="BB198" i="20"/>
  <c r="BG198" i="20"/>
  <c r="BB332" i="20"/>
  <c r="BG332" i="20"/>
  <c r="BB296" i="20"/>
  <c r="BG296" i="20"/>
  <c r="BB510" i="20"/>
  <c r="BG510" i="20"/>
  <c r="BB208" i="20"/>
  <c r="BG208" i="20"/>
  <c r="BB41" i="20"/>
  <c r="BD41" i="20" s="1"/>
  <c r="BG41" i="20"/>
  <c r="BB200" i="20"/>
  <c r="BG200" i="20"/>
  <c r="BB221" i="20"/>
  <c r="BG221" i="20"/>
  <c r="BB356" i="20"/>
  <c r="BG356" i="20"/>
  <c r="BB331" i="20"/>
  <c r="BG331" i="20"/>
  <c r="BB171" i="20"/>
  <c r="BG171" i="20"/>
  <c r="BB441" i="20"/>
  <c r="BG441" i="20"/>
  <c r="BB409" i="20"/>
  <c r="BG409" i="20"/>
  <c r="BB129" i="20"/>
  <c r="BG129" i="20"/>
  <c r="BB400" i="20"/>
  <c r="BG400" i="20"/>
  <c r="BB376" i="20"/>
  <c r="BG376" i="20"/>
  <c r="BB366" i="20"/>
  <c r="BG366" i="20"/>
  <c r="BB215" i="20"/>
  <c r="BG215" i="20"/>
  <c r="BB461" i="20"/>
  <c r="BG461" i="20"/>
  <c r="BB166" i="20"/>
  <c r="BG166" i="20"/>
  <c r="BB59" i="20"/>
  <c r="BD59" i="20" s="1"/>
  <c r="BG59" i="20"/>
  <c r="BB117" i="20"/>
  <c r="BG117" i="20"/>
  <c r="BG325" i="20"/>
  <c r="BB325" i="20"/>
  <c r="BB146" i="20"/>
  <c r="BG146" i="20"/>
  <c r="BB199" i="20"/>
  <c r="BG199" i="20"/>
  <c r="BB509" i="20"/>
  <c r="BG509" i="20"/>
  <c r="BB395" i="20"/>
  <c r="BG395" i="20"/>
  <c r="BB272" i="20"/>
  <c r="BG272" i="20"/>
  <c r="BB446" i="20"/>
  <c r="BG446" i="20"/>
  <c r="BB279" i="20"/>
  <c r="BG279" i="20"/>
  <c r="BB85" i="20"/>
  <c r="BG85" i="20"/>
  <c r="BB180" i="20"/>
  <c r="BG180" i="20"/>
  <c r="BB402" i="20"/>
  <c r="BG402" i="20"/>
  <c r="BB248" i="20"/>
  <c r="BG248" i="20"/>
  <c r="BB312" i="20"/>
  <c r="BG312" i="20"/>
  <c r="BB297" i="20"/>
  <c r="BG297" i="20"/>
  <c r="BB494" i="20"/>
  <c r="BG494" i="20"/>
  <c r="BB256" i="20"/>
  <c r="BG256" i="20"/>
  <c r="BB143" i="20"/>
  <c r="BG143" i="20"/>
  <c r="BB497" i="20"/>
  <c r="BG497" i="20"/>
  <c r="BB525" i="20"/>
  <c r="BG525" i="20"/>
  <c r="BB481" i="20"/>
  <c r="BG481" i="20"/>
  <c r="BB438" i="20"/>
  <c r="BG438" i="20"/>
  <c r="BB362" i="20"/>
  <c r="BG362" i="20"/>
  <c r="BB295" i="20"/>
  <c r="BG295" i="20"/>
  <c r="BB79" i="20"/>
  <c r="BD79" i="20" s="1"/>
  <c r="BG79" i="20"/>
  <c r="BB278" i="20"/>
  <c r="BG278" i="20"/>
  <c r="BB302" i="20"/>
  <c r="BG302" i="20"/>
  <c r="BB177" i="20"/>
  <c r="BG177" i="20"/>
  <c r="BB182" i="20"/>
  <c r="BG182" i="20"/>
  <c r="BB451" i="20"/>
  <c r="BG451" i="20"/>
  <c r="BB188" i="20"/>
  <c r="BG188" i="20"/>
  <c r="BB310" i="20"/>
  <c r="BG310" i="20"/>
  <c r="BB158" i="20"/>
  <c r="BG158" i="20"/>
  <c r="BB165" i="20"/>
  <c r="BG165" i="20"/>
  <c r="BB408" i="20"/>
  <c r="BG408" i="20"/>
  <c r="BB350" i="20"/>
  <c r="BG350" i="20"/>
  <c r="BB34" i="20"/>
  <c r="BD34" i="20" s="1"/>
  <c r="BG34" i="20"/>
  <c r="BB232" i="20"/>
  <c r="BG232" i="20"/>
  <c r="BB216" i="20"/>
  <c r="BG216" i="20"/>
  <c r="BB176" i="20"/>
  <c r="BG176" i="20"/>
  <c r="BB306" i="20"/>
  <c r="BG306" i="20"/>
  <c r="BB135" i="20"/>
  <c r="BG135" i="20"/>
  <c r="BB393" i="20"/>
  <c r="BG393" i="20"/>
  <c r="BB483" i="20"/>
  <c r="BG483" i="20"/>
  <c r="BB120" i="20"/>
  <c r="BG120" i="20"/>
  <c r="BG93" i="20"/>
  <c r="BB93" i="20"/>
  <c r="BB485" i="20"/>
  <c r="BG485" i="20"/>
  <c r="BB397" i="20"/>
  <c r="BG397" i="20"/>
  <c r="BB394" i="20"/>
  <c r="BG394" i="20"/>
  <c r="BB526" i="20"/>
  <c r="BG526" i="20"/>
  <c r="BB495" i="20"/>
  <c r="BG495" i="20"/>
  <c r="BB226" i="20"/>
  <c r="BG226" i="20"/>
  <c r="BB111" i="20"/>
  <c r="BG111" i="20"/>
  <c r="BB268" i="20"/>
  <c r="BG268" i="20"/>
  <c r="BB209" i="20"/>
  <c r="BG209" i="20"/>
  <c r="BB205" i="20"/>
  <c r="BG205" i="20"/>
  <c r="BB169" i="20"/>
  <c r="BG169" i="20"/>
  <c r="BB164" i="20"/>
  <c r="BG164" i="20"/>
  <c r="BB466" i="20"/>
  <c r="BG466" i="20"/>
  <c r="BB127" i="20"/>
  <c r="BG127" i="20"/>
  <c r="BB326" i="20"/>
  <c r="BG326" i="20"/>
  <c r="BB522" i="20"/>
  <c r="BG522" i="20"/>
  <c r="BB249" i="20"/>
  <c r="BG249" i="20"/>
  <c r="BB271" i="20"/>
  <c r="BG271" i="20"/>
  <c r="BB410" i="20"/>
  <c r="BG410" i="20"/>
  <c r="BB431" i="20"/>
  <c r="BG431" i="20"/>
  <c r="BB398" i="20"/>
  <c r="BG398" i="20"/>
  <c r="BB269" i="20"/>
  <c r="BG269" i="20"/>
  <c r="BB201" i="20"/>
  <c r="BG201" i="20"/>
  <c r="BB227" i="20"/>
  <c r="BG227" i="20"/>
  <c r="BB341" i="20"/>
  <c r="BG341" i="20"/>
  <c r="BB456" i="20"/>
  <c r="BG456" i="20"/>
  <c r="BB419" i="20"/>
  <c r="BG419" i="20"/>
  <c r="BB254" i="20"/>
  <c r="BG254" i="20"/>
  <c r="BB237" i="20"/>
  <c r="BG237" i="20"/>
  <c r="BB282" i="20"/>
  <c r="BG282" i="20"/>
  <c r="BB423" i="20"/>
  <c r="BG423" i="20"/>
  <c r="BB520" i="20"/>
  <c r="BG520" i="20"/>
  <c r="BB36" i="20"/>
  <c r="BD36" i="20" s="1"/>
  <c r="BG36" i="20"/>
  <c r="BB292" i="20"/>
  <c r="BG292" i="20"/>
  <c r="BB412" i="20"/>
  <c r="BG412" i="20"/>
  <c r="BB90" i="20"/>
  <c r="BG90" i="20"/>
  <c r="BB404" i="20"/>
  <c r="BG404" i="20"/>
  <c r="BB196" i="20"/>
  <c r="BG196" i="20"/>
  <c r="BB518" i="20"/>
  <c r="BG518" i="20"/>
  <c r="BB58" i="20"/>
  <c r="BD58" i="20" s="1"/>
  <c r="BG58" i="20"/>
  <c r="BB508" i="20"/>
  <c r="BG508" i="20"/>
  <c r="BG234" i="20"/>
  <c r="BB234" i="20"/>
  <c r="BB267" i="20"/>
  <c r="BG267" i="20"/>
  <c r="BB515" i="20"/>
  <c r="BG515" i="20"/>
  <c r="BB179" i="20"/>
  <c r="BG179" i="20"/>
  <c r="BB39" i="20"/>
  <c r="BD39" i="20" s="1"/>
  <c r="BG39" i="20"/>
  <c r="BG235" i="20"/>
  <c r="BB235" i="20"/>
  <c r="BB513" i="20"/>
  <c r="BG513" i="20"/>
  <c r="BB56" i="20"/>
  <c r="BD56" i="20" s="1"/>
  <c r="BG56" i="20"/>
  <c r="BB347" i="20"/>
  <c r="BG347" i="20"/>
  <c r="BB66" i="20"/>
  <c r="BD66" i="20" s="1"/>
  <c r="BG66" i="20"/>
  <c r="BB383" i="20"/>
  <c r="BG383" i="20"/>
  <c r="BB98" i="20"/>
  <c r="BG98" i="20"/>
  <c r="BB228" i="20"/>
  <c r="BG228" i="20"/>
  <c r="BB154" i="20"/>
  <c r="BG154" i="20"/>
  <c r="BB231" i="20"/>
  <c r="BG231" i="20"/>
  <c r="BB133" i="20"/>
  <c r="BG133" i="20"/>
  <c r="BB328" i="20"/>
  <c r="BG328" i="20"/>
  <c r="AY21" i="20" l="1"/>
  <c r="BB33" i="20"/>
</calcChain>
</file>

<file path=xl/sharedStrings.xml><?xml version="1.0" encoding="utf-8"?>
<sst xmlns="http://schemas.openxmlformats.org/spreadsheetml/2006/main" count="24590" uniqueCount="102">
  <si>
    <t>ω</t>
    <phoneticPr fontId="2"/>
  </si>
  <si>
    <t>L1</t>
    <phoneticPr fontId="3"/>
  </si>
  <si>
    <t>D4(Re,Im)</t>
    <phoneticPr fontId="2"/>
  </si>
  <si>
    <t>C4(Re,Im)</t>
    <phoneticPr fontId="2"/>
  </si>
  <si>
    <r>
      <rPr>
        <b/>
        <sz val="11"/>
        <color theme="1"/>
        <rFont val="游明朝"/>
        <family val="1"/>
        <charset val="128"/>
      </rPr>
      <t>減衰量</t>
    </r>
    <r>
      <rPr>
        <b/>
        <sz val="11"/>
        <color theme="1"/>
        <rFont val="Times New Roman"/>
        <family val="1"/>
      </rPr>
      <t>(dB)</t>
    </r>
    <rPh sb="0" eb="2">
      <t>ゲンスイ</t>
    </rPh>
    <rPh sb="2" eb="3">
      <t>リョウ</t>
    </rPh>
    <phoneticPr fontId="2"/>
  </si>
  <si>
    <t>ATT(dB)</t>
    <phoneticPr fontId="2"/>
  </si>
  <si>
    <t>L3</t>
    <phoneticPr fontId="3"/>
  </si>
  <si>
    <t>C12(Re,Im)</t>
  </si>
  <si>
    <t>D12(Re,Im)</t>
  </si>
  <si>
    <t>L4</t>
    <phoneticPr fontId="3"/>
  </si>
  <si>
    <r>
      <rPr>
        <b/>
        <sz val="11"/>
        <color theme="1"/>
        <rFont val="游ゴシック"/>
        <family val="3"/>
        <charset val="128"/>
      </rPr>
      <t>位相</t>
    </r>
    <r>
      <rPr>
        <b/>
        <sz val="11"/>
        <color theme="1"/>
        <rFont val="Times New Roman"/>
        <family val="1"/>
      </rPr>
      <t>(deg)</t>
    </r>
    <rPh sb="0" eb="2">
      <t>イソウ</t>
    </rPh>
    <phoneticPr fontId="2"/>
  </si>
  <si>
    <t>φ</t>
    <phoneticPr fontId="2"/>
  </si>
  <si>
    <t>τ1</t>
    <phoneticPr fontId="2"/>
  </si>
  <si>
    <r>
      <t>τ1</t>
    </r>
    <r>
      <rPr>
        <b/>
        <sz val="11"/>
        <color theme="1"/>
        <rFont val="Yu Gothic"/>
        <family val="1"/>
        <charset val="128"/>
      </rPr>
      <t>＿</t>
    </r>
    <r>
      <rPr>
        <b/>
        <sz val="11"/>
        <color theme="1"/>
        <rFont val="Times New Roman"/>
        <family val="1"/>
      </rPr>
      <t>Trim</t>
    </r>
    <phoneticPr fontId="2"/>
  </si>
  <si>
    <r>
      <t>Ae=20dB</t>
    </r>
    <r>
      <rPr>
        <b/>
        <i/>
        <sz val="11"/>
        <color indexed="8"/>
        <rFont val="ＭＳ Ｐ明朝"/>
        <family val="1"/>
        <charset val="128"/>
      </rPr>
      <t>（反射損失、</t>
    </r>
    <r>
      <rPr>
        <b/>
        <i/>
        <sz val="11"/>
        <color indexed="8"/>
        <rFont val="Times New Roman"/>
        <family val="1"/>
      </rPr>
      <t>VSWR*1.22</t>
    </r>
    <r>
      <rPr>
        <b/>
        <i/>
        <sz val="11"/>
        <color indexed="8"/>
        <rFont val="ＭＳ Ｐ明朝"/>
        <family val="1"/>
        <charset val="128"/>
      </rPr>
      <t>）</t>
    </r>
    <rPh sb="8" eb="10">
      <t>ハンシャ</t>
    </rPh>
    <rPh sb="10" eb="12">
      <t>ソンシツ</t>
    </rPh>
    <phoneticPr fontId="3"/>
  </si>
  <si>
    <t>ωs</t>
    <phoneticPr fontId="3"/>
  </si>
  <si>
    <t>As(dB)</t>
    <phoneticPr fontId="3"/>
  </si>
  <si>
    <t>L2</t>
    <phoneticPr fontId="3"/>
  </si>
  <si>
    <t>C2</t>
    <phoneticPr fontId="3"/>
  </si>
  <si>
    <t>C4</t>
    <phoneticPr fontId="3"/>
  </si>
  <si>
    <t>C1</t>
    <phoneticPr fontId="3"/>
  </si>
  <si>
    <t>C3</t>
    <phoneticPr fontId="3"/>
  </si>
  <si>
    <r>
      <t>3+1</t>
    </r>
    <r>
      <rPr>
        <b/>
        <sz val="11"/>
        <color indexed="8"/>
        <rFont val="ＭＳ Ｐ明朝"/>
        <family val="1"/>
        <charset val="128"/>
      </rPr>
      <t>次連立チェビシェフ</t>
    </r>
    <r>
      <rPr>
        <b/>
        <sz val="11"/>
        <color indexed="8"/>
        <rFont val="Times New Roman"/>
        <family val="1"/>
      </rPr>
      <t>LPF</t>
    </r>
    <rPh sb="3" eb="4">
      <t>ジ</t>
    </rPh>
    <rPh sb="4" eb="6">
      <t>レンリツ</t>
    </rPh>
    <phoneticPr fontId="3"/>
  </si>
  <si>
    <t>C3</t>
  </si>
  <si>
    <r>
      <t>1+3</t>
    </r>
    <r>
      <rPr>
        <b/>
        <sz val="12"/>
        <color theme="1"/>
        <rFont val="游明朝"/>
        <family val="1"/>
        <charset val="128"/>
      </rPr>
      <t>次連立チェビシェフ</t>
    </r>
    <r>
      <rPr>
        <b/>
        <sz val="12"/>
        <color theme="1"/>
        <rFont val="Times New Roman"/>
        <family val="1"/>
      </rPr>
      <t xml:space="preserve">LPF4 </t>
    </r>
    <r>
      <rPr>
        <b/>
        <sz val="12"/>
        <color theme="1"/>
        <rFont val="Yu Gothic"/>
        <family val="1"/>
        <charset val="128"/>
      </rPr>
      <t>（</t>
    </r>
    <r>
      <rPr>
        <b/>
        <sz val="12"/>
        <color theme="1"/>
        <rFont val="游明朝"/>
        <family val="1"/>
        <charset val="128"/>
      </rPr>
      <t>数値計算法）</t>
    </r>
    <rPh sb="3" eb="4">
      <t>ジ</t>
    </rPh>
    <rPh sb="4" eb="6">
      <t>レンリツ</t>
    </rPh>
    <rPh sb="18" eb="20">
      <t>スウチ</t>
    </rPh>
    <rPh sb="20" eb="23">
      <t>ケイサンホウ</t>
    </rPh>
    <phoneticPr fontId="2"/>
  </si>
  <si>
    <t>Rl</t>
    <phoneticPr fontId="3"/>
  </si>
  <si>
    <t>実定数（使用周波数と特性インピーダンスを入力すると自動計算する）</t>
    <rPh sb="0" eb="1">
      <t>ジツ</t>
    </rPh>
    <rPh sb="1" eb="3">
      <t>テイスウ</t>
    </rPh>
    <rPh sb="4" eb="6">
      <t>シヨウ</t>
    </rPh>
    <rPh sb="6" eb="9">
      <t>シュウハスウ</t>
    </rPh>
    <rPh sb="10" eb="12">
      <t>トクセイ</t>
    </rPh>
    <rPh sb="20" eb="22">
      <t>ニュウリョク</t>
    </rPh>
    <rPh sb="25" eb="27">
      <t>ジドウ</t>
    </rPh>
    <rPh sb="27" eb="29">
      <t>ケイサン</t>
    </rPh>
    <phoneticPr fontId="3"/>
  </si>
  <si>
    <t>Frec</t>
    <phoneticPr fontId="3"/>
  </si>
  <si>
    <r>
      <t>Z</t>
    </r>
    <r>
      <rPr>
        <b/>
        <i/>
        <sz val="8"/>
        <rFont val="Times New Roman"/>
        <family val="1"/>
      </rPr>
      <t>0</t>
    </r>
    <phoneticPr fontId="3"/>
  </si>
  <si>
    <t>(MHz)</t>
    <phoneticPr fontId="3"/>
  </si>
  <si>
    <t>(Ω)</t>
    <phoneticPr fontId="3"/>
  </si>
  <si>
    <t>(PF)</t>
    <phoneticPr fontId="3"/>
  </si>
  <si>
    <t>(nH)</t>
  </si>
  <si>
    <t>ωs</t>
  </si>
  <si>
    <t>As(dB)</t>
  </si>
  <si>
    <r>
      <t>3+1</t>
    </r>
    <r>
      <rPr>
        <b/>
        <sz val="11"/>
        <color indexed="8"/>
        <rFont val="ＭＳ Ｐ明朝"/>
        <family val="1"/>
        <charset val="128"/>
      </rPr>
      <t>次連立チェビシェフ</t>
    </r>
    <r>
      <rPr>
        <b/>
        <sz val="11"/>
        <color indexed="8"/>
        <rFont val="Times New Roman"/>
        <family val="1"/>
      </rPr>
      <t>HPF</t>
    </r>
    <rPh sb="3" eb="4">
      <t>ジ</t>
    </rPh>
    <rPh sb="4" eb="6">
      <t>レンリツ</t>
    </rPh>
    <phoneticPr fontId="3"/>
  </si>
  <si>
    <r>
      <t>1+3</t>
    </r>
    <r>
      <rPr>
        <b/>
        <sz val="11"/>
        <rFont val="ＭＳ Ｐ明朝"/>
        <family val="1"/>
        <charset val="128"/>
      </rPr>
      <t>次連立チェビシェフ</t>
    </r>
    <rPh sb="3" eb="6">
      <t>ジレンリツ</t>
    </rPh>
    <phoneticPr fontId="2"/>
  </si>
  <si>
    <r>
      <rPr>
        <b/>
        <i/>
        <sz val="11"/>
        <rFont val="游明朝"/>
        <family val="1"/>
        <charset val="128"/>
      </rPr>
      <t>規格化定数（</t>
    </r>
    <r>
      <rPr>
        <b/>
        <i/>
        <sz val="11"/>
        <rFont val="Times New Roman"/>
        <family val="1"/>
      </rPr>
      <t>LC</t>
    </r>
    <r>
      <rPr>
        <b/>
        <i/>
        <sz val="11"/>
        <rFont val="游明朝"/>
        <family val="1"/>
        <charset val="128"/>
      </rPr>
      <t>値を図表から、または任意に入力する）</t>
    </r>
    <rPh sb="0" eb="3">
      <t>キカクカ</t>
    </rPh>
    <rPh sb="3" eb="5">
      <t>テイスウ</t>
    </rPh>
    <rPh sb="8" eb="9">
      <t>アタイ</t>
    </rPh>
    <rPh sb="10" eb="12">
      <t>ヅヒョウ</t>
    </rPh>
    <rPh sb="18" eb="20">
      <t>ニンイ</t>
    </rPh>
    <rPh sb="21" eb="23">
      <t>ニュウリョク</t>
    </rPh>
    <phoneticPr fontId="3"/>
  </si>
  <si>
    <t>Zx</t>
    <phoneticPr fontId="3"/>
  </si>
  <si>
    <t>L2</t>
  </si>
  <si>
    <r>
      <t>0dB</t>
    </r>
    <r>
      <rPr>
        <b/>
        <i/>
        <sz val="11"/>
        <rFont val="ＭＳ Ｐゴシック"/>
        <family val="3"/>
        <charset val="128"/>
      </rPr>
      <t>基準</t>
    </r>
    <rPh sb="3" eb="5">
      <t>キジュン</t>
    </rPh>
    <phoneticPr fontId="2"/>
  </si>
  <si>
    <t>(Ω)</t>
  </si>
  <si>
    <t>Rl</t>
    <phoneticPr fontId="2"/>
  </si>
  <si>
    <t>C1</t>
  </si>
  <si>
    <t>L4</t>
  </si>
  <si>
    <t>L4</t>
    <phoneticPr fontId="2"/>
  </si>
  <si>
    <t>ABS(Zin)</t>
    <phoneticPr fontId="2"/>
  </si>
  <si>
    <t>RL(Db)</t>
    <phoneticPr fontId="2"/>
  </si>
  <si>
    <t>RL(dB)</t>
    <phoneticPr fontId="2"/>
  </si>
  <si>
    <t>E系列変換</t>
    <rPh sb="1" eb="3">
      <t>ケイレツ</t>
    </rPh>
    <rPh sb="3" eb="5">
      <t>ヘンカン</t>
    </rPh>
    <phoneticPr fontId="2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</si>
  <si>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系列に丸めた場合の規格化定数</t>
    </r>
    <rPh sb="1" eb="3">
      <t>ケイレツ</t>
    </rPh>
    <rPh sb="4" eb="5">
      <t>マル</t>
    </rPh>
    <rPh sb="7" eb="9">
      <t>バアイ</t>
    </rPh>
    <rPh sb="10" eb="15">
      <t>キカクカテイスウ</t>
    </rPh>
    <phoneticPr fontId="3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</si>
  <si>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系列に丸めた場合の実定数</t>
    </r>
    <rPh sb="1" eb="3">
      <t>ケイレツ</t>
    </rPh>
    <rPh sb="4" eb="5">
      <t>マル</t>
    </rPh>
    <rPh sb="7" eb="9">
      <t>バアイ</t>
    </rPh>
    <rPh sb="10" eb="13">
      <t>ジツテイスウ</t>
    </rPh>
    <phoneticPr fontId="3"/>
  </si>
  <si>
    <r>
      <t>E12</t>
    </r>
    <r>
      <rPr>
        <b/>
        <sz val="11"/>
        <color theme="1"/>
        <rFont val="游ゴシック"/>
        <family val="3"/>
        <charset val="128"/>
      </rPr>
      <t>系列</t>
    </r>
    <rPh sb="3" eb="5">
      <t>ケイレツ</t>
    </rPh>
    <phoneticPr fontId="1"/>
  </si>
  <si>
    <r>
      <t>E24</t>
    </r>
    <r>
      <rPr>
        <b/>
        <sz val="11"/>
        <color theme="1"/>
        <rFont val="游ゴシック"/>
        <family val="3"/>
        <charset val="128"/>
      </rPr>
      <t>系列</t>
    </r>
    <rPh sb="3" eb="5">
      <t>ケイレツ</t>
    </rPh>
    <phoneticPr fontId="1"/>
  </si>
  <si>
    <t>(PF)</t>
  </si>
  <si>
    <t>C2</t>
  </si>
  <si>
    <t>CL2</t>
    <phoneticPr fontId="2"/>
  </si>
  <si>
    <t>S.Saito</t>
    <phoneticPr fontId="2"/>
  </si>
  <si>
    <t>Pi Type</t>
    <phoneticPr fontId="2"/>
  </si>
  <si>
    <r>
      <rPr>
        <b/>
        <sz val="11"/>
        <color theme="1" tint="4.9989318521683403E-2"/>
        <rFont val="Times New Roman"/>
        <family val="1"/>
      </rPr>
      <t>3</t>
    </r>
    <r>
      <rPr>
        <b/>
        <sz val="11"/>
        <color theme="1" tint="4.9989318521683403E-2"/>
        <rFont val="ＭＳ Ｐ明朝"/>
        <family val="1"/>
        <charset val="128"/>
      </rPr>
      <t>次連立チェビシェフ</t>
    </r>
    <r>
      <rPr>
        <b/>
        <sz val="11"/>
        <color theme="1" tint="4.9989318521683403E-2"/>
        <rFont val="Times New Roman"/>
        <family val="1"/>
      </rPr>
      <t>+1_LPF_</t>
    </r>
    <r>
      <rPr>
        <b/>
        <sz val="11"/>
        <color theme="1" tint="4.9989318521683403E-2"/>
        <rFont val="ＭＳ Ｐ明朝"/>
        <family val="1"/>
        <charset val="128"/>
      </rPr>
      <t>伝達特性シミュレータ</t>
    </r>
    <r>
      <rPr>
        <b/>
        <sz val="11"/>
        <color theme="1" tint="4.9989318521683403E-2"/>
        <rFont val="Times New Roman"/>
        <family val="1"/>
      </rPr>
      <t xml:space="preserve"> (2coiles)</t>
    </r>
    <rPh sb="4" eb="6">
      <t>レンリツ</t>
    </rPh>
    <rPh sb="19" eb="21">
      <t>デンタツ</t>
    </rPh>
    <rPh sb="21" eb="23">
      <t>トクセイ</t>
    </rPh>
    <phoneticPr fontId="9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</si>
  <si>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1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</si>
  <si>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2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</si>
  <si>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1</t>
    </r>
    <rPh sb="0" eb="1">
      <t>カ</t>
    </rPh>
    <rPh sb="2" eb="3">
      <t>ザン</t>
    </rPh>
    <rPh sb="3" eb="5">
      <t>ケッカ</t>
    </rPh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</si>
  <si>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3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</si>
  <si>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2</t>
    </r>
    <rPh sb="0" eb="1">
      <t>カ</t>
    </rPh>
    <rPh sb="2" eb="3">
      <t>ザン</t>
    </rPh>
    <rPh sb="3" eb="5">
      <t>ケッカ</t>
    </rPh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</si>
  <si>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4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</si>
  <si>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3</t>
    </r>
    <rPh sb="0" eb="1">
      <t>カ</t>
    </rPh>
    <rPh sb="2" eb="3">
      <t>ザン</t>
    </rPh>
    <rPh sb="3" eb="5">
      <t>ケッカ</t>
    </rPh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</si>
  <si>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5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</si>
  <si>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4</t>
    </r>
    <rPh sb="0" eb="1">
      <t>カ</t>
    </rPh>
    <rPh sb="2" eb="3">
      <t>ザン</t>
    </rPh>
    <rPh sb="3" eb="5">
      <t>ケッカ</t>
    </rPh>
    <phoneticPr fontId="2"/>
  </si>
  <si>
    <t>A1(Re,Im)</t>
  </si>
  <si>
    <t>B1(Re,Im)</t>
  </si>
  <si>
    <t>A2(Re,Im)</t>
  </si>
  <si>
    <t>B2(Re,Im)</t>
  </si>
  <si>
    <t>A12(Re,Im)</t>
  </si>
  <si>
    <t>B12(Re,Im)</t>
  </si>
  <si>
    <t>A3Re,Im)</t>
    <phoneticPr fontId="2"/>
  </si>
  <si>
    <t>B3(Re,Im)</t>
    <phoneticPr fontId="2"/>
  </si>
  <si>
    <t>A23(Re,Im)</t>
    <phoneticPr fontId="2"/>
  </si>
  <si>
    <t>B23(Re,Im)</t>
    <phoneticPr fontId="2"/>
  </si>
  <si>
    <t>A4(Re,Im)</t>
    <phoneticPr fontId="2"/>
  </si>
  <si>
    <t>B4Re,Im)</t>
    <phoneticPr fontId="2"/>
  </si>
  <si>
    <t>A34(Re,Im)</t>
    <phoneticPr fontId="2"/>
  </si>
  <si>
    <t>B34(Re,Im)</t>
    <phoneticPr fontId="2"/>
  </si>
  <si>
    <t>A5Re,Im)</t>
    <phoneticPr fontId="2"/>
  </si>
  <si>
    <t>B5(Re,Im)</t>
    <phoneticPr fontId="2"/>
  </si>
  <si>
    <t>A45(Re,Im)</t>
    <phoneticPr fontId="2"/>
  </si>
  <si>
    <t>B45(Re,Im)</t>
    <phoneticPr fontId="2"/>
  </si>
  <si>
    <t>C1(Re,Im)</t>
  </si>
  <si>
    <t>D1(Re,Im)</t>
  </si>
  <si>
    <t>C2(Re,Im)</t>
  </si>
  <si>
    <t>D2(Re,Im)</t>
  </si>
  <si>
    <t>C3(Re,Im)</t>
    <phoneticPr fontId="2"/>
  </si>
  <si>
    <t>D3(Re,Im)</t>
    <phoneticPr fontId="2"/>
  </si>
  <si>
    <t>C23(Re,Im)</t>
    <phoneticPr fontId="2"/>
  </si>
  <si>
    <t>D23(Re,Im)</t>
    <phoneticPr fontId="2"/>
  </si>
  <si>
    <t>C34(Re,Im)</t>
    <phoneticPr fontId="2"/>
  </si>
  <si>
    <t>D34(Re,Im)</t>
    <phoneticPr fontId="2"/>
  </si>
  <si>
    <t>C5Re,Im)</t>
    <phoneticPr fontId="2"/>
  </si>
  <si>
    <t>D5(Re,Im)</t>
    <phoneticPr fontId="2"/>
  </si>
  <si>
    <t>C45(Re,Im)</t>
    <phoneticPr fontId="2"/>
  </si>
  <si>
    <t>D45(Re,Im)</t>
    <phoneticPr fontId="2"/>
  </si>
  <si>
    <t>C1(Re,Im)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</si>
</sst>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0000_ "/>
    <numFmt numFmtId="177" formatCode="0.00_);[Red]\(0.00\)"/>
    <numFmt numFmtId="178" formatCode="0.00000_);[Red]\(0.00000\)"/>
    <numFmt numFmtId="179" formatCode="0.0_ "/>
    <numFmt numFmtId="180" formatCode="0.0000_ "/>
    <numFmt numFmtId="181" formatCode="0.00_ "/>
    <numFmt numFmtId="182" formatCode="0.0000_);[Red]\(0.0000\)"/>
  </numFmts>
  <fonts count="45">
    <font>
      <sz val="11"/>
      <color theme="1"/>
      <name val="游ゴシック"/>
      <family val="2"/>
      <charset val="128"/>
      <scheme val="minor"/>
    </font>
    <font>
      <b/>
      <sz val="11"/>
      <name val="Times New Roman"/>
      <family val="1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b/>
      <sz val="11"/>
      <color theme="1"/>
      <name val="Times New Roman"/>
      <family val="1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游明朝"/>
      <family val="1"/>
      <charset val="128"/>
    </font>
    <font>
      <b/>
      <sz val="11"/>
      <color theme="1" tint="4.9989318521683403E-2"/>
      <name val="Times New Roman"/>
      <family val="1"/>
    </font>
    <font>
      <b/>
      <sz val="12"/>
      <color theme="1"/>
      <name val="游明朝"/>
      <family val="1"/>
      <charset val="128"/>
    </font>
    <font>
      <b/>
      <sz val="12"/>
      <color theme="1"/>
      <name val="Times New Roman"/>
      <family val="1"/>
    </font>
    <font>
      <b/>
      <sz val="12"/>
      <color theme="1"/>
      <name val="Yu Gothic"/>
      <family val="3"/>
      <charset val="128"/>
    </font>
    <font>
      <b/>
      <i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  <charset val="128"/>
    </font>
    <font>
      <b/>
      <u/>
      <sz val="11"/>
      <name val="Times New Roman"/>
      <family val="1"/>
    </font>
    <font>
      <u/>
      <sz val="11"/>
      <color theme="1"/>
      <name val="游ゴシック"/>
      <family val="2"/>
      <charset val="128"/>
      <scheme val="minor"/>
    </font>
    <font>
      <b/>
      <sz val="11"/>
      <color theme="1"/>
      <name val="Segoe UI Semilight"/>
      <family val="2"/>
    </font>
    <font>
      <b/>
      <sz val="11"/>
      <color theme="1"/>
      <name val="Segoe UI Symbol"/>
      <family val="2"/>
    </font>
    <font>
      <b/>
      <sz val="12"/>
      <color theme="1"/>
      <name val="Segoe UI Symbol"/>
      <family val="2"/>
    </font>
    <font>
      <b/>
      <i/>
      <sz val="11"/>
      <color theme="1"/>
      <name val="Segoe UI Symbol"/>
      <family val="2"/>
    </font>
    <font>
      <b/>
      <i/>
      <sz val="12"/>
      <color theme="1"/>
      <name val="Segoe UI Symbol"/>
      <family val="2"/>
    </font>
    <font>
      <b/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theme="1"/>
      <name val="游ゴシック"/>
      <family val="3"/>
      <charset val="128"/>
    </font>
    <font>
      <b/>
      <sz val="11"/>
      <name val="Yu Gothic"/>
      <family val="3"/>
      <charset val="128"/>
    </font>
    <font>
      <b/>
      <sz val="11"/>
      <name val="ＭＳ Ｐ明朝"/>
      <family val="1"/>
      <charset val="128"/>
    </font>
    <font>
      <b/>
      <sz val="11"/>
      <color theme="1"/>
      <name val="游ゴシック"/>
      <family val="2"/>
      <charset val="128"/>
      <scheme val="minor"/>
    </font>
    <font>
      <b/>
      <sz val="11"/>
      <color theme="1"/>
      <name val="Yu Gothic"/>
      <family val="1"/>
      <charset val="128"/>
    </font>
    <font>
      <b/>
      <sz val="11"/>
      <color indexed="8"/>
      <name val="ＭＳ Ｐ明朝"/>
      <family val="1"/>
      <charset val="128"/>
    </font>
    <font>
      <b/>
      <i/>
      <sz val="11"/>
      <color indexed="8"/>
      <name val="ＭＳ Ｐ明朝"/>
      <family val="1"/>
      <charset val="128"/>
    </font>
    <font>
      <b/>
      <sz val="11"/>
      <name val="游明朝"/>
      <family val="1"/>
      <charset val="128"/>
    </font>
    <font>
      <b/>
      <i/>
      <sz val="11"/>
      <name val="ＭＳ Ｐゴシック"/>
      <family val="3"/>
      <charset val="128"/>
    </font>
    <font>
      <b/>
      <i/>
      <sz val="11"/>
      <name val="Times New Roman"/>
      <family val="1"/>
    </font>
    <font>
      <b/>
      <sz val="12"/>
      <color theme="1"/>
      <name val="Yu Gothic"/>
      <family val="1"/>
      <charset val="128"/>
    </font>
    <font>
      <b/>
      <i/>
      <sz val="12"/>
      <color theme="1"/>
      <name val="Times New Roman"/>
      <family val="1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i/>
      <sz val="8"/>
      <name val="Times New Roman"/>
      <family val="1"/>
    </font>
    <font>
      <b/>
      <sz val="11"/>
      <color rgb="FF000000"/>
      <name val="Times New Roman"/>
      <family val="1"/>
    </font>
    <font>
      <b/>
      <i/>
      <sz val="11"/>
      <name val="Times New Roman"/>
      <family val="1"/>
      <charset val="128"/>
    </font>
    <font>
      <b/>
      <i/>
      <sz val="11"/>
      <name val="游明朝"/>
      <family val="1"/>
      <charset val="128"/>
    </font>
    <font>
      <b/>
      <sz val="11"/>
      <color theme="1" tint="4.9989318521683403E-2"/>
      <name val="游明朝"/>
      <family val="1"/>
      <charset val="128"/>
    </font>
    <font>
      <b/>
      <i/>
      <sz val="11"/>
      <name val="Yu Gothic"/>
      <family val="1"/>
      <charset val="128"/>
    </font>
    <font>
      <b/>
      <sz val="11"/>
      <color theme="1" tint="4.9989318521683403E-2"/>
      <name val="ＭＳ Ｐ明朝"/>
      <family val="1"/>
      <charset val="128"/>
    </font>
    <font>
      <b/>
      <sz val="11"/>
      <color theme="1" tint="4.9989318521683403E-2"/>
      <name val="游ゴシック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35" fillId="0" borderId="0"/>
  </cellStyleXfs>
  <cellXfs count="221">
    <xf numFmtId="0" fontId="0" fillId="0" borderId="0" xfId="0">
      <alignment vertical="center"/>
    </xf>
    <xf numFmtId="0" fontId="4" fillId="0" borderId="22" xfId="0" applyFont="1" applyBorder="1">
      <alignment vertical="center"/>
    </xf>
    <xf numFmtId="0" fontId="4" fillId="0" borderId="15" xfId="0" applyFont="1" applyBorder="1">
      <alignment vertical="center"/>
    </xf>
    <xf numFmtId="0" fontId="0" fillId="0" borderId="24" xfId="0" applyBorder="1">
      <alignment vertical="center"/>
    </xf>
    <xf numFmtId="0" fontId="0" fillId="0" borderId="25" xfId="0" applyBorder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2" borderId="15" xfId="0" applyFont="1" applyFill="1" applyBorder="1">
      <alignment vertical="center"/>
    </xf>
    <xf numFmtId="0" fontId="4" fillId="2" borderId="21" xfId="0" applyFont="1" applyFill="1" applyBorder="1">
      <alignment vertical="center"/>
    </xf>
    <xf numFmtId="0" fontId="4" fillId="2" borderId="15" xfId="0" applyFont="1" applyFill="1" applyBorder="1">
      <alignment vertical="center"/>
    </xf>
    <xf numFmtId="0" fontId="9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177" fontId="1" fillId="0" borderId="0" xfId="0" applyNumberFormat="1" applyFont="1" applyAlignment="1">
      <alignment horizontal="right"/>
    </xf>
    <xf numFmtId="0" fontId="4" fillId="0" borderId="12" xfId="0" applyFont="1" applyBorder="1">
      <alignment vertical="center"/>
    </xf>
    <xf numFmtId="0" fontId="4" fillId="0" borderId="3" xfId="0" applyFont="1" applyBorder="1">
      <alignment vertical="center"/>
    </xf>
    <xf numFmtId="0" fontId="4" fillId="0" borderId="4" xfId="0" applyFont="1" applyBorder="1">
      <alignment vertical="center"/>
    </xf>
    <xf numFmtId="0" fontId="4" fillId="0" borderId="18" xfId="0" applyFont="1" applyBorder="1">
      <alignment vertical="center"/>
    </xf>
    <xf numFmtId="0" fontId="4" fillId="0" borderId="10" xfId="0" applyFont="1" applyBorder="1">
      <alignment vertical="center"/>
    </xf>
    <xf numFmtId="0" fontId="4" fillId="0" borderId="11" xfId="0" applyFont="1" applyBorder="1">
      <alignment vertical="center"/>
    </xf>
    <xf numFmtId="0" fontId="4" fillId="0" borderId="7" xfId="0" applyFont="1" applyBorder="1">
      <alignment vertical="center"/>
    </xf>
    <xf numFmtId="0" fontId="4" fillId="0" borderId="8" xfId="0" applyFont="1" applyBorder="1">
      <alignment vertical="center"/>
    </xf>
    <xf numFmtId="0" fontId="4" fillId="0" borderId="0" xfId="0" applyFont="1">
      <alignment vertical="center"/>
    </xf>
    <xf numFmtId="0" fontId="12" fillId="0" borderId="0" xfId="0" applyFont="1">
      <alignment vertical="center"/>
    </xf>
    <xf numFmtId="0" fontId="4" fillId="2" borderId="11" xfId="0" applyFont="1" applyFill="1" applyBorder="1">
      <alignment vertical="center"/>
    </xf>
    <xf numFmtId="0" fontId="4" fillId="2" borderId="12" xfId="0" applyFont="1" applyFill="1" applyBorder="1">
      <alignment vertical="center"/>
    </xf>
    <xf numFmtId="0" fontId="4" fillId="2" borderId="9" xfId="0" applyFont="1" applyFill="1" applyBorder="1">
      <alignment vertical="center"/>
    </xf>
    <xf numFmtId="0" fontId="4" fillId="2" borderId="8" xfId="0" applyFont="1" applyFill="1" applyBorder="1">
      <alignment vertical="center"/>
    </xf>
    <xf numFmtId="0" fontId="13" fillId="0" borderId="0" xfId="0" applyFont="1">
      <alignment vertical="center"/>
    </xf>
    <xf numFmtId="0" fontId="4" fillId="0" borderId="20" xfId="0" applyFont="1" applyBorder="1" applyAlignment="1">
      <alignment horizontal="right" vertical="center"/>
    </xf>
    <xf numFmtId="0" fontId="4" fillId="3" borderId="20" xfId="0" applyFont="1" applyFill="1" applyBorder="1">
      <alignment vertical="center"/>
    </xf>
    <xf numFmtId="0" fontId="11" fillId="3" borderId="19" xfId="0" applyFont="1" applyFill="1" applyBorder="1" applyAlignment="1">
      <alignment horizontal="center" vertical="center"/>
    </xf>
    <xf numFmtId="0" fontId="16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78" fontId="1" fillId="0" borderId="0" xfId="0" applyNumberFormat="1" applyFont="1" applyAlignment="1">
      <alignment horizontal="right"/>
    </xf>
    <xf numFmtId="177" fontId="14" fillId="0" borderId="0" xfId="0" applyNumberFormat="1" applyFont="1" applyAlignment="1">
      <alignment horizontal="right"/>
    </xf>
    <xf numFmtId="178" fontId="14" fillId="0" borderId="0" xfId="0" applyNumberFormat="1" applyFont="1" applyAlignment="1">
      <alignment horizontal="right"/>
    </xf>
    <xf numFmtId="0" fontId="15" fillId="0" borderId="0" xfId="0" applyFont="1">
      <alignment vertical="center"/>
    </xf>
    <xf numFmtId="0" fontId="11" fillId="3" borderId="0" xfId="0" applyFont="1" applyFill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22" fillId="0" borderId="0" xfId="0" applyFont="1" applyAlignment="1">
      <alignment horizontal="center" vertical="center"/>
    </xf>
    <xf numFmtId="0" fontId="4" fillId="0" borderId="26" xfId="0" applyFont="1" applyBorder="1">
      <alignment vertical="center"/>
    </xf>
    <xf numFmtId="0" fontId="4" fillId="0" borderId="9" xfId="0" applyFont="1" applyBorder="1">
      <alignment vertical="center"/>
    </xf>
    <xf numFmtId="0" fontId="18" fillId="0" borderId="0" xfId="0" applyFont="1">
      <alignment vertical="center"/>
    </xf>
    <xf numFmtId="0" fontId="17" fillId="0" borderId="0" xfId="0" applyFont="1">
      <alignment vertical="center"/>
    </xf>
    <xf numFmtId="0" fontId="23" fillId="0" borderId="27" xfId="0" applyFont="1" applyBorder="1" applyAlignment="1">
      <alignment horizontal="center" vertical="center"/>
    </xf>
    <xf numFmtId="0" fontId="11" fillId="2" borderId="19" xfId="0" applyFont="1" applyFill="1" applyBorder="1">
      <alignment vertical="center"/>
    </xf>
    <xf numFmtId="178" fontId="1" fillId="0" borderId="0" xfId="0" applyNumberFormat="1" applyFont="1" applyAlignment="1"/>
    <xf numFmtId="0" fontId="4" fillId="0" borderId="14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29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179" fontId="22" fillId="0" borderId="5" xfId="0" applyNumberFormat="1" applyFont="1" applyBorder="1">
      <alignment vertical="center"/>
    </xf>
    <xf numFmtId="0" fontId="22" fillId="0" borderId="6" xfId="0" applyFont="1" applyBorder="1">
      <alignment vertical="center"/>
    </xf>
    <xf numFmtId="0" fontId="21" fillId="0" borderId="30" xfId="0" applyFont="1" applyBorder="1">
      <alignment vertical="center"/>
    </xf>
    <xf numFmtId="178" fontId="21" fillId="0" borderId="30" xfId="0" applyNumberFormat="1" applyFont="1" applyBorder="1">
      <alignment vertical="center"/>
    </xf>
    <xf numFmtId="176" fontId="21" fillId="0" borderId="30" xfId="0" applyNumberFormat="1" applyFont="1" applyBorder="1">
      <alignment vertical="center"/>
    </xf>
    <xf numFmtId="0" fontId="21" fillId="0" borderId="6" xfId="0" applyFont="1" applyBorder="1">
      <alignment vertical="center"/>
    </xf>
    <xf numFmtId="179" fontId="22" fillId="0" borderId="10" xfId="0" applyNumberFormat="1" applyFont="1" applyBorder="1">
      <alignment vertical="center"/>
    </xf>
    <xf numFmtId="0" fontId="22" fillId="0" borderId="11" xfId="0" applyFont="1" applyBorder="1">
      <alignment vertical="center"/>
    </xf>
    <xf numFmtId="0" fontId="21" fillId="0" borderId="31" xfId="0" applyFont="1" applyBorder="1">
      <alignment vertical="center"/>
    </xf>
    <xf numFmtId="0" fontId="21" fillId="0" borderId="12" xfId="0" applyFont="1" applyBorder="1">
      <alignment vertical="center"/>
    </xf>
    <xf numFmtId="178" fontId="21" fillId="0" borderId="12" xfId="0" applyNumberFormat="1" applyFont="1" applyBorder="1">
      <alignment vertical="center"/>
    </xf>
    <xf numFmtId="176" fontId="21" fillId="0" borderId="12" xfId="0" applyNumberFormat="1" applyFont="1" applyBorder="1">
      <alignment vertical="center"/>
    </xf>
    <xf numFmtId="0" fontId="21" fillId="0" borderId="11" xfId="0" applyFont="1" applyBorder="1">
      <alignment vertical="center"/>
    </xf>
    <xf numFmtId="179" fontId="22" fillId="3" borderId="10" xfId="0" applyNumberFormat="1" applyFont="1" applyFill="1" applyBorder="1">
      <alignment vertical="center"/>
    </xf>
    <xf numFmtId="0" fontId="22" fillId="3" borderId="11" xfId="0" applyFont="1" applyFill="1" applyBorder="1">
      <alignment vertical="center"/>
    </xf>
    <xf numFmtId="0" fontId="21" fillId="3" borderId="12" xfId="0" applyFont="1" applyFill="1" applyBorder="1">
      <alignment vertical="center"/>
    </xf>
    <xf numFmtId="178" fontId="21" fillId="3" borderId="12" xfId="0" applyNumberFormat="1" applyFont="1" applyFill="1" applyBorder="1">
      <alignment vertical="center"/>
    </xf>
    <xf numFmtId="176" fontId="21" fillId="3" borderId="12" xfId="0" applyNumberFormat="1" applyFont="1" applyFill="1" applyBorder="1">
      <alignment vertical="center"/>
    </xf>
    <xf numFmtId="0" fontId="21" fillId="3" borderId="11" xfId="0" applyFont="1" applyFill="1" applyBorder="1">
      <alignment vertical="center"/>
    </xf>
    <xf numFmtId="179" fontId="22" fillId="0" borderId="7" xfId="0" applyNumberFormat="1" applyFont="1" applyBorder="1">
      <alignment vertical="center"/>
    </xf>
    <xf numFmtId="0" fontId="22" fillId="0" borderId="9" xfId="0" applyFont="1" applyBorder="1">
      <alignment vertical="center"/>
    </xf>
    <xf numFmtId="178" fontId="21" fillId="0" borderId="8" xfId="0" applyNumberFormat="1" applyFont="1" applyBorder="1">
      <alignment vertical="center"/>
    </xf>
    <xf numFmtId="176" fontId="21" fillId="0" borderId="8" xfId="0" applyNumberFormat="1" applyFont="1" applyBorder="1">
      <alignment vertical="center"/>
    </xf>
    <xf numFmtId="0" fontId="21" fillId="0" borderId="9" xfId="0" applyFont="1" applyBorder="1">
      <alignment vertical="center"/>
    </xf>
    <xf numFmtId="0" fontId="6" fillId="0" borderId="5" xfId="0" applyFont="1" applyBorder="1">
      <alignment vertical="center"/>
    </xf>
    <xf numFmtId="0" fontId="6" fillId="0" borderId="13" xfId="0" applyFont="1" applyBorder="1">
      <alignment vertical="center"/>
    </xf>
    <xf numFmtId="178" fontId="30" fillId="0" borderId="0" xfId="0" applyNumberFormat="1" applyFont="1" applyAlignment="1">
      <alignment horizontal="right"/>
    </xf>
    <xf numFmtId="0" fontId="4" fillId="0" borderId="5" xfId="0" applyFont="1" applyBorder="1">
      <alignment vertical="center"/>
    </xf>
    <xf numFmtId="0" fontId="4" fillId="0" borderId="13" xfId="0" applyFont="1" applyBorder="1">
      <alignment vertical="center"/>
    </xf>
    <xf numFmtId="0" fontId="4" fillId="0" borderId="28" xfId="0" applyFont="1" applyBorder="1">
      <alignment vertical="center"/>
    </xf>
    <xf numFmtId="0" fontId="0" fillId="0" borderId="12" xfId="0" applyBorder="1">
      <alignment vertical="center"/>
    </xf>
    <xf numFmtId="0" fontId="0" fillId="0" borderId="30" xfId="0" applyBorder="1">
      <alignment vertical="center"/>
    </xf>
    <xf numFmtId="0" fontId="4" fillId="0" borderId="32" xfId="0" applyFont="1" applyBorder="1">
      <alignment vertical="center"/>
    </xf>
    <xf numFmtId="0" fontId="4" fillId="0" borderId="33" xfId="0" applyFont="1" applyBorder="1">
      <alignment vertical="center"/>
    </xf>
    <xf numFmtId="178" fontId="1" fillId="0" borderId="12" xfId="0" applyNumberFormat="1" applyFont="1" applyBorder="1" applyAlignment="1">
      <alignment horizontal="right"/>
    </xf>
    <xf numFmtId="0" fontId="1" fillId="0" borderId="12" xfId="0" applyFont="1" applyBorder="1" applyAlignment="1">
      <alignment horizontal="right"/>
    </xf>
    <xf numFmtId="0" fontId="26" fillId="0" borderId="12" xfId="0" applyFont="1" applyBorder="1">
      <alignment vertical="center"/>
    </xf>
    <xf numFmtId="178" fontId="24" fillId="0" borderId="14" xfId="0" applyNumberFormat="1" applyFont="1" applyBorder="1" applyAlignment="1">
      <alignment horizontal="center"/>
    </xf>
    <xf numFmtId="178" fontId="1" fillId="0" borderId="30" xfId="0" applyNumberFormat="1" applyFont="1" applyBorder="1" applyAlignment="1">
      <alignment horizontal="right"/>
    </xf>
    <xf numFmtId="0" fontId="4" fillId="0" borderId="29" xfId="0" applyFont="1" applyBorder="1" applyAlignment="1">
      <alignment horizontal="center" vertical="center"/>
    </xf>
    <xf numFmtId="178" fontId="1" fillId="0" borderId="8" xfId="0" applyNumberFormat="1" applyFont="1" applyBorder="1" applyAlignment="1">
      <alignment horizontal="right"/>
    </xf>
    <xf numFmtId="0" fontId="0" fillId="0" borderId="8" xfId="0" applyBorder="1">
      <alignment vertical="center"/>
    </xf>
    <xf numFmtId="0" fontId="11" fillId="0" borderId="27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34" fillId="0" borderId="27" xfId="0" applyFont="1" applyBorder="1" applyAlignment="1">
      <alignment horizontal="center" vertical="center"/>
    </xf>
    <xf numFmtId="176" fontId="4" fillId="0" borderId="12" xfId="0" applyNumberFormat="1" applyFont="1" applyBorder="1">
      <alignment vertical="center"/>
    </xf>
    <xf numFmtId="176" fontId="4" fillId="0" borderId="11" xfId="0" applyNumberFormat="1" applyFont="1" applyBorder="1">
      <alignment vertical="center"/>
    </xf>
    <xf numFmtId="176" fontId="4" fillId="0" borderId="8" xfId="0" applyNumberFormat="1" applyFont="1" applyBorder="1">
      <alignment vertical="center"/>
    </xf>
    <xf numFmtId="176" fontId="4" fillId="0" borderId="9" xfId="0" applyNumberFormat="1" applyFont="1" applyBorder="1">
      <alignment vertical="center"/>
    </xf>
    <xf numFmtId="176" fontId="4" fillId="0" borderId="30" xfId="0" applyNumberFormat="1" applyFont="1" applyBorder="1">
      <alignment vertical="center"/>
    </xf>
    <xf numFmtId="176" fontId="4" fillId="0" borderId="6" xfId="0" applyNumberFormat="1" applyFont="1" applyBorder="1">
      <alignment vertical="center"/>
    </xf>
    <xf numFmtId="176" fontId="4" fillId="0" borderId="5" xfId="0" applyNumberFormat="1" applyFont="1" applyBorder="1">
      <alignment vertical="center"/>
    </xf>
    <xf numFmtId="176" fontId="4" fillId="0" borderId="10" xfId="0" applyNumberFormat="1" applyFont="1" applyBorder="1">
      <alignment vertical="center"/>
    </xf>
    <xf numFmtId="176" fontId="4" fillId="0" borderId="7" xfId="0" applyNumberFormat="1" applyFont="1" applyBorder="1">
      <alignment vertical="center"/>
    </xf>
    <xf numFmtId="0" fontId="21" fillId="0" borderId="42" xfId="0" applyFont="1" applyBorder="1" applyAlignment="1">
      <alignment horizontal="center" vertical="center"/>
    </xf>
    <xf numFmtId="0" fontId="21" fillId="0" borderId="43" xfId="0" applyFont="1" applyBorder="1" applyAlignment="1">
      <alignment horizontal="center" vertical="center"/>
    </xf>
    <xf numFmtId="0" fontId="21" fillId="0" borderId="44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4" fillId="0" borderId="33" xfId="0" applyFont="1" applyBorder="1" applyAlignment="1">
      <alignment horizontal="right" vertical="center"/>
    </xf>
    <xf numFmtId="176" fontId="4" fillId="0" borderId="1" xfId="0" applyNumberFormat="1" applyFont="1" applyBorder="1" applyAlignment="1">
      <alignment horizontal="center" vertical="center"/>
    </xf>
    <xf numFmtId="176" fontId="4" fillId="0" borderId="14" xfId="0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 applyProtection="1">
      <alignment vertical="center"/>
      <protection locked="0"/>
    </xf>
    <xf numFmtId="0" fontId="32" fillId="0" borderId="0" xfId="1" applyFont="1" applyAlignment="1" applyProtection="1">
      <alignment horizontal="center"/>
      <protection locked="0"/>
    </xf>
    <xf numFmtId="0" fontId="1" fillId="0" borderId="0" xfId="1" applyFont="1" applyAlignment="1" applyProtection="1">
      <alignment horizontal="center"/>
      <protection locked="0"/>
    </xf>
    <xf numFmtId="0" fontId="32" fillId="0" borderId="0" xfId="1" applyFont="1" applyAlignment="1">
      <alignment horizontal="center"/>
    </xf>
    <xf numFmtId="0" fontId="30" fillId="0" borderId="0" xfId="1" applyFont="1"/>
    <xf numFmtId="0" fontId="1" fillId="0" borderId="0" xfId="1" applyFont="1" applyAlignment="1">
      <alignment horizontal="center"/>
    </xf>
    <xf numFmtId="0" fontId="36" fillId="0" borderId="0" xfId="1" applyFont="1" applyProtection="1">
      <protection locked="0"/>
    </xf>
    <xf numFmtId="0" fontId="32" fillId="0" borderId="0" xfId="1" applyFont="1"/>
    <xf numFmtId="177" fontId="32" fillId="0" borderId="0" xfId="0" applyNumberFormat="1" applyFont="1" applyAlignment="1">
      <alignment horizontal="center"/>
    </xf>
    <xf numFmtId="0" fontId="39" fillId="0" borderId="0" xfId="1" applyFont="1"/>
    <xf numFmtId="0" fontId="35" fillId="0" borderId="0" xfId="1" applyProtection="1">
      <protection locked="0"/>
    </xf>
    <xf numFmtId="0" fontId="4" fillId="0" borderId="19" xfId="0" applyFont="1" applyBorder="1">
      <alignment vertical="center"/>
    </xf>
    <xf numFmtId="0" fontId="4" fillId="0" borderId="20" xfId="0" applyFont="1" applyBorder="1" applyAlignment="1">
      <alignment horizontal="center" vertical="center"/>
    </xf>
    <xf numFmtId="0" fontId="4" fillId="3" borderId="20" xfId="0" applyFont="1" applyFill="1" applyBorder="1" applyAlignment="1">
      <alignment horizontal="center" vertical="center"/>
    </xf>
    <xf numFmtId="177" fontId="14" fillId="0" borderId="0" xfId="0" applyNumberFormat="1" applyFont="1" applyAlignment="1">
      <alignment horizontal="center"/>
    </xf>
    <xf numFmtId="177" fontId="14" fillId="0" borderId="27" xfId="0" applyNumberFormat="1" applyFont="1" applyBorder="1" applyAlignment="1">
      <alignment horizontal="center"/>
    </xf>
    <xf numFmtId="177" fontId="14" fillId="0" borderId="19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6" xfId="0" applyFont="1" applyBorder="1">
      <alignment vertical="center"/>
    </xf>
    <xf numFmtId="0" fontId="0" fillId="0" borderId="13" xfId="0" applyBorder="1">
      <alignment vertical="center"/>
    </xf>
    <xf numFmtId="0" fontId="0" fillId="0" borderId="32" xfId="0" applyBorder="1">
      <alignment vertical="center"/>
    </xf>
    <xf numFmtId="0" fontId="0" fillId="0" borderId="33" xfId="0" applyBorder="1">
      <alignment vertical="center"/>
    </xf>
    <xf numFmtId="0" fontId="22" fillId="0" borderId="8" xfId="0" applyFont="1" applyBorder="1" applyProtection="1">
      <alignment vertical="center"/>
      <protection locked="0"/>
    </xf>
    <xf numFmtId="0" fontId="22" fillId="0" borderId="33" xfId="0" applyFont="1" applyBorder="1" applyProtection="1">
      <alignment vertical="center"/>
      <protection locked="0"/>
    </xf>
    <xf numFmtId="0" fontId="32" fillId="0" borderId="28" xfId="1" applyFont="1" applyBorder="1" applyAlignment="1" applyProtection="1">
      <alignment horizontal="center"/>
      <protection locked="0"/>
    </xf>
    <xf numFmtId="0" fontId="32" fillId="0" borderId="41" xfId="1" applyFont="1" applyBorder="1" applyProtection="1">
      <protection locked="0"/>
    </xf>
    <xf numFmtId="0" fontId="35" fillId="0" borderId="0" xfId="1"/>
    <xf numFmtId="0" fontId="32" fillId="3" borderId="1" xfId="1" applyFont="1" applyFill="1" applyBorder="1" applyAlignment="1">
      <alignment horizontal="center"/>
    </xf>
    <xf numFmtId="0" fontId="32" fillId="3" borderId="29" xfId="1" applyFont="1" applyFill="1" applyBorder="1" applyAlignment="1">
      <alignment horizontal="center"/>
    </xf>
    <xf numFmtId="0" fontId="32" fillId="3" borderId="14" xfId="1" applyFont="1" applyFill="1" applyBorder="1" applyAlignment="1">
      <alignment horizontal="center"/>
    </xf>
    <xf numFmtId="0" fontId="32" fillId="3" borderId="2" xfId="1" applyFont="1" applyFill="1" applyBorder="1" applyAlignment="1">
      <alignment horizontal="center"/>
    </xf>
    <xf numFmtId="0" fontId="1" fillId="3" borderId="22" xfId="1" applyFont="1" applyFill="1" applyBorder="1" applyAlignment="1">
      <alignment horizontal="center"/>
    </xf>
    <xf numFmtId="0" fontId="11" fillId="0" borderId="21" xfId="0" applyFont="1" applyBorder="1" applyAlignment="1">
      <alignment horizontal="center" vertical="center"/>
    </xf>
    <xf numFmtId="0" fontId="36" fillId="0" borderId="0" xfId="1" applyFont="1"/>
    <xf numFmtId="0" fontId="32" fillId="3" borderId="34" xfId="1" applyFont="1" applyFill="1" applyBorder="1" applyAlignment="1">
      <alignment horizontal="center"/>
    </xf>
    <xf numFmtId="0" fontId="32" fillId="3" borderId="35" xfId="1" applyFont="1" applyFill="1" applyBorder="1" applyAlignment="1">
      <alignment horizontal="center"/>
    </xf>
    <xf numFmtId="0" fontId="32" fillId="0" borderId="36" xfId="1" applyFont="1" applyBorder="1" applyAlignment="1">
      <alignment horizontal="center"/>
    </xf>
    <xf numFmtId="0" fontId="32" fillId="3" borderId="37" xfId="1" applyFont="1" applyFill="1" applyBorder="1" applyAlignment="1">
      <alignment horizontal="center"/>
    </xf>
    <xf numFmtId="0" fontId="32" fillId="3" borderId="38" xfId="1" applyFont="1" applyFill="1" applyBorder="1" applyAlignment="1">
      <alignment horizontal="center"/>
    </xf>
    <xf numFmtId="0" fontId="32" fillId="0" borderId="39" xfId="1" applyFont="1" applyBorder="1" applyAlignment="1">
      <alignment horizontal="center"/>
    </xf>
    <xf numFmtId="0" fontId="32" fillId="0" borderId="40" xfId="1" applyFont="1" applyBorder="1" applyAlignment="1">
      <alignment horizontal="center"/>
    </xf>
    <xf numFmtId="177" fontId="32" fillId="0" borderId="15" xfId="0" applyNumberFormat="1" applyFont="1" applyBorder="1" applyAlignment="1">
      <alignment horizontal="center"/>
    </xf>
    <xf numFmtId="177" fontId="11" fillId="0" borderId="21" xfId="0" applyNumberFormat="1" applyFont="1" applyBorder="1">
      <alignment vertical="center"/>
    </xf>
    <xf numFmtId="0" fontId="21" fillId="0" borderId="45" xfId="0" applyFont="1" applyBorder="1" applyAlignment="1">
      <alignment horizontal="center" vertical="center"/>
    </xf>
    <xf numFmtId="0" fontId="41" fillId="0" borderId="0" xfId="0" applyFont="1" applyProtection="1">
      <alignment vertical="center"/>
      <protection locked="0"/>
    </xf>
    <xf numFmtId="0" fontId="40" fillId="0" borderId="0" xfId="1" applyFont="1"/>
    <xf numFmtId="0" fontId="32" fillId="0" borderId="45" xfId="1" applyFont="1" applyBorder="1" applyAlignment="1">
      <alignment horizontal="center"/>
    </xf>
    <xf numFmtId="0" fontId="32" fillId="0" borderId="35" xfId="1" applyFont="1" applyBorder="1" applyAlignment="1">
      <alignment horizontal="center"/>
    </xf>
    <xf numFmtId="0" fontId="32" fillId="0" borderId="38" xfId="1" applyFont="1" applyBorder="1" applyAlignment="1">
      <alignment horizontal="center"/>
    </xf>
    <xf numFmtId="0" fontId="32" fillId="0" borderId="46" xfId="1" applyFont="1" applyBorder="1" applyProtection="1">
      <protection locked="0"/>
    </xf>
    <xf numFmtId="0" fontId="32" fillId="0" borderId="47" xfId="1" applyFont="1" applyBorder="1" applyAlignment="1" applyProtection="1">
      <alignment horizontal="center"/>
      <protection locked="0"/>
    </xf>
    <xf numFmtId="177" fontId="32" fillId="0" borderId="48" xfId="0" applyNumberFormat="1" applyFont="1" applyBorder="1" applyAlignment="1">
      <alignment horizontal="center"/>
    </xf>
    <xf numFmtId="177" fontId="11" fillId="0" borderId="49" xfId="0" applyNumberFormat="1" applyFont="1" applyBorder="1">
      <alignment vertical="center"/>
    </xf>
    <xf numFmtId="176" fontId="0" fillId="0" borderId="0" xfId="0" applyNumberFormat="1">
      <alignment vertical="center"/>
    </xf>
    <xf numFmtId="176" fontId="32" fillId="0" borderId="0" xfId="0" applyNumberFormat="1" applyFont="1" applyAlignment="1">
      <alignment horizontal="center"/>
    </xf>
    <xf numFmtId="0" fontId="4" fillId="0" borderId="42" xfId="0" applyFont="1" applyBorder="1">
      <alignment vertical="center"/>
    </xf>
    <xf numFmtId="0" fontId="4" fillId="0" borderId="43" xfId="0" applyFont="1" applyBorder="1">
      <alignment vertical="center"/>
    </xf>
    <xf numFmtId="0" fontId="4" fillId="0" borderId="44" xfId="0" applyFont="1" applyBorder="1">
      <alignment vertical="center"/>
    </xf>
    <xf numFmtId="0" fontId="32" fillId="0" borderId="21" xfId="1" applyFont="1" applyBorder="1" applyAlignment="1" applyProtection="1">
      <alignment horizontal="center"/>
      <protection locked="0"/>
    </xf>
    <xf numFmtId="180" fontId="4" fillId="0" borderId="0" xfId="0" applyNumberFormat="1" applyFont="1">
      <alignment vertical="center"/>
    </xf>
    <xf numFmtId="181" fontId="4" fillId="0" borderId="0" xfId="0" applyNumberFormat="1" applyFont="1">
      <alignment vertic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3" borderId="5" xfId="0" applyFont="1" applyFill="1" applyBorder="1">
      <alignment vertical="center"/>
    </xf>
    <xf numFmtId="0" fontId="4" fillId="3" borderId="13" xfId="0" applyFont="1" applyFill="1" applyBorder="1">
      <alignment vertical="center"/>
    </xf>
    <xf numFmtId="0" fontId="4" fillId="3" borderId="32" xfId="0" applyFont="1" applyFill="1" applyBorder="1">
      <alignment vertical="center"/>
    </xf>
    <xf numFmtId="178" fontId="1" fillId="3" borderId="12" xfId="0" applyNumberFormat="1" applyFont="1" applyFill="1" applyBorder="1" applyAlignment="1">
      <alignment horizontal="right"/>
    </xf>
    <xf numFmtId="0" fontId="4" fillId="3" borderId="12" xfId="0" applyFont="1" applyFill="1" applyBorder="1">
      <alignment vertical="center"/>
    </xf>
    <xf numFmtId="0" fontId="4" fillId="3" borderId="6" xfId="0" applyFont="1" applyFill="1" applyBorder="1">
      <alignment vertical="center"/>
    </xf>
    <xf numFmtId="0" fontId="1" fillId="3" borderId="12" xfId="0" applyFont="1" applyFill="1" applyBorder="1" applyAlignment="1">
      <alignment horizontal="right"/>
    </xf>
    <xf numFmtId="0" fontId="44" fillId="0" borderId="0" xfId="0" applyFont="1">
      <alignment vertical="center"/>
    </xf>
    <xf numFmtId="180" fontId="22" fillId="0" borderId="8" xfId="0" applyNumberFormat="1" applyFont="1" applyBorder="1" applyProtection="1">
      <alignment vertical="center"/>
      <protection locked="0"/>
    </xf>
    <xf numFmtId="180" fontId="22" fillId="0" borderId="33" xfId="0" applyNumberFormat="1" applyFont="1" applyBorder="1" applyProtection="1">
      <alignment vertical="center"/>
      <protection locked="0"/>
    </xf>
    <xf numFmtId="180" fontId="32" fillId="0" borderId="28" xfId="1" applyNumberFormat="1" applyFont="1" applyBorder="1" applyAlignment="1" applyProtection="1">
      <alignment horizontal="center"/>
      <protection locked="0"/>
    </xf>
    <xf numFmtId="182" fontId="21" fillId="0" borderId="30" xfId="0" applyNumberFormat="1" applyFont="1" applyBorder="1" applyProtection="1">
      <alignment vertical="center"/>
      <protection locked="0"/>
    </xf>
    <xf numFmtId="182" fontId="21" fillId="0" borderId="6" xfId="0" applyNumberFormat="1" applyFont="1" applyBorder="1" applyProtection="1">
      <alignment vertical="center"/>
      <protection locked="0"/>
    </xf>
    <xf numFmtId="182" fontId="21" fillId="0" borderId="12" xfId="0" applyNumberFormat="1" applyFont="1" applyBorder="1" applyProtection="1">
      <alignment vertical="center"/>
      <protection locked="0"/>
    </xf>
    <xf numFmtId="182" fontId="21" fillId="0" borderId="11" xfId="0" applyNumberFormat="1" applyFont="1" applyBorder="1" applyProtection="1">
      <alignment vertical="center"/>
      <protection locked="0"/>
    </xf>
    <xf numFmtId="182" fontId="21" fillId="3" borderId="12" xfId="0" applyNumberFormat="1" applyFont="1" applyFill="1" applyBorder="1" applyProtection="1">
      <alignment vertical="center"/>
      <protection locked="0"/>
    </xf>
    <xf numFmtId="182" fontId="21" fillId="3" borderId="11" xfId="0" applyNumberFormat="1" applyFont="1" applyFill="1" applyBorder="1" applyProtection="1">
      <alignment vertical="center"/>
      <protection locked="0"/>
    </xf>
    <xf numFmtId="182" fontId="21" fillId="0" borderId="31" xfId="0" applyNumberFormat="1" applyFont="1" applyBorder="1" applyProtection="1">
      <alignment vertical="center"/>
      <protection locked="0"/>
    </xf>
    <xf numFmtId="182" fontId="21" fillId="0" borderId="8" xfId="0" applyNumberFormat="1" applyFont="1" applyBorder="1" applyProtection="1">
      <alignment vertical="center"/>
      <protection locked="0"/>
    </xf>
    <xf numFmtId="182" fontId="21" fillId="0" borderId="9" xfId="0" applyNumberFormat="1" applyFont="1" applyBorder="1" applyProtection="1">
      <alignment vertical="center"/>
      <protection locked="0"/>
    </xf>
    <xf numFmtId="0" fontId="4" fillId="0" borderId="54" xfId="0" applyFont="1" applyBorder="1">
      <alignment vertical="center"/>
    </xf>
    <xf numFmtId="0" fontId="4" fillId="0" borderId="17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50" xfId="0" applyFont="1" applyBorder="1" applyAlignment="1">
      <alignment horizontal="center" vertical="center"/>
    </xf>
    <xf numFmtId="0" fontId="4" fillId="0" borderId="51" xfId="0" applyFont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2">
    <cellStyle name="標準" xfId="0" builtinId="0"/>
    <cellStyle name="標準_Sheet1" xfId="1" xr:uid="{82014C4A-86D6-46FE-8D5C-F4A42B9BB65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数値計算による</a:t>
            </a:r>
            <a:endParaRPr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+1</a:t>
            </a: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Rl ; 20dB  min</a:t>
            </a: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VSWR:1.22 max</a:t>
            </a:r>
            <a:endParaRPr lang="ja-JP" altLang="en-US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10253854160898938"/>
          <c:y val="0.106971398927684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8672376618580762E-2"/>
          <c:y val="4.0250524240025551E-2"/>
          <c:w val="0.80518462045496964"/>
          <c:h val="0.83819383688150095"/>
        </c:manualLayout>
      </c:layout>
      <c:scatterChart>
        <c:scatterStyle val="lineMarker"/>
        <c:varyColors val="0"/>
        <c:ser>
          <c:idx val="0"/>
          <c:order val="0"/>
          <c:tx>
            <c:v>伝達特性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演算処理!$BA$34:$BA$529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演算処理!$BB$34:$BB$529</c:f>
              <c:numCache>
                <c:formatCode>General</c:formatCode>
                <c:ptCount val="496"/>
                <c:pt idx="0">
                  <c:v>-7.1636525194422474E-5</c:v>
                </c:pt>
                <c:pt idx="1">
                  <c:v>-1.4738053368284676E-4</c:v>
                </c:pt>
                <c:pt idx="2">
                  <c:v>-2.7049270643166989E-4</c:v>
                </c:pt>
                <c:pt idx="3">
                  <c:v>-4.564397924850716E-4</c:v>
                </c:pt>
                <c:pt idx="4">
                  <c:v>-7.2204964772077155E-4</c:v>
                </c:pt>
                <c:pt idx="5">
                  <c:v>-1.0850813518695421E-3</c:v>
                </c:pt>
                <c:pt idx="6">
                  <c:v>-1.5637432451478749E-3</c:v>
                </c:pt>
                <c:pt idx="7">
                  <c:v>-2.1761615843097141E-3</c:v>
                </c:pt>
                <c:pt idx="8">
                  <c:v>-2.9398032548460474E-3</c:v>
                </c:pt>
                <c:pt idx="9">
                  <c:v>-3.8708568438849391E-3</c:v>
                </c:pt>
                <c:pt idx="10">
                  <c:v>-4.9835773878511768E-3</c:v>
                </c:pt>
                <c:pt idx="11">
                  <c:v>-6.2896012716197333E-3</c:v>
                </c:pt>
                <c:pt idx="12">
                  <c:v>-7.7972390852366364E-3</c:v>
                </c:pt>
                <c:pt idx="13">
                  <c:v>-9.5107557565070264E-3</c:v>
                </c:pt>
                <c:pt idx="14">
                  <c:v>-1.1429648995169258E-2</c:v>
                </c:pt>
                <c:pt idx="15">
                  <c:v>-1.3547939036512489E-2</c:v>
                </c:pt>
                <c:pt idx="16">
                  <c:v>-1.5853484900818685E-2</c:v>
                </c:pt>
                <c:pt idx="17">
                  <c:v>-1.8327344946837368E-2</c:v>
                </c:pt>
                <c:pt idx="18">
                  <c:v>-2.0943202471173469E-2</c:v>
                </c:pt>
                <c:pt idx="19">
                  <c:v>-2.3666880597388903E-2</c:v>
                </c:pt>
                <c:pt idx="20">
                  <c:v>-2.6455974850633505E-2</c:v>
                </c:pt>
                <c:pt idx="21">
                  <c:v>-2.9259636814532242E-2</c:v>
                </c:pt>
                <c:pt idx="22">
                  <c:v>-3.2018548361367527E-2</c:v>
                </c:pt>
                <c:pt idx="23">
                  <c:v>-3.4665133451914298E-2</c:v>
                </c:pt>
                <c:pt idx="24">
                  <c:v>-3.7124063821363677E-2</c:v>
                </c:pt>
                <c:pt idx="25">
                  <c:v>-3.9313126512656227E-2</c:v>
                </c:pt>
                <c:pt idx="26">
                  <c:v>-4.1144535825622414E-2</c:v>
                </c:pt>
                <c:pt idx="27">
                  <c:v>-4.252679060434765E-2</c:v>
                </c:pt>
                <c:pt idx="28">
                  <c:v>-4.3367200841153059E-2</c:v>
                </c:pt>
                <c:pt idx="29">
                  <c:v>-4.3575236472734744E-2</c:v>
                </c:pt>
                <c:pt idx="30">
                  <c:v>-4.3066887308890023E-2</c:v>
                </c:pt>
                <c:pt idx="31">
                  <c:v>-4.1770267755872115E-2</c:v>
                </c:pt>
                <c:pt idx="32">
                  <c:v>-3.9632754950175215E-2</c:v>
                </c:pt>
                <c:pt idx="33">
                  <c:v>-3.6630015601443966E-2</c:v>
                </c:pt>
                <c:pt idx="34">
                  <c:v>-3.2777356354133376E-2</c:v>
                </c:pt>
                <c:pt idx="35">
                  <c:v>-2.8143924947356895E-2</c:v>
                </c:pt>
                <c:pt idx="36">
                  <c:v>-2.287039307098487E-2</c:v>
                </c:pt>
                <c:pt idx="37">
                  <c:v>-1.7190861238492641E-2</c:v>
                </c:pt>
                <c:pt idx="38">
                  <c:v>-1.1459829829593628E-2</c:v>
                </c:pt>
                <c:pt idx="39">
                  <c:v>-6.185157439128809E-3</c:v>
                </c:pt>
                <c:pt idx="40">
                  <c:v>-2.067941170723041E-3</c:v>
                </c:pt>
                <c:pt idx="41">
                  <c:v>-5.0144089959776363E-5</c:v>
                </c:pt>
                <c:pt idx="42">
                  <c:v>-1.3704714385229699E-3</c:v>
                </c:pt>
                <c:pt idx="43">
                  <c:v>-7.6283275382004528E-3</c:v>
                </c:pt>
                <c:pt idx="44">
                  <c:v>-2.0854493286010242E-2</c:v>
                </c:pt>
                <c:pt idx="45">
                  <c:v>-4.3585240085656687E-2</c:v>
                </c:pt>
                <c:pt idx="46">
                  <c:v>-7.8933740337146785E-2</c:v>
                </c:pt>
                <c:pt idx="47">
                  <c:v>-0.13064875880492197</c:v>
                </c:pt>
                <c:pt idx="48">
                  <c:v>-0.20314592144431157</c:v>
                </c:pt>
                <c:pt idx="49">
                  <c:v>-0.30149213626216159</c:v>
                </c:pt>
                <c:pt idx="50">
                  <c:v>-0.43132062395846238</c:v>
                </c:pt>
                <c:pt idx="51">
                  <c:v>-0.59865511045727859</c:v>
                </c:pt>
                <c:pt idx="52">
                  <c:v>-0.80963015932361337</c:v>
                </c:pt>
                <c:pt idx="53">
                  <c:v>-1.0701126190790788</c:v>
                </c:pt>
                <c:pt idx="54">
                  <c:v>-1.3852557930203226</c:v>
                </c:pt>
                <c:pt idx="55">
                  <c:v>-1.7590469758532767</c:v>
                </c:pt>
                <c:pt idx="56">
                  <c:v>-2.1939291217779826</c:v>
                </c:pt>
                <c:pt idx="57">
                  <c:v>-2.6905765534807635</c:v>
                </c:pt>
                <c:pt idx="58">
                  <c:v>-3.247877410258261</c:v>
                </c:pt>
                <c:pt idx="59">
                  <c:v>-3.8631288036720051</c:v>
                </c:pt>
                <c:pt idx="60">
                  <c:v>-4.532401700080336</c:v>
                </c:pt>
                <c:pt idx="61">
                  <c:v>-4.7785541003843122</c:v>
                </c:pt>
                <c:pt idx="62">
                  <c:v>-6.0139311289620698</c:v>
                </c:pt>
                <c:pt idx="63">
                  <c:v>-6.8163237586081742</c:v>
                </c:pt>
                <c:pt idx="64">
                  <c:v>-7.6537528483253938</c:v>
                </c:pt>
                <c:pt idx="65">
                  <c:v>-8.5224649672137858</c:v>
                </c:pt>
                <c:pt idx="66">
                  <c:v>-9.4195136016458214</c:v>
                </c:pt>
                <c:pt idx="67">
                  <c:v>-10.342826861648422</c:v>
                </c:pt>
                <c:pt idx="68">
                  <c:v>-11.291232505375383</c:v>
                </c:pt>
                <c:pt idx="69">
                  <c:v>-12.264463654252392</c:v>
                </c:pt>
                <c:pt idx="70">
                  <c:v>-13.263165225028368</c:v>
                </c:pt>
                <c:pt idx="71">
                  <c:v>-14.28891809026643</c:v>
                </c:pt>
                <c:pt idx="72">
                  <c:v>-15.344296580489454</c:v>
                </c:pt>
                <c:pt idx="73">
                  <c:v>-16.432976038227682</c:v>
                </c:pt>
                <c:pt idx="74">
                  <c:v>-17.559911676280294</c:v>
                </c:pt>
                <c:pt idx="75">
                  <c:v>-18.731619577547747</c:v>
                </c:pt>
                <c:pt idx="76">
                  <c:v>-19.956608425223045</c:v>
                </c:pt>
                <c:pt idx="77">
                  <c:v>-21.246042800866466</c:v>
                </c:pt>
                <c:pt idx="78">
                  <c:v>-22.614778878241957</c:v>
                </c:pt>
                <c:pt idx="79">
                  <c:v>-24.0830301437137</c:v>
                </c:pt>
                <c:pt idx="80">
                  <c:v>-25.679162522616306</c:v>
                </c:pt>
                <c:pt idx="81">
                  <c:v>-27.444658607262248</c:v>
                </c:pt>
                <c:pt idx="82">
                  <c:v>-29.443621443377502</c:v>
                </c:pt>
                <c:pt idx="83">
                  <c:v>-31.782908128015276</c:v>
                </c:pt>
                <c:pt idx="84">
                  <c:v>-34.661353983220849</c:v>
                </c:pt>
                <c:pt idx="85">
                  <c:v>-38.519877518089977</c:v>
                </c:pt>
                <c:pt idx="86">
                  <c:v>-44.727989019957619</c:v>
                </c:pt>
                <c:pt idx="87">
                  <c:v>-71.303528996957908</c:v>
                </c:pt>
                <c:pt idx="88">
                  <c:v>-46.413844500465842</c:v>
                </c:pt>
                <c:pt idx="89">
                  <c:v>-40.544931260111959</c:v>
                </c:pt>
                <c:pt idx="90">
                  <c:v>-37.325877190963212</c:v>
                </c:pt>
                <c:pt idx="91">
                  <c:v>-35.162662735576951</c:v>
                </c:pt>
                <c:pt idx="92">
                  <c:v>-33.569779761152745</c:v>
                </c:pt>
                <c:pt idx="93">
                  <c:v>-32.333720683229295</c:v>
                </c:pt>
                <c:pt idx="94">
                  <c:v>-31.341481600502625</c:v>
                </c:pt>
                <c:pt idx="95">
                  <c:v>-30.525987313911621</c:v>
                </c:pt>
                <c:pt idx="96">
                  <c:v>-29.844167894088017</c:v>
                </c:pt>
                <c:pt idx="97">
                  <c:v>-29.266731318973733</c:v>
                </c:pt>
                <c:pt idx="98">
                  <c:v>-28.772861334235699</c:v>
                </c:pt>
                <c:pt idx="99">
                  <c:v>-28.34724277477763</c:v>
                </c:pt>
                <c:pt idx="100">
                  <c:v>-27.978286716770082</c:v>
                </c:pt>
                <c:pt idx="101">
                  <c:v>-27.657017855024076</c:v>
                </c:pt>
                <c:pt idx="102">
                  <c:v>-27.376348106025389</c:v>
                </c:pt>
                <c:pt idx="103">
                  <c:v>-27.130585965244641</c:v>
                </c:pt>
                <c:pt idx="104">
                  <c:v>-26.915095389516669</c:v>
                </c:pt>
                <c:pt idx="105">
                  <c:v>-26.726052665437223</c:v>
                </c:pt>
                <c:pt idx="106">
                  <c:v>-26.560269328330868</c:v>
                </c:pt>
                <c:pt idx="107">
                  <c:v>-26.415060715589416</c:v>
                </c:pt>
                <c:pt idx="108">
                  <c:v>-26.28814674059813</c:v>
                </c:pt>
                <c:pt idx="109">
                  <c:v>-26.177575858809178</c:v>
                </c:pt>
                <c:pt idx="110">
                  <c:v>-26.081666017226866</c:v>
                </c:pt>
                <c:pt idx="111">
                  <c:v>-25.998958234699423</c:v>
                </c:pt>
                <c:pt idx="112">
                  <c:v>-25.928179708286493</c:v>
                </c:pt>
                <c:pt idx="113">
                  <c:v>-25.86821419603757</c:v>
                </c:pt>
                <c:pt idx="114">
                  <c:v>-25.818078022630182</c:v>
                </c:pt>
                <c:pt idx="115">
                  <c:v>-25.776900476493712</c:v>
                </c:pt>
                <c:pt idx="116">
                  <c:v>-25.74390767037784</c:v>
                </c:pt>
                <c:pt idx="117">
                  <c:v>-25.718409158173262</c:v>
                </c:pt>
                <c:pt idx="118">
                  <c:v>-25.699786763561953</c:v>
                </c:pt>
                <c:pt idx="119">
                  <c:v>-25.687485197401671</c:v>
                </c:pt>
                <c:pt idx="120">
                  <c:v>-25.681004132138298</c:v>
                </c:pt>
                <c:pt idx="121">
                  <c:v>-25.679891471052247</c:v>
                </c:pt>
                <c:pt idx="122">
                  <c:v>-25.683737603501854</c:v>
                </c:pt>
                <c:pt idx="123">
                  <c:v>-25.692170478630679</c:v>
                </c:pt>
                <c:pt idx="124">
                  <c:v>-25.704851362236806</c:v>
                </c:pt>
                <c:pt idx="125">
                  <c:v>-25.721471166840999</c:v>
                </c:pt>
                <c:pt idx="126">
                  <c:v>-25.741747265052389</c:v>
                </c:pt>
                <c:pt idx="127">
                  <c:v>-25.765420712319262</c:v>
                </c:pt>
                <c:pt idx="128">
                  <c:v>-25.792253817975666</c:v>
                </c:pt>
                <c:pt idx="129">
                  <c:v>-25.822028013839777</c:v>
                </c:pt>
                <c:pt idx="130">
                  <c:v>-25.854541978012723</c:v>
                </c:pt>
                <c:pt idx="131">
                  <c:v>-25.889609978372068</c:v>
                </c:pt>
                <c:pt idx="132">
                  <c:v>-25.927060405865383</c:v>
                </c:pt>
                <c:pt idx="133">
                  <c:v>-25.966734472331503</c:v>
                </c:pt>
                <c:pt idx="134">
                  <c:v>-26.008485051401205</c:v>
                </c:pt>
                <c:pt idx="135">
                  <c:v>-26.05217564420769</c:v>
                </c:pt>
                <c:pt idx="136">
                  <c:v>-26.097679454289285</c:v>
                </c:pt>
                <c:pt idx="137">
                  <c:v>-26.144878558289271</c:v>
                </c:pt>
                <c:pt idx="138">
                  <c:v>-26.193663160926427</c:v>
                </c:pt>
                <c:pt idx="139">
                  <c:v>-26.243930924287486</c:v>
                </c:pt>
                <c:pt idx="140">
                  <c:v>-26.295586362828889</c:v>
                </c:pt>
                <c:pt idx="141">
                  <c:v>-26.348540296610594</c:v>
                </c:pt>
                <c:pt idx="142">
                  <c:v>-26.402709356252814</c:v>
                </c:pt>
                <c:pt idx="143">
                  <c:v>-26.45801553393472</c:v>
                </c:pt>
                <c:pt idx="144">
                  <c:v>-26.514385775463722</c:v>
                </c:pt>
                <c:pt idx="145">
                  <c:v>-26.571751609055244</c:v>
                </c:pt>
                <c:pt idx="146">
                  <c:v>-26.630048806989379</c:v>
                </c:pt>
                <c:pt idx="147">
                  <c:v>-26.689217076766564</c:v>
                </c:pt>
                <c:pt idx="148">
                  <c:v>-26.749199778779314</c:v>
                </c:pt>
                <c:pt idx="149">
                  <c:v>-26.809943667860278</c:v>
                </c:pt>
                <c:pt idx="150">
                  <c:v>-26.871398656366118</c:v>
                </c:pt>
                <c:pt idx="151">
                  <c:v>-26.933517596717579</c:v>
                </c:pt>
                <c:pt idx="152">
                  <c:v>-26.996256081544768</c:v>
                </c:pt>
                <c:pt idx="153">
                  <c:v>-27.059572259787089</c:v>
                </c:pt>
                <c:pt idx="154">
                  <c:v>-27.123426667273151</c:v>
                </c:pt>
                <c:pt idx="155">
                  <c:v>-27.187782070461303</c:v>
                </c:pt>
                <c:pt idx="156">
                  <c:v>-27.252603322157924</c:v>
                </c:pt>
                <c:pt idx="157">
                  <c:v>-27.31785722815183</c:v>
                </c:pt>
                <c:pt idx="158">
                  <c:v>-27.383512423809982</c:v>
                </c:pt>
                <c:pt idx="159">
                  <c:v>-27.449539259774653</c:v>
                </c:pt>
                <c:pt idx="160">
                  <c:v>-27.515909695986856</c:v>
                </c:pt>
                <c:pt idx="161">
                  <c:v>-27.58259720333556</c:v>
                </c:pt>
                <c:pt idx="162">
                  <c:v>-27.649576672299521</c:v>
                </c:pt>
                <c:pt idx="163">
                  <c:v>-27.716824328008094</c:v>
                </c:pt>
                <c:pt idx="164">
                  <c:v>-27.784317651201086</c:v>
                </c:pt>
                <c:pt idx="165">
                  <c:v>-27.852035304615306</c:v>
                </c:pt>
                <c:pt idx="166">
                  <c:v>-27.919957064368766</c:v>
                </c:pt>
                <c:pt idx="167">
                  <c:v>-27.988063755951657</c:v>
                </c:pt>
                <c:pt idx="168">
                  <c:v>-28.056337194468274</c:v>
                </c:pt>
                <c:pt idx="169">
                  <c:v>-28.124760128805111</c:v>
                </c:pt>
                <c:pt idx="170">
                  <c:v>-28.193316189428455</c:v>
                </c:pt>
                <c:pt idx="171">
                  <c:v>-28.261989839540441</c:v>
                </c:pt>
                <c:pt idx="172">
                  <c:v>-28.33076632934538</c:v>
                </c:pt>
                <c:pt idx="173">
                  <c:v>-28.399631653198956</c:v>
                </c:pt>
                <c:pt idx="174">
                  <c:v>-28.468572509431876</c:v>
                </c:pt>
                <c:pt idx="175">
                  <c:v>-28.537576262656476</c:v>
                </c:pt>
                <c:pt idx="176">
                  <c:v>-28.606630908380517</c:v>
                </c:pt>
                <c:pt idx="177">
                  <c:v>-28.675725039766341</c:v>
                </c:pt>
                <c:pt idx="178">
                  <c:v>-28.744847816386581</c:v>
                </c:pt>
                <c:pt idx="179">
                  <c:v>-28.81398893483912</c:v>
                </c:pt>
                <c:pt idx="180">
                  <c:v>-28.88313860109491</c:v>
                </c:pt>
                <c:pt idx="181">
                  <c:v>-28.952287504461822</c:v>
                </c:pt>
                <c:pt idx="182">
                  <c:v>-29.02142679305669</c:v>
                </c:pt>
                <c:pt idx="183">
                  <c:v>-29.090548050685872</c:v>
                </c:pt>
                <c:pt idx="184">
                  <c:v>-29.159643275041986</c:v>
                </c:pt>
                <c:pt idx="185">
                  <c:v>-29.228704857131568</c:v>
                </c:pt>
                <c:pt idx="186">
                  <c:v>-29.297725561854353</c:v>
                </c:pt>
                <c:pt idx="187">
                  <c:v>-29.366698509660839</c:v>
                </c:pt>
                <c:pt idx="188">
                  <c:v>-29.435617159220101</c:v>
                </c:pt>
                <c:pt idx="189">
                  <c:v>-29.504475291034488</c:v>
                </c:pt>
                <c:pt idx="190">
                  <c:v>-29.573266991942507</c:v>
                </c:pt>
                <c:pt idx="191">
                  <c:v>-29.641986640455229</c:v>
                </c:pt>
                <c:pt idx="192">
                  <c:v>-29.710628892875349</c:v>
                </c:pt>
                <c:pt idx="193">
                  <c:v>-29.779188670151541</c:v>
                </c:pt>
                <c:pt idx="194">
                  <c:v>-29.84766114542397</c:v>
                </c:pt>
                <c:pt idx="195">
                  <c:v>-29.916041732219874</c:v>
                </c:pt>
                <c:pt idx="196">
                  <c:v>-29.984326073260803</c:v>
                </c:pt>
                <c:pt idx="197">
                  <c:v>-30.052510029845649</c:v>
                </c:pt>
                <c:pt idx="198">
                  <c:v>-30.120589671776102</c:v>
                </c:pt>
                <c:pt idx="199">
                  <c:v>-30.188561267793162</c:v>
                </c:pt>
                <c:pt idx="200">
                  <c:v>-30.256421276495548</c:v>
                </c:pt>
                <c:pt idx="201">
                  <c:v>-30.324166337712573</c:v>
                </c:pt>
                <c:pt idx="202">
                  <c:v>-30.391793264305903</c:v>
                </c:pt>
                <c:pt idx="203">
                  <c:v>-30.459299034376272</c:v>
                </c:pt>
                <c:pt idx="204">
                  <c:v>-30.526680783852512</c:v>
                </c:pt>
                <c:pt idx="205">
                  <c:v>-30.593935799442029</c:v>
                </c:pt>
                <c:pt idx="206">
                  <c:v>-30.661061511922728</c:v>
                </c:pt>
                <c:pt idx="207">
                  <c:v>-30.728055489758077</c:v>
                </c:pt>
                <c:pt idx="208">
                  <c:v>-30.794915433017586</c:v>
                </c:pt>
                <c:pt idx="209">
                  <c:v>-30.861639167586642</c:v>
                </c:pt>
                <c:pt idx="210">
                  <c:v>-30.928224639650054</c:v>
                </c:pt>
                <c:pt idx="211">
                  <c:v>-30.994669910434993</c:v>
                </c:pt>
                <c:pt idx="212">
                  <c:v>-31.06097315119964</c:v>
                </c:pt>
                <c:pt idx="213">
                  <c:v>-31.127132638454754</c:v>
                </c:pt>
                <c:pt idx="214">
                  <c:v>-31.193146749406104</c:v>
                </c:pt>
                <c:pt idx="215">
                  <c:v>-31.259013957606339</c:v>
                </c:pt>
                <c:pt idx="216">
                  <c:v>-31.324732828805686</c:v>
                </c:pt>
                <c:pt idx="217">
                  <c:v>-31.390302016991271</c:v>
                </c:pt>
                <c:pt idx="218">
                  <c:v>-31.455720260605617</c:v>
                </c:pt>
                <c:pt idx="219">
                  <c:v>-31.520986378935277</c:v>
                </c:pt>
                <c:pt idx="220">
                  <c:v>-31.58609926866113</c:v>
                </c:pt>
                <c:pt idx="221">
                  <c:v>-31.651057900562364</c:v>
                </c:pt>
                <c:pt idx="222">
                  <c:v>-31.715861316366517</c:v>
                </c:pt>
                <c:pt idx="223">
                  <c:v>-31.780508625738445</c:v>
                </c:pt>
                <c:pt idx="224">
                  <c:v>-31.844999003401501</c:v>
                </c:pt>
                <c:pt idx="225">
                  <c:v>-31.909331686384395</c:v>
                </c:pt>
                <c:pt idx="226">
                  <c:v>-31.973505971387901</c:v>
                </c:pt>
                <c:pt idx="227">
                  <c:v>-32.037521212265425</c:v>
                </c:pt>
                <c:pt idx="228">
                  <c:v>-32.101376817612227</c:v>
                </c:pt>
                <c:pt idx="229">
                  <c:v>-32.16507224845801</c:v>
                </c:pt>
                <c:pt idx="230">
                  <c:v>-32.228607016058135</c:v>
                </c:pt>
                <c:pt idx="231">
                  <c:v>-32.291980679778717</c:v>
                </c:pt>
                <c:pt idx="232">
                  <c:v>-32.355192845071365</c:v>
                </c:pt>
                <c:pt idx="233">
                  <c:v>-32.418243161533297</c:v>
                </c:pt>
                <c:pt idx="234">
                  <c:v>-32.481131321048991</c:v>
                </c:pt>
                <c:pt idx="235">
                  <c:v>-32.543857056009585</c:v>
                </c:pt>
                <c:pt idx="236">
                  <c:v>-32.606420137606463</c:v>
                </c:pt>
                <c:pt idx="237">
                  <c:v>-32.668820374195768</c:v>
                </c:pt>
                <c:pt idx="238">
                  <c:v>-32.731057609730513</c:v>
                </c:pt>
                <c:pt idx="239">
                  <c:v>-32.793131722257314</c:v>
                </c:pt>
                <c:pt idx="240">
                  <c:v>-32.855042622474926</c:v>
                </c:pt>
                <c:pt idx="241">
                  <c:v>-32.916790252351667</c:v>
                </c:pt>
                <c:pt idx="242">
                  <c:v>-32.978374583799294</c:v>
                </c:pt>
                <c:pt idx="243">
                  <c:v>-33.039795617400785</c:v>
                </c:pt>
                <c:pt idx="244">
                  <c:v>-33.101053381189601</c:v>
                </c:pt>
                <c:pt idx="245">
                  <c:v>-33.162147929478294</c:v>
                </c:pt>
                <c:pt idx="246">
                  <c:v>-33.223079341734262</c:v>
                </c:pt>
                <c:pt idx="247">
                  <c:v>-33.283847721500578</c:v>
                </c:pt>
                <c:pt idx="248">
                  <c:v>-33.344453195360032</c:v>
                </c:pt>
                <c:pt idx="249">
                  <c:v>-33.404895911940493</c:v>
                </c:pt>
                <c:pt idx="250">
                  <c:v>-33.465176040959847</c:v>
                </c:pt>
                <c:pt idx="251">
                  <c:v>-33.525293772308757</c:v>
                </c:pt>
                <c:pt idx="252">
                  <c:v>-33.585249315169811</c:v>
                </c:pt>
                <c:pt idx="253">
                  <c:v>-33.645042897171315</c:v>
                </c:pt>
                <c:pt idx="254">
                  <c:v>-33.704674763574488</c:v>
                </c:pt>
                <c:pt idx="255">
                  <c:v>-33.764145176492505</c:v>
                </c:pt>
                <c:pt idx="256">
                  <c:v>-33.823454414140144</c:v>
                </c:pt>
                <c:pt idx="257">
                  <c:v>-33.882602770112761</c:v>
                </c:pt>
                <c:pt idx="258">
                  <c:v>-33.941590552693356</c:v>
                </c:pt>
                <c:pt idx="259">
                  <c:v>-34.000418084186599</c:v>
                </c:pt>
                <c:pt idx="260">
                  <c:v>-34.05908570027875</c:v>
                </c:pt>
                <c:pt idx="261">
                  <c:v>-34.117593749422348</c:v>
                </c:pt>
                <c:pt idx="262">
                  <c:v>-34.17594259224466</c:v>
                </c:pt>
                <c:pt idx="263">
                  <c:v>-34.234132600979031</c:v>
                </c:pt>
                <c:pt idx="264">
                  <c:v>-34.292164158918119</c:v>
                </c:pt>
                <c:pt idx="265">
                  <c:v>-34.350037659888166</c:v>
                </c:pt>
                <c:pt idx="266">
                  <c:v>-34.407753507743408</c:v>
                </c:pt>
                <c:pt idx="267">
                  <c:v>-34.46531211588001</c:v>
                </c:pt>
                <c:pt idx="268">
                  <c:v>-34.522713906768459</c:v>
                </c:pt>
                <c:pt idx="269">
                  <c:v>-34.579959311503956</c:v>
                </c:pt>
                <c:pt idx="270">
                  <c:v>-34.637048769373926</c:v>
                </c:pt>
                <c:pt idx="271">
                  <c:v>-34.693982727442062</c:v>
                </c:pt>
                <c:pt idx="272">
                  <c:v>-34.750761640148198</c:v>
                </c:pt>
                <c:pt idx="273">
                  <c:v>-34.807385968923448</c:v>
                </c:pt>
                <c:pt idx="274">
                  <c:v>-34.863856181819969</c:v>
                </c:pt>
                <c:pt idx="275">
                  <c:v>-34.920172753154809</c:v>
                </c:pt>
                <c:pt idx="276">
                  <c:v>-34.976336163167289</c:v>
                </c:pt>
                <c:pt idx="277">
                  <c:v>-35.032346897689372</c:v>
                </c:pt>
                <c:pt idx="278">
                  <c:v>-35.088205447828614</c:v>
                </c:pt>
                <c:pt idx="279">
                  <c:v>-35.143912309663065</c:v>
                </c:pt>
                <c:pt idx="280">
                  <c:v>-35.199467983947756</c:v>
                </c:pt>
                <c:pt idx="281">
                  <c:v>-35.254872975832392</c:v>
                </c:pt>
                <c:pt idx="282">
                  <c:v>-35.310127794589661</c:v>
                </c:pt>
                <c:pt idx="283">
                  <c:v>-35.365232953353932</c:v>
                </c:pt>
                <c:pt idx="284">
                  <c:v>-35.420188968869752</c:v>
                </c:pt>
                <c:pt idx="285">
                  <c:v>-35.474996361250021</c:v>
                </c:pt>
                <c:pt idx="286">
                  <c:v>-35.529655653743276</c:v>
                </c:pt>
                <c:pt idx="287">
                  <c:v>-35.58416737250981</c:v>
                </c:pt>
                <c:pt idx="288">
                  <c:v>-35.638532046406318</c:v>
                </c:pt>
                <c:pt idx="289">
                  <c:v>-35.692750206778747</c:v>
                </c:pt>
                <c:pt idx="290">
                  <c:v>-35.746822387263009</c:v>
                </c:pt>
                <c:pt idx="291">
                  <c:v>-35.800749123593299</c:v>
                </c:pt>
                <c:pt idx="292">
                  <c:v>-35.854530953417765</c:v>
                </c:pt>
                <c:pt idx="293">
                  <c:v>-35.908168416121143</c:v>
                </c:pt>
                <c:pt idx="294">
                  <c:v>-35.961662052654233</c:v>
                </c:pt>
                <c:pt idx="295">
                  <c:v>-36.015012405369937</c:v>
                </c:pt>
                <c:pt idx="296">
                  <c:v>-36.068220017865514</c:v>
                </c:pt>
                <c:pt idx="297">
                  <c:v>-36.121285434830966</c:v>
                </c:pt>
                <c:pt idx="298">
                  <c:v>-36.174209201903267</c:v>
                </c:pt>
                <c:pt idx="299">
                  <c:v>-36.226991865526166</c:v>
                </c:pt>
                <c:pt idx="300">
                  <c:v>-36.279633972815475</c:v>
                </c:pt>
                <c:pt idx="301">
                  <c:v>-36.332136071429602</c:v>
                </c:pt>
                <c:pt idx="302">
                  <c:v>-36.38449870944504</c:v>
                </c:pt>
                <c:pt idx="303">
                  <c:v>-36.436722435236803</c:v>
                </c:pt>
                <c:pt idx="304">
                  <c:v>-36.488807797363513</c:v>
                </c:pt>
                <c:pt idx="305">
                  <c:v>-36.540755344456997</c:v>
                </c:pt>
                <c:pt idx="306">
                  <c:v>-36.592565625116222</c:v>
                </c:pt>
                <c:pt idx="307">
                  <c:v>-36.644239187805468</c:v>
                </c:pt>
                <c:pt idx="308">
                  <c:v>-36.695776580756515</c:v>
                </c:pt>
                <c:pt idx="309">
                  <c:v>-36.747178351874737</c:v>
                </c:pt>
                <c:pt idx="310">
                  <c:v>-36.798445048648993</c:v>
                </c:pt>
                <c:pt idx="311">
                  <c:v>-36.849577218065079</c:v>
                </c:pt>
                <c:pt idx="312">
                  <c:v>-36.900575406522698</c:v>
                </c:pt>
                <c:pt idx="313">
                  <c:v>-36.951440159755904</c:v>
                </c:pt>
                <c:pt idx="314">
                  <c:v>-37.002172022756604</c:v>
                </c:pt>
                <c:pt idx="315">
                  <c:v>-37.052771539701411</c:v>
                </c:pt>
                <c:pt idx="316">
                  <c:v>-37.103239253881377</c:v>
                </c:pt>
                <c:pt idx="317">
                  <c:v>-37.153575707634673</c:v>
                </c:pt>
                <c:pt idx="318">
                  <c:v>-37.203781442282171</c:v>
                </c:pt>
                <c:pt idx="319">
                  <c:v>-37.253856998065615</c:v>
                </c:pt>
                <c:pt idx="320">
                  <c:v>-37.303802914088507</c:v>
                </c:pt>
                <c:pt idx="321">
                  <c:v>-37.353619728259496</c:v>
                </c:pt>
                <c:pt idx="322">
                  <c:v>-37.403307977238185</c:v>
                </c:pt>
                <c:pt idx="323">
                  <c:v>-37.452868196383307</c:v>
                </c:pt>
                <c:pt idx="324">
                  <c:v>-37.50230091970321</c:v>
                </c:pt>
                <c:pt idx="325">
                  <c:v>-37.551606679808444</c:v>
                </c:pt>
                <c:pt idx="326">
                  <c:v>-37.600786007866546</c:v>
                </c:pt>
                <c:pt idx="327">
                  <c:v>-37.649839433558824</c:v>
                </c:pt>
                <c:pt idx="328">
                  <c:v>-37.698767485039113</c:v>
                </c:pt>
                <c:pt idx="329">
                  <c:v>-37.747570688894427</c:v>
                </c:pt>
                <c:pt idx="330">
                  <c:v>-37.79624957010747</c:v>
                </c:pt>
                <c:pt idx="331">
                  <c:v>-37.844804652020855</c:v>
                </c:pt>
                <c:pt idx="332">
                  <c:v>-37.893236456303121</c:v>
                </c:pt>
                <c:pt idx="333">
                  <c:v>-37.941545502916263</c:v>
                </c:pt>
                <c:pt idx="334">
                  <c:v>-37.989732310085003</c:v>
                </c:pt>
                <c:pt idx="335">
                  <c:v>-38.037797394267471</c:v>
                </c:pt>
                <c:pt idx="336">
                  <c:v>-38.085741270127414</c:v>
                </c:pt>
                <c:pt idx="337">
                  <c:v>-38.133564450507841</c:v>
                </c:pt>
                <c:pt idx="338">
                  <c:v>-38.181267446406004</c:v>
                </c:pt>
                <c:pt idx="339">
                  <c:v>-38.228850766949741</c:v>
                </c:pt>
                <c:pt idx="340">
                  <c:v>-38.27631491937511</c:v>
                </c:pt>
                <c:pt idx="341">
                  <c:v>-38.3236604090052</c:v>
                </c:pt>
                <c:pt idx="342">
                  <c:v>-38.370887739230199</c:v>
                </c:pt>
                <c:pt idx="343">
                  <c:v>-38.41799741148855</c:v>
                </c:pt>
                <c:pt idx="344">
                  <c:v>-38.464989925249292</c:v>
                </c:pt>
                <c:pt idx="345">
                  <c:v>-38.511865777995375</c:v>
                </c:pt>
                <c:pt idx="346">
                  <c:v>-38.558625465208152</c:v>
                </c:pt>
                <c:pt idx="347">
                  <c:v>-38.605269480352653</c:v>
                </c:pt>
                <c:pt idx="348">
                  <c:v>-38.65179831486401</c:v>
                </c:pt>
                <c:pt idx="349">
                  <c:v>-38.698212458134734</c:v>
                </c:pt>
                <c:pt idx="350">
                  <c:v>-38.744512397502881</c:v>
                </c:pt>
                <c:pt idx="351">
                  <c:v>-38.790698618241073</c:v>
                </c:pt>
                <c:pt idx="352">
                  <c:v>-38.836771603546374</c:v>
                </c:pt>
                <c:pt idx="353">
                  <c:v>-38.882731834530958</c:v>
                </c:pt>
                <c:pt idx="354">
                  <c:v>-38.928579790213561</c:v>
                </c:pt>
                <c:pt idx="355">
                  <c:v>-38.974315947511592</c:v>
                </c:pt>
                <c:pt idx="356">
                  <c:v>-39.019940781234105</c:v>
                </c:pt>
                <c:pt idx="357">
                  <c:v>-39.065454764075369</c:v>
                </c:pt>
                <c:pt idx="358">
                  <c:v>-39.110858366609087</c:v>
                </c:pt>
                <c:pt idx="359">
                  <c:v>-39.156152057283343</c:v>
                </c:pt>
                <c:pt idx="360">
                  <c:v>-39.201336302416067</c:v>
                </c:pt>
                <c:pt idx="361">
                  <c:v>-39.246411566191171</c:v>
                </c:pt>
                <c:pt idx="362">
                  <c:v>-39.291378310655233</c:v>
                </c:pt>
                <c:pt idx="363">
                  <c:v>-39.336236995714749</c:v>
                </c:pt>
                <c:pt idx="364">
                  <c:v>-39.380988079133843</c:v>
                </c:pt>
                <c:pt idx="365">
                  <c:v>-39.425632016532617</c:v>
                </c:pt>
                <c:pt idx="366">
                  <c:v>-39.470169261385905</c:v>
                </c:pt>
                <c:pt idx="367">
                  <c:v>-39.514600265022487</c:v>
                </c:pt>
                <c:pt idx="368">
                  <c:v>-39.558925476624836</c:v>
                </c:pt>
                <c:pt idx="369">
                  <c:v>-39.603145343229301</c:v>
                </c:pt>
                <c:pt idx="370">
                  <c:v>-39.647260309726576</c:v>
                </c:pt>
                <c:pt idx="371">
                  <c:v>-39.691270818862783</c:v>
                </c:pt>
                <c:pt idx="372">
                  <c:v>-39.735177311240754</c:v>
                </c:pt>
                <c:pt idx="373">
                  <c:v>-39.778980225321874</c:v>
                </c:pt>
                <c:pt idx="374">
                  <c:v>-39.822679997428089</c:v>
                </c:pt>
                <c:pt idx="375">
                  <c:v>-39.866277061744455</c:v>
                </c:pt>
                <c:pt idx="376">
                  <c:v>-39.909771850321867</c:v>
                </c:pt>
                <c:pt idx="377">
                  <c:v>-39.953164793080219</c:v>
                </c:pt>
                <c:pt idx="378">
                  <c:v>-39.99645631781177</c:v>
                </c:pt>
                <c:pt idx="379">
                  <c:v>-40.039646850184944</c:v>
                </c:pt>
                <c:pt idx="380">
                  <c:v>-40.082736813748234</c:v>
                </c:pt>
                <c:pt idx="381">
                  <c:v>-40.125726629934569</c:v>
                </c:pt>
                <c:pt idx="382">
                  <c:v>-40.16861671806582</c:v>
                </c:pt>
                <c:pt idx="383">
                  <c:v>-40.211407495357562</c:v>
                </c:pt>
                <c:pt idx="384">
                  <c:v>-40.254099376924124</c:v>
                </c:pt>
                <c:pt idx="385">
                  <c:v>-40.296692775783882</c:v>
                </c:pt>
                <c:pt idx="386">
                  <c:v>-40.339188102864689</c:v>
                </c:pt>
                <c:pt idx="387">
                  <c:v>-40.381585767009611</c:v>
                </c:pt>
                <c:pt idx="388">
                  <c:v>-40.42388617498279</c:v>
                </c:pt>
                <c:pt idx="389">
                  <c:v>-40.466089731475556</c:v>
                </c:pt>
                <c:pt idx="390">
                  <c:v>-40.508196839112699</c:v>
                </c:pt>
                <c:pt idx="391">
                  <c:v>-40.550207898458901</c:v>
                </c:pt>
                <c:pt idx="392">
                  <c:v>-40.592123308025414</c:v>
                </c:pt>
                <c:pt idx="393">
                  <c:v>-40.63394346427679</c:v>
                </c:pt>
                <c:pt idx="394">
                  <c:v>-40.675668761637809</c:v>
                </c:pt>
                <c:pt idx="395">
                  <c:v>-40.717299592500609</c:v>
                </c:pt>
                <c:pt idx="396">
                  <c:v>-40.758836347231892</c:v>
                </c:pt>
                <c:pt idx="397">
                  <c:v>-40.800279414180267</c:v>
                </c:pt>
                <c:pt idx="398">
                  <c:v>-40.841629179683764</c:v>
                </c:pt>
                <c:pt idx="399">
                  <c:v>-40.88288602807738</c:v>
                </c:pt>
                <c:pt idx="400">
                  <c:v>-40.924050341700919</c:v>
                </c:pt>
                <c:pt idx="401">
                  <c:v>-40.965122500906659</c:v>
                </c:pt>
                <c:pt idx="402">
                  <c:v>-41.006102884067403</c:v>
                </c:pt>
                <c:pt idx="403">
                  <c:v>-41.046991867584467</c:v>
                </c:pt>
                <c:pt idx="404">
                  <c:v>-41.087789825895825</c:v>
                </c:pt>
                <c:pt idx="405">
                  <c:v>-41.128497131484245</c:v>
                </c:pt>
                <c:pt idx="406">
                  <c:v>-41.16911415488569</c:v>
                </c:pt>
                <c:pt idx="407">
                  <c:v>-41.209641264697574</c:v>
                </c:pt>
                <c:pt idx="408">
                  <c:v>-41.250078827587302</c:v>
                </c:pt>
                <c:pt idx="409">
                  <c:v>-41.290427208300699</c:v>
                </c:pt>
                <c:pt idx="410">
                  <c:v>-41.330686769670635</c:v>
                </c:pt>
                <c:pt idx="411">
                  <c:v>-41.370857872625642</c:v>
                </c:pt>
                <c:pt idx="412">
                  <c:v>-41.410940876198595</c:v>
                </c:pt>
                <c:pt idx="413">
                  <c:v>-41.450936137535479</c:v>
                </c:pt>
                <c:pt idx="414">
                  <c:v>-41.490844011904116</c:v>
                </c:pt>
                <c:pt idx="415">
                  <c:v>-41.530664852703083</c:v>
                </c:pt>
                <c:pt idx="416">
                  <c:v>-41.570399011470585</c:v>
                </c:pt>
                <c:pt idx="417">
                  <c:v>-41.610046837893258</c:v>
                </c:pt>
                <c:pt idx="418">
                  <c:v>-41.649608679815238</c:v>
                </c:pt>
                <c:pt idx="419">
                  <c:v>-41.689084883247077</c:v>
                </c:pt>
                <c:pt idx="420">
                  <c:v>-41.728475792374802</c:v>
                </c:pt>
                <c:pt idx="421">
                  <c:v>-41.767781749568883</c:v>
                </c:pt>
                <c:pt idx="422">
                  <c:v>-41.807003095393362</c:v>
                </c:pt>
                <c:pt idx="423">
                  <c:v>-41.846140168614866</c:v>
                </c:pt>
                <c:pt idx="424">
                  <c:v>-41.885193306211733</c:v>
                </c:pt>
                <c:pt idx="425">
                  <c:v>-41.924162843383144</c:v>
                </c:pt>
                <c:pt idx="426">
                  <c:v>-41.963049113558185</c:v>
                </c:pt>
                <c:pt idx="427">
                  <c:v>-42.001852448405046</c:v>
                </c:pt>
                <c:pt idx="428">
                  <c:v>-42.040573177840102</c:v>
                </c:pt>
                <c:pt idx="429">
                  <c:v>-42.079211630037108</c:v>
                </c:pt>
                <c:pt idx="430">
                  <c:v>-42.117768131436293</c:v>
                </c:pt>
                <c:pt idx="431">
                  <c:v>-42.156243006753584</c:v>
                </c:pt>
                <c:pt idx="432">
                  <c:v>-42.194636578989687</c:v>
                </c:pt>
                <c:pt idx="433">
                  <c:v>-42.232949169439266</c:v>
                </c:pt>
                <c:pt idx="434">
                  <c:v>-42.271181097700094</c:v>
                </c:pt>
                <c:pt idx="435">
                  <c:v>-42.309332681682164</c:v>
                </c:pt>
                <c:pt idx="436">
                  <c:v>-42.347404237616864</c:v>
                </c:pt>
                <c:pt idx="437">
                  <c:v>-42.385396080066045</c:v>
                </c:pt>
                <c:pt idx="438">
                  <c:v>-42.423308521931133</c:v>
                </c:pt>
                <c:pt idx="439">
                  <c:v>-42.461141874462328</c:v>
                </c:pt>
                <c:pt idx="440">
                  <c:v>-42.498896447267541</c:v>
                </c:pt>
                <c:pt idx="441">
                  <c:v>-42.536572548321551</c:v>
                </c:pt>
                <c:pt idx="442">
                  <c:v>-42.574170483975038</c:v>
                </c:pt>
                <c:pt idx="443">
                  <c:v>-42.611690558963616</c:v>
                </c:pt>
                <c:pt idx="444">
                  <c:v>-42.649133076416888</c:v>
                </c:pt>
                <c:pt idx="445">
                  <c:v>-42.686498337867327</c:v>
                </c:pt>
                <c:pt idx="446">
                  <c:v>-42.723786643259423</c:v>
                </c:pt>
                <c:pt idx="447">
                  <c:v>-42.760998290958469</c:v>
                </c:pt>
                <c:pt idx="448">
                  <c:v>-42.798133577759607</c:v>
                </c:pt>
                <c:pt idx="449">
                  <c:v>-42.835192798896664</c:v>
                </c:pt>
                <c:pt idx="450">
                  <c:v>-42.872176248051062</c:v>
                </c:pt>
                <c:pt idx="451">
                  <c:v>-42.909084217360686</c:v>
                </c:pt>
                <c:pt idx="452">
                  <c:v>-42.945916997428654</c:v>
                </c:pt>
                <c:pt idx="453">
                  <c:v>-42.982674877332173</c:v>
                </c:pt>
                <c:pt idx="454">
                  <c:v>-43.019358144631276</c:v>
                </c:pt>
                <c:pt idx="455">
                  <c:v>-43.055967085377567</c:v>
                </c:pt>
                <c:pt idx="456">
                  <c:v>-43.092501984122961</c:v>
                </c:pt>
                <c:pt idx="457">
                  <c:v>-43.128963123928287</c:v>
                </c:pt>
                <c:pt idx="458">
                  <c:v>-43.165350786372009</c:v>
                </c:pt>
                <c:pt idx="459">
                  <c:v>-43.201665251558822</c:v>
                </c:pt>
                <c:pt idx="460">
                  <c:v>-43.237906798128201</c:v>
                </c:pt>
                <c:pt idx="461">
                  <c:v>-43.27407570326298</c:v>
                </c:pt>
                <c:pt idx="462">
                  <c:v>-43.31017224269786</c:v>
                </c:pt>
                <c:pt idx="463">
                  <c:v>-43.346196690727922</c:v>
                </c:pt>
                <c:pt idx="464">
                  <c:v>-43.382149320216953</c:v>
                </c:pt>
                <c:pt idx="465">
                  <c:v>-43.418030402606</c:v>
                </c:pt>
                <c:pt idx="466">
                  <c:v>-43.453840207921658</c:v>
                </c:pt>
                <c:pt idx="467">
                  <c:v>-43.489579004784424</c:v>
                </c:pt>
                <c:pt idx="468">
                  <c:v>-43.525247060416994</c:v>
                </c:pt>
                <c:pt idx="469">
                  <c:v>-43.56084464065254</c:v>
                </c:pt>
                <c:pt idx="470">
                  <c:v>-43.596372009942925</c:v>
                </c:pt>
                <c:pt idx="471">
                  <c:v>-43.631829431366867</c:v>
                </c:pt>
                <c:pt idx="472">
                  <c:v>-43.667217166638139</c:v>
                </c:pt>
                <c:pt idx="473">
                  <c:v>-43.70253547611361</c:v>
                </c:pt>
                <c:pt idx="474">
                  <c:v>-43.737784618801371</c:v>
                </c:pt>
                <c:pt idx="475">
                  <c:v>-43.772964852368759</c:v>
                </c:pt>
                <c:pt idx="476">
                  <c:v>-43.808076433150333</c:v>
                </c:pt>
                <c:pt idx="477">
                  <c:v>-43.843119616155811</c:v>
                </c:pt>
                <c:pt idx="478">
                  <c:v>-43.878094655078037</c:v>
                </c:pt>
                <c:pt idx="479">
                  <c:v>-43.913001802300798</c:v>
                </c:pt>
                <c:pt idx="480">
                  <c:v>-43.947841308906696</c:v>
                </c:pt>
                <c:pt idx="481">
                  <c:v>-43.982613424684907</c:v>
                </c:pt>
                <c:pt idx="482">
                  <c:v>-44.017318398138976</c:v>
                </c:pt>
                <c:pt idx="483">
                  <c:v>-44.051956476494489</c:v>
                </c:pt>
                <c:pt idx="484">
                  <c:v>-44.08652790570676</c:v>
                </c:pt>
                <c:pt idx="485">
                  <c:v>-44.121032930468445</c:v>
                </c:pt>
                <c:pt idx="486">
                  <c:v>-44.155471794217213</c:v>
                </c:pt>
                <c:pt idx="487">
                  <c:v>-44.189844739143147</c:v>
                </c:pt>
                <c:pt idx="488">
                  <c:v>-44.224152006196384</c:v>
                </c:pt>
                <c:pt idx="489">
                  <c:v>-44.258393835094509</c:v>
                </c:pt>
                <c:pt idx="490">
                  <c:v>-44.292570464330005</c:v>
                </c:pt>
                <c:pt idx="491">
                  <c:v>-44.326682131177648</c:v>
                </c:pt>
                <c:pt idx="492">
                  <c:v>-44.360729071701812</c:v>
                </c:pt>
                <c:pt idx="493">
                  <c:v>-44.394711520763806</c:v>
                </c:pt>
                <c:pt idx="494">
                  <c:v>-44.428629712029135</c:v>
                </c:pt>
                <c:pt idx="495">
                  <c:v>-44.462483877974684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8E-4E8F-8AC6-622DBF8CF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444448"/>
        <c:axId val="611443200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27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演算処理!$BA$34:$BA$529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演算処理!$BC$34:$BC$529</c:f>
              <c:numCache>
                <c:formatCode>General</c:formatCode>
                <c:ptCount val="496"/>
                <c:pt idx="0">
                  <c:v>-10.15027609256264</c:v>
                </c:pt>
                <c:pt idx="1">
                  <c:v>-12.167380713774353</c:v>
                </c:pt>
                <c:pt idx="2">
                  <c:v>-14.177864249075595</c:v>
                </c:pt>
                <c:pt idx="3">
                  <c:v>-16.180984200905179</c:v>
                </c:pt>
                <c:pt idx="4">
                  <c:v>-18.176156567726185</c:v>
                </c:pt>
                <c:pt idx="5">
                  <c:v>-20.162973337435027</c:v>
                </c:pt>
                <c:pt idx="6">
                  <c:v>-22.141218484196163</c:v>
                </c:pt>
                <c:pt idx="7">
                  <c:v>-24.110882583668726</c:v>
                </c:pt>
                <c:pt idx="8">
                  <c:v>-26.072176233835062</c:v>
                </c:pt>
                <c:pt idx="9">
                  <c:v>-28.025542535404703</c:v>
                </c:pt>
                <c:pt idx="10">
                  <c:v>-29.971668945844101</c:v>
                </c:pt>
                <c:pt idx="11">
                  <c:v>-31.911498873950908</c:v>
                </c:pt>
                <c:pt idx="12">
                  <c:v>-33.846243427637894</c:v>
                </c:pt>
                <c:pt idx="13">
                  <c:v>-35.777393766776427</c:v>
                </c:pt>
                <c:pt idx="14">
                  <c:v>-37.706734546428393</c:v>
                </c:pt>
                <c:pt idx="15">
                  <c:v>-39.63635896449852</c:v>
                </c:pt>
                <c:pt idx="16">
                  <c:v>-41.568685952503849</c:v>
                </c:pt>
                <c:pt idx="17">
                  <c:v>-43.506480069010912</c:v>
                </c:pt>
                <c:pt idx="18">
                  <c:v>-45.452874671652346</c:v>
                </c:pt>
                <c:pt idx="19">
                  <c:v>-47.411398953390666</c:v>
                </c:pt>
                <c:pt idx="20">
                  <c:v>-49.386009427609849</c:v>
                </c:pt>
                <c:pt idx="21">
                  <c:v>-51.38112642734086</c:v>
                </c:pt>
                <c:pt idx="22">
                  <c:v>-53.401676134667412</c:v>
                </c:pt>
                <c:pt idx="23">
                  <c:v>-55.45313855892487</c:v>
                </c:pt>
                <c:pt idx="24">
                  <c:v>-57.541601709470001</c:v>
                </c:pt>
                <c:pt idx="25">
                  <c:v>-59.67382192059182</c:v>
                </c:pt>
                <c:pt idx="26">
                  <c:v>-61.857289824925992</c:v>
                </c:pt>
                <c:pt idx="27">
                  <c:v>-64.10030075584352</c:v>
                </c:pt>
                <c:pt idx="28">
                  <c:v>-66.41202727519736</c:v>
                </c:pt>
                <c:pt idx="29">
                  <c:v>-68.802589916677263</c:v>
                </c:pt>
                <c:pt idx="30">
                  <c:v>-71.283119905361758</c:v>
                </c:pt>
                <c:pt idx="31">
                  <c:v>-73.865804310174553</c:v>
                </c:pt>
                <c:pt idx="32">
                  <c:v>-76.563899521191743</c:v>
                </c:pt>
                <c:pt idx="33">
                  <c:v>-79.391692840258202</c:v>
                </c:pt>
                <c:pt idx="34">
                  <c:v>-82.364384166797535</c:v>
                </c:pt>
                <c:pt idx="35">
                  <c:v>-85.497850407527778</c:v>
                </c:pt>
                <c:pt idx="36">
                  <c:v>-88.808245180855693</c:v>
                </c:pt>
                <c:pt idx="37">
                  <c:v>87.688622281688083</c:v>
                </c:pt>
                <c:pt idx="38">
                  <c:v>83.978188319743808</c:v>
                </c:pt>
                <c:pt idx="39">
                  <c:v>80.048366295338894</c:v>
                </c:pt>
                <c:pt idx="40">
                  <c:v>75.891127526027105</c:v>
                </c:pt>
                <c:pt idx="41">
                  <c:v>71.504387492258957</c:v>
                </c:pt>
                <c:pt idx="42">
                  <c:v>66.894050800379517</c:v>
                </c:pt>
                <c:pt idx="43">
                  <c:v>62.075934378699102</c:v>
                </c:pt>
                <c:pt idx="44">
                  <c:v>57.077154883128372</c:v>
                </c:pt>
                <c:pt idx="45">
                  <c:v>51.93649520920583</c:v>
                </c:pt>
                <c:pt idx="46">
                  <c:v>46.703332454465617</c:v>
                </c:pt>
                <c:pt idx="47">
                  <c:v>41.434962580790334</c:v>
                </c:pt>
                <c:pt idx="48">
                  <c:v>36.19255892507762</c:v>
                </c:pt>
                <c:pt idx="49">
                  <c:v>31.036413615907129</c:v>
                </c:pt>
                <c:pt idx="50">
                  <c:v>26.021347871972939</c:v>
                </c:pt>
                <c:pt idx="51">
                  <c:v>21.193120165048224</c:v>
                </c:pt>
                <c:pt idx="52">
                  <c:v>16.586339630844446</c:v>
                </c:pt>
                <c:pt idx="53">
                  <c:v>12.223962645407566</c:v>
                </c:pt>
                <c:pt idx="54">
                  <c:v>8.1180926108648421</c:v>
                </c:pt>
                <c:pt idx="55">
                  <c:v>4.2716199230010252</c:v>
                </c:pt>
                <c:pt idx="56">
                  <c:v>0.68023114344423119</c:v>
                </c:pt>
                <c:pt idx="57">
                  <c:v>-2.665580652143817</c:v>
                </c:pt>
                <c:pt idx="58">
                  <c:v>-5.7787329943024934</c:v>
                </c:pt>
                <c:pt idx="59">
                  <c:v>-8.6741027818741738</c:v>
                </c:pt>
                <c:pt idx="60">
                  <c:v>-11.367423075954768</c:v>
                </c:pt>
                <c:pt idx="61">
                  <c:v>-12.265284898404317</c:v>
                </c:pt>
                <c:pt idx="62">
                  <c:v>-16.210652487644698</c:v>
                </c:pt>
                <c:pt idx="63">
                  <c:v>-18.390441026355433</c:v>
                </c:pt>
                <c:pt idx="64">
                  <c:v>-20.427423437536056</c:v>
                </c:pt>
                <c:pt idx="65">
                  <c:v>-22.334102718595332</c:v>
                </c:pt>
                <c:pt idx="66">
                  <c:v>-24.121907973098356</c:v>
                </c:pt>
                <c:pt idx="67">
                  <c:v>-25.801225266140037</c:v>
                </c:pt>
                <c:pt idx="68">
                  <c:v>-27.381454703377646</c:v>
                </c:pt>
                <c:pt idx="69">
                  <c:v>-28.871081498599956</c:v>
                </c:pt>
                <c:pt idx="70">
                  <c:v>-30.277752854530437</c:v>
                </c:pt>
                <c:pt idx="71">
                  <c:v>-31.60835538747714</c:v>
                </c:pt>
                <c:pt idx="72">
                  <c:v>-32.869089854690557</c:v>
                </c:pt>
                <c:pt idx="73">
                  <c:v>-34.06554132666647</c:v>
                </c:pt>
                <c:pt idx="74">
                  <c:v>-35.202743868226236</c:v>
                </c:pt>
                <c:pt idx="75">
                  <c:v>-36.285239389865374</c:v>
                </c:pt>
                <c:pt idx="76">
                  <c:v>-37.31713070529878</c:v>
                </c:pt>
                <c:pt idx="77">
                  <c:v>-38.302129054339844</c:v>
                </c:pt>
                <c:pt idx="78">
                  <c:v>-39.24359647281392</c:v>
                </c:pt>
                <c:pt idx="79">
                  <c:v>-40.144583448165044</c:v>
                </c:pt>
                <c:pt idx="80">
                  <c:v>-41.007862314730474</c:v>
                </c:pt>
                <c:pt idx="81">
                  <c:v>-41.835956832504742</c:v>
                </c:pt>
                <c:pt idx="82">
                  <c:v>-42.631168368369508</c:v>
                </c:pt>
                <c:pt idx="83">
                  <c:v>-43.395599066278358</c:v>
                </c:pt>
                <c:pt idx="84">
                  <c:v>-44.131172357286992</c:v>
                </c:pt>
                <c:pt idx="85">
                  <c:v>-44.839651124423717</c:v>
                </c:pt>
                <c:pt idx="86">
                  <c:v>-45.522653802887362</c:v>
                </c:pt>
                <c:pt idx="87">
                  <c:v>-46.181668663870013</c:v>
                </c:pt>
                <c:pt idx="88">
                  <c:v>-46.818066500879091</c:v>
                </c:pt>
                <c:pt idx="89">
                  <c:v>-47.433111910918669</c:v>
                </c:pt>
                <c:pt idx="90">
                  <c:v>-48.0279733392384</c:v>
                </c:pt>
                <c:pt idx="91">
                  <c:v>-48.603732035415625</c:v>
                </c:pt>
                <c:pt idx="92">
                  <c:v>-49.161390050093416</c:v>
                </c:pt>
                <c:pt idx="93">
                  <c:v>-49.701877385517477</c:v>
                </c:pt>
                <c:pt idx="94">
                  <c:v>-50.226058398862577</c:v>
                </c:pt>
                <c:pt idx="95">
                  <c:v>-50.734737544982345</c:v>
                </c:pt>
                <c:pt idx="96">
                  <c:v>-51.228664534443539</c:v>
                </c:pt>
                <c:pt idx="97">
                  <c:v>-51.708538973319158</c:v>
                </c:pt>
                <c:pt idx="98">
                  <c:v>-52.175014543039978</c:v>
                </c:pt>
                <c:pt idx="99">
                  <c:v>-52.628702771485031</c:v>
                </c:pt>
                <c:pt idx="100">
                  <c:v>-53.070176440289053</c:v>
                </c:pt>
                <c:pt idx="101">
                  <c:v>-53.499972667940547</c:v>
                </c:pt>
                <c:pt idx="102">
                  <c:v>-53.918595703530073</c:v>
                </c:pt>
                <c:pt idx="103">
                  <c:v>-54.326519461894563</c:v>
                </c:pt>
                <c:pt idx="104">
                  <c:v>-54.724189827310425</c:v>
                </c:pt>
                <c:pt idx="105">
                  <c:v>-55.11202674974539</c:v>
                </c:pt>
                <c:pt idx="106">
                  <c:v>-55.490426154929324</c:v>
                </c:pt>
                <c:pt idx="107">
                  <c:v>-55.859761687093567</c:v>
                </c:pt>
                <c:pt idx="108">
                  <c:v>-56.22038630111448</c:v>
                </c:pt>
                <c:pt idx="109">
                  <c:v>-56.572633718938846</c:v>
                </c:pt>
                <c:pt idx="110">
                  <c:v>-56.916819763536019</c:v>
                </c:pt>
                <c:pt idx="111">
                  <c:v>-57.253243582183146</c:v>
                </c:pt>
                <c:pt idx="112">
                  <c:v>-57.582188769621403</c:v>
                </c:pt>
                <c:pt idx="113">
                  <c:v>-57.90392440050212</c:v>
                </c:pt>
                <c:pt idx="114">
                  <c:v>-58.218705979551721</c:v>
                </c:pt>
                <c:pt idx="115">
                  <c:v>-58.52677631700876</c:v>
                </c:pt>
                <c:pt idx="116">
                  <c:v>-58.828366336110058</c:v>
                </c:pt>
                <c:pt idx="117">
                  <c:v>-59.12369581871431</c:v>
                </c:pt>
                <c:pt idx="118">
                  <c:v>-59.412974094539493</c:v>
                </c:pt>
                <c:pt idx="119">
                  <c:v>-59.696400678946254</c:v>
                </c:pt>
                <c:pt idx="120">
                  <c:v>-59.974165863714411</c:v>
                </c:pt>
                <c:pt idx="121">
                  <c:v>-60.246451264827442</c:v>
                </c:pt>
                <c:pt idx="122">
                  <c:v>-60.513430330893897</c:v>
                </c:pt>
                <c:pt idx="123">
                  <c:v>-60.775268815489198</c:v>
                </c:pt>
                <c:pt idx="124">
                  <c:v>-61.032125216392664</c:v>
                </c:pt>
                <c:pt idx="125">
                  <c:v>-61.284151184417865</c:v>
                </c:pt>
                <c:pt idx="126">
                  <c:v>-61.531491904285517</c:v>
                </c:pt>
                <c:pt idx="127">
                  <c:v>-61.774286449765917</c:v>
                </c:pt>
                <c:pt idx="128">
                  <c:v>-62.012668115116476</c:v>
                </c:pt>
                <c:pt idx="129">
                  <c:v>-62.246764724660061</c:v>
                </c:pt>
                <c:pt idx="130">
                  <c:v>-62.476698922186493</c:v>
                </c:pt>
                <c:pt idx="131">
                  <c:v>-62.70258844171331</c:v>
                </c:pt>
                <c:pt idx="132">
                  <c:v>-62.924546361008851</c:v>
                </c:pt>
                <c:pt idx="133">
                  <c:v>-63.142681339161136</c:v>
                </c:pt>
                <c:pt idx="134">
                  <c:v>-63.357097839367235</c:v>
                </c:pt>
                <c:pt idx="135">
                  <c:v>-63.5678963380198</c:v>
                </c:pt>
                <c:pt idx="136">
                  <c:v>-63.775173521078059</c:v>
                </c:pt>
                <c:pt idx="137">
                  <c:v>-63.979022468629701</c:v>
                </c:pt>
                <c:pt idx="138">
                  <c:v>-64.179532828476567</c:v>
                </c:pt>
                <c:pt idx="139">
                  <c:v>-64.376790979510019</c:v>
                </c:pt>
                <c:pt idx="140">
                  <c:v>-64.570880185581231</c:v>
                </c:pt>
                <c:pt idx="141">
                  <c:v>-64.76188074051565</c:v>
                </c:pt>
                <c:pt idx="142">
                  <c:v>-64.949870104871025</c:v>
                </c:pt>
                <c:pt idx="143">
                  <c:v>-65.134923034991075</c:v>
                </c:pt>
                <c:pt idx="144">
                  <c:v>-65.317111704865766</c:v>
                </c:pt>
                <c:pt idx="145">
                  <c:v>-65.496505821269807</c:v>
                </c:pt>
                <c:pt idx="146">
                  <c:v>-65.673172732615626</c:v>
                </c:pt>
                <c:pt idx="147">
                  <c:v>-65.847177531925269</c:v>
                </c:pt>
                <c:pt idx="148">
                  <c:v>-66.018583154295158</c:v>
                </c:pt>
                <c:pt idx="149">
                  <c:v>-66.187450469201011</c:v>
                </c:pt>
                <c:pt idx="150">
                  <c:v>-66.353838367964926</c:v>
                </c:pt>
                <c:pt idx="151">
                  <c:v>-66.51780384668352</c:v>
                </c:pt>
                <c:pt idx="152">
                  <c:v>-66.679402084895003</c:v>
                </c:pt>
                <c:pt idx="153">
                  <c:v>-66.838686520243726</c:v>
                </c:pt>
                <c:pt idx="154">
                  <c:v>-66.995708919382139</c:v>
                </c:pt>
                <c:pt idx="155">
                  <c:v>-67.150519445334567</c:v>
                </c:pt>
                <c:pt idx="156">
                  <c:v>-67.303166721530758</c:v>
                </c:pt>
                <c:pt idx="157">
                  <c:v>-67.45369789270417</c:v>
                </c:pt>
                <c:pt idx="158">
                  <c:v>-67.60215868283592</c:v>
                </c:pt>
                <c:pt idx="159">
                  <c:v>-67.748593450314189</c:v>
                </c:pt>
                <c:pt idx="160">
                  <c:v>-67.893045240466904</c:v>
                </c:pt>
                <c:pt idx="161">
                  <c:v>-68.035555835615881</c:v>
                </c:pt>
                <c:pt idx="162">
                  <c:v>-68.17616580279045</c:v>
                </c:pt>
                <c:pt idx="163">
                  <c:v>-68.314914539230159</c:v>
                </c:pt>
                <c:pt idx="164">
                  <c:v>-68.451840315797796</c:v>
                </c:pt>
                <c:pt idx="165">
                  <c:v>-68.586980318415996</c:v>
                </c:pt>
                <c:pt idx="166">
                  <c:v>-68.720370687634244</c:v>
                </c:pt>
                <c:pt idx="167">
                  <c:v>-68.852046556426004</c:v>
                </c:pt>
                <c:pt idx="168">
                  <c:v>-68.98204208630942</c:v>
                </c:pt>
                <c:pt idx="169">
                  <c:v>-69.110390501880048</c:v>
                </c:pt>
                <c:pt idx="170">
                  <c:v>-69.237124123837887</c:v>
                </c:pt>
                <c:pt idx="171">
                  <c:v>-69.362274400586742</c:v>
                </c:pt>
                <c:pt idx="172">
                  <c:v>-69.485871938478766</c:v>
                </c:pt>
                <c:pt idx="173">
                  <c:v>-69.607946530773063</c:v>
                </c:pt>
                <c:pt idx="174">
                  <c:v>-69.728527185373281</c:v>
                </c:pt>
                <c:pt idx="175">
                  <c:v>-69.847642151404798</c:v>
                </c:pt>
                <c:pt idx="176">
                  <c:v>-69.9653189446894</c:v>
                </c:pt>
                <c:pt idx="177">
                  <c:v>-70.081584372171349</c:v>
                </c:pt>
                <c:pt idx="178">
                  <c:v>-70.196464555346125</c:v>
                </c:pt>
                <c:pt idx="179">
                  <c:v>-70.309984952740166</c:v>
                </c:pt>
                <c:pt idx="180">
                  <c:v>-70.422170381486794</c:v>
                </c:pt>
                <c:pt idx="181">
                  <c:v>-70.533045038041863</c:v>
                </c:pt>
                <c:pt idx="182">
                  <c:v>-70.642632518079367</c:v>
                </c:pt>
                <c:pt idx="183">
                  <c:v>-70.750955835605822</c:v>
                </c:pt>
                <c:pt idx="184">
                  <c:v>-70.858037441329444</c:v>
                </c:pt>
                <c:pt idx="185">
                  <c:v>-70.963899240318796</c:v>
                </c:pt>
                <c:pt idx="186">
                  <c:v>-71.068562608983285</c:v>
                </c:pt>
                <c:pt idx="187">
                  <c:v>-71.172048411406607</c:v>
                </c:pt>
                <c:pt idx="188">
                  <c:v>-71.274377015062115</c:v>
                </c:pt>
                <c:pt idx="189">
                  <c:v>-71.375568305938017</c:v>
                </c:pt>
                <c:pt idx="190">
                  <c:v>-71.475641703098503</c:v>
                </c:pt>
                <c:pt idx="191">
                  <c:v>-71.574616172705788</c:v>
                </c:pt>
                <c:pt idx="192">
                  <c:v>-71.672510241526894</c:v>
                </c:pt>
                <c:pt idx="193">
                  <c:v>-71.769342009947351</c:v>
                </c:pt>
                <c:pt idx="194">
                  <c:v>-71.865129164513249</c:v>
                </c:pt>
                <c:pt idx="195">
                  <c:v>-71.959888990021867</c:v>
                </c:pt>
                <c:pt idx="196">
                  <c:v>-72.053638381180363</c:v>
                </c:pt>
                <c:pt idx="197">
                  <c:v>-72.146393853850341</c:v>
                </c:pt>
                <c:pt idx="198">
                  <c:v>-72.238171555896159</c:v>
                </c:pt>
                <c:pt idx="199">
                  <c:v>-72.328987277653368</c:v>
                </c:pt>
                <c:pt idx="200">
                  <c:v>-72.418856462032949</c:v>
                </c:pt>
                <c:pt idx="201">
                  <c:v>-72.507794214276458</c:v>
                </c:pt>
                <c:pt idx="202">
                  <c:v>-72.595815311376398</c:v>
                </c:pt>
                <c:pt idx="203">
                  <c:v>-72.682934211175322</c:v>
                </c:pt>
                <c:pt idx="204">
                  <c:v>-72.76916506115677</c:v>
                </c:pt>
                <c:pt idx="205">
                  <c:v>-72.854521706940233</c:v>
                </c:pt>
                <c:pt idx="206">
                  <c:v>-72.939017700492144</c:v>
                </c:pt>
                <c:pt idx="207">
                  <c:v>-73.022666308063947</c:v>
                </c:pt>
                <c:pt idx="208">
                  <c:v>-73.105480517868202</c:v>
                </c:pt>
                <c:pt idx="209">
                  <c:v>-73.187473047502706</c:v>
                </c:pt>
                <c:pt idx="210">
                  <c:v>-73.26865635113262</c:v>
                </c:pt>
                <c:pt idx="211">
                  <c:v>-73.349042626439953</c:v>
                </c:pt>
                <c:pt idx="212">
                  <c:v>-73.428643821349112</c:v>
                </c:pt>
                <c:pt idx="213">
                  <c:v>-73.50747164053729</c:v>
                </c:pt>
                <c:pt idx="214">
                  <c:v>-73.585537551737701</c:v>
                </c:pt>
                <c:pt idx="215">
                  <c:v>-73.662852791843662</c:v>
                </c:pt>
                <c:pt idx="216">
                  <c:v>-73.739428372820541</c:v>
                </c:pt>
                <c:pt idx="217">
                  <c:v>-73.815275087433321</c:v>
                </c:pt>
                <c:pt idx="218">
                  <c:v>-73.890403514796006</c:v>
                </c:pt>
                <c:pt idx="219">
                  <c:v>-73.964824025749891</c:v>
                </c:pt>
                <c:pt idx="220">
                  <c:v>-74.038546788076644</c:v>
                </c:pt>
                <c:pt idx="221">
                  <c:v>-74.111581771552324</c:v>
                </c:pt>
                <c:pt idx="222">
                  <c:v>-74.18393875284805</c:v>
                </c:pt>
                <c:pt idx="223">
                  <c:v>-74.255627320282841</c:v>
                </c:pt>
                <c:pt idx="224">
                  <c:v>-74.326656878433894</c:v>
                </c:pt>
                <c:pt idx="225">
                  <c:v>-74.397036652609302</c:v>
                </c:pt>
                <c:pt idx="226">
                  <c:v>-74.466775693188268</c:v>
                </c:pt>
                <c:pt idx="227">
                  <c:v>-74.535882879833053</c:v>
                </c:pt>
                <c:pt idx="228">
                  <c:v>-74.604366925577679</c:v>
                </c:pt>
                <c:pt idx="229">
                  <c:v>-74.672236380797187</c:v>
                </c:pt>
                <c:pt idx="230">
                  <c:v>-74.739499637061741</c:v>
                </c:pt>
                <c:pt idx="231">
                  <c:v>-74.806164930879675</c:v>
                </c:pt>
                <c:pt idx="232">
                  <c:v>-74.872240347333062</c:v>
                </c:pt>
                <c:pt idx="233">
                  <c:v>-74.937733823609435</c:v>
                </c:pt>
                <c:pt idx="234">
                  <c:v>-75.002653152433453</c:v>
                </c:pt>
                <c:pt idx="235">
                  <c:v>-75.067005985401437</c:v>
                </c:pt>
                <c:pt idx="236">
                  <c:v>-75.130799836222451</c:v>
                </c:pt>
                <c:pt idx="237">
                  <c:v>-75.194042083868666</c:v>
                </c:pt>
                <c:pt idx="238">
                  <c:v>-75.256739975638254</c:v>
                </c:pt>
                <c:pt idx="239">
                  <c:v>-75.318900630133584</c:v>
                </c:pt>
                <c:pt idx="240">
                  <c:v>-75.380531040157393</c:v>
                </c:pt>
                <c:pt idx="241">
                  <c:v>-75.44163807552988</c:v>
                </c:pt>
                <c:pt idx="242">
                  <c:v>-75.502228485828937</c:v>
                </c:pt>
                <c:pt idx="243">
                  <c:v>-75.562308903056191</c:v>
                </c:pt>
                <c:pt idx="244">
                  <c:v>-75.621885844231187</c:v>
                </c:pt>
                <c:pt idx="245">
                  <c:v>-75.680965713916066</c:v>
                </c:pt>
                <c:pt idx="246">
                  <c:v>-75.739554806672786</c:v>
                </c:pt>
                <c:pt idx="247">
                  <c:v>-75.797659309455099</c:v>
                </c:pt>
                <c:pt idx="248">
                  <c:v>-75.855285303937393</c:v>
                </c:pt>
                <c:pt idx="249">
                  <c:v>-75.912438768782181</c:v>
                </c:pt>
                <c:pt idx="250">
                  <c:v>-75.969125581848473</c:v>
                </c:pt>
                <c:pt idx="251">
                  <c:v>-76.025351522342362</c:v>
                </c:pt>
                <c:pt idx="252">
                  <c:v>-76.081122272912154</c:v>
                </c:pt>
                <c:pt idx="253">
                  <c:v>-76.136443421689265</c:v>
                </c:pt>
                <c:pt idx="254">
                  <c:v>-76.191320464276842</c:v>
                </c:pt>
                <c:pt idx="255">
                  <c:v>-76.245758805687544</c:v>
                </c:pt>
                <c:pt idx="256">
                  <c:v>-76.299763762232104</c:v>
                </c:pt>
                <c:pt idx="257">
                  <c:v>-76.353340563360021</c:v>
                </c:pt>
                <c:pt idx="258">
                  <c:v>-76.406494353453908</c:v>
                </c:pt>
                <c:pt idx="259">
                  <c:v>-76.459230193578961</c:v>
                </c:pt>
                <c:pt idx="260">
                  <c:v>-76.511553063188629</c:v>
                </c:pt>
                <c:pt idx="261">
                  <c:v>-76.563467861787984</c:v>
                </c:pt>
                <c:pt idx="262">
                  <c:v>-76.614979410555904</c:v>
                </c:pt>
                <c:pt idx="263">
                  <c:v>-76.666092453927476</c:v>
                </c:pt>
                <c:pt idx="264">
                  <c:v>-76.716811661137342</c:v>
                </c:pt>
                <c:pt idx="265">
                  <c:v>-76.767141627725763</c:v>
                </c:pt>
                <c:pt idx="266">
                  <c:v>-76.817086877007739</c:v>
                </c:pt>
                <c:pt idx="267">
                  <c:v>-76.866651861506895</c:v>
                </c:pt>
                <c:pt idx="268">
                  <c:v>-76.915840964354715</c:v>
                </c:pt>
                <c:pt idx="269">
                  <c:v>-76.964658500656213</c:v>
                </c:pt>
                <c:pt idx="270">
                  <c:v>-77.013108718823133</c:v>
                </c:pt>
                <c:pt idx="271">
                  <c:v>-77.061195801875428</c:v>
                </c:pt>
                <c:pt idx="272">
                  <c:v>-77.108923868711869</c:v>
                </c:pt>
                <c:pt idx="273">
                  <c:v>-77.156296975350884</c:v>
                </c:pt>
                <c:pt idx="274">
                  <c:v>-77.203319116142225</c:v>
                </c:pt>
                <c:pt idx="275">
                  <c:v>-77.249994224950242</c:v>
                </c:pt>
                <c:pt idx="276">
                  <c:v>-77.296326176309861</c:v>
                </c:pt>
                <c:pt idx="277">
                  <c:v>-77.342318786555623</c:v>
                </c:pt>
                <c:pt idx="278">
                  <c:v>-77.387975814924729</c:v>
                </c:pt>
                <c:pt idx="279">
                  <c:v>-77.433300964634839</c:v>
                </c:pt>
                <c:pt idx="280">
                  <c:v>-77.478297883937159</c:v>
                </c:pt>
                <c:pt idx="281">
                  <c:v>-77.522970167145502</c:v>
                </c:pt>
                <c:pt idx="282">
                  <c:v>-77.567321355642179</c:v>
                </c:pt>
                <c:pt idx="283">
                  <c:v>-77.611354938860984</c:v>
                </c:pt>
                <c:pt idx="284">
                  <c:v>-77.65507435524826</c:v>
                </c:pt>
                <c:pt idx="285">
                  <c:v>-77.698482993202234</c:v>
                </c:pt>
                <c:pt idx="286">
                  <c:v>-77.741584191991635</c:v>
                </c:pt>
                <c:pt idx="287">
                  <c:v>-77.784381242653708</c:v>
                </c:pt>
                <c:pt idx="288">
                  <c:v>-77.826877388872404</c:v>
                </c:pt>
                <c:pt idx="289">
                  <c:v>-77.869075827837321</c:v>
                </c:pt>
                <c:pt idx="290">
                  <c:v>-77.910979711083669</c:v>
                </c:pt>
                <c:pt idx="291">
                  <c:v>-77.952592145313929</c:v>
                </c:pt>
                <c:pt idx="292">
                  <c:v>-77.993916193201557</c:v>
                </c:pt>
                <c:pt idx="293">
                  <c:v>-78.034954874177359</c:v>
                </c:pt>
                <c:pt idx="294">
                  <c:v>-78.075711165198783</c:v>
                </c:pt>
                <c:pt idx="295">
                  <c:v>-78.116188001502721</c:v>
                </c:pt>
                <c:pt idx="296">
                  <c:v>-78.156388277342074</c:v>
                </c:pt>
                <c:pt idx="297">
                  <c:v>-78.196314846706699</c:v>
                </c:pt>
                <c:pt idx="298">
                  <c:v>-78.235970524028943</c:v>
                </c:pt>
                <c:pt idx="299">
                  <c:v>-78.275358084874242</c:v>
                </c:pt>
                <c:pt idx="300">
                  <c:v>-78.31448026661721</c:v>
                </c:pt>
                <c:pt idx="301">
                  <c:v>-78.3533397691033</c:v>
                </c:pt>
                <c:pt idx="302">
                  <c:v>-78.39193925529689</c:v>
                </c:pt>
                <c:pt idx="303">
                  <c:v>-78.430281351915625</c:v>
                </c:pt>
                <c:pt idx="304">
                  <c:v>-78.46836865005163</c:v>
                </c:pt>
                <c:pt idx="305">
                  <c:v>-78.506203705779853</c:v>
                </c:pt>
                <c:pt idx="306">
                  <c:v>-78.543789040753893</c:v>
                </c:pt>
                <c:pt idx="307">
                  <c:v>-78.581127142789484</c:v>
                </c:pt>
                <c:pt idx="308">
                  <c:v>-78.618220466436085</c:v>
                </c:pt>
                <c:pt idx="309">
                  <c:v>-78.655071433536818</c:v>
                </c:pt>
                <c:pt idx="310">
                  <c:v>-78.691682433776975</c:v>
                </c:pt>
                <c:pt idx="311">
                  <c:v>-78.728055825221361</c:v>
                </c:pt>
                <c:pt idx="312">
                  <c:v>-78.764193934840918</c:v>
                </c:pt>
                <c:pt idx="313">
                  <c:v>-78.800099059028668</c:v>
                </c:pt>
                <c:pt idx="314">
                  <c:v>-78.835773464105287</c:v>
                </c:pt>
                <c:pt idx="315">
                  <c:v>-78.871219386814616</c:v>
                </c:pt>
                <c:pt idx="316">
                  <c:v>-78.906439034809324</c:v>
                </c:pt>
                <c:pt idx="317">
                  <c:v>-78.941434587126949</c:v>
                </c:pt>
                <c:pt idx="318">
                  <c:v>-78.976208194656436</c:v>
                </c:pt>
                <c:pt idx="319">
                  <c:v>-79.010761980595589</c:v>
                </c:pt>
                <c:pt idx="320">
                  <c:v>-79.045098040899518</c:v>
                </c:pt>
                <c:pt idx="321">
                  <c:v>-79.079218444720254</c:v>
                </c:pt>
                <c:pt idx="322">
                  <c:v>-79.113125234837895</c:v>
                </c:pt>
                <c:pt idx="323">
                  <c:v>-79.146820428083274</c:v>
                </c:pt>
                <c:pt idx="324">
                  <c:v>-79.180306015752564</c:v>
                </c:pt>
                <c:pt idx="325">
                  <c:v>-79.213583964013793</c:v>
                </c:pt>
                <c:pt idx="326">
                  <c:v>-79.246656214305517</c:v>
                </c:pt>
                <c:pt idx="327">
                  <c:v>-79.279524683727985</c:v>
                </c:pt>
                <c:pt idx="328">
                  <c:v>-79.312191265426733</c:v>
                </c:pt>
                <c:pt idx="329">
                  <c:v>-79.344657828968892</c:v>
                </c:pt>
                <c:pt idx="330">
                  <c:v>-79.376926220712392</c:v>
                </c:pt>
                <c:pt idx="331">
                  <c:v>-79.408998264168162</c:v>
                </c:pt>
                <c:pt idx="332">
                  <c:v>-79.440875760355496</c:v>
                </c:pt>
                <c:pt idx="333">
                  <c:v>-79.472560488150791</c:v>
                </c:pt>
                <c:pt idx="334">
                  <c:v>-79.504054204629739</c:v>
                </c:pt>
                <c:pt idx="335">
                  <c:v>-79.535358645403107</c:v>
                </c:pt>
                <c:pt idx="336">
                  <c:v>-79.56647552494627</c:v>
                </c:pt>
                <c:pt idx="337">
                  <c:v>-79.597406536922762</c:v>
                </c:pt>
                <c:pt idx="338">
                  <c:v>-79.628153354501663</c:v>
                </c:pt>
                <c:pt idx="339">
                  <c:v>-79.658717630669315</c:v>
                </c:pt>
                <c:pt idx="340">
                  <c:v>-79.689100998535153</c:v>
                </c:pt>
                <c:pt idx="341">
                  <c:v>-79.719305071632107</c:v>
                </c:pt>
                <c:pt idx="342">
                  <c:v>-79.74933144421145</c:v>
                </c:pt>
                <c:pt idx="343">
                  <c:v>-79.779181691532244</c:v>
                </c:pt>
                <c:pt idx="344">
                  <c:v>-79.808857370145617</c:v>
                </c:pt>
                <c:pt idx="345">
                  <c:v>-79.838360018173901</c:v>
                </c:pt>
                <c:pt idx="346">
                  <c:v>-79.867691155584708</c:v>
                </c:pt>
                <c:pt idx="347">
                  <c:v>-79.896852284460095</c:v>
                </c:pt>
                <c:pt idx="348">
                  <c:v>-79.925844889260944</c:v>
                </c:pt>
                <c:pt idx="349">
                  <c:v>-79.954670437086619</c:v>
                </c:pt>
                <c:pt idx="350">
                  <c:v>-79.983330377929988</c:v>
                </c:pt>
                <c:pt idx="351">
                  <c:v>-80.011826144927952</c:v>
                </c:pt>
                <c:pt idx="352">
                  <c:v>-80.040159154607565</c:v>
                </c:pt>
                <c:pt idx="353">
                  <c:v>-80.068330807127708</c:v>
                </c:pt>
                <c:pt idx="354">
                  <c:v>-80.096342486516718</c:v>
                </c:pt>
                <c:pt idx="355">
                  <c:v>-80.12419556090569</c:v>
                </c:pt>
                <c:pt idx="356">
                  <c:v>-80.151891382757753</c:v>
                </c:pt>
                <c:pt idx="357">
                  <c:v>-80.179431289093458</c:v>
                </c:pt>
                <c:pt idx="358">
                  <c:v>-80.206816601712035</c:v>
                </c:pt>
                <c:pt idx="359">
                  <c:v>-80.234048627409109</c:v>
                </c:pt>
                <c:pt idx="360">
                  <c:v>-80.261128658190458</c:v>
                </c:pt>
                <c:pt idx="361">
                  <c:v>-80.288057971482161</c:v>
                </c:pt>
                <c:pt idx="362">
                  <c:v>-80.314837830337126</c:v>
                </c:pt>
                <c:pt idx="363">
                  <c:v>-80.341469483638164</c:v>
                </c:pt>
                <c:pt idx="364">
                  <c:v>-80.367954166297537</c:v>
                </c:pt>
                <c:pt idx="365">
                  <c:v>-80.39429309945308</c:v>
                </c:pt>
                <c:pt idx="366">
                  <c:v>-80.420487490661174</c:v>
                </c:pt>
                <c:pt idx="367">
                  <c:v>-80.446538534086216</c:v>
                </c:pt>
                <c:pt idx="368">
                  <c:v>-80.472447410687124</c:v>
                </c:pt>
                <c:pt idx="369">
                  <c:v>-80.498215288400615</c:v>
                </c:pt>
                <c:pt idx="370">
                  <c:v>-80.523843322321383</c:v>
                </c:pt>
                <c:pt idx="371">
                  <c:v>-80.54933265487935</c:v>
                </c:pt>
                <c:pt idx="372">
                  <c:v>-80.574684416013866</c:v>
                </c:pt>
                <c:pt idx="373">
                  <c:v>-80.599899723345231</c:v>
                </c:pt>
                <c:pt idx="374">
                  <c:v>-80.624979682343081</c:v>
                </c:pt>
                <c:pt idx="375">
                  <c:v>-80.649925386492228</c:v>
                </c:pt>
                <c:pt idx="376">
                  <c:v>-80.674737917455744</c:v>
                </c:pt>
                <c:pt idx="377">
                  <c:v>-80.69941834523523</c:v>
                </c:pt>
                <c:pt idx="378">
                  <c:v>-80.723967728328631</c:v>
                </c:pt>
                <c:pt idx="379">
                  <c:v>-80.748387113885414</c:v>
                </c:pt>
                <c:pt idx="380">
                  <c:v>-80.772677537859209</c:v>
                </c:pt>
                <c:pt idx="381">
                  <c:v>-80.796840025157977</c:v>
                </c:pt>
                <c:pt idx="382">
                  <c:v>-80.820875589791797</c:v>
                </c:pt>
                <c:pt idx="383">
                  <c:v>-80.844785235018165</c:v>
                </c:pt>
                <c:pt idx="384">
                  <c:v>-80.868569953485164</c:v>
                </c:pt>
                <c:pt idx="385">
                  <c:v>-80.892230727372095</c:v>
                </c:pt>
                <c:pt idx="386">
                  <c:v>-80.915768528528048</c:v>
                </c:pt>
                <c:pt idx="387">
                  <c:v>-80.939184318608099</c:v>
                </c:pt>
                <c:pt idx="388">
                  <c:v>-80.962479049207559</c:v>
                </c:pt>
                <c:pt idx="389">
                  <c:v>-80.985653661993879</c:v>
                </c:pt>
                <c:pt idx="390">
                  <c:v>-81.008709088836596</c:v>
                </c:pt>
                <c:pt idx="391">
                  <c:v>-81.031646251935186</c:v>
                </c:pt>
                <c:pt idx="392">
                  <c:v>-81.054466063944986</c:v>
                </c:pt>
                <c:pt idx="393">
                  <c:v>-81.077169428100945</c:v>
                </c:pt>
                <c:pt idx="394">
                  <c:v>-81.099757238339706</c:v>
                </c:pt>
                <c:pt idx="395">
                  <c:v>-81.122230379419591</c:v>
                </c:pt>
                <c:pt idx="396">
                  <c:v>-81.144589727038792</c:v>
                </c:pt>
                <c:pt idx="397">
                  <c:v>-81.166836147951685</c:v>
                </c:pt>
                <c:pt idx="398">
                  <c:v>-81.188970500083414</c:v>
                </c:pt>
                <c:pt idx="399">
                  <c:v>-81.210993632642712</c:v>
                </c:pt>
                <c:pt idx="400">
                  <c:v>-81.23290638623287</c:v>
                </c:pt>
                <c:pt idx="401">
                  <c:v>-81.254709592961149</c:v>
                </c:pt>
                <c:pt idx="402">
                  <c:v>-81.276404076546342</c:v>
                </c:pt>
                <c:pt idx="403">
                  <c:v>-81.297990652425</c:v>
                </c:pt>
                <c:pt idx="404">
                  <c:v>-81.319470127855652</c:v>
                </c:pt>
                <c:pt idx="405">
                  <c:v>-81.340843302021739</c:v>
                </c:pt>
                <c:pt idx="406">
                  <c:v>-81.362110966132832</c:v>
                </c:pt>
                <c:pt idx="407">
                  <c:v>-81.383273903524469</c:v>
                </c:pt>
                <c:pt idx="408">
                  <c:v>-81.404332889756304</c:v>
                </c:pt>
                <c:pt idx="409">
                  <c:v>-81.425288692708918</c:v>
                </c:pt>
                <c:pt idx="410">
                  <c:v>-81.446142072679137</c:v>
                </c:pt>
                <c:pt idx="411">
                  <c:v>-81.466893782473875</c:v>
                </c:pt>
                <c:pt idx="412">
                  <c:v>-81.487544567502766</c:v>
                </c:pt>
                <c:pt idx="413">
                  <c:v>-81.508095165869094</c:v>
                </c:pt>
                <c:pt idx="414">
                  <c:v>-81.52854630845971</c:v>
                </c:pt>
                <c:pt idx="415">
                  <c:v>-81.548898719033446</c:v>
                </c:pt>
                <c:pt idx="416">
                  <c:v>-81.569153114308193</c:v>
                </c:pt>
                <c:pt idx="417">
                  <c:v>-81.589310204046811</c:v>
                </c:pt>
                <c:pt idx="418">
                  <c:v>-81.609370691141706</c:v>
                </c:pt>
                <c:pt idx="419">
                  <c:v>-81.629335271698196</c:v>
                </c:pt>
                <c:pt idx="420">
                  <c:v>-81.649204635116647</c:v>
                </c:pt>
                <c:pt idx="421">
                  <c:v>-81.668979464173404</c:v>
                </c:pt>
                <c:pt idx="422">
                  <c:v>-81.688660435100573</c:v>
                </c:pt>
                <c:pt idx="423">
                  <c:v>-81.708248217664647</c:v>
                </c:pt>
                <c:pt idx="424">
                  <c:v>-81.72774347524394</c:v>
                </c:pt>
                <c:pt idx="425">
                  <c:v>-81.747146864904977</c:v>
                </c:pt>
                <c:pt idx="426">
                  <c:v>-81.766459037477802</c:v>
                </c:pt>
                <c:pt idx="427">
                  <c:v>-81.785680637630009</c:v>
                </c:pt>
                <c:pt idx="428">
                  <c:v>-81.804812303940054</c:v>
                </c:pt>
                <c:pt idx="429">
                  <c:v>-81.823854668969147</c:v>
                </c:pt>
                <c:pt idx="430">
                  <c:v>-81.842808359332466</c:v>
                </c:pt>
                <c:pt idx="431">
                  <c:v>-81.861673995769067</c:v>
                </c:pt>
                <c:pt idx="432">
                  <c:v>-81.880452193210999</c:v>
                </c:pt>
                <c:pt idx="433">
                  <c:v>-81.899143560851385</c:v>
                </c:pt>
                <c:pt idx="434">
                  <c:v>-81.917748702211441</c:v>
                </c:pt>
                <c:pt idx="435">
                  <c:v>-81.936268215206766</c:v>
                </c:pt>
                <c:pt idx="436">
                  <c:v>-81.954702692212507</c:v>
                </c:pt>
                <c:pt idx="437">
                  <c:v>-81.973052720127683</c:v>
                </c:pt>
                <c:pt idx="438">
                  <c:v>-81.991318880438641</c:v>
                </c:pt>
                <c:pt idx="439">
                  <c:v>-82.009501749281583</c:v>
                </c:pt>
                <c:pt idx="440">
                  <c:v>-82.02760189750424</c:v>
                </c:pt>
                <c:pt idx="441">
                  <c:v>-82.045619890726698</c:v>
                </c:pt>
                <c:pt idx="442">
                  <c:v>-82.063556289401347</c:v>
                </c:pt>
                <c:pt idx="443">
                  <c:v>-82.081411648872091</c:v>
                </c:pt>
                <c:pt idx="444">
                  <c:v>-82.099186519432578</c:v>
                </c:pt>
                <c:pt idx="445">
                  <c:v>-82.116881446383886</c:v>
                </c:pt>
                <c:pt idx="446">
                  <c:v>-82.134496970091078</c:v>
                </c:pt>
                <c:pt idx="447">
                  <c:v>-82.152033626039383</c:v>
                </c:pt>
                <c:pt idx="448">
                  <c:v>-82.169491944889216</c:v>
                </c:pt>
                <c:pt idx="449">
                  <c:v>-82.18687245253075</c:v>
                </c:pt>
                <c:pt idx="450">
                  <c:v>-82.204175670137545</c:v>
                </c:pt>
                <c:pt idx="451">
                  <c:v>-82.221402114219657</c:v>
                </c:pt>
                <c:pt idx="452">
                  <c:v>-82.238552296675792</c:v>
                </c:pt>
                <c:pt idx="453">
                  <c:v>-82.255626724844902</c:v>
                </c:pt>
                <c:pt idx="454">
                  <c:v>-82.27262590155712</c:v>
                </c:pt>
                <c:pt idx="455">
                  <c:v>-82.289550325183896</c:v>
                </c:pt>
                <c:pt idx="456">
                  <c:v>-82.306400489687491</c:v>
                </c:pt>
                <c:pt idx="457">
                  <c:v>-82.323176884669934</c:v>
                </c:pt>
                <c:pt idx="458">
                  <c:v>-82.339879995421128</c:v>
                </c:pt>
                <c:pt idx="459">
                  <c:v>-82.35651030296647</c:v>
                </c:pt>
                <c:pt idx="460">
                  <c:v>-82.373068284113771</c:v>
                </c:pt>
                <c:pt idx="461">
                  <c:v>-82.389554411499574</c:v>
                </c:pt>
                <c:pt idx="462">
                  <c:v>-82.405969153634857</c:v>
                </c:pt>
                <c:pt idx="463">
                  <c:v>-82.422312974950131</c:v>
                </c:pt>
                <c:pt idx="464">
                  <c:v>-82.438586335839958</c:v>
                </c:pt>
                <c:pt idx="465">
                  <c:v>-82.454789692706839</c:v>
                </c:pt>
                <c:pt idx="466">
                  <c:v>-82.470923498004609</c:v>
                </c:pt>
                <c:pt idx="467">
                  <c:v>-82.486988200281232</c:v>
                </c:pt>
                <c:pt idx="468">
                  <c:v>-82.502984244220926</c:v>
                </c:pt>
                <c:pt idx="469">
                  <c:v>-82.518912070685971</c:v>
                </c:pt>
                <c:pt idx="470">
                  <c:v>-82.534772116757765</c:v>
                </c:pt>
                <c:pt idx="471">
                  <c:v>-82.550564815777449</c:v>
                </c:pt>
                <c:pt idx="472">
                  <c:v>-82.566290597385972</c:v>
                </c:pt>
                <c:pt idx="473">
                  <c:v>-82.581949887563695</c:v>
                </c:pt>
                <c:pt idx="474">
                  <c:v>-82.597543108669399</c:v>
                </c:pt>
                <c:pt idx="475">
                  <c:v>-82.613070679478867</c:v>
                </c:pt>
                <c:pt idx="476">
                  <c:v>-82.628533015222956</c:v>
                </c:pt>
                <c:pt idx="477">
                  <c:v>-82.643930527625102</c:v>
                </c:pt>
                <c:pt idx="478">
                  <c:v>-82.659263624938546</c:v>
                </c:pt>
                <c:pt idx="479">
                  <c:v>-82.674532711982792</c:v>
                </c:pt>
                <c:pt idx="480">
                  <c:v>-82.689738190179909</c:v>
                </c:pt>
                <c:pt idx="481">
                  <c:v>-82.704880457590178</c:v>
                </c:pt>
                <c:pt idx="482">
                  <c:v>-82.719959908947303</c:v>
                </c:pt>
                <c:pt idx="483">
                  <c:v>-82.734976935693297</c:v>
                </c:pt>
                <c:pt idx="484">
                  <c:v>-82.749931926012792</c:v>
                </c:pt>
                <c:pt idx="485">
                  <c:v>-82.764825264866985</c:v>
                </c:pt>
                <c:pt idx="486">
                  <c:v>-82.779657334027192</c:v>
                </c:pt>
                <c:pt idx="487">
                  <c:v>-82.794428512107871</c:v>
                </c:pt>
                <c:pt idx="488">
                  <c:v>-82.809139174599366</c:v>
                </c:pt>
                <c:pt idx="489">
                  <c:v>-82.823789693900153</c:v>
                </c:pt>
                <c:pt idx="490">
                  <c:v>-82.838380439348683</c:v>
                </c:pt>
                <c:pt idx="491">
                  <c:v>-82.85291177725496</c:v>
                </c:pt>
                <c:pt idx="492">
                  <c:v>-82.867384070931507</c:v>
                </c:pt>
                <c:pt idx="493">
                  <c:v>-82.881797680724148</c:v>
                </c:pt>
                <c:pt idx="494">
                  <c:v>-82.896152964042301</c:v>
                </c:pt>
                <c:pt idx="495">
                  <c:v>-82.910450275388982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8E-4E8F-8AC6-622DBF8CF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0337360"/>
        <c:axId val="670339440"/>
      </c:scatterChart>
      <c:valAx>
        <c:axId val="611444448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303977509619163"/>
              <c:y val="0.911642989070810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11443200"/>
        <c:crossesAt val="-90"/>
        <c:crossBetween val="midCat"/>
      </c:valAx>
      <c:valAx>
        <c:axId val="611443200"/>
        <c:scaling>
          <c:orientation val="minMax"/>
          <c:max val="0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3373499916556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11444448"/>
        <c:crossesAt val="0.1"/>
        <c:crossBetween val="midCat"/>
      </c:valAx>
      <c:valAx>
        <c:axId val="67033944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5025214321734741"/>
              <c:y val="0.249860801359367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70337360"/>
        <c:crosses val="max"/>
        <c:crossBetween val="midCat"/>
      </c:valAx>
      <c:valAx>
        <c:axId val="670337360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03394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284238663795886"/>
          <c:y val="0.6668555264131526"/>
          <c:w val="0.22743290684396653"/>
          <c:h val="0.18923665791776026"/>
        </c:manualLayout>
      </c:layout>
      <c:overlay val="0"/>
      <c:spPr>
        <a:solidFill>
          <a:schemeClr val="bg1"/>
        </a:solidFill>
        <a:ln>
          <a:solidFill>
            <a:schemeClr val="bg1">
              <a:alpha val="99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ja-JP" altLang="en-US" sz="1000">
                <a:solidFill>
                  <a:schemeClr val="tx1">
                    <a:lumMod val="95000"/>
                    <a:lumOff val="5000"/>
                  </a:schemeClr>
                </a:solidFill>
              </a:rPr>
              <a:t>３次連立チェビシェフ</a:t>
            </a:r>
            <a:r>
              <a:rPr lang="en-US" altLang="ja-JP" sz="1000">
                <a:solidFill>
                  <a:schemeClr val="tx1">
                    <a:lumMod val="95000"/>
                    <a:lumOff val="5000"/>
                  </a:schemeClr>
                </a:solidFill>
              </a:rPr>
              <a:t>+1</a:t>
            </a:r>
          </a:p>
          <a:p>
            <a:pPr>
              <a:defRPr/>
            </a:pPr>
            <a:r>
              <a:rPr lang="en-US" altLang="ja-JP" sz="1000">
                <a:solidFill>
                  <a:schemeClr val="tx1">
                    <a:lumMod val="95000"/>
                    <a:lumOff val="5000"/>
                  </a:schemeClr>
                </a:solidFill>
              </a:rPr>
              <a:t>RL: 20dB</a:t>
            </a:r>
            <a:r>
              <a:rPr lang="ja-JP" altLang="en-US" sz="1000">
                <a:solidFill>
                  <a:schemeClr val="tx1">
                    <a:lumMod val="95000"/>
                    <a:lumOff val="5000"/>
                  </a:schemeClr>
                </a:solidFill>
              </a:rPr>
              <a:t>　</a:t>
            </a:r>
            <a:r>
              <a:rPr lang="en-US" altLang="ja-JP" sz="1000">
                <a:solidFill>
                  <a:schemeClr val="tx1">
                    <a:lumMod val="95000"/>
                    <a:lumOff val="5000"/>
                  </a:schemeClr>
                </a:solidFill>
              </a:rPr>
              <a:t>min</a:t>
            </a:r>
          </a:p>
          <a:p>
            <a:pPr>
              <a:defRPr/>
            </a:pPr>
            <a:r>
              <a:rPr lang="en-US" altLang="ja-JP" sz="1000">
                <a:solidFill>
                  <a:schemeClr val="tx1">
                    <a:lumMod val="95000"/>
                    <a:lumOff val="5000"/>
                  </a:schemeClr>
                </a:solidFill>
              </a:rPr>
              <a:t>VSWR:1.22</a:t>
            </a:r>
            <a:r>
              <a:rPr lang="ja-JP" altLang="en-US" sz="1000">
                <a:solidFill>
                  <a:schemeClr val="tx1">
                    <a:lumMod val="95000"/>
                    <a:lumOff val="5000"/>
                  </a:schemeClr>
                </a:solidFill>
              </a:rPr>
              <a:t>　</a:t>
            </a:r>
            <a:r>
              <a:rPr lang="en-US" altLang="ja-JP" sz="1000">
                <a:solidFill>
                  <a:schemeClr val="tx1">
                    <a:lumMod val="95000"/>
                    <a:lumOff val="5000"/>
                  </a:schemeClr>
                </a:solidFill>
              </a:rPr>
              <a:t>max</a:t>
            </a:r>
            <a:endParaRPr lang="ja-JP" sz="100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17268847024690812"/>
          <c:y val="7.86334340874516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675486992174797"/>
          <c:y val="7.7800629848904984E-2"/>
          <c:w val="0.77868209240811781"/>
          <c:h val="0.80019354920400632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演算処理!$BA$34:$BA$529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演算処理!$BB$34:$BB$529</c:f>
              <c:numCache>
                <c:formatCode>General</c:formatCode>
                <c:ptCount val="496"/>
                <c:pt idx="0">
                  <c:v>-7.1636525194422474E-5</c:v>
                </c:pt>
                <c:pt idx="1">
                  <c:v>-1.4738053368284676E-4</c:v>
                </c:pt>
                <c:pt idx="2">
                  <c:v>-2.7049270643166989E-4</c:v>
                </c:pt>
                <c:pt idx="3">
                  <c:v>-4.564397924850716E-4</c:v>
                </c:pt>
                <c:pt idx="4">
                  <c:v>-7.2204964772077155E-4</c:v>
                </c:pt>
                <c:pt idx="5">
                  <c:v>-1.0850813518695421E-3</c:v>
                </c:pt>
                <c:pt idx="6">
                  <c:v>-1.5637432451478749E-3</c:v>
                </c:pt>
                <c:pt idx="7">
                  <c:v>-2.1761615843097141E-3</c:v>
                </c:pt>
                <c:pt idx="8">
                  <c:v>-2.9398032548460474E-3</c:v>
                </c:pt>
                <c:pt idx="9">
                  <c:v>-3.8708568438849391E-3</c:v>
                </c:pt>
                <c:pt idx="10">
                  <c:v>-4.9835773878511768E-3</c:v>
                </c:pt>
                <c:pt idx="11">
                  <c:v>-6.2896012716197333E-3</c:v>
                </c:pt>
                <c:pt idx="12">
                  <c:v>-7.7972390852366364E-3</c:v>
                </c:pt>
                <c:pt idx="13">
                  <c:v>-9.5107557565070264E-3</c:v>
                </c:pt>
                <c:pt idx="14">
                  <c:v>-1.1429648995169258E-2</c:v>
                </c:pt>
                <c:pt idx="15">
                  <c:v>-1.3547939036512489E-2</c:v>
                </c:pt>
                <c:pt idx="16">
                  <c:v>-1.5853484900818685E-2</c:v>
                </c:pt>
                <c:pt idx="17">
                  <c:v>-1.8327344946837368E-2</c:v>
                </c:pt>
                <c:pt idx="18">
                  <c:v>-2.0943202471173469E-2</c:v>
                </c:pt>
                <c:pt idx="19">
                  <c:v>-2.3666880597388903E-2</c:v>
                </c:pt>
                <c:pt idx="20">
                  <c:v>-2.6455974850633505E-2</c:v>
                </c:pt>
                <c:pt idx="21">
                  <c:v>-2.9259636814532242E-2</c:v>
                </c:pt>
                <c:pt idx="22">
                  <c:v>-3.2018548361367527E-2</c:v>
                </c:pt>
                <c:pt idx="23">
                  <c:v>-3.4665133451914298E-2</c:v>
                </c:pt>
                <c:pt idx="24">
                  <c:v>-3.7124063821363677E-2</c:v>
                </c:pt>
                <c:pt idx="25">
                  <c:v>-3.9313126512656227E-2</c:v>
                </c:pt>
                <c:pt idx="26">
                  <c:v>-4.1144535825622414E-2</c:v>
                </c:pt>
                <c:pt idx="27">
                  <c:v>-4.252679060434765E-2</c:v>
                </c:pt>
                <c:pt idx="28">
                  <c:v>-4.3367200841153059E-2</c:v>
                </c:pt>
                <c:pt idx="29">
                  <c:v>-4.3575236472734744E-2</c:v>
                </c:pt>
                <c:pt idx="30">
                  <c:v>-4.3066887308890023E-2</c:v>
                </c:pt>
                <c:pt idx="31">
                  <c:v>-4.1770267755872115E-2</c:v>
                </c:pt>
                <c:pt idx="32">
                  <c:v>-3.9632754950175215E-2</c:v>
                </c:pt>
                <c:pt idx="33">
                  <c:v>-3.6630015601443966E-2</c:v>
                </c:pt>
                <c:pt idx="34">
                  <c:v>-3.2777356354133376E-2</c:v>
                </c:pt>
                <c:pt idx="35">
                  <c:v>-2.8143924947356895E-2</c:v>
                </c:pt>
                <c:pt idx="36">
                  <c:v>-2.287039307098487E-2</c:v>
                </c:pt>
                <c:pt idx="37">
                  <c:v>-1.7190861238492641E-2</c:v>
                </c:pt>
                <c:pt idx="38">
                  <c:v>-1.1459829829593628E-2</c:v>
                </c:pt>
                <c:pt idx="39">
                  <c:v>-6.185157439128809E-3</c:v>
                </c:pt>
                <c:pt idx="40">
                  <c:v>-2.067941170723041E-3</c:v>
                </c:pt>
                <c:pt idx="41">
                  <c:v>-5.0144089959776363E-5</c:v>
                </c:pt>
                <c:pt idx="42">
                  <c:v>-1.3704714385229699E-3</c:v>
                </c:pt>
                <c:pt idx="43">
                  <c:v>-7.6283275382004528E-3</c:v>
                </c:pt>
                <c:pt idx="44">
                  <c:v>-2.0854493286010242E-2</c:v>
                </c:pt>
                <c:pt idx="45">
                  <c:v>-4.3585240085656687E-2</c:v>
                </c:pt>
                <c:pt idx="46">
                  <c:v>-7.8933740337146785E-2</c:v>
                </c:pt>
                <c:pt idx="47">
                  <c:v>-0.13064875880492197</c:v>
                </c:pt>
                <c:pt idx="48">
                  <c:v>-0.20314592144431157</c:v>
                </c:pt>
                <c:pt idx="49">
                  <c:v>-0.30149213626216159</c:v>
                </c:pt>
                <c:pt idx="50">
                  <c:v>-0.43132062395846238</c:v>
                </c:pt>
                <c:pt idx="51">
                  <c:v>-0.59865511045727859</c:v>
                </c:pt>
                <c:pt idx="52">
                  <c:v>-0.80963015932361337</c:v>
                </c:pt>
                <c:pt idx="53">
                  <c:v>-1.0701126190790788</c:v>
                </c:pt>
                <c:pt idx="54">
                  <c:v>-1.3852557930203226</c:v>
                </c:pt>
                <c:pt idx="55">
                  <c:v>-1.7590469758532767</c:v>
                </c:pt>
                <c:pt idx="56">
                  <c:v>-2.1939291217779826</c:v>
                </c:pt>
                <c:pt idx="57">
                  <c:v>-2.6905765534807635</c:v>
                </c:pt>
                <c:pt idx="58">
                  <c:v>-3.247877410258261</c:v>
                </c:pt>
                <c:pt idx="59">
                  <c:v>-3.8631288036720051</c:v>
                </c:pt>
                <c:pt idx="60">
                  <c:v>-4.532401700080336</c:v>
                </c:pt>
                <c:pt idx="61">
                  <c:v>-4.7785541003843122</c:v>
                </c:pt>
                <c:pt idx="62">
                  <c:v>-6.0139311289620698</c:v>
                </c:pt>
                <c:pt idx="63">
                  <c:v>-6.8163237586081742</c:v>
                </c:pt>
                <c:pt idx="64">
                  <c:v>-7.6537528483253938</c:v>
                </c:pt>
                <c:pt idx="65">
                  <c:v>-8.5224649672137858</c:v>
                </c:pt>
                <c:pt idx="66">
                  <c:v>-9.4195136016458214</c:v>
                </c:pt>
                <c:pt idx="67">
                  <c:v>-10.342826861648422</c:v>
                </c:pt>
                <c:pt idx="68">
                  <c:v>-11.291232505375383</c:v>
                </c:pt>
                <c:pt idx="69">
                  <c:v>-12.264463654252392</c:v>
                </c:pt>
                <c:pt idx="70">
                  <c:v>-13.263165225028368</c:v>
                </c:pt>
                <c:pt idx="71">
                  <c:v>-14.28891809026643</c:v>
                </c:pt>
                <c:pt idx="72">
                  <c:v>-15.344296580489454</c:v>
                </c:pt>
                <c:pt idx="73">
                  <c:v>-16.432976038227682</c:v>
                </c:pt>
                <c:pt idx="74">
                  <c:v>-17.559911676280294</c:v>
                </c:pt>
                <c:pt idx="75">
                  <c:v>-18.731619577547747</c:v>
                </c:pt>
                <c:pt idx="76">
                  <c:v>-19.956608425223045</c:v>
                </c:pt>
                <c:pt idx="77">
                  <c:v>-21.246042800866466</c:v>
                </c:pt>
                <c:pt idx="78">
                  <c:v>-22.614778878241957</c:v>
                </c:pt>
                <c:pt idx="79">
                  <c:v>-24.0830301437137</c:v>
                </c:pt>
                <c:pt idx="80">
                  <c:v>-25.679162522616306</c:v>
                </c:pt>
                <c:pt idx="81">
                  <c:v>-27.444658607262248</c:v>
                </c:pt>
                <c:pt idx="82">
                  <c:v>-29.443621443377502</c:v>
                </c:pt>
                <c:pt idx="83">
                  <c:v>-31.782908128015276</c:v>
                </c:pt>
                <c:pt idx="84">
                  <c:v>-34.661353983220849</c:v>
                </c:pt>
                <c:pt idx="85">
                  <c:v>-38.519877518089977</c:v>
                </c:pt>
                <c:pt idx="86">
                  <c:v>-44.727989019957619</c:v>
                </c:pt>
                <c:pt idx="87">
                  <c:v>-71.303528996957908</c:v>
                </c:pt>
                <c:pt idx="88">
                  <c:v>-46.413844500465842</c:v>
                </c:pt>
                <c:pt idx="89">
                  <c:v>-40.544931260111959</c:v>
                </c:pt>
                <c:pt idx="90">
                  <c:v>-37.325877190963212</c:v>
                </c:pt>
                <c:pt idx="91">
                  <c:v>-35.162662735576951</c:v>
                </c:pt>
                <c:pt idx="92">
                  <c:v>-33.569779761152745</c:v>
                </c:pt>
                <c:pt idx="93">
                  <c:v>-32.333720683229295</c:v>
                </c:pt>
                <c:pt idx="94">
                  <c:v>-31.341481600502625</c:v>
                </c:pt>
                <c:pt idx="95">
                  <c:v>-30.525987313911621</c:v>
                </c:pt>
                <c:pt idx="96">
                  <c:v>-29.844167894088017</c:v>
                </c:pt>
                <c:pt idx="97">
                  <c:v>-29.266731318973733</c:v>
                </c:pt>
                <c:pt idx="98">
                  <c:v>-28.772861334235699</c:v>
                </c:pt>
                <c:pt idx="99">
                  <c:v>-28.34724277477763</c:v>
                </c:pt>
                <c:pt idx="100">
                  <c:v>-27.978286716770082</c:v>
                </c:pt>
                <c:pt idx="101">
                  <c:v>-27.657017855024076</c:v>
                </c:pt>
                <c:pt idx="102">
                  <c:v>-27.376348106025389</c:v>
                </c:pt>
                <c:pt idx="103">
                  <c:v>-27.130585965244641</c:v>
                </c:pt>
                <c:pt idx="104">
                  <c:v>-26.915095389516669</c:v>
                </c:pt>
                <c:pt idx="105">
                  <c:v>-26.726052665437223</c:v>
                </c:pt>
                <c:pt idx="106">
                  <c:v>-26.560269328330868</c:v>
                </c:pt>
                <c:pt idx="107">
                  <c:v>-26.415060715589416</c:v>
                </c:pt>
                <c:pt idx="108">
                  <c:v>-26.28814674059813</c:v>
                </c:pt>
                <c:pt idx="109">
                  <c:v>-26.177575858809178</c:v>
                </c:pt>
                <c:pt idx="110">
                  <c:v>-26.081666017226866</c:v>
                </c:pt>
                <c:pt idx="111">
                  <c:v>-25.998958234699423</c:v>
                </c:pt>
                <c:pt idx="112">
                  <c:v>-25.928179708286493</c:v>
                </c:pt>
                <c:pt idx="113">
                  <c:v>-25.86821419603757</c:v>
                </c:pt>
                <c:pt idx="114">
                  <c:v>-25.818078022630182</c:v>
                </c:pt>
                <c:pt idx="115">
                  <c:v>-25.776900476493712</c:v>
                </c:pt>
                <c:pt idx="116">
                  <c:v>-25.74390767037784</c:v>
                </c:pt>
                <c:pt idx="117">
                  <c:v>-25.718409158173262</c:v>
                </c:pt>
                <c:pt idx="118">
                  <c:v>-25.699786763561953</c:v>
                </c:pt>
                <c:pt idx="119">
                  <c:v>-25.687485197401671</c:v>
                </c:pt>
                <c:pt idx="120">
                  <c:v>-25.681004132138298</c:v>
                </c:pt>
                <c:pt idx="121">
                  <c:v>-25.679891471052247</c:v>
                </c:pt>
                <c:pt idx="122">
                  <c:v>-25.683737603501854</c:v>
                </c:pt>
                <c:pt idx="123">
                  <c:v>-25.692170478630679</c:v>
                </c:pt>
                <c:pt idx="124">
                  <c:v>-25.704851362236806</c:v>
                </c:pt>
                <c:pt idx="125">
                  <c:v>-25.721471166840999</c:v>
                </c:pt>
                <c:pt idx="126">
                  <c:v>-25.741747265052389</c:v>
                </c:pt>
                <c:pt idx="127">
                  <c:v>-25.765420712319262</c:v>
                </c:pt>
                <c:pt idx="128">
                  <c:v>-25.792253817975666</c:v>
                </c:pt>
                <c:pt idx="129">
                  <c:v>-25.822028013839777</c:v>
                </c:pt>
                <c:pt idx="130">
                  <c:v>-25.854541978012723</c:v>
                </c:pt>
                <c:pt idx="131">
                  <c:v>-25.889609978372068</c:v>
                </c:pt>
                <c:pt idx="132">
                  <c:v>-25.927060405865383</c:v>
                </c:pt>
                <c:pt idx="133">
                  <c:v>-25.966734472331503</c:v>
                </c:pt>
                <c:pt idx="134">
                  <c:v>-26.008485051401205</c:v>
                </c:pt>
                <c:pt idx="135">
                  <c:v>-26.05217564420769</c:v>
                </c:pt>
                <c:pt idx="136">
                  <c:v>-26.097679454289285</c:v>
                </c:pt>
                <c:pt idx="137">
                  <c:v>-26.144878558289271</c:v>
                </c:pt>
                <c:pt idx="138">
                  <c:v>-26.193663160926427</c:v>
                </c:pt>
                <c:pt idx="139">
                  <c:v>-26.243930924287486</c:v>
                </c:pt>
                <c:pt idx="140">
                  <c:v>-26.295586362828889</c:v>
                </c:pt>
                <c:pt idx="141">
                  <c:v>-26.348540296610594</c:v>
                </c:pt>
                <c:pt idx="142">
                  <c:v>-26.402709356252814</c:v>
                </c:pt>
                <c:pt idx="143">
                  <c:v>-26.45801553393472</c:v>
                </c:pt>
                <c:pt idx="144">
                  <c:v>-26.514385775463722</c:v>
                </c:pt>
                <c:pt idx="145">
                  <c:v>-26.571751609055244</c:v>
                </c:pt>
                <c:pt idx="146">
                  <c:v>-26.630048806989379</c:v>
                </c:pt>
                <c:pt idx="147">
                  <c:v>-26.689217076766564</c:v>
                </c:pt>
                <c:pt idx="148">
                  <c:v>-26.749199778779314</c:v>
                </c:pt>
                <c:pt idx="149">
                  <c:v>-26.809943667860278</c:v>
                </c:pt>
                <c:pt idx="150">
                  <c:v>-26.871398656366118</c:v>
                </c:pt>
                <c:pt idx="151">
                  <c:v>-26.933517596717579</c:v>
                </c:pt>
                <c:pt idx="152">
                  <c:v>-26.996256081544768</c:v>
                </c:pt>
                <c:pt idx="153">
                  <c:v>-27.059572259787089</c:v>
                </c:pt>
                <c:pt idx="154">
                  <c:v>-27.123426667273151</c:v>
                </c:pt>
                <c:pt idx="155">
                  <c:v>-27.187782070461303</c:v>
                </c:pt>
                <c:pt idx="156">
                  <c:v>-27.252603322157924</c:v>
                </c:pt>
                <c:pt idx="157">
                  <c:v>-27.31785722815183</c:v>
                </c:pt>
                <c:pt idx="158">
                  <c:v>-27.383512423809982</c:v>
                </c:pt>
                <c:pt idx="159">
                  <c:v>-27.449539259774653</c:v>
                </c:pt>
                <c:pt idx="160">
                  <c:v>-27.515909695986856</c:v>
                </c:pt>
                <c:pt idx="161">
                  <c:v>-27.58259720333556</c:v>
                </c:pt>
                <c:pt idx="162">
                  <c:v>-27.649576672299521</c:v>
                </c:pt>
                <c:pt idx="163">
                  <c:v>-27.716824328008094</c:v>
                </c:pt>
                <c:pt idx="164">
                  <c:v>-27.784317651201086</c:v>
                </c:pt>
                <c:pt idx="165">
                  <c:v>-27.852035304615306</c:v>
                </c:pt>
                <c:pt idx="166">
                  <c:v>-27.919957064368766</c:v>
                </c:pt>
                <c:pt idx="167">
                  <c:v>-27.988063755951657</c:v>
                </c:pt>
                <c:pt idx="168">
                  <c:v>-28.056337194468274</c:v>
                </c:pt>
                <c:pt idx="169">
                  <c:v>-28.124760128805111</c:v>
                </c:pt>
                <c:pt idx="170">
                  <c:v>-28.193316189428455</c:v>
                </c:pt>
                <c:pt idx="171">
                  <c:v>-28.261989839540441</c:v>
                </c:pt>
                <c:pt idx="172">
                  <c:v>-28.33076632934538</c:v>
                </c:pt>
                <c:pt idx="173">
                  <c:v>-28.399631653198956</c:v>
                </c:pt>
                <c:pt idx="174">
                  <c:v>-28.468572509431876</c:v>
                </c:pt>
                <c:pt idx="175">
                  <c:v>-28.537576262656476</c:v>
                </c:pt>
                <c:pt idx="176">
                  <c:v>-28.606630908380517</c:v>
                </c:pt>
                <c:pt idx="177">
                  <c:v>-28.675725039766341</c:v>
                </c:pt>
                <c:pt idx="178">
                  <c:v>-28.744847816386581</c:v>
                </c:pt>
                <c:pt idx="179">
                  <c:v>-28.81398893483912</c:v>
                </c:pt>
                <c:pt idx="180">
                  <c:v>-28.88313860109491</c:v>
                </c:pt>
                <c:pt idx="181">
                  <c:v>-28.952287504461822</c:v>
                </c:pt>
                <c:pt idx="182">
                  <c:v>-29.02142679305669</c:v>
                </c:pt>
                <c:pt idx="183">
                  <c:v>-29.090548050685872</c:v>
                </c:pt>
                <c:pt idx="184">
                  <c:v>-29.159643275041986</c:v>
                </c:pt>
                <c:pt idx="185">
                  <c:v>-29.228704857131568</c:v>
                </c:pt>
                <c:pt idx="186">
                  <c:v>-29.297725561854353</c:v>
                </c:pt>
                <c:pt idx="187">
                  <c:v>-29.366698509660839</c:v>
                </c:pt>
                <c:pt idx="188">
                  <c:v>-29.435617159220101</c:v>
                </c:pt>
                <c:pt idx="189">
                  <c:v>-29.504475291034488</c:v>
                </c:pt>
                <c:pt idx="190">
                  <c:v>-29.573266991942507</c:v>
                </c:pt>
                <c:pt idx="191">
                  <c:v>-29.641986640455229</c:v>
                </c:pt>
                <c:pt idx="192">
                  <c:v>-29.710628892875349</c:v>
                </c:pt>
                <c:pt idx="193">
                  <c:v>-29.779188670151541</c:v>
                </c:pt>
                <c:pt idx="194">
                  <c:v>-29.84766114542397</c:v>
                </c:pt>
                <c:pt idx="195">
                  <c:v>-29.916041732219874</c:v>
                </c:pt>
                <c:pt idx="196">
                  <c:v>-29.984326073260803</c:v>
                </c:pt>
                <c:pt idx="197">
                  <c:v>-30.052510029845649</c:v>
                </c:pt>
                <c:pt idx="198">
                  <c:v>-30.120589671776102</c:v>
                </c:pt>
                <c:pt idx="199">
                  <c:v>-30.188561267793162</c:v>
                </c:pt>
                <c:pt idx="200">
                  <c:v>-30.256421276495548</c:v>
                </c:pt>
                <c:pt idx="201">
                  <c:v>-30.324166337712573</c:v>
                </c:pt>
                <c:pt idx="202">
                  <c:v>-30.391793264305903</c:v>
                </c:pt>
                <c:pt idx="203">
                  <c:v>-30.459299034376272</c:v>
                </c:pt>
                <c:pt idx="204">
                  <c:v>-30.526680783852512</c:v>
                </c:pt>
                <c:pt idx="205">
                  <c:v>-30.593935799442029</c:v>
                </c:pt>
                <c:pt idx="206">
                  <c:v>-30.661061511922728</c:v>
                </c:pt>
                <c:pt idx="207">
                  <c:v>-30.728055489758077</c:v>
                </c:pt>
                <c:pt idx="208">
                  <c:v>-30.794915433017586</c:v>
                </c:pt>
                <c:pt idx="209">
                  <c:v>-30.861639167586642</c:v>
                </c:pt>
                <c:pt idx="210">
                  <c:v>-30.928224639650054</c:v>
                </c:pt>
                <c:pt idx="211">
                  <c:v>-30.994669910434993</c:v>
                </c:pt>
                <c:pt idx="212">
                  <c:v>-31.06097315119964</c:v>
                </c:pt>
                <c:pt idx="213">
                  <c:v>-31.127132638454754</c:v>
                </c:pt>
                <c:pt idx="214">
                  <c:v>-31.193146749406104</c:v>
                </c:pt>
                <c:pt idx="215">
                  <c:v>-31.259013957606339</c:v>
                </c:pt>
                <c:pt idx="216">
                  <c:v>-31.324732828805686</c:v>
                </c:pt>
                <c:pt idx="217">
                  <c:v>-31.390302016991271</c:v>
                </c:pt>
                <c:pt idx="218">
                  <c:v>-31.455720260605617</c:v>
                </c:pt>
                <c:pt idx="219">
                  <c:v>-31.520986378935277</c:v>
                </c:pt>
                <c:pt idx="220">
                  <c:v>-31.58609926866113</c:v>
                </c:pt>
                <c:pt idx="221">
                  <c:v>-31.651057900562364</c:v>
                </c:pt>
                <c:pt idx="222">
                  <c:v>-31.715861316366517</c:v>
                </c:pt>
                <c:pt idx="223">
                  <c:v>-31.780508625738445</c:v>
                </c:pt>
                <c:pt idx="224">
                  <c:v>-31.844999003401501</c:v>
                </c:pt>
                <c:pt idx="225">
                  <c:v>-31.909331686384395</c:v>
                </c:pt>
                <c:pt idx="226">
                  <c:v>-31.973505971387901</c:v>
                </c:pt>
                <c:pt idx="227">
                  <c:v>-32.037521212265425</c:v>
                </c:pt>
                <c:pt idx="228">
                  <c:v>-32.101376817612227</c:v>
                </c:pt>
                <c:pt idx="229">
                  <c:v>-32.16507224845801</c:v>
                </c:pt>
                <c:pt idx="230">
                  <c:v>-32.228607016058135</c:v>
                </c:pt>
                <c:pt idx="231">
                  <c:v>-32.291980679778717</c:v>
                </c:pt>
                <c:pt idx="232">
                  <c:v>-32.355192845071365</c:v>
                </c:pt>
                <c:pt idx="233">
                  <c:v>-32.418243161533297</c:v>
                </c:pt>
                <c:pt idx="234">
                  <c:v>-32.481131321048991</c:v>
                </c:pt>
                <c:pt idx="235">
                  <c:v>-32.543857056009585</c:v>
                </c:pt>
                <c:pt idx="236">
                  <c:v>-32.606420137606463</c:v>
                </c:pt>
                <c:pt idx="237">
                  <c:v>-32.668820374195768</c:v>
                </c:pt>
                <c:pt idx="238">
                  <c:v>-32.731057609730513</c:v>
                </c:pt>
                <c:pt idx="239">
                  <c:v>-32.793131722257314</c:v>
                </c:pt>
                <c:pt idx="240">
                  <c:v>-32.855042622474926</c:v>
                </c:pt>
                <c:pt idx="241">
                  <c:v>-32.916790252351667</c:v>
                </c:pt>
                <c:pt idx="242">
                  <c:v>-32.978374583799294</c:v>
                </c:pt>
                <c:pt idx="243">
                  <c:v>-33.039795617400785</c:v>
                </c:pt>
                <c:pt idx="244">
                  <c:v>-33.101053381189601</c:v>
                </c:pt>
                <c:pt idx="245">
                  <c:v>-33.162147929478294</c:v>
                </c:pt>
                <c:pt idx="246">
                  <c:v>-33.223079341734262</c:v>
                </c:pt>
                <c:pt idx="247">
                  <c:v>-33.283847721500578</c:v>
                </c:pt>
                <c:pt idx="248">
                  <c:v>-33.344453195360032</c:v>
                </c:pt>
                <c:pt idx="249">
                  <c:v>-33.404895911940493</c:v>
                </c:pt>
                <c:pt idx="250">
                  <c:v>-33.465176040959847</c:v>
                </c:pt>
                <c:pt idx="251">
                  <c:v>-33.525293772308757</c:v>
                </c:pt>
                <c:pt idx="252">
                  <c:v>-33.585249315169811</c:v>
                </c:pt>
                <c:pt idx="253">
                  <c:v>-33.645042897171315</c:v>
                </c:pt>
                <c:pt idx="254">
                  <c:v>-33.704674763574488</c:v>
                </c:pt>
                <c:pt idx="255">
                  <c:v>-33.764145176492505</c:v>
                </c:pt>
                <c:pt idx="256">
                  <c:v>-33.823454414140144</c:v>
                </c:pt>
                <c:pt idx="257">
                  <c:v>-33.882602770112761</c:v>
                </c:pt>
                <c:pt idx="258">
                  <c:v>-33.941590552693356</c:v>
                </c:pt>
                <c:pt idx="259">
                  <c:v>-34.000418084186599</c:v>
                </c:pt>
                <c:pt idx="260">
                  <c:v>-34.05908570027875</c:v>
                </c:pt>
                <c:pt idx="261">
                  <c:v>-34.117593749422348</c:v>
                </c:pt>
                <c:pt idx="262">
                  <c:v>-34.17594259224466</c:v>
                </c:pt>
                <c:pt idx="263">
                  <c:v>-34.234132600979031</c:v>
                </c:pt>
                <c:pt idx="264">
                  <c:v>-34.292164158918119</c:v>
                </c:pt>
                <c:pt idx="265">
                  <c:v>-34.350037659888166</c:v>
                </c:pt>
                <c:pt idx="266">
                  <c:v>-34.407753507743408</c:v>
                </c:pt>
                <c:pt idx="267">
                  <c:v>-34.46531211588001</c:v>
                </c:pt>
                <c:pt idx="268">
                  <c:v>-34.522713906768459</c:v>
                </c:pt>
                <c:pt idx="269">
                  <c:v>-34.579959311503956</c:v>
                </c:pt>
                <c:pt idx="270">
                  <c:v>-34.637048769373926</c:v>
                </c:pt>
                <c:pt idx="271">
                  <c:v>-34.693982727442062</c:v>
                </c:pt>
                <c:pt idx="272">
                  <c:v>-34.750761640148198</c:v>
                </c:pt>
                <c:pt idx="273">
                  <c:v>-34.807385968923448</c:v>
                </c:pt>
                <c:pt idx="274">
                  <c:v>-34.863856181819969</c:v>
                </c:pt>
                <c:pt idx="275">
                  <c:v>-34.920172753154809</c:v>
                </c:pt>
                <c:pt idx="276">
                  <c:v>-34.976336163167289</c:v>
                </c:pt>
                <c:pt idx="277">
                  <c:v>-35.032346897689372</c:v>
                </c:pt>
                <c:pt idx="278">
                  <c:v>-35.088205447828614</c:v>
                </c:pt>
                <c:pt idx="279">
                  <c:v>-35.143912309663065</c:v>
                </c:pt>
                <c:pt idx="280">
                  <c:v>-35.199467983947756</c:v>
                </c:pt>
                <c:pt idx="281">
                  <c:v>-35.254872975832392</c:v>
                </c:pt>
                <c:pt idx="282">
                  <c:v>-35.310127794589661</c:v>
                </c:pt>
                <c:pt idx="283">
                  <c:v>-35.365232953353932</c:v>
                </c:pt>
                <c:pt idx="284">
                  <c:v>-35.420188968869752</c:v>
                </c:pt>
                <c:pt idx="285">
                  <c:v>-35.474996361250021</c:v>
                </c:pt>
                <c:pt idx="286">
                  <c:v>-35.529655653743276</c:v>
                </c:pt>
                <c:pt idx="287">
                  <c:v>-35.58416737250981</c:v>
                </c:pt>
                <c:pt idx="288">
                  <c:v>-35.638532046406318</c:v>
                </c:pt>
                <c:pt idx="289">
                  <c:v>-35.692750206778747</c:v>
                </c:pt>
                <c:pt idx="290">
                  <c:v>-35.746822387263009</c:v>
                </c:pt>
                <c:pt idx="291">
                  <c:v>-35.800749123593299</c:v>
                </c:pt>
                <c:pt idx="292">
                  <c:v>-35.854530953417765</c:v>
                </c:pt>
                <c:pt idx="293">
                  <c:v>-35.908168416121143</c:v>
                </c:pt>
                <c:pt idx="294">
                  <c:v>-35.961662052654233</c:v>
                </c:pt>
                <c:pt idx="295">
                  <c:v>-36.015012405369937</c:v>
                </c:pt>
                <c:pt idx="296">
                  <c:v>-36.068220017865514</c:v>
                </c:pt>
                <c:pt idx="297">
                  <c:v>-36.121285434830966</c:v>
                </c:pt>
                <c:pt idx="298">
                  <c:v>-36.174209201903267</c:v>
                </c:pt>
                <c:pt idx="299">
                  <c:v>-36.226991865526166</c:v>
                </c:pt>
                <c:pt idx="300">
                  <c:v>-36.279633972815475</c:v>
                </c:pt>
                <c:pt idx="301">
                  <c:v>-36.332136071429602</c:v>
                </c:pt>
                <c:pt idx="302">
                  <c:v>-36.38449870944504</c:v>
                </c:pt>
                <c:pt idx="303">
                  <c:v>-36.436722435236803</c:v>
                </c:pt>
                <c:pt idx="304">
                  <c:v>-36.488807797363513</c:v>
                </c:pt>
                <c:pt idx="305">
                  <c:v>-36.540755344456997</c:v>
                </c:pt>
                <c:pt idx="306">
                  <c:v>-36.592565625116222</c:v>
                </c:pt>
                <c:pt idx="307">
                  <c:v>-36.644239187805468</c:v>
                </c:pt>
                <c:pt idx="308">
                  <c:v>-36.695776580756515</c:v>
                </c:pt>
                <c:pt idx="309">
                  <c:v>-36.747178351874737</c:v>
                </c:pt>
                <c:pt idx="310">
                  <c:v>-36.798445048648993</c:v>
                </c:pt>
                <c:pt idx="311">
                  <c:v>-36.849577218065079</c:v>
                </c:pt>
                <c:pt idx="312">
                  <c:v>-36.900575406522698</c:v>
                </c:pt>
                <c:pt idx="313">
                  <c:v>-36.951440159755904</c:v>
                </c:pt>
                <c:pt idx="314">
                  <c:v>-37.002172022756604</c:v>
                </c:pt>
                <c:pt idx="315">
                  <c:v>-37.052771539701411</c:v>
                </c:pt>
                <c:pt idx="316">
                  <c:v>-37.103239253881377</c:v>
                </c:pt>
                <c:pt idx="317">
                  <c:v>-37.153575707634673</c:v>
                </c:pt>
                <c:pt idx="318">
                  <c:v>-37.203781442282171</c:v>
                </c:pt>
                <c:pt idx="319">
                  <c:v>-37.253856998065615</c:v>
                </c:pt>
                <c:pt idx="320">
                  <c:v>-37.303802914088507</c:v>
                </c:pt>
                <c:pt idx="321">
                  <c:v>-37.353619728259496</c:v>
                </c:pt>
                <c:pt idx="322">
                  <c:v>-37.403307977238185</c:v>
                </c:pt>
                <c:pt idx="323">
                  <c:v>-37.452868196383307</c:v>
                </c:pt>
                <c:pt idx="324">
                  <c:v>-37.50230091970321</c:v>
                </c:pt>
                <c:pt idx="325">
                  <c:v>-37.551606679808444</c:v>
                </c:pt>
                <c:pt idx="326">
                  <c:v>-37.600786007866546</c:v>
                </c:pt>
                <c:pt idx="327">
                  <c:v>-37.649839433558824</c:v>
                </c:pt>
                <c:pt idx="328">
                  <c:v>-37.698767485039113</c:v>
                </c:pt>
                <c:pt idx="329">
                  <c:v>-37.747570688894427</c:v>
                </c:pt>
                <c:pt idx="330">
                  <c:v>-37.79624957010747</c:v>
                </c:pt>
                <c:pt idx="331">
                  <c:v>-37.844804652020855</c:v>
                </c:pt>
                <c:pt idx="332">
                  <c:v>-37.893236456303121</c:v>
                </c:pt>
                <c:pt idx="333">
                  <c:v>-37.941545502916263</c:v>
                </c:pt>
                <c:pt idx="334">
                  <c:v>-37.989732310085003</c:v>
                </c:pt>
                <c:pt idx="335">
                  <c:v>-38.037797394267471</c:v>
                </c:pt>
                <c:pt idx="336">
                  <c:v>-38.085741270127414</c:v>
                </c:pt>
                <c:pt idx="337">
                  <c:v>-38.133564450507841</c:v>
                </c:pt>
                <c:pt idx="338">
                  <c:v>-38.181267446406004</c:v>
                </c:pt>
                <c:pt idx="339">
                  <c:v>-38.228850766949741</c:v>
                </c:pt>
                <c:pt idx="340">
                  <c:v>-38.27631491937511</c:v>
                </c:pt>
                <c:pt idx="341">
                  <c:v>-38.3236604090052</c:v>
                </c:pt>
                <c:pt idx="342">
                  <c:v>-38.370887739230199</c:v>
                </c:pt>
                <c:pt idx="343">
                  <c:v>-38.41799741148855</c:v>
                </c:pt>
                <c:pt idx="344">
                  <c:v>-38.464989925249292</c:v>
                </c:pt>
                <c:pt idx="345">
                  <c:v>-38.511865777995375</c:v>
                </c:pt>
                <c:pt idx="346">
                  <c:v>-38.558625465208152</c:v>
                </c:pt>
                <c:pt idx="347">
                  <c:v>-38.605269480352653</c:v>
                </c:pt>
                <c:pt idx="348">
                  <c:v>-38.65179831486401</c:v>
                </c:pt>
                <c:pt idx="349">
                  <c:v>-38.698212458134734</c:v>
                </c:pt>
                <c:pt idx="350">
                  <c:v>-38.744512397502881</c:v>
                </c:pt>
                <c:pt idx="351">
                  <c:v>-38.790698618241073</c:v>
                </c:pt>
                <c:pt idx="352">
                  <c:v>-38.836771603546374</c:v>
                </c:pt>
                <c:pt idx="353">
                  <c:v>-38.882731834530958</c:v>
                </c:pt>
                <c:pt idx="354">
                  <c:v>-38.928579790213561</c:v>
                </c:pt>
                <c:pt idx="355">
                  <c:v>-38.974315947511592</c:v>
                </c:pt>
                <c:pt idx="356">
                  <c:v>-39.019940781234105</c:v>
                </c:pt>
                <c:pt idx="357">
                  <c:v>-39.065454764075369</c:v>
                </c:pt>
                <c:pt idx="358">
                  <c:v>-39.110858366609087</c:v>
                </c:pt>
                <c:pt idx="359">
                  <c:v>-39.156152057283343</c:v>
                </c:pt>
                <c:pt idx="360">
                  <c:v>-39.201336302416067</c:v>
                </c:pt>
                <c:pt idx="361">
                  <c:v>-39.246411566191171</c:v>
                </c:pt>
                <c:pt idx="362">
                  <c:v>-39.291378310655233</c:v>
                </c:pt>
                <c:pt idx="363">
                  <c:v>-39.336236995714749</c:v>
                </c:pt>
                <c:pt idx="364">
                  <c:v>-39.380988079133843</c:v>
                </c:pt>
                <c:pt idx="365">
                  <c:v>-39.425632016532617</c:v>
                </c:pt>
                <c:pt idx="366">
                  <c:v>-39.470169261385905</c:v>
                </c:pt>
                <c:pt idx="367">
                  <c:v>-39.514600265022487</c:v>
                </c:pt>
                <c:pt idx="368">
                  <c:v>-39.558925476624836</c:v>
                </c:pt>
                <c:pt idx="369">
                  <c:v>-39.603145343229301</c:v>
                </c:pt>
                <c:pt idx="370">
                  <c:v>-39.647260309726576</c:v>
                </c:pt>
                <c:pt idx="371">
                  <c:v>-39.691270818862783</c:v>
                </c:pt>
                <c:pt idx="372">
                  <c:v>-39.735177311240754</c:v>
                </c:pt>
                <c:pt idx="373">
                  <c:v>-39.778980225321874</c:v>
                </c:pt>
                <c:pt idx="374">
                  <c:v>-39.822679997428089</c:v>
                </c:pt>
                <c:pt idx="375">
                  <c:v>-39.866277061744455</c:v>
                </c:pt>
                <c:pt idx="376">
                  <c:v>-39.909771850321867</c:v>
                </c:pt>
                <c:pt idx="377">
                  <c:v>-39.953164793080219</c:v>
                </c:pt>
                <c:pt idx="378">
                  <c:v>-39.99645631781177</c:v>
                </c:pt>
                <c:pt idx="379">
                  <c:v>-40.039646850184944</c:v>
                </c:pt>
                <c:pt idx="380">
                  <c:v>-40.082736813748234</c:v>
                </c:pt>
                <c:pt idx="381">
                  <c:v>-40.125726629934569</c:v>
                </c:pt>
                <c:pt idx="382">
                  <c:v>-40.16861671806582</c:v>
                </c:pt>
                <c:pt idx="383">
                  <c:v>-40.211407495357562</c:v>
                </c:pt>
                <c:pt idx="384">
                  <c:v>-40.254099376924124</c:v>
                </c:pt>
                <c:pt idx="385">
                  <c:v>-40.296692775783882</c:v>
                </c:pt>
                <c:pt idx="386">
                  <c:v>-40.339188102864689</c:v>
                </c:pt>
                <c:pt idx="387">
                  <c:v>-40.381585767009611</c:v>
                </c:pt>
                <c:pt idx="388">
                  <c:v>-40.42388617498279</c:v>
                </c:pt>
                <c:pt idx="389">
                  <c:v>-40.466089731475556</c:v>
                </c:pt>
                <c:pt idx="390">
                  <c:v>-40.508196839112699</c:v>
                </c:pt>
                <c:pt idx="391">
                  <c:v>-40.550207898458901</c:v>
                </c:pt>
                <c:pt idx="392">
                  <c:v>-40.592123308025414</c:v>
                </c:pt>
                <c:pt idx="393">
                  <c:v>-40.63394346427679</c:v>
                </c:pt>
                <c:pt idx="394">
                  <c:v>-40.675668761637809</c:v>
                </c:pt>
                <c:pt idx="395">
                  <c:v>-40.717299592500609</c:v>
                </c:pt>
                <c:pt idx="396">
                  <c:v>-40.758836347231892</c:v>
                </c:pt>
                <c:pt idx="397">
                  <c:v>-40.800279414180267</c:v>
                </c:pt>
                <c:pt idx="398">
                  <c:v>-40.841629179683764</c:v>
                </c:pt>
                <c:pt idx="399">
                  <c:v>-40.88288602807738</c:v>
                </c:pt>
                <c:pt idx="400">
                  <c:v>-40.924050341700919</c:v>
                </c:pt>
                <c:pt idx="401">
                  <c:v>-40.965122500906659</c:v>
                </c:pt>
                <c:pt idx="402">
                  <c:v>-41.006102884067403</c:v>
                </c:pt>
                <c:pt idx="403">
                  <c:v>-41.046991867584467</c:v>
                </c:pt>
                <c:pt idx="404">
                  <c:v>-41.087789825895825</c:v>
                </c:pt>
                <c:pt idx="405">
                  <c:v>-41.128497131484245</c:v>
                </c:pt>
                <c:pt idx="406">
                  <c:v>-41.16911415488569</c:v>
                </c:pt>
                <c:pt idx="407">
                  <c:v>-41.209641264697574</c:v>
                </c:pt>
                <c:pt idx="408">
                  <c:v>-41.250078827587302</c:v>
                </c:pt>
                <c:pt idx="409">
                  <c:v>-41.290427208300699</c:v>
                </c:pt>
                <c:pt idx="410">
                  <c:v>-41.330686769670635</c:v>
                </c:pt>
                <c:pt idx="411">
                  <c:v>-41.370857872625642</c:v>
                </c:pt>
                <c:pt idx="412">
                  <c:v>-41.410940876198595</c:v>
                </c:pt>
                <c:pt idx="413">
                  <c:v>-41.450936137535479</c:v>
                </c:pt>
                <c:pt idx="414">
                  <c:v>-41.490844011904116</c:v>
                </c:pt>
                <c:pt idx="415">
                  <c:v>-41.530664852703083</c:v>
                </c:pt>
                <c:pt idx="416">
                  <c:v>-41.570399011470585</c:v>
                </c:pt>
                <c:pt idx="417">
                  <c:v>-41.610046837893258</c:v>
                </c:pt>
                <c:pt idx="418">
                  <c:v>-41.649608679815238</c:v>
                </c:pt>
                <c:pt idx="419">
                  <c:v>-41.689084883247077</c:v>
                </c:pt>
                <c:pt idx="420">
                  <c:v>-41.728475792374802</c:v>
                </c:pt>
                <c:pt idx="421">
                  <c:v>-41.767781749568883</c:v>
                </c:pt>
                <c:pt idx="422">
                  <c:v>-41.807003095393362</c:v>
                </c:pt>
                <c:pt idx="423">
                  <c:v>-41.846140168614866</c:v>
                </c:pt>
                <c:pt idx="424">
                  <c:v>-41.885193306211733</c:v>
                </c:pt>
                <c:pt idx="425">
                  <c:v>-41.924162843383144</c:v>
                </c:pt>
                <c:pt idx="426">
                  <c:v>-41.963049113558185</c:v>
                </c:pt>
                <c:pt idx="427">
                  <c:v>-42.001852448405046</c:v>
                </c:pt>
                <c:pt idx="428">
                  <c:v>-42.040573177840102</c:v>
                </c:pt>
                <c:pt idx="429">
                  <c:v>-42.079211630037108</c:v>
                </c:pt>
                <c:pt idx="430">
                  <c:v>-42.117768131436293</c:v>
                </c:pt>
                <c:pt idx="431">
                  <c:v>-42.156243006753584</c:v>
                </c:pt>
                <c:pt idx="432">
                  <c:v>-42.194636578989687</c:v>
                </c:pt>
                <c:pt idx="433">
                  <c:v>-42.232949169439266</c:v>
                </c:pt>
                <c:pt idx="434">
                  <c:v>-42.271181097700094</c:v>
                </c:pt>
                <c:pt idx="435">
                  <c:v>-42.309332681682164</c:v>
                </c:pt>
                <c:pt idx="436">
                  <c:v>-42.347404237616864</c:v>
                </c:pt>
                <c:pt idx="437">
                  <c:v>-42.385396080066045</c:v>
                </c:pt>
                <c:pt idx="438">
                  <c:v>-42.423308521931133</c:v>
                </c:pt>
                <c:pt idx="439">
                  <c:v>-42.461141874462328</c:v>
                </c:pt>
                <c:pt idx="440">
                  <c:v>-42.498896447267541</c:v>
                </c:pt>
                <c:pt idx="441">
                  <c:v>-42.536572548321551</c:v>
                </c:pt>
                <c:pt idx="442">
                  <c:v>-42.574170483975038</c:v>
                </c:pt>
                <c:pt idx="443">
                  <c:v>-42.611690558963616</c:v>
                </c:pt>
                <c:pt idx="444">
                  <c:v>-42.649133076416888</c:v>
                </c:pt>
                <c:pt idx="445">
                  <c:v>-42.686498337867327</c:v>
                </c:pt>
                <c:pt idx="446">
                  <c:v>-42.723786643259423</c:v>
                </c:pt>
                <c:pt idx="447">
                  <c:v>-42.760998290958469</c:v>
                </c:pt>
                <c:pt idx="448">
                  <c:v>-42.798133577759607</c:v>
                </c:pt>
                <c:pt idx="449">
                  <c:v>-42.835192798896664</c:v>
                </c:pt>
                <c:pt idx="450">
                  <c:v>-42.872176248051062</c:v>
                </c:pt>
                <c:pt idx="451">
                  <c:v>-42.909084217360686</c:v>
                </c:pt>
                <c:pt idx="452">
                  <c:v>-42.945916997428654</c:v>
                </c:pt>
                <c:pt idx="453">
                  <c:v>-42.982674877332173</c:v>
                </c:pt>
                <c:pt idx="454">
                  <c:v>-43.019358144631276</c:v>
                </c:pt>
                <c:pt idx="455">
                  <c:v>-43.055967085377567</c:v>
                </c:pt>
                <c:pt idx="456">
                  <c:v>-43.092501984122961</c:v>
                </c:pt>
                <c:pt idx="457">
                  <c:v>-43.128963123928287</c:v>
                </c:pt>
                <c:pt idx="458">
                  <c:v>-43.165350786372009</c:v>
                </c:pt>
                <c:pt idx="459">
                  <c:v>-43.201665251558822</c:v>
                </c:pt>
                <c:pt idx="460">
                  <c:v>-43.237906798128201</c:v>
                </c:pt>
                <c:pt idx="461">
                  <c:v>-43.27407570326298</c:v>
                </c:pt>
                <c:pt idx="462">
                  <c:v>-43.31017224269786</c:v>
                </c:pt>
                <c:pt idx="463">
                  <c:v>-43.346196690727922</c:v>
                </c:pt>
                <c:pt idx="464">
                  <c:v>-43.382149320216953</c:v>
                </c:pt>
                <c:pt idx="465">
                  <c:v>-43.418030402606</c:v>
                </c:pt>
                <c:pt idx="466">
                  <c:v>-43.453840207921658</c:v>
                </c:pt>
                <c:pt idx="467">
                  <c:v>-43.489579004784424</c:v>
                </c:pt>
                <c:pt idx="468">
                  <c:v>-43.525247060416994</c:v>
                </c:pt>
                <c:pt idx="469">
                  <c:v>-43.56084464065254</c:v>
                </c:pt>
                <c:pt idx="470">
                  <c:v>-43.596372009942925</c:v>
                </c:pt>
                <c:pt idx="471">
                  <c:v>-43.631829431366867</c:v>
                </c:pt>
                <c:pt idx="472">
                  <c:v>-43.667217166638139</c:v>
                </c:pt>
                <c:pt idx="473">
                  <c:v>-43.70253547611361</c:v>
                </c:pt>
                <c:pt idx="474">
                  <c:v>-43.737784618801371</c:v>
                </c:pt>
                <c:pt idx="475">
                  <c:v>-43.772964852368759</c:v>
                </c:pt>
                <c:pt idx="476">
                  <c:v>-43.808076433150333</c:v>
                </c:pt>
                <c:pt idx="477">
                  <c:v>-43.843119616155811</c:v>
                </c:pt>
                <c:pt idx="478">
                  <c:v>-43.878094655078037</c:v>
                </c:pt>
                <c:pt idx="479">
                  <c:v>-43.913001802300798</c:v>
                </c:pt>
                <c:pt idx="480">
                  <c:v>-43.947841308906696</c:v>
                </c:pt>
                <c:pt idx="481">
                  <c:v>-43.982613424684907</c:v>
                </c:pt>
                <c:pt idx="482">
                  <c:v>-44.017318398138976</c:v>
                </c:pt>
                <c:pt idx="483">
                  <c:v>-44.051956476494489</c:v>
                </c:pt>
                <c:pt idx="484">
                  <c:v>-44.08652790570676</c:v>
                </c:pt>
                <c:pt idx="485">
                  <c:v>-44.121032930468445</c:v>
                </c:pt>
                <c:pt idx="486">
                  <c:v>-44.155471794217213</c:v>
                </c:pt>
                <c:pt idx="487">
                  <c:v>-44.189844739143147</c:v>
                </c:pt>
                <c:pt idx="488">
                  <c:v>-44.224152006196384</c:v>
                </c:pt>
                <c:pt idx="489">
                  <c:v>-44.258393835094509</c:v>
                </c:pt>
                <c:pt idx="490">
                  <c:v>-44.292570464330005</c:v>
                </c:pt>
                <c:pt idx="491">
                  <c:v>-44.326682131177648</c:v>
                </c:pt>
                <c:pt idx="492">
                  <c:v>-44.360729071701812</c:v>
                </c:pt>
                <c:pt idx="493">
                  <c:v>-44.394711520763806</c:v>
                </c:pt>
                <c:pt idx="494">
                  <c:v>-44.428629712029135</c:v>
                </c:pt>
                <c:pt idx="495">
                  <c:v>-44.462483877974684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2B-4C95-8F28-897E57AD0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0458560"/>
        <c:axId val="850454816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演算処理!$BA$34:$BA$529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演算処理!$BG$34:$BG$529</c:f>
              <c:numCache>
                <c:formatCode>General</c:formatCode>
                <c:ptCount val="496"/>
                <c:pt idx="0">
                  <c:v>-44.884789587221434</c:v>
                </c:pt>
                <c:pt idx="1">
                  <c:v>-41.781972910896911</c:v>
                </c:pt>
                <c:pt idx="2">
                  <c:v>-39.180598693812286</c:v>
                </c:pt>
                <c:pt idx="3">
                  <c:v>-36.949656783235916</c:v>
                </c:pt>
                <c:pt idx="4">
                  <c:v>-35.00473136716829</c:v>
                </c:pt>
                <c:pt idx="5">
                  <c:v>-33.288273851802842</c:v>
                </c:pt>
                <c:pt idx="6">
                  <c:v>-31.759328041105022</c:v>
                </c:pt>
                <c:pt idx="7">
                  <c:v>-30.387744720001734</c:v>
                </c:pt>
                <c:pt idx="8">
                  <c:v>-29.150719591749041</c:v>
                </c:pt>
                <c:pt idx="9">
                  <c:v>-28.030617539975569</c:v>
                </c:pt>
                <c:pt idx="10">
                  <c:v>-27.013549059918553</c:v>
                </c:pt>
                <c:pt idx="11">
                  <c:v>-26.088406909890214</c:v>
                </c:pt>
                <c:pt idx="12">
                  <c:v>-25.246195396065346</c:v>
                </c:pt>
                <c:pt idx="13">
                  <c:v>-24.479552068574677</c:v>
                </c:pt>
                <c:pt idx="14">
                  <c:v>-23.78239980500096</c:v>
                </c:pt>
                <c:pt idx="15">
                  <c:v>-23.149689800433087</c:v>
                </c:pt>
                <c:pt idx="16">
                  <c:v>-22.577209773701977</c:v>
                </c:pt>
                <c:pt idx="17">
                  <c:v>-22.061440423484399</c:v>
                </c:pt>
                <c:pt idx="18">
                  <c:v>-21.599448873555474</c:v>
                </c:pt>
                <c:pt idx="19">
                  <c:v>-21.188811714872241</c:v>
                </c:pt>
                <c:pt idx="20">
                  <c:v>-20.827562992578347</c:v>
                </c:pt>
                <c:pt idx="21">
                  <c:v>-20.514164546783835</c:v>
                </c:pt>
                <c:pt idx="22">
                  <c:v>-20.247497805259556</c:v>
                </c:pt>
                <c:pt idx="23">
                  <c:v>-20.026877686398254</c:v>
                </c:pt>
                <c:pt idx="24">
                  <c:v>-19.852090934338221</c:v>
                </c:pt>
                <c:pt idx="25">
                  <c:v>-19.723463249720229</c:v>
                </c:pt>
                <c:pt idx="26">
                  <c:v>-19.641962382366266</c:v>
                </c:pt>
                <c:pt idx="27">
                  <c:v>-19.609348511214307</c:v>
                </c:pt>
                <c:pt idx="28">
                  <c:v>-19.62838974022878</c:v>
                </c:pt>
                <c:pt idx="29">
                  <c:v>-19.703171113800195</c:v>
                </c:pt>
                <c:pt idx="30">
                  <c:v>-19.839543363687831</c:v>
                </c:pt>
                <c:pt idx="31">
                  <c:v>-20.045788719400448</c:v>
                </c:pt>
                <c:pt idx="32">
                  <c:v>-20.333637866440284</c:v>
                </c:pt>
                <c:pt idx="33">
                  <c:v>-20.719881068138605</c:v>
                </c:pt>
                <c:pt idx="34">
                  <c:v>-21.229038970917628</c:v>
                </c:pt>
                <c:pt idx="35">
                  <c:v>-21.898049224525021</c:v>
                </c:pt>
                <c:pt idx="36">
                  <c:v>-22.785115476702718</c:v>
                </c:pt>
                <c:pt idx="37">
                  <c:v>-23.988133455189772</c:v>
                </c:pt>
                <c:pt idx="38">
                  <c:v>-25.688716709417221</c:v>
                </c:pt>
                <c:pt idx="39">
                  <c:v>-28.281889609095256</c:v>
                </c:pt>
                <c:pt idx="40">
                  <c:v>-32.930550686346415</c:v>
                </c:pt>
                <c:pt idx="41">
                  <c:v>-48.94972849732887</c:v>
                </c:pt>
                <c:pt idx="42">
                  <c:v>-34.432554203936007</c:v>
                </c:pt>
                <c:pt idx="43">
                  <c:v>-26.80723744749244</c:v>
                </c:pt>
                <c:pt idx="44">
                  <c:v>-22.258898202540518</c:v>
                </c:pt>
                <c:pt idx="45">
                  <c:v>-18.872786776318474</c:v>
                </c:pt>
                <c:pt idx="46">
                  <c:v>-16.112874691963444</c:v>
                </c:pt>
                <c:pt idx="47">
                  <c:v>-13.756692775277495</c:v>
                </c:pt>
                <c:pt idx="48">
                  <c:v>-11.693998057550425</c:v>
                </c:pt>
                <c:pt idx="49">
                  <c:v>-9.8647035752159553</c:v>
                </c:pt>
                <c:pt idx="50">
                  <c:v>-8.2342908215389237</c:v>
                </c:pt>
                <c:pt idx="51">
                  <c:v>-6.782460270047558</c:v>
                </c:pt>
                <c:pt idx="52">
                  <c:v>-5.4974132266357989</c:v>
                </c:pt>
                <c:pt idx="53">
                  <c:v>-4.3729476707918842</c:v>
                </c:pt>
                <c:pt idx="54">
                  <c:v>-3.4072557632679734</c:v>
                </c:pt>
                <c:pt idx="55">
                  <c:v>-2.6029515005458919</c:v>
                </c:pt>
                <c:pt idx="56">
                  <c:v>-1.9674922401715782</c:v>
                </c:pt>
                <c:pt idx="57">
                  <c:v>-1.5101588961449408</c:v>
                </c:pt>
                <c:pt idx="58">
                  <c:v>-1.2262982075572235</c:v>
                </c:pt>
                <c:pt idx="59">
                  <c:v>-1.0733429537292338</c:v>
                </c:pt>
                <c:pt idx="60">
                  <c:v>-0.98231804342126949</c:v>
                </c:pt>
                <c:pt idx="61">
                  <c:v>-0.95455396803093229</c:v>
                </c:pt>
                <c:pt idx="62">
                  <c:v>-0.81378972680009931</c:v>
                </c:pt>
                <c:pt idx="63">
                  <c:v>-0.71778552351117064</c:v>
                </c:pt>
                <c:pt idx="64">
                  <c:v>-0.62004494333704518</c:v>
                </c:pt>
                <c:pt idx="65">
                  <c:v>-0.52630119930609298</c:v>
                </c:pt>
                <c:pt idx="66">
                  <c:v>-0.44033189438311005</c:v>
                </c:pt>
                <c:pt idx="67">
                  <c:v>-0.36401768010164515</c:v>
                </c:pt>
                <c:pt idx="68">
                  <c:v>-0.29786559289838194</c:v>
                </c:pt>
                <c:pt idx="69">
                  <c:v>-0.24152853933972082</c:v>
                </c:pt>
                <c:pt idx="70">
                  <c:v>-0.19419616522977839</c:v>
                </c:pt>
                <c:pt idx="71">
                  <c:v>-0.15485449504454973</c:v>
                </c:pt>
                <c:pt idx="72">
                  <c:v>-0.12244451933840966</c:v>
                </c:pt>
                <c:pt idx="73">
                  <c:v>-9.5951518156880161E-2</c:v>
                </c:pt>
                <c:pt idx="74">
                  <c:v>-7.4450030459054045E-2</c:v>
                </c:pt>
                <c:pt idx="75">
                  <c:v>-5.712186401273308E-2</c:v>
                </c:pt>
                <c:pt idx="76">
                  <c:v>-4.3258560356792437E-2</c:v>
                </c:pt>
                <c:pt idx="77">
                  <c:v>-3.2255499859322204E-2</c:v>
                </c:pt>
                <c:pt idx="78">
                  <c:v>-2.360201539727981E-2</c:v>
                </c:pt>
                <c:pt idx="79">
                  <c:v>-1.6870076142461828E-2</c:v>
                </c:pt>
                <c:pt idx="80">
                  <c:v>-1.1702974704932928E-2</c:v>
                </c:pt>
                <c:pt idx="81">
                  <c:v>-7.80476322634149E-3</c:v>
                </c:pt>
                <c:pt idx="82">
                  <c:v>-4.9307755871038335E-3</c:v>
                </c:pt>
                <c:pt idx="83">
                  <c:v>-2.8793381811322537E-3</c:v>
                </c:pt>
                <c:pt idx="84">
                  <c:v>-1.4846432350682467E-3</c:v>
                </c:pt>
                <c:pt idx="85">
                  <c:v>-6.106939211445139E-4</c:v>
                </c:pt>
                <c:pt idx="86">
                  <c:v>-1.4620313200655442E-4</c:v>
                </c:pt>
                <c:pt idx="87">
                  <c:v>-3.2154864089868899E-7</c:v>
                </c:pt>
                <c:pt idx="88">
                  <c:v>-9.907573281195288E-5</c:v>
                </c:pt>
                <c:pt idx="89">
                  <c:v>-3.824075838981524E-4</c:v>
                </c:pt>
                <c:pt idx="90">
                  <c:v>-8.0171923645366307E-4</c:v>
                </c:pt>
                <c:pt idx="91">
                  <c:v>-1.317840452265549E-3</c:v>
                </c:pt>
                <c:pt idx="92">
                  <c:v>-1.8993477893313683E-3</c:v>
                </c:pt>
                <c:pt idx="93">
                  <c:v>-2.5211758506682126E-3</c:v>
                </c:pt>
                <c:pt idx="94">
                  <c:v>-3.1634705726627434E-3</c:v>
                </c:pt>
                <c:pt idx="95">
                  <c:v>-3.8106428180202127E-3</c:v>
                </c:pt>
                <c:pt idx="96">
                  <c:v>-4.4505875897698013E-3</c:v>
                </c:pt>
                <c:pt idx="97">
                  <c:v>-5.0740401153636554E-3</c:v>
                </c:pt>
                <c:pt idx="98">
                  <c:v>-5.6740450088039063E-3</c:v>
                </c:pt>
                <c:pt idx="99">
                  <c:v>-6.2455188445323046E-3</c:v>
                </c:pt>
                <c:pt idx="100">
                  <c:v>-6.7848898982236054E-3</c:v>
                </c:pt>
                <c:pt idx="101">
                  <c:v>-7.2898016402254363E-3</c:v>
                </c:pt>
                <c:pt idx="102">
                  <c:v>-7.7588689057327687E-3</c:v>
                </c:pt>
                <c:pt idx="103">
                  <c:v>-8.1914775954438895E-3</c:v>
                </c:pt>
                <c:pt idx="104">
                  <c:v>-8.5876203520699121E-3</c:v>
                </c:pt>
                <c:pt idx="105">
                  <c:v>-8.9477619705415623E-3</c:v>
                </c:pt>
                <c:pt idx="106">
                  <c:v>-9.2727293821388418E-3</c:v>
                </c:pt>
                <c:pt idx="107">
                  <c:v>-9.5636219455747153E-3</c:v>
                </c:pt>
                <c:pt idx="108">
                  <c:v>-9.8217385147950018E-3</c:v>
                </c:pt>
                <c:pt idx="109">
                  <c:v>-1.0048518361525127E-2</c:v>
                </c:pt>
                <c:pt idx="110">
                  <c:v>-1.0245493533036134E-2</c:v>
                </c:pt>
                <c:pt idx="111">
                  <c:v>-1.0414250640975051E-2</c:v>
                </c:pt>
                <c:pt idx="112">
                  <c:v>-1.0556400420580987E-2</c:v>
                </c:pt>
                <c:pt idx="113">
                  <c:v>-1.0673553684023711E-2</c:v>
                </c:pt>
                <c:pt idx="114">
                  <c:v>-1.0767302527022233E-2</c:v>
                </c:pt>
                <c:pt idx="115">
                  <c:v>-1.0839205843152693E-2</c:v>
                </c:pt>
                <c:pt idx="116">
                  <c:v>-1.0890778362040285E-2</c:v>
                </c:pt>
                <c:pt idx="117">
                  <c:v>-1.0923482561962307E-2</c:v>
                </c:pt>
                <c:pt idx="118">
                  <c:v>-1.0938722918886274E-2</c:v>
                </c:pt>
                <c:pt idx="119">
                  <c:v>-1.0937842046529707E-2</c:v>
                </c:pt>
                <c:pt idx="120">
                  <c:v>-1.0922118358994436E-2</c:v>
                </c:pt>
                <c:pt idx="121">
                  <c:v>-1.089276495148132E-2</c:v>
                </c:pt>
                <c:pt idx="122">
                  <c:v>-1.0850929447712213E-2</c:v>
                </c:pt>
                <c:pt idx="123">
                  <c:v>-1.0797694606933618E-2</c:v>
                </c:pt>
                <c:pt idx="124">
                  <c:v>-1.0734079520087409E-2</c:v>
                </c:pt>
                <c:pt idx="125">
                  <c:v>-1.066104125530566E-2</c:v>
                </c:pt>
                <c:pt idx="126">
                  <c:v>-1.0579476838256975E-2</c:v>
                </c:pt>
                <c:pt idx="127">
                  <c:v>-1.0490225473994108E-2</c:v>
                </c:pt>
                <c:pt idx="128">
                  <c:v>-1.039407093444073E-2</c:v>
                </c:pt>
                <c:pt idx="129">
                  <c:v>-1.0291744050212624E-2</c:v>
                </c:pt>
                <c:pt idx="130">
                  <c:v>-1.018392525748292E-2</c:v>
                </c:pt>
                <c:pt idx="131">
                  <c:v>-1.0071247160618906E-2</c:v>
                </c:pt>
                <c:pt idx="132">
                  <c:v>-9.9542970795067839E-3</c:v>
                </c:pt>
                <c:pt idx="133">
                  <c:v>-9.8336195573362033E-3</c:v>
                </c:pt>
                <c:pt idx="134">
                  <c:v>-9.709718810175353E-3</c:v>
                </c:pt>
                <c:pt idx="135">
                  <c:v>-9.5830611042827564E-3</c:v>
                </c:pt>
                <c:pt idx="136">
                  <c:v>-9.4540770508821127E-3</c:v>
                </c:pt>
                <c:pt idx="137">
                  <c:v>-9.3231638111536119E-3</c:v>
                </c:pt>
                <c:pt idx="138">
                  <c:v>-9.1906872067308541E-3</c:v>
                </c:pt>
                <c:pt idx="139">
                  <c:v>-9.056983732967613E-3</c:v>
                </c:pt>
                <c:pt idx="140">
                  <c:v>-8.9223624738867472E-3</c:v>
                </c:pt>
                <c:pt idx="141">
                  <c:v>-8.7871069189571372E-3</c:v>
                </c:pt>
                <c:pt idx="142">
                  <c:v>-8.6514766828962673E-3</c:v>
                </c:pt>
                <c:pt idx="143">
                  <c:v>-8.5157091304599725E-3</c:v>
                </c:pt>
                <c:pt idx="144">
                  <c:v>-8.3800209087565806E-3</c:v>
                </c:pt>
                <c:pt idx="145">
                  <c:v>-8.2446093901047384E-3</c:v>
                </c:pt>
                <c:pt idx="146">
                  <c:v>-8.1096540287378151E-3</c:v>
                </c:pt>
                <c:pt idx="147">
                  <c:v>-7.9753176348864724E-3</c:v>
                </c:pt>
                <c:pt idx="148">
                  <c:v>-7.8417475699018545E-3</c:v>
                </c:pt>
                <c:pt idx="149">
                  <c:v>-7.7090768661541549E-3</c:v>
                </c:pt>
                <c:pt idx="150">
                  <c:v>-7.5774252754351804E-3</c:v>
                </c:pt>
                <c:pt idx="151">
                  <c:v>-7.4469002495917286E-3</c:v>
                </c:pt>
                <c:pt idx="152">
                  <c:v>-7.3175978570307471E-3</c:v>
                </c:pt>
                <c:pt idx="153">
                  <c:v>-7.1896036386586391E-3</c:v>
                </c:pt>
                <c:pt idx="154">
                  <c:v>-7.0629934067163022E-3</c:v>
                </c:pt>
                <c:pt idx="155">
                  <c:v>-6.9378339898385358E-3</c:v>
                </c:pt>
                <c:pt idx="156">
                  <c:v>-6.8141839275518146E-3</c:v>
                </c:pt>
                <c:pt idx="157">
                  <c:v>-6.6920941172700626E-3</c:v>
                </c:pt>
                <c:pt idx="158">
                  <c:v>-6.5716084167177346E-3</c:v>
                </c:pt>
                <c:pt idx="159">
                  <c:v>-6.4527642045714654E-3</c:v>
                </c:pt>
                <c:pt idx="160">
                  <c:v>-6.3355929019694845E-3</c:v>
                </c:pt>
                <c:pt idx="161">
                  <c:v>-6.2201204573757406E-3</c:v>
                </c:pt>
                <c:pt idx="162">
                  <c:v>-6.1063677971908495E-3</c:v>
                </c:pt>
                <c:pt idx="163">
                  <c:v>-5.9943512443348546E-3</c:v>
                </c:pt>
                <c:pt idx="164">
                  <c:v>-5.8840829069087492E-3</c:v>
                </c:pt>
                <c:pt idx="165">
                  <c:v>-5.7755710389267084E-3</c:v>
                </c:pt>
                <c:pt idx="166">
                  <c:v>-5.6688203749726508E-3</c:v>
                </c:pt>
                <c:pt idx="167">
                  <c:v>-5.5638324405467452E-3</c:v>
                </c:pt>
                <c:pt idx="168">
                  <c:v>-5.4606058397417686E-3</c:v>
                </c:pt>
                <c:pt idx="169">
                  <c:v>-5.3591365217751019E-3</c:v>
                </c:pt>
                <c:pt idx="170">
                  <c:v>-5.2594180278507999E-3</c:v>
                </c:pt>
                <c:pt idx="171">
                  <c:v>-5.1614417196754097E-3</c:v>
                </c:pt>
                <c:pt idx="172">
                  <c:v>-5.0651969909008155E-3</c:v>
                </c:pt>
                <c:pt idx="173">
                  <c:v>-4.970671462683254E-3</c:v>
                </c:pt>
                <c:pt idx="174">
                  <c:v>-4.8778511644567406E-3</c:v>
                </c:pt>
                <c:pt idx="175">
                  <c:v>-4.7867207009475764E-3</c:v>
                </c:pt>
                <c:pt idx="176">
                  <c:v>-4.697263406405282E-3</c:v>
                </c:pt>
                <c:pt idx="177">
                  <c:v>-4.6094614869412204E-3</c:v>
                </c:pt>
                <c:pt idx="178">
                  <c:v>-4.5232961518090814E-3</c:v>
                </c:pt>
                <c:pt idx="179">
                  <c:v>-4.4387477344246199E-3</c:v>
                </c:pt>
                <c:pt idx="180">
                  <c:v>-4.3557958038331086E-3</c:v>
                </c:pt>
                <c:pt idx="181">
                  <c:v>-4.2744192673261454E-3</c:v>
                </c:pt>
                <c:pt idx="182">
                  <c:v>-4.1945964648224584E-3</c:v>
                </c:pt>
                <c:pt idx="183">
                  <c:v>-4.1163052556089695E-3</c:v>
                </c:pt>
                <c:pt idx="184">
                  <c:v>-4.0395230980044671E-3</c:v>
                </c:pt>
                <c:pt idx="185">
                  <c:v>-3.9642271224242624E-3</c:v>
                </c:pt>
                <c:pt idx="186">
                  <c:v>-3.8903941983694261E-3</c:v>
                </c:pt>
                <c:pt idx="187">
                  <c:v>-3.8180009957339252E-3</c:v>
                </c:pt>
                <c:pt idx="188">
                  <c:v>-3.7470240408817262E-3</c:v>
                </c:pt>
                <c:pt idx="189">
                  <c:v>-3.6774397678561786E-3</c:v>
                </c:pt>
                <c:pt idx="190">
                  <c:v>-3.6092245650858456E-3</c:v>
                </c:pt>
                <c:pt idx="191">
                  <c:v>-3.5423548179152162E-3</c:v>
                </c:pt>
                <c:pt idx="192">
                  <c:v>-3.4768069472751635E-3</c:v>
                </c:pt>
                <c:pt idx="193">
                  <c:v>-3.4125574447761613E-3</c:v>
                </c:pt>
                <c:pt idx="194">
                  <c:v>-3.3495829044936955E-3</c:v>
                </c:pt>
                <c:pt idx="195">
                  <c:v>-3.2878600516863584E-3</c:v>
                </c:pt>
                <c:pt idx="196">
                  <c:v>-3.2273657686899574E-3</c:v>
                </c:pt>
                <c:pt idx="197">
                  <c:v>-3.1680771181971813E-3</c:v>
                </c:pt>
                <c:pt idx="198">
                  <c:v>-3.1099713641159514E-3</c:v>
                </c:pt>
                <c:pt idx="199">
                  <c:v>-3.0530259901976127E-3</c:v>
                </c:pt>
                <c:pt idx="200">
                  <c:v>-2.9972187166097198E-3</c:v>
                </c:pt>
                <c:pt idx="201">
                  <c:v>-2.9425275146049805E-3</c:v>
                </c:pt>
                <c:pt idx="202">
                  <c:v>-2.8889306194446796E-3</c:v>
                </c:pt>
                <c:pt idx="203">
                  <c:v>-2.8364065417010955E-3</c:v>
                </c:pt>
                <c:pt idx="204">
                  <c:v>-2.7849340770846644E-3</c:v>
                </c:pt>
                <c:pt idx="205">
                  <c:v>-2.7344923148972322E-3</c:v>
                </c:pt>
                <c:pt idx="206">
                  <c:v>-2.6850606452310695E-3</c:v>
                </c:pt>
                <c:pt idx="207">
                  <c:v>-2.6366187650178705E-3</c:v>
                </c:pt>
                <c:pt idx="208">
                  <c:v>-2.5891466830145864E-3</c:v>
                </c:pt>
                <c:pt idx="209">
                  <c:v>-2.5426247238187327E-3</c:v>
                </c:pt>
                <c:pt idx="210">
                  <c:v>-2.497033530999033E-3</c:v>
                </c:pt>
                <c:pt idx="211">
                  <c:v>-2.4523540694041204E-3</c:v>
                </c:pt>
                <c:pt idx="212">
                  <c:v>-2.4085676267351511E-3</c:v>
                </c:pt>
                <c:pt idx="213">
                  <c:v>-2.3656558144402214E-3</c:v>
                </c:pt>
                <c:pt idx="214">
                  <c:v>-2.323600567982666E-3</c:v>
                </c:pt>
                <c:pt idx="215">
                  <c:v>-2.2823841465584812E-3</c:v>
                </c:pt>
                <c:pt idx="216">
                  <c:v>-2.2419891322918027E-3</c:v>
                </c:pt>
                <c:pt idx="217">
                  <c:v>-2.2023984289740242E-3</c:v>
                </c:pt>
                <c:pt idx="218">
                  <c:v>-2.163595260383195E-3</c:v>
                </c:pt>
                <c:pt idx="219">
                  <c:v>-2.1255631682261344E-3</c:v>
                </c:pt>
                <c:pt idx="220">
                  <c:v>-2.0882860097360327E-3</c:v>
                </c:pt>
                <c:pt idx="221">
                  <c:v>-2.0517479549708706E-3</c:v>
                </c:pt>
                <c:pt idx="222">
                  <c:v>-2.0159334838367477E-3</c:v>
                </c:pt>
                <c:pt idx="223">
                  <c:v>-1.980827382866967E-3</c:v>
                </c:pt>
                <c:pt idx="224">
                  <c:v>-1.946414741784835E-3</c:v>
                </c:pt>
                <c:pt idx="225">
                  <c:v>-1.9126809498829491E-3</c:v>
                </c:pt>
                <c:pt idx="226">
                  <c:v>-1.8796116922237802E-3</c:v>
                </c:pt>
                <c:pt idx="227">
                  <c:v>-1.8471929457097513E-3</c:v>
                </c:pt>
                <c:pt idx="228">
                  <c:v>-1.8154109750150838E-3</c:v>
                </c:pt>
                <c:pt idx="229">
                  <c:v>-1.7842523284189327E-3</c:v>
                </c:pt>
                <c:pt idx="230">
                  <c:v>-1.7537038335407591E-3</c:v>
                </c:pt>
                <c:pt idx="231">
                  <c:v>-1.7237525930087817E-3</c:v>
                </c:pt>
                <c:pt idx="232">
                  <c:v>-1.6943859800605254E-3</c:v>
                </c:pt>
                <c:pt idx="233">
                  <c:v>-1.6655916341014924E-3</c:v>
                </c:pt>
                <c:pt idx="234">
                  <c:v>-1.6373574562219293E-3</c:v>
                </c:pt>
                <c:pt idx="235">
                  <c:v>-1.6096716046900082E-3</c:v>
                </c:pt>
                <c:pt idx="236">
                  <c:v>-1.5825224904329658E-3</c:v>
                </c:pt>
                <c:pt idx="237">
                  <c:v>-1.5558987725100507E-3</c:v>
                </c:pt>
                <c:pt idx="238">
                  <c:v>-1.5297893535820787E-3</c:v>
                </c:pt>
                <c:pt idx="239">
                  <c:v>-1.5041833753978318E-3</c:v>
                </c:pt>
                <c:pt idx="240">
                  <c:v>-1.4790702142943978E-3</c:v>
                </c:pt>
                <c:pt idx="241">
                  <c:v>-1.4544394767152839E-3</c:v>
                </c:pt>
                <c:pt idx="242">
                  <c:v>-1.4302809947617263E-3</c:v>
                </c:pt>
                <c:pt idx="243">
                  <c:v>-1.4065848217752481E-3</c:v>
                </c:pt>
                <c:pt idx="244">
                  <c:v>-1.3833412279514552E-3</c:v>
                </c:pt>
                <c:pt idx="245">
                  <c:v>-1.3605406960072288E-3</c:v>
                </c:pt>
                <c:pt idx="246">
                  <c:v>-1.3381739168800953E-3</c:v>
                </c:pt>
                <c:pt idx="247">
                  <c:v>-1.3162317854838626E-3</c:v>
                </c:pt>
                <c:pt idx="248">
                  <c:v>-1.2947053965089378E-3</c:v>
                </c:pt>
                <c:pt idx="249">
                  <c:v>-1.2735860402817833E-3</c:v>
                </c:pt>
                <c:pt idx="250">
                  <c:v>-1.2528651986757791E-3</c:v>
                </c:pt>
                <c:pt idx="251">
                  <c:v>-1.2325345410773444E-3</c:v>
                </c:pt>
                <c:pt idx="252">
                  <c:v>-1.2125859204198349E-3</c:v>
                </c:pt>
                <c:pt idx="253">
                  <c:v>-1.1930113692649601E-3</c:v>
                </c:pt>
                <c:pt idx="254">
                  <c:v>-1.1738030959529257E-3</c:v>
                </c:pt>
                <c:pt idx="255">
                  <c:v>-1.1549534808193572E-3</c:v>
                </c:pt>
                <c:pt idx="256">
                  <c:v>-1.1364550724597138E-3</c:v>
                </c:pt>
                <c:pt idx="257">
                  <c:v>-1.1183005840768605E-3</c:v>
                </c:pt>
                <c:pt idx="258">
                  <c:v>-1.1004828898761091E-3</c:v>
                </c:pt>
                <c:pt idx="259">
                  <c:v>-1.0829950215308663E-3</c:v>
                </c:pt>
                <c:pt idx="260">
                  <c:v>-1.0658301647140536E-3</c:v>
                </c:pt>
                <c:pt idx="261">
                  <c:v>-1.0489816556924034E-3</c:v>
                </c:pt>
                <c:pt idx="262">
                  <c:v>-1.0324429779826551E-3</c:v>
                </c:pt>
                <c:pt idx="263">
                  <c:v>-1.0162077590754324E-3</c:v>
                </c:pt>
                <c:pt idx="264">
                  <c:v>-1.0002697672200427E-3</c:v>
                </c:pt>
                <c:pt idx="265">
                  <c:v>-9.8462290826922729E-4</c:v>
                </c:pt>
                <c:pt idx="266">
                  <c:v>-9.6926122259639316E-4</c:v>
                </c:pt>
                <c:pt idx="267">
                  <c:v>-9.5417888206892677E-4</c:v>
                </c:pt>
                <c:pt idx="268">
                  <c:v>-9.3937018707854376E-4</c:v>
                </c:pt>
                <c:pt idx="269">
                  <c:v>-9.2482956364314047E-4</c:v>
                </c:pt>
                <c:pt idx="270">
                  <c:v>-9.1055156055795563E-4</c:v>
                </c:pt>
                <c:pt idx="271">
                  <c:v>-8.9653084662015005E-4</c:v>
                </c:pt>
                <c:pt idx="272">
                  <c:v>-8.8276220789497146E-4</c:v>
                </c:pt>
                <c:pt idx="273">
                  <c:v>-8.6924054505532733E-4</c:v>
                </c:pt>
                <c:pt idx="274">
                  <c:v>-8.5596087076968337E-4</c:v>
                </c:pt>
                <c:pt idx="275">
                  <c:v>-8.429183071517885E-4</c:v>
                </c:pt>
                <c:pt idx="276">
                  <c:v>-8.3010808326064521E-4</c:v>
                </c:pt>
                <c:pt idx="277">
                  <c:v>-8.1752553265843997E-4</c:v>
                </c:pt>
                <c:pt idx="278">
                  <c:v>-8.0516609102449757E-4</c:v>
                </c:pt>
                <c:pt idx="279">
                  <c:v>-7.9302529381464996E-4</c:v>
                </c:pt>
                <c:pt idx="280">
                  <c:v>-7.8109877398240923E-4</c:v>
                </c:pt>
                <c:pt idx="281">
                  <c:v>-7.6938225974265272E-4</c:v>
                </c:pt>
                <c:pt idx="282">
                  <c:v>-7.5787157239132002E-4</c:v>
                </c:pt>
                <c:pt idx="283">
                  <c:v>-7.4656262416954492E-4</c:v>
                </c:pt>
                <c:pt idx="284">
                  <c:v>-7.3545141618475661E-4</c:v>
                </c:pt>
                <c:pt idx="285">
                  <c:v>-7.2453403636270678E-4</c:v>
                </c:pt>
                <c:pt idx="286">
                  <c:v>-7.1380665746707177E-4</c:v>
                </c:pt>
                <c:pt idx="287">
                  <c:v>-7.0326553514804416E-4</c:v>
                </c:pt>
                <c:pt idx="288">
                  <c:v>-6.9290700604209856E-4</c:v>
                </c:pt>
                <c:pt idx="289">
                  <c:v>-6.8272748591713872E-4</c:v>
                </c:pt>
                <c:pt idx="290">
                  <c:v>-6.7272346785627484E-4</c:v>
                </c:pt>
                <c:pt idx="291">
                  <c:v>-6.6289152048601429E-4</c:v>
                </c:pt>
                <c:pt idx="292">
                  <c:v>-6.5322828624597153E-4</c:v>
                </c:pt>
                <c:pt idx="293">
                  <c:v>-6.4373047969719952E-4</c:v>
                </c:pt>
                <c:pt idx="294">
                  <c:v>-6.3439488587107185E-4</c:v>
                </c:pt>
                <c:pt idx="295">
                  <c:v>-6.2521835865871284E-4</c:v>
                </c:pt>
                <c:pt idx="296">
                  <c:v>-6.1619781922843679E-4</c:v>
                </c:pt>
                <c:pt idx="297">
                  <c:v>-6.0733025449626716E-4</c:v>
                </c:pt>
                <c:pt idx="298">
                  <c:v>-5.9861271562060574E-4</c:v>
                </c:pt>
                <c:pt idx="299">
                  <c:v>-5.9004231652972619E-4</c:v>
                </c:pt>
                <c:pt idx="300">
                  <c:v>-5.8161623249945173E-4</c:v>
                </c:pt>
                <c:pt idx="301">
                  <c:v>-5.73331698744367E-4</c:v>
                </c:pt>
                <c:pt idx="302">
                  <c:v>-5.6518600905921125E-4</c:v>
                </c:pt>
                <c:pt idx="303">
                  <c:v>-5.5717651447958995E-4</c:v>
                </c:pt>
                <c:pt idx="304">
                  <c:v>-5.4930062198514846E-4</c:v>
                </c:pt>
                <c:pt idx="305">
                  <c:v>-5.4155579322302686E-4</c:v>
                </c:pt>
                <c:pt idx="306">
                  <c:v>-5.3393954327088117E-4</c:v>
                </c:pt>
                <c:pt idx="307">
                  <c:v>-5.2644943942114792E-4</c:v>
                </c:pt>
                <c:pt idx="308">
                  <c:v>-5.1908309999908653E-4</c:v>
                </c:pt>
                <c:pt idx="309">
                  <c:v>-5.118381932068839E-4</c:v>
                </c:pt>
                <c:pt idx="310">
                  <c:v>-5.0471243599575018E-4</c:v>
                </c:pt>
                <c:pt idx="311">
                  <c:v>-4.9770359296503791E-4</c:v>
                </c:pt>
                <c:pt idx="312">
                  <c:v>-4.9080947528645715E-4</c:v>
                </c:pt>
                <c:pt idx="313">
                  <c:v>-4.8402793965338477E-4</c:v>
                </c:pt>
                <c:pt idx="314">
                  <c:v>-4.7735688725719508E-4</c:v>
                </c:pt>
                <c:pt idx="315">
                  <c:v>-4.7079426278386229E-4</c:v>
                </c:pt>
                <c:pt idx="316">
                  <c:v>-4.6433805343951113E-4</c:v>
                </c:pt>
                <c:pt idx="317">
                  <c:v>-4.5798628799623755E-4</c:v>
                </c:pt>
                <c:pt idx="318">
                  <c:v>-4.5173703585819718E-4</c:v>
                </c:pt>
                <c:pt idx="319">
                  <c:v>-4.4558840615471242E-4</c:v>
                </c:pt>
                <c:pt idx="320">
                  <c:v>-4.3953854685075354E-4</c:v>
                </c:pt>
                <c:pt idx="321">
                  <c:v>-4.3358564388057939E-4</c:v>
                </c:pt>
                <c:pt idx="322">
                  <c:v>-4.2772792030357242E-4</c:v>
                </c:pt>
                <c:pt idx="323">
                  <c:v>-4.219636354716604E-4</c:v>
                </c:pt>
                <c:pt idx="324">
                  <c:v>-4.162910842285742E-4</c:v>
                </c:pt>
                <c:pt idx="325">
                  <c:v>-4.1070859611876288E-4</c:v>
                </c:pt>
                <c:pt idx="326">
                  <c:v>-4.0521453461850034E-4</c:v>
                </c:pt>
                <c:pt idx="327">
                  <c:v>-3.9980729638436276E-4</c:v>
                </c:pt>
                <c:pt idx="328">
                  <c:v>-3.9448531052293259E-4</c:v>
                </c:pt>
                <c:pt idx="329">
                  <c:v>-3.8924703786822831E-4</c:v>
                </c:pt>
                <c:pt idx="330">
                  <c:v>-3.8409097028614686E-4</c:v>
                </c:pt>
                <c:pt idx="331">
                  <c:v>-3.7901562999241649E-4</c:v>
                </c:pt>
                <c:pt idx="332">
                  <c:v>-3.7401956888406058E-4</c:v>
                </c:pt>
                <c:pt idx="333">
                  <c:v>-3.6910136788726426E-4</c:v>
                </c:pt>
                <c:pt idx="334">
                  <c:v>-3.6425963632164427E-4</c:v>
                </c:pt>
                <c:pt idx="335">
                  <c:v>-3.5949301128092087E-4</c:v>
                </c:pt>
                <c:pt idx="336">
                  <c:v>-3.5480015702324212E-4</c:v>
                </c:pt>
                <c:pt idx="337">
                  <c:v>-3.5017976438080225E-4</c:v>
                </c:pt>
                <c:pt idx="338">
                  <c:v>-3.4563055018104025E-4</c:v>
                </c:pt>
                <c:pt idx="339">
                  <c:v>-3.4115125668134657E-4</c:v>
                </c:pt>
                <c:pt idx="340">
                  <c:v>-3.3674065101534903E-4</c:v>
                </c:pt>
                <c:pt idx="341">
                  <c:v>-3.3239752465656354E-4</c:v>
                </c:pt>
                <c:pt idx="342">
                  <c:v>-3.2812069288880172E-4</c:v>
                </c:pt>
                <c:pt idx="343">
                  <c:v>-3.2390899429394354E-4</c:v>
                </c:pt>
                <c:pt idx="344">
                  <c:v>-3.1976129024935841E-4</c:v>
                </c:pt>
                <c:pt idx="345">
                  <c:v>-3.1567646443594102E-4</c:v>
                </c:pt>
                <c:pt idx="346">
                  <c:v>-3.1165342236061665E-4</c:v>
                </c:pt>
                <c:pt idx="347">
                  <c:v>-3.0769109088271045E-4</c:v>
                </c:pt>
                <c:pt idx="348">
                  <c:v>-3.0378841776442932E-4</c:v>
                </c:pt>
                <c:pt idx="349">
                  <c:v>-2.9994437121845665E-4</c:v>
                </c:pt>
                <c:pt idx="350">
                  <c:v>-2.9615793947098052E-4</c:v>
                </c:pt>
                <c:pt idx="351">
                  <c:v>-2.9242813033726362E-4</c:v>
                </c:pt>
                <c:pt idx="352">
                  <c:v>-2.8875397080493161E-4</c:v>
                </c:pt>
                <c:pt idx="353">
                  <c:v>-2.8513450662498121E-4</c:v>
                </c:pt>
                <c:pt idx="354">
                  <c:v>-2.8156880191339956E-4</c:v>
                </c:pt>
                <c:pt idx="355">
                  <c:v>-2.7805593876532408E-4</c:v>
                </c:pt>
                <c:pt idx="356">
                  <c:v>-2.7459501687209919E-4</c:v>
                </c:pt>
                <c:pt idx="357">
                  <c:v>-2.7118515314990895E-4</c:v>
                </c:pt>
                <c:pt idx="358">
                  <c:v>-2.6782548138094928E-4</c:v>
                </c:pt>
                <c:pt idx="359">
                  <c:v>-2.6451515185460354E-4</c:v>
                </c:pt>
                <c:pt idx="360">
                  <c:v>-2.6125333101922958E-4</c:v>
                </c:pt>
                <c:pt idx="361">
                  <c:v>-2.5803920115130747E-4</c:v>
                </c:pt>
                <c:pt idx="362">
                  <c:v>-2.5487196001687583E-4</c:v>
                </c:pt>
                <c:pt idx="363">
                  <c:v>-2.5175082055129355E-4</c:v>
                </c:pt>
                <c:pt idx="364">
                  <c:v>-2.4867501054286114E-4</c:v>
                </c:pt>
                <c:pt idx="365">
                  <c:v>-2.456437723231961E-4</c:v>
                </c:pt>
                <c:pt idx="366">
                  <c:v>-2.4265636246532458E-4</c:v>
                </c:pt>
                <c:pt idx="367">
                  <c:v>-2.3971205149045526E-4</c:v>
                </c:pt>
                <c:pt idx="368">
                  <c:v>-2.3681012357379091E-4</c:v>
                </c:pt>
                <c:pt idx="369">
                  <c:v>-2.3394987626866489E-4</c:v>
                </c:pt>
                <c:pt idx="370">
                  <c:v>-2.3113062022778685E-4</c:v>
                </c:pt>
                <c:pt idx="371">
                  <c:v>-2.2835167893220512E-4</c:v>
                </c:pt>
                <c:pt idx="372">
                  <c:v>-2.2561238843087913E-4</c:v>
                </c:pt>
                <c:pt idx="373">
                  <c:v>-2.2291209708121793E-4</c:v>
                </c:pt>
                <c:pt idx="374">
                  <c:v>-2.2025016529637109E-4</c:v>
                </c:pt>
                <c:pt idx="375">
                  <c:v>-2.1762596529927177E-4</c:v>
                </c:pt>
                <c:pt idx="376">
                  <c:v>-2.1503888088246769E-4</c:v>
                </c:pt>
                <c:pt idx="377">
                  <c:v>-2.1248830717181117E-4</c:v>
                </c:pt>
                <c:pt idx="378">
                  <c:v>-2.0997365039690099E-4</c:v>
                </c:pt>
                <c:pt idx="379">
                  <c:v>-2.0749432766441889E-4</c:v>
                </c:pt>
                <c:pt idx="380">
                  <c:v>-2.0504976673725405E-4</c:v>
                </c:pt>
                <c:pt idx="381">
                  <c:v>-2.026394058232717E-4</c:v>
                </c:pt>
                <c:pt idx="382">
                  <c:v>-2.0026269335829787E-4</c:v>
                </c:pt>
                <c:pt idx="383">
                  <c:v>-1.9791908780549862E-4</c:v>
                </c:pt>
                <c:pt idx="384">
                  <c:v>-1.9560805745090368E-4</c:v>
                </c:pt>
                <c:pt idx="385">
                  <c:v>-1.9332908020664583E-4</c:v>
                </c:pt>
                <c:pt idx="386">
                  <c:v>-1.9108164341709465E-4</c:v>
                </c:pt>
                <c:pt idx="387">
                  <c:v>-1.8886524367270607E-4</c:v>
                </c:pt>
                <c:pt idx="388">
                  <c:v>-1.8667938662580177E-4</c:v>
                </c:pt>
                <c:pt idx="389">
                  <c:v>-1.8452358680442099E-4</c:v>
                </c:pt>
                <c:pt idx="390">
                  <c:v>-1.8239736744256715E-4</c:v>
                </c:pt>
                <c:pt idx="391">
                  <c:v>-1.8030026030370512E-4</c:v>
                </c:pt>
                <c:pt idx="392">
                  <c:v>-1.7823180551293857E-4</c:v>
                </c:pt>
                <c:pt idx="393">
                  <c:v>-1.7619155138918821E-4</c:v>
                </c:pt>
                <c:pt idx="394">
                  <c:v>-1.7417905428701426E-4</c:v>
                </c:pt>
                <c:pt idx="395">
                  <c:v>-1.7219387843747566E-4</c:v>
                </c:pt>
                <c:pt idx="396">
                  <c:v>-1.7023559578995429E-4</c:v>
                </c:pt>
                <c:pt idx="397">
                  <c:v>-1.6830378586362338E-4</c:v>
                </c:pt>
                <c:pt idx="398">
                  <c:v>-1.6639803559988136E-4</c:v>
                </c:pt>
                <c:pt idx="399">
                  <c:v>-1.6451793921478595E-4</c:v>
                </c:pt>
                <c:pt idx="400">
                  <c:v>-1.6266309805534681E-4</c:v>
                </c:pt>
                <c:pt idx="401">
                  <c:v>-1.6083312046642634E-4</c:v>
                </c:pt>
                <c:pt idx="402">
                  <c:v>-1.5902762164992667E-4</c:v>
                </c:pt>
                <c:pt idx="403">
                  <c:v>-1.5724622353169176E-4</c:v>
                </c:pt>
                <c:pt idx="404">
                  <c:v>-1.5548855463323215E-4</c:v>
                </c:pt>
                <c:pt idx="405">
                  <c:v>-1.5375424994248558E-4</c:v>
                </c:pt>
                <c:pt idx="406">
                  <c:v>-1.520429507903647E-4</c:v>
                </c:pt>
                <c:pt idx="407">
                  <c:v>-1.5035430472730503E-4</c:v>
                </c:pt>
                <c:pt idx="408">
                  <c:v>-1.4868796540270645E-4</c:v>
                </c:pt>
                <c:pt idx="409">
                  <c:v>-1.4704359245016157E-4</c:v>
                </c:pt>
                <c:pt idx="410">
                  <c:v>-1.4542085137171998E-4</c:v>
                </c:pt>
                <c:pt idx="411">
                  <c:v>-1.4381941342408186E-4</c:v>
                </c:pt>
                <c:pt idx="412">
                  <c:v>-1.4223895550961356E-4</c:v>
                </c:pt>
                <c:pt idx="413">
                  <c:v>-1.4067916007122128E-4</c:v>
                </c:pt>
                <c:pt idx="414">
                  <c:v>-1.3913971498143884E-4</c:v>
                </c:pt>
                <c:pt idx="415">
                  <c:v>-1.3762031344501693E-4</c:v>
                </c:pt>
                <c:pt idx="416">
                  <c:v>-1.3612065389476219E-4</c:v>
                </c:pt>
                <c:pt idx="417">
                  <c:v>-1.3464043989123417E-4</c:v>
                </c:pt>
                <c:pt idx="418">
                  <c:v>-1.3317938002822865E-4</c:v>
                </c:pt>
                <c:pt idx="419">
                  <c:v>-1.3173718784018992E-4</c:v>
                </c:pt>
                <c:pt idx="420">
                  <c:v>-1.3031358170094472E-4</c:v>
                </c:pt>
                <c:pt idx="421">
                  <c:v>-1.2890828474172283E-4</c:v>
                </c:pt>
                <c:pt idx="422">
                  <c:v>-1.2752102475857059E-4</c:v>
                </c:pt>
                <c:pt idx="423">
                  <c:v>-1.2615153412169345E-4</c:v>
                </c:pt>
                <c:pt idx="424">
                  <c:v>-1.2479954969540625E-4</c:v>
                </c:pt>
                <c:pt idx="425">
                  <c:v>-1.234648127503695E-4</c:v>
                </c:pt>
                <c:pt idx="426">
                  <c:v>-1.2214706888354028E-4</c:v>
                </c:pt>
                <c:pt idx="427">
                  <c:v>-1.2084606793619503E-4</c:v>
                </c:pt>
                <c:pt idx="428">
                  <c:v>-1.1956156391870297E-4</c:v>
                </c:pt>
                <c:pt idx="429">
                  <c:v>-1.182933149275848E-4</c:v>
                </c:pt>
                <c:pt idx="430">
                  <c:v>-1.1704108307510838E-4</c:v>
                </c:pt>
                <c:pt idx="431">
                  <c:v>-1.1580463441116979E-4</c:v>
                </c:pt>
                <c:pt idx="432">
                  <c:v>-1.1458373885481804E-4</c:v>
                </c:pt>
                <c:pt idx="433">
                  <c:v>-1.1337817012095832E-4</c:v>
                </c:pt>
                <c:pt idx="434">
                  <c:v>-1.1218770564994856E-4</c:v>
                </c:pt>
                <c:pt idx="435">
                  <c:v>-1.1101212653912471E-4</c:v>
                </c:pt>
                <c:pt idx="436">
                  <c:v>-1.0985121748011245E-4</c:v>
                </c:pt>
                <c:pt idx="437">
                  <c:v>-1.0870476668649563E-4</c:v>
                </c:pt>
                <c:pt idx="438">
                  <c:v>-1.0757256583498564E-4</c:v>
                </c:pt>
                <c:pt idx="439">
                  <c:v>-1.0645441000080492E-4</c:v>
                </c:pt>
                <c:pt idx="440">
                  <c:v>-1.0535009759499942E-4</c:v>
                </c:pt>
                <c:pt idx="441">
                  <c:v>-1.0425943030560852E-4</c:v>
                </c:pt>
                <c:pt idx="442">
                  <c:v>-1.0318221303787079E-4</c:v>
                </c:pt>
                <c:pt idx="443">
                  <c:v>-1.0211825385442984E-4</c:v>
                </c:pt>
                <c:pt idx="444">
                  <c:v>-1.010673639203623E-4</c:v>
                </c:pt>
                <c:pt idx="445">
                  <c:v>-1.000293574472412E-4</c:v>
                </c:pt>
                <c:pt idx="446">
                  <c:v>-9.9004051638164206E-5</c:v>
                </c:pt>
                <c:pt idx="447">
                  <c:v>-9.7991266632781816E-5</c:v>
                </c:pt>
                <c:pt idx="448">
                  <c:v>-9.6990825457147397E-5</c:v>
                </c:pt>
                <c:pt idx="449">
                  <c:v>-9.6002553970674421E-5</c:v>
                </c:pt>
                <c:pt idx="450">
                  <c:v>-9.5026280815022394E-5</c:v>
                </c:pt>
                <c:pt idx="451">
                  <c:v>-9.406183736491175E-5</c:v>
                </c:pt>
                <c:pt idx="452">
                  <c:v>-9.3109057683760376E-5</c:v>
                </c:pt>
                <c:pt idx="453">
                  <c:v>-9.2167778466783982E-5</c:v>
                </c:pt>
                <c:pt idx="454">
                  <c:v>-9.1237839003383323E-5</c:v>
                </c:pt>
                <c:pt idx="455">
                  <c:v>-9.0319081126995123E-5</c:v>
                </c:pt>
                <c:pt idx="456">
                  <c:v>-8.941134917265783E-5</c:v>
                </c:pt>
                <c:pt idx="457">
                  <c:v>-8.8514489926862737E-5</c:v>
                </c:pt>
                <c:pt idx="458">
                  <c:v>-8.7628352591870301E-5</c:v>
                </c:pt>
                <c:pt idx="459">
                  <c:v>-8.6752788742311887E-5</c:v>
                </c:pt>
                <c:pt idx="460">
                  <c:v>-8.5887652276969809E-5</c:v>
                </c:pt>
                <c:pt idx="461">
                  <c:v>-8.5032799386951377E-5</c:v>
                </c:pt>
                <c:pt idx="462">
                  <c:v>-8.4188088508433439E-5</c:v>
                </c:pt>
                <c:pt idx="463">
                  <c:v>-8.3353380288907935E-5</c:v>
                </c:pt>
                <c:pt idx="464">
                  <c:v>-8.2528537544748222E-5</c:v>
                </c:pt>
                <c:pt idx="465">
                  <c:v>-8.1713425225526267E-5</c:v>
                </c:pt>
                <c:pt idx="466">
                  <c:v>-8.0907910378329379E-5</c:v>
                </c:pt>
                <c:pt idx="467">
                  <c:v>-8.0111862109184475E-5</c:v>
                </c:pt>
                <c:pt idx="468">
                  <c:v>-7.9325151545446565E-5</c:v>
                </c:pt>
                <c:pt idx="469">
                  <c:v>-7.8547651807830588E-5</c:v>
                </c:pt>
                <c:pt idx="470">
                  <c:v>-7.7779237969907114E-5</c:v>
                </c:pt>
                <c:pt idx="471">
                  <c:v>-7.7019787026277024E-5</c:v>
                </c:pt>
                <c:pt idx="472">
                  <c:v>-7.6269177860746352E-5</c:v>
                </c:pt>
                <c:pt idx="473">
                  <c:v>-7.5527291213536735E-5</c:v>
                </c:pt>
                <c:pt idx="474">
                  <c:v>-7.4794009647531677E-5</c:v>
                </c:pt>
                <c:pt idx="475">
                  <c:v>-7.4069217520308879E-5</c:v>
                </c:pt>
                <c:pt idx="476">
                  <c:v>-7.3352800951350923E-5</c:v>
                </c:pt>
                <c:pt idx="477">
                  <c:v>-7.2644647794077688E-5</c:v>
                </c:pt>
                <c:pt idx="478">
                  <c:v>-7.1944647603057173E-5</c:v>
                </c:pt>
                <c:pt idx="479">
                  <c:v>-7.1252691608931029E-5</c:v>
                </c:pt>
                <c:pt idx="480">
                  <c:v>-7.0568672689482804E-5</c:v>
                </c:pt>
                <c:pt idx="481">
                  <c:v>-6.9892485336848944E-5</c:v>
                </c:pt>
                <c:pt idx="482">
                  <c:v>-6.9224025639194787E-5</c:v>
                </c:pt>
                <c:pt idx="483">
                  <c:v>-6.8563191245032588E-5</c:v>
                </c:pt>
                <c:pt idx="484">
                  <c:v>-6.7909881342004738E-5</c:v>
                </c:pt>
                <c:pt idx="485">
                  <c:v>-6.726399663084519E-5</c:v>
                </c:pt>
                <c:pt idx="486">
                  <c:v>-6.6625439299340997E-5</c:v>
                </c:pt>
                <c:pt idx="487">
                  <c:v>-6.5994112995329543E-5</c:v>
                </c:pt>
                <c:pt idx="488">
                  <c:v>-6.5369922805481881E-5</c:v>
                </c:pt>
                <c:pt idx="489">
                  <c:v>-6.4752775231193021E-5</c:v>
                </c:pt>
                <c:pt idx="490">
                  <c:v>-6.4142578161579319E-5</c:v>
                </c:pt>
                <c:pt idx="491">
                  <c:v>-6.3539240856119177E-5</c:v>
                </c:pt>
                <c:pt idx="492">
                  <c:v>-6.2942673915721833E-5</c:v>
                </c:pt>
                <c:pt idx="493">
                  <c:v>-6.2352789265368192E-5</c:v>
                </c:pt>
                <c:pt idx="494">
                  <c:v>-6.1769500129036978E-5</c:v>
                </c:pt>
                <c:pt idx="495">
                  <c:v>-6.1192721011381248E-5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2B-4C95-8F28-897E57AD0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8157744"/>
        <c:axId val="1298141936"/>
      </c:scatterChart>
      <c:valAx>
        <c:axId val="85045856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2618399634653488"/>
              <c:y val="0.896324193107839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850454816"/>
        <c:crossesAt val="-50"/>
        <c:crossBetween val="midCat"/>
      </c:valAx>
      <c:valAx>
        <c:axId val="850454816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850458560"/>
        <c:crossesAt val="0"/>
        <c:crossBetween val="midCat"/>
      </c:valAx>
      <c:valAx>
        <c:axId val="1298141936"/>
        <c:scaling>
          <c:orientation val="minMax"/>
          <c:min val="-5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リターンロス　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298157744"/>
        <c:crosses val="max"/>
        <c:crossBetween val="midCat"/>
        <c:majorUnit val="10"/>
      </c:valAx>
      <c:valAx>
        <c:axId val="1298157744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981419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167573444410786"/>
          <c:y val="0.33511615665546973"/>
          <c:w val="0.27685874513258996"/>
          <c:h val="0.1637607152999741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数値計算による</a:t>
            </a:r>
            <a:endParaRPr lang="ja-JP" altLang="ja-JP" sz="1050">
              <a:effectLst/>
            </a:endParaRPr>
          </a:p>
          <a:p>
            <a:pPr>
              <a:defRPr/>
            </a:pPr>
            <a:r>
              <a:rPr lang="en-US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r>
              <a:rPr lang="en-US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+1</a:t>
            </a:r>
            <a:endParaRPr lang="ja-JP" altLang="ja-JP" sz="1050">
              <a:effectLst/>
            </a:endParaRPr>
          </a:p>
          <a:p>
            <a:pPr>
              <a:defRPr/>
            </a:pPr>
            <a:r>
              <a:rPr lang="en-US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Ripple:0.043dB  mib</a:t>
            </a:r>
            <a:endParaRPr lang="ja-JP" altLang="ja-JP" sz="1050">
              <a:effectLst/>
            </a:endParaRPr>
          </a:p>
          <a:p>
            <a:pPr>
              <a:defRPr/>
            </a:pPr>
            <a:r>
              <a:rPr lang="en-US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VSWR:1.22 max</a:t>
            </a:r>
            <a:endParaRPr lang="ja-JP" altLang="en-US" sz="105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16243289299792107"/>
          <c:y val="0.4764120299879642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937442991761428"/>
          <c:y val="5.9090645437276129E-2"/>
          <c:w val="0.7710585871662009"/>
          <c:h val="0.8005118835283711"/>
        </c:manualLayout>
      </c:layout>
      <c:scatterChart>
        <c:scatterStyle val="lineMarker"/>
        <c:varyColors val="0"/>
        <c:ser>
          <c:idx val="1"/>
          <c:order val="1"/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演算処理!$BA$34:$BA$529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演算処理!$BD$34:$BD$80</c:f>
              <c:numCache>
                <c:formatCode>General</c:formatCode>
                <c:ptCount val="47"/>
                <c:pt idx="0">
                  <c:v>-7.1636525194422474E-5</c:v>
                </c:pt>
                <c:pt idx="1">
                  <c:v>-1.4738053368284676E-4</c:v>
                </c:pt>
                <c:pt idx="2">
                  <c:v>-2.7049270643166989E-4</c:v>
                </c:pt>
                <c:pt idx="3">
                  <c:v>-4.564397924850716E-4</c:v>
                </c:pt>
                <c:pt idx="4">
                  <c:v>-7.2204964772077155E-4</c:v>
                </c:pt>
                <c:pt idx="5">
                  <c:v>-1.0850813518695421E-3</c:v>
                </c:pt>
                <c:pt idx="6">
                  <c:v>-1.5637432451478749E-3</c:v>
                </c:pt>
                <c:pt idx="7">
                  <c:v>-2.1761615843097141E-3</c:v>
                </c:pt>
                <c:pt idx="8">
                  <c:v>-2.9398032548460474E-3</c:v>
                </c:pt>
                <c:pt idx="9">
                  <c:v>-3.8708568438849391E-3</c:v>
                </c:pt>
                <c:pt idx="10">
                  <c:v>-4.9835773878511768E-3</c:v>
                </c:pt>
                <c:pt idx="11">
                  <c:v>-6.2896012716197333E-3</c:v>
                </c:pt>
                <c:pt idx="12">
                  <c:v>-7.7972390852366364E-3</c:v>
                </c:pt>
                <c:pt idx="13">
                  <c:v>-9.5107557565070264E-3</c:v>
                </c:pt>
                <c:pt idx="14">
                  <c:v>-1.1429648995169258E-2</c:v>
                </c:pt>
                <c:pt idx="15">
                  <c:v>-1.3547939036512489E-2</c:v>
                </c:pt>
                <c:pt idx="16">
                  <c:v>-1.5853484900818685E-2</c:v>
                </c:pt>
                <c:pt idx="17">
                  <c:v>-1.8327344946837368E-2</c:v>
                </c:pt>
                <c:pt idx="18">
                  <c:v>-2.0943202471173469E-2</c:v>
                </c:pt>
                <c:pt idx="19">
                  <c:v>-2.3666880597388903E-2</c:v>
                </c:pt>
                <c:pt idx="20">
                  <c:v>-2.6455974850633505E-2</c:v>
                </c:pt>
                <c:pt idx="21">
                  <c:v>-2.9259636814532242E-2</c:v>
                </c:pt>
                <c:pt idx="22">
                  <c:v>-3.2018548361367527E-2</c:v>
                </c:pt>
                <c:pt idx="23">
                  <c:v>-3.4665133451914298E-2</c:v>
                </c:pt>
                <c:pt idx="24">
                  <c:v>-3.7124063821363677E-2</c:v>
                </c:pt>
                <c:pt idx="25">
                  <c:v>-3.9313126512656227E-2</c:v>
                </c:pt>
                <c:pt idx="26">
                  <c:v>-4.1144535825622414E-2</c:v>
                </c:pt>
                <c:pt idx="27">
                  <c:v>-4.252679060434765E-2</c:v>
                </c:pt>
                <c:pt idx="28">
                  <c:v>-4.3367200841153059E-2</c:v>
                </c:pt>
                <c:pt idx="29">
                  <c:v>-4.3575236472734744E-2</c:v>
                </c:pt>
                <c:pt idx="30">
                  <c:v>-4.3066887308890023E-2</c:v>
                </c:pt>
                <c:pt idx="31">
                  <c:v>-4.1770267755872115E-2</c:v>
                </c:pt>
                <c:pt idx="32">
                  <c:v>-3.9632754950175215E-2</c:v>
                </c:pt>
                <c:pt idx="33">
                  <c:v>-3.6630015601443966E-2</c:v>
                </c:pt>
                <c:pt idx="34">
                  <c:v>-3.2777356354133376E-2</c:v>
                </c:pt>
                <c:pt idx="35">
                  <c:v>-2.8143924947356895E-2</c:v>
                </c:pt>
                <c:pt idx="36">
                  <c:v>-2.287039307098487E-2</c:v>
                </c:pt>
                <c:pt idx="37">
                  <c:v>-1.7190861238492641E-2</c:v>
                </c:pt>
                <c:pt idx="38">
                  <c:v>-1.1459829829593628E-2</c:v>
                </c:pt>
                <c:pt idx="39">
                  <c:v>-6.185157439128809E-3</c:v>
                </c:pt>
                <c:pt idx="40">
                  <c:v>-2.067941170723041E-3</c:v>
                </c:pt>
                <c:pt idx="41">
                  <c:v>-5.0144089959776363E-5</c:v>
                </c:pt>
                <c:pt idx="42">
                  <c:v>-1.3704714385229699E-3</c:v>
                </c:pt>
                <c:pt idx="43">
                  <c:v>-7.6283275382004528E-3</c:v>
                </c:pt>
                <c:pt idx="44">
                  <c:v>-2.0854493286010242E-2</c:v>
                </c:pt>
                <c:pt idx="45">
                  <c:v>-4.3585240085656687E-2</c:v>
                </c:pt>
                <c:pt idx="46">
                  <c:v>-7.8933740337146785E-2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0D-4B76-BBF3-59C074D07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05519"/>
        <c:axId val="34810927"/>
      </c:scatterChart>
      <c:scatterChart>
        <c:scatterStyle val="lineMarker"/>
        <c:varyColors val="0"/>
        <c:ser>
          <c:idx val="0"/>
          <c:order val="0"/>
          <c:tx>
            <c:v>振幅特性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演算処理!$BA$34:$BA$529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演算処理!$BB$34:$BB$529</c:f>
              <c:numCache>
                <c:formatCode>General</c:formatCode>
                <c:ptCount val="496"/>
                <c:pt idx="0">
                  <c:v>-7.1636525194422474E-5</c:v>
                </c:pt>
                <c:pt idx="1">
                  <c:v>-1.4738053368284676E-4</c:v>
                </c:pt>
                <c:pt idx="2">
                  <c:v>-2.7049270643166989E-4</c:v>
                </c:pt>
                <c:pt idx="3">
                  <c:v>-4.564397924850716E-4</c:v>
                </c:pt>
                <c:pt idx="4">
                  <c:v>-7.2204964772077155E-4</c:v>
                </c:pt>
                <c:pt idx="5">
                  <c:v>-1.0850813518695421E-3</c:v>
                </c:pt>
                <c:pt idx="6">
                  <c:v>-1.5637432451478749E-3</c:v>
                </c:pt>
                <c:pt idx="7">
                  <c:v>-2.1761615843097141E-3</c:v>
                </c:pt>
                <c:pt idx="8">
                  <c:v>-2.9398032548460474E-3</c:v>
                </c:pt>
                <c:pt idx="9">
                  <c:v>-3.8708568438849391E-3</c:v>
                </c:pt>
                <c:pt idx="10">
                  <c:v>-4.9835773878511768E-3</c:v>
                </c:pt>
                <c:pt idx="11">
                  <c:v>-6.2896012716197333E-3</c:v>
                </c:pt>
                <c:pt idx="12">
                  <c:v>-7.7972390852366364E-3</c:v>
                </c:pt>
                <c:pt idx="13">
                  <c:v>-9.5107557565070264E-3</c:v>
                </c:pt>
                <c:pt idx="14">
                  <c:v>-1.1429648995169258E-2</c:v>
                </c:pt>
                <c:pt idx="15">
                  <c:v>-1.3547939036512489E-2</c:v>
                </c:pt>
                <c:pt idx="16">
                  <c:v>-1.5853484900818685E-2</c:v>
                </c:pt>
                <c:pt idx="17">
                  <c:v>-1.8327344946837368E-2</c:v>
                </c:pt>
                <c:pt idx="18">
                  <c:v>-2.0943202471173469E-2</c:v>
                </c:pt>
                <c:pt idx="19">
                  <c:v>-2.3666880597388903E-2</c:v>
                </c:pt>
                <c:pt idx="20">
                  <c:v>-2.6455974850633505E-2</c:v>
                </c:pt>
                <c:pt idx="21">
                  <c:v>-2.9259636814532242E-2</c:v>
                </c:pt>
                <c:pt idx="22">
                  <c:v>-3.2018548361367527E-2</c:v>
                </c:pt>
                <c:pt idx="23">
                  <c:v>-3.4665133451914298E-2</c:v>
                </c:pt>
                <c:pt idx="24">
                  <c:v>-3.7124063821363677E-2</c:v>
                </c:pt>
                <c:pt idx="25">
                  <c:v>-3.9313126512656227E-2</c:v>
                </c:pt>
                <c:pt idx="26">
                  <c:v>-4.1144535825622414E-2</c:v>
                </c:pt>
                <c:pt idx="27">
                  <c:v>-4.252679060434765E-2</c:v>
                </c:pt>
                <c:pt idx="28">
                  <c:v>-4.3367200841153059E-2</c:v>
                </c:pt>
                <c:pt idx="29">
                  <c:v>-4.3575236472734744E-2</c:v>
                </c:pt>
                <c:pt idx="30">
                  <c:v>-4.3066887308890023E-2</c:v>
                </c:pt>
                <c:pt idx="31">
                  <c:v>-4.1770267755872115E-2</c:v>
                </c:pt>
                <c:pt idx="32">
                  <c:v>-3.9632754950175215E-2</c:v>
                </c:pt>
                <c:pt idx="33">
                  <c:v>-3.6630015601443966E-2</c:v>
                </c:pt>
                <c:pt idx="34">
                  <c:v>-3.2777356354133376E-2</c:v>
                </c:pt>
                <c:pt idx="35">
                  <c:v>-2.8143924947356895E-2</c:v>
                </c:pt>
                <c:pt idx="36">
                  <c:v>-2.287039307098487E-2</c:v>
                </c:pt>
                <c:pt idx="37">
                  <c:v>-1.7190861238492641E-2</c:v>
                </c:pt>
                <c:pt idx="38">
                  <c:v>-1.1459829829593628E-2</c:v>
                </c:pt>
                <c:pt idx="39">
                  <c:v>-6.185157439128809E-3</c:v>
                </c:pt>
                <c:pt idx="40">
                  <c:v>-2.067941170723041E-3</c:v>
                </c:pt>
                <c:pt idx="41">
                  <c:v>-5.0144089959776363E-5</c:v>
                </c:pt>
                <c:pt idx="42">
                  <c:v>-1.3704714385229699E-3</c:v>
                </c:pt>
                <c:pt idx="43">
                  <c:v>-7.6283275382004528E-3</c:v>
                </c:pt>
                <c:pt idx="44">
                  <c:v>-2.0854493286010242E-2</c:v>
                </c:pt>
                <c:pt idx="45">
                  <c:v>-4.3585240085656687E-2</c:v>
                </c:pt>
                <c:pt idx="46">
                  <c:v>-7.8933740337146785E-2</c:v>
                </c:pt>
                <c:pt idx="47">
                  <c:v>-0.13064875880492197</c:v>
                </c:pt>
                <c:pt idx="48">
                  <c:v>-0.20314592144431157</c:v>
                </c:pt>
                <c:pt idx="49">
                  <c:v>-0.30149213626216159</c:v>
                </c:pt>
                <c:pt idx="50">
                  <c:v>-0.43132062395846238</c:v>
                </c:pt>
                <c:pt idx="51">
                  <c:v>-0.59865511045727859</c:v>
                </c:pt>
                <c:pt idx="52">
                  <c:v>-0.80963015932361337</c:v>
                </c:pt>
                <c:pt idx="53">
                  <c:v>-1.0701126190790788</c:v>
                </c:pt>
                <c:pt idx="54">
                  <c:v>-1.3852557930203226</c:v>
                </c:pt>
                <c:pt idx="55">
                  <c:v>-1.7590469758532767</c:v>
                </c:pt>
                <c:pt idx="56">
                  <c:v>-2.1939291217779826</c:v>
                </c:pt>
                <c:pt idx="57">
                  <c:v>-2.6905765534807635</c:v>
                </c:pt>
                <c:pt idx="58">
                  <c:v>-3.247877410258261</c:v>
                </c:pt>
                <c:pt idx="59">
                  <c:v>-3.8631288036720051</c:v>
                </c:pt>
                <c:pt idx="60">
                  <c:v>-4.532401700080336</c:v>
                </c:pt>
                <c:pt idx="61">
                  <c:v>-4.7785541003843122</c:v>
                </c:pt>
                <c:pt idx="62">
                  <c:v>-6.0139311289620698</c:v>
                </c:pt>
                <c:pt idx="63">
                  <c:v>-6.8163237586081742</c:v>
                </c:pt>
                <c:pt idx="64">
                  <c:v>-7.6537528483253938</c:v>
                </c:pt>
                <c:pt idx="65">
                  <c:v>-8.5224649672137858</c:v>
                </c:pt>
                <c:pt idx="66">
                  <c:v>-9.4195136016458214</c:v>
                </c:pt>
                <c:pt idx="67">
                  <c:v>-10.342826861648422</c:v>
                </c:pt>
                <c:pt idx="68">
                  <c:v>-11.291232505375383</c:v>
                </c:pt>
                <c:pt idx="69">
                  <c:v>-12.264463654252392</c:v>
                </c:pt>
                <c:pt idx="70">
                  <c:v>-13.263165225028368</c:v>
                </c:pt>
                <c:pt idx="71">
                  <c:v>-14.28891809026643</c:v>
                </c:pt>
                <c:pt idx="72">
                  <c:v>-15.344296580489454</c:v>
                </c:pt>
                <c:pt idx="73">
                  <c:v>-16.432976038227682</c:v>
                </c:pt>
                <c:pt idx="74">
                  <c:v>-17.559911676280294</c:v>
                </c:pt>
                <c:pt idx="75">
                  <c:v>-18.731619577547747</c:v>
                </c:pt>
                <c:pt idx="76">
                  <c:v>-19.956608425223045</c:v>
                </c:pt>
                <c:pt idx="77">
                  <c:v>-21.246042800866466</c:v>
                </c:pt>
                <c:pt idx="78">
                  <c:v>-22.614778878241957</c:v>
                </c:pt>
                <c:pt idx="79">
                  <c:v>-24.0830301437137</c:v>
                </c:pt>
                <c:pt idx="80">
                  <c:v>-25.679162522616306</c:v>
                </c:pt>
                <c:pt idx="81">
                  <c:v>-27.444658607262248</c:v>
                </c:pt>
                <c:pt idx="82">
                  <c:v>-29.443621443377502</c:v>
                </c:pt>
                <c:pt idx="83">
                  <c:v>-31.782908128015276</c:v>
                </c:pt>
                <c:pt idx="84">
                  <c:v>-34.661353983220849</c:v>
                </c:pt>
                <c:pt idx="85">
                  <c:v>-38.519877518089977</c:v>
                </c:pt>
                <c:pt idx="86">
                  <c:v>-44.727989019957619</c:v>
                </c:pt>
                <c:pt idx="87">
                  <c:v>-71.303528996957908</c:v>
                </c:pt>
                <c:pt idx="88">
                  <c:v>-46.413844500465842</c:v>
                </c:pt>
                <c:pt idx="89">
                  <c:v>-40.544931260111959</c:v>
                </c:pt>
                <c:pt idx="90">
                  <c:v>-37.325877190963212</c:v>
                </c:pt>
                <c:pt idx="91">
                  <c:v>-35.162662735576951</c:v>
                </c:pt>
                <c:pt idx="92">
                  <c:v>-33.569779761152745</c:v>
                </c:pt>
                <c:pt idx="93">
                  <c:v>-32.333720683229295</c:v>
                </c:pt>
                <c:pt idx="94">
                  <c:v>-31.341481600502625</c:v>
                </c:pt>
                <c:pt idx="95">
                  <c:v>-30.525987313911621</c:v>
                </c:pt>
                <c:pt idx="96">
                  <c:v>-29.844167894088017</c:v>
                </c:pt>
                <c:pt idx="97">
                  <c:v>-29.266731318973733</c:v>
                </c:pt>
                <c:pt idx="98">
                  <c:v>-28.772861334235699</c:v>
                </c:pt>
                <c:pt idx="99">
                  <c:v>-28.34724277477763</c:v>
                </c:pt>
                <c:pt idx="100">
                  <c:v>-27.978286716770082</c:v>
                </c:pt>
                <c:pt idx="101">
                  <c:v>-27.657017855024076</c:v>
                </c:pt>
                <c:pt idx="102">
                  <c:v>-27.376348106025389</c:v>
                </c:pt>
                <c:pt idx="103">
                  <c:v>-27.130585965244641</c:v>
                </c:pt>
                <c:pt idx="104">
                  <c:v>-26.915095389516669</c:v>
                </c:pt>
                <c:pt idx="105">
                  <c:v>-26.726052665437223</c:v>
                </c:pt>
                <c:pt idx="106">
                  <c:v>-26.560269328330868</c:v>
                </c:pt>
                <c:pt idx="107">
                  <c:v>-26.415060715589416</c:v>
                </c:pt>
                <c:pt idx="108">
                  <c:v>-26.28814674059813</c:v>
                </c:pt>
                <c:pt idx="109">
                  <c:v>-26.177575858809178</c:v>
                </c:pt>
                <c:pt idx="110">
                  <c:v>-26.081666017226866</c:v>
                </c:pt>
                <c:pt idx="111">
                  <c:v>-25.998958234699423</c:v>
                </c:pt>
                <c:pt idx="112">
                  <c:v>-25.928179708286493</c:v>
                </c:pt>
                <c:pt idx="113">
                  <c:v>-25.86821419603757</c:v>
                </c:pt>
                <c:pt idx="114">
                  <c:v>-25.818078022630182</c:v>
                </c:pt>
                <c:pt idx="115">
                  <c:v>-25.776900476493712</c:v>
                </c:pt>
                <c:pt idx="116">
                  <c:v>-25.74390767037784</c:v>
                </c:pt>
                <c:pt idx="117">
                  <c:v>-25.718409158173262</c:v>
                </c:pt>
                <c:pt idx="118">
                  <c:v>-25.699786763561953</c:v>
                </c:pt>
                <c:pt idx="119">
                  <c:v>-25.687485197401671</c:v>
                </c:pt>
                <c:pt idx="120">
                  <c:v>-25.681004132138298</c:v>
                </c:pt>
                <c:pt idx="121">
                  <c:v>-25.679891471052247</c:v>
                </c:pt>
                <c:pt idx="122">
                  <c:v>-25.683737603501854</c:v>
                </c:pt>
                <c:pt idx="123">
                  <c:v>-25.692170478630679</c:v>
                </c:pt>
                <c:pt idx="124">
                  <c:v>-25.704851362236806</c:v>
                </c:pt>
                <c:pt idx="125">
                  <c:v>-25.721471166840999</c:v>
                </c:pt>
                <c:pt idx="126">
                  <c:v>-25.741747265052389</c:v>
                </c:pt>
                <c:pt idx="127">
                  <c:v>-25.765420712319262</c:v>
                </c:pt>
                <c:pt idx="128">
                  <c:v>-25.792253817975666</c:v>
                </c:pt>
                <c:pt idx="129">
                  <c:v>-25.822028013839777</c:v>
                </c:pt>
                <c:pt idx="130">
                  <c:v>-25.854541978012723</c:v>
                </c:pt>
                <c:pt idx="131">
                  <c:v>-25.889609978372068</c:v>
                </c:pt>
                <c:pt idx="132">
                  <c:v>-25.927060405865383</c:v>
                </c:pt>
                <c:pt idx="133">
                  <c:v>-25.966734472331503</c:v>
                </c:pt>
                <c:pt idx="134">
                  <c:v>-26.008485051401205</c:v>
                </c:pt>
                <c:pt idx="135">
                  <c:v>-26.05217564420769</c:v>
                </c:pt>
                <c:pt idx="136">
                  <c:v>-26.097679454289285</c:v>
                </c:pt>
                <c:pt idx="137">
                  <c:v>-26.144878558289271</c:v>
                </c:pt>
                <c:pt idx="138">
                  <c:v>-26.193663160926427</c:v>
                </c:pt>
                <c:pt idx="139">
                  <c:v>-26.243930924287486</c:v>
                </c:pt>
                <c:pt idx="140">
                  <c:v>-26.295586362828889</c:v>
                </c:pt>
                <c:pt idx="141">
                  <c:v>-26.348540296610594</c:v>
                </c:pt>
                <c:pt idx="142">
                  <c:v>-26.402709356252814</c:v>
                </c:pt>
                <c:pt idx="143">
                  <c:v>-26.45801553393472</c:v>
                </c:pt>
                <c:pt idx="144">
                  <c:v>-26.514385775463722</c:v>
                </c:pt>
                <c:pt idx="145">
                  <c:v>-26.571751609055244</c:v>
                </c:pt>
                <c:pt idx="146">
                  <c:v>-26.630048806989379</c:v>
                </c:pt>
                <c:pt idx="147">
                  <c:v>-26.689217076766564</c:v>
                </c:pt>
                <c:pt idx="148">
                  <c:v>-26.749199778779314</c:v>
                </c:pt>
                <c:pt idx="149">
                  <c:v>-26.809943667860278</c:v>
                </c:pt>
                <c:pt idx="150">
                  <c:v>-26.871398656366118</c:v>
                </c:pt>
                <c:pt idx="151">
                  <c:v>-26.933517596717579</c:v>
                </c:pt>
                <c:pt idx="152">
                  <c:v>-26.996256081544768</c:v>
                </c:pt>
                <c:pt idx="153">
                  <c:v>-27.059572259787089</c:v>
                </c:pt>
                <c:pt idx="154">
                  <c:v>-27.123426667273151</c:v>
                </c:pt>
                <c:pt idx="155">
                  <c:v>-27.187782070461303</c:v>
                </c:pt>
                <c:pt idx="156">
                  <c:v>-27.252603322157924</c:v>
                </c:pt>
                <c:pt idx="157">
                  <c:v>-27.31785722815183</c:v>
                </c:pt>
                <c:pt idx="158">
                  <c:v>-27.383512423809982</c:v>
                </c:pt>
                <c:pt idx="159">
                  <c:v>-27.449539259774653</c:v>
                </c:pt>
                <c:pt idx="160">
                  <c:v>-27.515909695986856</c:v>
                </c:pt>
                <c:pt idx="161">
                  <c:v>-27.58259720333556</c:v>
                </c:pt>
                <c:pt idx="162">
                  <c:v>-27.649576672299521</c:v>
                </c:pt>
                <c:pt idx="163">
                  <c:v>-27.716824328008094</c:v>
                </c:pt>
                <c:pt idx="164">
                  <c:v>-27.784317651201086</c:v>
                </c:pt>
                <c:pt idx="165">
                  <c:v>-27.852035304615306</c:v>
                </c:pt>
                <c:pt idx="166">
                  <c:v>-27.919957064368766</c:v>
                </c:pt>
                <c:pt idx="167">
                  <c:v>-27.988063755951657</c:v>
                </c:pt>
                <c:pt idx="168">
                  <c:v>-28.056337194468274</c:v>
                </c:pt>
                <c:pt idx="169">
                  <c:v>-28.124760128805111</c:v>
                </c:pt>
                <c:pt idx="170">
                  <c:v>-28.193316189428455</c:v>
                </c:pt>
                <c:pt idx="171">
                  <c:v>-28.261989839540441</c:v>
                </c:pt>
                <c:pt idx="172">
                  <c:v>-28.33076632934538</c:v>
                </c:pt>
                <c:pt idx="173">
                  <c:v>-28.399631653198956</c:v>
                </c:pt>
                <c:pt idx="174">
                  <c:v>-28.468572509431876</c:v>
                </c:pt>
                <c:pt idx="175">
                  <c:v>-28.537576262656476</c:v>
                </c:pt>
                <c:pt idx="176">
                  <c:v>-28.606630908380517</c:v>
                </c:pt>
                <c:pt idx="177">
                  <c:v>-28.675725039766341</c:v>
                </c:pt>
                <c:pt idx="178">
                  <c:v>-28.744847816386581</c:v>
                </c:pt>
                <c:pt idx="179">
                  <c:v>-28.81398893483912</c:v>
                </c:pt>
                <c:pt idx="180">
                  <c:v>-28.88313860109491</c:v>
                </c:pt>
                <c:pt idx="181">
                  <c:v>-28.952287504461822</c:v>
                </c:pt>
                <c:pt idx="182">
                  <c:v>-29.02142679305669</c:v>
                </c:pt>
                <c:pt idx="183">
                  <c:v>-29.090548050685872</c:v>
                </c:pt>
                <c:pt idx="184">
                  <c:v>-29.159643275041986</c:v>
                </c:pt>
                <c:pt idx="185">
                  <c:v>-29.228704857131568</c:v>
                </c:pt>
                <c:pt idx="186">
                  <c:v>-29.297725561854353</c:v>
                </c:pt>
                <c:pt idx="187">
                  <c:v>-29.366698509660839</c:v>
                </c:pt>
                <c:pt idx="188">
                  <c:v>-29.435617159220101</c:v>
                </c:pt>
                <c:pt idx="189">
                  <c:v>-29.504475291034488</c:v>
                </c:pt>
                <c:pt idx="190">
                  <c:v>-29.573266991942507</c:v>
                </c:pt>
                <c:pt idx="191">
                  <c:v>-29.641986640455229</c:v>
                </c:pt>
                <c:pt idx="192">
                  <c:v>-29.710628892875349</c:v>
                </c:pt>
                <c:pt idx="193">
                  <c:v>-29.779188670151541</c:v>
                </c:pt>
                <c:pt idx="194">
                  <c:v>-29.84766114542397</c:v>
                </c:pt>
                <c:pt idx="195">
                  <c:v>-29.916041732219874</c:v>
                </c:pt>
                <c:pt idx="196">
                  <c:v>-29.984326073260803</c:v>
                </c:pt>
                <c:pt idx="197">
                  <c:v>-30.052510029845649</c:v>
                </c:pt>
                <c:pt idx="198">
                  <c:v>-30.120589671776102</c:v>
                </c:pt>
                <c:pt idx="199">
                  <c:v>-30.188561267793162</c:v>
                </c:pt>
                <c:pt idx="200">
                  <c:v>-30.256421276495548</c:v>
                </c:pt>
                <c:pt idx="201">
                  <c:v>-30.324166337712573</c:v>
                </c:pt>
                <c:pt idx="202">
                  <c:v>-30.391793264305903</c:v>
                </c:pt>
                <c:pt idx="203">
                  <c:v>-30.459299034376272</c:v>
                </c:pt>
                <c:pt idx="204">
                  <c:v>-30.526680783852512</c:v>
                </c:pt>
                <c:pt idx="205">
                  <c:v>-30.593935799442029</c:v>
                </c:pt>
                <c:pt idx="206">
                  <c:v>-30.661061511922728</c:v>
                </c:pt>
                <c:pt idx="207">
                  <c:v>-30.728055489758077</c:v>
                </c:pt>
                <c:pt idx="208">
                  <c:v>-30.794915433017586</c:v>
                </c:pt>
                <c:pt idx="209">
                  <c:v>-30.861639167586642</c:v>
                </c:pt>
                <c:pt idx="210">
                  <c:v>-30.928224639650054</c:v>
                </c:pt>
                <c:pt idx="211">
                  <c:v>-30.994669910434993</c:v>
                </c:pt>
                <c:pt idx="212">
                  <c:v>-31.06097315119964</c:v>
                </c:pt>
                <c:pt idx="213">
                  <c:v>-31.127132638454754</c:v>
                </c:pt>
                <c:pt idx="214">
                  <c:v>-31.193146749406104</c:v>
                </c:pt>
                <c:pt idx="215">
                  <c:v>-31.259013957606339</c:v>
                </c:pt>
                <c:pt idx="216">
                  <c:v>-31.324732828805686</c:v>
                </c:pt>
                <c:pt idx="217">
                  <c:v>-31.390302016991271</c:v>
                </c:pt>
                <c:pt idx="218">
                  <c:v>-31.455720260605617</c:v>
                </c:pt>
                <c:pt idx="219">
                  <c:v>-31.520986378935277</c:v>
                </c:pt>
                <c:pt idx="220">
                  <c:v>-31.58609926866113</c:v>
                </c:pt>
                <c:pt idx="221">
                  <c:v>-31.651057900562364</c:v>
                </c:pt>
                <c:pt idx="222">
                  <c:v>-31.715861316366517</c:v>
                </c:pt>
                <c:pt idx="223">
                  <c:v>-31.780508625738445</c:v>
                </c:pt>
                <c:pt idx="224">
                  <c:v>-31.844999003401501</c:v>
                </c:pt>
                <c:pt idx="225">
                  <c:v>-31.909331686384395</c:v>
                </c:pt>
                <c:pt idx="226">
                  <c:v>-31.973505971387901</c:v>
                </c:pt>
                <c:pt idx="227">
                  <c:v>-32.037521212265425</c:v>
                </c:pt>
                <c:pt idx="228">
                  <c:v>-32.101376817612227</c:v>
                </c:pt>
                <c:pt idx="229">
                  <c:v>-32.16507224845801</c:v>
                </c:pt>
                <c:pt idx="230">
                  <c:v>-32.228607016058135</c:v>
                </c:pt>
                <c:pt idx="231">
                  <c:v>-32.291980679778717</c:v>
                </c:pt>
                <c:pt idx="232">
                  <c:v>-32.355192845071365</c:v>
                </c:pt>
                <c:pt idx="233">
                  <c:v>-32.418243161533297</c:v>
                </c:pt>
                <c:pt idx="234">
                  <c:v>-32.481131321048991</c:v>
                </c:pt>
                <c:pt idx="235">
                  <c:v>-32.543857056009585</c:v>
                </c:pt>
                <c:pt idx="236">
                  <c:v>-32.606420137606463</c:v>
                </c:pt>
                <c:pt idx="237">
                  <c:v>-32.668820374195768</c:v>
                </c:pt>
                <c:pt idx="238">
                  <c:v>-32.731057609730513</c:v>
                </c:pt>
                <c:pt idx="239">
                  <c:v>-32.793131722257314</c:v>
                </c:pt>
                <c:pt idx="240">
                  <c:v>-32.855042622474926</c:v>
                </c:pt>
                <c:pt idx="241">
                  <c:v>-32.916790252351667</c:v>
                </c:pt>
                <c:pt idx="242">
                  <c:v>-32.978374583799294</c:v>
                </c:pt>
                <c:pt idx="243">
                  <c:v>-33.039795617400785</c:v>
                </c:pt>
                <c:pt idx="244">
                  <c:v>-33.101053381189601</c:v>
                </c:pt>
                <c:pt idx="245">
                  <c:v>-33.162147929478294</c:v>
                </c:pt>
                <c:pt idx="246">
                  <c:v>-33.223079341734262</c:v>
                </c:pt>
                <c:pt idx="247">
                  <c:v>-33.283847721500578</c:v>
                </c:pt>
                <c:pt idx="248">
                  <c:v>-33.344453195360032</c:v>
                </c:pt>
                <c:pt idx="249">
                  <c:v>-33.404895911940493</c:v>
                </c:pt>
                <c:pt idx="250">
                  <c:v>-33.465176040959847</c:v>
                </c:pt>
                <c:pt idx="251">
                  <c:v>-33.525293772308757</c:v>
                </c:pt>
                <c:pt idx="252">
                  <c:v>-33.585249315169811</c:v>
                </c:pt>
                <c:pt idx="253">
                  <c:v>-33.645042897171315</c:v>
                </c:pt>
                <c:pt idx="254">
                  <c:v>-33.704674763574488</c:v>
                </c:pt>
                <c:pt idx="255">
                  <c:v>-33.764145176492505</c:v>
                </c:pt>
                <c:pt idx="256">
                  <c:v>-33.823454414140144</c:v>
                </c:pt>
                <c:pt idx="257">
                  <c:v>-33.882602770112761</c:v>
                </c:pt>
                <c:pt idx="258">
                  <c:v>-33.941590552693356</c:v>
                </c:pt>
                <c:pt idx="259">
                  <c:v>-34.000418084186599</c:v>
                </c:pt>
                <c:pt idx="260">
                  <c:v>-34.05908570027875</c:v>
                </c:pt>
                <c:pt idx="261">
                  <c:v>-34.117593749422348</c:v>
                </c:pt>
                <c:pt idx="262">
                  <c:v>-34.17594259224466</c:v>
                </c:pt>
                <c:pt idx="263">
                  <c:v>-34.234132600979031</c:v>
                </c:pt>
                <c:pt idx="264">
                  <c:v>-34.292164158918119</c:v>
                </c:pt>
                <c:pt idx="265">
                  <c:v>-34.350037659888166</c:v>
                </c:pt>
                <c:pt idx="266">
                  <c:v>-34.407753507743408</c:v>
                </c:pt>
                <c:pt idx="267">
                  <c:v>-34.46531211588001</c:v>
                </c:pt>
                <c:pt idx="268">
                  <c:v>-34.522713906768459</c:v>
                </c:pt>
                <c:pt idx="269">
                  <c:v>-34.579959311503956</c:v>
                </c:pt>
                <c:pt idx="270">
                  <c:v>-34.637048769373926</c:v>
                </c:pt>
                <c:pt idx="271">
                  <c:v>-34.693982727442062</c:v>
                </c:pt>
                <c:pt idx="272">
                  <c:v>-34.750761640148198</c:v>
                </c:pt>
                <c:pt idx="273">
                  <c:v>-34.807385968923448</c:v>
                </c:pt>
                <c:pt idx="274">
                  <c:v>-34.863856181819969</c:v>
                </c:pt>
                <c:pt idx="275">
                  <c:v>-34.920172753154809</c:v>
                </c:pt>
                <c:pt idx="276">
                  <c:v>-34.976336163167289</c:v>
                </c:pt>
                <c:pt idx="277">
                  <c:v>-35.032346897689372</c:v>
                </c:pt>
                <c:pt idx="278">
                  <c:v>-35.088205447828614</c:v>
                </c:pt>
                <c:pt idx="279">
                  <c:v>-35.143912309663065</c:v>
                </c:pt>
                <c:pt idx="280">
                  <c:v>-35.199467983947756</c:v>
                </c:pt>
                <c:pt idx="281">
                  <c:v>-35.254872975832392</c:v>
                </c:pt>
                <c:pt idx="282">
                  <c:v>-35.310127794589661</c:v>
                </c:pt>
                <c:pt idx="283">
                  <c:v>-35.365232953353932</c:v>
                </c:pt>
                <c:pt idx="284">
                  <c:v>-35.420188968869752</c:v>
                </c:pt>
                <c:pt idx="285">
                  <c:v>-35.474996361250021</c:v>
                </c:pt>
                <c:pt idx="286">
                  <c:v>-35.529655653743276</c:v>
                </c:pt>
                <c:pt idx="287">
                  <c:v>-35.58416737250981</c:v>
                </c:pt>
                <c:pt idx="288">
                  <c:v>-35.638532046406318</c:v>
                </c:pt>
                <c:pt idx="289">
                  <c:v>-35.692750206778747</c:v>
                </c:pt>
                <c:pt idx="290">
                  <c:v>-35.746822387263009</c:v>
                </c:pt>
                <c:pt idx="291">
                  <c:v>-35.800749123593299</c:v>
                </c:pt>
                <c:pt idx="292">
                  <c:v>-35.854530953417765</c:v>
                </c:pt>
                <c:pt idx="293">
                  <c:v>-35.908168416121143</c:v>
                </c:pt>
                <c:pt idx="294">
                  <c:v>-35.961662052654233</c:v>
                </c:pt>
                <c:pt idx="295">
                  <c:v>-36.015012405369937</c:v>
                </c:pt>
                <c:pt idx="296">
                  <c:v>-36.068220017865514</c:v>
                </c:pt>
                <c:pt idx="297">
                  <c:v>-36.121285434830966</c:v>
                </c:pt>
                <c:pt idx="298">
                  <c:v>-36.174209201903267</c:v>
                </c:pt>
                <c:pt idx="299">
                  <c:v>-36.226991865526166</c:v>
                </c:pt>
                <c:pt idx="300">
                  <c:v>-36.279633972815475</c:v>
                </c:pt>
                <c:pt idx="301">
                  <c:v>-36.332136071429602</c:v>
                </c:pt>
                <c:pt idx="302">
                  <c:v>-36.38449870944504</c:v>
                </c:pt>
                <c:pt idx="303">
                  <c:v>-36.436722435236803</c:v>
                </c:pt>
                <c:pt idx="304">
                  <c:v>-36.488807797363513</c:v>
                </c:pt>
                <c:pt idx="305">
                  <c:v>-36.540755344456997</c:v>
                </c:pt>
                <c:pt idx="306">
                  <c:v>-36.592565625116222</c:v>
                </c:pt>
                <c:pt idx="307">
                  <c:v>-36.644239187805468</c:v>
                </c:pt>
                <c:pt idx="308">
                  <c:v>-36.695776580756515</c:v>
                </c:pt>
                <c:pt idx="309">
                  <c:v>-36.747178351874737</c:v>
                </c:pt>
                <c:pt idx="310">
                  <c:v>-36.798445048648993</c:v>
                </c:pt>
                <c:pt idx="311">
                  <c:v>-36.849577218065079</c:v>
                </c:pt>
                <c:pt idx="312">
                  <c:v>-36.900575406522698</c:v>
                </c:pt>
                <c:pt idx="313">
                  <c:v>-36.951440159755904</c:v>
                </c:pt>
                <c:pt idx="314">
                  <c:v>-37.002172022756604</c:v>
                </c:pt>
                <c:pt idx="315">
                  <c:v>-37.052771539701411</c:v>
                </c:pt>
                <c:pt idx="316">
                  <c:v>-37.103239253881377</c:v>
                </c:pt>
                <c:pt idx="317">
                  <c:v>-37.153575707634673</c:v>
                </c:pt>
                <c:pt idx="318">
                  <c:v>-37.203781442282171</c:v>
                </c:pt>
                <c:pt idx="319">
                  <c:v>-37.253856998065615</c:v>
                </c:pt>
                <c:pt idx="320">
                  <c:v>-37.303802914088507</c:v>
                </c:pt>
                <c:pt idx="321">
                  <c:v>-37.353619728259496</c:v>
                </c:pt>
                <c:pt idx="322">
                  <c:v>-37.403307977238185</c:v>
                </c:pt>
                <c:pt idx="323">
                  <c:v>-37.452868196383307</c:v>
                </c:pt>
                <c:pt idx="324">
                  <c:v>-37.50230091970321</c:v>
                </c:pt>
                <c:pt idx="325">
                  <c:v>-37.551606679808444</c:v>
                </c:pt>
                <c:pt idx="326">
                  <c:v>-37.600786007866546</c:v>
                </c:pt>
                <c:pt idx="327">
                  <c:v>-37.649839433558824</c:v>
                </c:pt>
                <c:pt idx="328">
                  <c:v>-37.698767485039113</c:v>
                </c:pt>
                <c:pt idx="329">
                  <c:v>-37.747570688894427</c:v>
                </c:pt>
                <c:pt idx="330">
                  <c:v>-37.79624957010747</c:v>
                </c:pt>
                <c:pt idx="331">
                  <c:v>-37.844804652020855</c:v>
                </c:pt>
                <c:pt idx="332">
                  <c:v>-37.893236456303121</c:v>
                </c:pt>
                <c:pt idx="333">
                  <c:v>-37.941545502916263</c:v>
                </c:pt>
                <c:pt idx="334">
                  <c:v>-37.989732310085003</c:v>
                </c:pt>
                <c:pt idx="335">
                  <c:v>-38.037797394267471</c:v>
                </c:pt>
                <c:pt idx="336">
                  <c:v>-38.085741270127414</c:v>
                </c:pt>
                <c:pt idx="337">
                  <c:v>-38.133564450507841</c:v>
                </c:pt>
                <c:pt idx="338">
                  <c:v>-38.181267446406004</c:v>
                </c:pt>
                <c:pt idx="339">
                  <c:v>-38.228850766949741</c:v>
                </c:pt>
                <c:pt idx="340">
                  <c:v>-38.27631491937511</c:v>
                </c:pt>
                <c:pt idx="341">
                  <c:v>-38.3236604090052</c:v>
                </c:pt>
                <c:pt idx="342">
                  <c:v>-38.370887739230199</c:v>
                </c:pt>
                <c:pt idx="343">
                  <c:v>-38.41799741148855</c:v>
                </c:pt>
                <c:pt idx="344">
                  <c:v>-38.464989925249292</c:v>
                </c:pt>
                <c:pt idx="345">
                  <c:v>-38.511865777995375</c:v>
                </c:pt>
                <c:pt idx="346">
                  <c:v>-38.558625465208152</c:v>
                </c:pt>
                <c:pt idx="347">
                  <c:v>-38.605269480352653</c:v>
                </c:pt>
                <c:pt idx="348">
                  <c:v>-38.65179831486401</c:v>
                </c:pt>
                <c:pt idx="349">
                  <c:v>-38.698212458134734</c:v>
                </c:pt>
                <c:pt idx="350">
                  <c:v>-38.744512397502881</c:v>
                </c:pt>
                <c:pt idx="351">
                  <c:v>-38.790698618241073</c:v>
                </c:pt>
                <c:pt idx="352">
                  <c:v>-38.836771603546374</c:v>
                </c:pt>
                <c:pt idx="353">
                  <c:v>-38.882731834530958</c:v>
                </c:pt>
                <c:pt idx="354">
                  <c:v>-38.928579790213561</c:v>
                </c:pt>
                <c:pt idx="355">
                  <c:v>-38.974315947511592</c:v>
                </c:pt>
                <c:pt idx="356">
                  <c:v>-39.019940781234105</c:v>
                </c:pt>
                <c:pt idx="357">
                  <c:v>-39.065454764075369</c:v>
                </c:pt>
                <c:pt idx="358">
                  <c:v>-39.110858366609087</c:v>
                </c:pt>
                <c:pt idx="359">
                  <c:v>-39.156152057283343</c:v>
                </c:pt>
                <c:pt idx="360">
                  <c:v>-39.201336302416067</c:v>
                </c:pt>
                <c:pt idx="361">
                  <c:v>-39.246411566191171</c:v>
                </c:pt>
                <c:pt idx="362">
                  <c:v>-39.291378310655233</c:v>
                </c:pt>
                <c:pt idx="363">
                  <c:v>-39.336236995714749</c:v>
                </c:pt>
                <c:pt idx="364">
                  <c:v>-39.380988079133843</c:v>
                </c:pt>
                <c:pt idx="365">
                  <c:v>-39.425632016532617</c:v>
                </c:pt>
                <c:pt idx="366">
                  <c:v>-39.470169261385905</c:v>
                </c:pt>
                <c:pt idx="367">
                  <c:v>-39.514600265022487</c:v>
                </c:pt>
                <c:pt idx="368">
                  <c:v>-39.558925476624836</c:v>
                </c:pt>
                <c:pt idx="369">
                  <c:v>-39.603145343229301</c:v>
                </c:pt>
                <c:pt idx="370">
                  <c:v>-39.647260309726576</c:v>
                </c:pt>
                <c:pt idx="371">
                  <c:v>-39.691270818862783</c:v>
                </c:pt>
                <c:pt idx="372">
                  <c:v>-39.735177311240754</c:v>
                </c:pt>
                <c:pt idx="373">
                  <c:v>-39.778980225321874</c:v>
                </c:pt>
                <c:pt idx="374">
                  <c:v>-39.822679997428089</c:v>
                </c:pt>
                <c:pt idx="375">
                  <c:v>-39.866277061744455</c:v>
                </c:pt>
                <c:pt idx="376">
                  <c:v>-39.909771850321867</c:v>
                </c:pt>
                <c:pt idx="377">
                  <c:v>-39.953164793080219</c:v>
                </c:pt>
                <c:pt idx="378">
                  <c:v>-39.99645631781177</c:v>
                </c:pt>
                <c:pt idx="379">
                  <c:v>-40.039646850184944</c:v>
                </c:pt>
                <c:pt idx="380">
                  <c:v>-40.082736813748234</c:v>
                </c:pt>
                <c:pt idx="381">
                  <c:v>-40.125726629934569</c:v>
                </c:pt>
                <c:pt idx="382">
                  <c:v>-40.16861671806582</c:v>
                </c:pt>
                <c:pt idx="383">
                  <c:v>-40.211407495357562</c:v>
                </c:pt>
                <c:pt idx="384">
                  <c:v>-40.254099376924124</c:v>
                </c:pt>
                <c:pt idx="385">
                  <c:v>-40.296692775783882</c:v>
                </c:pt>
                <c:pt idx="386">
                  <c:v>-40.339188102864689</c:v>
                </c:pt>
                <c:pt idx="387">
                  <c:v>-40.381585767009611</c:v>
                </c:pt>
                <c:pt idx="388">
                  <c:v>-40.42388617498279</c:v>
                </c:pt>
                <c:pt idx="389">
                  <c:v>-40.466089731475556</c:v>
                </c:pt>
                <c:pt idx="390">
                  <c:v>-40.508196839112699</c:v>
                </c:pt>
                <c:pt idx="391">
                  <c:v>-40.550207898458901</c:v>
                </c:pt>
                <c:pt idx="392">
                  <c:v>-40.592123308025414</c:v>
                </c:pt>
                <c:pt idx="393">
                  <c:v>-40.63394346427679</c:v>
                </c:pt>
                <c:pt idx="394">
                  <c:v>-40.675668761637809</c:v>
                </c:pt>
                <c:pt idx="395">
                  <c:v>-40.717299592500609</c:v>
                </c:pt>
                <c:pt idx="396">
                  <c:v>-40.758836347231892</c:v>
                </c:pt>
                <c:pt idx="397">
                  <c:v>-40.800279414180267</c:v>
                </c:pt>
                <c:pt idx="398">
                  <c:v>-40.841629179683764</c:v>
                </c:pt>
                <c:pt idx="399">
                  <c:v>-40.88288602807738</c:v>
                </c:pt>
                <c:pt idx="400">
                  <c:v>-40.924050341700919</c:v>
                </c:pt>
                <c:pt idx="401">
                  <c:v>-40.965122500906659</c:v>
                </c:pt>
                <c:pt idx="402">
                  <c:v>-41.006102884067403</c:v>
                </c:pt>
                <c:pt idx="403">
                  <c:v>-41.046991867584467</c:v>
                </c:pt>
                <c:pt idx="404">
                  <c:v>-41.087789825895825</c:v>
                </c:pt>
                <c:pt idx="405">
                  <c:v>-41.128497131484245</c:v>
                </c:pt>
                <c:pt idx="406">
                  <c:v>-41.16911415488569</c:v>
                </c:pt>
                <c:pt idx="407">
                  <c:v>-41.209641264697574</c:v>
                </c:pt>
                <c:pt idx="408">
                  <c:v>-41.250078827587302</c:v>
                </c:pt>
                <c:pt idx="409">
                  <c:v>-41.290427208300699</c:v>
                </c:pt>
                <c:pt idx="410">
                  <c:v>-41.330686769670635</c:v>
                </c:pt>
                <c:pt idx="411">
                  <c:v>-41.370857872625642</c:v>
                </c:pt>
                <c:pt idx="412">
                  <c:v>-41.410940876198595</c:v>
                </c:pt>
                <c:pt idx="413">
                  <c:v>-41.450936137535479</c:v>
                </c:pt>
                <c:pt idx="414">
                  <c:v>-41.490844011904116</c:v>
                </c:pt>
                <c:pt idx="415">
                  <c:v>-41.530664852703083</c:v>
                </c:pt>
                <c:pt idx="416">
                  <c:v>-41.570399011470585</c:v>
                </c:pt>
                <c:pt idx="417">
                  <c:v>-41.610046837893258</c:v>
                </c:pt>
                <c:pt idx="418">
                  <c:v>-41.649608679815238</c:v>
                </c:pt>
                <c:pt idx="419">
                  <c:v>-41.689084883247077</c:v>
                </c:pt>
                <c:pt idx="420">
                  <c:v>-41.728475792374802</c:v>
                </c:pt>
                <c:pt idx="421">
                  <c:v>-41.767781749568883</c:v>
                </c:pt>
                <c:pt idx="422">
                  <c:v>-41.807003095393362</c:v>
                </c:pt>
                <c:pt idx="423">
                  <c:v>-41.846140168614866</c:v>
                </c:pt>
                <c:pt idx="424">
                  <c:v>-41.885193306211733</c:v>
                </c:pt>
                <c:pt idx="425">
                  <c:v>-41.924162843383144</c:v>
                </c:pt>
                <c:pt idx="426">
                  <c:v>-41.963049113558185</c:v>
                </c:pt>
                <c:pt idx="427">
                  <c:v>-42.001852448405046</c:v>
                </c:pt>
                <c:pt idx="428">
                  <c:v>-42.040573177840102</c:v>
                </c:pt>
                <c:pt idx="429">
                  <c:v>-42.079211630037108</c:v>
                </c:pt>
                <c:pt idx="430">
                  <c:v>-42.117768131436293</c:v>
                </c:pt>
                <c:pt idx="431">
                  <c:v>-42.156243006753584</c:v>
                </c:pt>
                <c:pt idx="432">
                  <c:v>-42.194636578989687</c:v>
                </c:pt>
                <c:pt idx="433">
                  <c:v>-42.232949169439266</c:v>
                </c:pt>
                <c:pt idx="434">
                  <c:v>-42.271181097700094</c:v>
                </c:pt>
                <c:pt idx="435">
                  <c:v>-42.309332681682164</c:v>
                </c:pt>
                <c:pt idx="436">
                  <c:v>-42.347404237616864</c:v>
                </c:pt>
                <c:pt idx="437">
                  <c:v>-42.385396080066045</c:v>
                </c:pt>
                <c:pt idx="438">
                  <c:v>-42.423308521931133</c:v>
                </c:pt>
                <c:pt idx="439">
                  <c:v>-42.461141874462328</c:v>
                </c:pt>
                <c:pt idx="440">
                  <c:v>-42.498896447267541</c:v>
                </c:pt>
                <c:pt idx="441">
                  <c:v>-42.536572548321551</c:v>
                </c:pt>
                <c:pt idx="442">
                  <c:v>-42.574170483975038</c:v>
                </c:pt>
                <c:pt idx="443">
                  <c:v>-42.611690558963616</c:v>
                </c:pt>
                <c:pt idx="444">
                  <c:v>-42.649133076416888</c:v>
                </c:pt>
                <c:pt idx="445">
                  <c:v>-42.686498337867327</c:v>
                </c:pt>
                <c:pt idx="446">
                  <c:v>-42.723786643259423</c:v>
                </c:pt>
                <c:pt idx="447">
                  <c:v>-42.760998290958469</c:v>
                </c:pt>
                <c:pt idx="448">
                  <c:v>-42.798133577759607</c:v>
                </c:pt>
                <c:pt idx="449">
                  <c:v>-42.835192798896664</c:v>
                </c:pt>
                <c:pt idx="450">
                  <c:v>-42.872176248051062</c:v>
                </c:pt>
                <c:pt idx="451">
                  <c:v>-42.909084217360686</c:v>
                </c:pt>
                <c:pt idx="452">
                  <c:v>-42.945916997428654</c:v>
                </c:pt>
                <c:pt idx="453">
                  <c:v>-42.982674877332173</c:v>
                </c:pt>
                <c:pt idx="454">
                  <c:v>-43.019358144631276</c:v>
                </c:pt>
                <c:pt idx="455">
                  <c:v>-43.055967085377567</c:v>
                </c:pt>
                <c:pt idx="456">
                  <c:v>-43.092501984122961</c:v>
                </c:pt>
                <c:pt idx="457">
                  <c:v>-43.128963123928287</c:v>
                </c:pt>
                <c:pt idx="458">
                  <c:v>-43.165350786372009</c:v>
                </c:pt>
                <c:pt idx="459">
                  <c:v>-43.201665251558822</c:v>
                </c:pt>
                <c:pt idx="460">
                  <c:v>-43.237906798128201</c:v>
                </c:pt>
                <c:pt idx="461">
                  <c:v>-43.27407570326298</c:v>
                </c:pt>
                <c:pt idx="462">
                  <c:v>-43.31017224269786</c:v>
                </c:pt>
                <c:pt idx="463">
                  <c:v>-43.346196690727922</c:v>
                </c:pt>
                <c:pt idx="464">
                  <c:v>-43.382149320216953</c:v>
                </c:pt>
                <c:pt idx="465">
                  <c:v>-43.418030402606</c:v>
                </c:pt>
                <c:pt idx="466">
                  <c:v>-43.453840207921658</c:v>
                </c:pt>
                <c:pt idx="467">
                  <c:v>-43.489579004784424</c:v>
                </c:pt>
                <c:pt idx="468">
                  <c:v>-43.525247060416994</c:v>
                </c:pt>
                <c:pt idx="469">
                  <c:v>-43.56084464065254</c:v>
                </c:pt>
                <c:pt idx="470">
                  <c:v>-43.596372009942925</c:v>
                </c:pt>
                <c:pt idx="471">
                  <c:v>-43.631829431366867</c:v>
                </c:pt>
                <c:pt idx="472">
                  <c:v>-43.667217166638139</c:v>
                </c:pt>
                <c:pt idx="473">
                  <c:v>-43.70253547611361</c:v>
                </c:pt>
                <c:pt idx="474">
                  <c:v>-43.737784618801371</c:v>
                </c:pt>
                <c:pt idx="475">
                  <c:v>-43.772964852368759</c:v>
                </c:pt>
                <c:pt idx="476">
                  <c:v>-43.808076433150333</c:v>
                </c:pt>
                <c:pt idx="477">
                  <c:v>-43.843119616155811</c:v>
                </c:pt>
                <c:pt idx="478">
                  <c:v>-43.878094655078037</c:v>
                </c:pt>
                <c:pt idx="479">
                  <c:v>-43.913001802300798</c:v>
                </c:pt>
                <c:pt idx="480">
                  <c:v>-43.947841308906696</c:v>
                </c:pt>
                <c:pt idx="481">
                  <c:v>-43.982613424684907</c:v>
                </c:pt>
                <c:pt idx="482">
                  <c:v>-44.017318398138976</c:v>
                </c:pt>
                <c:pt idx="483">
                  <c:v>-44.051956476494489</c:v>
                </c:pt>
                <c:pt idx="484">
                  <c:v>-44.08652790570676</c:v>
                </c:pt>
                <c:pt idx="485">
                  <c:v>-44.121032930468445</c:v>
                </c:pt>
                <c:pt idx="486">
                  <c:v>-44.155471794217213</c:v>
                </c:pt>
                <c:pt idx="487">
                  <c:v>-44.189844739143147</c:v>
                </c:pt>
                <c:pt idx="488">
                  <c:v>-44.224152006196384</c:v>
                </c:pt>
                <c:pt idx="489">
                  <c:v>-44.258393835094509</c:v>
                </c:pt>
                <c:pt idx="490">
                  <c:v>-44.292570464330005</c:v>
                </c:pt>
                <c:pt idx="491">
                  <c:v>-44.326682131177648</c:v>
                </c:pt>
                <c:pt idx="492">
                  <c:v>-44.360729071701812</c:v>
                </c:pt>
                <c:pt idx="493">
                  <c:v>-44.394711520763806</c:v>
                </c:pt>
                <c:pt idx="494">
                  <c:v>-44.428629712029135</c:v>
                </c:pt>
                <c:pt idx="495">
                  <c:v>-44.462483877974684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0D-4B76-BBF3-59C074D07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2029519"/>
        <c:axId val="34816335"/>
      </c:scatterChart>
      <c:valAx>
        <c:axId val="34805519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5663665795520845"/>
              <c:y val="0.9013169845594913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4810927"/>
        <c:crossesAt val="-0.2"/>
        <c:crossBetween val="midCat"/>
      </c:valAx>
      <c:valAx>
        <c:axId val="34810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リップル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1.2701793214806435E-4"/>
              <c:y val="0.291453724960129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4805519"/>
        <c:crossesAt val="0.1"/>
        <c:crossBetween val="midCat"/>
      </c:valAx>
      <c:valAx>
        <c:axId val="34816335"/>
        <c:scaling>
          <c:orientation val="minMax"/>
          <c:max val="0"/>
          <c:min val="-50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963556851311959"/>
              <c:y val="0.2872187851518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02029519"/>
        <c:crosses val="max"/>
        <c:crossBetween val="midCat"/>
      </c:valAx>
      <c:valAx>
        <c:axId val="302029519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8163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945536144716605"/>
          <c:y val="0.12461855729572267"/>
          <c:w val="0.26068760635689769"/>
          <c:h val="0.1435363162022329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数値計算による</a:t>
            </a:r>
            <a:endParaRPr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endParaRP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3</a:t>
            </a: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次連立チェビシェフ</a:t>
            </a: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+1</a:t>
            </a: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ripple.0.044fB maz</a:t>
            </a: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VSWR:1.22  max</a:t>
            </a:r>
            <a:endParaRPr lang="ja-JP" altLang="en-US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62030162391503507"/>
          <c:y val="0.11608933232769249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370588694156115"/>
          <c:y val="4.7539804394611723E-2"/>
          <c:w val="0.8061527195158571"/>
          <c:h val="0.7910124833744316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演算処理!$BA$34:$BA$530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演算処理!$BB$34:$BB$530</c:f>
              <c:numCache>
                <c:formatCode>General</c:formatCode>
                <c:ptCount val="497"/>
                <c:pt idx="0">
                  <c:v>-7.1636525194422474E-5</c:v>
                </c:pt>
                <c:pt idx="1">
                  <c:v>-1.4738053368284676E-4</c:v>
                </c:pt>
                <c:pt idx="2">
                  <c:v>-2.7049270643166989E-4</c:v>
                </c:pt>
                <c:pt idx="3">
                  <c:v>-4.564397924850716E-4</c:v>
                </c:pt>
                <c:pt idx="4">
                  <c:v>-7.2204964772077155E-4</c:v>
                </c:pt>
                <c:pt idx="5">
                  <c:v>-1.0850813518695421E-3</c:v>
                </c:pt>
                <c:pt idx="6">
                  <c:v>-1.5637432451478749E-3</c:v>
                </c:pt>
                <c:pt idx="7">
                  <c:v>-2.1761615843097141E-3</c:v>
                </c:pt>
                <c:pt idx="8">
                  <c:v>-2.9398032548460474E-3</c:v>
                </c:pt>
                <c:pt idx="9">
                  <c:v>-3.8708568438849391E-3</c:v>
                </c:pt>
                <c:pt idx="10">
                  <c:v>-4.9835773878511768E-3</c:v>
                </c:pt>
                <c:pt idx="11">
                  <c:v>-6.2896012716197333E-3</c:v>
                </c:pt>
                <c:pt idx="12">
                  <c:v>-7.7972390852366364E-3</c:v>
                </c:pt>
                <c:pt idx="13">
                  <c:v>-9.5107557565070264E-3</c:v>
                </c:pt>
                <c:pt idx="14">
                  <c:v>-1.1429648995169258E-2</c:v>
                </c:pt>
                <c:pt idx="15">
                  <c:v>-1.3547939036512489E-2</c:v>
                </c:pt>
                <c:pt idx="16">
                  <c:v>-1.5853484900818685E-2</c:v>
                </c:pt>
                <c:pt idx="17">
                  <c:v>-1.8327344946837368E-2</c:v>
                </c:pt>
                <c:pt idx="18">
                  <c:v>-2.0943202471173469E-2</c:v>
                </c:pt>
                <c:pt idx="19">
                  <c:v>-2.3666880597388903E-2</c:v>
                </c:pt>
                <c:pt idx="20">
                  <c:v>-2.6455974850633505E-2</c:v>
                </c:pt>
                <c:pt idx="21">
                  <c:v>-2.9259636814532242E-2</c:v>
                </c:pt>
                <c:pt idx="22">
                  <c:v>-3.2018548361367527E-2</c:v>
                </c:pt>
                <c:pt idx="23">
                  <c:v>-3.4665133451914298E-2</c:v>
                </c:pt>
                <c:pt idx="24">
                  <c:v>-3.7124063821363677E-2</c:v>
                </c:pt>
                <c:pt idx="25">
                  <c:v>-3.9313126512656227E-2</c:v>
                </c:pt>
                <c:pt idx="26">
                  <c:v>-4.1144535825622414E-2</c:v>
                </c:pt>
                <c:pt idx="27">
                  <c:v>-4.252679060434765E-2</c:v>
                </c:pt>
                <c:pt idx="28">
                  <c:v>-4.3367200841153059E-2</c:v>
                </c:pt>
                <c:pt idx="29">
                  <c:v>-4.3575236472734744E-2</c:v>
                </c:pt>
                <c:pt idx="30">
                  <c:v>-4.3066887308890023E-2</c:v>
                </c:pt>
                <c:pt idx="31">
                  <c:v>-4.1770267755872115E-2</c:v>
                </c:pt>
                <c:pt idx="32">
                  <c:v>-3.9632754950175215E-2</c:v>
                </c:pt>
                <c:pt idx="33">
                  <c:v>-3.6630015601443966E-2</c:v>
                </c:pt>
                <c:pt idx="34">
                  <c:v>-3.2777356354133376E-2</c:v>
                </c:pt>
                <c:pt idx="35">
                  <c:v>-2.8143924947356895E-2</c:v>
                </c:pt>
                <c:pt idx="36">
                  <c:v>-2.287039307098487E-2</c:v>
                </c:pt>
                <c:pt idx="37">
                  <c:v>-1.7190861238492641E-2</c:v>
                </c:pt>
                <c:pt idx="38">
                  <c:v>-1.1459829829593628E-2</c:v>
                </c:pt>
                <c:pt idx="39">
                  <c:v>-6.185157439128809E-3</c:v>
                </c:pt>
                <c:pt idx="40">
                  <c:v>-2.067941170723041E-3</c:v>
                </c:pt>
                <c:pt idx="41">
                  <c:v>-5.0144089959776363E-5</c:v>
                </c:pt>
                <c:pt idx="42">
                  <c:v>-1.3704714385229699E-3</c:v>
                </c:pt>
                <c:pt idx="43">
                  <c:v>-7.6283275382004528E-3</c:v>
                </c:pt>
                <c:pt idx="44">
                  <c:v>-2.0854493286010242E-2</c:v>
                </c:pt>
                <c:pt idx="45">
                  <c:v>-4.3585240085656687E-2</c:v>
                </c:pt>
                <c:pt idx="46">
                  <c:v>-7.8933740337146785E-2</c:v>
                </c:pt>
                <c:pt idx="47">
                  <c:v>-0.13064875880492197</c:v>
                </c:pt>
                <c:pt idx="48">
                  <c:v>-0.20314592144431157</c:v>
                </c:pt>
                <c:pt idx="49">
                  <c:v>-0.30149213626216159</c:v>
                </c:pt>
                <c:pt idx="50">
                  <c:v>-0.43132062395846238</c:v>
                </c:pt>
                <c:pt idx="51">
                  <c:v>-0.59865511045727859</c:v>
                </c:pt>
                <c:pt idx="52">
                  <c:v>-0.80963015932361337</c:v>
                </c:pt>
                <c:pt idx="53">
                  <c:v>-1.0701126190790788</c:v>
                </c:pt>
                <c:pt idx="54">
                  <c:v>-1.3852557930203226</c:v>
                </c:pt>
                <c:pt idx="55">
                  <c:v>-1.7590469758532767</c:v>
                </c:pt>
                <c:pt idx="56">
                  <c:v>-2.1939291217779826</c:v>
                </c:pt>
                <c:pt idx="57">
                  <c:v>-2.6905765534807635</c:v>
                </c:pt>
                <c:pt idx="58">
                  <c:v>-3.247877410258261</c:v>
                </c:pt>
                <c:pt idx="59">
                  <c:v>-3.8631288036720051</c:v>
                </c:pt>
                <c:pt idx="60">
                  <c:v>-4.532401700080336</c:v>
                </c:pt>
                <c:pt idx="61">
                  <c:v>-4.7785541003843122</c:v>
                </c:pt>
                <c:pt idx="62">
                  <c:v>-6.0139311289620698</c:v>
                </c:pt>
                <c:pt idx="63">
                  <c:v>-6.8163237586081742</c:v>
                </c:pt>
                <c:pt idx="64">
                  <c:v>-7.6537528483253938</c:v>
                </c:pt>
                <c:pt idx="65">
                  <c:v>-8.5224649672137858</c:v>
                </c:pt>
                <c:pt idx="66">
                  <c:v>-9.4195136016458214</c:v>
                </c:pt>
                <c:pt idx="67">
                  <c:v>-10.342826861648422</c:v>
                </c:pt>
                <c:pt idx="68">
                  <c:v>-11.291232505375383</c:v>
                </c:pt>
                <c:pt idx="69">
                  <c:v>-12.264463654252392</c:v>
                </c:pt>
                <c:pt idx="70">
                  <c:v>-13.263165225028368</c:v>
                </c:pt>
                <c:pt idx="71">
                  <c:v>-14.28891809026643</c:v>
                </c:pt>
                <c:pt idx="72">
                  <c:v>-15.344296580489454</c:v>
                </c:pt>
                <c:pt idx="73">
                  <c:v>-16.432976038227682</c:v>
                </c:pt>
                <c:pt idx="74">
                  <c:v>-17.559911676280294</c:v>
                </c:pt>
                <c:pt idx="75">
                  <c:v>-18.731619577547747</c:v>
                </c:pt>
                <c:pt idx="76">
                  <c:v>-19.956608425223045</c:v>
                </c:pt>
                <c:pt idx="77">
                  <c:v>-21.246042800866466</c:v>
                </c:pt>
                <c:pt idx="78">
                  <c:v>-22.614778878241957</c:v>
                </c:pt>
                <c:pt idx="79">
                  <c:v>-24.0830301437137</c:v>
                </c:pt>
                <c:pt idx="80">
                  <c:v>-25.679162522616306</c:v>
                </c:pt>
                <c:pt idx="81">
                  <c:v>-27.444658607262248</c:v>
                </c:pt>
                <c:pt idx="82">
                  <c:v>-29.443621443377502</c:v>
                </c:pt>
                <c:pt idx="83">
                  <c:v>-31.782908128015276</c:v>
                </c:pt>
                <c:pt idx="84">
                  <c:v>-34.661353983220849</c:v>
                </c:pt>
                <c:pt idx="85">
                  <c:v>-38.519877518089977</c:v>
                </c:pt>
                <c:pt idx="86">
                  <c:v>-44.727989019957619</c:v>
                </c:pt>
                <c:pt idx="87">
                  <c:v>-71.303528996957908</c:v>
                </c:pt>
                <c:pt idx="88">
                  <c:v>-46.413844500465842</c:v>
                </c:pt>
                <c:pt idx="89">
                  <c:v>-40.544931260111959</c:v>
                </c:pt>
                <c:pt idx="90">
                  <c:v>-37.325877190963212</c:v>
                </c:pt>
                <c:pt idx="91">
                  <c:v>-35.162662735576951</c:v>
                </c:pt>
                <c:pt idx="92">
                  <c:v>-33.569779761152745</c:v>
                </c:pt>
                <c:pt idx="93">
                  <c:v>-32.333720683229295</c:v>
                </c:pt>
                <c:pt idx="94">
                  <c:v>-31.341481600502625</c:v>
                </c:pt>
                <c:pt idx="95">
                  <c:v>-30.525987313911621</c:v>
                </c:pt>
                <c:pt idx="96">
                  <c:v>-29.844167894088017</c:v>
                </c:pt>
                <c:pt idx="97">
                  <c:v>-29.266731318973733</c:v>
                </c:pt>
                <c:pt idx="98">
                  <c:v>-28.772861334235699</c:v>
                </c:pt>
                <c:pt idx="99">
                  <c:v>-28.34724277477763</c:v>
                </c:pt>
                <c:pt idx="100">
                  <c:v>-27.978286716770082</c:v>
                </c:pt>
                <c:pt idx="101">
                  <c:v>-27.657017855024076</c:v>
                </c:pt>
                <c:pt idx="102">
                  <c:v>-27.376348106025389</c:v>
                </c:pt>
                <c:pt idx="103">
                  <c:v>-27.130585965244641</c:v>
                </c:pt>
                <c:pt idx="104">
                  <c:v>-26.915095389516669</c:v>
                </c:pt>
                <c:pt idx="105">
                  <c:v>-26.726052665437223</c:v>
                </c:pt>
                <c:pt idx="106">
                  <c:v>-26.560269328330868</c:v>
                </c:pt>
                <c:pt idx="107">
                  <c:v>-26.415060715589416</c:v>
                </c:pt>
                <c:pt idx="108">
                  <c:v>-26.28814674059813</c:v>
                </c:pt>
                <c:pt idx="109">
                  <c:v>-26.177575858809178</c:v>
                </c:pt>
                <c:pt idx="110">
                  <c:v>-26.081666017226866</c:v>
                </c:pt>
                <c:pt idx="111">
                  <c:v>-25.998958234699423</c:v>
                </c:pt>
                <c:pt idx="112">
                  <c:v>-25.928179708286493</c:v>
                </c:pt>
                <c:pt idx="113">
                  <c:v>-25.86821419603757</c:v>
                </c:pt>
                <c:pt idx="114">
                  <c:v>-25.818078022630182</c:v>
                </c:pt>
                <c:pt idx="115">
                  <c:v>-25.776900476493712</c:v>
                </c:pt>
                <c:pt idx="116">
                  <c:v>-25.74390767037784</c:v>
                </c:pt>
                <c:pt idx="117">
                  <c:v>-25.718409158173262</c:v>
                </c:pt>
                <c:pt idx="118">
                  <c:v>-25.699786763561953</c:v>
                </c:pt>
                <c:pt idx="119">
                  <c:v>-25.687485197401671</c:v>
                </c:pt>
                <c:pt idx="120">
                  <c:v>-25.681004132138298</c:v>
                </c:pt>
                <c:pt idx="121">
                  <c:v>-25.679891471052247</c:v>
                </c:pt>
                <c:pt idx="122">
                  <c:v>-25.683737603501854</c:v>
                </c:pt>
                <c:pt idx="123">
                  <c:v>-25.692170478630679</c:v>
                </c:pt>
                <c:pt idx="124">
                  <c:v>-25.704851362236806</c:v>
                </c:pt>
                <c:pt idx="125">
                  <c:v>-25.721471166840999</c:v>
                </c:pt>
                <c:pt idx="126">
                  <c:v>-25.741747265052389</c:v>
                </c:pt>
                <c:pt idx="127">
                  <c:v>-25.765420712319262</c:v>
                </c:pt>
                <c:pt idx="128">
                  <c:v>-25.792253817975666</c:v>
                </c:pt>
                <c:pt idx="129">
                  <c:v>-25.822028013839777</c:v>
                </c:pt>
                <c:pt idx="130">
                  <c:v>-25.854541978012723</c:v>
                </c:pt>
                <c:pt idx="131">
                  <c:v>-25.889609978372068</c:v>
                </c:pt>
                <c:pt idx="132">
                  <c:v>-25.927060405865383</c:v>
                </c:pt>
                <c:pt idx="133">
                  <c:v>-25.966734472331503</c:v>
                </c:pt>
                <c:pt idx="134">
                  <c:v>-26.008485051401205</c:v>
                </c:pt>
                <c:pt idx="135">
                  <c:v>-26.05217564420769</c:v>
                </c:pt>
                <c:pt idx="136">
                  <c:v>-26.097679454289285</c:v>
                </c:pt>
                <c:pt idx="137">
                  <c:v>-26.144878558289271</c:v>
                </c:pt>
                <c:pt idx="138">
                  <c:v>-26.193663160926427</c:v>
                </c:pt>
                <c:pt idx="139">
                  <c:v>-26.243930924287486</c:v>
                </c:pt>
                <c:pt idx="140">
                  <c:v>-26.295586362828889</c:v>
                </c:pt>
                <c:pt idx="141">
                  <c:v>-26.348540296610594</c:v>
                </c:pt>
                <c:pt idx="142">
                  <c:v>-26.402709356252814</c:v>
                </c:pt>
                <c:pt idx="143">
                  <c:v>-26.45801553393472</c:v>
                </c:pt>
                <c:pt idx="144">
                  <c:v>-26.514385775463722</c:v>
                </c:pt>
                <c:pt idx="145">
                  <c:v>-26.571751609055244</c:v>
                </c:pt>
                <c:pt idx="146">
                  <c:v>-26.630048806989379</c:v>
                </c:pt>
                <c:pt idx="147">
                  <c:v>-26.689217076766564</c:v>
                </c:pt>
                <c:pt idx="148">
                  <c:v>-26.749199778779314</c:v>
                </c:pt>
                <c:pt idx="149">
                  <c:v>-26.809943667860278</c:v>
                </c:pt>
                <c:pt idx="150">
                  <c:v>-26.871398656366118</c:v>
                </c:pt>
                <c:pt idx="151">
                  <c:v>-26.933517596717579</c:v>
                </c:pt>
                <c:pt idx="152">
                  <c:v>-26.996256081544768</c:v>
                </c:pt>
                <c:pt idx="153">
                  <c:v>-27.059572259787089</c:v>
                </c:pt>
                <c:pt idx="154">
                  <c:v>-27.123426667273151</c:v>
                </c:pt>
                <c:pt idx="155">
                  <c:v>-27.187782070461303</c:v>
                </c:pt>
                <c:pt idx="156">
                  <c:v>-27.252603322157924</c:v>
                </c:pt>
                <c:pt idx="157">
                  <c:v>-27.31785722815183</c:v>
                </c:pt>
                <c:pt idx="158">
                  <c:v>-27.383512423809982</c:v>
                </c:pt>
                <c:pt idx="159">
                  <c:v>-27.449539259774653</c:v>
                </c:pt>
                <c:pt idx="160">
                  <c:v>-27.515909695986856</c:v>
                </c:pt>
                <c:pt idx="161">
                  <c:v>-27.58259720333556</c:v>
                </c:pt>
                <c:pt idx="162">
                  <c:v>-27.649576672299521</c:v>
                </c:pt>
                <c:pt idx="163">
                  <c:v>-27.716824328008094</c:v>
                </c:pt>
                <c:pt idx="164">
                  <c:v>-27.784317651201086</c:v>
                </c:pt>
                <c:pt idx="165">
                  <c:v>-27.852035304615306</c:v>
                </c:pt>
                <c:pt idx="166">
                  <c:v>-27.919957064368766</c:v>
                </c:pt>
                <c:pt idx="167">
                  <c:v>-27.988063755951657</c:v>
                </c:pt>
                <c:pt idx="168">
                  <c:v>-28.056337194468274</c:v>
                </c:pt>
                <c:pt idx="169">
                  <c:v>-28.124760128805111</c:v>
                </c:pt>
                <c:pt idx="170">
                  <c:v>-28.193316189428455</c:v>
                </c:pt>
                <c:pt idx="171">
                  <c:v>-28.261989839540441</c:v>
                </c:pt>
                <c:pt idx="172">
                  <c:v>-28.33076632934538</c:v>
                </c:pt>
                <c:pt idx="173">
                  <c:v>-28.399631653198956</c:v>
                </c:pt>
                <c:pt idx="174">
                  <c:v>-28.468572509431876</c:v>
                </c:pt>
                <c:pt idx="175">
                  <c:v>-28.537576262656476</c:v>
                </c:pt>
                <c:pt idx="176">
                  <c:v>-28.606630908380517</c:v>
                </c:pt>
                <c:pt idx="177">
                  <c:v>-28.675725039766341</c:v>
                </c:pt>
                <c:pt idx="178">
                  <c:v>-28.744847816386581</c:v>
                </c:pt>
                <c:pt idx="179">
                  <c:v>-28.81398893483912</c:v>
                </c:pt>
                <c:pt idx="180">
                  <c:v>-28.88313860109491</c:v>
                </c:pt>
                <c:pt idx="181">
                  <c:v>-28.952287504461822</c:v>
                </c:pt>
                <c:pt idx="182">
                  <c:v>-29.02142679305669</c:v>
                </c:pt>
                <c:pt idx="183">
                  <c:v>-29.090548050685872</c:v>
                </c:pt>
                <c:pt idx="184">
                  <c:v>-29.159643275041986</c:v>
                </c:pt>
                <c:pt idx="185">
                  <c:v>-29.228704857131568</c:v>
                </c:pt>
                <c:pt idx="186">
                  <c:v>-29.297725561854353</c:v>
                </c:pt>
                <c:pt idx="187">
                  <c:v>-29.366698509660839</c:v>
                </c:pt>
                <c:pt idx="188">
                  <c:v>-29.435617159220101</c:v>
                </c:pt>
                <c:pt idx="189">
                  <c:v>-29.504475291034488</c:v>
                </c:pt>
                <c:pt idx="190">
                  <c:v>-29.573266991942507</c:v>
                </c:pt>
                <c:pt idx="191">
                  <c:v>-29.641986640455229</c:v>
                </c:pt>
                <c:pt idx="192">
                  <c:v>-29.710628892875349</c:v>
                </c:pt>
                <c:pt idx="193">
                  <c:v>-29.779188670151541</c:v>
                </c:pt>
                <c:pt idx="194">
                  <c:v>-29.84766114542397</c:v>
                </c:pt>
                <c:pt idx="195">
                  <c:v>-29.916041732219874</c:v>
                </c:pt>
                <c:pt idx="196">
                  <c:v>-29.984326073260803</c:v>
                </c:pt>
                <c:pt idx="197">
                  <c:v>-30.052510029845649</c:v>
                </c:pt>
                <c:pt idx="198">
                  <c:v>-30.120589671776102</c:v>
                </c:pt>
                <c:pt idx="199">
                  <c:v>-30.188561267793162</c:v>
                </c:pt>
                <c:pt idx="200">
                  <c:v>-30.256421276495548</c:v>
                </c:pt>
                <c:pt idx="201">
                  <c:v>-30.324166337712573</c:v>
                </c:pt>
                <c:pt idx="202">
                  <c:v>-30.391793264305903</c:v>
                </c:pt>
                <c:pt idx="203">
                  <c:v>-30.459299034376272</c:v>
                </c:pt>
                <c:pt idx="204">
                  <c:v>-30.526680783852512</c:v>
                </c:pt>
                <c:pt idx="205">
                  <c:v>-30.593935799442029</c:v>
                </c:pt>
                <c:pt idx="206">
                  <c:v>-30.661061511922728</c:v>
                </c:pt>
                <c:pt idx="207">
                  <c:v>-30.728055489758077</c:v>
                </c:pt>
                <c:pt idx="208">
                  <c:v>-30.794915433017586</c:v>
                </c:pt>
                <c:pt idx="209">
                  <c:v>-30.861639167586642</c:v>
                </c:pt>
                <c:pt idx="210">
                  <c:v>-30.928224639650054</c:v>
                </c:pt>
                <c:pt idx="211">
                  <c:v>-30.994669910434993</c:v>
                </c:pt>
                <c:pt idx="212">
                  <c:v>-31.06097315119964</c:v>
                </c:pt>
                <c:pt idx="213">
                  <c:v>-31.127132638454754</c:v>
                </c:pt>
                <c:pt idx="214">
                  <c:v>-31.193146749406104</c:v>
                </c:pt>
                <c:pt idx="215">
                  <c:v>-31.259013957606339</c:v>
                </c:pt>
                <c:pt idx="216">
                  <c:v>-31.324732828805686</c:v>
                </c:pt>
                <c:pt idx="217">
                  <c:v>-31.390302016991271</c:v>
                </c:pt>
                <c:pt idx="218">
                  <c:v>-31.455720260605617</c:v>
                </c:pt>
                <c:pt idx="219">
                  <c:v>-31.520986378935277</c:v>
                </c:pt>
                <c:pt idx="220">
                  <c:v>-31.58609926866113</c:v>
                </c:pt>
                <c:pt idx="221">
                  <c:v>-31.651057900562364</c:v>
                </c:pt>
                <c:pt idx="222">
                  <c:v>-31.715861316366517</c:v>
                </c:pt>
                <c:pt idx="223">
                  <c:v>-31.780508625738445</c:v>
                </c:pt>
                <c:pt idx="224">
                  <c:v>-31.844999003401501</c:v>
                </c:pt>
                <c:pt idx="225">
                  <c:v>-31.909331686384395</c:v>
                </c:pt>
                <c:pt idx="226">
                  <c:v>-31.973505971387901</c:v>
                </c:pt>
                <c:pt idx="227">
                  <c:v>-32.037521212265425</c:v>
                </c:pt>
                <c:pt idx="228">
                  <c:v>-32.101376817612227</c:v>
                </c:pt>
                <c:pt idx="229">
                  <c:v>-32.16507224845801</c:v>
                </c:pt>
                <c:pt idx="230">
                  <c:v>-32.228607016058135</c:v>
                </c:pt>
                <c:pt idx="231">
                  <c:v>-32.291980679778717</c:v>
                </c:pt>
                <c:pt idx="232">
                  <c:v>-32.355192845071365</c:v>
                </c:pt>
                <c:pt idx="233">
                  <c:v>-32.418243161533297</c:v>
                </c:pt>
                <c:pt idx="234">
                  <c:v>-32.481131321048991</c:v>
                </c:pt>
                <c:pt idx="235">
                  <c:v>-32.543857056009585</c:v>
                </c:pt>
                <c:pt idx="236">
                  <c:v>-32.606420137606463</c:v>
                </c:pt>
                <c:pt idx="237">
                  <c:v>-32.668820374195768</c:v>
                </c:pt>
                <c:pt idx="238">
                  <c:v>-32.731057609730513</c:v>
                </c:pt>
                <c:pt idx="239">
                  <c:v>-32.793131722257314</c:v>
                </c:pt>
                <c:pt idx="240">
                  <c:v>-32.855042622474926</c:v>
                </c:pt>
                <c:pt idx="241">
                  <c:v>-32.916790252351667</c:v>
                </c:pt>
                <c:pt idx="242">
                  <c:v>-32.978374583799294</c:v>
                </c:pt>
                <c:pt idx="243">
                  <c:v>-33.039795617400785</c:v>
                </c:pt>
                <c:pt idx="244">
                  <c:v>-33.101053381189601</c:v>
                </c:pt>
                <c:pt idx="245">
                  <c:v>-33.162147929478294</c:v>
                </c:pt>
                <c:pt idx="246">
                  <c:v>-33.223079341734262</c:v>
                </c:pt>
                <c:pt idx="247">
                  <c:v>-33.283847721500578</c:v>
                </c:pt>
                <c:pt idx="248">
                  <c:v>-33.344453195360032</c:v>
                </c:pt>
                <c:pt idx="249">
                  <c:v>-33.404895911940493</c:v>
                </c:pt>
                <c:pt idx="250">
                  <c:v>-33.465176040959847</c:v>
                </c:pt>
                <c:pt idx="251">
                  <c:v>-33.525293772308757</c:v>
                </c:pt>
                <c:pt idx="252">
                  <c:v>-33.585249315169811</c:v>
                </c:pt>
                <c:pt idx="253">
                  <c:v>-33.645042897171315</c:v>
                </c:pt>
                <c:pt idx="254">
                  <c:v>-33.704674763574488</c:v>
                </c:pt>
                <c:pt idx="255">
                  <c:v>-33.764145176492505</c:v>
                </c:pt>
                <c:pt idx="256">
                  <c:v>-33.823454414140144</c:v>
                </c:pt>
                <c:pt idx="257">
                  <c:v>-33.882602770112761</c:v>
                </c:pt>
                <c:pt idx="258">
                  <c:v>-33.941590552693356</c:v>
                </c:pt>
                <c:pt idx="259">
                  <c:v>-34.000418084186599</c:v>
                </c:pt>
                <c:pt idx="260">
                  <c:v>-34.05908570027875</c:v>
                </c:pt>
                <c:pt idx="261">
                  <c:v>-34.117593749422348</c:v>
                </c:pt>
                <c:pt idx="262">
                  <c:v>-34.17594259224466</c:v>
                </c:pt>
                <c:pt idx="263">
                  <c:v>-34.234132600979031</c:v>
                </c:pt>
                <c:pt idx="264">
                  <c:v>-34.292164158918119</c:v>
                </c:pt>
                <c:pt idx="265">
                  <c:v>-34.350037659888166</c:v>
                </c:pt>
                <c:pt idx="266">
                  <c:v>-34.407753507743408</c:v>
                </c:pt>
                <c:pt idx="267">
                  <c:v>-34.46531211588001</c:v>
                </c:pt>
                <c:pt idx="268">
                  <c:v>-34.522713906768459</c:v>
                </c:pt>
                <c:pt idx="269">
                  <c:v>-34.579959311503956</c:v>
                </c:pt>
                <c:pt idx="270">
                  <c:v>-34.637048769373926</c:v>
                </c:pt>
                <c:pt idx="271">
                  <c:v>-34.693982727442062</c:v>
                </c:pt>
                <c:pt idx="272">
                  <c:v>-34.750761640148198</c:v>
                </c:pt>
                <c:pt idx="273">
                  <c:v>-34.807385968923448</c:v>
                </c:pt>
                <c:pt idx="274">
                  <c:v>-34.863856181819969</c:v>
                </c:pt>
                <c:pt idx="275">
                  <c:v>-34.920172753154809</c:v>
                </c:pt>
                <c:pt idx="276">
                  <c:v>-34.976336163167289</c:v>
                </c:pt>
                <c:pt idx="277">
                  <c:v>-35.032346897689372</c:v>
                </c:pt>
                <c:pt idx="278">
                  <c:v>-35.088205447828614</c:v>
                </c:pt>
                <c:pt idx="279">
                  <c:v>-35.143912309663065</c:v>
                </c:pt>
                <c:pt idx="280">
                  <c:v>-35.199467983947756</c:v>
                </c:pt>
                <c:pt idx="281">
                  <c:v>-35.254872975832392</c:v>
                </c:pt>
                <c:pt idx="282">
                  <c:v>-35.310127794589661</c:v>
                </c:pt>
                <c:pt idx="283">
                  <c:v>-35.365232953353932</c:v>
                </c:pt>
                <c:pt idx="284">
                  <c:v>-35.420188968869752</c:v>
                </c:pt>
                <c:pt idx="285">
                  <c:v>-35.474996361250021</c:v>
                </c:pt>
                <c:pt idx="286">
                  <c:v>-35.529655653743276</c:v>
                </c:pt>
                <c:pt idx="287">
                  <c:v>-35.58416737250981</c:v>
                </c:pt>
                <c:pt idx="288">
                  <c:v>-35.638532046406318</c:v>
                </c:pt>
                <c:pt idx="289">
                  <c:v>-35.692750206778747</c:v>
                </c:pt>
                <c:pt idx="290">
                  <c:v>-35.746822387263009</c:v>
                </c:pt>
                <c:pt idx="291">
                  <c:v>-35.800749123593299</c:v>
                </c:pt>
                <c:pt idx="292">
                  <c:v>-35.854530953417765</c:v>
                </c:pt>
                <c:pt idx="293">
                  <c:v>-35.908168416121143</c:v>
                </c:pt>
                <c:pt idx="294">
                  <c:v>-35.961662052654233</c:v>
                </c:pt>
                <c:pt idx="295">
                  <c:v>-36.015012405369937</c:v>
                </c:pt>
                <c:pt idx="296">
                  <c:v>-36.068220017865514</c:v>
                </c:pt>
                <c:pt idx="297">
                  <c:v>-36.121285434830966</c:v>
                </c:pt>
                <c:pt idx="298">
                  <c:v>-36.174209201903267</c:v>
                </c:pt>
                <c:pt idx="299">
                  <c:v>-36.226991865526166</c:v>
                </c:pt>
                <c:pt idx="300">
                  <c:v>-36.279633972815475</c:v>
                </c:pt>
                <c:pt idx="301">
                  <c:v>-36.332136071429602</c:v>
                </c:pt>
                <c:pt idx="302">
                  <c:v>-36.38449870944504</c:v>
                </c:pt>
                <c:pt idx="303">
                  <c:v>-36.436722435236803</c:v>
                </c:pt>
                <c:pt idx="304">
                  <c:v>-36.488807797363513</c:v>
                </c:pt>
                <c:pt idx="305">
                  <c:v>-36.540755344456997</c:v>
                </c:pt>
                <c:pt idx="306">
                  <c:v>-36.592565625116222</c:v>
                </c:pt>
                <c:pt idx="307">
                  <c:v>-36.644239187805468</c:v>
                </c:pt>
                <c:pt idx="308">
                  <c:v>-36.695776580756515</c:v>
                </c:pt>
                <c:pt idx="309">
                  <c:v>-36.747178351874737</c:v>
                </c:pt>
                <c:pt idx="310">
                  <c:v>-36.798445048648993</c:v>
                </c:pt>
                <c:pt idx="311">
                  <c:v>-36.849577218065079</c:v>
                </c:pt>
                <c:pt idx="312">
                  <c:v>-36.900575406522698</c:v>
                </c:pt>
                <c:pt idx="313">
                  <c:v>-36.951440159755904</c:v>
                </c:pt>
                <c:pt idx="314">
                  <c:v>-37.002172022756604</c:v>
                </c:pt>
                <c:pt idx="315">
                  <c:v>-37.052771539701411</c:v>
                </c:pt>
                <c:pt idx="316">
                  <c:v>-37.103239253881377</c:v>
                </c:pt>
                <c:pt idx="317">
                  <c:v>-37.153575707634673</c:v>
                </c:pt>
                <c:pt idx="318">
                  <c:v>-37.203781442282171</c:v>
                </c:pt>
                <c:pt idx="319">
                  <c:v>-37.253856998065615</c:v>
                </c:pt>
                <c:pt idx="320">
                  <c:v>-37.303802914088507</c:v>
                </c:pt>
                <c:pt idx="321">
                  <c:v>-37.353619728259496</c:v>
                </c:pt>
                <c:pt idx="322">
                  <c:v>-37.403307977238185</c:v>
                </c:pt>
                <c:pt idx="323">
                  <c:v>-37.452868196383307</c:v>
                </c:pt>
                <c:pt idx="324">
                  <c:v>-37.50230091970321</c:v>
                </c:pt>
                <c:pt idx="325">
                  <c:v>-37.551606679808444</c:v>
                </c:pt>
                <c:pt idx="326">
                  <c:v>-37.600786007866546</c:v>
                </c:pt>
                <c:pt idx="327">
                  <c:v>-37.649839433558824</c:v>
                </c:pt>
                <c:pt idx="328">
                  <c:v>-37.698767485039113</c:v>
                </c:pt>
                <c:pt idx="329">
                  <c:v>-37.747570688894427</c:v>
                </c:pt>
                <c:pt idx="330">
                  <c:v>-37.79624957010747</c:v>
                </c:pt>
                <c:pt idx="331">
                  <c:v>-37.844804652020855</c:v>
                </c:pt>
                <c:pt idx="332">
                  <c:v>-37.893236456303121</c:v>
                </c:pt>
                <c:pt idx="333">
                  <c:v>-37.941545502916263</c:v>
                </c:pt>
                <c:pt idx="334">
                  <c:v>-37.989732310085003</c:v>
                </c:pt>
                <c:pt idx="335">
                  <c:v>-38.037797394267471</c:v>
                </c:pt>
                <c:pt idx="336">
                  <c:v>-38.085741270127414</c:v>
                </c:pt>
                <c:pt idx="337">
                  <c:v>-38.133564450507841</c:v>
                </c:pt>
                <c:pt idx="338">
                  <c:v>-38.181267446406004</c:v>
                </c:pt>
                <c:pt idx="339">
                  <c:v>-38.228850766949741</c:v>
                </c:pt>
                <c:pt idx="340">
                  <c:v>-38.27631491937511</c:v>
                </c:pt>
                <c:pt idx="341">
                  <c:v>-38.3236604090052</c:v>
                </c:pt>
                <c:pt idx="342">
                  <c:v>-38.370887739230199</c:v>
                </c:pt>
                <c:pt idx="343">
                  <c:v>-38.41799741148855</c:v>
                </c:pt>
                <c:pt idx="344">
                  <c:v>-38.464989925249292</c:v>
                </c:pt>
                <c:pt idx="345">
                  <c:v>-38.511865777995375</c:v>
                </c:pt>
                <c:pt idx="346">
                  <c:v>-38.558625465208152</c:v>
                </c:pt>
                <c:pt idx="347">
                  <c:v>-38.605269480352653</c:v>
                </c:pt>
                <c:pt idx="348">
                  <c:v>-38.65179831486401</c:v>
                </c:pt>
                <c:pt idx="349">
                  <c:v>-38.698212458134734</c:v>
                </c:pt>
                <c:pt idx="350">
                  <c:v>-38.744512397502881</c:v>
                </c:pt>
                <c:pt idx="351">
                  <c:v>-38.790698618241073</c:v>
                </c:pt>
                <c:pt idx="352">
                  <c:v>-38.836771603546374</c:v>
                </c:pt>
                <c:pt idx="353">
                  <c:v>-38.882731834530958</c:v>
                </c:pt>
                <c:pt idx="354">
                  <c:v>-38.928579790213561</c:v>
                </c:pt>
                <c:pt idx="355">
                  <c:v>-38.974315947511592</c:v>
                </c:pt>
                <c:pt idx="356">
                  <c:v>-39.019940781234105</c:v>
                </c:pt>
                <c:pt idx="357">
                  <c:v>-39.065454764075369</c:v>
                </c:pt>
                <c:pt idx="358">
                  <c:v>-39.110858366609087</c:v>
                </c:pt>
                <c:pt idx="359">
                  <c:v>-39.156152057283343</c:v>
                </c:pt>
                <c:pt idx="360">
                  <c:v>-39.201336302416067</c:v>
                </c:pt>
                <c:pt idx="361">
                  <c:v>-39.246411566191171</c:v>
                </c:pt>
                <c:pt idx="362">
                  <c:v>-39.291378310655233</c:v>
                </c:pt>
                <c:pt idx="363">
                  <c:v>-39.336236995714749</c:v>
                </c:pt>
                <c:pt idx="364">
                  <c:v>-39.380988079133843</c:v>
                </c:pt>
                <c:pt idx="365">
                  <c:v>-39.425632016532617</c:v>
                </c:pt>
                <c:pt idx="366">
                  <c:v>-39.470169261385905</c:v>
                </c:pt>
                <c:pt idx="367">
                  <c:v>-39.514600265022487</c:v>
                </c:pt>
                <c:pt idx="368">
                  <c:v>-39.558925476624836</c:v>
                </c:pt>
                <c:pt idx="369">
                  <c:v>-39.603145343229301</c:v>
                </c:pt>
                <c:pt idx="370">
                  <c:v>-39.647260309726576</c:v>
                </c:pt>
                <c:pt idx="371">
                  <c:v>-39.691270818862783</c:v>
                </c:pt>
                <c:pt idx="372">
                  <c:v>-39.735177311240754</c:v>
                </c:pt>
                <c:pt idx="373">
                  <c:v>-39.778980225321874</c:v>
                </c:pt>
                <c:pt idx="374">
                  <c:v>-39.822679997428089</c:v>
                </c:pt>
                <c:pt idx="375">
                  <c:v>-39.866277061744455</c:v>
                </c:pt>
                <c:pt idx="376">
                  <c:v>-39.909771850321867</c:v>
                </c:pt>
                <c:pt idx="377">
                  <c:v>-39.953164793080219</c:v>
                </c:pt>
                <c:pt idx="378">
                  <c:v>-39.99645631781177</c:v>
                </c:pt>
                <c:pt idx="379">
                  <c:v>-40.039646850184944</c:v>
                </c:pt>
                <c:pt idx="380">
                  <c:v>-40.082736813748234</c:v>
                </c:pt>
                <c:pt idx="381">
                  <c:v>-40.125726629934569</c:v>
                </c:pt>
                <c:pt idx="382">
                  <c:v>-40.16861671806582</c:v>
                </c:pt>
                <c:pt idx="383">
                  <c:v>-40.211407495357562</c:v>
                </c:pt>
                <c:pt idx="384">
                  <c:v>-40.254099376924124</c:v>
                </c:pt>
                <c:pt idx="385">
                  <c:v>-40.296692775783882</c:v>
                </c:pt>
                <c:pt idx="386">
                  <c:v>-40.339188102864689</c:v>
                </c:pt>
                <c:pt idx="387">
                  <c:v>-40.381585767009611</c:v>
                </c:pt>
                <c:pt idx="388">
                  <c:v>-40.42388617498279</c:v>
                </c:pt>
                <c:pt idx="389">
                  <c:v>-40.466089731475556</c:v>
                </c:pt>
                <c:pt idx="390">
                  <c:v>-40.508196839112699</c:v>
                </c:pt>
                <c:pt idx="391">
                  <c:v>-40.550207898458901</c:v>
                </c:pt>
                <c:pt idx="392">
                  <c:v>-40.592123308025414</c:v>
                </c:pt>
                <c:pt idx="393">
                  <c:v>-40.63394346427679</c:v>
                </c:pt>
                <c:pt idx="394">
                  <c:v>-40.675668761637809</c:v>
                </c:pt>
                <c:pt idx="395">
                  <c:v>-40.717299592500609</c:v>
                </c:pt>
                <c:pt idx="396">
                  <c:v>-40.758836347231892</c:v>
                </c:pt>
                <c:pt idx="397">
                  <c:v>-40.800279414180267</c:v>
                </c:pt>
                <c:pt idx="398">
                  <c:v>-40.841629179683764</c:v>
                </c:pt>
                <c:pt idx="399">
                  <c:v>-40.88288602807738</c:v>
                </c:pt>
                <c:pt idx="400">
                  <c:v>-40.924050341700919</c:v>
                </c:pt>
                <c:pt idx="401">
                  <c:v>-40.965122500906659</c:v>
                </c:pt>
                <c:pt idx="402">
                  <c:v>-41.006102884067403</c:v>
                </c:pt>
                <c:pt idx="403">
                  <c:v>-41.046991867584467</c:v>
                </c:pt>
                <c:pt idx="404">
                  <c:v>-41.087789825895825</c:v>
                </c:pt>
                <c:pt idx="405">
                  <c:v>-41.128497131484245</c:v>
                </c:pt>
                <c:pt idx="406">
                  <c:v>-41.16911415488569</c:v>
                </c:pt>
                <c:pt idx="407">
                  <c:v>-41.209641264697574</c:v>
                </c:pt>
                <c:pt idx="408">
                  <c:v>-41.250078827587302</c:v>
                </c:pt>
                <c:pt idx="409">
                  <c:v>-41.290427208300699</c:v>
                </c:pt>
                <c:pt idx="410">
                  <c:v>-41.330686769670635</c:v>
                </c:pt>
                <c:pt idx="411">
                  <c:v>-41.370857872625642</c:v>
                </c:pt>
                <c:pt idx="412">
                  <c:v>-41.410940876198595</c:v>
                </c:pt>
                <c:pt idx="413">
                  <c:v>-41.450936137535479</c:v>
                </c:pt>
                <c:pt idx="414">
                  <c:v>-41.490844011904116</c:v>
                </c:pt>
                <c:pt idx="415">
                  <c:v>-41.530664852703083</c:v>
                </c:pt>
                <c:pt idx="416">
                  <c:v>-41.570399011470585</c:v>
                </c:pt>
                <c:pt idx="417">
                  <c:v>-41.610046837893258</c:v>
                </c:pt>
                <c:pt idx="418">
                  <c:v>-41.649608679815238</c:v>
                </c:pt>
                <c:pt idx="419">
                  <c:v>-41.689084883247077</c:v>
                </c:pt>
                <c:pt idx="420">
                  <c:v>-41.728475792374802</c:v>
                </c:pt>
                <c:pt idx="421">
                  <c:v>-41.767781749568883</c:v>
                </c:pt>
                <c:pt idx="422">
                  <c:v>-41.807003095393362</c:v>
                </c:pt>
                <c:pt idx="423">
                  <c:v>-41.846140168614866</c:v>
                </c:pt>
                <c:pt idx="424">
                  <c:v>-41.885193306211733</c:v>
                </c:pt>
                <c:pt idx="425">
                  <c:v>-41.924162843383144</c:v>
                </c:pt>
                <c:pt idx="426">
                  <c:v>-41.963049113558185</c:v>
                </c:pt>
                <c:pt idx="427">
                  <c:v>-42.001852448405046</c:v>
                </c:pt>
                <c:pt idx="428">
                  <c:v>-42.040573177840102</c:v>
                </c:pt>
                <c:pt idx="429">
                  <c:v>-42.079211630037108</c:v>
                </c:pt>
                <c:pt idx="430">
                  <c:v>-42.117768131436293</c:v>
                </c:pt>
                <c:pt idx="431">
                  <c:v>-42.156243006753584</c:v>
                </c:pt>
                <c:pt idx="432">
                  <c:v>-42.194636578989687</c:v>
                </c:pt>
                <c:pt idx="433">
                  <c:v>-42.232949169439266</c:v>
                </c:pt>
                <c:pt idx="434">
                  <c:v>-42.271181097700094</c:v>
                </c:pt>
                <c:pt idx="435">
                  <c:v>-42.309332681682164</c:v>
                </c:pt>
                <c:pt idx="436">
                  <c:v>-42.347404237616864</c:v>
                </c:pt>
                <c:pt idx="437">
                  <c:v>-42.385396080066045</c:v>
                </c:pt>
                <c:pt idx="438">
                  <c:v>-42.423308521931133</c:v>
                </c:pt>
                <c:pt idx="439">
                  <c:v>-42.461141874462328</c:v>
                </c:pt>
                <c:pt idx="440">
                  <c:v>-42.498896447267541</c:v>
                </c:pt>
                <c:pt idx="441">
                  <c:v>-42.536572548321551</c:v>
                </c:pt>
                <c:pt idx="442">
                  <c:v>-42.574170483975038</c:v>
                </c:pt>
                <c:pt idx="443">
                  <c:v>-42.611690558963616</c:v>
                </c:pt>
                <c:pt idx="444">
                  <c:v>-42.649133076416888</c:v>
                </c:pt>
                <c:pt idx="445">
                  <c:v>-42.686498337867327</c:v>
                </c:pt>
                <c:pt idx="446">
                  <c:v>-42.723786643259423</c:v>
                </c:pt>
                <c:pt idx="447">
                  <c:v>-42.760998290958469</c:v>
                </c:pt>
                <c:pt idx="448">
                  <c:v>-42.798133577759607</c:v>
                </c:pt>
                <c:pt idx="449">
                  <c:v>-42.835192798896664</c:v>
                </c:pt>
                <c:pt idx="450">
                  <c:v>-42.872176248051062</c:v>
                </c:pt>
                <c:pt idx="451">
                  <c:v>-42.909084217360686</c:v>
                </c:pt>
                <c:pt idx="452">
                  <c:v>-42.945916997428654</c:v>
                </c:pt>
                <c:pt idx="453">
                  <c:v>-42.982674877332173</c:v>
                </c:pt>
                <c:pt idx="454">
                  <c:v>-43.019358144631276</c:v>
                </c:pt>
                <c:pt idx="455">
                  <c:v>-43.055967085377567</c:v>
                </c:pt>
                <c:pt idx="456">
                  <c:v>-43.092501984122961</c:v>
                </c:pt>
                <c:pt idx="457">
                  <c:v>-43.128963123928287</c:v>
                </c:pt>
                <c:pt idx="458">
                  <c:v>-43.165350786372009</c:v>
                </c:pt>
                <c:pt idx="459">
                  <c:v>-43.201665251558822</c:v>
                </c:pt>
                <c:pt idx="460">
                  <c:v>-43.237906798128201</c:v>
                </c:pt>
                <c:pt idx="461">
                  <c:v>-43.27407570326298</c:v>
                </c:pt>
                <c:pt idx="462">
                  <c:v>-43.31017224269786</c:v>
                </c:pt>
                <c:pt idx="463">
                  <c:v>-43.346196690727922</c:v>
                </c:pt>
                <c:pt idx="464">
                  <c:v>-43.382149320216953</c:v>
                </c:pt>
                <c:pt idx="465">
                  <c:v>-43.418030402606</c:v>
                </c:pt>
                <c:pt idx="466">
                  <c:v>-43.453840207921658</c:v>
                </c:pt>
                <c:pt idx="467">
                  <c:v>-43.489579004784424</c:v>
                </c:pt>
                <c:pt idx="468">
                  <c:v>-43.525247060416994</c:v>
                </c:pt>
                <c:pt idx="469">
                  <c:v>-43.56084464065254</c:v>
                </c:pt>
                <c:pt idx="470">
                  <c:v>-43.596372009942925</c:v>
                </c:pt>
                <c:pt idx="471">
                  <c:v>-43.631829431366867</c:v>
                </c:pt>
                <c:pt idx="472">
                  <c:v>-43.667217166638139</c:v>
                </c:pt>
                <c:pt idx="473">
                  <c:v>-43.70253547611361</c:v>
                </c:pt>
                <c:pt idx="474">
                  <c:v>-43.737784618801371</c:v>
                </c:pt>
                <c:pt idx="475">
                  <c:v>-43.772964852368759</c:v>
                </c:pt>
                <c:pt idx="476">
                  <c:v>-43.808076433150333</c:v>
                </c:pt>
                <c:pt idx="477">
                  <c:v>-43.843119616155811</c:v>
                </c:pt>
                <c:pt idx="478">
                  <c:v>-43.878094655078037</c:v>
                </c:pt>
                <c:pt idx="479">
                  <c:v>-43.913001802300798</c:v>
                </c:pt>
                <c:pt idx="480">
                  <c:v>-43.947841308906696</c:v>
                </c:pt>
                <c:pt idx="481">
                  <c:v>-43.982613424684907</c:v>
                </c:pt>
                <c:pt idx="482">
                  <c:v>-44.017318398138976</c:v>
                </c:pt>
                <c:pt idx="483">
                  <c:v>-44.051956476494489</c:v>
                </c:pt>
                <c:pt idx="484">
                  <c:v>-44.08652790570676</c:v>
                </c:pt>
                <c:pt idx="485">
                  <c:v>-44.121032930468445</c:v>
                </c:pt>
                <c:pt idx="486">
                  <c:v>-44.155471794217213</c:v>
                </c:pt>
                <c:pt idx="487">
                  <c:v>-44.189844739143147</c:v>
                </c:pt>
                <c:pt idx="488">
                  <c:v>-44.224152006196384</c:v>
                </c:pt>
                <c:pt idx="489">
                  <c:v>-44.258393835094509</c:v>
                </c:pt>
                <c:pt idx="490">
                  <c:v>-44.292570464330005</c:v>
                </c:pt>
                <c:pt idx="491">
                  <c:v>-44.326682131177648</c:v>
                </c:pt>
                <c:pt idx="492">
                  <c:v>-44.360729071701812</c:v>
                </c:pt>
                <c:pt idx="493">
                  <c:v>-44.394711520763806</c:v>
                </c:pt>
                <c:pt idx="494">
                  <c:v>-44.428629712029135</c:v>
                </c:pt>
                <c:pt idx="495">
                  <c:v>-44.462483877974684</c:v>
                </c:pt>
                <c:pt idx="496">
                  <c:v>-44.496274249895876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E3-4978-AC5E-A4CA798AF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2749983"/>
        <c:axId val="1872746239"/>
      </c:scatterChart>
      <c:scatterChart>
        <c:scatterStyle val="lineMarker"/>
        <c:varyColors val="0"/>
        <c:ser>
          <c:idx val="1"/>
          <c:order val="1"/>
          <c:tx>
            <c:v>郡遅延特性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演算処理!$BA$34:$BA$530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演算処理!$BF$35:$BF$374</c:f>
              <c:numCache>
                <c:formatCode>General</c:formatCode>
                <c:ptCount val="340"/>
                <c:pt idx="0">
                  <c:v>-1.7544778624071145</c:v>
                </c:pt>
                <c:pt idx="1">
                  <c:v>-1.7480519235908234</c:v>
                </c:pt>
                <c:pt idx="2">
                  <c:v>-1.7411163472917319</c:v>
                </c:pt>
                <c:pt idx="3">
                  <c:v>-1.7338247132628599</c:v>
                </c:pt>
                <c:pt idx="4">
                  <c:v>-1.7263445611290138</c:v>
                </c:pt>
                <c:pt idx="5">
                  <c:v>-1.7188561847062678</c:v>
                </c:pt>
                <c:pt idx="6">
                  <c:v>-1.7115515896930185</c:v>
                </c:pt>
                <c:pt idx="7">
                  <c:v>-1.7046336729947342</c:v>
                </c:pt>
                <c:pt idx="8">
                  <c:v>-1.698315676109305</c:v>
                </c:pt>
                <c:pt idx="9">
                  <c:v>-1.6928209587094321</c:v>
                </c:pt>
                <c:pt idx="10">
                  <c:v>-1.6883831323433036</c:v>
                </c:pt>
                <c:pt idx="11">
                  <c:v>-1.685246588448629</c:v>
                </c:pt>
                <c:pt idx="12">
                  <c:v>-1.6836674498960595</c:v>
                </c:pt>
                <c:pt idx="13">
                  <c:v>-1.6839149711101622</c:v>
                </c:pt>
                <c:pt idx="14">
                  <c:v>-1.6862734082919013</c:v>
                </c:pt>
                <c:pt idx="15">
                  <c:v>-1.6910443779411417</c:v>
                </c:pt>
                <c:pt idx="16">
                  <c:v>-1.6985497179569851</c:v>
                </c:pt>
                <c:pt idx="17">
                  <c:v>-1.7091348598295402</c:v>
                </c:pt>
                <c:pt idx="18">
                  <c:v>-1.7231727109745663</c:v>
                </c:pt>
                <c:pt idx="19">
                  <c:v>-1.7410680303908461</c:v>
                </c:pt>
                <c:pt idx="20">
                  <c:v>-1.7632622546528047</c:v>
                </c:pt>
                <c:pt idx="21">
                  <c:v>-1.7902386892118705</c:v>
                </c:pt>
                <c:pt idx="22">
                  <c:v>-1.8225279141793354</c:v>
                </c:pt>
                <c:pt idx="23">
                  <c:v>-1.8607131530822161</c:v>
                </c:pt>
                <c:pt idx="24">
                  <c:v>-1.9054352021125918</c:v>
                </c:pt>
                <c:pt idx="25">
                  <c:v>-1.9573962951366952</c:v>
                </c:pt>
                <c:pt idx="26">
                  <c:v>-2.0173619584196443</c:v>
                </c:pt>
                <c:pt idx="27">
                  <c:v>-2.0861594534498522</c:v>
                </c:pt>
                <c:pt idx="28">
                  <c:v>-2.1646707748501162</c:v>
                </c:pt>
                <c:pt idx="29">
                  <c:v>-2.2538173201946661</c:v>
                </c:pt>
                <c:pt idx="30">
                  <c:v>-2.3545322482270552</c:v>
                </c:pt>
                <c:pt idx="31">
                  <c:v>-2.46771519918041</c:v>
                </c:pt>
                <c:pt idx="32">
                  <c:v>-2.5941625646794608</c:v>
                </c:pt>
                <c:pt idx="33">
                  <c:v>-2.7344651450415971</c:v>
                </c:pt>
                <c:pt idx="34">
                  <c:v>-2.888864416769187</c:v>
                </c:pt>
                <c:pt idx="35">
                  <c:v>-3.0634144412282316</c:v>
                </c:pt>
                <c:pt idx="36">
                  <c:v>-3.2379644656872761</c:v>
                </c:pt>
                <c:pt idx="37">
                  <c:v>-3.4294166671627315</c:v>
                </c:pt>
                <c:pt idx="38">
                  <c:v>-3.627875215802383</c:v>
                </c:pt>
                <c:pt idx="39">
                  <c:v>-3.8281528509150675</c:v>
                </c:pt>
                <c:pt idx="40">
                  <c:v>-4.0232777449399952</c:v>
                </c:pt>
                <c:pt idx="41">
                  <c:v>-4.2045997651365337</c:v>
                </c:pt>
                <c:pt idx="42">
                  <c:v>-4.3622580389445229</c:v>
                </c:pt>
                <c:pt idx="43">
                  <c:v>-4.4860718517223175</c:v>
                </c:pt>
                <c:pt idx="44">
                  <c:v>-4.5667960181476568</c:v>
                </c:pt>
                <c:pt idx="45">
                  <c:v>-4.5975200254255668</c:v>
                </c:pt>
                <c:pt idx="46">
                  <c:v>-4.5748602255386999</c:v>
                </c:pt>
                <c:pt idx="47">
                  <c:v>-4.4995856178142972</c:v>
                </c:pt>
                <c:pt idx="48">
                  <c:v>-4.376470471781519</c:v>
                </c:pt>
                <c:pt idx="49">
                  <c:v>-4.2134235260926003</c:v>
                </c:pt>
                <c:pt idx="50">
                  <c:v>-4.0201744119320004</c:v>
                </c:pt>
                <c:pt idx="51">
                  <c:v>-3.8068920804549102</c:v>
                </c:pt>
                <c:pt idx="52">
                  <c:v>-3.5830475380871887</c:v>
                </c:pt>
                <c:pt idx="53">
                  <c:v>-3.3566806495629837</c:v>
                </c:pt>
                <c:pt idx="54">
                  <c:v>-3.1340779461223414</c:v>
                </c:pt>
                <c:pt idx="55">
                  <c:v>-2.9197715992537439</c:v>
                </c:pt>
                <c:pt idx="56">
                  <c:v>-2.7167379243420964</c:v>
                </c:pt>
                <c:pt idx="57">
                  <c:v>-2.5266867927947283</c:v>
                </c:pt>
                <c:pt idx="58">
                  <c:v>-2.3503653471244137</c:v>
                </c:pt>
                <c:pt idx="59">
                  <c:v>-2.2386635756716577</c:v>
                </c:pt>
                <c:pt idx="60">
                  <c:v>-2.0866562010216829</c:v>
                </c:pt>
                <c:pt idx="61">
                  <c:v>-1.9022243498869083</c:v>
                </c:pt>
                <c:pt idx="62">
                  <c:v>-1.7776024940157602</c:v>
                </c:pt>
                <c:pt idx="63">
                  <c:v>-1.6638915617021344</c:v>
                </c:pt>
                <c:pt idx="64">
                  <c:v>-1.5601544037766457</c:v>
                </c:pt>
                <c:pt idx="65">
                  <c:v>-1.4654807974627884</c:v>
                </c:pt>
                <c:pt idx="66">
                  <c:v>-1.379010330836667</c:v>
                </c:pt>
                <c:pt idx="67">
                  <c:v>-1.2999446101280316</c:v>
                </c:pt>
                <c:pt idx="68">
                  <c:v>-1.2275523327239966</c:v>
                </c:pt>
                <c:pt idx="69">
                  <c:v>-1.1611697617648131</c:v>
                </c:pt>
                <c:pt idx="70">
                  <c:v>-1.1001983723125308</c:v>
                </c:pt>
                <c:pt idx="71">
                  <c:v>-1.0441008763156159</c:v>
                </c:pt>
                <c:pt idx="72">
                  <c:v>-0.99239643061327776</c:v>
                </c:pt>
                <c:pt idx="73">
                  <c:v>-0.94465554953482389</c:v>
                </c:pt>
                <c:pt idx="74">
                  <c:v>-0.90049504885241449</c:v>
                </c:pt>
                <c:pt idx="75">
                  <c:v>-0.85957321587375335</c:v>
                </c:pt>
                <c:pt idx="76">
                  <c:v>-0.82158531263119505</c:v>
                </c:pt>
                <c:pt idx="77">
                  <c:v>-0.78625946187310458</c:v>
                </c:pt>
                <c:pt idx="78">
                  <c:v>-0.75335292922257702</c:v>
                </c:pt>
                <c:pt idx="79">
                  <c:v>-0.72264879264378346</c:v>
                </c:pt>
                <c:pt idx="80">
                  <c:v>-0.69395297753405638</c:v>
                </c:pt>
                <c:pt idx="81">
                  <c:v>-0.66709162909137742</c:v>
                </c:pt>
                <c:pt idx="82">
                  <c:v>-0.64190879089155317</c:v>
                </c:pt>
                <c:pt idx="83">
                  <c:v>-0.61826435835030213</c:v>
                </c:pt>
                <c:pt idx="84">
                  <c:v>-0.5960322769565376</c:v>
                </c:pt>
                <c:pt idx="85">
                  <c:v>-0.57509895718599857</c:v>
                </c:pt>
                <c:pt idx="86">
                  <c:v>-0.55536188041893098</c:v>
                </c:pt>
                <c:pt idx="87">
                  <c:v>-0.5367283727234663</c:v>
                </c:pt>
                <c:pt idx="88">
                  <c:v>-0.51911452586477735</c:v>
                </c:pt>
                <c:pt idx="89">
                  <c:v>-0.50244424726411263</c:v>
                </c:pt>
                <c:pt idx="90">
                  <c:v>-0.48664842281311582</c:v>
                </c:pt>
                <c:pt idx="91">
                  <c:v>-0.47166417842404168</c:v>
                </c:pt>
                <c:pt idx="92">
                  <c:v>-0.45743422796561584</c:v>
                </c:pt>
                <c:pt idx="93">
                  <c:v>-0.44390629680116384</c:v>
                </c:pt>
                <c:pt idx="94">
                  <c:v>-0.431032611528058</c:v>
                </c:pt>
                <c:pt idx="95">
                  <c:v>-0.4187694477269911</c:v>
                </c:pt>
                <c:pt idx="96">
                  <c:v>-0.40707672858723398</c:v>
                </c:pt>
                <c:pt idx="97">
                  <c:v>-0.39591766819531782</c:v>
                </c:pt>
                <c:pt idx="98">
                  <c:v>-0.38525845407445786</c:v>
                </c:pt>
                <c:pt idx="99">
                  <c:v>-0.37506796425848271</c:v>
                </c:pt>
                <c:pt idx="100">
                  <c:v>-0.36531751478653135</c:v>
                </c:pt>
                <c:pt idx="101">
                  <c:v>-0.35598063402850494</c:v>
                </c:pt>
                <c:pt idx="102">
                  <c:v>-0.34703286070578931</c:v>
                </c:pt>
                <c:pt idx="103">
                  <c:v>-0.33845156286459899</c:v>
                </c:pt>
                <c:pt idx="104">
                  <c:v>-0.33021577540238733</c:v>
                </c:pt>
                <c:pt idx="105">
                  <c:v>-0.32230605404357249</c:v>
                </c:pt>
                <c:pt idx="106">
                  <c:v>-0.31470434391993923</c:v>
                </c:pt>
                <c:pt idx="107">
                  <c:v>-0.30739386113416672</c:v>
                </c:pt>
                <c:pt idx="108">
                  <c:v>-0.30035898588183496</c:v>
                </c:pt>
                <c:pt idx="109">
                  <c:v>-0.29358516587623273</c:v>
                </c:pt>
                <c:pt idx="110">
                  <c:v>-0.28705882896937429</c:v>
                </c:pt>
                <c:pt idx="111">
                  <c:v>-0.2807673039924824</c:v>
                </c:pt>
                <c:pt idx="112">
                  <c:v>-0.27469874895211688</c:v>
                </c:pt>
                <c:pt idx="113">
                  <c:v>-0.26884208581776708</c:v>
                </c:pt>
                <c:pt idx="114">
                  <c:v>-0.26318694122351127</c:v>
                </c:pt>
                <c:pt idx="115">
                  <c:v>-0.25772359248277577</c:v>
                </c:pt>
                <c:pt idx="116">
                  <c:v>-0.25244291838208743</c:v>
                </c:pt>
                <c:pt idx="117">
                  <c:v>-0.24733635427898024</c:v>
                </c:pt>
                <c:pt idx="118">
                  <c:v>-0.24239585108073672</c:v>
                </c:pt>
                <c:pt idx="119">
                  <c:v>-0.23761383772679087</c:v>
                </c:pt>
                <c:pt idx="120">
                  <c:v>-0.23298318683795471</c:v>
                </c:pt>
                <c:pt idx="121">
                  <c:v>-0.22849718323102308</c:v>
                </c:pt>
                <c:pt idx="122">
                  <c:v>-0.22414949502940074</c:v>
                </c:pt>
                <c:pt idx="123">
                  <c:v>-0.21993414712828527</c:v>
                </c:pt>
                <c:pt idx="124">
                  <c:v>-0.21584549679717313</c:v>
                </c:pt>
                <c:pt idx="125">
                  <c:v>-0.211878211225805</c:v>
                </c:pt>
                <c:pt idx="126">
                  <c:v>-0.20802724683772669</c:v>
                </c:pt>
                <c:pt idx="127">
                  <c:v>-0.20428783021455638</c:v>
                </c:pt>
                <c:pt idx="128">
                  <c:v>-0.20065544048836234</c:v>
                </c:pt>
                <c:pt idx="129">
                  <c:v>-0.19712579307454853</c:v>
                </c:pt>
                <c:pt idx="130">
                  <c:v>-0.19369482462915175</c:v>
                </c:pt>
                <c:pt idx="131">
                  <c:v>-0.19035867912616794</c:v>
                </c:pt>
                <c:pt idx="132">
                  <c:v>-0.18711369495997596</c:v>
                </c:pt>
                <c:pt idx="133">
                  <c:v>-0.18395639298740438</c:v>
                </c:pt>
                <c:pt idx="134">
                  <c:v>-0.18088346543128181</c:v>
                </c:pt>
                <c:pt idx="135">
                  <c:v>-0.17789176557506864</c:v>
                </c:pt>
                <c:pt idx="136">
                  <c:v>-0.17497829818432251</c:v>
                </c:pt>
                <c:pt idx="137">
                  <c:v>-0.17214021059649959</c:v>
                </c:pt>
                <c:pt idx="138">
                  <c:v>-0.16937478442622037</c:v>
                </c:pt>
                <c:pt idx="139">
                  <c:v>-0.16667942783709566</c:v>
                </c:pt>
                <c:pt idx="140">
                  <c:v>-0.16405166833662727</c:v>
                </c:pt>
                <c:pt idx="141">
                  <c:v>-0.16148914605289361</c:v>
                </c:pt>
                <c:pt idx="142">
                  <c:v>-0.15898960745711785</c:v>
                </c:pt>
                <c:pt idx="143">
                  <c:v>-0.15655089949782366</c:v>
                </c:pt>
                <c:pt idx="144">
                  <c:v>-0.15417096411567349</c:v>
                </c:pt>
                <c:pt idx="145">
                  <c:v>-0.15184783311126077</c:v>
                </c:pt>
                <c:pt idx="146">
                  <c:v>-0.14957962333923031</c:v>
                </c:pt>
                <c:pt idx="147">
                  <c:v>-0.14736453220546156</c:v>
                </c:pt>
                <c:pt idx="148">
                  <c:v>-0.14520083344526599</c:v>
                </c:pt>
                <c:pt idx="149">
                  <c:v>-0.1430868731624084</c:v>
                </c:pt>
                <c:pt idx="150">
                  <c:v>-0.14102106611062376</c:v>
                </c:pt>
                <c:pt idx="151">
                  <c:v>-0.13900189220076342</c:v>
                </c:pt>
                <c:pt idx="152">
                  <c:v>-0.13702789321730019</c:v>
                </c:pt>
                <c:pt idx="153">
                  <c:v>-0.13509766973069959</c:v>
                </c:pt>
                <c:pt idx="154">
                  <c:v>-0.133209878191235</c:v>
                </c:pt>
                <c:pt idx="155">
                  <c:v>-0.1313632281929609</c:v>
                </c:pt>
                <c:pt idx="156">
                  <c:v>-0.1295564798955702</c:v>
                </c:pt>
                <c:pt idx="157">
                  <c:v>-0.127788441594405</c:v>
                </c:pt>
                <c:pt idx="158">
                  <c:v>-0.1260579674282398</c:v>
                </c:pt>
                <c:pt idx="159">
                  <c:v>-0.12436395521631519</c:v>
                </c:pt>
                <c:pt idx="160">
                  <c:v>-0.12270534441586901</c:v>
                </c:pt>
                <c:pt idx="161">
                  <c:v>-0.12108111419273762</c:v>
                </c:pt>
                <c:pt idx="162">
                  <c:v>-0.11949028159776784</c:v>
                </c:pt>
                <c:pt idx="163">
                  <c:v>-0.11793189984206776</c:v>
                </c:pt>
                <c:pt idx="164">
                  <c:v>-0.11640505666546551</c:v>
                </c:pt>
                <c:pt idx="165">
                  <c:v>-0.11490887279201276</c:v>
                </c:pt>
                <c:pt idx="166">
                  <c:v>-0.11344250046701468</c:v>
                </c:pt>
                <c:pt idx="167">
                  <c:v>-0.11200512207127032</c:v>
                </c:pt>
                <c:pt idx="168">
                  <c:v>-0.11059594880710412</c:v>
                </c:pt>
                <c:pt idx="169">
                  <c:v>-0.10921421945248076</c:v>
                </c:pt>
                <c:pt idx="170">
                  <c:v>-0.10785919917871381</c:v>
                </c:pt>
                <c:pt idx="171">
                  <c:v>-0.10653017842825874</c:v>
                </c:pt>
                <c:pt idx="172">
                  <c:v>-0.1052264718491924</c:v>
                </c:pt>
                <c:pt idx="173">
                  <c:v>-0.10394741728255921</c:v>
                </c:pt>
                <c:pt idx="174">
                  <c:v>-0.10269237480025269</c:v>
                </c:pt>
                <c:pt idx="175">
                  <c:v>-0.10146072578993523</c:v>
                </c:pt>
                <c:pt idx="176">
                  <c:v>-0.10025187208470167</c:v>
                </c:pt>
                <c:pt idx="177">
                  <c:v>-9.9065235134919896E-2</c:v>
                </c:pt>
                <c:pt idx="178">
                  <c:v>-9.7900255219507376E-2</c:v>
                </c:pt>
                <c:pt idx="179">
                  <c:v>-9.6756390695193206E-2</c:v>
                </c:pt>
                <c:pt idx="180">
                  <c:v>-9.5633117280900376E-2</c:v>
                </c:pt>
                <c:pt idx="181">
                  <c:v>-9.4529927375998246E-2</c:v>
                </c:pt>
                <c:pt idx="182">
                  <c:v>-9.3446329409979906E-2</c:v>
                </c:pt>
                <c:pt idx="183">
                  <c:v>-9.2381847222429814E-2</c:v>
                </c:pt>
                <c:pt idx="184">
                  <c:v>-9.1336019471200069E-2</c:v>
                </c:pt>
                <c:pt idx="185">
                  <c:v>-9.0308399067764375E-2</c:v>
                </c:pt>
                <c:pt idx="186">
                  <c:v>-8.929855263784571E-2</c:v>
                </c:pt>
                <c:pt idx="187">
                  <c:v>-8.8306060006390075E-2</c:v>
                </c:pt>
                <c:pt idx="188">
                  <c:v>-8.7330513705321092E-2</c:v>
                </c:pt>
                <c:pt idx="189">
                  <c:v>-8.6371518503108799E-2</c:v>
                </c:pt>
                <c:pt idx="190">
                  <c:v>-8.5428690955110589E-2</c:v>
                </c:pt>
                <c:pt idx="191">
                  <c:v>-8.4501658973282809E-2</c:v>
                </c:pt>
                <c:pt idx="192">
                  <c:v>-8.359006141458146E-2</c:v>
                </c:pt>
                <c:pt idx="193">
                  <c:v>-8.2693547687034408E-2</c:v>
                </c:pt>
                <c:pt idx="194">
                  <c:v>-8.1811777372793035E-2</c:v>
                </c:pt>
                <c:pt idx="195">
                  <c:v>-8.0944419866734882E-2</c:v>
                </c:pt>
                <c:pt idx="196">
                  <c:v>-8.0091154030694237E-2</c:v>
                </c:pt>
                <c:pt idx="197">
                  <c:v>-7.9251667861916106E-2</c:v>
                </c:pt>
                <c:pt idx="198">
                  <c:v>-7.8425658175278315E-2</c:v>
                </c:pt>
                <c:pt idx="199">
                  <c:v>-7.7612830298609131E-2</c:v>
                </c:pt>
                <c:pt idx="200">
                  <c:v>-7.6812897780580897E-2</c:v>
                </c:pt>
                <c:pt idx="201">
                  <c:v>-7.6025582110310408E-2</c:v>
                </c:pt>
                <c:pt idx="202">
                  <c:v>-7.5250612448479082E-2</c:v>
                </c:pt>
                <c:pt idx="203">
                  <c:v>-7.4487725368996616E-2</c:v>
                </c:pt>
                <c:pt idx="204">
                  <c:v>-7.3736664611239164E-2</c:v>
                </c:pt>
                <c:pt idx="205">
                  <c:v>-7.2997180841829212E-2</c:v>
                </c:pt>
                <c:pt idx="206">
                  <c:v>-7.2269031426082292E-2</c:v>
                </c:pt>
                <c:pt idx="207">
                  <c:v>-7.1551980208054894E-2</c:v>
                </c:pt>
                <c:pt idx="208">
                  <c:v>-7.084579729941419E-2</c:v>
                </c:pt>
                <c:pt idx="209">
                  <c:v>-7.0150258876377436E-2</c:v>
                </c:pt>
                <c:pt idx="210">
                  <c:v>-6.9465146984330386E-2</c:v>
                </c:pt>
                <c:pt idx="211">
                  <c:v>-6.879024935002126E-2</c:v>
                </c:pt>
                <c:pt idx="212">
                  <c:v>-6.8125359200836524E-2</c:v>
                </c:pt>
                <c:pt idx="213">
                  <c:v>-6.7470275090947426E-2</c:v>
                </c:pt>
                <c:pt idx="214">
                  <c:v>-6.6824800733705239E-2</c:v>
                </c:pt>
                <c:pt idx="215">
                  <c:v>-6.6188744840673747E-2</c:v>
                </c:pt>
                <c:pt idx="216">
                  <c:v>-6.5561920966214146E-2</c:v>
                </c:pt>
                <c:pt idx="217">
                  <c:v>-6.4944147358088761E-2</c:v>
                </c:pt>
                <c:pt idx="218">
                  <c:v>-6.4335246813355049E-2</c:v>
                </c:pt>
                <c:pt idx="219">
                  <c:v>-6.3735046539514215E-2</c:v>
                </c:pt>
                <c:pt idx="220">
                  <c:v>-6.314337802071758E-2</c:v>
                </c:pt>
                <c:pt idx="221">
                  <c:v>-6.2560076888755464E-2</c:v>
                </c:pt>
                <c:pt idx="222">
                  <c:v>-6.1984982798631627E-2</c:v>
                </c:pt>
                <c:pt idx="223">
                  <c:v>-6.1417939308548046E-2</c:v>
                </c:pt>
                <c:pt idx="224">
                  <c:v>-6.0858793764243212E-2</c:v>
                </c:pt>
                <c:pt idx="225">
                  <c:v>-6.0307397187089419E-2</c:v>
                </c:pt>
                <c:pt idx="226">
                  <c:v>-5.9763604166505065E-2</c:v>
                </c:pt>
                <c:pt idx="227">
                  <c:v>-5.9227272755764768E-2</c:v>
                </c:pt>
                <c:pt idx="228">
                  <c:v>-5.8698264371456421E-2</c:v>
                </c:pt>
                <c:pt idx="229">
                  <c:v>-5.817644369661968E-2</c:v>
                </c:pt>
                <c:pt idx="230">
                  <c:v>-5.7661678586900529E-2</c:v>
                </c:pt>
                <c:pt idx="231">
                  <c:v>-5.7153839979976466E-2</c:v>
                </c:pt>
                <c:pt idx="232">
                  <c:v>-5.6652801808197671E-2</c:v>
                </c:pt>
                <c:pt idx="233">
                  <c:v>-5.6158440913864863E-2</c:v>
                </c:pt>
                <c:pt idx="234">
                  <c:v>-5.5670636967637882E-2</c:v>
                </c:pt>
                <c:pt idx="235">
                  <c:v>-5.5189272389405755E-2</c:v>
                </c:pt>
                <c:pt idx="236">
                  <c:v>-5.4714232271916921E-2</c:v>
                </c:pt>
                <c:pt idx="237">
                  <c:v>-5.424540430690683E-2</c:v>
                </c:pt>
                <c:pt idx="238">
                  <c:v>-5.378267871347852E-2</c:v>
                </c:pt>
                <c:pt idx="239">
                  <c:v>-5.3325948169127987E-2</c:v>
                </c:pt>
                <c:pt idx="240">
                  <c:v>-5.2875107742639607E-2</c:v>
                </c:pt>
                <c:pt idx="241">
                  <c:v>-5.2430054829376911E-2</c:v>
                </c:pt>
                <c:pt idx="242">
                  <c:v>-5.199068908853139E-2</c:v>
                </c:pt>
                <c:pt idx="243">
                  <c:v>-5.1556912382517549E-2</c:v>
                </c:pt>
                <c:pt idx="244">
                  <c:v>-5.1128628718056644E-2</c:v>
                </c:pt>
                <c:pt idx="245">
                  <c:v>-5.0705744189277854E-2</c:v>
                </c:pt>
                <c:pt idx="246">
                  <c:v>-5.0288166922606556E-2</c:v>
                </c:pt>
                <c:pt idx="247">
                  <c:v>-4.987580702321788E-2</c:v>
                </c:pt>
                <c:pt idx="248">
                  <c:v>-4.9468576523468422E-2</c:v>
                </c:pt>
                <c:pt idx="249">
                  <c:v>-4.9066389332436927E-2</c:v>
                </c:pt>
                <c:pt idx="250">
                  <c:v>-4.8669161187569712E-2</c:v>
                </c:pt>
                <c:pt idx="251">
                  <c:v>-4.827680960730979E-2</c:v>
                </c:pt>
                <c:pt idx="252">
                  <c:v>-4.7889253845519661E-2</c:v>
                </c:pt>
                <c:pt idx="253">
                  <c:v>-4.7506414847074858E-2</c:v>
                </c:pt>
                <c:pt idx="254">
                  <c:v>-4.7128215204952549E-2</c:v>
                </c:pt>
                <c:pt idx="255">
                  <c:v>-4.675457911841744E-2</c:v>
                </c:pt>
                <c:pt idx="256">
                  <c:v>-4.6385432352614872E-2</c:v>
                </c:pt>
                <c:pt idx="257">
                  <c:v>-4.6020702199374056E-2</c:v>
                </c:pt>
                <c:pt idx="258">
                  <c:v>-4.566031743902034E-2</c:v>
                </c:pt>
                <c:pt idx="259">
                  <c:v>-4.5304208303423701E-2</c:v>
                </c:pt>
                <c:pt idx="260">
                  <c:v>-4.4952306440092266E-2</c:v>
                </c:pt>
                <c:pt idx="261">
                  <c:v>-4.4604544877428778E-2</c:v>
                </c:pt>
                <c:pt idx="262">
                  <c:v>-4.4260857990671462E-2</c:v>
                </c:pt>
                <c:pt idx="263">
                  <c:v>-4.392118146933352E-2</c:v>
                </c:pt>
                <c:pt idx="264">
                  <c:v>-4.3585452284991361E-2</c:v>
                </c:pt>
                <c:pt idx="265">
                  <c:v>-4.3253608660510361E-2</c:v>
                </c:pt>
                <c:pt idx="266">
                  <c:v>-4.2925590039829216E-2</c:v>
                </c:pt>
                <c:pt idx="267">
                  <c:v>-4.2601337058649547E-2</c:v>
                </c:pt>
                <c:pt idx="268">
                  <c:v>-4.2280791516117147E-2</c:v>
                </c:pt>
                <c:pt idx="269">
                  <c:v>-4.1963896347126148E-2</c:v>
                </c:pt>
                <c:pt idx="270">
                  <c:v>-4.165059559538993E-2</c:v>
                </c:pt>
                <c:pt idx="271">
                  <c:v>-4.1340834387460182E-2</c:v>
                </c:pt>
                <c:pt idx="272">
                  <c:v>-4.1034558907260994E-2</c:v>
                </c:pt>
                <c:pt idx="273">
                  <c:v>-4.0731716371326242E-2</c:v>
                </c:pt>
                <c:pt idx="274">
                  <c:v>-4.0432255004959797E-2</c:v>
                </c:pt>
                <c:pt idx="275">
                  <c:v>-4.013612401875169E-2</c:v>
                </c:pt>
                <c:pt idx="276">
                  <c:v>-3.9843273585867305E-2</c:v>
                </c:pt>
                <c:pt idx="277">
                  <c:v>-3.9553654820038843E-2</c:v>
                </c:pt>
                <c:pt idx="278">
                  <c:v>-3.926721975398343E-2</c:v>
                </c:pt>
                <c:pt idx="279">
                  <c:v>-3.8983921318448349E-2</c:v>
                </c:pt>
                <c:pt idx="280">
                  <c:v>-3.8703713321981269E-2</c:v>
                </c:pt>
                <c:pt idx="281">
                  <c:v>-3.842655043095472E-2</c:v>
                </c:pt>
                <c:pt idx="282">
                  <c:v>-3.8152388150415696E-2</c:v>
                </c:pt>
                <c:pt idx="283">
                  <c:v>-3.7881182805151452E-2</c:v>
                </c:pt>
                <c:pt idx="284">
                  <c:v>-3.7612891521581204E-2</c:v>
                </c:pt>
                <c:pt idx="285">
                  <c:v>-3.7347472209801183E-2</c:v>
                </c:pt>
                <c:pt idx="286">
                  <c:v>-3.7084883546258045E-2</c:v>
                </c:pt>
                <c:pt idx="287">
                  <c:v>-3.6825084956984104E-2</c:v>
                </c:pt>
                <c:pt idx="288">
                  <c:v>-3.6568036601002753E-2</c:v>
                </c:pt>
                <c:pt idx="289">
                  <c:v>-3.6313699354381807E-2</c:v>
                </c:pt>
                <c:pt idx="290">
                  <c:v>-3.6062034794544597E-2</c:v>
                </c:pt>
                <c:pt idx="291">
                  <c:v>-3.5813005185166252E-2</c:v>
                </c:pt>
                <c:pt idx="292">
                  <c:v>-3.5566573461241632E-2</c:v>
                </c:pt>
                <c:pt idx="293">
                  <c:v>-3.5322703214725318E-2</c:v>
                </c:pt>
                <c:pt idx="294">
                  <c:v>-3.5081358680333102E-2</c:v>
                </c:pt>
                <c:pt idx="295">
                  <c:v>-3.484250472192886E-2</c:v>
                </c:pt>
                <c:pt idx="296">
                  <c:v>-3.46061068190813E-2</c:v>
                </c:pt>
                <c:pt idx="297">
                  <c:v>-3.4372131054002372E-2</c:v>
                </c:pt>
                <c:pt idx="298">
                  <c:v>-3.4140544098921102E-2</c:v>
                </c:pt>
                <c:pt idx="299">
                  <c:v>-3.3911313203459269E-2</c:v>
                </c:pt>
                <c:pt idx="300">
                  <c:v>-3.3684406182812557E-2</c:v>
                </c:pt>
                <c:pt idx="301">
                  <c:v>-3.3459791405734282E-2</c:v>
                </c:pt>
                <c:pt idx="302">
                  <c:v>-3.3237437783100586E-2</c:v>
                </c:pt>
                <c:pt idx="303">
                  <c:v>-3.3017314756651032E-2</c:v>
                </c:pt>
                <c:pt idx="304">
                  <c:v>-3.2799392288099118E-2</c:v>
                </c:pt>
                <c:pt idx="305">
                  <c:v>-3.2583640848332013E-2</c:v>
                </c:pt>
                <c:pt idx="306">
                  <c:v>-3.237003140705403E-2</c:v>
                </c:pt>
                <c:pt idx="307">
                  <c:v>-3.215853542259433E-2</c:v>
                </c:pt>
                <c:pt idx="308">
                  <c:v>-3.1949124831959365E-2</c:v>
                </c:pt>
                <c:pt idx="309">
                  <c:v>-3.1741772041062467E-2</c:v>
                </c:pt>
                <c:pt idx="310">
                  <c:v>-3.1536449915396107E-2</c:v>
                </c:pt>
                <c:pt idx="311">
                  <c:v>-3.1333131770683441E-2</c:v>
                </c:pt>
                <c:pt idx="312">
                  <c:v>-3.1131791363860229E-2</c:v>
                </c:pt>
                <c:pt idx="313">
                  <c:v>-3.0932402884260003E-2</c:v>
                </c:pt>
                <c:pt idx="314">
                  <c:v>-3.0734940945054499E-2</c:v>
                </c:pt>
                <c:pt idx="315">
                  <c:v>-3.05393805748236E-2</c:v>
                </c:pt>
                <c:pt idx="316">
                  <c:v>-3.0345697209293091E-2</c:v>
                </c:pt>
                <c:pt idx="317">
                  <c:v>-3.0153866683376086E-2</c:v>
                </c:pt>
                <c:pt idx="318">
                  <c:v>-2.9963865223344641E-2</c:v>
                </c:pt>
                <c:pt idx="319">
                  <c:v>-2.9775669439095934E-2</c:v>
                </c:pt>
                <c:pt idx="320">
                  <c:v>-2.9589256316774549E-2</c:v>
                </c:pt>
                <c:pt idx="321">
                  <c:v>-2.940460321138115E-2</c:v>
                </c:pt>
                <c:pt idx="322">
                  <c:v>-2.9221687839715453E-2</c:v>
                </c:pt>
                <c:pt idx="323">
                  <c:v>-2.9040488273339493E-2</c:v>
                </c:pt>
                <c:pt idx="324">
                  <c:v>-2.8860982931711281E-2</c:v>
                </c:pt>
                <c:pt idx="325">
                  <c:v>-2.868315057565762E-2</c:v>
                </c:pt>
                <c:pt idx="326">
                  <c:v>-2.8506970300743603E-2</c:v>
                </c:pt>
                <c:pt idx="327">
                  <c:v>-2.8332421530931236E-2</c:v>
                </c:pt>
                <c:pt idx="328">
                  <c:v>-2.8159484012370815E-2</c:v>
                </c:pt>
                <c:pt idx="329">
                  <c:v>-2.7988137807294915E-2</c:v>
                </c:pt>
                <c:pt idx="330">
                  <c:v>-2.7818363288045652E-2</c:v>
                </c:pt>
                <c:pt idx="331">
                  <c:v>-2.7650141131303253E-2</c:v>
                </c:pt>
                <c:pt idx="332">
                  <c:v>-2.7483452312361604E-2</c:v>
                </c:pt>
                <c:pt idx="333">
                  <c:v>-2.7318278099542573E-2</c:v>
                </c:pt>
                <c:pt idx="334">
                  <c:v>-2.7154600048732248E-2</c:v>
                </c:pt>
                <c:pt idx="335">
                  <c:v>-2.6992399998179456E-2</c:v>
                </c:pt>
                <c:pt idx="336">
                  <c:v>-2.6831660063094235E-2</c:v>
                </c:pt>
                <c:pt idx="337">
                  <c:v>-2.6672362630718954E-2</c:v>
                </c:pt>
                <c:pt idx="338">
                  <c:v>-2.6514490355175044E-2</c:v>
                </c:pt>
                <c:pt idx="339">
                  <c:v>-2.6358026152744705E-2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4E3-4978-AC5E-A4CA798AF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1139647"/>
        <c:axId val="1869079103"/>
      </c:scatterChart>
      <c:valAx>
        <c:axId val="1872749983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1625392837023751"/>
              <c:y val="0.926104307842471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72746239"/>
        <c:crossesAt val="-100"/>
        <c:crossBetween val="midCat"/>
      </c:valAx>
      <c:valAx>
        <c:axId val="1872746239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ＭＳ Ｐ明朝" panose="02020600040205080304" pitchFamily="18" charset="-128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72749983"/>
        <c:crossesAt val="0.1"/>
        <c:crossBetween val="midCat"/>
      </c:valAx>
      <c:valAx>
        <c:axId val="186907910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郡遅延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(sec/Hz)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ＭＳ Ｐ明朝" panose="02020600040205080304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5779166984833186"/>
              <c:y val="0.269321796101711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61139647"/>
        <c:crosses val="max"/>
        <c:crossBetween val="midCat"/>
      </c:valAx>
      <c:valAx>
        <c:axId val="1861139647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690791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328403540038957"/>
          <c:y val="0.44965223097112861"/>
          <c:w val="0.2600124624709681"/>
          <c:h val="0.1846070282881306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ＭＳ Ｐ明朝" panose="02020600040205080304" pitchFamily="18" charset="-128"/>
              <a:ea typeface="ＭＳ Ｐ明朝" panose="02020600040205080304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数値計算による</a:t>
            </a:r>
            <a:endParaRPr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+1</a:t>
            </a: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Rl ; 20dB  min</a:t>
            </a: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VSWR:1.22 max</a:t>
            </a:r>
            <a:endParaRPr lang="ja-JP" altLang="en-US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10253854160898938"/>
          <c:y val="0.106971398927684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8672376618580762E-2"/>
          <c:y val="4.0250524240025551E-2"/>
          <c:w val="0.80518462045496964"/>
          <c:h val="0.83819383688150095"/>
        </c:manualLayout>
      </c:layout>
      <c:scatterChart>
        <c:scatterStyle val="lineMarker"/>
        <c:varyColors val="0"/>
        <c:ser>
          <c:idx val="0"/>
          <c:order val="0"/>
          <c:tx>
            <c:v>伝達特性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演算処理!$BA$34:$BA$529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演算処理!$BB$34:$BB$529</c:f>
              <c:numCache>
                <c:formatCode>General</c:formatCode>
                <c:ptCount val="496"/>
                <c:pt idx="0">
                  <c:v>-7.1636525194422474E-5</c:v>
                </c:pt>
                <c:pt idx="1">
                  <c:v>-1.4738053368284676E-4</c:v>
                </c:pt>
                <c:pt idx="2">
                  <c:v>-2.7049270643166989E-4</c:v>
                </c:pt>
                <c:pt idx="3">
                  <c:v>-4.564397924850716E-4</c:v>
                </c:pt>
                <c:pt idx="4">
                  <c:v>-7.2204964772077155E-4</c:v>
                </c:pt>
                <c:pt idx="5">
                  <c:v>-1.0850813518695421E-3</c:v>
                </c:pt>
                <c:pt idx="6">
                  <c:v>-1.5637432451478749E-3</c:v>
                </c:pt>
                <c:pt idx="7">
                  <c:v>-2.1761615843097141E-3</c:v>
                </c:pt>
                <c:pt idx="8">
                  <c:v>-2.9398032548460474E-3</c:v>
                </c:pt>
                <c:pt idx="9">
                  <c:v>-3.8708568438849391E-3</c:v>
                </c:pt>
                <c:pt idx="10">
                  <c:v>-4.9835773878511768E-3</c:v>
                </c:pt>
                <c:pt idx="11">
                  <c:v>-6.2896012716197333E-3</c:v>
                </c:pt>
                <c:pt idx="12">
                  <c:v>-7.7972390852366364E-3</c:v>
                </c:pt>
                <c:pt idx="13">
                  <c:v>-9.5107557565070264E-3</c:v>
                </c:pt>
                <c:pt idx="14">
                  <c:v>-1.1429648995169258E-2</c:v>
                </c:pt>
                <c:pt idx="15">
                  <c:v>-1.3547939036512489E-2</c:v>
                </c:pt>
                <c:pt idx="16">
                  <c:v>-1.5853484900818685E-2</c:v>
                </c:pt>
                <c:pt idx="17">
                  <c:v>-1.8327344946837368E-2</c:v>
                </c:pt>
                <c:pt idx="18">
                  <c:v>-2.0943202471173469E-2</c:v>
                </c:pt>
                <c:pt idx="19">
                  <c:v>-2.3666880597388903E-2</c:v>
                </c:pt>
                <c:pt idx="20">
                  <c:v>-2.6455974850633505E-2</c:v>
                </c:pt>
                <c:pt idx="21">
                  <c:v>-2.9259636814532242E-2</c:v>
                </c:pt>
                <c:pt idx="22">
                  <c:v>-3.2018548361367527E-2</c:v>
                </c:pt>
                <c:pt idx="23">
                  <c:v>-3.4665133451914298E-2</c:v>
                </c:pt>
                <c:pt idx="24">
                  <c:v>-3.7124063821363677E-2</c:v>
                </c:pt>
                <c:pt idx="25">
                  <c:v>-3.9313126512656227E-2</c:v>
                </c:pt>
                <c:pt idx="26">
                  <c:v>-4.1144535825622414E-2</c:v>
                </c:pt>
                <c:pt idx="27">
                  <c:v>-4.252679060434765E-2</c:v>
                </c:pt>
                <c:pt idx="28">
                  <c:v>-4.3367200841153059E-2</c:v>
                </c:pt>
                <c:pt idx="29">
                  <c:v>-4.3575236472734744E-2</c:v>
                </c:pt>
                <c:pt idx="30">
                  <c:v>-4.3066887308890023E-2</c:v>
                </c:pt>
                <c:pt idx="31">
                  <c:v>-4.1770267755872115E-2</c:v>
                </c:pt>
                <c:pt idx="32">
                  <c:v>-3.9632754950175215E-2</c:v>
                </c:pt>
                <c:pt idx="33">
                  <c:v>-3.6630015601443966E-2</c:v>
                </c:pt>
                <c:pt idx="34">
                  <c:v>-3.2777356354133376E-2</c:v>
                </c:pt>
                <c:pt idx="35">
                  <c:v>-2.8143924947356895E-2</c:v>
                </c:pt>
                <c:pt idx="36">
                  <c:v>-2.287039307098487E-2</c:v>
                </c:pt>
                <c:pt idx="37">
                  <c:v>-1.7190861238492641E-2</c:v>
                </c:pt>
                <c:pt idx="38">
                  <c:v>-1.1459829829593628E-2</c:v>
                </c:pt>
                <c:pt idx="39">
                  <c:v>-6.185157439128809E-3</c:v>
                </c:pt>
                <c:pt idx="40">
                  <c:v>-2.067941170723041E-3</c:v>
                </c:pt>
                <c:pt idx="41">
                  <c:v>-5.0144089959776363E-5</c:v>
                </c:pt>
                <c:pt idx="42">
                  <c:v>-1.3704714385229699E-3</c:v>
                </c:pt>
                <c:pt idx="43">
                  <c:v>-7.6283275382004528E-3</c:v>
                </c:pt>
                <c:pt idx="44">
                  <c:v>-2.0854493286010242E-2</c:v>
                </c:pt>
                <c:pt idx="45">
                  <c:v>-4.3585240085656687E-2</c:v>
                </c:pt>
                <c:pt idx="46">
                  <c:v>-7.8933740337146785E-2</c:v>
                </c:pt>
                <c:pt idx="47">
                  <c:v>-0.13064875880492197</c:v>
                </c:pt>
                <c:pt idx="48">
                  <c:v>-0.20314592144431157</c:v>
                </c:pt>
                <c:pt idx="49">
                  <c:v>-0.30149213626216159</c:v>
                </c:pt>
                <c:pt idx="50">
                  <c:v>-0.43132062395846238</c:v>
                </c:pt>
                <c:pt idx="51">
                  <c:v>-0.59865511045727859</c:v>
                </c:pt>
                <c:pt idx="52">
                  <c:v>-0.80963015932361337</c:v>
                </c:pt>
                <c:pt idx="53">
                  <c:v>-1.0701126190790788</c:v>
                </c:pt>
                <c:pt idx="54">
                  <c:v>-1.3852557930203226</c:v>
                </c:pt>
                <c:pt idx="55">
                  <c:v>-1.7590469758532767</c:v>
                </c:pt>
                <c:pt idx="56">
                  <c:v>-2.1939291217779826</c:v>
                </c:pt>
                <c:pt idx="57">
                  <c:v>-2.6905765534807635</c:v>
                </c:pt>
                <c:pt idx="58">
                  <c:v>-3.247877410258261</c:v>
                </c:pt>
                <c:pt idx="59">
                  <c:v>-3.8631288036720051</c:v>
                </c:pt>
                <c:pt idx="60">
                  <c:v>-4.532401700080336</c:v>
                </c:pt>
                <c:pt idx="61">
                  <c:v>-4.7785541003843122</c:v>
                </c:pt>
                <c:pt idx="62">
                  <c:v>-6.0139311289620698</c:v>
                </c:pt>
                <c:pt idx="63">
                  <c:v>-6.8163237586081742</c:v>
                </c:pt>
                <c:pt idx="64">
                  <c:v>-7.6537528483253938</c:v>
                </c:pt>
                <c:pt idx="65">
                  <c:v>-8.5224649672137858</c:v>
                </c:pt>
                <c:pt idx="66">
                  <c:v>-9.4195136016458214</c:v>
                </c:pt>
                <c:pt idx="67">
                  <c:v>-10.342826861648422</c:v>
                </c:pt>
                <c:pt idx="68">
                  <c:v>-11.291232505375383</c:v>
                </c:pt>
                <c:pt idx="69">
                  <c:v>-12.264463654252392</c:v>
                </c:pt>
                <c:pt idx="70">
                  <c:v>-13.263165225028368</c:v>
                </c:pt>
                <c:pt idx="71">
                  <c:v>-14.28891809026643</c:v>
                </c:pt>
                <c:pt idx="72">
                  <c:v>-15.344296580489454</c:v>
                </c:pt>
                <c:pt idx="73">
                  <c:v>-16.432976038227682</c:v>
                </c:pt>
                <c:pt idx="74">
                  <c:v>-17.559911676280294</c:v>
                </c:pt>
                <c:pt idx="75">
                  <c:v>-18.731619577547747</c:v>
                </c:pt>
                <c:pt idx="76">
                  <c:v>-19.956608425223045</c:v>
                </c:pt>
                <c:pt idx="77">
                  <c:v>-21.246042800866466</c:v>
                </c:pt>
                <c:pt idx="78">
                  <c:v>-22.614778878241957</c:v>
                </c:pt>
                <c:pt idx="79">
                  <c:v>-24.0830301437137</c:v>
                </c:pt>
                <c:pt idx="80">
                  <c:v>-25.679162522616306</c:v>
                </c:pt>
                <c:pt idx="81">
                  <c:v>-27.444658607262248</c:v>
                </c:pt>
                <c:pt idx="82">
                  <c:v>-29.443621443377502</c:v>
                </c:pt>
                <c:pt idx="83">
                  <c:v>-31.782908128015276</c:v>
                </c:pt>
                <c:pt idx="84">
                  <c:v>-34.661353983220849</c:v>
                </c:pt>
                <c:pt idx="85">
                  <c:v>-38.519877518089977</c:v>
                </c:pt>
                <c:pt idx="86">
                  <c:v>-44.727989019957619</c:v>
                </c:pt>
                <c:pt idx="87">
                  <c:v>-71.303528996957908</c:v>
                </c:pt>
                <c:pt idx="88">
                  <c:v>-46.413844500465842</c:v>
                </c:pt>
                <c:pt idx="89">
                  <c:v>-40.544931260111959</c:v>
                </c:pt>
                <c:pt idx="90">
                  <c:v>-37.325877190963212</c:v>
                </c:pt>
                <c:pt idx="91">
                  <c:v>-35.162662735576951</c:v>
                </c:pt>
                <c:pt idx="92">
                  <c:v>-33.569779761152745</c:v>
                </c:pt>
                <c:pt idx="93">
                  <c:v>-32.333720683229295</c:v>
                </c:pt>
                <c:pt idx="94">
                  <c:v>-31.341481600502625</c:v>
                </c:pt>
                <c:pt idx="95">
                  <c:v>-30.525987313911621</c:v>
                </c:pt>
                <c:pt idx="96">
                  <c:v>-29.844167894088017</c:v>
                </c:pt>
                <c:pt idx="97">
                  <c:v>-29.266731318973733</c:v>
                </c:pt>
                <c:pt idx="98">
                  <c:v>-28.772861334235699</c:v>
                </c:pt>
                <c:pt idx="99">
                  <c:v>-28.34724277477763</c:v>
                </c:pt>
                <c:pt idx="100">
                  <c:v>-27.978286716770082</c:v>
                </c:pt>
                <c:pt idx="101">
                  <c:v>-27.657017855024076</c:v>
                </c:pt>
                <c:pt idx="102">
                  <c:v>-27.376348106025389</c:v>
                </c:pt>
                <c:pt idx="103">
                  <c:v>-27.130585965244641</c:v>
                </c:pt>
                <c:pt idx="104">
                  <c:v>-26.915095389516669</c:v>
                </c:pt>
                <c:pt idx="105">
                  <c:v>-26.726052665437223</c:v>
                </c:pt>
                <c:pt idx="106">
                  <c:v>-26.560269328330868</c:v>
                </c:pt>
                <c:pt idx="107">
                  <c:v>-26.415060715589416</c:v>
                </c:pt>
                <c:pt idx="108">
                  <c:v>-26.28814674059813</c:v>
                </c:pt>
                <c:pt idx="109">
                  <c:v>-26.177575858809178</c:v>
                </c:pt>
                <c:pt idx="110">
                  <c:v>-26.081666017226866</c:v>
                </c:pt>
                <c:pt idx="111">
                  <c:v>-25.998958234699423</c:v>
                </c:pt>
                <c:pt idx="112">
                  <c:v>-25.928179708286493</c:v>
                </c:pt>
                <c:pt idx="113">
                  <c:v>-25.86821419603757</c:v>
                </c:pt>
                <c:pt idx="114">
                  <c:v>-25.818078022630182</c:v>
                </c:pt>
                <c:pt idx="115">
                  <c:v>-25.776900476493712</c:v>
                </c:pt>
                <c:pt idx="116">
                  <c:v>-25.74390767037784</c:v>
                </c:pt>
                <c:pt idx="117">
                  <c:v>-25.718409158173262</c:v>
                </c:pt>
                <c:pt idx="118">
                  <c:v>-25.699786763561953</c:v>
                </c:pt>
                <c:pt idx="119">
                  <c:v>-25.687485197401671</c:v>
                </c:pt>
                <c:pt idx="120">
                  <c:v>-25.681004132138298</c:v>
                </c:pt>
                <c:pt idx="121">
                  <c:v>-25.679891471052247</c:v>
                </c:pt>
                <c:pt idx="122">
                  <c:v>-25.683737603501854</c:v>
                </c:pt>
                <c:pt idx="123">
                  <c:v>-25.692170478630679</c:v>
                </c:pt>
                <c:pt idx="124">
                  <c:v>-25.704851362236806</c:v>
                </c:pt>
                <c:pt idx="125">
                  <c:v>-25.721471166840999</c:v>
                </c:pt>
                <c:pt idx="126">
                  <c:v>-25.741747265052389</c:v>
                </c:pt>
                <c:pt idx="127">
                  <c:v>-25.765420712319262</c:v>
                </c:pt>
                <c:pt idx="128">
                  <c:v>-25.792253817975666</c:v>
                </c:pt>
                <c:pt idx="129">
                  <c:v>-25.822028013839777</c:v>
                </c:pt>
                <c:pt idx="130">
                  <c:v>-25.854541978012723</c:v>
                </c:pt>
                <c:pt idx="131">
                  <c:v>-25.889609978372068</c:v>
                </c:pt>
                <c:pt idx="132">
                  <c:v>-25.927060405865383</c:v>
                </c:pt>
                <c:pt idx="133">
                  <c:v>-25.966734472331503</c:v>
                </c:pt>
                <c:pt idx="134">
                  <c:v>-26.008485051401205</c:v>
                </c:pt>
                <c:pt idx="135">
                  <c:v>-26.05217564420769</c:v>
                </c:pt>
                <c:pt idx="136">
                  <c:v>-26.097679454289285</c:v>
                </c:pt>
                <c:pt idx="137">
                  <c:v>-26.144878558289271</c:v>
                </c:pt>
                <c:pt idx="138">
                  <c:v>-26.193663160926427</c:v>
                </c:pt>
                <c:pt idx="139">
                  <c:v>-26.243930924287486</c:v>
                </c:pt>
                <c:pt idx="140">
                  <c:v>-26.295586362828889</c:v>
                </c:pt>
                <c:pt idx="141">
                  <c:v>-26.348540296610594</c:v>
                </c:pt>
                <c:pt idx="142">
                  <c:v>-26.402709356252814</c:v>
                </c:pt>
                <c:pt idx="143">
                  <c:v>-26.45801553393472</c:v>
                </c:pt>
                <c:pt idx="144">
                  <c:v>-26.514385775463722</c:v>
                </c:pt>
                <c:pt idx="145">
                  <c:v>-26.571751609055244</c:v>
                </c:pt>
                <c:pt idx="146">
                  <c:v>-26.630048806989379</c:v>
                </c:pt>
                <c:pt idx="147">
                  <c:v>-26.689217076766564</c:v>
                </c:pt>
                <c:pt idx="148">
                  <c:v>-26.749199778779314</c:v>
                </c:pt>
                <c:pt idx="149">
                  <c:v>-26.809943667860278</c:v>
                </c:pt>
                <c:pt idx="150">
                  <c:v>-26.871398656366118</c:v>
                </c:pt>
                <c:pt idx="151">
                  <c:v>-26.933517596717579</c:v>
                </c:pt>
                <c:pt idx="152">
                  <c:v>-26.996256081544768</c:v>
                </c:pt>
                <c:pt idx="153">
                  <c:v>-27.059572259787089</c:v>
                </c:pt>
                <c:pt idx="154">
                  <c:v>-27.123426667273151</c:v>
                </c:pt>
                <c:pt idx="155">
                  <c:v>-27.187782070461303</c:v>
                </c:pt>
                <c:pt idx="156">
                  <c:v>-27.252603322157924</c:v>
                </c:pt>
                <c:pt idx="157">
                  <c:v>-27.31785722815183</c:v>
                </c:pt>
                <c:pt idx="158">
                  <c:v>-27.383512423809982</c:v>
                </c:pt>
                <c:pt idx="159">
                  <c:v>-27.449539259774653</c:v>
                </c:pt>
                <c:pt idx="160">
                  <c:v>-27.515909695986856</c:v>
                </c:pt>
                <c:pt idx="161">
                  <c:v>-27.58259720333556</c:v>
                </c:pt>
                <c:pt idx="162">
                  <c:v>-27.649576672299521</c:v>
                </c:pt>
                <c:pt idx="163">
                  <c:v>-27.716824328008094</c:v>
                </c:pt>
                <c:pt idx="164">
                  <c:v>-27.784317651201086</c:v>
                </c:pt>
                <c:pt idx="165">
                  <c:v>-27.852035304615306</c:v>
                </c:pt>
                <c:pt idx="166">
                  <c:v>-27.919957064368766</c:v>
                </c:pt>
                <c:pt idx="167">
                  <c:v>-27.988063755951657</c:v>
                </c:pt>
                <c:pt idx="168">
                  <c:v>-28.056337194468274</c:v>
                </c:pt>
                <c:pt idx="169">
                  <c:v>-28.124760128805111</c:v>
                </c:pt>
                <c:pt idx="170">
                  <c:v>-28.193316189428455</c:v>
                </c:pt>
                <c:pt idx="171">
                  <c:v>-28.261989839540441</c:v>
                </c:pt>
                <c:pt idx="172">
                  <c:v>-28.33076632934538</c:v>
                </c:pt>
                <c:pt idx="173">
                  <c:v>-28.399631653198956</c:v>
                </c:pt>
                <c:pt idx="174">
                  <c:v>-28.468572509431876</c:v>
                </c:pt>
                <c:pt idx="175">
                  <c:v>-28.537576262656476</c:v>
                </c:pt>
                <c:pt idx="176">
                  <c:v>-28.606630908380517</c:v>
                </c:pt>
                <c:pt idx="177">
                  <c:v>-28.675725039766341</c:v>
                </c:pt>
                <c:pt idx="178">
                  <c:v>-28.744847816386581</c:v>
                </c:pt>
                <c:pt idx="179">
                  <c:v>-28.81398893483912</c:v>
                </c:pt>
                <c:pt idx="180">
                  <c:v>-28.88313860109491</c:v>
                </c:pt>
                <c:pt idx="181">
                  <c:v>-28.952287504461822</c:v>
                </c:pt>
                <c:pt idx="182">
                  <c:v>-29.02142679305669</c:v>
                </c:pt>
                <c:pt idx="183">
                  <c:v>-29.090548050685872</c:v>
                </c:pt>
                <c:pt idx="184">
                  <c:v>-29.159643275041986</c:v>
                </c:pt>
                <c:pt idx="185">
                  <c:v>-29.228704857131568</c:v>
                </c:pt>
                <c:pt idx="186">
                  <c:v>-29.297725561854353</c:v>
                </c:pt>
                <c:pt idx="187">
                  <c:v>-29.366698509660839</c:v>
                </c:pt>
                <c:pt idx="188">
                  <c:v>-29.435617159220101</c:v>
                </c:pt>
                <c:pt idx="189">
                  <c:v>-29.504475291034488</c:v>
                </c:pt>
                <c:pt idx="190">
                  <c:v>-29.573266991942507</c:v>
                </c:pt>
                <c:pt idx="191">
                  <c:v>-29.641986640455229</c:v>
                </c:pt>
                <c:pt idx="192">
                  <c:v>-29.710628892875349</c:v>
                </c:pt>
                <c:pt idx="193">
                  <c:v>-29.779188670151541</c:v>
                </c:pt>
                <c:pt idx="194">
                  <c:v>-29.84766114542397</c:v>
                </c:pt>
                <c:pt idx="195">
                  <c:v>-29.916041732219874</c:v>
                </c:pt>
                <c:pt idx="196">
                  <c:v>-29.984326073260803</c:v>
                </c:pt>
                <c:pt idx="197">
                  <c:v>-30.052510029845649</c:v>
                </c:pt>
                <c:pt idx="198">
                  <c:v>-30.120589671776102</c:v>
                </c:pt>
                <c:pt idx="199">
                  <c:v>-30.188561267793162</c:v>
                </c:pt>
                <c:pt idx="200">
                  <c:v>-30.256421276495548</c:v>
                </c:pt>
                <c:pt idx="201">
                  <c:v>-30.324166337712573</c:v>
                </c:pt>
                <c:pt idx="202">
                  <c:v>-30.391793264305903</c:v>
                </c:pt>
                <c:pt idx="203">
                  <c:v>-30.459299034376272</c:v>
                </c:pt>
                <c:pt idx="204">
                  <c:v>-30.526680783852512</c:v>
                </c:pt>
                <c:pt idx="205">
                  <c:v>-30.593935799442029</c:v>
                </c:pt>
                <c:pt idx="206">
                  <c:v>-30.661061511922728</c:v>
                </c:pt>
                <c:pt idx="207">
                  <c:v>-30.728055489758077</c:v>
                </c:pt>
                <c:pt idx="208">
                  <c:v>-30.794915433017586</c:v>
                </c:pt>
                <c:pt idx="209">
                  <c:v>-30.861639167586642</c:v>
                </c:pt>
                <c:pt idx="210">
                  <c:v>-30.928224639650054</c:v>
                </c:pt>
                <c:pt idx="211">
                  <c:v>-30.994669910434993</c:v>
                </c:pt>
                <c:pt idx="212">
                  <c:v>-31.06097315119964</c:v>
                </c:pt>
                <c:pt idx="213">
                  <c:v>-31.127132638454754</c:v>
                </c:pt>
                <c:pt idx="214">
                  <c:v>-31.193146749406104</c:v>
                </c:pt>
                <c:pt idx="215">
                  <c:v>-31.259013957606339</c:v>
                </c:pt>
                <c:pt idx="216">
                  <c:v>-31.324732828805686</c:v>
                </c:pt>
                <c:pt idx="217">
                  <c:v>-31.390302016991271</c:v>
                </c:pt>
                <c:pt idx="218">
                  <c:v>-31.455720260605617</c:v>
                </c:pt>
                <c:pt idx="219">
                  <c:v>-31.520986378935277</c:v>
                </c:pt>
                <c:pt idx="220">
                  <c:v>-31.58609926866113</c:v>
                </c:pt>
                <c:pt idx="221">
                  <c:v>-31.651057900562364</c:v>
                </c:pt>
                <c:pt idx="222">
                  <c:v>-31.715861316366517</c:v>
                </c:pt>
                <c:pt idx="223">
                  <c:v>-31.780508625738445</c:v>
                </c:pt>
                <c:pt idx="224">
                  <c:v>-31.844999003401501</c:v>
                </c:pt>
                <c:pt idx="225">
                  <c:v>-31.909331686384395</c:v>
                </c:pt>
                <c:pt idx="226">
                  <c:v>-31.973505971387901</c:v>
                </c:pt>
                <c:pt idx="227">
                  <c:v>-32.037521212265425</c:v>
                </c:pt>
                <c:pt idx="228">
                  <c:v>-32.101376817612227</c:v>
                </c:pt>
                <c:pt idx="229">
                  <c:v>-32.16507224845801</c:v>
                </c:pt>
                <c:pt idx="230">
                  <c:v>-32.228607016058135</c:v>
                </c:pt>
                <c:pt idx="231">
                  <c:v>-32.291980679778717</c:v>
                </c:pt>
                <c:pt idx="232">
                  <c:v>-32.355192845071365</c:v>
                </c:pt>
                <c:pt idx="233">
                  <c:v>-32.418243161533297</c:v>
                </c:pt>
                <c:pt idx="234">
                  <c:v>-32.481131321048991</c:v>
                </c:pt>
                <c:pt idx="235">
                  <c:v>-32.543857056009585</c:v>
                </c:pt>
                <c:pt idx="236">
                  <c:v>-32.606420137606463</c:v>
                </c:pt>
                <c:pt idx="237">
                  <c:v>-32.668820374195768</c:v>
                </c:pt>
                <c:pt idx="238">
                  <c:v>-32.731057609730513</c:v>
                </c:pt>
                <c:pt idx="239">
                  <c:v>-32.793131722257314</c:v>
                </c:pt>
                <c:pt idx="240">
                  <c:v>-32.855042622474926</c:v>
                </c:pt>
                <c:pt idx="241">
                  <c:v>-32.916790252351667</c:v>
                </c:pt>
                <c:pt idx="242">
                  <c:v>-32.978374583799294</c:v>
                </c:pt>
                <c:pt idx="243">
                  <c:v>-33.039795617400785</c:v>
                </c:pt>
                <c:pt idx="244">
                  <c:v>-33.101053381189601</c:v>
                </c:pt>
                <c:pt idx="245">
                  <c:v>-33.162147929478294</c:v>
                </c:pt>
                <c:pt idx="246">
                  <c:v>-33.223079341734262</c:v>
                </c:pt>
                <c:pt idx="247">
                  <c:v>-33.283847721500578</c:v>
                </c:pt>
                <c:pt idx="248">
                  <c:v>-33.344453195360032</c:v>
                </c:pt>
                <c:pt idx="249">
                  <c:v>-33.404895911940493</c:v>
                </c:pt>
                <c:pt idx="250">
                  <c:v>-33.465176040959847</c:v>
                </c:pt>
                <c:pt idx="251">
                  <c:v>-33.525293772308757</c:v>
                </c:pt>
                <c:pt idx="252">
                  <c:v>-33.585249315169811</c:v>
                </c:pt>
                <c:pt idx="253">
                  <c:v>-33.645042897171315</c:v>
                </c:pt>
                <c:pt idx="254">
                  <c:v>-33.704674763574488</c:v>
                </c:pt>
                <c:pt idx="255">
                  <c:v>-33.764145176492505</c:v>
                </c:pt>
                <c:pt idx="256">
                  <c:v>-33.823454414140144</c:v>
                </c:pt>
                <c:pt idx="257">
                  <c:v>-33.882602770112761</c:v>
                </c:pt>
                <c:pt idx="258">
                  <c:v>-33.941590552693356</c:v>
                </c:pt>
                <c:pt idx="259">
                  <c:v>-34.000418084186599</c:v>
                </c:pt>
                <c:pt idx="260">
                  <c:v>-34.05908570027875</c:v>
                </c:pt>
                <c:pt idx="261">
                  <c:v>-34.117593749422348</c:v>
                </c:pt>
                <c:pt idx="262">
                  <c:v>-34.17594259224466</c:v>
                </c:pt>
                <c:pt idx="263">
                  <c:v>-34.234132600979031</c:v>
                </c:pt>
                <c:pt idx="264">
                  <c:v>-34.292164158918119</c:v>
                </c:pt>
                <c:pt idx="265">
                  <c:v>-34.350037659888166</c:v>
                </c:pt>
                <c:pt idx="266">
                  <c:v>-34.407753507743408</c:v>
                </c:pt>
                <c:pt idx="267">
                  <c:v>-34.46531211588001</c:v>
                </c:pt>
                <c:pt idx="268">
                  <c:v>-34.522713906768459</c:v>
                </c:pt>
                <c:pt idx="269">
                  <c:v>-34.579959311503956</c:v>
                </c:pt>
                <c:pt idx="270">
                  <c:v>-34.637048769373926</c:v>
                </c:pt>
                <c:pt idx="271">
                  <c:v>-34.693982727442062</c:v>
                </c:pt>
                <c:pt idx="272">
                  <c:v>-34.750761640148198</c:v>
                </c:pt>
                <c:pt idx="273">
                  <c:v>-34.807385968923448</c:v>
                </c:pt>
                <c:pt idx="274">
                  <c:v>-34.863856181819969</c:v>
                </c:pt>
                <c:pt idx="275">
                  <c:v>-34.920172753154809</c:v>
                </c:pt>
                <c:pt idx="276">
                  <c:v>-34.976336163167289</c:v>
                </c:pt>
                <c:pt idx="277">
                  <c:v>-35.032346897689372</c:v>
                </c:pt>
                <c:pt idx="278">
                  <c:v>-35.088205447828614</c:v>
                </c:pt>
                <c:pt idx="279">
                  <c:v>-35.143912309663065</c:v>
                </c:pt>
                <c:pt idx="280">
                  <c:v>-35.199467983947756</c:v>
                </c:pt>
                <c:pt idx="281">
                  <c:v>-35.254872975832392</c:v>
                </c:pt>
                <c:pt idx="282">
                  <c:v>-35.310127794589661</c:v>
                </c:pt>
                <c:pt idx="283">
                  <c:v>-35.365232953353932</c:v>
                </c:pt>
                <c:pt idx="284">
                  <c:v>-35.420188968869752</c:v>
                </c:pt>
                <c:pt idx="285">
                  <c:v>-35.474996361250021</c:v>
                </c:pt>
                <c:pt idx="286">
                  <c:v>-35.529655653743276</c:v>
                </c:pt>
                <c:pt idx="287">
                  <c:v>-35.58416737250981</c:v>
                </c:pt>
                <c:pt idx="288">
                  <c:v>-35.638532046406318</c:v>
                </c:pt>
                <c:pt idx="289">
                  <c:v>-35.692750206778747</c:v>
                </c:pt>
                <c:pt idx="290">
                  <c:v>-35.746822387263009</c:v>
                </c:pt>
                <c:pt idx="291">
                  <c:v>-35.800749123593299</c:v>
                </c:pt>
                <c:pt idx="292">
                  <c:v>-35.854530953417765</c:v>
                </c:pt>
                <c:pt idx="293">
                  <c:v>-35.908168416121143</c:v>
                </c:pt>
                <c:pt idx="294">
                  <c:v>-35.961662052654233</c:v>
                </c:pt>
                <c:pt idx="295">
                  <c:v>-36.015012405369937</c:v>
                </c:pt>
                <c:pt idx="296">
                  <c:v>-36.068220017865514</c:v>
                </c:pt>
                <c:pt idx="297">
                  <c:v>-36.121285434830966</c:v>
                </c:pt>
                <c:pt idx="298">
                  <c:v>-36.174209201903267</c:v>
                </c:pt>
                <c:pt idx="299">
                  <c:v>-36.226991865526166</c:v>
                </c:pt>
                <c:pt idx="300">
                  <c:v>-36.279633972815475</c:v>
                </c:pt>
                <c:pt idx="301">
                  <c:v>-36.332136071429602</c:v>
                </c:pt>
                <c:pt idx="302">
                  <c:v>-36.38449870944504</c:v>
                </c:pt>
                <c:pt idx="303">
                  <c:v>-36.436722435236803</c:v>
                </c:pt>
                <c:pt idx="304">
                  <c:v>-36.488807797363513</c:v>
                </c:pt>
                <c:pt idx="305">
                  <c:v>-36.540755344456997</c:v>
                </c:pt>
                <c:pt idx="306">
                  <c:v>-36.592565625116222</c:v>
                </c:pt>
                <c:pt idx="307">
                  <c:v>-36.644239187805468</c:v>
                </c:pt>
                <c:pt idx="308">
                  <c:v>-36.695776580756515</c:v>
                </c:pt>
                <c:pt idx="309">
                  <c:v>-36.747178351874737</c:v>
                </c:pt>
                <c:pt idx="310">
                  <c:v>-36.798445048648993</c:v>
                </c:pt>
                <c:pt idx="311">
                  <c:v>-36.849577218065079</c:v>
                </c:pt>
                <c:pt idx="312">
                  <c:v>-36.900575406522698</c:v>
                </c:pt>
                <c:pt idx="313">
                  <c:v>-36.951440159755904</c:v>
                </c:pt>
                <c:pt idx="314">
                  <c:v>-37.002172022756604</c:v>
                </c:pt>
                <c:pt idx="315">
                  <c:v>-37.052771539701411</c:v>
                </c:pt>
                <c:pt idx="316">
                  <c:v>-37.103239253881377</c:v>
                </c:pt>
                <c:pt idx="317">
                  <c:v>-37.153575707634673</c:v>
                </c:pt>
                <c:pt idx="318">
                  <c:v>-37.203781442282171</c:v>
                </c:pt>
                <c:pt idx="319">
                  <c:v>-37.253856998065615</c:v>
                </c:pt>
                <c:pt idx="320">
                  <c:v>-37.303802914088507</c:v>
                </c:pt>
                <c:pt idx="321">
                  <c:v>-37.353619728259496</c:v>
                </c:pt>
                <c:pt idx="322">
                  <c:v>-37.403307977238185</c:v>
                </c:pt>
                <c:pt idx="323">
                  <c:v>-37.452868196383307</c:v>
                </c:pt>
                <c:pt idx="324">
                  <c:v>-37.50230091970321</c:v>
                </c:pt>
                <c:pt idx="325">
                  <c:v>-37.551606679808444</c:v>
                </c:pt>
                <c:pt idx="326">
                  <c:v>-37.600786007866546</c:v>
                </c:pt>
                <c:pt idx="327">
                  <c:v>-37.649839433558824</c:v>
                </c:pt>
                <c:pt idx="328">
                  <c:v>-37.698767485039113</c:v>
                </c:pt>
                <c:pt idx="329">
                  <c:v>-37.747570688894427</c:v>
                </c:pt>
                <c:pt idx="330">
                  <c:v>-37.79624957010747</c:v>
                </c:pt>
                <c:pt idx="331">
                  <c:v>-37.844804652020855</c:v>
                </c:pt>
                <c:pt idx="332">
                  <c:v>-37.893236456303121</c:v>
                </c:pt>
                <c:pt idx="333">
                  <c:v>-37.941545502916263</c:v>
                </c:pt>
                <c:pt idx="334">
                  <c:v>-37.989732310085003</c:v>
                </c:pt>
                <c:pt idx="335">
                  <c:v>-38.037797394267471</c:v>
                </c:pt>
                <c:pt idx="336">
                  <c:v>-38.085741270127414</c:v>
                </c:pt>
                <c:pt idx="337">
                  <c:v>-38.133564450507841</c:v>
                </c:pt>
                <c:pt idx="338">
                  <c:v>-38.181267446406004</c:v>
                </c:pt>
                <c:pt idx="339">
                  <c:v>-38.228850766949741</c:v>
                </c:pt>
                <c:pt idx="340">
                  <c:v>-38.27631491937511</c:v>
                </c:pt>
                <c:pt idx="341">
                  <c:v>-38.3236604090052</c:v>
                </c:pt>
                <c:pt idx="342">
                  <c:v>-38.370887739230199</c:v>
                </c:pt>
                <c:pt idx="343">
                  <c:v>-38.41799741148855</c:v>
                </c:pt>
                <c:pt idx="344">
                  <c:v>-38.464989925249292</c:v>
                </c:pt>
                <c:pt idx="345">
                  <c:v>-38.511865777995375</c:v>
                </c:pt>
                <c:pt idx="346">
                  <c:v>-38.558625465208152</c:v>
                </c:pt>
                <c:pt idx="347">
                  <c:v>-38.605269480352653</c:v>
                </c:pt>
                <c:pt idx="348">
                  <c:v>-38.65179831486401</c:v>
                </c:pt>
                <c:pt idx="349">
                  <c:v>-38.698212458134734</c:v>
                </c:pt>
                <c:pt idx="350">
                  <c:v>-38.744512397502881</c:v>
                </c:pt>
                <c:pt idx="351">
                  <c:v>-38.790698618241073</c:v>
                </c:pt>
                <c:pt idx="352">
                  <c:v>-38.836771603546374</c:v>
                </c:pt>
                <c:pt idx="353">
                  <c:v>-38.882731834530958</c:v>
                </c:pt>
                <c:pt idx="354">
                  <c:v>-38.928579790213561</c:v>
                </c:pt>
                <c:pt idx="355">
                  <c:v>-38.974315947511592</c:v>
                </c:pt>
                <c:pt idx="356">
                  <c:v>-39.019940781234105</c:v>
                </c:pt>
                <c:pt idx="357">
                  <c:v>-39.065454764075369</c:v>
                </c:pt>
                <c:pt idx="358">
                  <c:v>-39.110858366609087</c:v>
                </c:pt>
                <c:pt idx="359">
                  <c:v>-39.156152057283343</c:v>
                </c:pt>
                <c:pt idx="360">
                  <c:v>-39.201336302416067</c:v>
                </c:pt>
                <c:pt idx="361">
                  <c:v>-39.246411566191171</c:v>
                </c:pt>
                <c:pt idx="362">
                  <c:v>-39.291378310655233</c:v>
                </c:pt>
                <c:pt idx="363">
                  <c:v>-39.336236995714749</c:v>
                </c:pt>
                <c:pt idx="364">
                  <c:v>-39.380988079133843</c:v>
                </c:pt>
                <c:pt idx="365">
                  <c:v>-39.425632016532617</c:v>
                </c:pt>
                <c:pt idx="366">
                  <c:v>-39.470169261385905</c:v>
                </c:pt>
                <c:pt idx="367">
                  <c:v>-39.514600265022487</c:v>
                </c:pt>
                <c:pt idx="368">
                  <c:v>-39.558925476624836</c:v>
                </c:pt>
                <c:pt idx="369">
                  <c:v>-39.603145343229301</c:v>
                </c:pt>
                <c:pt idx="370">
                  <c:v>-39.647260309726576</c:v>
                </c:pt>
                <c:pt idx="371">
                  <c:v>-39.691270818862783</c:v>
                </c:pt>
                <c:pt idx="372">
                  <c:v>-39.735177311240754</c:v>
                </c:pt>
                <c:pt idx="373">
                  <c:v>-39.778980225321874</c:v>
                </c:pt>
                <c:pt idx="374">
                  <c:v>-39.822679997428089</c:v>
                </c:pt>
                <c:pt idx="375">
                  <c:v>-39.866277061744455</c:v>
                </c:pt>
                <c:pt idx="376">
                  <c:v>-39.909771850321867</c:v>
                </c:pt>
                <c:pt idx="377">
                  <c:v>-39.953164793080219</c:v>
                </c:pt>
                <c:pt idx="378">
                  <c:v>-39.99645631781177</c:v>
                </c:pt>
                <c:pt idx="379">
                  <c:v>-40.039646850184944</c:v>
                </c:pt>
                <c:pt idx="380">
                  <c:v>-40.082736813748234</c:v>
                </c:pt>
                <c:pt idx="381">
                  <c:v>-40.125726629934569</c:v>
                </c:pt>
                <c:pt idx="382">
                  <c:v>-40.16861671806582</c:v>
                </c:pt>
                <c:pt idx="383">
                  <c:v>-40.211407495357562</c:v>
                </c:pt>
                <c:pt idx="384">
                  <c:v>-40.254099376924124</c:v>
                </c:pt>
                <c:pt idx="385">
                  <c:v>-40.296692775783882</c:v>
                </c:pt>
                <c:pt idx="386">
                  <c:v>-40.339188102864689</c:v>
                </c:pt>
                <c:pt idx="387">
                  <c:v>-40.381585767009611</c:v>
                </c:pt>
                <c:pt idx="388">
                  <c:v>-40.42388617498279</c:v>
                </c:pt>
                <c:pt idx="389">
                  <c:v>-40.466089731475556</c:v>
                </c:pt>
                <c:pt idx="390">
                  <c:v>-40.508196839112699</c:v>
                </c:pt>
                <c:pt idx="391">
                  <c:v>-40.550207898458901</c:v>
                </c:pt>
                <c:pt idx="392">
                  <c:v>-40.592123308025414</c:v>
                </c:pt>
                <c:pt idx="393">
                  <c:v>-40.63394346427679</c:v>
                </c:pt>
                <c:pt idx="394">
                  <c:v>-40.675668761637809</c:v>
                </c:pt>
                <c:pt idx="395">
                  <c:v>-40.717299592500609</c:v>
                </c:pt>
                <c:pt idx="396">
                  <c:v>-40.758836347231892</c:v>
                </c:pt>
                <c:pt idx="397">
                  <c:v>-40.800279414180267</c:v>
                </c:pt>
                <c:pt idx="398">
                  <c:v>-40.841629179683764</c:v>
                </c:pt>
                <c:pt idx="399">
                  <c:v>-40.88288602807738</c:v>
                </c:pt>
                <c:pt idx="400">
                  <c:v>-40.924050341700919</c:v>
                </c:pt>
                <c:pt idx="401">
                  <c:v>-40.965122500906659</c:v>
                </c:pt>
                <c:pt idx="402">
                  <c:v>-41.006102884067403</c:v>
                </c:pt>
                <c:pt idx="403">
                  <c:v>-41.046991867584467</c:v>
                </c:pt>
                <c:pt idx="404">
                  <c:v>-41.087789825895825</c:v>
                </c:pt>
                <c:pt idx="405">
                  <c:v>-41.128497131484245</c:v>
                </c:pt>
                <c:pt idx="406">
                  <c:v>-41.16911415488569</c:v>
                </c:pt>
                <c:pt idx="407">
                  <c:v>-41.209641264697574</c:v>
                </c:pt>
                <c:pt idx="408">
                  <c:v>-41.250078827587302</c:v>
                </c:pt>
                <c:pt idx="409">
                  <c:v>-41.290427208300699</c:v>
                </c:pt>
                <c:pt idx="410">
                  <c:v>-41.330686769670635</c:v>
                </c:pt>
                <c:pt idx="411">
                  <c:v>-41.370857872625642</c:v>
                </c:pt>
                <c:pt idx="412">
                  <c:v>-41.410940876198595</c:v>
                </c:pt>
                <c:pt idx="413">
                  <c:v>-41.450936137535479</c:v>
                </c:pt>
                <c:pt idx="414">
                  <c:v>-41.490844011904116</c:v>
                </c:pt>
                <c:pt idx="415">
                  <c:v>-41.530664852703083</c:v>
                </c:pt>
                <c:pt idx="416">
                  <c:v>-41.570399011470585</c:v>
                </c:pt>
                <c:pt idx="417">
                  <c:v>-41.610046837893258</c:v>
                </c:pt>
                <c:pt idx="418">
                  <c:v>-41.649608679815238</c:v>
                </c:pt>
                <c:pt idx="419">
                  <c:v>-41.689084883247077</c:v>
                </c:pt>
                <c:pt idx="420">
                  <c:v>-41.728475792374802</c:v>
                </c:pt>
                <c:pt idx="421">
                  <c:v>-41.767781749568883</c:v>
                </c:pt>
                <c:pt idx="422">
                  <c:v>-41.807003095393362</c:v>
                </c:pt>
                <c:pt idx="423">
                  <c:v>-41.846140168614866</c:v>
                </c:pt>
                <c:pt idx="424">
                  <c:v>-41.885193306211733</c:v>
                </c:pt>
                <c:pt idx="425">
                  <c:v>-41.924162843383144</c:v>
                </c:pt>
                <c:pt idx="426">
                  <c:v>-41.963049113558185</c:v>
                </c:pt>
                <c:pt idx="427">
                  <c:v>-42.001852448405046</c:v>
                </c:pt>
                <c:pt idx="428">
                  <c:v>-42.040573177840102</c:v>
                </c:pt>
                <c:pt idx="429">
                  <c:v>-42.079211630037108</c:v>
                </c:pt>
                <c:pt idx="430">
                  <c:v>-42.117768131436293</c:v>
                </c:pt>
                <c:pt idx="431">
                  <c:v>-42.156243006753584</c:v>
                </c:pt>
                <c:pt idx="432">
                  <c:v>-42.194636578989687</c:v>
                </c:pt>
                <c:pt idx="433">
                  <c:v>-42.232949169439266</c:v>
                </c:pt>
                <c:pt idx="434">
                  <c:v>-42.271181097700094</c:v>
                </c:pt>
                <c:pt idx="435">
                  <c:v>-42.309332681682164</c:v>
                </c:pt>
                <c:pt idx="436">
                  <c:v>-42.347404237616864</c:v>
                </c:pt>
                <c:pt idx="437">
                  <c:v>-42.385396080066045</c:v>
                </c:pt>
                <c:pt idx="438">
                  <c:v>-42.423308521931133</c:v>
                </c:pt>
                <c:pt idx="439">
                  <c:v>-42.461141874462328</c:v>
                </c:pt>
                <c:pt idx="440">
                  <c:v>-42.498896447267541</c:v>
                </c:pt>
                <c:pt idx="441">
                  <c:v>-42.536572548321551</c:v>
                </c:pt>
                <c:pt idx="442">
                  <c:v>-42.574170483975038</c:v>
                </c:pt>
                <c:pt idx="443">
                  <c:v>-42.611690558963616</c:v>
                </c:pt>
                <c:pt idx="444">
                  <c:v>-42.649133076416888</c:v>
                </c:pt>
                <c:pt idx="445">
                  <c:v>-42.686498337867327</c:v>
                </c:pt>
                <c:pt idx="446">
                  <c:v>-42.723786643259423</c:v>
                </c:pt>
                <c:pt idx="447">
                  <c:v>-42.760998290958469</c:v>
                </c:pt>
                <c:pt idx="448">
                  <c:v>-42.798133577759607</c:v>
                </c:pt>
                <c:pt idx="449">
                  <c:v>-42.835192798896664</c:v>
                </c:pt>
                <c:pt idx="450">
                  <c:v>-42.872176248051062</c:v>
                </c:pt>
                <c:pt idx="451">
                  <c:v>-42.909084217360686</c:v>
                </c:pt>
                <c:pt idx="452">
                  <c:v>-42.945916997428654</c:v>
                </c:pt>
                <c:pt idx="453">
                  <c:v>-42.982674877332173</c:v>
                </c:pt>
                <c:pt idx="454">
                  <c:v>-43.019358144631276</c:v>
                </c:pt>
                <c:pt idx="455">
                  <c:v>-43.055967085377567</c:v>
                </c:pt>
                <c:pt idx="456">
                  <c:v>-43.092501984122961</c:v>
                </c:pt>
                <c:pt idx="457">
                  <c:v>-43.128963123928287</c:v>
                </c:pt>
                <c:pt idx="458">
                  <c:v>-43.165350786372009</c:v>
                </c:pt>
                <c:pt idx="459">
                  <c:v>-43.201665251558822</c:v>
                </c:pt>
                <c:pt idx="460">
                  <c:v>-43.237906798128201</c:v>
                </c:pt>
                <c:pt idx="461">
                  <c:v>-43.27407570326298</c:v>
                </c:pt>
                <c:pt idx="462">
                  <c:v>-43.31017224269786</c:v>
                </c:pt>
                <c:pt idx="463">
                  <c:v>-43.346196690727922</c:v>
                </c:pt>
                <c:pt idx="464">
                  <c:v>-43.382149320216953</c:v>
                </c:pt>
                <c:pt idx="465">
                  <c:v>-43.418030402606</c:v>
                </c:pt>
                <c:pt idx="466">
                  <c:v>-43.453840207921658</c:v>
                </c:pt>
                <c:pt idx="467">
                  <c:v>-43.489579004784424</c:v>
                </c:pt>
                <c:pt idx="468">
                  <c:v>-43.525247060416994</c:v>
                </c:pt>
                <c:pt idx="469">
                  <c:v>-43.56084464065254</c:v>
                </c:pt>
                <c:pt idx="470">
                  <c:v>-43.596372009942925</c:v>
                </c:pt>
                <c:pt idx="471">
                  <c:v>-43.631829431366867</c:v>
                </c:pt>
                <c:pt idx="472">
                  <c:v>-43.667217166638139</c:v>
                </c:pt>
                <c:pt idx="473">
                  <c:v>-43.70253547611361</c:v>
                </c:pt>
                <c:pt idx="474">
                  <c:v>-43.737784618801371</c:v>
                </c:pt>
                <c:pt idx="475">
                  <c:v>-43.772964852368759</c:v>
                </c:pt>
                <c:pt idx="476">
                  <c:v>-43.808076433150333</c:v>
                </c:pt>
                <c:pt idx="477">
                  <c:v>-43.843119616155811</c:v>
                </c:pt>
                <c:pt idx="478">
                  <c:v>-43.878094655078037</c:v>
                </c:pt>
                <c:pt idx="479">
                  <c:v>-43.913001802300798</c:v>
                </c:pt>
                <c:pt idx="480">
                  <c:v>-43.947841308906696</c:v>
                </c:pt>
                <c:pt idx="481">
                  <c:v>-43.982613424684907</c:v>
                </c:pt>
                <c:pt idx="482">
                  <c:v>-44.017318398138976</c:v>
                </c:pt>
                <c:pt idx="483">
                  <c:v>-44.051956476494489</c:v>
                </c:pt>
                <c:pt idx="484">
                  <c:v>-44.08652790570676</c:v>
                </c:pt>
                <c:pt idx="485">
                  <c:v>-44.121032930468445</c:v>
                </c:pt>
                <c:pt idx="486">
                  <c:v>-44.155471794217213</c:v>
                </c:pt>
                <c:pt idx="487">
                  <c:v>-44.189844739143147</c:v>
                </c:pt>
                <c:pt idx="488">
                  <c:v>-44.224152006196384</c:v>
                </c:pt>
                <c:pt idx="489">
                  <c:v>-44.258393835094509</c:v>
                </c:pt>
                <c:pt idx="490">
                  <c:v>-44.292570464330005</c:v>
                </c:pt>
                <c:pt idx="491">
                  <c:v>-44.326682131177648</c:v>
                </c:pt>
                <c:pt idx="492">
                  <c:v>-44.360729071701812</c:v>
                </c:pt>
                <c:pt idx="493">
                  <c:v>-44.394711520763806</c:v>
                </c:pt>
                <c:pt idx="494">
                  <c:v>-44.428629712029135</c:v>
                </c:pt>
                <c:pt idx="495">
                  <c:v>-44.462483877974684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5A-4717-9E59-426FE96BA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444448"/>
        <c:axId val="611443200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27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演算処理!$BA$34:$BA$529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演算処理!$BC$34:$BC$529</c:f>
              <c:numCache>
                <c:formatCode>General</c:formatCode>
                <c:ptCount val="496"/>
                <c:pt idx="0">
                  <c:v>-10.15027609256264</c:v>
                </c:pt>
                <c:pt idx="1">
                  <c:v>-12.167380713774353</c:v>
                </c:pt>
                <c:pt idx="2">
                  <c:v>-14.177864249075595</c:v>
                </c:pt>
                <c:pt idx="3">
                  <c:v>-16.180984200905179</c:v>
                </c:pt>
                <c:pt idx="4">
                  <c:v>-18.176156567726185</c:v>
                </c:pt>
                <c:pt idx="5">
                  <c:v>-20.162973337435027</c:v>
                </c:pt>
                <c:pt idx="6">
                  <c:v>-22.141218484196163</c:v>
                </c:pt>
                <c:pt idx="7">
                  <c:v>-24.110882583668726</c:v>
                </c:pt>
                <c:pt idx="8">
                  <c:v>-26.072176233835062</c:v>
                </c:pt>
                <c:pt idx="9">
                  <c:v>-28.025542535404703</c:v>
                </c:pt>
                <c:pt idx="10">
                  <c:v>-29.971668945844101</c:v>
                </c:pt>
                <c:pt idx="11">
                  <c:v>-31.911498873950908</c:v>
                </c:pt>
                <c:pt idx="12">
                  <c:v>-33.846243427637894</c:v>
                </c:pt>
                <c:pt idx="13">
                  <c:v>-35.777393766776427</c:v>
                </c:pt>
                <c:pt idx="14">
                  <c:v>-37.706734546428393</c:v>
                </c:pt>
                <c:pt idx="15">
                  <c:v>-39.63635896449852</c:v>
                </c:pt>
                <c:pt idx="16">
                  <c:v>-41.568685952503849</c:v>
                </c:pt>
                <c:pt idx="17">
                  <c:v>-43.506480069010912</c:v>
                </c:pt>
                <c:pt idx="18">
                  <c:v>-45.452874671652346</c:v>
                </c:pt>
                <c:pt idx="19">
                  <c:v>-47.411398953390666</c:v>
                </c:pt>
                <c:pt idx="20">
                  <c:v>-49.386009427609849</c:v>
                </c:pt>
                <c:pt idx="21">
                  <c:v>-51.38112642734086</c:v>
                </c:pt>
                <c:pt idx="22">
                  <c:v>-53.401676134667412</c:v>
                </c:pt>
                <c:pt idx="23">
                  <c:v>-55.45313855892487</c:v>
                </c:pt>
                <c:pt idx="24">
                  <c:v>-57.541601709470001</c:v>
                </c:pt>
                <c:pt idx="25">
                  <c:v>-59.67382192059182</c:v>
                </c:pt>
                <c:pt idx="26">
                  <c:v>-61.857289824925992</c:v>
                </c:pt>
                <c:pt idx="27">
                  <c:v>-64.10030075584352</c:v>
                </c:pt>
                <c:pt idx="28">
                  <c:v>-66.41202727519736</c:v>
                </c:pt>
                <c:pt idx="29">
                  <c:v>-68.802589916677263</c:v>
                </c:pt>
                <c:pt idx="30">
                  <c:v>-71.283119905361758</c:v>
                </c:pt>
                <c:pt idx="31">
                  <c:v>-73.865804310174553</c:v>
                </c:pt>
                <c:pt idx="32">
                  <c:v>-76.563899521191743</c:v>
                </c:pt>
                <c:pt idx="33">
                  <c:v>-79.391692840258202</c:v>
                </c:pt>
                <c:pt idx="34">
                  <c:v>-82.364384166797535</c:v>
                </c:pt>
                <c:pt idx="35">
                  <c:v>-85.497850407527778</c:v>
                </c:pt>
                <c:pt idx="36">
                  <c:v>-88.808245180855693</c:v>
                </c:pt>
                <c:pt idx="37">
                  <c:v>87.688622281688083</c:v>
                </c:pt>
                <c:pt idx="38">
                  <c:v>83.978188319743808</c:v>
                </c:pt>
                <c:pt idx="39">
                  <c:v>80.048366295338894</c:v>
                </c:pt>
                <c:pt idx="40">
                  <c:v>75.891127526027105</c:v>
                </c:pt>
                <c:pt idx="41">
                  <c:v>71.504387492258957</c:v>
                </c:pt>
                <c:pt idx="42">
                  <c:v>66.894050800379517</c:v>
                </c:pt>
                <c:pt idx="43">
                  <c:v>62.075934378699102</c:v>
                </c:pt>
                <c:pt idx="44">
                  <c:v>57.077154883128372</c:v>
                </c:pt>
                <c:pt idx="45">
                  <c:v>51.93649520920583</c:v>
                </c:pt>
                <c:pt idx="46">
                  <c:v>46.703332454465617</c:v>
                </c:pt>
                <c:pt idx="47">
                  <c:v>41.434962580790334</c:v>
                </c:pt>
                <c:pt idx="48">
                  <c:v>36.19255892507762</c:v>
                </c:pt>
                <c:pt idx="49">
                  <c:v>31.036413615907129</c:v>
                </c:pt>
                <c:pt idx="50">
                  <c:v>26.021347871972939</c:v>
                </c:pt>
                <c:pt idx="51">
                  <c:v>21.193120165048224</c:v>
                </c:pt>
                <c:pt idx="52">
                  <c:v>16.586339630844446</c:v>
                </c:pt>
                <c:pt idx="53">
                  <c:v>12.223962645407566</c:v>
                </c:pt>
                <c:pt idx="54">
                  <c:v>8.1180926108648421</c:v>
                </c:pt>
                <c:pt idx="55">
                  <c:v>4.2716199230010252</c:v>
                </c:pt>
                <c:pt idx="56">
                  <c:v>0.68023114344423119</c:v>
                </c:pt>
                <c:pt idx="57">
                  <c:v>-2.665580652143817</c:v>
                </c:pt>
                <c:pt idx="58">
                  <c:v>-5.7787329943024934</c:v>
                </c:pt>
                <c:pt idx="59">
                  <c:v>-8.6741027818741738</c:v>
                </c:pt>
                <c:pt idx="60">
                  <c:v>-11.367423075954768</c:v>
                </c:pt>
                <c:pt idx="61">
                  <c:v>-12.265284898404317</c:v>
                </c:pt>
                <c:pt idx="62">
                  <c:v>-16.210652487644698</c:v>
                </c:pt>
                <c:pt idx="63">
                  <c:v>-18.390441026355433</c:v>
                </c:pt>
                <c:pt idx="64">
                  <c:v>-20.427423437536056</c:v>
                </c:pt>
                <c:pt idx="65">
                  <c:v>-22.334102718595332</c:v>
                </c:pt>
                <c:pt idx="66">
                  <c:v>-24.121907973098356</c:v>
                </c:pt>
                <c:pt idx="67">
                  <c:v>-25.801225266140037</c:v>
                </c:pt>
                <c:pt idx="68">
                  <c:v>-27.381454703377646</c:v>
                </c:pt>
                <c:pt idx="69">
                  <c:v>-28.871081498599956</c:v>
                </c:pt>
                <c:pt idx="70">
                  <c:v>-30.277752854530437</c:v>
                </c:pt>
                <c:pt idx="71">
                  <c:v>-31.60835538747714</c:v>
                </c:pt>
                <c:pt idx="72">
                  <c:v>-32.869089854690557</c:v>
                </c:pt>
                <c:pt idx="73">
                  <c:v>-34.06554132666647</c:v>
                </c:pt>
                <c:pt idx="74">
                  <c:v>-35.202743868226236</c:v>
                </c:pt>
                <c:pt idx="75">
                  <c:v>-36.285239389865374</c:v>
                </c:pt>
                <c:pt idx="76">
                  <c:v>-37.31713070529878</c:v>
                </c:pt>
                <c:pt idx="77">
                  <c:v>-38.302129054339844</c:v>
                </c:pt>
                <c:pt idx="78">
                  <c:v>-39.24359647281392</c:v>
                </c:pt>
                <c:pt idx="79">
                  <c:v>-40.144583448165044</c:v>
                </c:pt>
                <c:pt idx="80">
                  <c:v>-41.007862314730474</c:v>
                </c:pt>
                <c:pt idx="81">
                  <c:v>-41.835956832504742</c:v>
                </c:pt>
                <c:pt idx="82">
                  <c:v>-42.631168368369508</c:v>
                </c:pt>
                <c:pt idx="83">
                  <c:v>-43.395599066278358</c:v>
                </c:pt>
                <c:pt idx="84">
                  <c:v>-44.131172357286992</c:v>
                </c:pt>
                <c:pt idx="85">
                  <c:v>-44.839651124423717</c:v>
                </c:pt>
                <c:pt idx="86">
                  <c:v>-45.522653802887362</c:v>
                </c:pt>
                <c:pt idx="87">
                  <c:v>-46.181668663870013</c:v>
                </c:pt>
                <c:pt idx="88">
                  <c:v>-46.818066500879091</c:v>
                </c:pt>
                <c:pt idx="89">
                  <c:v>-47.433111910918669</c:v>
                </c:pt>
                <c:pt idx="90">
                  <c:v>-48.0279733392384</c:v>
                </c:pt>
                <c:pt idx="91">
                  <c:v>-48.603732035415625</c:v>
                </c:pt>
                <c:pt idx="92">
                  <c:v>-49.161390050093416</c:v>
                </c:pt>
                <c:pt idx="93">
                  <c:v>-49.701877385517477</c:v>
                </c:pt>
                <c:pt idx="94">
                  <c:v>-50.226058398862577</c:v>
                </c:pt>
                <c:pt idx="95">
                  <c:v>-50.734737544982345</c:v>
                </c:pt>
                <c:pt idx="96">
                  <c:v>-51.228664534443539</c:v>
                </c:pt>
                <c:pt idx="97">
                  <c:v>-51.708538973319158</c:v>
                </c:pt>
                <c:pt idx="98">
                  <c:v>-52.175014543039978</c:v>
                </c:pt>
                <c:pt idx="99">
                  <c:v>-52.628702771485031</c:v>
                </c:pt>
                <c:pt idx="100">
                  <c:v>-53.070176440289053</c:v>
                </c:pt>
                <c:pt idx="101">
                  <c:v>-53.499972667940547</c:v>
                </c:pt>
                <c:pt idx="102">
                  <c:v>-53.918595703530073</c:v>
                </c:pt>
                <c:pt idx="103">
                  <c:v>-54.326519461894563</c:v>
                </c:pt>
                <c:pt idx="104">
                  <c:v>-54.724189827310425</c:v>
                </c:pt>
                <c:pt idx="105">
                  <c:v>-55.11202674974539</c:v>
                </c:pt>
                <c:pt idx="106">
                  <c:v>-55.490426154929324</c:v>
                </c:pt>
                <c:pt idx="107">
                  <c:v>-55.859761687093567</c:v>
                </c:pt>
                <c:pt idx="108">
                  <c:v>-56.22038630111448</c:v>
                </c:pt>
                <c:pt idx="109">
                  <c:v>-56.572633718938846</c:v>
                </c:pt>
                <c:pt idx="110">
                  <c:v>-56.916819763536019</c:v>
                </c:pt>
                <c:pt idx="111">
                  <c:v>-57.253243582183146</c:v>
                </c:pt>
                <c:pt idx="112">
                  <c:v>-57.582188769621403</c:v>
                </c:pt>
                <c:pt idx="113">
                  <c:v>-57.90392440050212</c:v>
                </c:pt>
                <c:pt idx="114">
                  <c:v>-58.218705979551721</c:v>
                </c:pt>
                <c:pt idx="115">
                  <c:v>-58.52677631700876</c:v>
                </c:pt>
                <c:pt idx="116">
                  <c:v>-58.828366336110058</c:v>
                </c:pt>
                <c:pt idx="117">
                  <c:v>-59.12369581871431</c:v>
                </c:pt>
                <c:pt idx="118">
                  <c:v>-59.412974094539493</c:v>
                </c:pt>
                <c:pt idx="119">
                  <c:v>-59.696400678946254</c:v>
                </c:pt>
                <c:pt idx="120">
                  <c:v>-59.974165863714411</c:v>
                </c:pt>
                <c:pt idx="121">
                  <c:v>-60.246451264827442</c:v>
                </c:pt>
                <c:pt idx="122">
                  <c:v>-60.513430330893897</c:v>
                </c:pt>
                <c:pt idx="123">
                  <c:v>-60.775268815489198</c:v>
                </c:pt>
                <c:pt idx="124">
                  <c:v>-61.032125216392664</c:v>
                </c:pt>
                <c:pt idx="125">
                  <c:v>-61.284151184417865</c:v>
                </c:pt>
                <c:pt idx="126">
                  <c:v>-61.531491904285517</c:v>
                </c:pt>
                <c:pt idx="127">
                  <c:v>-61.774286449765917</c:v>
                </c:pt>
                <c:pt idx="128">
                  <c:v>-62.012668115116476</c:v>
                </c:pt>
                <c:pt idx="129">
                  <c:v>-62.246764724660061</c:v>
                </c:pt>
                <c:pt idx="130">
                  <c:v>-62.476698922186493</c:v>
                </c:pt>
                <c:pt idx="131">
                  <c:v>-62.70258844171331</c:v>
                </c:pt>
                <c:pt idx="132">
                  <c:v>-62.924546361008851</c:v>
                </c:pt>
                <c:pt idx="133">
                  <c:v>-63.142681339161136</c:v>
                </c:pt>
                <c:pt idx="134">
                  <c:v>-63.357097839367235</c:v>
                </c:pt>
                <c:pt idx="135">
                  <c:v>-63.5678963380198</c:v>
                </c:pt>
                <c:pt idx="136">
                  <c:v>-63.775173521078059</c:v>
                </c:pt>
                <c:pt idx="137">
                  <c:v>-63.979022468629701</c:v>
                </c:pt>
                <c:pt idx="138">
                  <c:v>-64.179532828476567</c:v>
                </c:pt>
                <c:pt idx="139">
                  <c:v>-64.376790979510019</c:v>
                </c:pt>
                <c:pt idx="140">
                  <c:v>-64.570880185581231</c:v>
                </c:pt>
                <c:pt idx="141">
                  <c:v>-64.76188074051565</c:v>
                </c:pt>
                <c:pt idx="142">
                  <c:v>-64.949870104871025</c:v>
                </c:pt>
                <c:pt idx="143">
                  <c:v>-65.134923034991075</c:v>
                </c:pt>
                <c:pt idx="144">
                  <c:v>-65.317111704865766</c:v>
                </c:pt>
                <c:pt idx="145">
                  <c:v>-65.496505821269807</c:v>
                </c:pt>
                <c:pt idx="146">
                  <c:v>-65.673172732615626</c:v>
                </c:pt>
                <c:pt idx="147">
                  <c:v>-65.847177531925269</c:v>
                </c:pt>
                <c:pt idx="148">
                  <c:v>-66.018583154295158</c:v>
                </c:pt>
                <c:pt idx="149">
                  <c:v>-66.187450469201011</c:v>
                </c:pt>
                <c:pt idx="150">
                  <c:v>-66.353838367964926</c:v>
                </c:pt>
                <c:pt idx="151">
                  <c:v>-66.51780384668352</c:v>
                </c:pt>
                <c:pt idx="152">
                  <c:v>-66.679402084895003</c:v>
                </c:pt>
                <c:pt idx="153">
                  <c:v>-66.838686520243726</c:v>
                </c:pt>
                <c:pt idx="154">
                  <c:v>-66.995708919382139</c:v>
                </c:pt>
                <c:pt idx="155">
                  <c:v>-67.150519445334567</c:v>
                </c:pt>
                <c:pt idx="156">
                  <c:v>-67.303166721530758</c:v>
                </c:pt>
                <c:pt idx="157">
                  <c:v>-67.45369789270417</c:v>
                </c:pt>
                <c:pt idx="158">
                  <c:v>-67.60215868283592</c:v>
                </c:pt>
                <c:pt idx="159">
                  <c:v>-67.748593450314189</c:v>
                </c:pt>
                <c:pt idx="160">
                  <c:v>-67.893045240466904</c:v>
                </c:pt>
                <c:pt idx="161">
                  <c:v>-68.035555835615881</c:v>
                </c:pt>
                <c:pt idx="162">
                  <c:v>-68.17616580279045</c:v>
                </c:pt>
                <c:pt idx="163">
                  <c:v>-68.314914539230159</c:v>
                </c:pt>
                <c:pt idx="164">
                  <c:v>-68.451840315797796</c:v>
                </c:pt>
                <c:pt idx="165">
                  <c:v>-68.586980318415996</c:v>
                </c:pt>
                <c:pt idx="166">
                  <c:v>-68.720370687634244</c:v>
                </c:pt>
                <c:pt idx="167">
                  <c:v>-68.852046556426004</c:v>
                </c:pt>
                <c:pt idx="168">
                  <c:v>-68.98204208630942</c:v>
                </c:pt>
                <c:pt idx="169">
                  <c:v>-69.110390501880048</c:v>
                </c:pt>
                <c:pt idx="170">
                  <c:v>-69.237124123837887</c:v>
                </c:pt>
                <c:pt idx="171">
                  <c:v>-69.362274400586742</c:v>
                </c:pt>
                <c:pt idx="172">
                  <c:v>-69.485871938478766</c:v>
                </c:pt>
                <c:pt idx="173">
                  <c:v>-69.607946530773063</c:v>
                </c:pt>
                <c:pt idx="174">
                  <c:v>-69.728527185373281</c:v>
                </c:pt>
                <c:pt idx="175">
                  <c:v>-69.847642151404798</c:v>
                </c:pt>
                <c:pt idx="176">
                  <c:v>-69.9653189446894</c:v>
                </c:pt>
                <c:pt idx="177">
                  <c:v>-70.081584372171349</c:v>
                </c:pt>
                <c:pt idx="178">
                  <c:v>-70.196464555346125</c:v>
                </c:pt>
                <c:pt idx="179">
                  <c:v>-70.309984952740166</c:v>
                </c:pt>
                <c:pt idx="180">
                  <c:v>-70.422170381486794</c:v>
                </c:pt>
                <c:pt idx="181">
                  <c:v>-70.533045038041863</c:v>
                </c:pt>
                <c:pt idx="182">
                  <c:v>-70.642632518079367</c:v>
                </c:pt>
                <c:pt idx="183">
                  <c:v>-70.750955835605822</c:v>
                </c:pt>
                <c:pt idx="184">
                  <c:v>-70.858037441329444</c:v>
                </c:pt>
                <c:pt idx="185">
                  <c:v>-70.963899240318796</c:v>
                </c:pt>
                <c:pt idx="186">
                  <c:v>-71.068562608983285</c:v>
                </c:pt>
                <c:pt idx="187">
                  <c:v>-71.172048411406607</c:v>
                </c:pt>
                <c:pt idx="188">
                  <c:v>-71.274377015062115</c:v>
                </c:pt>
                <c:pt idx="189">
                  <c:v>-71.375568305938017</c:v>
                </c:pt>
                <c:pt idx="190">
                  <c:v>-71.475641703098503</c:v>
                </c:pt>
                <c:pt idx="191">
                  <c:v>-71.574616172705788</c:v>
                </c:pt>
                <c:pt idx="192">
                  <c:v>-71.672510241526894</c:v>
                </c:pt>
                <c:pt idx="193">
                  <c:v>-71.769342009947351</c:v>
                </c:pt>
                <c:pt idx="194">
                  <c:v>-71.865129164513249</c:v>
                </c:pt>
                <c:pt idx="195">
                  <c:v>-71.959888990021867</c:v>
                </c:pt>
                <c:pt idx="196">
                  <c:v>-72.053638381180363</c:v>
                </c:pt>
                <c:pt idx="197">
                  <c:v>-72.146393853850341</c:v>
                </c:pt>
                <c:pt idx="198">
                  <c:v>-72.238171555896159</c:v>
                </c:pt>
                <c:pt idx="199">
                  <c:v>-72.328987277653368</c:v>
                </c:pt>
                <c:pt idx="200">
                  <c:v>-72.418856462032949</c:v>
                </c:pt>
                <c:pt idx="201">
                  <c:v>-72.507794214276458</c:v>
                </c:pt>
                <c:pt idx="202">
                  <c:v>-72.595815311376398</c:v>
                </c:pt>
                <c:pt idx="203">
                  <c:v>-72.682934211175322</c:v>
                </c:pt>
                <c:pt idx="204">
                  <c:v>-72.76916506115677</c:v>
                </c:pt>
                <c:pt idx="205">
                  <c:v>-72.854521706940233</c:v>
                </c:pt>
                <c:pt idx="206">
                  <c:v>-72.939017700492144</c:v>
                </c:pt>
                <c:pt idx="207">
                  <c:v>-73.022666308063947</c:v>
                </c:pt>
                <c:pt idx="208">
                  <c:v>-73.105480517868202</c:v>
                </c:pt>
                <c:pt idx="209">
                  <c:v>-73.187473047502706</c:v>
                </c:pt>
                <c:pt idx="210">
                  <c:v>-73.26865635113262</c:v>
                </c:pt>
                <c:pt idx="211">
                  <c:v>-73.349042626439953</c:v>
                </c:pt>
                <c:pt idx="212">
                  <c:v>-73.428643821349112</c:v>
                </c:pt>
                <c:pt idx="213">
                  <c:v>-73.50747164053729</c:v>
                </c:pt>
                <c:pt idx="214">
                  <c:v>-73.585537551737701</c:v>
                </c:pt>
                <c:pt idx="215">
                  <c:v>-73.662852791843662</c:v>
                </c:pt>
                <c:pt idx="216">
                  <c:v>-73.739428372820541</c:v>
                </c:pt>
                <c:pt idx="217">
                  <c:v>-73.815275087433321</c:v>
                </c:pt>
                <c:pt idx="218">
                  <c:v>-73.890403514796006</c:v>
                </c:pt>
                <c:pt idx="219">
                  <c:v>-73.964824025749891</c:v>
                </c:pt>
                <c:pt idx="220">
                  <c:v>-74.038546788076644</c:v>
                </c:pt>
                <c:pt idx="221">
                  <c:v>-74.111581771552324</c:v>
                </c:pt>
                <c:pt idx="222">
                  <c:v>-74.18393875284805</c:v>
                </c:pt>
                <c:pt idx="223">
                  <c:v>-74.255627320282841</c:v>
                </c:pt>
                <c:pt idx="224">
                  <c:v>-74.326656878433894</c:v>
                </c:pt>
                <c:pt idx="225">
                  <c:v>-74.397036652609302</c:v>
                </c:pt>
                <c:pt idx="226">
                  <c:v>-74.466775693188268</c:v>
                </c:pt>
                <c:pt idx="227">
                  <c:v>-74.535882879833053</c:v>
                </c:pt>
                <c:pt idx="228">
                  <c:v>-74.604366925577679</c:v>
                </c:pt>
                <c:pt idx="229">
                  <c:v>-74.672236380797187</c:v>
                </c:pt>
                <c:pt idx="230">
                  <c:v>-74.739499637061741</c:v>
                </c:pt>
                <c:pt idx="231">
                  <c:v>-74.806164930879675</c:v>
                </c:pt>
                <c:pt idx="232">
                  <c:v>-74.872240347333062</c:v>
                </c:pt>
                <c:pt idx="233">
                  <c:v>-74.937733823609435</c:v>
                </c:pt>
                <c:pt idx="234">
                  <c:v>-75.002653152433453</c:v>
                </c:pt>
                <c:pt idx="235">
                  <c:v>-75.067005985401437</c:v>
                </c:pt>
                <c:pt idx="236">
                  <c:v>-75.130799836222451</c:v>
                </c:pt>
                <c:pt idx="237">
                  <c:v>-75.194042083868666</c:v>
                </c:pt>
                <c:pt idx="238">
                  <c:v>-75.256739975638254</c:v>
                </c:pt>
                <c:pt idx="239">
                  <c:v>-75.318900630133584</c:v>
                </c:pt>
                <c:pt idx="240">
                  <c:v>-75.380531040157393</c:v>
                </c:pt>
                <c:pt idx="241">
                  <c:v>-75.44163807552988</c:v>
                </c:pt>
                <c:pt idx="242">
                  <c:v>-75.502228485828937</c:v>
                </c:pt>
                <c:pt idx="243">
                  <c:v>-75.562308903056191</c:v>
                </c:pt>
                <c:pt idx="244">
                  <c:v>-75.621885844231187</c:v>
                </c:pt>
                <c:pt idx="245">
                  <c:v>-75.680965713916066</c:v>
                </c:pt>
                <c:pt idx="246">
                  <c:v>-75.739554806672786</c:v>
                </c:pt>
                <c:pt idx="247">
                  <c:v>-75.797659309455099</c:v>
                </c:pt>
                <c:pt idx="248">
                  <c:v>-75.855285303937393</c:v>
                </c:pt>
                <c:pt idx="249">
                  <c:v>-75.912438768782181</c:v>
                </c:pt>
                <c:pt idx="250">
                  <c:v>-75.969125581848473</c:v>
                </c:pt>
                <c:pt idx="251">
                  <c:v>-76.025351522342362</c:v>
                </c:pt>
                <c:pt idx="252">
                  <c:v>-76.081122272912154</c:v>
                </c:pt>
                <c:pt idx="253">
                  <c:v>-76.136443421689265</c:v>
                </c:pt>
                <c:pt idx="254">
                  <c:v>-76.191320464276842</c:v>
                </c:pt>
                <c:pt idx="255">
                  <c:v>-76.245758805687544</c:v>
                </c:pt>
                <c:pt idx="256">
                  <c:v>-76.299763762232104</c:v>
                </c:pt>
                <c:pt idx="257">
                  <c:v>-76.353340563360021</c:v>
                </c:pt>
                <c:pt idx="258">
                  <c:v>-76.406494353453908</c:v>
                </c:pt>
                <c:pt idx="259">
                  <c:v>-76.459230193578961</c:v>
                </c:pt>
                <c:pt idx="260">
                  <c:v>-76.511553063188629</c:v>
                </c:pt>
                <c:pt idx="261">
                  <c:v>-76.563467861787984</c:v>
                </c:pt>
                <c:pt idx="262">
                  <c:v>-76.614979410555904</c:v>
                </c:pt>
                <c:pt idx="263">
                  <c:v>-76.666092453927476</c:v>
                </c:pt>
                <c:pt idx="264">
                  <c:v>-76.716811661137342</c:v>
                </c:pt>
                <c:pt idx="265">
                  <c:v>-76.767141627725763</c:v>
                </c:pt>
                <c:pt idx="266">
                  <c:v>-76.817086877007739</c:v>
                </c:pt>
                <c:pt idx="267">
                  <c:v>-76.866651861506895</c:v>
                </c:pt>
                <c:pt idx="268">
                  <c:v>-76.915840964354715</c:v>
                </c:pt>
                <c:pt idx="269">
                  <c:v>-76.964658500656213</c:v>
                </c:pt>
                <c:pt idx="270">
                  <c:v>-77.013108718823133</c:v>
                </c:pt>
                <c:pt idx="271">
                  <c:v>-77.061195801875428</c:v>
                </c:pt>
                <c:pt idx="272">
                  <c:v>-77.108923868711869</c:v>
                </c:pt>
                <c:pt idx="273">
                  <c:v>-77.156296975350884</c:v>
                </c:pt>
                <c:pt idx="274">
                  <c:v>-77.203319116142225</c:v>
                </c:pt>
                <c:pt idx="275">
                  <c:v>-77.249994224950242</c:v>
                </c:pt>
                <c:pt idx="276">
                  <c:v>-77.296326176309861</c:v>
                </c:pt>
                <c:pt idx="277">
                  <c:v>-77.342318786555623</c:v>
                </c:pt>
                <c:pt idx="278">
                  <c:v>-77.387975814924729</c:v>
                </c:pt>
                <c:pt idx="279">
                  <c:v>-77.433300964634839</c:v>
                </c:pt>
                <c:pt idx="280">
                  <c:v>-77.478297883937159</c:v>
                </c:pt>
                <c:pt idx="281">
                  <c:v>-77.522970167145502</c:v>
                </c:pt>
                <c:pt idx="282">
                  <c:v>-77.567321355642179</c:v>
                </c:pt>
                <c:pt idx="283">
                  <c:v>-77.611354938860984</c:v>
                </c:pt>
                <c:pt idx="284">
                  <c:v>-77.65507435524826</c:v>
                </c:pt>
                <c:pt idx="285">
                  <c:v>-77.698482993202234</c:v>
                </c:pt>
                <c:pt idx="286">
                  <c:v>-77.741584191991635</c:v>
                </c:pt>
                <c:pt idx="287">
                  <c:v>-77.784381242653708</c:v>
                </c:pt>
                <c:pt idx="288">
                  <c:v>-77.826877388872404</c:v>
                </c:pt>
                <c:pt idx="289">
                  <c:v>-77.869075827837321</c:v>
                </c:pt>
                <c:pt idx="290">
                  <c:v>-77.910979711083669</c:v>
                </c:pt>
                <c:pt idx="291">
                  <c:v>-77.952592145313929</c:v>
                </c:pt>
                <c:pt idx="292">
                  <c:v>-77.993916193201557</c:v>
                </c:pt>
                <c:pt idx="293">
                  <c:v>-78.034954874177359</c:v>
                </c:pt>
                <c:pt idx="294">
                  <c:v>-78.075711165198783</c:v>
                </c:pt>
                <c:pt idx="295">
                  <c:v>-78.116188001502721</c:v>
                </c:pt>
                <c:pt idx="296">
                  <c:v>-78.156388277342074</c:v>
                </c:pt>
                <c:pt idx="297">
                  <c:v>-78.196314846706699</c:v>
                </c:pt>
                <c:pt idx="298">
                  <c:v>-78.235970524028943</c:v>
                </c:pt>
                <c:pt idx="299">
                  <c:v>-78.275358084874242</c:v>
                </c:pt>
                <c:pt idx="300">
                  <c:v>-78.31448026661721</c:v>
                </c:pt>
                <c:pt idx="301">
                  <c:v>-78.3533397691033</c:v>
                </c:pt>
                <c:pt idx="302">
                  <c:v>-78.39193925529689</c:v>
                </c:pt>
                <c:pt idx="303">
                  <c:v>-78.430281351915625</c:v>
                </c:pt>
                <c:pt idx="304">
                  <c:v>-78.46836865005163</c:v>
                </c:pt>
                <c:pt idx="305">
                  <c:v>-78.506203705779853</c:v>
                </c:pt>
                <c:pt idx="306">
                  <c:v>-78.543789040753893</c:v>
                </c:pt>
                <c:pt idx="307">
                  <c:v>-78.581127142789484</c:v>
                </c:pt>
                <c:pt idx="308">
                  <c:v>-78.618220466436085</c:v>
                </c:pt>
                <c:pt idx="309">
                  <c:v>-78.655071433536818</c:v>
                </c:pt>
                <c:pt idx="310">
                  <c:v>-78.691682433776975</c:v>
                </c:pt>
                <c:pt idx="311">
                  <c:v>-78.728055825221361</c:v>
                </c:pt>
                <c:pt idx="312">
                  <c:v>-78.764193934840918</c:v>
                </c:pt>
                <c:pt idx="313">
                  <c:v>-78.800099059028668</c:v>
                </c:pt>
                <c:pt idx="314">
                  <c:v>-78.835773464105287</c:v>
                </c:pt>
                <c:pt idx="315">
                  <c:v>-78.871219386814616</c:v>
                </c:pt>
                <c:pt idx="316">
                  <c:v>-78.906439034809324</c:v>
                </c:pt>
                <c:pt idx="317">
                  <c:v>-78.941434587126949</c:v>
                </c:pt>
                <c:pt idx="318">
                  <c:v>-78.976208194656436</c:v>
                </c:pt>
                <c:pt idx="319">
                  <c:v>-79.010761980595589</c:v>
                </c:pt>
                <c:pt idx="320">
                  <c:v>-79.045098040899518</c:v>
                </c:pt>
                <c:pt idx="321">
                  <c:v>-79.079218444720254</c:v>
                </c:pt>
                <c:pt idx="322">
                  <c:v>-79.113125234837895</c:v>
                </c:pt>
                <c:pt idx="323">
                  <c:v>-79.146820428083274</c:v>
                </c:pt>
                <c:pt idx="324">
                  <c:v>-79.180306015752564</c:v>
                </c:pt>
                <c:pt idx="325">
                  <c:v>-79.213583964013793</c:v>
                </c:pt>
                <c:pt idx="326">
                  <c:v>-79.246656214305517</c:v>
                </c:pt>
                <c:pt idx="327">
                  <c:v>-79.279524683727985</c:v>
                </c:pt>
                <c:pt idx="328">
                  <c:v>-79.312191265426733</c:v>
                </c:pt>
                <c:pt idx="329">
                  <c:v>-79.344657828968892</c:v>
                </c:pt>
                <c:pt idx="330">
                  <c:v>-79.376926220712392</c:v>
                </c:pt>
                <c:pt idx="331">
                  <c:v>-79.408998264168162</c:v>
                </c:pt>
                <c:pt idx="332">
                  <c:v>-79.440875760355496</c:v>
                </c:pt>
                <c:pt idx="333">
                  <c:v>-79.472560488150791</c:v>
                </c:pt>
                <c:pt idx="334">
                  <c:v>-79.504054204629739</c:v>
                </c:pt>
                <c:pt idx="335">
                  <c:v>-79.535358645403107</c:v>
                </c:pt>
                <c:pt idx="336">
                  <c:v>-79.56647552494627</c:v>
                </c:pt>
                <c:pt idx="337">
                  <c:v>-79.597406536922762</c:v>
                </c:pt>
                <c:pt idx="338">
                  <c:v>-79.628153354501663</c:v>
                </c:pt>
                <c:pt idx="339">
                  <c:v>-79.658717630669315</c:v>
                </c:pt>
                <c:pt idx="340">
                  <c:v>-79.689100998535153</c:v>
                </c:pt>
                <c:pt idx="341">
                  <c:v>-79.719305071632107</c:v>
                </c:pt>
                <c:pt idx="342">
                  <c:v>-79.74933144421145</c:v>
                </c:pt>
                <c:pt idx="343">
                  <c:v>-79.779181691532244</c:v>
                </c:pt>
                <c:pt idx="344">
                  <c:v>-79.808857370145617</c:v>
                </c:pt>
                <c:pt idx="345">
                  <c:v>-79.838360018173901</c:v>
                </c:pt>
                <c:pt idx="346">
                  <c:v>-79.867691155584708</c:v>
                </c:pt>
                <c:pt idx="347">
                  <c:v>-79.896852284460095</c:v>
                </c:pt>
                <c:pt idx="348">
                  <c:v>-79.925844889260944</c:v>
                </c:pt>
                <c:pt idx="349">
                  <c:v>-79.954670437086619</c:v>
                </c:pt>
                <c:pt idx="350">
                  <c:v>-79.983330377929988</c:v>
                </c:pt>
                <c:pt idx="351">
                  <c:v>-80.011826144927952</c:v>
                </c:pt>
                <c:pt idx="352">
                  <c:v>-80.040159154607565</c:v>
                </c:pt>
                <c:pt idx="353">
                  <c:v>-80.068330807127708</c:v>
                </c:pt>
                <c:pt idx="354">
                  <c:v>-80.096342486516718</c:v>
                </c:pt>
                <c:pt idx="355">
                  <c:v>-80.12419556090569</c:v>
                </c:pt>
                <c:pt idx="356">
                  <c:v>-80.151891382757753</c:v>
                </c:pt>
                <c:pt idx="357">
                  <c:v>-80.179431289093458</c:v>
                </c:pt>
                <c:pt idx="358">
                  <c:v>-80.206816601712035</c:v>
                </c:pt>
                <c:pt idx="359">
                  <c:v>-80.234048627409109</c:v>
                </c:pt>
                <c:pt idx="360">
                  <c:v>-80.261128658190458</c:v>
                </c:pt>
                <c:pt idx="361">
                  <c:v>-80.288057971482161</c:v>
                </c:pt>
                <c:pt idx="362">
                  <c:v>-80.314837830337126</c:v>
                </c:pt>
                <c:pt idx="363">
                  <c:v>-80.341469483638164</c:v>
                </c:pt>
                <c:pt idx="364">
                  <c:v>-80.367954166297537</c:v>
                </c:pt>
                <c:pt idx="365">
                  <c:v>-80.39429309945308</c:v>
                </c:pt>
                <c:pt idx="366">
                  <c:v>-80.420487490661174</c:v>
                </c:pt>
                <c:pt idx="367">
                  <c:v>-80.446538534086216</c:v>
                </c:pt>
                <c:pt idx="368">
                  <c:v>-80.472447410687124</c:v>
                </c:pt>
                <c:pt idx="369">
                  <c:v>-80.498215288400615</c:v>
                </c:pt>
                <c:pt idx="370">
                  <c:v>-80.523843322321383</c:v>
                </c:pt>
                <c:pt idx="371">
                  <c:v>-80.54933265487935</c:v>
                </c:pt>
                <c:pt idx="372">
                  <c:v>-80.574684416013866</c:v>
                </c:pt>
                <c:pt idx="373">
                  <c:v>-80.599899723345231</c:v>
                </c:pt>
                <c:pt idx="374">
                  <c:v>-80.624979682343081</c:v>
                </c:pt>
                <c:pt idx="375">
                  <c:v>-80.649925386492228</c:v>
                </c:pt>
                <c:pt idx="376">
                  <c:v>-80.674737917455744</c:v>
                </c:pt>
                <c:pt idx="377">
                  <c:v>-80.69941834523523</c:v>
                </c:pt>
                <c:pt idx="378">
                  <c:v>-80.723967728328631</c:v>
                </c:pt>
                <c:pt idx="379">
                  <c:v>-80.748387113885414</c:v>
                </c:pt>
                <c:pt idx="380">
                  <c:v>-80.772677537859209</c:v>
                </c:pt>
                <c:pt idx="381">
                  <c:v>-80.796840025157977</c:v>
                </c:pt>
                <c:pt idx="382">
                  <c:v>-80.820875589791797</c:v>
                </c:pt>
                <c:pt idx="383">
                  <c:v>-80.844785235018165</c:v>
                </c:pt>
                <c:pt idx="384">
                  <c:v>-80.868569953485164</c:v>
                </c:pt>
                <c:pt idx="385">
                  <c:v>-80.892230727372095</c:v>
                </c:pt>
                <c:pt idx="386">
                  <c:v>-80.915768528528048</c:v>
                </c:pt>
                <c:pt idx="387">
                  <c:v>-80.939184318608099</c:v>
                </c:pt>
                <c:pt idx="388">
                  <c:v>-80.962479049207559</c:v>
                </c:pt>
                <c:pt idx="389">
                  <c:v>-80.985653661993879</c:v>
                </c:pt>
                <c:pt idx="390">
                  <c:v>-81.008709088836596</c:v>
                </c:pt>
                <c:pt idx="391">
                  <c:v>-81.031646251935186</c:v>
                </c:pt>
                <c:pt idx="392">
                  <c:v>-81.054466063944986</c:v>
                </c:pt>
                <c:pt idx="393">
                  <c:v>-81.077169428100945</c:v>
                </c:pt>
                <c:pt idx="394">
                  <c:v>-81.099757238339706</c:v>
                </c:pt>
                <c:pt idx="395">
                  <c:v>-81.122230379419591</c:v>
                </c:pt>
                <c:pt idx="396">
                  <c:v>-81.144589727038792</c:v>
                </c:pt>
                <c:pt idx="397">
                  <c:v>-81.166836147951685</c:v>
                </c:pt>
                <c:pt idx="398">
                  <c:v>-81.188970500083414</c:v>
                </c:pt>
                <c:pt idx="399">
                  <c:v>-81.210993632642712</c:v>
                </c:pt>
                <c:pt idx="400">
                  <c:v>-81.23290638623287</c:v>
                </c:pt>
                <c:pt idx="401">
                  <c:v>-81.254709592961149</c:v>
                </c:pt>
                <c:pt idx="402">
                  <c:v>-81.276404076546342</c:v>
                </c:pt>
                <c:pt idx="403">
                  <c:v>-81.297990652425</c:v>
                </c:pt>
                <c:pt idx="404">
                  <c:v>-81.319470127855652</c:v>
                </c:pt>
                <c:pt idx="405">
                  <c:v>-81.340843302021739</c:v>
                </c:pt>
                <c:pt idx="406">
                  <c:v>-81.362110966132832</c:v>
                </c:pt>
                <c:pt idx="407">
                  <c:v>-81.383273903524469</c:v>
                </c:pt>
                <c:pt idx="408">
                  <c:v>-81.404332889756304</c:v>
                </c:pt>
                <c:pt idx="409">
                  <c:v>-81.425288692708918</c:v>
                </c:pt>
                <c:pt idx="410">
                  <c:v>-81.446142072679137</c:v>
                </c:pt>
                <c:pt idx="411">
                  <c:v>-81.466893782473875</c:v>
                </c:pt>
                <c:pt idx="412">
                  <c:v>-81.487544567502766</c:v>
                </c:pt>
                <c:pt idx="413">
                  <c:v>-81.508095165869094</c:v>
                </c:pt>
                <c:pt idx="414">
                  <c:v>-81.52854630845971</c:v>
                </c:pt>
                <c:pt idx="415">
                  <c:v>-81.548898719033446</c:v>
                </c:pt>
                <c:pt idx="416">
                  <c:v>-81.569153114308193</c:v>
                </c:pt>
                <c:pt idx="417">
                  <c:v>-81.589310204046811</c:v>
                </c:pt>
                <c:pt idx="418">
                  <c:v>-81.609370691141706</c:v>
                </c:pt>
                <c:pt idx="419">
                  <c:v>-81.629335271698196</c:v>
                </c:pt>
                <c:pt idx="420">
                  <c:v>-81.649204635116647</c:v>
                </c:pt>
                <c:pt idx="421">
                  <c:v>-81.668979464173404</c:v>
                </c:pt>
                <c:pt idx="422">
                  <c:v>-81.688660435100573</c:v>
                </c:pt>
                <c:pt idx="423">
                  <c:v>-81.708248217664647</c:v>
                </c:pt>
                <c:pt idx="424">
                  <c:v>-81.72774347524394</c:v>
                </c:pt>
                <c:pt idx="425">
                  <c:v>-81.747146864904977</c:v>
                </c:pt>
                <c:pt idx="426">
                  <c:v>-81.766459037477802</c:v>
                </c:pt>
                <c:pt idx="427">
                  <c:v>-81.785680637630009</c:v>
                </c:pt>
                <c:pt idx="428">
                  <c:v>-81.804812303940054</c:v>
                </c:pt>
                <c:pt idx="429">
                  <c:v>-81.823854668969147</c:v>
                </c:pt>
                <c:pt idx="430">
                  <c:v>-81.842808359332466</c:v>
                </c:pt>
                <c:pt idx="431">
                  <c:v>-81.861673995769067</c:v>
                </c:pt>
                <c:pt idx="432">
                  <c:v>-81.880452193210999</c:v>
                </c:pt>
                <c:pt idx="433">
                  <c:v>-81.899143560851385</c:v>
                </c:pt>
                <c:pt idx="434">
                  <c:v>-81.917748702211441</c:v>
                </c:pt>
                <c:pt idx="435">
                  <c:v>-81.936268215206766</c:v>
                </c:pt>
                <c:pt idx="436">
                  <c:v>-81.954702692212507</c:v>
                </c:pt>
                <c:pt idx="437">
                  <c:v>-81.973052720127683</c:v>
                </c:pt>
                <c:pt idx="438">
                  <c:v>-81.991318880438641</c:v>
                </c:pt>
                <c:pt idx="439">
                  <c:v>-82.009501749281583</c:v>
                </c:pt>
                <c:pt idx="440">
                  <c:v>-82.02760189750424</c:v>
                </c:pt>
                <c:pt idx="441">
                  <c:v>-82.045619890726698</c:v>
                </c:pt>
                <c:pt idx="442">
                  <c:v>-82.063556289401347</c:v>
                </c:pt>
                <c:pt idx="443">
                  <c:v>-82.081411648872091</c:v>
                </c:pt>
                <c:pt idx="444">
                  <c:v>-82.099186519432578</c:v>
                </c:pt>
                <c:pt idx="445">
                  <c:v>-82.116881446383886</c:v>
                </c:pt>
                <c:pt idx="446">
                  <c:v>-82.134496970091078</c:v>
                </c:pt>
                <c:pt idx="447">
                  <c:v>-82.152033626039383</c:v>
                </c:pt>
                <c:pt idx="448">
                  <c:v>-82.169491944889216</c:v>
                </c:pt>
                <c:pt idx="449">
                  <c:v>-82.18687245253075</c:v>
                </c:pt>
                <c:pt idx="450">
                  <c:v>-82.204175670137545</c:v>
                </c:pt>
                <c:pt idx="451">
                  <c:v>-82.221402114219657</c:v>
                </c:pt>
                <c:pt idx="452">
                  <c:v>-82.238552296675792</c:v>
                </c:pt>
                <c:pt idx="453">
                  <c:v>-82.255626724844902</c:v>
                </c:pt>
                <c:pt idx="454">
                  <c:v>-82.27262590155712</c:v>
                </c:pt>
                <c:pt idx="455">
                  <c:v>-82.289550325183896</c:v>
                </c:pt>
                <c:pt idx="456">
                  <c:v>-82.306400489687491</c:v>
                </c:pt>
                <c:pt idx="457">
                  <c:v>-82.323176884669934</c:v>
                </c:pt>
                <c:pt idx="458">
                  <c:v>-82.339879995421128</c:v>
                </c:pt>
                <c:pt idx="459">
                  <c:v>-82.35651030296647</c:v>
                </c:pt>
                <c:pt idx="460">
                  <c:v>-82.373068284113771</c:v>
                </c:pt>
                <c:pt idx="461">
                  <c:v>-82.389554411499574</c:v>
                </c:pt>
                <c:pt idx="462">
                  <c:v>-82.405969153634857</c:v>
                </c:pt>
                <c:pt idx="463">
                  <c:v>-82.422312974950131</c:v>
                </c:pt>
                <c:pt idx="464">
                  <c:v>-82.438586335839958</c:v>
                </c:pt>
                <c:pt idx="465">
                  <c:v>-82.454789692706839</c:v>
                </c:pt>
                <c:pt idx="466">
                  <c:v>-82.470923498004609</c:v>
                </c:pt>
                <c:pt idx="467">
                  <c:v>-82.486988200281232</c:v>
                </c:pt>
                <c:pt idx="468">
                  <c:v>-82.502984244220926</c:v>
                </c:pt>
                <c:pt idx="469">
                  <c:v>-82.518912070685971</c:v>
                </c:pt>
                <c:pt idx="470">
                  <c:v>-82.534772116757765</c:v>
                </c:pt>
                <c:pt idx="471">
                  <c:v>-82.550564815777449</c:v>
                </c:pt>
                <c:pt idx="472">
                  <c:v>-82.566290597385972</c:v>
                </c:pt>
                <c:pt idx="473">
                  <c:v>-82.581949887563695</c:v>
                </c:pt>
                <c:pt idx="474">
                  <c:v>-82.597543108669399</c:v>
                </c:pt>
                <c:pt idx="475">
                  <c:v>-82.613070679478867</c:v>
                </c:pt>
                <c:pt idx="476">
                  <c:v>-82.628533015222956</c:v>
                </c:pt>
                <c:pt idx="477">
                  <c:v>-82.643930527625102</c:v>
                </c:pt>
                <c:pt idx="478">
                  <c:v>-82.659263624938546</c:v>
                </c:pt>
                <c:pt idx="479">
                  <c:v>-82.674532711982792</c:v>
                </c:pt>
                <c:pt idx="480">
                  <c:v>-82.689738190179909</c:v>
                </c:pt>
                <c:pt idx="481">
                  <c:v>-82.704880457590178</c:v>
                </c:pt>
                <c:pt idx="482">
                  <c:v>-82.719959908947303</c:v>
                </c:pt>
                <c:pt idx="483">
                  <c:v>-82.734976935693297</c:v>
                </c:pt>
                <c:pt idx="484">
                  <c:v>-82.749931926012792</c:v>
                </c:pt>
                <c:pt idx="485">
                  <c:v>-82.764825264866985</c:v>
                </c:pt>
                <c:pt idx="486">
                  <c:v>-82.779657334027192</c:v>
                </c:pt>
                <c:pt idx="487">
                  <c:v>-82.794428512107871</c:v>
                </c:pt>
                <c:pt idx="488">
                  <c:v>-82.809139174599366</c:v>
                </c:pt>
                <c:pt idx="489">
                  <c:v>-82.823789693900153</c:v>
                </c:pt>
                <c:pt idx="490">
                  <c:v>-82.838380439348683</c:v>
                </c:pt>
                <c:pt idx="491">
                  <c:v>-82.85291177725496</c:v>
                </c:pt>
                <c:pt idx="492">
                  <c:v>-82.867384070931507</c:v>
                </c:pt>
                <c:pt idx="493">
                  <c:v>-82.881797680724148</c:v>
                </c:pt>
                <c:pt idx="494">
                  <c:v>-82.896152964042301</c:v>
                </c:pt>
                <c:pt idx="495">
                  <c:v>-82.910450275388982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5A-4717-9E59-426FE96BA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0337360"/>
        <c:axId val="670339440"/>
      </c:scatterChart>
      <c:valAx>
        <c:axId val="611444448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303977509619163"/>
              <c:y val="0.911642989070810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11443200"/>
        <c:crossesAt val="-90"/>
        <c:crossBetween val="midCat"/>
      </c:valAx>
      <c:valAx>
        <c:axId val="611443200"/>
        <c:scaling>
          <c:orientation val="minMax"/>
          <c:max val="0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3373499916556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11444448"/>
        <c:crossesAt val="0.1"/>
        <c:crossBetween val="midCat"/>
      </c:valAx>
      <c:valAx>
        <c:axId val="67033944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5025214321734741"/>
              <c:y val="0.249860801359367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70337360"/>
        <c:crosses val="max"/>
        <c:crossBetween val="midCat"/>
      </c:valAx>
      <c:valAx>
        <c:axId val="670337360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03394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284238663795886"/>
          <c:y val="0.6668555264131526"/>
          <c:w val="0.22743290684396653"/>
          <c:h val="0.18923665791776026"/>
        </c:manualLayout>
      </c:layout>
      <c:overlay val="0"/>
      <c:spPr>
        <a:solidFill>
          <a:schemeClr val="bg1"/>
        </a:solidFill>
        <a:ln>
          <a:solidFill>
            <a:schemeClr val="bg1">
              <a:alpha val="99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数値計算による</a:t>
            </a:r>
            <a:endParaRPr lang="ja-JP" altLang="ja-JP" sz="1050">
              <a:effectLst/>
            </a:endParaRPr>
          </a:p>
          <a:p>
            <a:pPr>
              <a:defRPr/>
            </a:pPr>
            <a:r>
              <a:rPr lang="en-US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r>
              <a:rPr lang="en-US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+1</a:t>
            </a:r>
            <a:endParaRPr lang="ja-JP" altLang="ja-JP" sz="1050">
              <a:effectLst/>
            </a:endParaRPr>
          </a:p>
          <a:p>
            <a:pPr>
              <a:defRPr/>
            </a:pPr>
            <a:r>
              <a:rPr lang="en-US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Ripple:0.044dB  mib</a:t>
            </a:r>
            <a:endParaRPr lang="ja-JP" altLang="ja-JP" sz="1050">
              <a:effectLst/>
            </a:endParaRPr>
          </a:p>
          <a:p>
            <a:pPr>
              <a:defRPr/>
            </a:pPr>
            <a:r>
              <a:rPr lang="en-US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VSWR:1.22 max</a:t>
            </a:r>
            <a:endParaRPr lang="ja-JP" altLang="en-US" sz="105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16243289299792107"/>
          <c:y val="0.4764120299879642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937442991761428"/>
          <c:y val="5.9090645437276129E-2"/>
          <c:w val="0.7710585871662009"/>
          <c:h val="0.8005118835283711"/>
        </c:manualLayout>
      </c:layout>
      <c:scatterChart>
        <c:scatterStyle val="lineMarker"/>
        <c:varyColors val="0"/>
        <c:ser>
          <c:idx val="1"/>
          <c:order val="1"/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演算処理!$BA$34:$BA$529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演算処理!$BD$34:$BD$80</c:f>
              <c:numCache>
                <c:formatCode>General</c:formatCode>
                <c:ptCount val="47"/>
                <c:pt idx="0">
                  <c:v>-7.1636525194422474E-5</c:v>
                </c:pt>
                <c:pt idx="1">
                  <c:v>-1.4738053368284676E-4</c:v>
                </c:pt>
                <c:pt idx="2">
                  <c:v>-2.7049270643166989E-4</c:v>
                </c:pt>
                <c:pt idx="3">
                  <c:v>-4.564397924850716E-4</c:v>
                </c:pt>
                <c:pt idx="4">
                  <c:v>-7.2204964772077155E-4</c:v>
                </c:pt>
                <c:pt idx="5">
                  <c:v>-1.0850813518695421E-3</c:v>
                </c:pt>
                <c:pt idx="6">
                  <c:v>-1.5637432451478749E-3</c:v>
                </c:pt>
                <c:pt idx="7">
                  <c:v>-2.1761615843097141E-3</c:v>
                </c:pt>
                <c:pt idx="8">
                  <c:v>-2.9398032548460474E-3</c:v>
                </c:pt>
                <c:pt idx="9">
                  <c:v>-3.8708568438849391E-3</c:v>
                </c:pt>
                <c:pt idx="10">
                  <c:v>-4.9835773878511768E-3</c:v>
                </c:pt>
                <c:pt idx="11">
                  <c:v>-6.2896012716197333E-3</c:v>
                </c:pt>
                <c:pt idx="12">
                  <c:v>-7.7972390852366364E-3</c:v>
                </c:pt>
                <c:pt idx="13">
                  <c:v>-9.5107557565070264E-3</c:v>
                </c:pt>
                <c:pt idx="14">
                  <c:v>-1.1429648995169258E-2</c:v>
                </c:pt>
                <c:pt idx="15">
                  <c:v>-1.3547939036512489E-2</c:v>
                </c:pt>
                <c:pt idx="16">
                  <c:v>-1.5853484900818685E-2</c:v>
                </c:pt>
                <c:pt idx="17">
                  <c:v>-1.8327344946837368E-2</c:v>
                </c:pt>
                <c:pt idx="18">
                  <c:v>-2.0943202471173469E-2</c:v>
                </c:pt>
                <c:pt idx="19">
                  <c:v>-2.3666880597388903E-2</c:v>
                </c:pt>
                <c:pt idx="20">
                  <c:v>-2.6455974850633505E-2</c:v>
                </c:pt>
                <c:pt idx="21">
                  <c:v>-2.9259636814532242E-2</c:v>
                </c:pt>
                <c:pt idx="22">
                  <c:v>-3.2018548361367527E-2</c:v>
                </c:pt>
                <c:pt idx="23">
                  <c:v>-3.4665133451914298E-2</c:v>
                </c:pt>
                <c:pt idx="24">
                  <c:v>-3.7124063821363677E-2</c:v>
                </c:pt>
                <c:pt idx="25">
                  <c:v>-3.9313126512656227E-2</c:v>
                </c:pt>
                <c:pt idx="26">
                  <c:v>-4.1144535825622414E-2</c:v>
                </c:pt>
                <c:pt idx="27">
                  <c:v>-4.252679060434765E-2</c:v>
                </c:pt>
                <c:pt idx="28">
                  <c:v>-4.3367200841153059E-2</c:v>
                </c:pt>
                <c:pt idx="29">
                  <c:v>-4.3575236472734744E-2</c:v>
                </c:pt>
                <c:pt idx="30">
                  <c:v>-4.3066887308890023E-2</c:v>
                </c:pt>
                <c:pt idx="31">
                  <c:v>-4.1770267755872115E-2</c:v>
                </c:pt>
                <c:pt idx="32">
                  <c:v>-3.9632754950175215E-2</c:v>
                </c:pt>
                <c:pt idx="33">
                  <c:v>-3.6630015601443966E-2</c:v>
                </c:pt>
                <c:pt idx="34">
                  <c:v>-3.2777356354133376E-2</c:v>
                </c:pt>
                <c:pt idx="35">
                  <c:v>-2.8143924947356895E-2</c:v>
                </c:pt>
                <c:pt idx="36">
                  <c:v>-2.287039307098487E-2</c:v>
                </c:pt>
                <c:pt idx="37">
                  <c:v>-1.7190861238492641E-2</c:v>
                </c:pt>
                <c:pt idx="38">
                  <c:v>-1.1459829829593628E-2</c:v>
                </c:pt>
                <c:pt idx="39">
                  <c:v>-6.185157439128809E-3</c:v>
                </c:pt>
                <c:pt idx="40">
                  <c:v>-2.067941170723041E-3</c:v>
                </c:pt>
                <c:pt idx="41">
                  <c:v>-5.0144089959776363E-5</c:v>
                </c:pt>
                <c:pt idx="42">
                  <c:v>-1.3704714385229699E-3</c:v>
                </c:pt>
                <c:pt idx="43">
                  <c:v>-7.6283275382004528E-3</c:v>
                </c:pt>
                <c:pt idx="44">
                  <c:v>-2.0854493286010242E-2</c:v>
                </c:pt>
                <c:pt idx="45">
                  <c:v>-4.3585240085656687E-2</c:v>
                </c:pt>
                <c:pt idx="46">
                  <c:v>-7.8933740337146785E-2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C67-4DF4-A5FD-921C40BD7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05519"/>
        <c:axId val="34810927"/>
      </c:scatterChart>
      <c:scatterChart>
        <c:scatterStyle val="lineMarker"/>
        <c:varyColors val="0"/>
        <c:ser>
          <c:idx val="0"/>
          <c:order val="0"/>
          <c:tx>
            <c:v>振幅特性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演算処理!$BA$34:$BA$529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演算処理!$BB$34:$BB$529</c:f>
              <c:numCache>
                <c:formatCode>General</c:formatCode>
                <c:ptCount val="496"/>
                <c:pt idx="0">
                  <c:v>-7.1636525194422474E-5</c:v>
                </c:pt>
                <c:pt idx="1">
                  <c:v>-1.4738053368284676E-4</c:v>
                </c:pt>
                <c:pt idx="2">
                  <c:v>-2.7049270643166989E-4</c:v>
                </c:pt>
                <c:pt idx="3">
                  <c:v>-4.564397924850716E-4</c:v>
                </c:pt>
                <c:pt idx="4">
                  <c:v>-7.2204964772077155E-4</c:v>
                </c:pt>
                <c:pt idx="5">
                  <c:v>-1.0850813518695421E-3</c:v>
                </c:pt>
                <c:pt idx="6">
                  <c:v>-1.5637432451478749E-3</c:v>
                </c:pt>
                <c:pt idx="7">
                  <c:v>-2.1761615843097141E-3</c:v>
                </c:pt>
                <c:pt idx="8">
                  <c:v>-2.9398032548460474E-3</c:v>
                </c:pt>
                <c:pt idx="9">
                  <c:v>-3.8708568438849391E-3</c:v>
                </c:pt>
                <c:pt idx="10">
                  <c:v>-4.9835773878511768E-3</c:v>
                </c:pt>
                <c:pt idx="11">
                  <c:v>-6.2896012716197333E-3</c:v>
                </c:pt>
                <c:pt idx="12">
                  <c:v>-7.7972390852366364E-3</c:v>
                </c:pt>
                <c:pt idx="13">
                  <c:v>-9.5107557565070264E-3</c:v>
                </c:pt>
                <c:pt idx="14">
                  <c:v>-1.1429648995169258E-2</c:v>
                </c:pt>
                <c:pt idx="15">
                  <c:v>-1.3547939036512489E-2</c:v>
                </c:pt>
                <c:pt idx="16">
                  <c:v>-1.5853484900818685E-2</c:v>
                </c:pt>
                <c:pt idx="17">
                  <c:v>-1.8327344946837368E-2</c:v>
                </c:pt>
                <c:pt idx="18">
                  <c:v>-2.0943202471173469E-2</c:v>
                </c:pt>
                <c:pt idx="19">
                  <c:v>-2.3666880597388903E-2</c:v>
                </c:pt>
                <c:pt idx="20">
                  <c:v>-2.6455974850633505E-2</c:v>
                </c:pt>
                <c:pt idx="21">
                  <c:v>-2.9259636814532242E-2</c:v>
                </c:pt>
                <c:pt idx="22">
                  <c:v>-3.2018548361367527E-2</c:v>
                </c:pt>
                <c:pt idx="23">
                  <c:v>-3.4665133451914298E-2</c:v>
                </c:pt>
                <c:pt idx="24">
                  <c:v>-3.7124063821363677E-2</c:v>
                </c:pt>
                <c:pt idx="25">
                  <c:v>-3.9313126512656227E-2</c:v>
                </c:pt>
                <c:pt idx="26">
                  <c:v>-4.1144535825622414E-2</c:v>
                </c:pt>
                <c:pt idx="27">
                  <c:v>-4.252679060434765E-2</c:v>
                </c:pt>
                <c:pt idx="28">
                  <c:v>-4.3367200841153059E-2</c:v>
                </c:pt>
                <c:pt idx="29">
                  <c:v>-4.3575236472734744E-2</c:v>
                </c:pt>
                <c:pt idx="30">
                  <c:v>-4.3066887308890023E-2</c:v>
                </c:pt>
                <c:pt idx="31">
                  <c:v>-4.1770267755872115E-2</c:v>
                </c:pt>
                <c:pt idx="32">
                  <c:v>-3.9632754950175215E-2</c:v>
                </c:pt>
                <c:pt idx="33">
                  <c:v>-3.6630015601443966E-2</c:v>
                </c:pt>
                <c:pt idx="34">
                  <c:v>-3.2777356354133376E-2</c:v>
                </c:pt>
                <c:pt idx="35">
                  <c:v>-2.8143924947356895E-2</c:v>
                </c:pt>
                <c:pt idx="36">
                  <c:v>-2.287039307098487E-2</c:v>
                </c:pt>
                <c:pt idx="37">
                  <c:v>-1.7190861238492641E-2</c:v>
                </c:pt>
                <c:pt idx="38">
                  <c:v>-1.1459829829593628E-2</c:v>
                </c:pt>
                <c:pt idx="39">
                  <c:v>-6.185157439128809E-3</c:v>
                </c:pt>
                <c:pt idx="40">
                  <c:v>-2.067941170723041E-3</c:v>
                </c:pt>
                <c:pt idx="41">
                  <c:v>-5.0144089959776363E-5</c:v>
                </c:pt>
                <c:pt idx="42">
                  <c:v>-1.3704714385229699E-3</c:v>
                </c:pt>
                <c:pt idx="43">
                  <c:v>-7.6283275382004528E-3</c:v>
                </c:pt>
                <c:pt idx="44">
                  <c:v>-2.0854493286010242E-2</c:v>
                </c:pt>
                <c:pt idx="45">
                  <c:v>-4.3585240085656687E-2</c:v>
                </c:pt>
                <c:pt idx="46">
                  <c:v>-7.8933740337146785E-2</c:v>
                </c:pt>
                <c:pt idx="47">
                  <c:v>-0.13064875880492197</c:v>
                </c:pt>
                <c:pt idx="48">
                  <c:v>-0.20314592144431157</c:v>
                </c:pt>
                <c:pt idx="49">
                  <c:v>-0.30149213626216159</c:v>
                </c:pt>
                <c:pt idx="50">
                  <c:v>-0.43132062395846238</c:v>
                </c:pt>
                <c:pt idx="51">
                  <c:v>-0.59865511045727859</c:v>
                </c:pt>
                <c:pt idx="52">
                  <c:v>-0.80963015932361337</c:v>
                </c:pt>
                <c:pt idx="53">
                  <c:v>-1.0701126190790788</c:v>
                </c:pt>
                <c:pt idx="54">
                  <c:v>-1.3852557930203226</c:v>
                </c:pt>
                <c:pt idx="55">
                  <c:v>-1.7590469758532767</c:v>
                </c:pt>
                <c:pt idx="56">
                  <c:v>-2.1939291217779826</c:v>
                </c:pt>
                <c:pt idx="57">
                  <c:v>-2.6905765534807635</c:v>
                </c:pt>
                <c:pt idx="58">
                  <c:v>-3.247877410258261</c:v>
                </c:pt>
                <c:pt idx="59">
                  <c:v>-3.8631288036720051</c:v>
                </c:pt>
                <c:pt idx="60">
                  <c:v>-4.532401700080336</c:v>
                </c:pt>
                <c:pt idx="61">
                  <c:v>-4.7785541003843122</c:v>
                </c:pt>
                <c:pt idx="62">
                  <c:v>-6.0139311289620698</c:v>
                </c:pt>
                <c:pt idx="63">
                  <c:v>-6.8163237586081742</c:v>
                </c:pt>
                <c:pt idx="64">
                  <c:v>-7.6537528483253938</c:v>
                </c:pt>
                <c:pt idx="65">
                  <c:v>-8.5224649672137858</c:v>
                </c:pt>
                <c:pt idx="66">
                  <c:v>-9.4195136016458214</c:v>
                </c:pt>
                <c:pt idx="67">
                  <c:v>-10.342826861648422</c:v>
                </c:pt>
                <c:pt idx="68">
                  <c:v>-11.291232505375383</c:v>
                </c:pt>
                <c:pt idx="69">
                  <c:v>-12.264463654252392</c:v>
                </c:pt>
                <c:pt idx="70">
                  <c:v>-13.263165225028368</c:v>
                </c:pt>
                <c:pt idx="71">
                  <c:v>-14.28891809026643</c:v>
                </c:pt>
                <c:pt idx="72">
                  <c:v>-15.344296580489454</c:v>
                </c:pt>
                <c:pt idx="73">
                  <c:v>-16.432976038227682</c:v>
                </c:pt>
                <c:pt idx="74">
                  <c:v>-17.559911676280294</c:v>
                </c:pt>
                <c:pt idx="75">
                  <c:v>-18.731619577547747</c:v>
                </c:pt>
                <c:pt idx="76">
                  <c:v>-19.956608425223045</c:v>
                </c:pt>
                <c:pt idx="77">
                  <c:v>-21.246042800866466</c:v>
                </c:pt>
                <c:pt idx="78">
                  <c:v>-22.614778878241957</c:v>
                </c:pt>
                <c:pt idx="79">
                  <c:v>-24.0830301437137</c:v>
                </c:pt>
                <c:pt idx="80">
                  <c:v>-25.679162522616306</c:v>
                </c:pt>
                <c:pt idx="81">
                  <c:v>-27.444658607262248</c:v>
                </c:pt>
                <c:pt idx="82">
                  <c:v>-29.443621443377502</c:v>
                </c:pt>
                <c:pt idx="83">
                  <c:v>-31.782908128015276</c:v>
                </c:pt>
                <c:pt idx="84">
                  <c:v>-34.661353983220849</c:v>
                </c:pt>
                <c:pt idx="85">
                  <c:v>-38.519877518089977</c:v>
                </c:pt>
                <c:pt idx="86">
                  <c:v>-44.727989019957619</c:v>
                </c:pt>
                <c:pt idx="87">
                  <c:v>-71.303528996957908</c:v>
                </c:pt>
                <c:pt idx="88">
                  <c:v>-46.413844500465842</c:v>
                </c:pt>
                <c:pt idx="89">
                  <c:v>-40.544931260111959</c:v>
                </c:pt>
                <c:pt idx="90">
                  <c:v>-37.325877190963212</c:v>
                </c:pt>
                <c:pt idx="91">
                  <c:v>-35.162662735576951</c:v>
                </c:pt>
                <c:pt idx="92">
                  <c:v>-33.569779761152745</c:v>
                </c:pt>
                <c:pt idx="93">
                  <c:v>-32.333720683229295</c:v>
                </c:pt>
                <c:pt idx="94">
                  <c:v>-31.341481600502625</c:v>
                </c:pt>
                <c:pt idx="95">
                  <c:v>-30.525987313911621</c:v>
                </c:pt>
                <c:pt idx="96">
                  <c:v>-29.844167894088017</c:v>
                </c:pt>
                <c:pt idx="97">
                  <c:v>-29.266731318973733</c:v>
                </c:pt>
                <c:pt idx="98">
                  <c:v>-28.772861334235699</c:v>
                </c:pt>
                <c:pt idx="99">
                  <c:v>-28.34724277477763</c:v>
                </c:pt>
                <c:pt idx="100">
                  <c:v>-27.978286716770082</c:v>
                </c:pt>
                <c:pt idx="101">
                  <c:v>-27.657017855024076</c:v>
                </c:pt>
                <c:pt idx="102">
                  <c:v>-27.376348106025389</c:v>
                </c:pt>
                <c:pt idx="103">
                  <c:v>-27.130585965244641</c:v>
                </c:pt>
                <c:pt idx="104">
                  <c:v>-26.915095389516669</c:v>
                </c:pt>
                <c:pt idx="105">
                  <c:v>-26.726052665437223</c:v>
                </c:pt>
                <c:pt idx="106">
                  <c:v>-26.560269328330868</c:v>
                </c:pt>
                <c:pt idx="107">
                  <c:v>-26.415060715589416</c:v>
                </c:pt>
                <c:pt idx="108">
                  <c:v>-26.28814674059813</c:v>
                </c:pt>
                <c:pt idx="109">
                  <c:v>-26.177575858809178</c:v>
                </c:pt>
                <c:pt idx="110">
                  <c:v>-26.081666017226866</c:v>
                </c:pt>
                <c:pt idx="111">
                  <c:v>-25.998958234699423</c:v>
                </c:pt>
                <c:pt idx="112">
                  <c:v>-25.928179708286493</c:v>
                </c:pt>
                <c:pt idx="113">
                  <c:v>-25.86821419603757</c:v>
                </c:pt>
                <c:pt idx="114">
                  <c:v>-25.818078022630182</c:v>
                </c:pt>
                <c:pt idx="115">
                  <c:v>-25.776900476493712</c:v>
                </c:pt>
                <c:pt idx="116">
                  <c:v>-25.74390767037784</c:v>
                </c:pt>
                <c:pt idx="117">
                  <c:v>-25.718409158173262</c:v>
                </c:pt>
                <c:pt idx="118">
                  <c:v>-25.699786763561953</c:v>
                </c:pt>
                <c:pt idx="119">
                  <c:v>-25.687485197401671</c:v>
                </c:pt>
                <c:pt idx="120">
                  <c:v>-25.681004132138298</c:v>
                </c:pt>
                <c:pt idx="121">
                  <c:v>-25.679891471052247</c:v>
                </c:pt>
                <c:pt idx="122">
                  <c:v>-25.683737603501854</c:v>
                </c:pt>
                <c:pt idx="123">
                  <c:v>-25.692170478630679</c:v>
                </c:pt>
                <c:pt idx="124">
                  <c:v>-25.704851362236806</c:v>
                </c:pt>
                <c:pt idx="125">
                  <c:v>-25.721471166840999</c:v>
                </c:pt>
                <c:pt idx="126">
                  <c:v>-25.741747265052389</c:v>
                </c:pt>
                <c:pt idx="127">
                  <c:v>-25.765420712319262</c:v>
                </c:pt>
                <c:pt idx="128">
                  <c:v>-25.792253817975666</c:v>
                </c:pt>
                <c:pt idx="129">
                  <c:v>-25.822028013839777</c:v>
                </c:pt>
                <c:pt idx="130">
                  <c:v>-25.854541978012723</c:v>
                </c:pt>
                <c:pt idx="131">
                  <c:v>-25.889609978372068</c:v>
                </c:pt>
                <c:pt idx="132">
                  <c:v>-25.927060405865383</c:v>
                </c:pt>
                <c:pt idx="133">
                  <c:v>-25.966734472331503</c:v>
                </c:pt>
                <c:pt idx="134">
                  <c:v>-26.008485051401205</c:v>
                </c:pt>
                <c:pt idx="135">
                  <c:v>-26.05217564420769</c:v>
                </c:pt>
                <c:pt idx="136">
                  <c:v>-26.097679454289285</c:v>
                </c:pt>
                <c:pt idx="137">
                  <c:v>-26.144878558289271</c:v>
                </c:pt>
                <c:pt idx="138">
                  <c:v>-26.193663160926427</c:v>
                </c:pt>
                <c:pt idx="139">
                  <c:v>-26.243930924287486</c:v>
                </c:pt>
                <c:pt idx="140">
                  <c:v>-26.295586362828889</c:v>
                </c:pt>
                <c:pt idx="141">
                  <c:v>-26.348540296610594</c:v>
                </c:pt>
                <c:pt idx="142">
                  <c:v>-26.402709356252814</c:v>
                </c:pt>
                <c:pt idx="143">
                  <c:v>-26.45801553393472</c:v>
                </c:pt>
                <c:pt idx="144">
                  <c:v>-26.514385775463722</c:v>
                </c:pt>
                <c:pt idx="145">
                  <c:v>-26.571751609055244</c:v>
                </c:pt>
                <c:pt idx="146">
                  <c:v>-26.630048806989379</c:v>
                </c:pt>
                <c:pt idx="147">
                  <c:v>-26.689217076766564</c:v>
                </c:pt>
                <c:pt idx="148">
                  <c:v>-26.749199778779314</c:v>
                </c:pt>
                <c:pt idx="149">
                  <c:v>-26.809943667860278</c:v>
                </c:pt>
                <c:pt idx="150">
                  <c:v>-26.871398656366118</c:v>
                </c:pt>
                <c:pt idx="151">
                  <c:v>-26.933517596717579</c:v>
                </c:pt>
                <c:pt idx="152">
                  <c:v>-26.996256081544768</c:v>
                </c:pt>
                <c:pt idx="153">
                  <c:v>-27.059572259787089</c:v>
                </c:pt>
                <c:pt idx="154">
                  <c:v>-27.123426667273151</c:v>
                </c:pt>
                <c:pt idx="155">
                  <c:v>-27.187782070461303</c:v>
                </c:pt>
                <c:pt idx="156">
                  <c:v>-27.252603322157924</c:v>
                </c:pt>
                <c:pt idx="157">
                  <c:v>-27.31785722815183</c:v>
                </c:pt>
                <c:pt idx="158">
                  <c:v>-27.383512423809982</c:v>
                </c:pt>
                <c:pt idx="159">
                  <c:v>-27.449539259774653</c:v>
                </c:pt>
                <c:pt idx="160">
                  <c:v>-27.515909695986856</c:v>
                </c:pt>
                <c:pt idx="161">
                  <c:v>-27.58259720333556</c:v>
                </c:pt>
                <c:pt idx="162">
                  <c:v>-27.649576672299521</c:v>
                </c:pt>
                <c:pt idx="163">
                  <c:v>-27.716824328008094</c:v>
                </c:pt>
                <c:pt idx="164">
                  <c:v>-27.784317651201086</c:v>
                </c:pt>
                <c:pt idx="165">
                  <c:v>-27.852035304615306</c:v>
                </c:pt>
                <c:pt idx="166">
                  <c:v>-27.919957064368766</c:v>
                </c:pt>
                <c:pt idx="167">
                  <c:v>-27.988063755951657</c:v>
                </c:pt>
                <c:pt idx="168">
                  <c:v>-28.056337194468274</c:v>
                </c:pt>
                <c:pt idx="169">
                  <c:v>-28.124760128805111</c:v>
                </c:pt>
                <c:pt idx="170">
                  <c:v>-28.193316189428455</c:v>
                </c:pt>
                <c:pt idx="171">
                  <c:v>-28.261989839540441</c:v>
                </c:pt>
                <c:pt idx="172">
                  <c:v>-28.33076632934538</c:v>
                </c:pt>
                <c:pt idx="173">
                  <c:v>-28.399631653198956</c:v>
                </c:pt>
                <c:pt idx="174">
                  <c:v>-28.468572509431876</c:v>
                </c:pt>
                <c:pt idx="175">
                  <c:v>-28.537576262656476</c:v>
                </c:pt>
                <c:pt idx="176">
                  <c:v>-28.606630908380517</c:v>
                </c:pt>
                <c:pt idx="177">
                  <c:v>-28.675725039766341</c:v>
                </c:pt>
                <c:pt idx="178">
                  <c:v>-28.744847816386581</c:v>
                </c:pt>
                <c:pt idx="179">
                  <c:v>-28.81398893483912</c:v>
                </c:pt>
                <c:pt idx="180">
                  <c:v>-28.88313860109491</c:v>
                </c:pt>
                <c:pt idx="181">
                  <c:v>-28.952287504461822</c:v>
                </c:pt>
                <c:pt idx="182">
                  <c:v>-29.02142679305669</c:v>
                </c:pt>
                <c:pt idx="183">
                  <c:v>-29.090548050685872</c:v>
                </c:pt>
                <c:pt idx="184">
                  <c:v>-29.159643275041986</c:v>
                </c:pt>
                <c:pt idx="185">
                  <c:v>-29.228704857131568</c:v>
                </c:pt>
                <c:pt idx="186">
                  <c:v>-29.297725561854353</c:v>
                </c:pt>
                <c:pt idx="187">
                  <c:v>-29.366698509660839</c:v>
                </c:pt>
                <c:pt idx="188">
                  <c:v>-29.435617159220101</c:v>
                </c:pt>
                <c:pt idx="189">
                  <c:v>-29.504475291034488</c:v>
                </c:pt>
                <c:pt idx="190">
                  <c:v>-29.573266991942507</c:v>
                </c:pt>
                <c:pt idx="191">
                  <c:v>-29.641986640455229</c:v>
                </c:pt>
                <c:pt idx="192">
                  <c:v>-29.710628892875349</c:v>
                </c:pt>
                <c:pt idx="193">
                  <c:v>-29.779188670151541</c:v>
                </c:pt>
                <c:pt idx="194">
                  <c:v>-29.84766114542397</c:v>
                </c:pt>
                <c:pt idx="195">
                  <c:v>-29.916041732219874</c:v>
                </c:pt>
                <c:pt idx="196">
                  <c:v>-29.984326073260803</c:v>
                </c:pt>
                <c:pt idx="197">
                  <c:v>-30.052510029845649</c:v>
                </c:pt>
                <c:pt idx="198">
                  <c:v>-30.120589671776102</c:v>
                </c:pt>
                <c:pt idx="199">
                  <c:v>-30.188561267793162</c:v>
                </c:pt>
                <c:pt idx="200">
                  <c:v>-30.256421276495548</c:v>
                </c:pt>
                <c:pt idx="201">
                  <c:v>-30.324166337712573</c:v>
                </c:pt>
                <c:pt idx="202">
                  <c:v>-30.391793264305903</c:v>
                </c:pt>
                <c:pt idx="203">
                  <c:v>-30.459299034376272</c:v>
                </c:pt>
                <c:pt idx="204">
                  <c:v>-30.526680783852512</c:v>
                </c:pt>
                <c:pt idx="205">
                  <c:v>-30.593935799442029</c:v>
                </c:pt>
                <c:pt idx="206">
                  <c:v>-30.661061511922728</c:v>
                </c:pt>
                <c:pt idx="207">
                  <c:v>-30.728055489758077</c:v>
                </c:pt>
                <c:pt idx="208">
                  <c:v>-30.794915433017586</c:v>
                </c:pt>
                <c:pt idx="209">
                  <c:v>-30.861639167586642</c:v>
                </c:pt>
                <c:pt idx="210">
                  <c:v>-30.928224639650054</c:v>
                </c:pt>
                <c:pt idx="211">
                  <c:v>-30.994669910434993</c:v>
                </c:pt>
                <c:pt idx="212">
                  <c:v>-31.06097315119964</c:v>
                </c:pt>
                <c:pt idx="213">
                  <c:v>-31.127132638454754</c:v>
                </c:pt>
                <c:pt idx="214">
                  <c:v>-31.193146749406104</c:v>
                </c:pt>
                <c:pt idx="215">
                  <c:v>-31.259013957606339</c:v>
                </c:pt>
                <c:pt idx="216">
                  <c:v>-31.324732828805686</c:v>
                </c:pt>
                <c:pt idx="217">
                  <c:v>-31.390302016991271</c:v>
                </c:pt>
                <c:pt idx="218">
                  <c:v>-31.455720260605617</c:v>
                </c:pt>
                <c:pt idx="219">
                  <c:v>-31.520986378935277</c:v>
                </c:pt>
                <c:pt idx="220">
                  <c:v>-31.58609926866113</c:v>
                </c:pt>
                <c:pt idx="221">
                  <c:v>-31.651057900562364</c:v>
                </c:pt>
                <c:pt idx="222">
                  <c:v>-31.715861316366517</c:v>
                </c:pt>
                <c:pt idx="223">
                  <c:v>-31.780508625738445</c:v>
                </c:pt>
                <c:pt idx="224">
                  <c:v>-31.844999003401501</c:v>
                </c:pt>
                <c:pt idx="225">
                  <c:v>-31.909331686384395</c:v>
                </c:pt>
                <c:pt idx="226">
                  <c:v>-31.973505971387901</c:v>
                </c:pt>
                <c:pt idx="227">
                  <c:v>-32.037521212265425</c:v>
                </c:pt>
                <c:pt idx="228">
                  <c:v>-32.101376817612227</c:v>
                </c:pt>
                <c:pt idx="229">
                  <c:v>-32.16507224845801</c:v>
                </c:pt>
                <c:pt idx="230">
                  <c:v>-32.228607016058135</c:v>
                </c:pt>
                <c:pt idx="231">
                  <c:v>-32.291980679778717</c:v>
                </c:pt>
                <c:pt idx="232">
                  <c:v>-32.355192845071365</c:v>
                </c:pt>
                <c:pt idx="233">
                  <c:v>-32.418243161533297</c:v>
                </c:pt>
                <c:pt idx="234">
                  <c:v>-32.481131321048991</c:v>
                </c:pt>
                <c:pt idx="235">
                  <c:v>-32.543857056009585</c:v>
                </c:pt>
                <c:pt idx="236">
                  <c:v>-32.606420137606463</c:v>
                </c:pt>
                <c:pt idx="237">
                  <c:v>-32.668820374195768</c:v>
                </c:pt>
                <c:pt idx="238">
                  <c:v>-32.731057609730513</c:v>
                </c:pt>
                <c:pt idx="239">
                  <c:v>-32.793131722257314</c:v>
                </c:pt>
                <c:pt idx="240">
                  <c:v>-32.855042622474926</c:v>
                </c:pt>
                <c:pt idx="241">
                  <c:v>-32.916790252351667</c:v>
                </c:pt>
                <c:pt idx="242">
                  <c:v>-32.978374583799294</c:v>
                </c:pt>
                <c:pt idx="243">
                  <c:v>-33.039795617400785</c:v>
                </c:pt>
                <c:pt idx="244">
                  <c:v>-33.101053381189601</c:v>
                </c:pt>
                <c:pt idx="245">
                  <c:v>-33.162147929478294</c:v>
                </c:pt>
                <c:pt idx="246">
                  <c:v>-33.223079341734262</c:v>
                </c:pt>
                <c:pt idx="247">
                  <c:v>-33.283847721500578</c:v>
                </c:pt>
                <c:pt idx="248">
                  <c:v>-33.344453195360032</c:v>
                </c:pt>
                <c:pt idx="249">
                  <c:v>-33.404895911940493</c:v>
                </c:pt>
                <c:pt idx="250">
                  <c:v>-33.465176040959847</c:v>
                </c:pt>
                <c:pt idx="251">
                  <c:v>-33.525293772308757</c:v>
                </c:pt>
                <c:pt idx="252">
                  <c:v>-33.585249315169811</c:v>
                </c:pt>
                <c:pt idx="253">
                  <c:v>-33.645042897171315</c:v>
                </c:pt>
                <c:pt idx="254">
                  <c:v>-33.704674763574488</c:v>
                </c:pt>
                <c:pt idx="255">
                  <c:v>-33.764145176492505</c:v>
                </c:pt>
                <c:pt idx="256">
                  <c:v>-33.823454414140144</c:v>
                </c:pt>
                <c:pt idx="257">
                  <c:v>-33.882602770112761</c:v>
                </c:pt>
                <c:pt idx="258">
                  <c:v>-33.941590552693356</c:v>
                </c:pt>
                <c:pt idx="259">
                  <c:v>-34.000418084186599</c:v>
                </c:pt>
                <c:pt idx="260">
                  <c:v>-34.05908570027875</c:v>
                </c:pt>
                <c:pt idx="261">
                  <c:v>-34.117593749422348</c:v>
                </c:pt>
                <c:pt idx="262">
                  <c:v>-34.17594259224466</c:v>
                </c:pt>
                <c:pt idx="263">
                  <c:v>-34.234132600979031</c:v>
                </c:pt>
                <c:pt idx="264">
                  <c:v>-34.292164158918119</c:v>
                </c:pt>
                <c:pt idx="265">
                  <c:v>-34.350037659888166</c:v>
                </c:pt>
                <c:pt idx="266">
                  <c:v>-34.407753507743408</c:v>
                </c:pt>
                <c:pt idx="267">
                  <c:v>-34.46531211588001</c:v>
                </c:pt>
                <c:pt idx="268">
                  <c:v>-34.522713906768459</c:v>
                </c:pt>
                <c:pt idx="269">
                  <c:v>-34.579959311503956</c:v>
                </c:pt>
                <c:pt idx="270">
                  <c:v>-34.637048769373926</c:v>
                </c:pt>
                <c:pt idx="271">
                  <c:v>-34.693982727442062</c:v>
                </c:pt>
                <c:pt idx="272">
                  <c:v>-34.750761640148198</c:v>
                </c:pt>
                <c:pt idx="273">
                  <c:v>-34.807385968923448</c:v>
                </c:pt>
                <c:pt idx="274">
                  <c:v>-34.863856181819969</c:v>
                </c:pt>
                <c:pt idx="275">
                  <c:v>-34.920172753154809</c:v>
                </c:pt>
                <c:pt idx="276">
                  <c:v>-34.976336163167289</c:v>
                </c:pt>
                <c:pt idx="277">
                  <c:v>-35.032346897689372</c:v>
                </c:pt>
                <c:pt idx="278">
                  <c:v>-35.088205447828614</c:v>
                </c:pt>
                <c:pt idx="279">
                  <c:v>-35.143912309663065</c:v>
                </c:pt>
                <c:pt idx="280">
                  <c:v>-35.199467983947756</c:v>
                </c:pt>
                <c:pt idx="281">
                  <c:v>-35.254872975832392</c:v>
                </c:pt>
                <c:pt idx="282">
                  <c:v>-35.310127794589661</c:v>
                </c:pt>
                <c:pt idx="283">
                  <c:v>-35.365232953353932</c:v>
                </c:pt>
                <c:pt idx="284">
                  <c:v>-35.420188968869752</c:v>
                </c:pt>
                <c:pt idx="285">
                  <c:v>-35.474996361250021</c:v>
                </c:pt>
                <c:pt idx="286">
                  <c:v>-35.529655653743276</c:v>
                </c:pt>
                <c:pt idx="287">
                  <c:v>-35.58416737250981</c:v>
                </c:pt>
                <c:pt idx="288">
                  <c:v>-35.638532046406318</c:v>
                </c:pt>
                <c:pt idx="289">
                  <c:v>-35.692750206778747</c:v>
                </c:pt>
                <c:pt idx="290">
                  <c:v>-35.746822387263009</c:v>
                </c:pt>
                <c:pt idx="291">
                  <c:v>-35.800749123593299</c:v>
                </c:pt>
                <c:pt idx="292">
                  <c:v>-35.854530953417765</c:v>
                </c:pt>
                <c:pt idx="293">
                  <c:v>-35.908168416121143</c:v>
                </c:pt>
                <c:pt idx="294">
                  <c:v>-35.961662052654233</c:v>
                </c:pt>
                <c:pt idx="295">
                  <c:v>-36.015012405369937</c:v>
                </c:pt>
                <c:pt idx="296">
                  <c:v>-36.068220017865514</c:v>
                </c:pt>
                <c:pt idx="297">
                  <c:v>-36.121285434830966</c:v>
                </c:pt>
                <c:pt idx="298">
                  <c:v>-36.174209201903267</c:v>
                </c:pt>
                <c:pt idx="299">
                  <c:v>-36.226991865526166</c:v>
                </c:pt>
                <c:pt idx="300">
                  <c:v>-36.279633972815475</c:v>
                </c:pt>
                <c:pt idx="301">
                  <c:v>-36.332136071429602</c:v>
                </c:pt>
                <c:pt idx="302">
                  <c:v>-36.38449870944504</c:v>
                </c:pt>
                <c:pt idx="303">
                  <c:v>-36.436722435236803</c:v>
                </c:pt>
                <c:pt idx="304">
                  <c:v>-36.488807797363513</c:v>
                </c:pt>
                <c:pt idx="305">
                  <c:v>-36.540755344456997</c:v>
                </c:pt>
                <c:pt idx="306">
                  <c:v>-36.592565625116222</c:v>
                </c:pt>
                <c:pt idx="307">
                  <c:v>-36.644239187805468</c:v>
                </c:pt>
                <c:pt idx="308">
                  <c:v>-36.695776580756515</c:v>
                </c:pt>
                <c:pt idx="309">
                  <c:v>-36.747178351874737</c:v>
                </c:pt>
                <c:pt idx="310">
                  <c:v>-36.798445048648993</c:v>
                </c:pt>
                <c:pt idx="311">
                  <c:v>-36.849577218065079</c:v>
                </c:pt>
                <c:pt idx="312">
                  <c:v>-36.900575406522698</c:v>
                </c:pt>
                <c:pt idx="313">
                  <c:v>-36.951440159755904</c:v>
                </c:pt>
                <c:pt idx="314">
                  <c:v>-37.002172022756604</c:v>
                </c:pt>
                <c:pt idx="315">
                  <c:v>-37.052771539701411</c:v>
                </c:pt>
                <c:pt idx="316">
                  <c:v>-37.103239253881377</c:v>
                </c:pt>
                <c:pt idx="317">
                  <c:v>-37.153575707634673</c:v>
                </c:pt>
                <c:pt idx="318">
                  <c:v>-37.203781442282171</c:v>
                </c:pt>
                <c:pt idx="319">
                  <c:v>-37.253856998065615</c:v>
                </c:pt>
                <c:pt idx="320">
                  <c:v>-37.303802914088507</c:v>
                </c:pt>
                <c:pt idx="321">
                  <c:v>-37.353619728259496</c:v>
                </c:pt>
                <c:pt idx="322">
                  <c:v>-37.403307977238185</c:v>
                </c:pt>
                <c:pt idx="323">
                  <c:v>-37.452868196383307</c:v>
                </c:pt>
                <c:pt idx="324">
                  <c:v>-37.50230091970321</c:v>
                </c:pt>
                <c:pt idx="325">
                  <c:v>-37.551606679808444</c:v>
                </c:pt>
                <c:pt idx="326">
                  <c:v>-37.600786007866546</c:v>
                </c:pt>
                <c:pt idx="327">
                  <c:v>-37.649839433558824</c:v>
                </c:pt>
                <c:pt idx="328">
                  <c:v>-37.698767485039113</c:v>
                </c:pt>
                <c:pt idx="329">
                  <c:v>-37.747570688894427</c:v>
                </c:pt>
                <c:pt idx="330">
                  <c:v>-37.79624957010747</c:v>
                </c:pt>
                <c:pt idx="331">
                  <c:v>-37.844804652020855</c:v>
                </c:pt>
                <c:pt idx="332">
                  <c:v>-37.893236456303121</c:v>
                </c:pt>
                <c:pt idx="333">
                  <c:v>-37.941545502916263</c:v>
                </c:pt>
                <c:pt idx="334">
                  <c:v>-37.989732310085003</c:v>
                </c:pt>
                <c:pt idx="335">
                  <c:v>-38.037797394267471</c:v>
                </c:pt>
                <c:pt idx="336">
                  <c:v>-38.085741270127414</c:v>
                </c:pt>
                <c:pt idx="337">
                  <c:v>-38.133564450507841</c:v>
                </c:pt>
                <c:pt idx="338">
                  <c:v>-38.181267446406004</c:v>
                </c:pt>
                <c:pt idx="339">
                  <c:v>-38.228850766949741</c:v>
                </c:pt>
                <c:pt idx="340">
                  <c:v>-38.27631491937511</c:v>
                </c:pt>
                <c:pt idx="341">
                  <c:v>-38.3236604090052</c:v>
                </c:pt>
                <c:pt idx="342">
                  <c:v>-38.370887739230199</c:v>
                </c:pt>
                <c:pt idx="343">
                  <c:v>-38.41799741148855</c:v>
                </c:pt>
                <c:pt idx="344">
                  <c:v>-38.464989925249292</c:v>
                </c:pt>
                <c:pt idx="345">
                  <c:v>-38.511865777995375</c:v>
                </c:pt>
                <c:pt idx="346">
                  <c:v>-38.558625465208152</c:v>
                </c:pt>
                <c:pt idx="347">
                  <c:v>-38.605269480352653</c:v>
                </c:pt>
                <c:pt idx="348">
                  <c:v>-38.65179831486401</c:v>
                </c:pt>
                <c:pt idx="349">
                  <c:v>-38.698212458134734</c:v>
                </c:pt>
                <c:pt idx="350">
                  <c:v>-38.744512397502881</c:v>
                </c:pt>
                <c:pt idx="351">
                  <c:v>-38.790698618241073</c:v>
                </c:pt>
                <c:pt idx="352">
                  <c:v>-38.836771603546374</c:v>
                </c:pt>
                <c:pt idx="353">
                  <c:v>-38.882731834530958</c:v>
                </c:pt>
                <c:pt idx="354">
                  <c:v>-38.928579790213561</c:v>
                </c:pt>
                <c:pt idx="355">
                  <c:v>-38.974315947511592</c:v>
                </c:pt>
                <c:pt idx="356">
                  <c:v>-39.019940781234105</c:v>
                </c:pt>
                <c:pt idx="357">
                  <c:v>-39.065454764075369</c:v>
                </c:pt>
                <c:pt idx="358">
                  <c:v>-39.110858366609087</c:v>
                </c:pt>
                <c:pt idx="359">
                  <c:v>-39.156152057283343</c:v>
                </c:pt>
                <c:pt idx="360">
                  <c:v>-39.201336302416067</c:v>
                </c:pt>
                <c:pt idx="361">
                  <c:v>-39.246411566191171</c:v>
                </c:pt>
                <c:pt idx="362">
                  <c:v>-39.291378310655233</c:v>
                </c:pt>
                <c:pt idx="363">
                  <c:v>-39.336236995714749</c:v>
                </c:pt>
                <c:pt idx="364">
                  <c:v>-39.380988079133843</c:v>
                </c:pt>
                <c:pt idx="365">
                  <c:v>-39.425632016532617</c:v>
                </c:pt>
                <c:pt idx="366">
                  <c:v>-39.470169261385905</c:v>
                </c:pt>
                <c:pt idx="367">
                  <c:v>-39.514600265022487</c:v>
                </c:pt>
                <c:pt idx="368">
                  <c:v>-39.558925476624836</c:v>
                </c:pt>
                <c:pt idx="369">
                  <c:v>-39.603145343229301</c:v>
                </c:pt>
                <c:pt idx="370">
                  <c:v>-39.647260309726576</c:v>
                </c:pt>
                <c:pt idx="371">
                  <c:v>-39.691270818862783</c:v>
                </c:pt>
                <c:pt idx="372">
                  <c:v>-39.735177311240754</c:v>
                </c:pt>
                <c:pt idx="373">
                  <c:v>-39.778980225321874</c:v>
                </c:pt>
                <c:pt idx="374">
                  <c:v>-39.822679997428089</c:v>
                </c:pt>
                <c:pt idx="375">
                  <c:v>-39.866277061744455</c:v>
                </c:pt>
                <c:pt idx="376">
                  <c:v>-39.909771850321867</c:v>
                </c:pt>
                <c:pt idx="377">
                  <c:v>-39.953164793080219</c:v>
                </c:pt>
                <c:pt idx="378">
                  <c:v>-39.99645631781177</c:v>
                </c:pt>
                <c:pt idx="379">
                  <c:v>-40.039646850184944</c:v>
                </c:pt>
                <c:pt idx="380">
                  <c:v>-40.082736813748234</c:v>
                </c:pt>
                <c:pt idx="381">
                  <c:v>-40.125726629934569</c:v>
                </c:pt>
                <c:pt idx="382">
                  <c:v>-40.16861671806582</c:v>
                </c:pt>
                <c:pt idx="383">
                  <c:v>-40.211407495357562</c:v>
                </c:pt>
                <c:pt idx="384">
                  <c:v>-40.254099376924124</c:v>
                </c:pt>
                <c:pt idx="385">
                  <c:v>-40.296692775783882</c:v>
                </c:pt>
                <c:pt idx="386">
                  <c:v>-40.339188102864689</c:v>
                </c:pt>
                <c:pt idx="387">
                  <c:v>-40.381585767009611</c:v>
                </c:pt>
                <c:pt idx="388">
                  <c:v>-40.42388617498279</c:v>
                </c:pt>
                <c:pt idx="389">
                  <c:v>-40.466089731475556</c:v>
                </c:pt>
                <c:pt idx="390">
                  <c:v>-40.508196839112699</c:v>
                </c:pt>
                <c:pt idx="391">
                  <c:v>-40.550207898458901</c:v>
                </c:pt>
                <c:pt idx="392">
                  <c:v>-40.592123308025414</c:v>
                </c:pt>
                <c:pt idx="393">
                  <c:v>-40.63394346427679</c:v>
                </c:pt>
                <c:pt idx="394">
                  <c:v>-40.675668761637809</c:v>
                </c:pt>
                <c:pt idx="395">
                  <c:v>-40.717299592500609</c:v>
                </c:pt>
                <c:pt idx="396">
                  <c:v>-40.758836347231892</c:v>
                </c:pt>
                <c:pt idx="397">
                  <c:v>-40.800279414180267</c:v>
                </c:pt>
                <c:pt idx="398">
                  <c:v>-40.841629179683764</c:v>
                </c:pt>
                <c:pt idx="399">
                  <c:v>-40.88288602807738</c:v>
                </c:pt>
                <c:pt idx="400">
                  <c:v>-40.924050341700919</c:v>
                </c:pt>
                <c:pt idx="401">
                  <c:v>-40.965122500906659</c:v>
                </c:pt>
                <c:pt idx="402">
                  <c:v>-41.006102884067403</c:v>
                </c:pt>
                <c:pt idx="403">
                  <c:v>-41.046991867584467</c:v>
                </c:pt>
                <c:pt idx="404">
                  <c:v>-41.087789825895825</c:v>
                </c:pt>
                <c:pt idx="405">
                  <c:v>-41.128497131484245</c:v>
                </c:pt>
                <c:pt idx="406">
                  <c:v>-41.16911415488569</c:v>
                </c:pt>
                <c:pt idx="407">
                  <c:v>-41.209641264697574</c:v>
                </c:pt>
                <c:pt idx="408">
                  <c:v>-41.250078827587302</c:v>
                </c:pt>
                <c:pt idx="409">
                  <c:v>-41.290427208300699</c:v>
                </c:pt>
                <c:pt idx="410">
                  <c:v>-41.330686769670635</c:v>
                </c:pt>
                <c:pt idx="411">
                  <c:v>-41.370857872625642</c:v>
                </c:pt>
                <c:pt idx="412">
                  <c:v>-41.410940876198595</c:v>
                </c:pt>
                <c:pt idx="413">
                  <c:v>-41.450936137535479</c:v>
                </c:pt>
                <c:pt idx="414">
                  <c:v>-41.490844011904116</c:v>
                </c:pt>
                <c:pt idx="415">
                  <c:v>-41.530664852703083</c:v>
                </c:pt>
                <c:pt idx="416">
                  <c:v>-41.570399011470585</c:v>
                </c:pt>
                <c:pt idx="417">
                  <c:v>-41.610046837893258</c:v>
                </c:pt>
                <c:pt idx="418">
                  <c:v>-41.649608679815238</c:v>
                </c:pt>
                <c:pt idx="419">
                  <c:v>-41.689084883247077</c:v>
                </c:pt>
                <c:pt idx="420">
                  <c:v>-41.728475792374802</c:v>
                </c:pt>
                <c:pt idx="421">
                  <c:v>-41.767781749568883</c:v>
                </c:pt>
                <c:pt idx="422">
                  <c:v>-41.807003095393362</c:v>
                </c:pt>
                <c:pt idx="423">
                  <c:v>-41.846140168614866</c:v>
                </c:pt>
                <c:pt idx="424">
                  <c:v>-41.885193306211733</c:v>
                </c:pt>
                <c:pt idx="425">
                  <c:v>-41.924162843383144</c:v>
                </c:pt>
                <c:pt idx="426">
                  <c:v>-41.963049113558185</c:v>
                </c:pt>
                <c:pt idx="427">
                  <c:v>-42.001852448405046</c:v>
                </c:pt>
                <c:pt idx="428">
                  <c:v>-42.040573177840102</c:v>
                </c:pt>
                <c:pt idx="429">
                  <c:v>-42.079211630037108</c:v>
                </c:pt>
                <c:pt idx="430">
                  <c:v>-42.117768131436293</c:v>
                </c:pt>
                <c:pt idx="431">
                  <c:v>-42.156243006753584</c:v>
                </c:pt>
                <c:pt idx="432">
                  <c:v>-42.194636578989687</c:v>
                </c:pt>
                <c:pt idx="433">
                  <c:v>-42.232949169439266</c:v>
                </c:pt>
                <c:pt idx="434">
                  <c:v>-42.271181097700094</c:v>
                </c:pt>
                <c:pt idx="435">
                  <c:v>-42.309332681682164</c:v>
                </c:pt>
                <c:pt idx="436">
                  <c:v>-42.347404237616864</c:v>
                </c:pt>
                <c:pt idx="437">
                  <c:v>-42.385396080066045</c:v>
                </c:pt>
                <c:pt idx="438">
                  <c:v>-42.423308521931133</c:v>
                </c:pt>
                <c:pt idx="439">
                  <c:v>-42.461141874462328</c:v>
                </c:pt>
                <c:pt idx="440">
                  <c:v>-42.498896447267541</c:v>
                </c:pt>
                <c:pt idx="441">
                  <c:v>-42.536572548321551</c:v>
                </c:pt>
                <c:pt idx="442">
                  <c:v>-42.574170483975038</c:v>
                </c:pt>
                <c:pt idx="443">
                  <c:v>-42.611690558963616</c:v>
                </c:pt>
                <c:pt idx="444">
                  <c:v>-42.649133076416888</c:v>
                </c:pt>
                <c:pt idx="445">
                  <c:v>-42.686498337867327</c:v>
                </c:pt>
                <c:pt idx="446">
                  <c:v>-42.723786643259423</c:v>
                </c:pt>
                <c:pt idx="447">
                  <c:v>-42.760998290958469</c:v>
                </c:pt>
                <c:pt idx="448">
                  <c:v>-42.798133577759607</c:v>
                </c:pt>
                <c:pt idx="449">
                  <c:v>-42.835192798896664</c:v>
                </c:pt>
                <c:pt idx="450">
                  <c:v>-42.872176248051062</c:v>
                </c:pt>
                <c:pt idx="451">
                  <c:v>-42.909084217360686</c:v>
                </c:pt>
                <c:pt idx="452">
                  <c:v>-42.945916997428654</c:v>
                </c:pt>
                <c:pt idx="453">
                  <c:v>-42.982674877332173</c:v>
                </c:pt>
                <c:pt idx="454">
                  <c:v>-43.019358144631276</c:v>
                </c:pt>
                <c:pt idx="455">
                  <c:v>-43.055967085377567</c:v>
                </c:pt>
                <c:pt idx="456">
                  <c:v>-43.092501984122961</c:v>
                </c:pt>
                <c:pt idx="457">
                  <c:v>-43.128963123928287</c:v>
                </c:pt>
                <c:pt idx="458">
                  <c:v>-43.165350786372009</c:v>
                </c:pt>
                <c:pt idx="459">
                  <c:v>-43.201665251558822</c:v>
                </c:pt>
                <c:pt idx="460">
                  <c:v>-43.237906798128201</c:v>
                </c:pt>
                <c:pt idx="461">
                  <c:v>-43.27407570326298</c:v>
                </c:pt>
                <c:pt idx="462">
                  <c:v>-43.31017224269786</c:v>
                </c:pt>
                <c:pt idx="463">
                  <c:v>-43.346196690727922</c:v>
                </c:pt>
                <c:pt idx="464">
                  <c:v>-43.382149320216953</c:v>
                </c:pt>
                <c:pt idx="465">
                  <c:v>-43.418030402606</c:v>
                </c:pt>
                <c:pt idx="466">
                  <c:v>-43.453840207921658</c:v>
                </c:pt>
                <c:pt idx="467">
                  <c:v>-43.489579004784424</c:v>
                </c:pt>
                <c:pt idx="468">
                  <c:v>-43.525247060416994</c:v>
                </c:pt>
                <c:pt idx="469">
                  <c:v>-43.56084464065254</c:v>
                </c:pt>
                <c:pt idx="470">
                  <c:v>-43.596372009942925</c:v>
                </c:pt>
                <c:pt idx="471">
                  <c:v>-43.631829431366867</c:v>
                </c:pt>
                <c:pt idx="472">
                  <c:v>-43.667217166638139</c:v>
                </c:pt>
                <c:pt idx="473">
                  <c:v>-43.70253547611361</c:v>
                </c:pt>
                <c:pt idx="474">
                  <c:v>-43.737784618801371</c:v>
                </c:pt>
                <c:pt idx="475">
                  <c:v>-43.772964852368759</c:v>
                </c:pt>
                <c:pt idx="476">
                  <c:v>-43.808076433150333</c:v>
                </c:pt>
                <c:pt idx="477">
                  <c:v>-43.843119616155811</c:v>
                </c:pt>
                <c:pt idx="478">
                  <c:v>-43.878094655078037</c:v>
                </c:pt>
                <c:pt idx="479">
                  <c:v>-43.913001802300798</c:v>
                </c:pt>
                <c:pt idx="480">
                  <c:v>-43.947841308906696</c:v>
                </c:pt>
                <c:pt idx="481">
                  <c:v>-43.982613424684907</c:v>
                </c:pt>
                <c:pt idx="482">
                  <c:v>-44.017318398138976</c:v>
                </c:pt>
                <c:pt idx="483">
                  <c:v>-44.051956476494489</c:v>
                </c:pt>
                <c:pt idx="484">
                  <c:v>-44.08652790570676</c:v>
                </c:pt>
                <c:pt idx="485">
                  <c:v>-44.121032930468445</c:v>
                </c:pt>
                <c:pt idx="486">
                  <c:v>-44.155471794217213</c:v>
                </c:pt>
                <c:pt idx="487">
                  <c:v>-44.189844739143147</c:v>
                </c:pt>
                <c:pt idx="488">
                  <c:v>-44.224152006196384</c:v>
                </c:pt>
                <c:pt idx="489">
                  <c:v>-44.258393835094509</c:v>
                </c:pt>
                <c:pt idx="490">
                  <c:v>-44.292570464330005</c:v>
                </c:pt>
                <c:pt idx="491">
                  <c:v>-44.326682131177648</c:v>
                </c:pt>
                <c:pt idx="492">
                  <c:v>-44.360729071701812</c:v>
                </c:pt>
                <c:pt idx="493">
                  <c:v>-44.394711520763806</c:v>
                </c:pt>
                <c:pt idx="494">
                  <c:v>-44.428629712029135</c:v>
                </c:pt>
                <c:pt idx="495">
                  <c:v>-44.462483877974684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C67-4DF4-A5FD-921C40BD7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2029519"/>
        <c:axId val="34816335"/>
      </c:scatterChart>
      <c:valAx>
        <c:axId val="34805519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5663665795520845"/>
              <c:y val="0.9013169845594913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4810927"/>
        <c:crossesAt val="-0.2"/>
        <c:crossBetween val="midCat"/>
      </c:valAx>
      <c:valAx>
        <c:axId val="34810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リップル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1.2701793214806435E-4"/>
              <c:y val="0.291453724960129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4805519"/>
        <c:crossesAt val="0.1"/>
        <c:crossBetween val="midCat"/>
      </c:valAx>
      <c:valAx>
        <c:axId val="34816335"/>
        <c:scaling>
          <c:orientation val="minMax"/>
          <c:max val="0"/>
          <c:min val="-50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963556851311959"/>
              <c:y val="0.2872187851518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02029519"/>
        <c:crosses val="max"/>
        <c:crossBetween val="midCat"/>
      </c:valAx>
      <c:valAx>
        <c:axId val="302029519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8163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945536144716605"/>
          <c:y val="0.12461855729572267"/>
          <c:w val="0.26068760635689769"/>
          <c:h val="0.1435363162022329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ja-JP" altLang="en-US" sz="1000">
                <a:solidFill>
                  <a:schemeClr val="tx1">
                    <a:lumMod val="95000"/>
                    <a:lumOff val="5000"/>
                  </a:schemeClr>
                </a:solidFill>
              </a:rPr>
              <a:t>３次連立チェビシェフ</a:t>
            </a:r>
            <a:r>
              <a:rPr lang="en-US" altLang="ja-JP" sz="1000">
                <a:solidFill>
                  <a:schemeClr val="tx1">
                    <a:lumMod val="95000"/>
                    <a:lumOff val="5000"/>
                  </a:schemeClr>
                </a:solidFill>
              </a:rPr>
              <a:t>+1</a:t>
            </a:r>
          </a:p>
          <a:p>
            <a:pPr>
              <a:defRPr/>
            </a:pPr>
            <a:r>
              <a:rPr lang="en-US" altLang="ja-JP" sz="1000">
                <a:solidFill>
                  <a:schemeClr val="tx1">
                    <a:lumMod val="95000"/>
                    <a:lumOff val="5000"/>
                  </a:schemeClr>
                </a:solidFill>
              </a:rPr>
              <a:t>RL: 20dB</a:t>
            </a:r>
            <a:r>
              <a:rPr lang="ja-JP" altLang="en-US" sz="1000">
                <a:solidFill>
                  <a:schemeClr val="tx1">
                    <a:lumMod val="95000"/>
                    <a:lumOff val="5000"/>
                  </a:schemeClr>
                </a:solidFill>
              </a:rPr>
              <a:t>　</a:t>
            </a:r>
            <a:r>
              <a:rPr lang="en-US" altLang="ja-JP" sz="1000">
                <a:solidFill>
                  <a:schemeClr val="tx1">
                    <a:lumMod val="95000"/>
                    <a:lumOff val="5000"/>
                  </a:schemeClr>
                </a:solidFill>
              </a:rPr>
              <a:t>min</a:t>
            </a:r>
          </a:p>
          <a:p>
            <a:pPr>
              <a:defRPr/>
            </a:pPr>
            <a:r>
              <a:rPr lang="en-US" altLang="ja-JP" sz="1000">
                <a:solidFill>
                  <a:schemeClr val="tx1">
                    <a:lumMod val="95000"/>
                    <a:lumOff val="5000"/>
                  </a:schemeClr>
                </a:solidFill>
              </a:rPr>
              <a:t>VSWR:1.22</a:t>
            </a:r>
            <a:r>
              <a:rPr lang="ja-JP" altLang="en-US" sz="1000">
                <a:solidFill>
                  <a:schemeClr val="tx1">
                    <a:lumMod val="95000"/>
                    <a:lumOff val="5000"/>
                  </a:schemeClr>
                </a:solidFill>
              </a:rPr>
              <a:t>　</a:t>
            </a:r>
            <a:r>
              <a:rPr lang="en-US" altLang="ja-JP" sz="1000">
                <a:solidFill>
                  <a:schemeClr val="tx1">
                    <a:lumMod val="95000"/>
                    <a:lumOff val="5000"/>
                  </a:schemeClr>
                </a:solidFill>
              </a:rPr>
              <a:t>max</a:t>
            </a:r>
            <a:endParaRPr lang="ja-JP" sz="100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17268847024690812"/>
          <c:y val="7.86334340874516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675486992174797"/>
          <c:y val="7.7800629848904984E-2"/>
          <c:w val="0.77868209240811781"/>
          <c:h val="0.80019354920400632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演算処理!$BA$34:$BA$529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演算処理!$BB$34:$BB$529</c:f>
              <c:numCache>
                <c:formatCode>General</c:formatCode>
                <c:ptCount val="496"/>
                <c:pt idx="0">
                  <c:v>-7.1636525194422474E-5</c:v>
                </c:pt>
                <c:pt idx="1">
                  <c:v>-1.4738053368284676E-4</c:v>
                </c:pt>
                <c:pt idx="2">
                  <c:v>-2.7049270643166989E-4</c:v>
                </c:pt>
                <c:pt idx="3">
                  <c:v>-4.564397924850716E-4</c:v>
                </c:pt>
                <c:pt idx="4">
                  <c:v>-7.2204964772077155E-4</c:v>
                </c:pt>
                <c:pt idx="5">
                  <c:v>-1.0850813518695421E-3</c:v>
                </c:pt>
                <c:pt idx="6">
                  <c:v>-1.5637432451478749E-3</c:v>
                </c:pt>
                <c:pt idx="7">
                  <c:v>-2.1761615843097141E-3</c:v>
                </c:pt>
                <c:pt idx="8">
                  <c:v>-2.9398032548460474E-3</c:v>
                </c:pt>
                <c:pt idx="9">
                  <c:v>-3.8708568438849391E-3</c:v>
                </c:pt>
                <c:pt idx="10">
                  <c:v>-4.9835773878511768E-3</c:v>
                </c:pt>
                <c:pt idx="11">
                  <c:v>-6.2896012716197333E-3</c:v>
                </c:pt>
                <c:pt idx="12">
                  <c:v>-7.7972390852366364E-3</c:v>
                </c:pt>
                <c:pt idx="13">
                  <c:v>-9.5107557565070264E-3</c:v>
                </c:pt>
                <c:pt idx="14">
                  <c:v>-1.1429648995169258E-2</c:v>
                </c:pt>
                <c:pt idx="15">
                  <c:v>-1.3547939036512489E-2</c:v>
                </c:pt>
                <c:pt idx="16">
                  <c:v>-1.5853484900818685E-2</c:v>
                </c:pt>
                <c:pt idx="17">
                  <c:v>-1.8327344946837368E-2</c:v>
                </c:pt>
                <c:pt idx="18">
                  <c:v>-2.0943202471173469E-2</c:v>
                </c:pt>
                <c:pt idx="19">
                  <c:v>-2.3666880597388903E-2</c:v>
                </c:pt>
                <c:pt idx="20">
                  <c:v>-2.6455974850633505E-2</c:v>
                </c:pt>
                <c:pt idx="21">
                  <c:v>-2.9259636814532242E-2</c:v>
                </c:pt>
                <c:pt idx="22">
                  <c:v>-3.2018548361367527E-2</c:v>
                </c:pt>
                <c:pt idx="23">
                  <c:v>-3.4665133451914298E-2</c:v>
                </c:pt>
                <c:pt idx="24">
                  <c:v>-3.7124063821363677E-2</c:v>
                </c:pt>
                <c:pt idx="25">
                  <c:v>-3.9313126512656227E-2</c:v>
                </c:pt>
                <c:pt idx="26">
                  <c:v>-4.1144535825622414E-2</c:v>
                </c:pt>
                <c:pt idx="27">
                  <c:v>-4.252679060434765E-2</c:v>
                </c:pt>
                <c:pt idx="28">
                  <c:v>-4.3367200841153059E-2</c:v>
                </c:pt>
                <c:pt idx="29">
                  <c:v>-4.3575236472734744E-2</c:v>
                </c:pt>
                <c:pt idx="30">
                  <c:v>-4.3066887308890023E-2</c:v>
                </c:pt>
                <c:pt idx="31">
                  <c:v>-4.1770267755872115E-2</c:v>
                </c:pt>
                <c:pt idx="32">
                  <c:v>-3.9632754950175215E-2</c:v>
                </c:pt>
                <c:pt idx="33">
                  <c:v>-3.6630015601443966E-2</c:v>
                </c:pt>
                <c:pt idx="34">
                  <c:v>-3.2777356354133376E-2</c:v>
                </c:pt>
                <c:pt idx="35">
                  <c:v>-2.8143924947356895E-2</c:v>
                </c:pt>
                <c:pt idx="36">
                  <c:v>-2.287039307098487E-2</c:v>
                </c:pt>
                <c:pt idx="37">
                  <c:v>-1.7190861238492641E-2</c:v>
                </c:pt>
                <c:pt idx="38">
                  <c:v>-1.1459829829593628E-2</c:v>
                </c:pt>
                <c:pt idx="39">
                  <c:v>-6.185157439128809E-3</c:v>
                </c:pt>
                <c:pt idx="40">
                  <c:v>-2.067941170723041E-3</c:v>
                </c:pt>
                <c:pt idx="41">
                  <c:v>-5.0144089959776363E-5</c:v>
                </c:pt>
                <c:pt idx="42">
                  <c:v>-1.3704714385229699E-3</c:v>
                </c:pt>
                <c:pt idx="43">
                  <c:v>-7.6283275382004528E-3</c:v>
                </c:pt>
                <c:pt idx="44">
                  <c:v>-2.0854493286010242E-2</c:v>
                </c:pt>
                <c:pt idx="45">
                  <c:v>-4.3585240085656687E-2</c:v>
                </c:pt>
                <c:pt idx="46">
                  <c:v>-7.8933740337146785E-2</c:v>
                </c:pt>
                <c:pt idx="47">
                  <c:v>-0.13064875880492197</c:v>
                </c:pt>
                <c:pt idx="48">
                  <c:v>-0.20314592144431157</c:v>
                </c:pt>
                <c:pt idx="49">
                  <c:v>-0.30149213626216159</c:v>
                </c:pt>
                <c:pt idx="50">
                  <c:v>-0.43132062395846238</c:v>
                </c:pt>
                <c:pt idx="51">
                  <c:v>-0.59865511045727859</c:v>
                </c:pt>
                <c:pt idx="52">
                  <c:v>-0.80963015932361337</c:v>
                </c:pt>
                <c:pt idx="53">
                  <c:v>-1.0701126190790788</c:v>
                </c:pt>
                <c:pt idx="54">
                  <c:v>-1.3852557930203226</c:v>
                </c:pt>
                <c:pt idx="55">
                  <c:v>-1.7590469758532767</c:v>
                </c:pt>
                <c:pt idx="56">
                  <c:v>-2.1939291217779826</c:v>
                </c:pt>
                <c:pt idx="57">
                  <c:v>-2.6905765534807635</c:v>
                </c:pt>
                <c:pt idx="58">
                  <c:v>-3.247877410258261</c:v>
                </c:pt>
                <c:pt idx="59">
                  <c:v>-3.8631288036720051</c:v>
                </c:pt>
                <c:pt idx="60">
                  <c:v>-4.532401700080336</c:v>
                </c:pt>
                <c:pt idx="61">
                  <c:v>-4.7785541003843122</c:v>
                </c:pt>
                <c:pt idx="62">
                  <c:v>-6.0139311289620698</c:v>
                </c:pt>
                <c:pt idx="63">
                  <c:v>-6.8163237586081742</c:v>
                </c:pt>
                <c:pt idx="64">
                  <c:v>-7.6537528483253938</c:v>
                </c:pt>
                <c:pt idx="65">
                  <c:v>-8.5224649672137858</c:v>
                </c:pt>
                <c:pt idx="66">
                  <c:v>-9.4195136016458214</c:v>
                </c:pt>
                <c:pt idx="67">
                  <c:v>-10.342826861648422</c:v>
                </c:pt>
                <c:pt idx="68">
                  <c:v>-11.291232505375383</c:v>
                </c:pt>
                <c:pt idx="69">
                  <c:v>-12.264463654252392</c:v>
                </c:pt>
                <c:pt idx="70">
                  <c:v>-13.263165225028368</c:v>
                </c:pt>
                <c:pt idx="71">
                  <c:v>-14.28891809026643</c:v>
                </c:pt>
                <c:pt idx="72">
                  <c:v>-15.344296580489454</c:v>
                </c:pt>
                <c:pt idx="73">
                  <c:v>-16.432976038227682</c:v>
                </c:pt>
                <c:pt idx="74">
                  <c:v>-17.559911676280294</c:v>
                </c:pt>
                <c:pt idx="75">
                  <c:v>-18.731619577547747</c:v>
                </c:pt>
                <c:pt idx="76">
                  <c:v>-19.956608425223045</c:v>
                </c:pt>
                <c:pt idx="77">
                  <c:v>-21.246042800866466</c:v>
                </c:pt>
                <c:pt idx="78">
                  <c:v>-22.614778878241957</c:v>
                </c:pt>
                <c:pt idx="79">
                  <c:v>-24.0830301437137</c:v>
                </c:pt>
                <c:pt idx="80">
                  <c:v>-25.679162522616306</c:v>
                </c:pt>
                <c:pt idx="81">
                  <c:v>-27.444658607262248</c:v>
                </c:pt>
                <c:pt idx="82">
                  <c:v>-29.443621443377502</c:v>
                </c:pt>
                <c:pt idx="83">
                  <c:v>-31.782908128015276</c:v>
                </c:pt>
                <c:pt idx="84">
                  <c:v>-34.661353983220849</c:v>
                </c:pt>
                <c:pt idx="85">
                  <c:v>-38.519877518089977</c:v>
                </c:pt>
                <c:pt idx="86">
                  <c:v>-44.727989019957619</c:v>
                </c:pt>
                <c:pt idx="87">
                  <c:v>-71.303528996957908</c:v>
                </c:pt>
                <c:pt idx="88">
                  <c:v>-46.413844500465842</c:v>
                </c:pt>
                <c:pt idx="89">
                  <c:v>-40.544931260111959</c:v>
                </c:pt>
                <c:pt idx="90">
                  <c:v>-37.325877190963212</c:v>
                </c:pt>
                <c:pt idx="91">
                  <c:v>-35.162662735576951</c:v>
                </c:pt>
                <c:pt idx="92">
                  <c:v>-33.569779761152745</c:v>
                </c:pt>
                <c:pt idx="93">
                  <c:v>-32.333720683229295</c:v>
                </c:pt>
                <c:pt idx="94">
                  <c:v>-31.341481600502625</c:v>
                </c:pt>
                <c:pt idx="95">
                  <c:v>-30.525987313911621</c:v>
                </c:pt>
                <c:pt idx="96">
                  <c:v>-29.844167894088017</c:v>
                </c:pt>
                <c:pt idx="97">
                  <c:v>-29.266731318973733</c:v>
                </c:pt>
                <c:pt idx="98">
                  <c:v>-28.772861334235699</c:v>
                </c:pt>
                <c:pt idx="99">
                  <c:v>-28.34724277477763</c:v>
                </c:pt>
                <c:pt idx="100">
                  <c:v>-27.978286716770082</c:v>
                </c:pt>
                <c:pt idx="101">
                  <c:v>-27.657017855024076</c:v>
                </c:pt>
                <c:pt idx="102">
                  <c:v>-27.376348106025389</c:v>
                </c:pt>
                <c:pt idx="103">
                  <c:v>-27.130585965244641</c:v>
                </c:pt>
                <c:pt idx="104">
                  <c:v>-26.915095389516669</c:v>
                </c:pt>
                <c:pt idx="105">
                  <c:v>-26.726052665437223</c:v>
                </c:pt>
                <c:pt idx="106">
                  <c:v>-26.560269328330868</c:v>
                </c:pt>
                <c:pt idx="107">
                  <c:v>-26.415060715589416</c:v>
                </c:pt>
                <c:pt idx="108">
                  <c:v>-26.28814674059813</c:v>
                </c:pt>
                <c:pt idx="109">
                  <c:v>-26.177575858809178</c:v>
                </c:pt>
                <c:pt idx="110">
                  <c:v>-26.081666017226866</c:v>
                </c:pt>
                <c:pt idx="111">
                  <c:v>-25.998958234699423</c:v>
                </c:pt>
                <c:pt idx="112">
                  <c:v>-25.928179708286493</c:v>
                </c:pt>
                <c:pt idx="113">
                  <c:v>-25.86821419603757</c:v>
                </c:pt>
                <c:pt idx="114">
                  <c:v>-25.818078022630182</c:v>
                </c:pt>
                <c:pt idx="115">
                  <c:v>-25.776900476493712</c:v>
                </c:pt>
                <c:pt idx="116">
                  <c:v>-25.74390767037784</c:v>
                </c:pt>
                <c:pt idx="117">
                  <c:v>-25.718409158173262</c:v>
                </c:pt>
                <c:pt idx="118">
                  <c:v>-25.699786763561953</c:v>
                </c:pt>
                <c:pt idx="119">
                  <c:v>-25.687485197401671</c:v>
                </c:pt>
                <c:pt idx="120">
                  <c:v>-25.681004132138298</c:v>
                </c:pt>
                <c:pt idx="121">
                  <c:v>-25.679891471052247</c:v>
                </c:pt>
                <c:pt idx="122">
                  <c:v>-25.683737603501854</c:v>
                </c:pt>
                <c:pt idx="123">
                  <c:v>-25.692170478630679</c:v>
                </c:pt>
                <c:pt idx="124">
                  <c:v>-25.704851362236806</c:v>
                </c:pt>
                <c:pt idx="125">
                  <c:v>-25.721471166840999</c:v>
                </c:pt>
                <c:pt idx="126">
                  <c:v>-25.741747265052389</c:v>
                </c:pt>
                <c:pt idx="127">
                  <c:v>-25.765420712319262</c:v>
                </c:pt>
                <c:pt idx="128">
                  <c:v>-25.792253817975666</c:v>
                </c:pt>
                <c:pt idx="129">
                  <c:v>-25.822028013839777</c:v>
                </c:pt>
                <c:pt idx="130">
                  <c:v>-25.854541978012723</c:v>
                </c:pt>
                <c:pt idx="131">
                  <c:v>-25.889609978372068</c:v>
                </c:pt>
                <c:pt idx="132">
                  <c:v>-25.927060405865383</c:v>
                </c:pt>
                <c:pt idx="133">
                  <c:v>-25.966734472331503</c:v>
                </c:pt>
                <c:pt idx="134">
                  <c:v>-26.008485051401205</c:v>
                </c:pt>
                <c:pt idx="135">
                  <c:v>-26.05217564420769</c:v>
                </c:pt>
                <c:pt idx="136">
                  <c:v>-26.097679454289285</c:v>
                </c:pt>
                <c:pt idx="137">
                  <c:v>-26.144878558289271</c:v>
                </c:pt>
                <c:pt idx="138">
                  <c:v>-26.193663160926427</c:v>
                </c:pt>
                <c:pt idx="139">
                  <c:v>-26.243930924287486</c:v>
                </c:pt>
                <c:pt idx="140">
                  <c:v>-26.295586362828889</c:v>
                </c:pt>
                <c:pt idx="141">
                  <c:v>-26.348540296610594</c:v>
                </c:pt>
                <c:pt idx="142">
                  <c:v>-26.402709356252814</c:v>
                </c:pt>
                <c:pt idx="143">
                  <c:v>-26.45801553393472</c:v>
                </c:pt>
                <c:pt idx="144">
                  <c:v>-26.514385775463722</c:v>
                </c:pt>
                <c:pt idx="145">
                  <c:v>-26.571751609055244</c:v>
                </c:pt>
                <c:pt idx="146">
                  <c:v>-26.630048806989379</c:v>
                </c:pt>
                <c:pt idx="147">
                  <c:v>-26.689217076766564</c:v>
                </c:pt>
                <c:pt idx="148">
                  <c:v>-26.749199778779314</c:v>
                </c:pt>
                <c:pt idx="149">
                  <c:v>-26.809943667860278</c:v>
                </c:pt>
                <c:pt idx="150">
                  <c:v>-26.871398656366118</c:v>
                </c:pt>
                <c:pt idx="151">
                  <c:v>-26.933517596717579</c:v>
                </c:pt>
                <c:pt idx="152">
                  <c:v>-26.996256081544768</c:v>
                </c:pt>
                <c:pt idx="153">
                  <c:v>-27.059572259787089</c:v>
                </c:pt>
                <c:pt idx="154">
                  <c:v>-27.123426667273151</c:v>
                </c:pt>
                <c:pt idx="155">
                  <c:v>-27.187782070461303</c:v>
                </c:pt>
                <c:pt idx="156">
                  <c:v>-27.252603322157924</c:v>
                </c:pt>
                <c:pt idx="157">
                  <c:v>-27.31785722815183</c:v>
                </c:pt>
                <c:pt idx="158">
                  <c:v>-27.383512423809982</c:v>
                </c:pt>
                <c:pt idx="159">
                  <c:v>-27.449539259774653</c:v>
                </c:pt>
                <c:pt idx="160">
                  <c:v>-27.515909695986856</c:v>
                </c:pt>
                <c:pt idx="161">
                  <c:v>-27.58259720333556</c:v>
                </c:pt>
                <c:pt idx="162">
                  <c:v>-27.649576672299521</c:v>
                </c:pt>
                <c:pt idx="163">
                  <c:v>-27.716824328008094</c:v>
                </c:pt>
                <c:pt idx="164">
                  <c:v>-27.784317651201086</c:v>
                </c:pt>
                <c:pt idx="165">
                  <c:v>-27.852035304615306</c:v>
                </c:pt>
                <c:pt idx="166">
                  <c:v>-27.919957064368766</c:v>
                </c:pt>
                <c:pt idx="167">
                  <c:v>-27.988063755951657</c:v>
                </c:pt>
                <c:pt idx="168">
                  <c:v>-28.056337194468274</c:v>
                </c:pt>
                <c:pt idx="169">
                  <c:v>-28.124760128805111</c:v>
                </c:pt>
                <c:pt idx="170">
                  <c:v>-28.193316189428455</c:v>
                </c:pt>
                <c:pt idx="171">
                  <c:v>-28.261989839540441</c:v>
                </c:pt>
                <c:pt idx="172">
                  <c:v>-28.33076632934538</c:v>
                </c:pt>
                <c:pt idx="173">
                  <c:v>-28.399631653198956</c:v>
                </c:pt>
                <c:pt idx="174">
                  <c:v>-28.468572509431876</c:v>
                </c:pt>
                <c:pt idx="175">
                  <c:v>-28.537576262656476</c:v>
                </c:pt>
                <c:pt idx="176">
                  <c:v>-28.606630908380517</c:v>
                </c:pt>
                <c:pt idx="177">
                  <c:v>-28.675725039766341</c:v>
                </c:pt>
                <c:pt idx="178">
                  <c:v>-28.744847816386581</c:v>
                </c:pt>
                <c:pt idx="179">
                  <c:v>-28.81398893483912</c:v>
                </c:pt>
                <c:pt idx="180">
                  <c:v>-28.88313860109491</c:v>
                </c:pt>
                <c:pt idx="181">
                  <c:v>-28.952287504461822</c:v>
                </c:pt>
                <c:pt idx="182">
                  <c:v>-29.02142679305669</c:v>
                </c:pt>
                <c:pt idx="183">
                  <c:v>-29.090548050685872</c:v>
                </c:pt>
                <c:pt idx="184">
                  <c:v>-29.159643275041986</c:v>
                </c:pt>
                <c:pt idx="185">
                  <c:v>-29.228704857131568</c:v>
                </c:pt>
                <c:pt idx="186">
                  <c:v>-29.297725561854353</c:v>
                </c:pt>
                <c:pt idx="187">
                  <c:v>-29.366698509660839</c:v>
                </c:pt>
                <c:pt idx="188">
                  <c:v>-29.435617159220101</c:v>
                </c:pt>
                <c:pt idx="189">
                  <c:v>-29.504475291034488</c:v>
                </c:pt>
                <c:pt idx="190">
                  <c:v>-29.573266991942507</c:v>
                </c:pt>
                <c:pt idx="191">
                  <c:v>-29.641986640455229</c:v>
                </c:pt>
                <c:pt idx="192">
                  <c:v>-29.710628892875349</c:v>
                </c:pt>
                <c:pt idx="193">
                  <c:v>-29.779188670151541</c:v>
                </c:pt>
                <c:pt idx="194">
                  <c:v>-29.84766114542397</c:v>
                </c:pt>
                <c:pt idx="195">
                  <c:v>-29.916041732219874</c:v>
                </c:pt>
                <c:pt idx="196">
                  <c:v>-29.984326073260803</c:v>
                </c:pt>
                <c:pt idx="197">
                  <c:v>-30.052510029845649</c:v>
                </c:pt>
                <c:pt idx="198">
                  <c:v>-30.120589671776102</c:v>
                </c:pt>
                <c:pt idx="199">
                  <c:v>-30.188561267793162</c:v>
                </c:pt>
                <c:pt idx="200">
                  <c:v>-30.256421276495548</c:v>
                </c:pt>
                <c:pt idx="201">
                  <c:v>-30.324166337712573</c:v>
                </c:pt>
                <c:pt idx="202">
                  <c:v>-30.391793264305903</c:v>
                </c:pt>
                <c:pt idx="203">
                  <c:v>-30.459299034376272</c:v>
                </c:pt>
                <c:pt idx="204">
                  <c:v>-30.526680783852512</c:v>
                </c:pt>
                <c:pt idx="205">
                  <c:v>-30.593935799442029</c:v>
                </c:pt>
                <c:pt idx="206">
                  <c:v>-30.661061511922728</c:v>
                </c:pt>
                <c:pt idx="207">
                  <c:v>-30.728055489758077</c:v>
                </c:pt>
                <c:pt idx="208">
                  <c:v>-30.794915433017586</c:v>
                </c:pt>
                <c:pt idx="209">
                  <c:v>-30.861639167586642</c:v>
                </c:pt>
                <c:pt idx="210">
                  <c:v>-30.928224639650054</c:v>
                </c:pt>
                <c:pt idx="211">
                  <c:v>-30.994669910434993</c:v>
                </c:pt>
                <c:pt idx="212">
                  <c:v>-31.06097315119964</c:v>
                </c:pt>
                <c:pt idx="213">
                  <c:v>-31.127132638454754</c:v>
                </c:pt>
                <c:pt idx="214">
                  <c:v>-31.193146749406104</c:v>
                </c:pt>
                <c:pt idx="215">
                  <c:v>-31.259013957606339</c:v>
                </c:pt>
                <c:pt idx="216">
                  <c:v>-31.324732828805686</c:v>
                </c:pt>
                <c:pt idx="217">
                  <c:v>-31.390302016991271</c:v>
                </c:pt>
                <c:pt idx="218">
                  <c:v>-31.455720260605617</c:v>
                </c:pt>
                <c:pt idx="219">
                  <c:v>-31.520986378935277</c:v>
                </c:pt>
                <c:pt idx="220">
                  <c:v>-31.58609926866113</c:v>
                </c:pt>
                <c:pt idx="221">
                  <c:v>-31.651057900562364</c:v>
                </c:pt>
                <c:pt idx="222">
                  <c:v>-31.715861316366517</c:v>
                </c:pt>
                <c:pt idx="223">
                  <c:v>-31.780508625738445</c:v>
                </c:pt>
                <c:pt idx="224">
                  <c:v>-31.844999003401501</c:v>
                </c:pt>
                <c:pt idx="225">
                  <c:v>-31.909331686384395</c:v>
                </c:pt>
                <c:pt idx="226">
                  <c:v>-31.973505971387901</c:v>
                </c:pt>
                <c:pt idx="227">
                  <c:v>-32.037521212265425</c:v>
                </c:pt>
                <c:pt idx="228">
                  <c:v>-32.101376817612227</c:v>
                </c:pt>
                <c:pt idx="229">
                  <c:v>-32.16507224845801</c:v>
                </c:pt>
                <c:pt idx="230">
                  <c:v>-32.228607016058135</c:v>
                </c:pt>
                <c:pt idx="231">
                  <c:v>-32.291980679778717</c:v>
                </c:pt>
                <c:pt idx="232">
                  <c:v>-32.355192845071365</c:v>
                </c:pt>
                <c:pt idx="233">
                  <c:v>-32.418243161533297</c:v>
                </c:pt>
                <c:pt idx="234">
                  <c:v>-32.481131321048991</c:v>
                </c:pt>
                <c:pt idx="235">
                  <c:v>-32.543857056009585</c:v>
                </c:pt>
                <c:pt idx="236">
                  <c:v>-32.606420137606463</c:v>
                </c:pt>
                <c:pt idx="237">
                  <c:v>-32.668820374195768</c:v>
                </c:pt>
                <c:pt idx="238">
                  <c:v>-32.731057609730513</c:v>
                </c:pt>
                <c:pt idx="239">
                  <c:v>-32.793131722257314</c:v>
                </c:pt>
                <c:pt idx="240">
                  <c:v>-32.855042622474926</c:v>
                </c:pt>
                <c:pt idx="241">
                  <c:v>-32.916790252351667</c:v>
                </c:pt>
                <c:pt idx="242">
                  <c:v>-32.978374583799294</c:v>
                </c:pt>
                <c:pt idx="243">
                  <c:v>-33.039795617400785</c:v>
                </c:pt>
                <c:pt idx="244">
                  <c:v>-33.101053381189601</c:v>
                </c:pt>
                <c:pt idx="245">
                  <c:v>-33.162147929478294</c:v>
                </c:pt>
                <c:pt idx="246">
                  <c:v>-33.223079341734262</c:v>
                </c:pt>
                <c:pt idx="247">
                  <c:v>-33.283847721500578</c:v>
                </c:pt>
                <c:pt idx="248">
                  <c:v>-33.344453195360032</c:v>
                </c:pt>
                <c:pt idx="249">
                  <c:v>-33.404895911940493</c:v>
                </c:pt>
                <c:pt idx="250">
                  <c:v>-33.465176040959847</c:v>
                </c:pt>
                <c:pt idx="251">
                  <c:v>-33.525293772308757</c:v>
                </c:pt>
                <c:pt idx="252">
                  <c:v>-33.585249315169811</c:v>
                </c:pt>
                <c:pt idx="253">
                  <c:v>-33.645042897171315</c:v>
                </c:pt>
                <c:pt idx="254">
                  <c:v>-33.704674763574488</c:v>
                </c:pt>
                <c:pt idx="255">
                  <c:v>-33.764145176492505</c:v>
                </c:pt>
                <c:pt idx="256">
                  <c:v>-33.823454414140144</c:v>
                </c:pt>
                <c:pt idx="257">
                  <c:v>-33.882602770112761</c:v>
                </c:pt>
                <c:pt idx="258">
                  <c:v>-33.941590552693356</c:v>
                </c:pt>
                <c:pt idx="259">
                  <c:v>-34.000418084186599</c:v>
                </c:pt>
                <c:pt idx="260">
                  <c:v>-34.05908570027875</c:v>
                </c:pt>
                <c:pt idx="261">
                  <c:v>-34.117593749422348</c:v>
                </c:pt>
                <c:pt idx="262">
                  <c:v>-34.17594259224466</c:v>
                </c:pt>
                <c:pt idx="263">
                  <c:v>-34.234132600979031</c:v>
                </c:pt>
                <c:pt idx="264">
                  <c:v>-34.292164158918119</c:v>
                </c:pt>
                <c:pt idx="265">
                  <c:v>-34.350037659888166</c:v>
                </c:pt>
                <c:pt idx="266">
                  <c:v>-34.407753507743408</c:v>
                </c:pt>
                <c:pt idx="267">
                  <c:v>-34.46531211588001</c:v>
                </c:pt>
                <c:pt idx="268">
                  <c:v>-34.522713906768459</c:v>
                </c:pt>
                <c:pt idx="269">
                  <c:v>-34.579959311503956</c:v>
                </c:pt>
                <c:pt idx="270">
                  <c:v>-34.637048769373926</c:v>
                </c:pt>
                <c:pt idx="271">
                  <c:v>-34.693982727442062</c:v>
                </c:pt>
                <c:pt idx="272">
                  <c:v>-34.750761640148198</c:v>
                </c:pt>
                <c:pt idx="273">
                  <c:v>-34.807385968923448</c:v>
                </c:pt>
                <c:pt idx="274">
                  <c:v>-34.863856181819969</c:v>
                </c:pt>
                <c:pt idx="275">
                  <c:v>-34.920172753154809</c:v>
                </c:pt>
                <c:pt idx="276">
                  <c:v>-34.976336163167289</c:v>
                </c:pt>
                <c:pt idx="277">
                  <c:v>-35.032346897689372</c:v>
                </c:pt>
                <c:pt idx="278">
                  <c:v>-35.088205447828614</c:v>
                </c:pt>
                <c:pt idx="279">
                  <c:v>-35.143912309663065</c:v>
                </c:pt>
                <c:pt idx="280">
                  <c:v>-35.199467983947756</c:v>
                </c:pt>
                <c:pt idx="281">
                  <c:v>-35.254872975832392</c:v>
                </c:pt>
                <c:pt idx="282">
                  <c:v>-35.310127794589661</c:v>
                </c:pt>
                <c:pt idx="283">
                  <c:v>-35.365232953353932</c:v>
                </c:pt>
                <c:pt idx="284">
                  <c:v>-35.420188968869752</c:v>
                </c:pt>
                <c:pt idx="285">
                  <c:v>-35.474996361250021</c:v>
                </c:pt>
                <c:pt idx="286">
                  <c:v>-35.529655653743276</c:v>
                </c:pt>
                <c:pt idx="287">
                  <c:v>-35.58416737250981</c:v>
                </c:pt>
                <c:pt idx="288">
                  <c:v>-35.638532046406318</c:v>
                </c:pt>
                <c:pt idx="289">
                  <c:v>-35.692750206778747</c:v>
                </c:pt>
                <c:pt idx="290">
                  <c:v>-35.746822387263009</c:v>
                </c:pt>
                <c:pt idx="291">
                  <c:v>-35.800749123593299</c:v>
                </c:pt>
                <c:pt idx="292">
                  <c:v>-35.854530953417765</c:v>
                </c:pt>
                <c:pt idx="293">
                  <c:v>-35.908168416121143</c:v>
                </c:pt>
                <c:pt idx="294">
                  <c:v>-35.961662052654233</c:v>
                </c:pt>
                <c:pt idx="295">
                  <c:v>-36.015012405369937</c:v>
                </c:pt>
                <c:pt idx="296">
                  <c:v>-36.068220017865514</c:v>
                </c:pt>
                <c:pt idx="297">
                  <c:v>-36.121285434830966</c:v>
                </c:pt>
                <c:pt idx="298">
                  <c:v>-36.174209201903267</c:v>
                </c:pt>
                <c:pt idx="299">
                  <c:v>-36.226991865526166</c:v>
                </c:pt>
                <c:pt idx="300">
                  <c:v>-36.279633972815475</c:v>
                </c:pt>
                <c:pt idx="301">
                  <c:v>-36.332136071429602</c:v>
                </c:pt>
                <c:pt idx="302">
                  <c:v>-36.38449870944504</c:v>
                </c:pt>
                <c:pt idx="303">
                  <c:v>-36.436722435236803</c:v>
                </c:pt>
                <c:pt idx="304">
                  <c:v>-36.488807797363513</c:v>
                </c:pt>
                <c:pt idx="305">
                  <c:v>-36.540755344456997</c:v>
                </c:pt>
                <c:pt idx="306">
                  <c:v>-36.592565625116222</c:v>
                </c:pt>
                <c:pt idx="307">
                  <c:v>-36.644239187805468</c:v>
                </c:pt>
                <c:pt idx="308">
                  <c:v>-36.695776580756515</c:v>
                </c:pt>
                <c:pt idx="309">
                  <c:v>-36.747178351874737</c:v>
                </c:pt>
                <c:pt idx="310">
                  <c:v>-36.798445048648993</c:v>
                </c:pt>
                <c:pt idx="311">
                  <c:v>-36.849577218065079</c:v>
                </c:pt>
                <c:pt idx="312">
                  <c:v>-36.900575406522698</c:v>
                </c:pt>
                <c:pt idx="313">
                  <c:v>-36.951440159755904</c:v>
                </c:pt>
                <c:pt idx="314">
                  <c:v>-37.002172022756604</c:v>
                </c:pt>
                <c:pt idx="315">
                  <c:v>-37.052771539701411</c:v>
                </c:pt>
                <c:pt idx="316">
                  <c:v>-37.103239253881377</c:v>
                </c:pt>
                <c:pt idx="317">
                  <c:v>-37.153575707634673</c:v>
                </c:pt>
                <c:pt idx="318">
                  <c:v>-37.203781442282171</c:v>
                </c:pt>
                <c:pt idx="319">
                  <c:v>-37.253856998065615</c:v>
                </c:pt>
                <c:pt idx="320">
                  <c:v>-37.303802914088507</c:v>
                </c:pt>
                <c:pt idx="321">
                  <c:v>-37.353619728259496</c:v>
                </c:pt>
                <c:pt idx="322">
                  <c:v>-37.403307977238185</c:v>
                </c:pt>
                <c:pt idx="323">
                  <c:v>-37.452868196383307</c:v>
                </c:pt>
                <c:pt idx="324">
                  <c:v>-37.50230091970321</c:v>
                </c:pt>
                <c:pt idx="325">
                  <c:v>-37.551606679808444</c:v>
                </c:pt>
                <c:pt idx="326">
                  <c:v>-37.600786007866546</c:v>
                </c:pt>
                <c:pt idx="327">
                  <c:v>-37.649839433558824</c:v>
                </c:pt>
                <c:pt idx="328">
                  <c:v>-37.698767485039113</c:v>
                </c:pt>
                <c:pt idx="329">
                  <c:v>-37.747570688894427</c:v>
                </c:pt>
                <c:pt idx="330">
                  <c:v>-37.79624957010747</c:v>
                </c:pt>
                <c:pt idx="331">
                  <c:v>-37.844804652020855</c:v>
                </c:pt>
                <c:pt idx="332">
                  <c:v>-37.893236456303121</c:v>
                </c:pt>
                <c:pt idx="333">
                  <c:v>-37.941545502916263</c:v>
                </c:pt>
                <c:pt idx="334">
                  <c:v>-37.989732310085003</c:v>
                </c:pt>
                <c:pt idx="335">
                  <c:v>-38.037797394267471</c:v>
                </c:pt>
                <c:pt idx="336">
                  <c:v>-38.085741270127414</c:v>
                </c:pt>
                <c:pt idx="337">
                  <c:v>-38.133564450507841</c:v>
                </c:pt>
                <c:pt idx="338">
                  <c:v>-38.181267446406004</c:v>
                </c:pt>
                <c:pt idx="339">
                  <c:v>-38.228850766949741</c:v>
                </c:pt>
                <c:pt idx="340">
                  <c:v>-38.27631491937511</c:v>
                </c:pt>
                <c:pt idx="341">
                  <c:v>-38.3236604090052</c:v>
                </c:pt>
                <c:pt idx="342">
                  <c:v>-38.370887739230199</c:v>
                </c:pt>
                <c:pt idx="343">
                  <c:v>-38.41799741148855</c:v>
                </c:pt>
                <c:pt idx="344">
                  <c:v>-38.464989925249292</c:v>
                </c:pt>
                <c:pt idx="345">
                  <c:v>-38.511865777995375</c:v>
                </c:pt>
                <c:pt idx="346">
                  <c:v>-38.558625465208152</c:v>
                </c:pt>
                <c:pt idx="347">
                  <c:v>-38.605269480352653</c:v>
                </c:pt>
                <c:pt idx="348">
                  <c:v>-38.65179831486401</c:v>
                </c:pt>
                <c:pt idx="349">
                  <c:v>-38.698212458134734</c:v>
                </c:pt>
                <c:pt idx="350">
                  <c:v>-38.744512397502881</c:v>
                </c:pt>
                <c:pt idx="351">
                  <c:v>-38.790698618241073</c:v>
                </c:pt>
                <c:pt idx="352">
                  <c:v>-38.836771603546374</c:v>
                </c:pt>
                <c:pt idx="353">
                  <c:v>-38.882731834530958</c:v>
                </c:pt>
                <c:pt idx="354">
                  <c:v>-38.928579790213561</c:v>
                </c:pt>
                <c:pt idx="355">
                  <c:v>-38.974315947511592</c:v>
                </c:pt>
                <c:pt idx="356">
                  <c:v>-39.019940781234105</c:v>
                </c:pt>
                <c:pt idx="357">
                  <c:v>-39.065454764075369</c:v>
                </c:pt>
                <c:pt idx="358">
                  <c:v>-39.110858366609087</c:v>
                </c:pt>
                <c:pt idx="359">
                  <c:v>-39.156152057283343</c:v>
                </c:pt>
                <c:pt idx="360">
                  <c:v>-39.201336302416067</c:v>
                </c:pt>
                <c:pt idx="361">
                  <c:v>-39.246411566191171</c:v>
                </c:pt>
                <c:pt idx="362">
                  <c:v>-39.291378310655233</c:v>
                </c:pt>
                <c:pt idx="363">
                  <c:v>-39.336236995714749</c:v>
                </c:pt>
                <c:pt idx="364">
                  <c:v>-39.380988079133843</c:v>
                </c:pt>
                <c:pt idx="365">
                  <c:v>-39.425632016532617</c:v>
                </c:pt>
                <c:pt idx="366">
                  <c:v>-39.470169261385905</c:v>
                </c:pt>
                <c:pt idx="367">
                  <c:v>-39.514600265022487</c:v>
                </c:pt>
                <c:pt idx="368">
                  <c:v>-39.558925476624836</c:v>
                </c:pt>
                <c:pt idx="369">
                  <c:v>-39.603145343229301</c:v>
                </c:pt>
                <c:pt idx="370">
                  <c:v>-39.647260309726576</c:v>
                </c:pt>
                <c:pt idx="371">
                  <c:v>-39.691270818862783</c:v>
                </c:pt>
                <c:pt idx="372">
                  <c:v>-39.735177311240754</c:v>
                </c:pt>
                <c:pt idx="373">
                  <c:v>-39.778980225321874</c:v>
                </c:pt>
                <c:pt idx="374">
                  <c:v>-39.822679997428089</c:v>
                </c:pt>
                <c:pt idx="375">
                  <c:v>-39.866277061744455</c:v>
                </c:pt>
                <c:pt idx="376">
                  <c:v>-39.909771850321867</c:v>
                </c:pt>
                <c:pt idx="377">
                  <c:v>-39.953164793080219</c:v>
                </c:pt>
                <c:pt idx="378">
                  <c:v>-39.99645631781177</c:v>
                </c:pt>
                <c:pt idx="379">
                  <c:v>-40.039646850184944</c:v>
                </c:pt>
                <c:pt idx="380">
                  <c:v>-40.082736813748234</c:v>
                </c:pt>
                <c:pt idx="381">
                  <c:v>-40.125726629934569</c:v>
                </c:pt>
                <c:pt idx="382">
                  <c:v>-40.16861671806582</c:v>
                </c:pt>
                <c:pt idx="383">
                  <c:v>-40.211407495357562</c:v>
                </c:pt>
                <c:pt idx="384">
                  <c:v>-40.254099376924124</c:v>
                </c:pt>
                <c:pt idx="385">
                  <c:v>-40.296692775783882</c:v>
                </c:pt>
                <c:pt idx="386">
                  <c:v>-40.339188102864689</c:v>
                </c:pt>
                <c:pt idx="387">
                  <c:v>-40.381585767009611</c:v>
                </c:pt>
                <c:pt idx="388">
                  <c:v>-40.42388617498279</c:v>
                </c:pt>
                <c:pt idx="389">
                  <c:v>-40.466089731475556</c:v>
                </c:pt>
                <c:pt idx="390">
                  <c:v>-40.508196839112699</c:v>
                </c:pt>
                <c:pt idx="391">
                  <c:v>-40.550207898458901</c:v>
                </c:pt>
                <c:pt idx="392">
                  <c:v>-40.592123308025414</c:v>
                </c:pt>
                <c:pt idx="393">
                  <c:v>-40.63394346427679</c:v>
                </c:pt>
                <c:pt idx="394">
                  <c:v>-40.675668761637809</c:v>
                </c:pt>
                <c:pt idx="395">
                  <c:v>-40.717299592500609</c:v>
                </c:pt>
                <c:pt idx="396">
                  <c:v>-40.758836347231892</c:v>
                </c:pt>
                <c:pt idx="397">
                  <c:v>-40.800279414180267</c:v>
                </c:pt>
                <c:pt idx="398">
                  <c:v>-40.841629179683764</c:v>
                </c:pt>
                <c:pt idx="399">
                  <c:v>-40.88288602807738</c:v>
                </c:pt>
                <c:pt idx="400">
                  <c:v>-40.924050341700919</c:v>
                </c:pt>
                <c:pt idx="401">
                  <c:v>-40.965122500906659</c:v>
                </c:pt>
                <c:pt idx="402">
                  <c:v>-41.006102884067403</c:v>
                </c:pt>
                <c:pt idx="403">
                  <c:v>-41.046991867584467</c:v>
                </c:pt>
                <c:pt idx="404">
                  <c:v>-41.087789825895825</c:v>
                </c:pt>
                <c:pt idx="405">
                  <c:v>-41.128497131484245</c:v>
                </c:pt>
                <c:pt idx="406">
                  <c:v>-41.16911415488569</c:v>
                </c:pt>
                <c:pt idx="407">
                  <c:v>-41.209641264697574</c:v>
                </c:pt>
                <c:pt idx="408">
                  <c:v>-41.250078827587302</c:v>
                </c:pt>
                <c:pt idx="409">
                  <c:v>-41.290427208300699</c:v>
                </c:pt>
                <c:pt idx="410">
                  <c:v>-41.330686769670635</c:v>
                </c:pt>
                <c:pt idx="411">
                  <c:v>-41.370857872625642</c:v>
                </c:pt>
                <c:pt idx="412">
                  <c:v>-41.410940876198595</c:v>
                </c:pt>
                <c:pt idx="413">
                  <c:v>-41.450936137535479</c:v>
                </c:pt>
                <c:pt idx="414">
                  <c:v>-41.490844011904116</c:v>
                </c:pt>
                <c:pt idx="415">
                  <c:v>-41.530664852703083</c:v>
                </c:pt>
                <c:pt idx="416">
                  <c:v>-41.570399011470585</c:v>
                </c:pt>
                <c:pt idx="417">
                  <c:v>-41.610046837893258</c:v>
                </c:pt>
                <c:pt idx="418">
                  <c:v>-41.649608679815238</c:v>
                </c:pt>
                <c:pt idx="419">
                  <c:v>-41.689084883247077</c:v>
                </c:pt>
                <c:pt idx="420">
                  <c:v>-41.728475792374802</c:v>
                </c:pt>
                <c:pt idx="421">
                  <c:v>-41.767781749568883</c:v>
                </c:pt>
                <c:pt idx="422">
                  <c:v>-41.807003095393362</c:v>
                </c:pt>
                <c:pt idx="423">
                  <c:v>-41.846140168614866</c:v>
                </c:pt>
                <c:pt idx="424">
                  <c:v>-41.885193306211733</c:v>
                </c:pt>
                <c:pt idx="425">
                  <c:v>-41.924162843383144</c:v>
                </c:pt>
                <c:pt idx="426">
                  <c:v>-41.963049113558185</c:v>
                </c:pt>
                <c:pt idx="427">
                  <c:v>-42.001852448405046</c:v>
                </c:pt>
                <c:pt idx="428">
                  <c:v>-42.040573177840102</c:v>
                </c:pt>
                <c:pt idx="429">
                  <c:v>-42.079211630037108</c:v>
                </c:pt>
                <c:pt idx="430">
                  <c:v>-42.117768131436293</c:v>
                </c:pt>
                <c:pt idx="431">
                  <c:v>-42.156243006753584</c:v>
                </c:pt>
                <c:pt idx="432">
                  <c:v>-42.194636578989687</c:v>
                </c:pt>
                <c:pt idx="433">
                  <c:v>-42.232949169439266</c:v>
                </c:pt>
                <c:pt idx="434">
                  <c:v>-42.271181097700094</c:v>
                </c:pt>
                <c:pt idx="435">
                  <c:v>-42.309332681682164</c:v>
                </c:pt>
                <c:pt idx="436">
                  <c:v>-42.347404237616864</c:v>
                </c:pt>
                <c:pt idx="437">
                  <c:v>-42.385396080066045</c:v>
                </c:pt>
                <c:pt idx="438">
                  <c:v>-42.423308521931133</c:v>
                </c:pt>
                <c:pt idx="439">
                  <c:v>-42.461141874462328</c:v>
                </c:pt>
                <c:pt idx="440">
                  <c:v>-42.498896447267541</c:v>
                </c:pt>
                <c:pt idx="441">
                  <c:v>-42.536572548321551</c:v>
                </c:pt>
                <c:pt idx="442">
                  <c:v>-42.574170483975038</c:v>
                </c:pt>
                <c:pt idx="443">
                  <c:v>-42.611690558963616</c:v>
                </c:pt>
                <c:pt idx="444">
                  <c:v>-42.649133076416888</c:v>
                </c:pt>
                <c:pt idx="445">
                  <c:v>-42.686498337867327</c:v>
                </c:pt>
                <c:pt idx="446">
                  <c:v>-42.723786643259423</c:v>
                </c:pt>
                <c:pt idx="447">
                  <c:v>-42.760998290958469</c:v>
                </c:pt>
                <c:pt idx="448">
                  <c:v>-42.798133577759607</c:v>
                </c:pt>
                <c:pt idx="449">
                  <c:v>-42.835192798896664</c:v>
                </c:pt>
                <c:pt idx="450">
                  <c:v>-42.872176248051062</c:v>
                </c:pt>
                <c:pt idx="451">
                  <c:v>-42.909084217360686</c:v>
                </c:pt>
                <c:pt idx="452">
                  <c:v>-42.945916997428654</c:v>
                </c:pt>
                <c:pt idx="453">
                  <c:v>-42.982674877332173</c:v>
                </c:pt>
                <c:pt idx="454">
                  <c:v>-43.019358144631276</c:v>
                </c:pt>
                <c:pt idx="455">
                  <c:v>-43.055967085377567</c:v>
                </c:pt>
                <c:pt idx="456">
                  <c:v>-43.092501984122961</c:v>
                </c:pt>
                <c:pt idx="457">
                  <c:v>-43.128963123928287</c:v>
                </c:pt>
                <c:pt idx="458">
                  <c:v>-43.165350786372009</c:v>
                </c:pt>
                <c:pt idx="459">
                  <c:v>-43.201665251558822</c:v>
                </c:pt>
                <c:pt idx="460">
                  <c:v>-43.237906798128201</c:v>
                </c:pt>
                <c:pt idx="461">
                  <c:v>-43.27407570326298</c:v>
                </c:pt>
                <c:pt idx="462">
                  <c:v>-43.31017224269786</c:v>
                </c:pt>
                <c:pt idx="463">
                  <c:v>-43.346196690727922</c:v>
                </c:pt>
                <c:pt idx="464">
                  <c:v>-43.382149320216953</c:v>
                </c:pt>
                <c:pt idx="465">
                  <c:v>-43.418030402606</c:v>
                </c:pt>
                <c:pt idx="466">
                  <c:v>-43.453840207921658</c:v>
                </c:pt>
                <c:pt idx="467">
                  <c:v>-43.489579004784424</c:v>
                </c:pt>
                <c:pt idx="468">
                  <c:v>-43.525247060416994</c:v>
                </c:pt>
                <c:pt idx="469">
                  <c:v>-43.56084464065254</c:v>
                </c:pt>
                <c:pt idx="470">
                  <c:v>-43.596372009942925</c:v>
                </c:pt>
                <c:pt idx="471">
                  <c:v>-43.631829431366867</c:v>
                </c:pt>
                <c:pt idx="472">
                  <c:v>-43.667217166638139</c:v>
                </c:pt>
                <c:pt idx="473">
                  <c:v>-43.70253547611361</c:v>
                </c:pt>
                <c:pt idx="474">
                  <c:v>-43.737784618801371</c:v>
                </c:pt>
                <c:pt idx="475">
                  <c:v>-43.772964852368759</c:v>
                </c:pt>
                <c:pt idx="476">
                  <c:v>-43.808076433150333</c:v>
                </c:pt>
                <c:pt idx="477">
                  <c:v>-43.843119616155811</c:v>
                </c:pt>
                <c:pt idx="478">
                  <c:v>-43.878094655078037</c:v>
                </c:pt>
                <c:pt idx="479">
                  <c:v>-43.913001802300798</c:v>
                </c:pt>
                <c:pt idx="480">
                  <c:v>-43.947841308906696</c:v>
                </c:pt>
                <c:pt idx="481">
                  <c:v>-43.982613424684907</c:v>
                </c:pt>
                <c:pt idx="482">
                  <c:v>-44.017318398138976</c:v>
                </c:pt>
                <c:pt idx="483">
                  <c:v>-44.051956476494489</c:v>
                </c:pt>
                <c:pt idx="484">
                  <c:v>-44.08652790570676</c:v>
                </c:pt>
                <c:pt idx="485">
                  <c:v>-44.121032930468445</c:v>
                </c:pt>
                <c:pt idx="486">
                  <c:v>-44.155471794217213</c:v>
                </c:pt>
                <c:pt idx="487">
                  <c:v>-44.189844739143147</c:v>
                </c:pt>
                <c:pt idx="488">
                  <c:v>-44.224152006196384</c:v>
                </c:pt>
                <c:pt idx="489">
                  <c:v>-44.258393835094509</c:v>
                </c:pt>
                <c:pt idx="490">
                  <c:v>-44.292570464330005</c:v>
                </c:pt>
                <c:pt idx="491">
                  <c:v>-44.326682131177648</c:v>
                </c:pt>
                <c:pt idx="492">
                  <c:v>-44.360729071701812</c:v>
                </c:pt>
                <c:pt idx="493">
                  <c:v>-44.394711520763806</c:v>
                </c:pt>
                <c:pt idx="494">
                  <c:v>-44.428629712029135</c:v>
                </c:pt>
                <c:pt idx="495">
                  <c:v>-44.462483877974684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E2-4FD4-A309-6F35E0890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0458560"/>
        <c:axId val="850454816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演算処理!$BA$34:$BA$529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演算処理!$BG$34:$BG$529</c:f>
              <c:numCache>
                <c:formatCode>General</c:formatCode>
                <c:ptCount val="496"/>
                <c:pt idx="0">
                  <c:v>-44.884789587221434</c:v>
                </c:pt>
                <c:pt idx="1">
                  <c:v>-41.781972910896911</c:v>
                </c:pt>
                <c:pt idx="2">
                  <c:v>-39.180598693812286</c:v>
                </c:pt>
                <c:pt idx="3">
                  <c:v>-36.949656783235916</c:v>
                </c:pt>
                <c:pt idx="4">
                  <c:v>-35.00473136716829</c:v>
                </c:pt>
                <c:pt idx="5">
                  <c:v>-33.288273851802842</c:v>
                </c:pt>
                <c:pt idx="6">
                  <c:v>-31.759328041105022</c:v>
                </c:pt>
                <c:pt idx="7">
                  <c:v>-30.387744720001734</c:v>
                </c:pt>
                <c:pt idx="8">
                  <c:v>-29.150719591749041</c:v>
                </c:pt>
                <c:pt idx="9">
                  <c:v>-28.030617539975569</c:v>
                </c:pt>
                <c:pt idx="10">
                  <c:v>-27.013549059918553</c:v>
                </c:pt>
                <c:pt idx="11">
                  <c:v>-26.088406909890214</c:v>
                </c:pt>
                <c:pt idx="12">
                  <c:v>-25.246195396065346</c:v>
                </c:pt>
                <c:pt idx="13">
                  <c:v>-24.479552068574677</c:v>
                </c:pt>
                <c:pt idx="14">
                  <c:v>-23.78239980500096</c:v>
                </c:pt>
                <c:pt idx="15">
                  <c:v>-23.149689800433087</c:v>
                </c:pt>
                <c:pt idx="16">
                  <c:v>-22.577209773701977</c:v>
                </c:pt>
                <c:pt idx="17">
                  <c:v>-22.061440423484399</c:v>
                </c:pt>
                <c:pt idx="18">
                  <c:v>-21.599448873555474</c:v>
                </c:pt>
                <c:pt idx="19">
                  <c:v>-21.188811714872241</c:v>
                </c:pt>
                <c:pt idx="20">
                  <c:v>-20.827562992578347</c:v>
                </c:pt>
                <c:pt idx="21">
                  <c:v>-20.514164546783835</c:v>
                </c:pt>
                <c:pt idx="22">
                  <c:v>-20.247497805259556</c:v>
                </c:pt>
                <c:pt idx="23">
                  <c:v>-20.026877686398254</c:v>
                </c:pt>
                <c:pt idx="24">
                  <c:v>-19.852090934338221</c:v>
                </c:pt>
                <c:pt idx="25">
                  <c:v>-19.723463249720229</c:v>
                </c:pt>
                <c:pt idx="26">
                  <c:v>-19.641962382366266</c:v>
                </c:pt>
                <c:pt idx="27">
                  <c:v>-19.609348511214307</c:v>
                </c:pt>
                <c:pt idx="28">
                  <c:v>-19.62838974022878</c:v>
                </c:pt>
                <c:pt idx="29">
                  <c:v>-19.703171113800195</c:v>
                </c:pt>
                <c:pt idx="30">
                  <c:v>-19.839543363687831</c:v>
                </c:pt>
                <c:pt idx="31">
                  <c:v>-20.045788719400448</c:v>
                </c:pt>
                <c:pt idx="32">
                  <c:v>-20.333637866440284</c:v>
                </c:pt>
                <c:pt idx="33">
                  <c:v>-20.719881068138605</c:v>
                </c:pt>
                <c:pt idx="34">
                  <c:v>-21.229038970917628</c:v>
                </c:pt>
                <c:pt idx="35">
                  <c:v>-21.898049224525021</c:v>
                </c:pt>
                <c:pt idx="36">
                  <c:v>-22.785115476702718</c:v>
                </c:pt>
                <c:pt idx="37">
                  <c:v>-23.988133455189772</c:v>
                </c:pt>
                <c:pt idx="38">
                  <c:v>-25.688716709417221</c:v>
                </c:pt>
                <c:pt idx="39">
                  <c:v>-28.281889609095256</c:v>
                </c:pt>
                <c:pt idx="40">
                  <c:v>-32.930550686346415</c:v>
                </c:pt>
                <c:pt idx="41">
                  <c:v>-48.94972849732887</c:v>
                </c:pt>
                <c:pt idx="42">
                  <c:v>-34.432554203936007</c:v>
                </c:pt>
                <c:pt idx="43">
                  <c:v>-26.80723744749244</c:v>
                </c:pt>
                <c:pt idx="44">
                  <c:v>-22.258898202540518</c:v>
                </c:pt>
                <c:pt idx="45">
                  <c:v>-18.872786776318474</c:v>
                </c:pt>
                <c:pt idx="46">
                  <c:v>-16.112874691963444</c:v>
                </c:pt>
                <c:pt idx="47">
                  <c:v>-13.756692775277495</c:v>
                </c:pt>
                <c:pt idx="48">
                  <c:v>-11.693998057550425</c:v>
                </c:pt>
                <c:pt idx="49">
                  <c:v>-9.8647035752159553</c:v>
                </c:pt>
                <c:pt idx="50">
                  <c:v>-8.2342908215389237</c:v>
                </c:pt>
                <c:pt idx="51">
                  <c:v>-6.782460270047558</c:v>
                </c:pt>
                <c:pt idx="52">
                  <c:v>-5.4974132266357989</c:v>
                </c:pt>
                <c:pt idx="53">
                  <c:v>-4.3729476707918842</c:v>
                </c:pt>
                <c:pt idx="54">
                  <c:v>-3.4072557632679734</c:v>
                </c:pt>
                <c:pt idx="55">
                  <c:v>-2.6029515005458919</c:v>
                </c:pt>
                <c:pt idx="56">
                  <c:v>-1.9674922401715782</c:v>
                </c:pt>
                <c:pt idx="57">
                  <c:v>-1.5101588961449408</c:v>
                </c:pt>
                <c:pt idx="58">
                  <c:v>-1.2262982075572235</c:v>
                </c:pt>
                <c:pt idx="59">
                  <c:v>-1.0733429537292338</c:v>
                </c:pt>
                <c:pt idx="60">
                  <c:v>-0.98231804342126949</c:v>
                </c:pt>
                <c:pt idx="61">
                  <c:v>-0.95455396803093229</c:v>
                </c:pt>
                <c:pt idx="62">
                  <c:v>-0.81378972680009931</c:v>
                </c:pt>
                <c:pt idx="63">
                  <c:v>-0.71778552351117064</c:v>
                </c:pt>
                <c:pt idx="64">
                  <c:v>-0.62004494333704518</c:v>
                </c:pt>
                <c:pt idx="65">
                  <c:v>-0.52630119930609298</c:v>
                </c:pt>
                <c:pt idx="66">
                  <c:v>-0.44033189438311005</c:v>
                </c:pt>
                <c:pt idx="67">
                  <c:v>-0.36401768010164515</c:v>
                </c:pt>
                <c:pt idx="68">
                  <c:v>-0.29786559289838194</c:v>
                </c:pt>
                <c:pt idx="69">
                  <c:v>-0.24152853933972082</c:v>
                </c:pt>
                <c:pt idx="70">
                  <c:v>-0.19419616522977839</c:v>
                </c:pt>
                <c:pt idx="71">
                  <c:v>-0.15485449504454973</c:v>
                </c:pt>
                <c:pt idx="72">
                  <c:v>-0.12244451933840966</c:v>
                </c:pt>
                <c:pt idx="73">
                  <c:v>-9.5951518156880161E-2</c:v>
                </c:pt>
                <c:pt idx="74">
                  <c:v>-7.4450030459054045E-2</c:v>
                </c:pt>
                <c:pt idx="75">
                  <c:v>-5.712186401273308E-2</c:v>
                </c:pt>
                <c:pt idx="76">
                  <c:v>-4.3258560356792437E-2</c:v>
                </c:pt>
                <c:pt idx="77">
                  <c:v>-3.2255499859322204E-2</c:v>
                </c:pt>
                <c:pt idx="78">
                  <c:v>-2.360201539727981E-2</c:v>
                </c:pt>
                <c:pt idx="79">
                  <c:v>-1.6870076142461828E-2</c:v>
                </c:pt>
                <c:pt idx="80">
                  <c:v>-1.1702974704932928E-2</c:v>
                </c:pt>
                <c:pt idx="81">
                  <c:v>-7.80476322634149E-3</c:v>
                </c:pt>
                <c:pt idx="82">
                  <c:v>-4.9307755871038335E-3</c:v>
                </c:pt>
                <c:pt idx="83">
                  <c:v>-2.8793381811322537E-3</c:v>
                </c:pt>
                <c:pt idx="84">
                  <c:v>-1.4846432350682467E-3</c:v>
                </c:pt>
                <c:pt idx="85">
                  <c:v>-6.106939211445139E-4</c:v>
                </c:pt>
                <c:pt idx="86">
                  <c:v>-1.4620313200655442E-4</c:v>
                </c:pt>
                <c:pt idx="87">
                  <c:v>-3.2154864089868899E-7</c:v>
                </c:pt>
                <c:pt idx="88">
                  <c:v>-9.907573281195288E-5</c:v>
                </c:pt>
                <c:pt idx="89">
                  <c:v>-3.824075838981524E-4</c:v>
                </c:pt>
                <c:pt idx="90">
                  <c:v>-8.0171923645366307E-4</c:v>
                </c:pt>
                <c:pt idx="91">
                  <c:v>-1.317840452265549E-3</c:v>
                </c:pt>
                <c:pt idx="92">
                  <c:v>-1.8993477893313683E-3</c:v>
                </c:pt>
                <c:pt idx="93">
                  <c:v>-2.5211758506682126E-3</c:v>
                </c:pt>
                <c:pt idx="94">
                  <c:v>-3.1634705726627434E-3</c:v>
                </c:pt>
                <c:pt idx="95">
                  <c:v>-3.8106428180202127E-3</c:v>
                </c:pt>
                <c:pt idx="96">
                  <c:v>-4.4505875897698013E-3</c:v>
                </c:pt>
                <c:pt idx="97">
                  <c:v>-5.0740401153636554E-3</c:v>
                </c:pt>
                <c:pt idx="98">
                  <c:v>-5.6740450088039063E-3</c:v>
                </c:pt>
                <c:pt idx="99">
                  <c:v>-6.2455188445323046E-3</c:v>
                </c:pt>
                <c:pt idx="100">
                  <c:v>-6.7848898982236054E-3</c:v>
                </c:pt>
                <c:pt idx="101">
                  <c:v>-7.2898016402254363E-3</c:v>
                </c:pt>
                <c:pt idx="102">
                  <c:v>-7.7588689057327687E-3</c:v>
                </c:pt>
                <c:pt idx="103">
                  <c:v>-8.1914775954438895E-3</c:v>
                </c:pt>
                <c:pt idx="104">
                  <c:v>-8.5876203520699121E-3</c:v>
                </c:pt>
                <c:pt idx="105">
                  <c:v>-8.9477619705415623E-3</c:v>
                </c:pt>
                <c:pt idx="106">
                  <c:v>-9.2727293821388418E-3</c:v>
                </c:pt>
                <c:pt idx="107">
                  <c:v>-9.5636219455747153E-3</c:v>
                </c:pt>
                <c:pt idx="108">
                  <c:v>-9.8217385147950018E-3</c:v>
                </c:pt>
                <c:pt idx="109">
                  <c:v>-1.0048518361525127E-2</c:v>
                </c:pt>
                <c:pt idx="110">
                  <c:v>-1.0245493533036134E-2</c:v>
                </c:pt>
                <c:pt idx="111">
                  <c:v>-1.0414250640975051E-2</c:v>
                </c:pt>
                <c:pt idx="112">
                  <c:v>-1.0556400420580987E-2</c:v>
                </c:pt>
                <c:pt idx="113">
                  <c:v>-1.0673553684023711E-2</c:v>
                </c:pt>
                <c:pt idx="114">
                  <c:v>-1.0767302527022233E-2</c:v>
                </c:pt>
                <c:pt idx="115">
                  <c:v>-1.0839205843152693E-2</c:v>
                </c:pt>
                <c:pt idx="116">
                  <c:v>-1.0890778362040285E-2</c:v>
                </c:pt>
                <c:pt idx="117">
                  <c:v>-1.0923482561962307E-2</c:v>
                </c:pt>
                <c:pt idx="118">
                  <c:v>-1.0938722918886274E-2</c:v>
                </c:pt>
                <c:pt idx="119">
                  <c:v>-1.0937842046529707E-2</c:v>
                </c:pt>
                <c:pt idx="120">
                  <c:v>-1.0922118358994436E-2</c:v>
                </c:pt>
                <c:pt idx="121">
                  <c:v>-1.089276495148132E-2</c:v>
                </c:pt>
                <c:pt idx="122">
                  <c:v>-1.0850929447712213E-2</c:v>
                </c:pt>
                <c:pt idx="123">
                  <c:v>-1.0797694606933618E-2</c:v>
                </c:pt>
                <c:pt idx="124">
                  <c:v>-1.0734079520087409E-2</c:v>
                </c:pt>
                <c:pt idx="125">
                  <c:v>-1.066104125530566E-2</c:v>
                </c:pt>
                <c:pt idx="126">
                  <c:v>-1.0579476838256975E-2</c:v>
                </c:pt>
                <c:pt idx="127">
                  <c:v>-1.0490225473994108E-2</c:v>
                </c:pt>
                <c:pt idx="128">
                  <c:v>-1.039407093444073E-2</c:v>
                </c:pt>
                <c:pt idx="129">
                  <c:v>-1.0291744050212624E-2</c:v>
                </c:pt>
                <c:pt idx="130">
                  <c:v>-1.018392525748292E-2</c:v>
                </c:pt>
                <c:pt idx="131">
                  <c:v>-1.0071247160618906E-2</c:v>
                </c:pt>
                <c:pt idx="132">
                  <c:v>-9.9542970795067839E-3</c:v>
                </c:pt>
                <c:pt idx="133">
                  <c:v>-9.8336195573362033E-3</c:v>
                </c:pt>
                <c:pt idx="134">
                  <c:v>-9.709718810175353E-3</c:v>
                </c:pt>
                <c:pt idx="135">
                  <c:v>-9.5830611042827564E-3</c:v>
                </c:pt>
                <c:pt idx="136">
                  <c:v>-9.4540770508821127E-3</c:v>
                </c:pt>
                <c:pt idx="137">
                  <c:v>-9.3231638111536119E-3</c:v>
                </c:pt>
                <c:pt idx="138">
                  <c:v>-9.1906872067308541E-3</c:v>
                </c:pt>
                <c:pt idx="139">
                  <c:v>-9.056983732967613E-3</c:v>
                </c:pt>
                <c:pt idx="140">
                  <c:v>-8.9223624738867472E-3</c:v>
                </c:pt>
                <c:pt idx="141">
                  <c:v>-8.7871069189571372E-3</c:v>
                </c:pt>
                <c:pt idx="142">
                  <c:v>-8.6514766828962673E-3</c:v>
                </c:pt>
                <c:pt idx="143">
                  <c:v>-8.5157091304599725E-3</c:v>
                </c:pt>
                <c:pt idx="144">
                  <c:v>-8.3800209087565806E-3</c:v>
                </c:pt>
                <c:pt idx="145">
                  <c:v>-8.2446093901047384E-3</c:v>
                </c:pt>
                <c:pt idx="146">
                  <c:v>-8.1096540287378151E-3</c:v>
                </c:pt>
                <c:pt idx="147">
                  <c:v>-7.9753176348864724E-3</c:v>
                </c:pt>
                <c:pt idx="148">
                  <c:v>-7.8417475699018545E-3</c:v>
                </c:pt>
                <c:pt idx="149">
                  <c:v>-7.7090768661541549E-3</c:v>
                </c:pt>
                <c:pt idx="150">
                  <c:v>-7.5774252754351804E-3</c:v>
                </c:pt>
                <c:pt idx="151">
                  <c:v>-7.4469002495917286E-3</c:v>
                </c:pt>
                <c:pt idx="152">
                  <c:v>-7.3175978570307471E-3</c:v>
                </c:pt>
                <c:pt idx="153">
                  <c:v>-7.1896036386586391E-3</c:v>
                </c:pt>
                <c:pt idx="154">
                  <c:v>-7.0629934067163022E-3</c:v>
                </c:pt>
                <c:pt idx="155">
                  <c:v>-6.9378339898385358E-3</c:v>
                </c:pt>
                <c:pt idx="156">
                  <c:v>-6.8141839275518146E-3</c:v>
                </c:pt>
                <c:pt idx="157">
                  <c:v>-6.6920941172700626E-3</c:v>
                </c:pt>
                <c:pt idx="158">
                  <c:v>-6.5716084167177346E-3</c:v>
                </c:pt>
                <c:pt idx="159">
                  <c:v>-6.4527642045714654E-3</c:v>
                </c:pt>
                <c:pt idx="160">
                  <c:v>-6.3355929019694845E-3</c:v>
                </c:pt>
                <c:pt idx="161">
                  <c:v>-6.2201204573757406E-3</c:v>
                </c:pt>
                <c:pt idx="162">
                  <c:v>-6.1063677971908495E-3</c:v>
                </c:pt>
                <c:pt idx="163">
                  <c:v>-5.9943512443348546E-3</c:v>
                </c:pt>
                <c:pt idx="164">
                  <c:v>-5.8840829069087492E-3</c:v>
                </c:pt>
                <c:pt idx="165">
                  <c:v>-5.7755710389267084E-3</c:v>
                </c:pt>
                <c:pt idx="166">
                  <c:v>-5.6688203749726508E-3</c:v>
                </c:pt>
                <c:pt idx="167">
                  <c:v>-5.5638324405467452E-3</c:v>
                </c:pt>
                <c:pt idx="168">
                  <c:v>-5.4606058397417686E-3</c:v>
                </c:pt>
                <c:pt idx="169">
                  <c:v>-5.3591365217751019E-3</c:v>
                </c:pt>
                <c:pt idx="170">
                  <c:v>-5.2594180278507999E-3</c:v>
                </c:pt>
                <c:pt idx="171">
                  <c:v>-5.1614417196754097E-3</c:v>
                </c:pt>
                <c:pt idx="172">
                  <c:v>-5.0651969909008155E-3</c:v>
                </c:pt>
                <c:pt idx="173">
                  <c:v>-4.970671462683254E-3</c:v>
                </c:pt>
                <c:pt idx="174">
                  <c:v>-4.8778511644567406E-3</c:v>
                </c:pt>
                <c:pt idx="175">
                  <c:v>-4.7867207009475764E-3</c:v>
                </c:pt>
                <c:pt idx="176">
                  <c:v>-4.697263406405282E-3</c:v>
                </c:pt>
                <c:pt idx="177">
                  <c:v>-4.6094614869412204E-3</c:v>
                </c:pt>
                <c:pt idx="178">
                  <c:v>-4.5232961518090814E-3</c:v>
                </c:pt>
                <c:pt idx="179">
                  <c:v>-4.4387477344246199E-3</c:v>
                </c:pt>
                <c:pt idx="180">
                  <c:v>-4.3557958038331086E-3</c:v>
                </c:pt>
                <c:pt idx="181">
                  <c:v>-4.2744192673261454E-3</c:v>
                </c:pt>
                <c:pt idx="182">
                  <c:v>-4.1945964648224584E-3</c:v>
                </c:pt>
                <c:pt idx="183">
                  <c:v>-4.1163052556089695E-3</c:v>
                </c:pt>
                <c:pt idx="184">
                  <c:v>-4.0395230980044671E-3</c:v>
                </c:pt>
                <c:pt idx="185">
                  <c:v>-3.9642271224242624E-3</c:v>
                </c:pt>
                <c:pt idx="186">
                  <c:v>-3.8903941983694261E-3</c:v>
                </c:pt>
                <c:pt idx="187">
                  <c:v>-3.8180009957339252E-3</c:v>
                </c:pt>
                <c:pt idx="188">
                  <c:v>-3.7470240408817262E-3</c:v>
                </c:pt>
                <c:pt idx="189">
                  <c:v>-3.6774397678561786E-3</c:v>
                </c:pt>
                <c:pt idx="190">
                  <c:v>-3.6092245650858456E-3</c:v>
                </c:pt>
                <c:pt idx="191">
                  <c:v>-3.5423548179152162E-3</c:v>
                </c:pt>
                <c:pt idx="192">
                  <c:v>-3.4768069472751635E-3</c:v>
                </c:pt>
                <c:pt idx="193">
                  <c:v>-3.4125574447761613E-3</c:v>
                </c:pt>
                <c:pt idx="194">
                  <c:v>-3.3495829044936955E-3</c:v>
                </c:pt>
                <c:pt idx="195">
                  <c:v>-3.2878600516863584E-3</c:v>
                </c:pt>
                <c:pt idx="196">
                  <c:v>-3.2273657686899574E-3</c:v>
                </c:pt>
                <c:pt idx="197">
                  <c:v>-3.1680771181971813E-3</c:v>
                </c:pt>
                <c:pt idx="198">
                  <c:v>-3.1099713641159514E-3</c:v>
                </c:pt>
                <c:pt idx="199">
                  <c:v>-3.0530259901976127E-3</c:v>
                </c:pt>
                <c:pt idx="200">
                  <c:v>-2.9972187166097198E-3</c:v>
                </c:pt>
                <c:pt idx="201">
                  <c:v>-2.9425275146049805E-3</c:v>
                </c:pt>
                <c:pt idx="202">
                  <c:v>-2.8889306194446796E-3</c:v>
                </c:pt>
                <c:pt idx="203">
                  <c:v>-2.8364065417010955E-3</c:v>
                </c:pt>
                <c:pt idx="204">
                  <c:v>-2.7849340770846644E-3</c:v>
                </c:pt>
                <c:pt idx="205">
                  <c:v>-2.7344923148972322E-3</c:v>
                </c:pt>
                <c:pt idx="206">
                  <c:v>-2.6850606452310695E-3</c:v>
                </c:pt>
                <c:pt idx="207">
                  <c:v>-2.6366187650178705E-3</c:v>
                </c:pt>
                <c:pt idx="208">
                  <c:v>-2.5891466830145864E-3</c:v>
                </c:pt>
                <c:pt idx="209">
                  <c:v>-2.5426247238187327E-3</c:v>
                </c:pt>
                <c:pt idx="210">
                  <c:v>-2.497033530999033E-3</c:v>
                </c:pt>
                <c:pt idx="211">
                  <c:v>-2.4523540694041204E-3</c:v>
                </c:pt>
                <c:pt idx="212">
                  <c:v>-2.4085676267351511E-3</c:v>
                </c:pt>
                <c:pt idx="213">
                  <c:v>-2.3656558144402214E-3</c:v>
                </c:pt>
                <c:pt idx="214">
                  <c:v>-2.323600567982666E-3</c:v>
                </c:pt>
                <c:pt idx="215">
                  <c:v>-2.2823841465584812E-3</c:v>
                </c:pt>
                <c:pt idx="216">
                  <c:v>-2.2419891322918027E-3</c:v>
                </c:pt>
                <c:pt idx="217">
                  <c:v>-2.2023984289740242E-3</c:v>
                </c:pt>
                <c:pt idx="218">
                  <c:v>-2.163595260383195E-3</c:v>
                </c:pt>
                <c:pt idx="219">
                  <c:v>-2.1255631682261344E-3</c:v>
                </c:pt>
                <c:pt idx="220">
                  <c:v>-2.0882860097360327E-3</c:v>
                </c:pt>
                <c:pt idx="221">
                  <c:v>-2.0517479549708706E-3</c:v>
                </c:pt>
                <c:pt idx="222">
                  <c:v>-2.0159334838367477E-3</c:v>
                </c:pt>
                <c:pt idx="223">
                  <c:v>-1.980827382866967E-3</c:v>
                </c:pt>
                <c:pt idx="224">
                  <c:v>-1.946414741784835E-3</c:v>
                </c:pt>
                <c:pt idx="225">
                  <c:v>-1.9126809498829491E-3</c:v>
                </c:pt>
                <c:pt idx="226">
                  <c:v>-1.8796116922237802E-3</c:v>
                </c:pt>
                <c:pt idx="227">
                  <c:v>-1.8471929457097513E-3</c:v>
                </c:pt>
                <c:pt idx="228">
                  <c:v>-1.8154109750150838E-3</c:v>
                </c:pt>
                <c:pt idx="229">
                  <c:v>-1.7842523284189327E-3</c:v>
                </c:pt>
                <c:pt idx="230">
                  <c:v>-1.7537038335407591E-3</c:v>
                </c:pt>
                <c:pt idx="231">
                  <c:v>-1.7237525930087817E-3</c:v>
                </c:pt>
                <c:pt idx="232">
                  <c:v>-1.6943859800605254E-3</c:v>
                </c:pt>
                <c:pt idx="233">
                  <c:v>-1.6655916341014924E-3</c:v>
                </c:pt>
                <c:pt idx="234">
                  <c:v>-1.6373574562219293E-3</c:v>
                </c:pt>
                <c:pt idx="235">
                  <c:v>-1.6096716046900082E-3</c:v>
                </c:pt>
                <c:pt idx="236">
                  <c:v>-1.5825224904329658E-3</c:v>
                </c:pt>
                <c:pt idx="237">
                  <c:v>-1.5558987725100507E-3</c:v>
                </c:pt>
                <c:pt idx="238">
                  <c:v>-1.5297893535820787E-3</c:v>
                </c:pt>
                <c:pt idx="239">
                  <c:v>-1.5041833753978318E-3</c:v>
                </c:pt>
                <c:pt idx="240">
                  <c:v>-1.4790702142943978E-3</c:v>
                </c:pt>
                <c:pt idx="241">
                  <c:v>-1.4544394767152839E-3</c:v>
                </c:pt>
                <c:pt idx="242">
                  <c:v>-1.4302809947617263E-3</c:v>
                </c:pt>
                <c:pt idx="243">
                  <c:v>-1.4065848217752481E-3</c:v>
                </c:pt>
                <c:pt idx="244">
                  <c:v>-1.3833412279514552E-3</c:v>
                </c:pt>
                <c:pt idx="245">
                  <c:v>-1.3605406960072288E-3</c:v>
                </c:pt>
                <c:pt idx="246">
                  <c:v>-1.3381739168800953E-3</c:v>
                </c:pt>
                <c:pt idx="247">
                  <c:v>-1.3162317854838626E-3</c:v>
                </c:pt>
                <c:pt idx="248">
                  <c:v>-1.2947053965089378E-3</c:v>
                </c:pt>
                <c:pt idx="249">
                  <c:v>-1.2735860402817833E-3</c:v>
                </c:pt>
                <c:pt idx="250">
                  <c:v>-1.2528651986757791E-3</c:v>
                </c:pt>
                <c:pt idx="251">
                  <c:v>-1.2325345410773444E-3</c:v>
                </c:pt>
                <c:pt idx="252">
                  <c:v>-1.2125859204198349E-3</c:v>
                </c:pt>
                <c:pt idx="253">
                  <c:v>-1.1930113692649601E-3</c:v>
                </c:pt>
                <c:pt idx="254">
                  <c:v>-1.1738030959529257E-3</c:v>
                </c:pt>
                <c:pt idx="255">
                  <c:v>-1.1549534808193572E-3</c:v>
                </c:pt>
                <c:pt idx="256">
                  <c:v>-1.1364550724597138E-3</c:v>
                </c:pt>
                <c:pt idx="257">
                  <c:v>-1.1183005840768605E-3</c:v>
                </c:pt>
                <c:pt idx="258">
                  <c:v>-1.1004828898761091E-3</c:v>
                </c:pt>
                <c:pt idx="259">
                  <c:v>-1.0829950215308663E-3</c:v>
                </c:pt>
                <c:pt idx="260">
                  <c:v>-1.0658301647140536E-3</c:v>
                </c:pt>
                <c:pt idx="261">
                  <c:v>-1.0489816556924034E-3</c:v>
                </c:pt>
                <c:pt idx="262">
                  <c:v>-1.0324429779826551E-3</c:v>
                </c:pt>
                <c:pt idx="263">
                  <c:v>-1.0162077590754324E-3</c:v>
                </c:pt>
                <c:pt idx="264">
                  <c:v>-1.0002697672200427E-3</c:v>
                </c:pt>
                <c:pt idx="265">
                  <c:v>-9.8462290826922729E-4</c:v>
                </c:pt>
                <c:pt idx="266">
                  <c:v>-9.6926122259639316E-4</c:v>
                </c:pt>
                <c:pt idx="267">
                  <c:v>-9.5417888206892677E-4</c:v>
                </c:pt>
                <c:pt idx="268">
                  <c:v>-9.3937018707854376E-4</c:v>
                </c:pt>
                <c:pt idx="269">
                  <c:v>-9.2482956364314047E-4</c:v>
                </c:pt>
                <c:pt idx="270">
                  <c:v>-9.1055156055795563E-4</c:v>
                </c:pt>
                <c:pt idx="271">
                  <c:v>-8.9653084662015005E-4</c:v>
                </c:pt>
                <c:pt idx="272">
                  <c:v>-8.8276220789497146E-4</c:v>
                </c:pt>
                <c:pt idx="273">
                  <c:v>-8.6924054505532733E-4</c:v>
                </c:pt>
                <c:pt idx="274">
                  <c:v>-8.5596087076968337E-4</c:v>
                </c:pt>
                <c:pt idx="275">
                  <c:v>-8.429183071517885E-4</c:v>
                </c:pt>
                <c:pt idx="276">
                  <c:v>-8.3010808326064521E-4</c:v>
                </c:pt>
                <c:pt idx="277">
                  <c:v>-8.1752553265843997E-4</c:v>
                </c:pt>
                <c:pt idx="278">
                  <c:v>-8.0516609102449757E-4</c:v>
                </c:pt>
                <c:pt idx="279">
                  <c:v>-7.9302529381464996E-4</c:v>
                </c:pt>
                <c:pt idx="280">
                  <c:v>-7.8109877398240923E-4</c:v>
                </c:pt>
                <c:pt idx="281">
                  <c:v>-7.6938225974265272E-4</c:v>
                </c:pt>
                <c:pt idx="282">
                  <c:v>-7.5787157239132002E-4</c:v>
                </c:pt>
                <c:pt idx="283">
                  <c:v>-7.4656262416954492E-4</c:v>
                </c:pt>
                <c:pt idx="284">
                  <c:v>-7.3545141618475661E-4</c:v>
                </c:pt>
                <c:pt idx="285">
                  <c:v>-7.2453403636270678E-4</c:v>
                </c:pt>
                <c:pt idx="286">
                  <c:v>-7.1380665746707177E-4</c:v>
                </c:pt>
                <c:pt idx="287">
                  <c:v>-7.0326553514804416E-4</c:v>
                </c:pt>
                <c:pt idx="288">
                  <c:v>-6.9290700604209856E-4</c:v>
                </c:pt>
                <c:pt idx="289">
                  <c:v>-6.8272748591713872E-4</c:v>
                </c:pt>
                <c:pt idx="290">
                  <c:v>-6.7272346785627484E-4</c:v>
                </c:pt>
                <c:pt idx="291">
                  <c:v>-6.6289152048601429E-4</c:v>
                </c:pt>
                <c:pt idx="292">
                  <c:v>-6.5322828624597153E-4</c:v>
                </c:pt>
                <c:pt idx="293">
                  <c:v>-6.4373047969719952E-4</c:v>
                </c:pt>
                <c:pt idx="294">
                  <c:v>-6.3439488587107185E-4</c:v>
                </c:pt>
                <c:pt idx="295">
                  <c:v>-6.2521835865871284E-4</c:v>
                </c:pt>
                <c:pt idx="296">
                  <c:v>-6.1619781922843679E-4</c:v>
                </c:pt>
                <c:pt idx="297">
                  <c:v>-6.0733025449626716E-4</c:v>
                </c:pt>
                <c:pt idx="298">
                  <c:v>-5.9861271562060574E-4</c:v>
                </c:pt>
                <c:pt idx="299">
                  <c:v>-5.9004231652972619E-4</c:v>
                </c:pt>
                <c:pt idx="300">
                  <c:v>-5.8161623249945173E-4</c:v>
                </c:pt>
                <c:pt idx="301">
                  <c:v>-5.73331698744367E-4</c:v>
                </c:pt>
                <c:pt idx="302">
                  <c:v>-5.6518600905921125E-4</c:v>
                </c:pt>
                <c:pt idx="303">
                  <c:v>-5.5717651447958995E-4</c:v>
                </c:pt>
                <c:pt idx="304">
                  <c:v>-5.4930062198514846E-4</c:v>
                </c:pt>
                <c:pt idx="305">
                  <c:v>-5.4155579322302686E-4</c:v>
                </c:pt>
                <c:pt idx="306">
                  <c:v>-5.3393954327088117E-4</c:v>
                </c:pt>
                <c:pt idx="307">
                  <c:v>-5.2644943942114792E-4</c:v>
                </c:pt>
                <c:pt idx="308">
                  <c:v>-5.1908309999908653E-4</c:v>
                </c:pt>
                <c:pt idx="309">
                  <c:v>-5.118381932068839E-4</c:v>
                </c:pt>
                <c:pt idx="310">
                  <c:v>-5.0471243599575018E-4</c:v>
                </c:pt>
                <c:pt idx="311">
                  <c:v>-4.9770359296503791E-4</c:v>
                </c:pt>
                <c:pt idx="312">
                  <c:v>-4.9080947528645715E-4</c:v>
                </c:pt>
                <c:pt idx="313">
                  <c:v>-4.8402793965338477E-4</c:v>
                </c:pt>
                <c:pt idx="314">
                  <c:v>-4.7735688725719508E-4</c:v>
                </c:pt>
                <c:pt idx="315">
                  <c:v>-4.7079426278386229E-4</c:v>
                </c:pt>
                <c:pt idx="316">
                  <c:v>-4.6433805343951113E-4</c:v>
                </c:pt>
                <c:pt idx="317">
                  <c:v>-4.5798628799623755E-4</c:v>
                </c:pt>
                <c:pt idx="318">
                  <c:v>-4.5173703585819718E-4</c:v>
                </c:pt>
                <c:pt idx="319">
                  <c:v>-4.4558840615471242E-4</c:v>
                </c:pt>
                <c:pt idx="320">
                  <c:v>-4.3953854685075354E-4</c:v>
                </c:pt>
                <c:pt idx="321">
                  <c:v>-4.3358564388057939E-4</c:v>
                </c:pt>
                <c:pt idx="322">
                  <c:v>-4.2772792030357242E-4</c:v>
                </c:pt>
                <c:pt idx="323">
                  <c:v>-4.219636354716604E-4</c:v>
                </c:pt>
                <c:pt idx="324">
                  <c:v>-4.162910842285742E-4</c:v>
                </c:pt>
                <c:pt idx="325">
                  <c:v>-4.1070859611876288E-4</c:v>
                </c:pt>
                <c:pt idx="326">
                  <c:v>-4.0521453461850034E-4</c:v>
                </c:pt>
                <c:pt idx="327">
                  <c:v>-3.9980729638436276E-4</c:v>
                </c:pt>
                <c:pt idx="328">
                  <c:v>-3.9448531052293259E-4</c:v>
                </c:pt>
                <c:pt idx="329">
                  <c:v>-3.8924703786822831E-4</c:v>
                </c:pt>
                <c:pt idx="330">
                  <c:v>-3.8409097028614686E-4</c:v>
                </c:pt>
                <c:pt idx="331">
                  <c:v>-3.7901562999241649E-4</c:v>
                </c:pt>
                <c:pt idx="332">
                  <c:v>-3.7401956888406058E-4</c:v>
                </c:pt>
                <c:pt idx="333">
                  <c:v>-3.6910136788726426E-4</c:v>
                </c:pt>
                <c:pt idx="334">
                  <c:v>-3.6425963632164427E-4</c:v>
                </c:pt>
                <c:pt idx="335">
                  <c:v>-3.5949301128092087E-4</c:v>
                </c:pt>
                <c:pt idx="336">
                  <c:v>-3.5480015702324212E-4</c:v>
                </c:pt>
                <c:pt idx="337">
                  <c:v>-3.5017976438080225E-4</c:v>
                </c:pt>
                <c:pt idx="338">
                  <c:v>-3.4563055018104025E-4</c:v>
                </c:pt>
                <c:pt idx="339">
                  <c:v>-3.4115125668134657E-4</c:v>
                </c:pt>
                <c:pt idx="340">
                  <c:v>-3.3674065101534903E-4</c:v>
                </c:pt>
                <c:pt idx="341">
                  <c:v>-3.3239752465656354E-4</c:v>
                </c:pt>
                <c:pt idx="342">
                  <c:v>-3.2812069288880172E-4</c:v>
                </c:pt>
                <c:pt idx="343">
                  <c:v>-3.2390899429394354E-4</c:v>
                </c:pt>
                <c:pt idx="344">
                  <c:v>-3.1976129024935841E-4</c:v>
                </c:pt>
                <c:pt idx="345">
                  <c:v>-3.1567646443594102E-4</c:v>
                </c:pt>
                <c:pt idx="346">
                  <c:v>-3.1165342236061665E-4</c:v>
                </c:pt>
                <c:pt idx="347">
                  <c:v>-3.0769109088271045E-4</c:v>
                </c:pt>
                <c:pt idx="348">
                  <c:v>-3.0378841776442932E-4</c:v>
                </c:pt>
                <c:pt idx="349">
                  <c:v>-2.9994437121845665E-4</c:v>
                </c:pt>
                <c:pt idx="350">
                  <c:v>-2.9615793947098052E-4</c:v>
                </c:pt>
                <c:pt idx="351">
                  <c:v>-2.9242813033726362E-4</c:v>
                </c:pt>
                <c:pt idx="352">
                  <c:v>-2.8875397080493161E-4</c:v>
                </c:pt>
                <c:pt idx="353">
                  <c:v>-2.8513450662498121E-4</c:v>
                </c:pt>
                <c:pt idx="354">
                  <c:v>-2.8156880191339956E-4</c:v>
                </c:pt>
                <c:pt idx="355">
                  <c:v>-2.7805593876532408E-4</c:v>
                </c:pt>
                <c:pt idx="356">
                  <c:v>-2.7459501687209919E-4</c:v>
                </c:pt>
                <c:pt idx="357">
                  <c:v>-2.7118515314990895E-4</c:v>
                </c:pt>
                <c:pt idx="358">
                  <c:v>-2.6782548138094928E-4</c:v>
                </c:pt>
                <c:pt idx="359">
                  <c:v>-2.6451515185460354E-4</c:v>
                </c:pt>
                <c:pt idx="360">
                  <c:v>-2.6125333101922958E-4</c:v>
                </c:pt>
                <c:pt idx="361">
                  <c:v>-2.5803920115130747E-4</c:v>
                </c:pt>
                <c:pt idx="362">
                  <c:v>-2.5487196001687583E-4</c:v>
                </c:pt>
                <c:pt idx="363">
                  <c:v>-2.5175082055129355E-4</c:v>
                </c:pt>
                <c:pt idx="364">
                  <c:v>-2.4867501054286114E-4</c:v>
                </c:pt>
                <c:pt idx="365">
                  <c:v>-2.456437723231961E-4</c:v>
                </c:pt>
                <c:pt idx="366">
                  <c:v>-2.4265636246532458E-4</c:v>
                </c:pt>
                <c:pt idx="367">
                  <c:v>-2.3971205149045526E-4</c:v>
                </c:pt>
                <c:pt idx="368">
                  <c:v>-2.3681012357379091E-4</c:v>
                </c:pt>
                <c:pt idx="369">
                  <c:v>-2.3394987626866489E-4</c:v>
                </c:pt>
                <c:pt idx="370">
                  <c:v>-2.3113062022778685E-4</c:v>
                </c:pt>
                <c:pt idx="371">
                  <c:v>-2.2835167893220512E-4</c:v>
                </c:pt>
                <c:pt idx="372">
                  <c:v>-2.2561238843087913E-4</c:v>
                </c:pt>
                <c:pt idx="373">
                  <c:v>-2.2291209708121793E-4</c:v>
                </c:pt>
                <c:pt idx="374">
                  <c:v>-2.2025016529637109E-4</c:v>
                </c:pt>
                <c:pt idx="375">
                  <c:v>-2.1762596529927177E-4</c:v>
                </c:pt>
                <c:pt idx="376">
                  <c:v>-2.1503888088246769E-4</c:v>
                </c:pt>
                <c:pt idx="377">
                  <c:v>-2.1248830717181117E-4</c:v>
                </c:pt>
                <c:pt idx="378">
                  <c:v>-2.0997365039690099E-4</c:v>
                </c:pt>
                <c:pt idx="379">
                  <c:v>-2.0749432766441889E-4</c:v>
                </c:pt>
                <c:pt idx="380">
                  <c:v>-2.0504976673725405E-4</c:v>
                </c:pt>
                <c:pt idx="381">
                  <c:v>-2.026394058232717E-4</c:v>
                </c:pt>
                <c:pt idx="382">
                  <c:v>-2.0026269335829787E-4</c:v>
                </c:pt>
                <c:pt idx="383">
                  <c:v>-1.9791908780549862E-4</c:v>
                </c:pt>
                <c:pt idx="384">
                  <c:v>-1.9560805745090368E-4</c:v>
                </c:pt>
                <c:pt idx="385">
                  <c:v>-1.9332908020664583E-4</c:v>
                </c:pt>
                <c:pt idx="386">
                  <c:v>-1.9108164341709465E-4</c:v>
                </c:pt>
                <c:pt idx="387">
                  <c:v>-1.8886524367270607E-4</c:v>
                </c:pt>
                <c:pt idx="388">
                  <c:v>-1.8667938662580177E-4</c:v>
                </c:pt>
                <c:pt idx="389">
                  <c:v>-1.8452358680442099E-4</c:v>
                </c:pt>
                <c:pt idx="390">
                  <c:v>-1.8239736744256715E-4</c:v>
                </c:pt>
                <c:pt idx="391">
                  <c:v>-1.8030026030370512E-4</c:v>
                </c:pt>
                <c:pt idx="392">
                  <c:v>-1.7823180551293857E-4</c:v>
                </c:pt>
                <c:pt idx="393">
                  <c:v>-1.7619155138918821E-4</c:v>
                </c:pt>
                <c:pt idx="394">
                  <c:v>-1.7417905428701426E-4</c:v>
                </c:pt>
                <c:pt idx="395">
                  <c:v>-1.7219387843747566E-4</c:v>
                </c:pt>
                <c:pt idx="396">
                  <c:v>-1.7023559578995429E-4</c:v>
                </c:pt>
                <c:pt idx="397">
                  <c:v>-1.6830378586362338E-4</c:v>
                </c:pt>
                <c:pt idx="398">
                  <c:v>-1.6639803559988136E-4</c:v>
                </c:pt>
                <c:pt idx="399">
                  <c:v>-1.6451793921478595E-4</c:v>
                </c:pt>
                <c:pt idx="400">
                  <c:v>-1.6266309805534681E-4</c:v>
                </c:pt>
                <c:pt idx="401">
                  <c:v>-1.6083312046642634E-4</c:v>
                </c:pt>
                <c:pt idx="402">
                  <c:v>-1.5902762164992667E-4</c:v>
                </c:pt>
                <c:pt idx="403">
                  <c:v>-1.5724622353169176E-4</c:v>
                </c:pt>
                <c:pt idx="404">
                  <c:v>-1.5548855463323215E-4</c:v>
                </c:pt>
                <c:pt idx="405">
                  <c:v>-1.5375424994248558E-4</c:v>
                </c:pt>
                <c:pt idx="406">
                  <c:v>-1.520429507903647E-4</c:v>
                </c:pt>
                <c:pt idx="407">
                  <c:v>-1.5035430472730503E-4</c:v>
                </c:pt>
                <c:pt idx="408">
                  <c:v>-1.4868796540270645E-4</c:v>
                </c:pt>
                <c:pt idx="409">
                  <c:v>-1.4704359245016157E-4</c:v>
                </c:pt>
                <c:pt idx="410">
                  <c:v>-1.4542085137171998E-4</c:v>
                </c:pt>
                <c:pt idx="411">
                  <c:v>-1.4381941342408186E-4</c:v>
                </c:pt>
                <c:pt idx="412">
                  <c:v>-1.4223895550961356E-4</c:v>
                </c:pt>
                <c:pt idx="413">
                  <c:v>-1.4067916007122128E-4</c:v>
                </c:pt>
                <c:pt idx="414">
                  <c:v>-1.3913971498143884E-4</c:v>
                </c:pt>
                <c:pt idx="415">
                  <c:v>-1.3762031344501693E-4</c:v>
                </c:pt>
                <c:pt idx="416">
                  <c:v>-1.3612065389476219E-4</c:v>
                </c:pt>
                <c:pt idx="417">
                  <c:v>-1.3464043989123417E-4</c:v>
                </c:pt>
                <c:pt idx="418">
                  <c:v>-1.3317938002822865E-4</c:v>
                </c:pt>
                <c:pt idx="419">
                  <c:v>-1.3173718784018992E-4</c:v>
                </c:pt>
                <c:pt idx="420">
                  <c:v>-1.3031358170094472E-4</c:v>
                </c:pt>
                <c:pt idx="421">
                  <c:v>-1.2890828474172283E-4</c:v>
                </c:pt>
                <c:pt idx="422">
                  <c:v>-1.2752102475857059E-4</c:v>
                </c:pt>
                <c:pt idx="423">
                  <c:v>-1.2615153412169345E-4</c:v>
                </c:pt>
                <c:pt idx="424">
                  <c:v>-1.2479954969540625E-4</c:v>
                </c:pt>
                <c:pt idx="425">
                  <c:v>-1.234648127503695E-4</c:v>
                </c:pt>
                <c:pt idx="426">
                  <c:v>-1.2214706888354028E-4</c:v>
                </c:pt>
                <c:pt idx="427">
                  <c:v>-1.2084606793619503E-4</c:v>
                </c:pt>
                <c:pt idx="428">
                  <c:v>-1.1956156391870297E-4</c:v>
                </c:pt>
                <c:pt idx="429">
                  <c:v>-1.182933149275848E-4</c:v>
                </c:pt>
                <c:pt idx="430">
                  <c:v>-1.1704108307510838E-4</c:v>
                </c:pt>
                <c:pt idx="431">
                  <c:v>-1.1580463441116979E-4</c:v>
                </c:pt>
                <c:pt idx="432">
                  <c:v>-1.1458373885481804E-4</c:v>
                </c:pt>
                <c:pt idx="433">
                  <c:v>-1.1337817012095832E-4</c:v>
                </c:pt>
                <c:pt idx="434">
                  <c:v>-1.1218770564994856E-4</c:v>
                </c:pt>
                <c:pt idx="435">
                  <c:v>-1.1101212653912471E-4</c:v>
                </c:pt>
                <c:pt idx="436">
                  <c:v>-1.0985121748011245E-4</c:v>
                </c:pt>
                <c:pt idx="437">
                  <c:v>-1.0870476668649563E-4</c:v>
                </c:pt>
                <c:pt idx="438">
                  <c:v>-1.0757256583498564E-4</c:v>
                </c:pt>
                <c:pt idx="439">
                  <c:v>-1.0645441000080492E-4</c:v>
                </c:pt>
                <c:pt idx="440">
                  <c:v>-1.0535009759499942E-4</c:v>
                </c:pt>
                <c:pt idx="441">
                  <c:v>-1.0425943030560852E-4</c:v>
                </c:pt>
                <c:pt idx="442">
                  <c:v>-1.0318221303787079E-4</c:v>
                </c:pt>
                <c:pt idx="443">
                  <c:v>-1.0211825385442984E-4</c:v>
                </c:pt>
                <c:pt idx="444">
                  <c:v>-1.010673639203623E-4</c:v>
                </c:pt>
                <c:pt idx="445">
                  <c:v>-1.000293574472412E-4</c:v>
                </c:pt>
                <c:pt idx="446">
                  <c:v>-9.9004051638164206E-5</c:v>
                </c:pt>
                <c:pt idx="447">
                  <c:v>-9.7991266632781816E-5</c:v>
                </c:pt>
                <c:pt idx="448">
                  <c:v>-9.6990825457147397E-5</c:v>
                </c:pt>
                <c:pt idx="449">
                  <c:v>-9.6002553970674421E-5</c:v>
                </c:pt>
                <c:pt idx="450">
                  <c:v>-9.5026280815022394E-5</c:v>
                </c:pt>
                <c:pt idx="451">
                  <c:v>-9.406183736491175E-5</c:v>
                </c:pt>
                <c:pt idx="452">
                  <c:v>-9.3109057683760376E-5</c:v>
                </c:pt>
                <c:pt idx="453">
                  <c:v>-9.2167778466783982E-5</c:v>
                </c:pt>
                <c:pt idx="454">
                  <c:v>-9.1237839003383323E-5</c:v>
                </c:pt>
                <c:pt idx="455">
                  <c:v>-9.0319081126995123E-5</c:v>
                </c:pt>
                <c:pt idx="456">
                  <c:v>-8.941134917265783E-5</c:v>
                </c:pt>
                <c:pt idx="457">
                  <c:v>-8.8514489926862737E-5</c:v>
                </c:pt>
                <c:pt idx="458">
                  <c:v>-8.7628352591870301E-5</c:v>
                </c:pt>
                <c:pt idx="459">
                  <c:v>-8.6752788742311887E-5</c:v>
                </c:pt>
                <c:pt idx="460">
                  <c:v>-8.5887652276969809E-5</c:v>
                </c:pt>
                <c:pt idx="461">
                  <c:v>-8.5032799386951377E-5</c:v>
                </c:pt>
                <c:pt idx="462">
                  <c:v>-8.4188088508433439E-5</c:v>
                </c:pt>
                <c:pt idx="463">
                  <c:v>-8.3353380288907935E-5</c:v>
                </c:pt>
                <c:pt idx="464">
                  <c:v>-8.2528537544748222E-5</c:v>
                </c:pt>
                <c:pt idx="465">
                  <c:v>-8.1713425225526267E-5</c:v>
                </c:pt>
                <c:pt idx="466">
                  <c:v>-8.0907910378329379E-5</c:v>
                </c:pt>
                <c:pt idx="467">
                  <c:v>-8.0111862109184475E-5</c:v>
                </c:pt>
                <c:pt idx="468">
                  <c:v>-7.9325151545446565E-5</c:v>
                </c:pt>
                <c:pt idx="469">
                  <c:v>-7.8547651807830588E-5</c:v>
                </c:pt>
                <c:pt idx="470">
                  <c:v>-7.7779237969907114E-5</c:v>
                </c:pt>
                <c:pt idx="471">
                  <c:v>-7.7019787026277024E-5</c:v>
                </c:pt>
                <c:pt idx="472">
                  <c:v>-7.6269177860746352E-5</c:v>
                </c:pt>
                <c:pt idx="473">
                  <c:v>-7.5527291213536735E-5</c:v>
                </c:pt>
                <c:pt idx="474">
                  <c:v>-7.4794009647531677E-5</c:v>
                </c:pt>
                <c:pt idx="475">
                  <c:v>-7.4069217520308879E-5</c:v>
                </c:pt>
                <c:pt idx="476">
                  <c:v>-7.3352800951350923E-5</c:v>
                </c:pt>
                <c:pt idx="477">
                  <c:v>-7.2644647794077688E-5</c:v>
                </c:pt>
                <c:pt idx="478">
                  <c:v>-7.1944647603057173E-5</c:v>
                </c:pt>
                <c:pt idx="479">
                  <c:v>-7.1252691608931029E-5</c:v>
                </c:pt>
                <c:pt idx="480">
                  <c:v>-7.0568672689482804E-5</c:v>
                </c:pt>
                <c:pt idx="481">
                  <c:v>-6.9892485336848944E-5</c:v>
                </c:pt>
                <c:pt idx="482">
                  <c:v>-6.9224025639194787E-5</c:v>
                </c:pt>
                <c:pt idx="483">
                  <c:v>-6.8563191245032588E-5</c:v>
                </c:pt>
                <c:pt idx="484">
                  <c:v>-6.7909881342004738E-5</c:v>
                </c:pt>
                <c:pt idx="485">
                  <c:v>-6.726399663084519E-5</c:v>
                </c:pt>
                <c:pt idx="486">
                  <c:v>-6.6625439299340997E-5</c:v>
                </c:pt>
                <c:pt idx="487">
                  <c:v>-6.5994112995329543E-5</c:v>
                </c:pt>
                <c:pt idx="488">
                  <c:v>-6.5369922805481881E-5</c:v>
                </c:pt>
                <c:pt idx="489">
                  <c:v>-6.4752775231193021E-5</c:v>
                </c:pt>
                <c:pt idx="490">
                  <c:v>-6.4142578161579319E-5</c:v>
                </c:pt>
                <c:pt idx="491">
                  <c:v>-6.3539240856119177E-5</c:v>
                </c:pt>
                <c:pt idx="492">
                  <c:v>-6.2942673915721833E-5</c:v>
                </c:pt>
                <c:pt idx="493">
                  <c:v>-6.2352789265368192E-5</c:v>
                </c:pt>
                <c:pt idx="494">
                  <c:v>-6.1769500129036978E-5</c:v>
                </c:pt>
                <c:pt idx="495">
                  <c:v>-6.1192721011381248E-5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E2-4FD4-A309-6F35E0890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8157744"/>
        <c:axId val="1298141936"/>
      </c:scatterChart>
      <c:valAx>
        <c:axId val="85045856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2618399634653488"/>
              <c:y val="0.896324193107839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850454816"/>
        <c:crossesAt val="-50"/>
        <c:crossBetween val="midCat"/>
      </c:valAx>
      <c:valAx>
        <c:axId val="850454816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850458560"/>
        <c:crossesAt val="0"/>
        <c:crossBetween val="midCat"/>
      </c:valAx>
      <c:valAx>
        <c:axId val="1298141936"/>
        <c:scaling>
          <c:orientation val="minMax"/>
          <c:min val="-5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リターンロス　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298157744"/>
        <c:crosses val="max"/>
        <c:crossBetween val="midCat"/>
        <c:majorUnit val="10"/>
      </c:valAx>
      <c:valAx>
        <c:axId val="1298157744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981419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167573444410786"/>
          <c:y val="0.33511615665546973"/>
          <c:w val="0.27685874513258996"/>
          <c:h val="0.1637607152999741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83820</xdr:rowOff>
    </xdr:from>
    <xdr:to>
      <xdr:col>7</xdr:col>
      <xdr:colOff>438347</xdr:colOff>
      <xdr:row>22</xdr:row>
      <xdr:rowOff>224392</xdr:rowOff>
    </xdr:to>
    <xdr:graphicFrame macro="">
      <xdr:nvGraphicFramePr>
        <xdr:cNvPr id="131" name="グラフ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190499</xdr:colOff>
      <xdr:row>6</xdr:row>
      <xdr:rowOff>190500</xdr:rowOff>
    </xdr:from>
    <xdr:to>
      <xdr:col>12</xdr:col>
      <xdr:colOff>587378</xdr:colOff>
      <xdr:row>12</xdr:row>
      <xdr:rowOff>77468</xdr:rowOff>
    </xdr:to>
    <xdr:grpSp>
      <xdr:nvGrpSpPr>
        <xdr:cNvPr id="195" name="グループ化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GrpSpPr>
          <a:grpSpLocks noChangeAspect="1"/>
        </xdr:cNvGrpSpPr>
      </xdr:nvGrpSpPr>
      <xdr:grpSpPr>
        <a:xfrm>
          <a:off x="5867399" y="1607820"/>
          <a:ext cx="2408559" cy="1289048"/>
          <a:chOff x="635" y="0"/>
          <a:chExt cx="1950085" cy="1018074"/>
        </a:xfrm>
      </xdr:grpSpPr>
      <xdr:grpSp>
        <xdr:nvGrpSpPr>
          <xdr:cNvPr id="196" name="グループ化 195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GrpSpPr>
            <a:grpSpLocks/>
          </xdr:cNvGrpSpPr>
        </xdr:nvGrpSpPr>
        <xdr:grpSpPr bwMode="auto">
          <a:xfrm>
            <a:off x="361950" y="299020"/>
            <a:ext cx="144145" cy="450140"/>
            <a:chOff x="281" y="246"/>
            <a:chExt cx="91" cy="284"/>
          </a:xfrm>
        </xdr:grpSpPr>
        <xdr:cxnSp macro="">
          <xdr:nvCxnSpPr>
            <xdr:cNvPr id="251" name="Line 81">
              <a:extLst>
                <a:ext uri="{FF2B5EF4-FFF2-40B4-BE49-F238E27FC236}">
                  <a16:creationId xmlns:a16="http://schemas.microsoft.com/office/drawing/2014/main" id="{00000000-0008-0000-0000-0000F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95" y="3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2" name="Line 82">
              <a:extLst>
                <a:ext uri="{FF2B5EF4-FFF2-40B4-BE49-F238E27FC236}">
                  <a16:creationId xmlns:a16="http://schemas.microsoft.com/office/drawing/2014/main" id="{00000000-0008-0000-0000-0000F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95" y="393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3" name="Line 83">
              <a:extLst>
                <a:ext uri="{FF2B5EF4-FFF2-40B4-BE49-F238E27FC236}">
                  <a16:creationId xmlns:a16="http://schemas.microsoft.com/office/drawing/2014/main" id="{00000000-0008-0000-0000-0000F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82" y="496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4" name="Line 84">
              <a:extLst>
                <a:ext uri="{FF2B5EF4-FFF2-40B4-BE49-F238E27FC236}">
                  <a16:creationId xmlns:a16="http://schemas.microsoft.com/office/drawing/2014/main" id="{00000000-0008-0000-0000-0000F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16" y="496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5" name="Line 85">
              <a:extLst>
                <a:ext uri="{FF2B5EF4-FFF2-40B4-BE49-F238E27FC236}">
                  <a16:creationId xmlns:a16="http://schemas.microsoft.com/office/drawing/2014/main" id="{00000000-0008-0000-0000-0000F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50" y="496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6" name="Line 86">
              <a:extLst>
                <a:ext uri="{FF2B5EF4-FFF2-40B4-BE49-F238E27FC236}">
                  <a16:creationId xmlns:a16="http://schemas.microsoft.com/office/drawing/2014/main" id="{00000000-0008-0000-0000-00000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81" y="496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7" name="Line 87">
              <a:extLst>
                <a:ext uri="{FF2B5EF4-FFF2-40B4-BE49-F238E27FC236}">
                  <a16:creationId xmlns:a16="http://schemas.microsoft.com/office/drawing/2014/main" id="{00000000-0008-0000-0000-00000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9" y="246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8" name="Line 88">
              <a:extLst>
                <a:ext uri="{FF2B5EF4-FFF2-40B4-BE49-F238E27FC236}">
                  <a16:creationId xmlns:a16="http://schemas.microsoft.com/office/drawing/2014/main" id="{00000000-0008-0000-0000-00000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9" y="393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197" name="直線コネクタ 196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6050" y="299085"/>
            <a:ext cx="46926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98" name="楕円 197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>
            <a:spLocks noChangeArrowheads="1"/>
          </xdr:cNvSpPr>
        </xdr:nvSpPr>
        <xdr:spPr bwMode="auto">
          <a:xfrm>
            <a:off x="417195" y="286385"/>
            <a:ext cx="29210" cy="29210"/>
          </a:xfrm>
          <a:prstGeom prst="ellipse">
            <a:avLst/>
          </a:prstGeom>
          <a:solidFill>
            <a:srgbClr val="0000FF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99" name="楕円 198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SpPr>
            <a:spLocks noChangeArrowheads="1"/>
          </xdr:cNvSpPr>
        </xdr:nvSpPr>
        <xdr:spPr bwMode="auto">
          <a:xfrm>
            <a:off x="417195" y="286385"/>
            <a:ext cx="29210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00" name="直線コネクタ 199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35" y="702310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01" name="直線コネクタ 200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540" y="70231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02" name="直線コネクタ 201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62230" y="70231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03" name="直線コネクタ 202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2395" y="70231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04" name="楕円 203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>
            <a:spLocks noChangeArrowheads="1"/>
          </xdr:cNvSpPr>
        </xdr:nvSpPr>
        <xdr:spPr bwMode="auto">
          <a:xfrm>
            <a:off x="635" y="227330"/>
            <a:ext cx="145415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05" name="楕円 204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SpPr>
            <a:spLocks noChangeArrowheads="1"/>
          </xdr:cNvSpPr>
        </xdr:nvSpPr>
        <xdr:spPr bwMode="auto">
          <a:xfrm>
            <a:off x="36830" y="262890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06" name="直線コネクタ 205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3025" y="371475"/>
            <a:ext cx="1270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07" name="楕円 206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SpPr>
            <a:spLocks noChangeArrowheads="1"/>
          </xdr:cNvSpPr>
        </xdr:nvSpPr>
        <xdr:spPr bwMode="auto">
          <a:xfrm>
            <a:off x="41910" y="274320"/>
            <a:ext cx="57785" cy="57150"/>
          </a:xfrm>
          <a:prstGeom prst="ellipse">
            <a:avLst/>
          </a:prstGeom>
          <a:solidFill>
            <a:srgbClr val="FF00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08" name="直線コネクタ 207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806575" y="704215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09" name="直線コネクタ 208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808480" y="70421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10" name="直線コネクタ 209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860550" y="70421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11" name="直線コネクタ 210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910715" y="70421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12" name="楕円 211">
            <a:extLst>
              <a:ext uri="{FF2B5EF4-FFF2-40B4-BE49-F238E27FC236}">
                <a16:creationId xmlns:a16="http://schemas.microsoft.com/office/drawing/2014/main" id="{00000000-0008-0000-0000-0000D4000000}"/>
              </a:ext>
            </a:extLst>
          </xdr:cNvPr>
          <xdr:cNvSpPr>
            <a:spLocks noChangeArrowheads="1"/>
          </xdr:cNvSpPr>
        </xdr:nvSpPr>
        <xdr:spPr bwMode="auto">
          <a:xfrm>
            <a:off x="1798955" y="227330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13" name="楕円 212">
            <a:extLst>
              <a:ext uri="{FF2B5EF4-FFF2-40B4-BE49-F238E27FC236}">
                <a16:creationId xmlns:a16="http://schemas.microsoft.com/office/drawing/2014/main" id="{00000000-0008-0000-0000-0000D5000000}"/>
              </a:ext>
            </a:extLst>
          </xdr:cNvPr>
          <xdr:cNvSpPr>
            <a:spLocks noChangeArrowheads="1"/>
          </xdr:cNvSpPr>
        </xdr:nvSpPr>
        <xdr:spPr bwMode="auto">
          <a:xfrm>
            <a:off x="1835150" y="264795"/>
            <a:ext cx="72390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14" name="直線コネクタ 213">
            <a:extLst>
              <a:ext uri="{FF2B5EF4-FFF2-40B4-BE49-F238E27FC236}">
                <a16:creationId xmlns:a16="http://schemas.microsoft.com/office/drawing/2014/main" id="{00000000-0008-0000-0000-0000D6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870710" y="372745"/>
            <a:ext cx="1905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15" name="楕円 214">
            <a:extLst>
              <a:ext uri="{FF2B5EF4-FFF2-40B4-BE49-F238E27FC236}">
                <a16:creationId xmlns:a16="http://schemas.microsoft.com/office/drawing/2014/main" id="{00000000-0008-0000-0000-0000D7000000}"/>
              </a:ext>
            </a:extLst>
          </xdr:cNvPr>
          <xdr:cNvSpPr>
            <a:spLocks noChangeArrowheads="1"/>
          </xdr:cNvSpPr>
        </xdr:nvSpPr>
        <xdr:spPr bwMode="auto">
          <a:xfrm>
            <a:off x="1847850" y="276225"/>
            <a:ext cx="57785" cy="57150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216" name="グループ化 215">
            <a:extLst>
              <a:ext uri="{FF2B5EF4-FFF2-40B4-BE49-F238E27FC236}">
                <a16:creationId xmlns:a16="http://schemas.microsoft.com/office/drawing/2014/main" id="{00000000-0008-0000-0000-0000D8000000}"/>
              </a:ext>
            </a:extLst>
          </xdr:cNvPr>
          <xdr:cNvGrpSpPr>
            <a:grpSpLocks/>
          </xdr:cNvGrpSpPr>
        </xdr:nvGrpSpPr>
        <xdr:grpSpPr bwMode="auto">
          <a:xfrm>
            <a:off x="605153" y="0"/>
            <a:ext cx="424813" cy="636257"/>
            <a:chOff x="434" y="57"/>
            <a:chExt cx="268" cy="400"/>
          </a:xfrm>
        </xdr:grpSpPr>
        <xdr:sp macro="" textlink="">
          <xdr:nvSpPr>
            <xdr:cNvPr id="236" name="Text Box 111">
              <a:extLst>
                <a:ext uri="{FF2B5EF4-FFF2-40B4-BE49-F238E27FC236}">
                  <a16:creationId xmlns:a16="http://schemas.microsoft.com/office/drawing/2014/main" id="{00000000-0008-0000-0000-0000EC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43" y="57"/>
              <a:ext cx="114" cy="13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>
                <a:lnSpc>
                  <a:spcPts val="1200"/>
                </a:lnSpc>
              </a:pPr>
              <a:r>
                <a:rPr lang="en-US" sz="1100" b="1" kern="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37" name="Arc 112">
              <a:extLst>
                <a:ext uri="{FF2B5EF4-FFF2-40B4-BE49-F238E27FC236}">
                  <a16:creationId xmlns:a16="http://schemas.microsoft.com/office/drawing/2014/main" id="{00000000-0008-0000-0000-0000ED000000}"/>
                </a:ext>
              </a:extLst>
            </xdr:cNvPr>
            <xdr:cNvSpPr>
              <a:spLocks/>
            </xdr:cNvSpPr>
          </xdr:nvSpPr>
          <xdr:spPr bwMode="auto">
            <a:xfrm>
              <a:off x="509" y="154"/>
              <a:ext cx="46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38" name="Arc 113">
              <a:extLst>
                <a:ext uri="{FF2B5EF4-FFF2-40B4-BE49-F238E27FC236}">
                  <a16:creationId xmlns:a16="http://schemas.microsoft.com/office/drawing/2014/main" id="{00000000-0008-0000-0000-0000EE000000}"/>
                </a:ext>
              </a:extLst>
            </xdr:cNvPr>
            <xdr:cNvSpPr>
              <a:spLocks/>
            </xdr:cNvSpPr>
          </xdr:nvSpPr>
          <xdr:spPr bwMode="auto">
            <a:xfrm>
              <a:off x="541" y="153"/>
              <a:ext cx="49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39" name="Arc 114">
              <a:extLst>
                <a:ext uri="{FF2B5EF4-FFF2-40B4-BE49-F238E27FC236}">
                  <a16:creationId xmlns:a16="http://schemas.microsoft.com/office/drawing/2014/main" id="{00000000-0008-0000-0000-0000EF000000}"/>
                </a:ext>
              </a:extLst>
            </xdr:cNvPr>
            <xdr:cNvSpPr>
              <a:spLocks/>
            </xdr:cNvSpPr>
          </xdr:nvSpPr>
          <xdr:spPr bwMode="auto">
            <a:xfrm>
              <a:off x="578" y="154"/>
              <a:ext cx="46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40" name="Line 115">
              <a:extLst>
                <a:ext uri="{FF2B5EF4-FFF2-40B4-BE49-F238E27FC236}">
                  <a16:creationId xmlns:a16="http://schemas.microsoft.com/office/drawing/2014/main" id="{00000000-0008-0000-0000-0000F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57" y="280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1" name="Line 116">
              <a:extLst>
                <a:ext uri="{FF2B5EF4-FFF2-40B4-BE49-F238E27FC236}">
                  <a16:creationId xmlns:a16="http://schemas.microsoft.com/office/drawing/2014/main" id="{00000000-0008-0000-0000-0000F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90" y="280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42" name="Text Box 117">
              <a:extLst>
                <a:ext uri="{FF2B5EF4-FFF2-40B4-BE49-F238E27FC236}">
                  <a16:creationId xmlns:a16="http://schemas.microsoft.com/office/drawing/2014/main" id="{00000000-0008-0000-0000-0000F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24" y="369"/>
              <a:ext cx="122" cy="8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>
                <a:lnSpc>
                  <a:spcPts val="1200"/>
                </a:lnSpc>
              </a:pPr>
              <a:r>
                <a:rPr lang="en-US" sz="1100" b="1" kern="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243" name="Line 118">
              <a:extLst>
                <a:ext uri="{FF2B5EF4-FFF2-40B4-BE49-F238E27FC236}">
                  <a16:creationId xmlns:a16="http://schemas.microsoft.com/office/drawing/2014/main" id="{00000000-0008-0000-0000-0000F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43" y="314"/>
              <a:ext cx="114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4" name="Line 119">
              <a:extLst>
                <a:ext uri="{FF2B5EF4-FFF2-40B4-BE49-F238E27FC236}">
                  <a16:creationId xmlns:a16="http://schemas.microsoft.com/office/drawing/2014/main" id="{00000000-0008-0000-0000-0000F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43" y="178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5" name="Line 120">
              <a:extLst>
                <a:ext uri="{FF2B5EF4-FFF2-40B4-BE49-F238E27FC236}">
                  <a16:creationId xmlns:a16="http://schemas.microsoft.com/office/drawing/2014/main" id="{00000000-0008-0000-0000-0000F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43" y="178"/>
              <a:ext cx="6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6" name="Line 121">
              <a:extLst>
                <a:ext uri="{FF2B5EF4-FFF2-40B4-BE49-F238E27FC236}">
                  <a16:creationId xmlns:a16="http://schemas.microsoft.com/office/drawing/2014/main" id="{00000000-0008-0000-0000-0000F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5" y="178"/>
              <a:ext cx="6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7" name="Line 122">
              <a:extLst>
                <a:ext uri="{FF2B5EF4-FFF2-40B4-BE49-F238E27FC236}">
                  <a16:creationId xmlns:a16="http://schemas.microsoft.com/office/drawing/2014/main" id="{00000000-0008-0000-0000-0000F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93" y="178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8" name="Line 123">
              <a:extLst>
                <a:ext uri="{FF2B5EF4-FFF2-40B4-BE49-F238E27FC236}">
                  <a16:creationId xmlns:a16="http://schemas.microsoft.com/office/drawing/2014/main" id="{00000000-0008-0000-0000-0000F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91" y="314"/>
              <a:ext cx="10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49" name="Oval 124">
              <a:extLst>
                <a:ext uri="{FF2B5EF4-FFF2-40B4-BE49-F238E27FC236}">
                  <a16:creationId xmlns:a16="http://schemas.microsoft.com/office/drawing/2014/main" id="{00000000-0008-0000-0000-0000F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34" y="237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50" name="Oval 125">
              <a:extLst>
                <a:ext uri="{FF2B5EF4-FFF2-40B4-BE49-F238E27FC236}">
                  <a16:creationId xmlns:a16="http://schemas.microsoft.com/office/drawing/2014/main" id="{00000000-0008-0000-0000-0000F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84" y="237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217" name="テキスト ボックス 1531">
            <a:extLst>
              <a:ext uri="{FF2B5EF4-FFF2-40B4-BE49-F238E27FC236}">
                <a16:creationId xmlns:a16="http://schemas.microsoft.com/office/drawing/2014/main" id="{00000000-0008-0000-0000-0000D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2602" y="164661"/>
            <a:ext cx="163945" cy="15470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218" name="グループ化 217">
            <a:extLst>
              <a:ext uri="{FF2B5EF4-FFF2-40B4-BE49-F238E27FC236}">
                <a16:creationId xmlns:a16="http://schemas.microsoft.com/office/drawing/2014/main" id="{00000000-0008-0000-0000-0000DA000000}"/>
              </a:ext>
            </a:extLst>
          </xdr:cNvPr>
          <xdr:cNvGrpSpPr>
            <a:grpSpLocks/>
          </xdr:cNvGrpSpPr>
        </xdr:nvGrpSpPr>
        <xdr:grpSpPr bwMode="auto">
          <a:xfrm>
            <a:off x="1112512" y="299020"/>
            <a:ext cx="143509" cy="450140"/>
            <a:chOff x="757" y="246"/>
            <a:chExt cx="91" cy="284"/>
          </a:xfrm>
        </xdr:grpSpPr>
        <xdr:cxnSp macro="">
          <xdr:nvCxnSpPr>
            <xdr:cNvPr id="228" name="Line 128">
              <a:extLst>
                <a:ext uri="{FF2B5EF4-FFF2-40B4-BE49-F238E27FC236}">
                  <a16:creationId xmlns:a16="http://schemas.microsoft.com/office/drawing/2014/main" id="{00000000-0008-0000-0000-0000E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72" y="3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9" name="Line 129">
              <a:extLst>
                <a:ext uri="{FF2B5EF4-FFF2-40B4-BE49-F238E27FC236}">
                  <a16:creationId xmlns:a16="http://schemas.microsoft.com/office/drawing/2014/main" id="{00000000-0008-0000-0000-0000E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72" y="393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0" name="Line 130">
              <a:extLst>
                <a:ext uri="{FF2B5EF4-FFF2-40B4-BE49-F238E27FC236}">
                  <a16:creationId xmlns:a16="http://schemas.microsoft.com/office/drawing/2014/main" id="{00000000-0008-0000-0000-0000E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59" y="49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1" name="Line 131">
              <a:extLst>
                <a:ext uri="{FF2B5EF4-FFF2-40B4-BE49-F238E27FC236}">
                  <a16:creationId xmlns:a16="http://schemas.microsoft.com/office/drawing/2014/main" id="{00000000-0008-0000-0000-0000E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93" y="49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2" name="Line 132">
              <a:extLst>
                <a:ext uri="{FF2B5EF4-FFF2-40B4-BE49-F238E27FC236}">
                  <a16:creationId xmlns:a16="http://schemas.microsoft.com/office/drawing/2014/main" id="{00000000-0008-0000-0000-0000E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27" y="49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3" name="Line 133">
              <a:extLst>
                <a:ext uri="{FF2B5EF4-FFF2-40B4-BE49-F238E27FC236}">
                  <a16:creationId xmlns:a16="http://schemas.microsoft.com/office/drawing/2014/main" id="{00000000-0008-0000-0000-0000E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57" y="496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4" name="Line 134">
              <a:extLst>
                <a:ext uri="{FF2B5EF4-FFF2-40B4-BE49-F238E27FC236}">
                  <a16:creationId xmlns:a16="http://schemas.microsoft.com/office/drawing/2014/main" id="{00000000-0008-0000-0000-0000E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5" y="246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5" name="Line 135">
              <a:extLst>
                <a:ext uri="{FF2B5EF4-FFF2-40B4-BE49-F238E27FC236}">
                  <a16:creationId xmlns:a16="http://schemas.microsoft.com/office/drawing/2014/main" id="{00000000-0008-0000-0000-0000E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6" y="393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19" name="楕円 218">
            <a:extLst>
              <a:ext uri="{FF2B5EF4-FFF2-40B4-BE49-F238E27FC236}">
                <a16:creationId xmlns:a16="http://schemas.microsoft.com/office/drawing/2014/main" id="{00000000-0008-0000-0000-0000DB000000}"/>
              </a:ext>
            </a:extLst>
          </xdr:cNvPr>
          <xdr:cNvSpPr>
            <a:spLocks noChangeArrowheads="1"/>
          </xdr:cNvSpPr>
        </xdr:nvSpPr>
        <xdr:spPr bwMode="auto">
          <a:xfrm>
            <a:off x="1175385" y="286385"/>
            <a:ext cx="28575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20" name="直線コネクタ 219">
            <a:extLst>
              <a:ext uri="{FF2B5EF4-FFF2-40B4-BE49-F238E27FC236}">
                <a16:creationId xmlns:a16="http://schemas.microsoft.com/office/drawing/2014/main" id="{00000000-0008-0000-0000-0000DC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15365" y="299085"/>
            <a:ext cx="36004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21" name="テキスト ボックス 1543">
            <a:extLst>
              <a:ext uri="{FF2B5EF4-FFF2-40B4-BE49-F238E27FC236}">
                <a16:creationId xmlns:a16="http://schemas.microsoft.com/office/drawing/2014/main" id="{00000000-0008-0000-0000-0000D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84575" y="123785"/>
            <a:ext cx="194726" cy="2210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2" name="フリーフォーム: 図形 221">
            <a:extLst>
              <a:ext uri="{FF2B5EF4-FFF2-40B4-BE49-F238E27FC236}">
                <a16:creationId xmlns:a16="http://schemas.microsoft.com/office/drawing/2014/main" id="{00000000-0008-0000-0000-0000DE000000}"/>
              </a:ext>
            </a:extLst>
          </xdr:cNvPr>
          <xdr:cNvSpPr>
            <a:spLocks/>
          </xdr:cNvSpPr>
        </xdr:nvSpPr>
        <xdr:spPr bwMode="auto">
          <a:xfrm>
            <a:off x="1367155" y="260350"/>
            <a:ext cx="73660" cy="66040"/>
          </a:xfrm>
          <a:custGeom>
            <a:avLst/>
            <a:gdLst>
              <a:gd name="G0" fmla="+- 21600 0 0"/>
              <a:gd name="G1" fmla="+- 21600 0 0"/>
              <a:gd name="G2" fmla="+- 21600 0 0"/>
              <a:gd name="T0" fmla="*/ 0 w 43200"/>
              <a:gd name="T1" fmla="*/ 21600 h 36669"/>
              <a:gd name="T2" fmla="*/ 36878 w 43200"/>
              <a:gd name="T3" fmla="*/ 36670 h 36669"/>
              <a:gd name="T4" fmla="*/ 21600 w 43200"/>
              <a:gd name="T5" fmla="*/ 21600 h 366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43200" h="36669" fill="none" extrusionOk="0">
                <a:moveTo>
                  <a:pt x="0" y="21599"/>
                </a:move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200" y="9670"/>
                  <a:pt x="43200" y="21600"/>
                </a:cubicBezTo>
                <a:cubicBezTo>
                  <a:pt x="43200" y="27277"/>
                  <a:pt x="40964" y="32726"/>
                  <a:pt x="36977" y="36768"/>
                </a:cubicBezTo>
              </a:path>
              <a:path w="43200" h="36669" stroke="0" extrusionOk="0">
                <a:moveTo>
                  <a:pt x="0" y="21599"/>
                </a:move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200" y="9670"/>
                  <a:pt x="43200" y="21600"/>
                </a:cubicBezTo>
                <a:cubicBezTo>
                  <a:pt x="43200" y="27277"/>
                  <a:pt x="40964" y="32726"/>
                  <a:pt x="36977" y="36768"/>
                </a:cubicBezTo>
                <a:lnTo>
                  <a:pt x="21600" y="21600"/>
                </a:lnTo>
                <a:close/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23" name="フリーフォーム: 図形 222">
            <a:extLst>
              <a:ext uri="{FF2B5EF4-FFF2-40B4-BE49-F238E27FC236}">
                <a16:creationId xmlns:a16="http://schemas.microsoft.com/office/drawing/2014/main" id="{00000000-0008-0000-0000-0000DF000000}"/>
              </a:ext>
            </a:extLst>
          </xdr:cNvPr>
          <xdr:cNvSpPr>
            <a:spLocks/>
          </xdr:cNvSpPr>
        </xdr:nvSpPr>
        <xdr:spPr bwMode="auto">
          <a:xfrm>
            <a:off x="1417320" y="259715"/>
            <a:ext cx="77470" cy="65405"/>
          </a:xfrm>
          <a:custGeom>
            <a:avLst/>
            <a:gdLst>
              <a:gd name="G0" fmla="+- 21600 0 0"/>
              <a:gd name="G1" fmla="+- 21600 0 0"/>
              <a:gd name="G2" fmla="+- 21600 0 0"/>
              <a:gd name="T0" fmla="*/ 7033 w 43200"/>
              <a:gd name="T1" fmla="*/ 36670 h 36669"/>
              <a:gd name="T2" fmla="*/ 36167 w 43200"/>
              <a:gd name="T3" fmla="*/ 36670 h 36669"/>
              <a:gd name="T4" fmla="*/ 21600 w 43200"/>
              <a:gd name="T5" fmla="*/ 21600 h 366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43200" h="36669" fill="none" extrusionOk="0">
                <a:moveTo>
                  <a:pt x="6587" y="37130"/>
                </a:moveTo>
                <a:cubicBezTo>
                  <a:pt x="2377" y="33060"/>
                  <a:pt x="0" y="27455"/>
                  <a:pt x="0" y="21600"/>
                </a:cubicBez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200" y="9670"/>
                  <a:pt x="43200" y="21600"/>
                </a:cubicBezTo>
                <a:cubicBezTo>
                  <a:pt x="43199" y="27455"/>
                  <a:pt x="40822" y="33060"/>
                  <a:pt x="36612" y="37130"/>
                </a:cubicBezTo>
              </a:path>
              <a:path w="43200" h="36669" stroke="0" extrusionOk="0">
                <a:moveTo>
                  <a:pt x="6587" y="37130"/>
                </a:moveTo>
                <a:cubicBezTo>
                  <a:pt x="2377" y="33060"/>
                  <a:pt x="0" y="27455"/>
                  <a:pt x="0" y="21600"/>
                </a:cubicBez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200" y="9670"/>
                  <a:pt x="43200" y="21600"/>
                </a:cubicBezTo>
                <a:cubicBezTo>
                  <a:pt x="43199" y="27455"/>
                  <a:pt x="40822" y="33060"/>
                  <a:pt x="36612" y="37130"/>
                </a:cubicBezTo>
                <a:lnTo>
                  <a:pt x="21600" y="21600"/>
                </a:lnTo>
                <a:close/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24" name="フリーフォーム: 図形 223">
            <a:extLst>
              <a:ext uri="{FF2B5EF4-FFF2-40B4-BE49-F238E27FC236}">
                <a16:creationId xmlns:a16="http://schemas.microsoft.com/office/drawing/2014/main" id="{00000000-0008-0000-0000-0000E0000000}"/>
              </a:ext>
            </a:extLst>
          </xdr:cNvPr>
          <xdr:cNvSpPr>
            <a:spLocks/>
          </xdr:cNvSpPr>
        </xdr:nvSpPr>
        <xdr:spPr bwMode="auto">
          <a:xfrm>
            <a:off x="1478915" y="260350"/>
            <a:ext cx="73660" cy="66040"/>
          </a:xfrm>
          <a:custGeom>
            <a:avLst/>
            <a:gdLst>
              <a:gd name="G0" fmla="+- 21600 0 0"/>
              <a:gd name="G1" fmla="+- 21600 0 0"/>
              <a:gd name="G2" fmla="+- 21600 0 0"/>
              <a:gd name="T0" fmla="*/ 6322 w 43200"/>
              <a:gd name="T1" fmla="*/ 36670 h 36669"/>
              <a:gd name="T2" fmla="*/ 43200 w 43200"/>
              <a:gd name="T3" fmla="*/ 21600 h 36669"/>
              <a:gd name="T4" fmla="*/ 21600 w 43200"/>
              <a:gd name="T5" fmla="*/ 21600 h 366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43200" h="36669" fill="none" extrusionOk="0">
                <a:moveTo>
                  <a:pt x="6222" y="36768"/>
                </a:moveTo>
                <a:cubicBezTo>
                  <a:pt x="2235" y="32726"/>
                  <a:pt x="0" y="27277"/>
                  <a:pt x="0" y="21600"/>
                </a:cubicBez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199" y="9670"/>
                  <a:pt x="43199" y="21599"/>
                </a:cubicBezTo>
              </a:path>
              <a:path w="43200" h="36669" stroke="0" extrusionOk="0">
                <a:moveTo>
                  <a:pt x="6222" y="36768"/>
                </a:moveTo>
                <a:cubicBezTo>
                  <a:pt x="2235" y="32726"/>
                  <a:pt x="0" y="27277"/>
                  <a:pt x="0" y="21600"/>
                </a:cubicBez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199" y="9670"/>
                  <a:pt x="43199" y="21599"/>
                </a:cubicBezTo>
                <a:lnTo>
                  <a:pt x="21600" y="21600"/>
                </a:lnTo>
                <a:close/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25" name="直線コネクタ 224">
            <a:extLst>
              <a:ext uri="{FF2B5EF4-FFF2-40B4-BE49-F238E27FC236}">
                <a16:creationId xmlns:a16="http://schemas.microsoft.com/office/drawing/2014/main" id="{00000000-0008-0000-0000-0000E1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553210" y="299085"/>
            <a:ext cx="24955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26" name="テキスト ボックス 1548">
            <a:extLst>
              <a:ext uri="{FF2B5EF4-FFF2-40B4-BE49-F238E27FC236}">
                <a16:creationId xmlns:a16="http://schemas.microsoft.com/office/drawing/2014/main" id="{00000000-0008-0000-0000-0000E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15052" y="477374"/>
            <a:ext cx="163945" cy="15470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 algn="l">
              <a:lnSpc>
                <a:spcPts val="1200"/>
              </a:lnSpc>
            </a:pPr>
            <a:r>
              <a:rPr lang="en-US" sz="1100" b="1" kern="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7" name="テキスト ボックス 1549">
            <a:extLst>
              <a:ext uri="{FF2B5EF4-FFF2-40B4-BE49-F238E27FC236}">
                <a16:creationId xmlns:a16="http://schemas.microsoft.com/office/drawing/2014/main" id="{00000000-0008-0000-0000-0000E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0299" y="836140"/>
            <a:ext cx="1786978" cy="1819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1+3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8</xdr:col>
      <xdr:colOff>93980</xdr:colOff>
      <xdr:row>14</xdr:row>
      <xdr:rowOff>214630</xdr:rowOff>
    </xdr:from>
    <xdr:to>
      <xdr:col>14</xdr:col>
      <xdr:colOff>634047</xdr:colOff>
      <xdr:row>27</xdr:row>
      <xdr:rowOff>6985</xdr:rowOff>
    </xdr:to>
    <xdr:graphicFrame macro="">
      <xdr:nvGraphicFramePr>
        <xdr:cNvPr id="70" name="グラフ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22860</xdr:colOff>
      <xdr:row>3</xdr:row>
      <xdr:rowOff>0</xdr:rowOff>
    </xdr:from>
    <xdr:to>
      <xdr:col>12</xdr:col>
      <xdr:colOff>274321</xdr:colOff>
      <xdr:row>6</xdr:row>
      <xdr:rowOff>47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9020" y="701040"/>
          <a:ext cx="922021" cy="71632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289560</xdr:colOff>
      <xdr:row>23</xdr:row>
      <xdr:rowOff>121920</xdr:rowOff>
    </xdr:from>
    <xdr:to>
      <xdr:col>7</xdr:col>
      <xdr:colOff>662940</xdr:colOff>
      <xdr:row>35</xdr:row>
      <xdr:rowOff>175260</xdr:rowOff>
    </xdr:to>
    <xdr:graphicFrame macro="">
      <xdr:nvGraphicFramePr>
        <xdr:cNvPr id="77" name="グラフ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160020</xdr:colOff>
      <xdr:row>27</xdr:row>
      <xdr:rowOff>121920</xdr:rowOff>
    </xdr:from>
    <xdr:to>
      <xdr:col>15</xdr:col>
      <xdr:colOff>240847</xdr:colOff>
      <xdr:row>39</xdr:row>
      <xdr:rowOff>128542</xdr:rowOff>
    </xdr:to>
    <xdr:graphicFrame macro="">
      <xdr:nvGraphicFramePr>
        <xdr:cNvPr id="73" name="グラフ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662939</xdr:colOff>
      <xdr:row>3</xdr:row>
      <xdr:rowOff>22860</xdr:rowOff>
    </xdr:from>
    <xdr:to>
      <xdr:col>13</xdr:col>
      <xdr:colOff>389258</xdr:colOff>
      <xdr:row>8</xdr:row>
      <xdr:rowOff>100328</xdr:rowOff>
    </xdr:to>
    <xdr:grpSp>
      <xdr:nvGrpSpPr>
        <xdr:cNvPr id="66" name="グループ化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GrpSpPr>
          <a:grpSpLocks noChangeAspect="1"/>
        </xdr:cNvGrpSpPr>
      </xdr:nvGrpSpPr>
      <xdr:grpSpPr>
        <a:xfrm>
          <a:off x="6393179" y="739140"/>
          <a:ext cx="2408559" cy="1174748"/>
          <a:chOff x="635" y="0"/>
          <a:chExt cx="1950085" cy="975948"/>
        </a:xfrm>
      </xdr:grpSpPr>
      <xdr:grpSp>
        <xdr:nvGrpSpPr>
          <xdr:cNvPr id="67" name="グループ化 66">
            <a:extLst>
              <a:ext uri="{FF2B5EF4-FFF2-40B4-BE49-F238E27FC236}">
                <a16:creationId xmlns:a16="http://schemas.microsoft.com/office/drawing/2014/main" id="{00000000-0008-0000-0100-000043000000}"/>
              </a:ext>
            </a:extLst>
          </xdr:cNvPr>
          <xdr:cNvGrpSpPr>
            <a:grpSpLocks/>
          </xdr:cNvGrpSpPr>
        </xdr:nvGrpSpPr>
        <xdr:grpSpPr bwMode="auto">
          <a:xfrm>
            <a:off x="361950" y="299020"/>
            <a:ext cx="144145" cy="450140"/>
            <a:chOff x="281" y="246"/>
            <a:chExt cx="91" cy="284"/>
          </a:xfrm>
        </xdr:grpSpPr>
        <xdr:cxnSp macro="">
          <xdr:nvCxnSpPr>
            <xdr:cNvPr id="122" name="Line 81">
              <a:extLst>
                <a:ext uri="{FF2B5EF4-FFF2-40B4-BE49-F238E27FC236}">
                  <a16:creationId xmlns:a16="http://schemas.microsoft.com/office/drawing/2014/main" id="{00000000-0008-0000-0100-00007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95" y="3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3" name="Line 82">
              <a:extLst>
                <a:ext uri="{FF2B5EF4-FFF2-40B4-BE49-F238E27FC236}">
                  <a16:creationId xmlns:a16="http://schemas.microsoft.com/office/drawing/2014/main" id="{00000000-0008-0000-0100-00007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95" y="393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4" name="Line 83">
              <a:extLst>
                <a:ext uri="{FF2B5EF4-FFF2-40B4-BE49-F238E27FC236}">
                  <a16:creationId xmlns:a16="http://schemas.microsoft.com/office/drawing/2014/main" id="{00000000-0008-0000-0100-00007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82" y="496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5" name="Line 84">
              <a:extLst>
                <a:ext uri="{FF2B5EF4-FFF2-40B4-BE49-F238E27FC236}">
                  <a16:creationId xmlns:a16="http://schemas.microsoft.com/office/drawing/2014/main" id="{00000000-0008-0000-0100-00007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16" y="496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6" name="Line 85">
              <a:extLst>
                <a:ext uri="{FF2B5EF4-FFF2-40B4-BE49-F238E27FC236}">
                  <a16:creationId xmlns:a16="http://schemas.microsoft.com/office/drawing/2014/main" id="{00000000-0008-0000-0100-00007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50" y="496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7" name="Line 86">
              <a:extLst>
                <a:ext uri="{FF2B5EF4-FFF2-40B4-BE49-F238E27FC236}">
                  <a16:creationId xmlns:a16="http://schemas.microsoft.com/office/drawing/2014/main" id="{00000000-0008-0000-0100-00007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81" y="496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8" name="Line 87">
              <a:extLst>
                <a:ext uri="{FF2B5EF4-FFF2-40B4-BE49-F238E27FC236}">
                  <a16:creationId xmlns:a16="http://schemas.microsoft.com/office/drawing/2014/main" id="{00000000-0008-0000-0100-00008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9" y="246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9" name="Line 88">
              <a:extLst>
                <a:ext uri="{FF2B5EF4-FFF2-40B4-BE49-F238E27FC236}">
                  <a16:creationId xmlns:a16="http://schemas.microsoft.com/office/drawing/2014/main" id="{00000000-0008-0000-0100-00008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9" y="393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68" name="直線コネクタ 67">
            <a:extLst>
              <a:ext uri="{FF2B5EF4-FFF2-40B4-BE49-F238E27FC236}">
                <a16:creationId xmlns:a16="http://schemas.microsoft.com/office/drawing/2014/main" id="{00000000-0008-0000-0100-00004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6050" y="299085"/>
            <a:ext cx="46926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69" name="楕円 68">
            <a:extLst>
              <a:ext uri="{FF2B5EF4-FFF2-40B4-BE49-F238E27FC236}">
                <a16:creationId xmlns:a16="http://schemas.microsoft.com/office/drawing/2014/main" id="{00000000-0008-0000-0100-000045000000}"/>
              </a:ext>
            </a:extLst>
          </xdr:cNvPr>
          <xdr:cNvSpPr>
            <a:spLocks noChangeArrowheads="1"/>
          </xdr:cNvSpPr>
        </xdr:nvSpPr>
        <xdr:spPr bwMode="auto">
          <a:xfrm>
            <a:off x="417195" y="286385"/>
            <a:ext cx="29210" cy="29210"/>
          </a:xfrm>
          <a:prstGeom prst="ellipse">
            <a:avLst/>
          </a:prstGeom>
          <a:solidFill>
            <a:srgbClr val="0000FF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0" name="楕円 69">
            <a:extLst>
              <a:ext uri="{FF2B5EF4-FFF2-40B4-BE49-F238E27FC236}">
                <a16:creationId xmlns:a16="http://schemas.microsoft.com/office/drawing/2014/main" id="{00000000-0008-0000-0100-000046000000}"/>
              </a:ext>
            </a:extLst>
          </xdr:cNvPr>
          <xdr:cNvSpPr>
            <a:spLocks noChangeArrowheads="1"/>
          </xdr:cNvSpPr>
        </xdr:nvSpPr>
        <xdr:spPr bwMode="auto">
          <a:xfrm>
            <a:off x="417195" y="286385"/>
            <a:ext cx="29210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71" name="直線コネクタ 70">
            <a:extLst>
              <a:ext uri="{FF2B5EF4-FFF2-40B4-BE49-F238E27FC236}">
                <a16:creationId xmlns:a16="http://schemas.microsoft.com/office/drawing/2014/main" id="{00000000-0008-0000-0100-00004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35" y="702310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2" name="直線コネクタ 71">
            <a:extLst>
              <a:ext uri="{FF2B5EF4-FFF2-40B4-BE49-F238E27FC236}">
                <a16:creationId xmlns:a16="http://schemas.microsoft.com/office/drawing/2014/main" id="{00000000-0008-0000-0100-000048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540" y="70231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3" name="直線コネクタ 72">
            <a:extLst>
              <a:ext uri="{FF2B5EF4-FFF2-40B4-BE49-F238E27FC236}">
                <a16:creationId xmlns:a16="http://schemas.microsoft.com/office/drawing/2014/main" id="{00000000-0008-0000-0100-000049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62230" y="70231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4" name="直線コネクタ 73">
            <a:extLst>
              <a:ext uri="{FF2B5EF4-FFF2-40B4-BE49-F238E27FC236}">
                <a16:creationId xmlns:a16="http://schemas.microsoft.com/office/drawing/2014/main" id="{00000000-0008-0000-0100-00004A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2395" y="70231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75" name="楕円 74">
            <a:extLst>
              <a:ext uri="{FF2B5EF4-FFF2-40B4-BE49-F238E27FC236}">
                <a16:creationId xmlns:a16="http://schemas.microsoft.com/office/drawing/2014/main" id="{00000000-0008-0000-0100-00004B000000}"/>
              </a:ext>
            </a:extLst>
          </xdr:cNvPr>
          <xdr:cNvSpPr>
            <a:spLocks noChangeArrowheads="1"/>
          </xdr:cNvSpPr>
        </xdr:nvSpPr>
        <xdr:spPr bwMode="auto">
          <a:xfrm>
            <a:off x="635" y="227330"/>
            <a:ext cx="145415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6" name="楕円 75">
            <a:extLst>
              <a:ext uri="{FF2B5EF4-FFF2-40B4-BE49-F238E27FC236}">
                <a16:creationId xmlns:a16="http://schemas.microsoft.com/office/drawing/2014/main" id="{00000000-0008-0000-0100-00004C000000}"/>
              </a:ext>
            </a:extLst>
          </xdr:cNvPr>
          <xdr:cNvSpPr>
            <a:spLocks noChangeArrowheads="1"/>
          </xdr:cNvSpPr>
        </xdr:nvSpPr>
        <xdr:spPr bwMode="auto">
          <a:xfrm>
            <a:off x="36830" y="262890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77" name="直線コネクタ 76">
            <a:extLst>
              <a:ext uri="{FF2B5EF4-FFF2-40B4-BE49-F238E27FC236}">
                <a16:creationId xmlns:a16="http://schemas.microsoft.com/office/drawing/2014/main" id="{00000000-0008-0000-0100-00004D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3025" y="371475"/>
            <a:ext cx="1270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78" name="楕円 77">
            <a:extLst>
              <a:ext uri="{FF2B5EF4-FFF2-40B4-BE49-F238E27FC236}">
                <a16:creationId xmlns:a16="http://schemas.microsoft.com/office/drawing/2014/main" id="{00000000-0008-0000-0100-00004E000000}"/>
              </a:ext>
            </a:extLst>
          </xdr:cNvPr>
          <xdr:cNvSpPr>
            <a:spLocks noChangeArrowheads="1"/>
          </xdr:cNvSpPr>
        </xdr:nvSpPr>
        <xdr:spPr bwMode="auto">
          <a:xfrm>
            <a:off x="41910" y="274320"/>
            <a:ext cx="57785" cy="57150"/>
          </a:xfrm>
          <a:prstGeom prst="ellipse">
            <a:avLst/>
          </a:prstGeom>
          <a:solidFill>
            <a:srgbClr val="FF00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79" name="直線コネクタ 78">
            <a:extLst>
              <a:ext uri="{FF2B5EF4-FFF2-40B4-BE49-F238E27FC236}">
                <a16:creationId xmlns:a16="http://schemas.microsoft.com/office/drawing/2014/main" id="{00000000-0008-0000-0100-00004F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806575" y="704215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80" name="直線コネクタ 79">
            <a:extLst>
              <a:ext uri="{FF2B5EF4-FFF2-40B4-BE49-F238E27FC236}">
                <a16:creationId xmlns:a16="http://schemas.microsoft.com/office/drawing/2014/main" id="{00000000-0008-0000-0100-000050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808480" y="70421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81" name="直線コネクタ 80">
            <a:extLst>
              <a:ext uri="{FF2B5EF4-FFF2-40B4-BE49-F238E27FC236}">
                <a16:creationId xmlns:a16="http://schemas.microsoft.com/office/drawing/2014/main" id="{00000000-0008-0000-0100-000051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860550" y="70421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82" name="直線コネクタ 81">
            <a:extLst>
              <a:ext uri="{FF2B5EF4-FFF2-40B4-BE49-F238E27FC236}">
                <a16:creationId xmlns:a16="http://schemas.microsoft.com/office/drawing/2014/main" id="{00000000-0008-0000-0100-000052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910715" y="70421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83" name="楕円 82">
            <a:extLst>
              <a:ext uri="{FF2B5EF4-FFF2-40B4-BE49-F238E27FC236}">
                <a16:creationId xmlns:a16="http://schemas.microsoft.com/office/drawing/2014/main" id="{00000000-0008-0000-0100-000053000000}"/>
              </a:ext>
            </a:extLst>
          </xdr:cNvPr>
          <xdr:cNvSpPr>
            <a:spLocks noChangeArrowheads="1"/>
          </xdr:cNvSpPr>
        </xdr:nvSpPr>
        <xdr:spPr bwMode="auto">
          <a:xfrm>
            <a:off x="1798955" y="227330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84" name="楕円 83">
            <a:extLst>
              <a:ext uri="{FF2B5EF4-FFF2-40B4-BE49-F238E27FC236}">
                <a16:creationId xmlns:a16="http://schemas.microsoft.com/office/drawing/2014/main" id="{00000000-0008-0000-0100-000054000000}"/>
              </a:ext>
            </a:extLst>
          </xdr:cNvPr>
          <xdr:cNvSpPr>
            <a:spLocks noChangeArrowheads="1"/>
          </xdr:cNvSpPr>
        </xdr:nvSpPr>
        <xdr:spPr bwMode="auto">
          <a:xfrm>
            <a:off x="1835150" y="264795"/>
            <a:ext cx="72390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85" name="直線コネクタ 84">
            <a:extLst>
              <a:ext uri="{FF2B5EF4-FFF2-40B4-BE49-F238E27FC236}">
                <a16:creationId xmlns:a16="http://schemas.microsoft.com/office/drawing/2014/main" id="{00000000-0008-0000-0100-000055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870710" y="372745"/>
            <a:ext cx="1905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86" name="楕円 85">
            <a:extLst>
              <a:ext uri="{FF2B5EF4-FFF2-40B4-BE49-F238E27FC236}">
                <a16:creationId xmlns:a16="http://schemas.microsoft.com/office/drawing/2014/main" id="{00000000-0008-0000-0100-000056000000}"/>
              </a:ext>
            </a:extLst>
          </xdr:cNvPr>
          <xdr:cNvSpPr>
            <a:spLocks noChangeArrowheads="1"/>
          </xdr:cNvSpPr>
        </xdr:nvSpPr>
        <xdr:spPr bwMode="auto">
          <a:xfrm>
            <a:off x="1847850" y="276225"/>
            <a:ext cx="57785" cy="57150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87" name="グループ化 86">
            <a:extLst>
              <a:ext uri="{FF2B5EF4-FFF2-40B4-BE49-F238E27FC236}">
                <a16:creationId xmlns:a16="http://schemas.microsoft.com/office/drawing/2014/main" id="{00000000-0008-0000-0100-000057000000}"/>
              </a:ext>
            </a:extLst>
          </xdr:cNvPr>
          <xdr:cNvGrpSpPr>
            <a:grpSpLocks/>
          </xdr:cNvGrpSpPr>
        </xdr:nvGrpSpPr>
        <xdr:grpSpPr bwMode="auto">
          <a:xfrm>
            <a:off x="605153" y="0"/>
            <a:ext cx="424813" cy="636257"/>
            <a:chOff x="434" y="57"/>
            <a:chExt cx="268" cy="400"/>
          </a:xfrm>
        </xdr:grpSpPr>
        <xdr:sp macro="" textlink="">
          <xdr:nvSpPr>
            <xdr:cNvPr id="107" name="Text Box 111">
              <a:extLst>
                <a:ext uri="{FF2B5EF4-FFF2-40B4-BE49-F238E27FC236}">
                  <a16:creationId xmlns:a16="http://schemas.microsoft.com/office/drawing/2014/main" id="{00000000-0008-0000-0100-00006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43" y="57"/>
              <a:ext cx="114" cy="13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>
                <a:lnSpc>
                  <a:spcPts val="1200"/>
                </a:lnSpc>
              </a:pPr>
              <a:r>
                <a:rPr lang="en-US" sz="1100" b="1" kern="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08" name="Arc 112">
              <a:extLst>
                <a:ext uri="{FF2B5EF4-FFF2-40B4-BE49-F238E27FC236}">
                  <a16:creationId xmlns:a16="http://schemas.microsoft.com/office/drawing/2014/main" id="{00000000-0008-0000-0100-00006C000000}"/>
                </a:ext>
              </a:extLst>
            </xdr:cNvPr>
            <xdr:cNvSpPr>
              <a:spLocks/>
            </xdr:cNvSpPr>
          </xdr:nvSpPr>
          <xdr:spPr bwMode="auto">
            <a:xfrm>
              <a:off x="509" y="154"/>
              <a:ext cx="46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09" name="Arc 113">
              <a:extLst>
                <a:ext uri="{FF2B5EF4-FFF2-40B4-BE49-F238E27FC236}">
                  <a16:creationId xmlns:a16="http://schemas.microsoft.com/office/drawing/2014/main" id="{00000000-0008-0000-0100-00006D000000}"/>
                </a:ext>
              </a:extLst>
            </xdr:cNvPr>
            <xdr:cNvSpPr>
              <a:spLocks/>
            </xdr:cNvSpPr>
          </xdr:nvSpPr>
          <xdr:spPr bwMode="auto">
            <a:xfrm>
              <a:off x="541" y="153"/>
              <a:ext cx="49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10" name="Arc 114">
              <a:extLst>
                <a:ext uri="{FF2B5EF4-FFF2-40B4-BE49-F238E27FC236}">
                  <a16:creationId xmlns:a16="http://schemas.microsoft.com/office/drawing/2014/main" id="{00000000-0008-0000-0100-00006E000000}"/>
                </a:ext>
              </a:extLst>
            </xdr:cNvPr>
            <xdr:cNvSpPr>
              <a:spLocks/>
            </xdr:cNvSpPr>
          </xdr:nvSpPr>
          <xdr:spPr bwMode="auto">
            <a:xfrm>
              <a:off x="578" y="154"/>
              <a:ext cx="46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11" name="Line 115">
              <a:extLst>
                <a:ext uri="{FF2B5EF4-FFF2-40B4-BE49-F238E27FC236}">
                  <a16:creationId xmlns:a16="http://schemas.microsoft.com/office/drawing/2014/main" id="{00000000-0008-0000-0100-00006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57" y="280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2" name="Line 116">
              <a:extLst>
                <a:ext uri="{FF2B5EF4-FFF2-40B4-BE49-F238E27FC236}">
                  <a16:creationId xmlns:a16="http://schemas.microsoft.com/office/drawing/2014/main" id="{00000000-0008-0000-0100-00007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90" y="280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13" name="Text Box 117">
              <a:extLst>
                <a:ext uri="{FF2B5EF4-FFF2-40B4-BE49-F238E27FC236}">
                  <a16:creationId xmlns:a16="http://schemas.microsoft.com/office/drawing/2014/main" id="{00000000-0008-0000-0100-00007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24" y="369"/>
              <a:ext cx="122" cy="8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>
                <a:lnSpc>
                  <a:spcPts val="1200"/>
                </a:lnSpc>
              </a:pPr>
              <a:r>
                <a:rPr lang="en-US" sz="1100" b="1" kern="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114" name="Line 118">
              <a:extLst>
                <a:ext uri="{FF2B5EF4-FFF2-40B4-BE49-F238E27FC236}">
                  <a16:creationId xmlns:a16="http://schemas.microsoft.com/office/drawing/2014/main" id="{00000000-0008-0000-0100-00007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43" y="314"/>
              <a:ext cx="114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5" name="Line 119">
              <a:extLst>
                <a:ext uri="{FF2B5EF4-FFF2-40B4-BE49-F238E27FC236}">
                  <a16:creationId xmlns:a16="http://schemas.microsoft.com/office/drawing/2014/main" id="{00000000-0008-0000-0100-00007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43" y="178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6" name="Line 120">
              <a:extLst>
                <a:ext uri="{FF2B5EF4-FFF2-40B4-BE49-F238E27FC236}">
                  <a16:creationId xmlns:a16="http://schemas.microsoft.com/office/drawing/2014/main" id="{00000000-0008-0000-0100-00007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43" y="178"/>
              <a:ext cx="6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7" name="Line 121">
              <a:extLst>
                <a:ext uri="{FF2B5EF4-FFF2-40B4-BE49-F238E27FC236}">
                  <a16:creationId xmlns:a16="http://schemas.microsoft.com/office/drawing/2014/main" id="{00000000-0008-0000-0100-00007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5" y="178"/>
              <a:ext cx="6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8" name="Line 122">
              <a:extLst>
                <a:ext uri="{FF2B5EF4-FFF2-40B4-BE49-F238E27FC236}">
                  <a16:creationId xmlns:a16="http://schemas.microsoft.com/office/drawing/2014/main" id="{00000000-0008-0000-0100-00007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93" y="178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9" name="Line 123">
              <a:extLst>
                <a:ext uri="{FF2B5EF4-FFF2-40B4-BE49-F238E27FC236}">
                  <a16:creationId xmlns:a16="http://schemas.microsoft.com/office/drawing/2014/main" id="{00000000-0008-0000-0100-00007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91" y="314"/>
              <a:ext cx="10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20" name="Oval 124">
              <a:extLst>
                <a:ext uri="{FF2B5EF4-FFF2-40B4-BE49-F238E27FC236}">
                  <a16:creationId xmlns:a16="http://schemas.microsoft.com/office/drawing/2014/main" id="{00000000-0008-0000-0100-00007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34" y="237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21" name="Oval 125">
              <a:extLst>
                <a:ext uri="{FF2B5EF4-FFF2-40B4-BE49-F238E27FC236}">
                  <a16:creationId xmlns:a16="http://schemas.microsoft.com/office/drawing/2014/main" id="{00000000-0008-0000-0100-00007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84" y="237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88" name="テキスト ボックス 1531">
            <a:extLst>
              <a:ext uri="{FF2B5EF4-FFF2-40B4-BE49-F238E27FC236}">
                <a16:creationId xmlns:a16="http://schemas.microsoft.com/office/drawing/2014/main" id="{00000000-0008-0000-0100-00005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2602" y="164661"/>
            <a:ext cx="163945" cy="15470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89" name="グループ化 88">
            <a:extLst>
              <a:ext uri="{FF2B5EF4-FFF2-40B4-BE49-F238E27FC236}">
                <a16:creationId xmlns:a16="http://schemas.microsoft.com/office/drawing/2014/main" id="{00000000-0008-0000-0100-000059000000}"/>
              </a:ext>
            </a:extLst>
          </xdr:cNvPr>
          <xdr:cNvGrpSpPr>
            <a:grpSpLocks/>
          </xdr:cNvGrpSpPr>
        </xdr:nvGrpSpPr>
        <xdr:grpSpPr bwMode="auto">
          <a:xfrm>
            <a:off x="1112512" y="299020"/>
            <a:ext cx="143509" cy="450140"/>
            <a:chOff x="757" y="246"/>
            <a:chExt cx="91" cy="284"/>
          </a:xfrm>
        </xdr:grpSpPr>
        <xdr:cxnSp macro="">
          <xdr:nvCxnSpPr>
            <xdr:cNvPr id="99" name="Line 128">
              <a:extLst>
                <a:ext uri="{FF2B5EF4-FFF2-40B4-BE49-F238E27FC236}">
                  <a16:creationId xmlns:a16="http://schemas.microsoft.com/office/drawing/2014/main" id="{00000000-0008-0000-0100-00006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72" y="3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0" name="Line 129">
              <a:extLst>
                <a:ext uri="{FF2B5EF4-FFF2-40B4-BE49-F238E27FC236}">
                  <a16:creationId xmlns:a16="http://schemas.microsoft.com/office/drawing/2014/main" id="{00000000-0008-0000-0100-00006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72" y="393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1" name="Line 130">
              <a:extLst>
                <a:ext uri="{FF2B5EF4-FFF2-40B4-BE49-F238E27FC236}">
                  <a16:creationId xmlns:a16="http://schemas.microsoft.com/office/drawing/2014/main" id="{00000000-0008-0000-0100-00006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59" y="49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2" name="Line 131">
              <a:extLst>
                <a:ext uri="{FF2B5EF4-FFF2-40B4-BE49-F238E27FC236}">
                  <a16:creationId xmlns:a16="http://schemas.microsoft.com/office/drawing/2014/main" id="{00000000-0008-0000-0100-00006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93" y="49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3" name="Line 132">
              <a:extLst>
                <a:ext uri="{FF2B5EF4-FFF2-40B4-BE49-F238E27FC236}">
                  <a16:creationId xmlns:a16="http://schemas.microsoft.com/office/drawing/2014/main" id="{00000000-0008-0000-0100-00006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27" y="49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4" name="Line 133">
              <a:extLst>
                <a:ext uri="{FF2B5EF4-FFF2-40B4-BE49-F238E27FC236}">
                  <a16:creationId xmlns:a16="http://schemas.microsoft.com/office/drawing/2014/main" id="{00000000-0008-0000-0100-00006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57" y="496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5" name="Line 134">
              <a:extLst>
                <a:ext uri="{FF2B5EF4-FFF2-40B4-BE49-F238E27FC236}">
                  <a16:creationId xmlns:a16="http://schemas.microsoft.com/office/drawing/2014/main" id="{00000000-0008-0000-0100-00006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5" y="246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6" name="Line 135">
              <a:extLst>
                <a:ext uri="{FF2B5EF4-FFF2-40B4-BE49-F238E27FC236}">
                  <a16:creationId xmlns:a16="http://schemas.microsoft.com/office/drawing/2014/main" id="{00000000-0008-0000-0100-00006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6" y="393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90" name="楕円 89">
            <a:extLst>
              <a:ext uri="{FF2B5EF4-FFF2-40B4-BE49-F238E27FC236}">
                <a16:creationId xmlns:a16="http://schemas.microsoft.com/office/drawing/2014/main" id="{00000000-0008-0000-0100-00005A000000}"/>
              </a:ext>
            </a:extLst>
          </xdr:cNvPr>
          <xdr:cNvSpPr>
            <a:spLocks noChangeArrowheads="1"/>
          </xdr:cNvSpPr>
        </xdr:nvSpPr>
        <xdr:spPr bwMode="auto">
          <a:xfrm>
            <a:off x="1175385" y="286385"/>
            <a:ext cx="28575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91" name="直線コネクタ 90">
            <a:extLst>
              <a:ext uri="{FF2B5EF4-FFF2-40B4-BE49-F238E27FC236}">
                <a16:creationId xmlns:a16="http://schemas.microsoft.com/office/drawing/2014/main" id="{00000000-0008-0000-0100-00005B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15365" y="299085"/>
            <a:ext cx="36004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92" name="テキスト ボックス 1543">
            <a:extLst>
              <a:ext uri="{FF2B5EF4-FFF2-40B4-BE49-F238E27FC236}">
                <a16:creationId xmlns:a16="http://schemas.microsoft.com/office/drawing/2014/main" id="{00000000-0008-0000-0100-00005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84575" y="123785"/>
            <a:ext cx="194726" cy="2210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93" name="フリーフォーム: 図形 92">
            <a:extLst>
              <a:ext uri="{FF2B5EF4-FFF2-40B4-BE49-F238E27FC236}">
                <a16:creationId xmlns:a16="http://schemas.microsoft.com/office/drawing/2014/main" id="{00000000-0008-0000-0100-00005D000000}"/>
              </a:ext>
            </a:extLst>
          </xdr:cNvPr>
          <xdr:cNvSpPr>
            <a:spLocks/>
          </xdr:cNvSpPr>
        </xdr:nvSpPr>
        <xdr:spPr bwMode="auto">
          <a:xfrm>
            <a:off x="1367155" y="260350"/>
            <a:ext cx="73660" cy="66040"/>
          </a:xfrm>
          <a:custGeom>
            <a:avLst/>
            <a:gdLst>
              <a:gd name="G0" fmla="+- 21600 0 0"/>
              <a:gd name="G1" fmla="+- 21600 0 0"/>
              <a:gd name="G2" fmla="+- 21600 0 0"/>
              <a:gd name="T0" fmla="*/ 0 w 43200"/>
              <a:gd name="T1" fmla="*/ 21600 h 36669"/>
              <a:gd name="T2" fmla="*/ 36878 w 43200"/>
              <a:gd name="T3" fmla="*/ 36670 h 36669"/>
              <a:gd name="T4" fmla="*/ 21600 w 43200"/>
              <a:gd name="T5" fmla="*/ 21600 h 366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43200" h="36669" fill="none" extrusionOk="0">
                <a:moveTo>
                  <a:pt x="0" y="21599"/>
                </a:move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200" y="9670"/>
                  <a:pt x="43200" y="21600"/>
                </a:cubicBezTo>
                <a:cubicBezTo>
                  <a:pt x="43200" y="27277"/>
                  <a:pt x="40964" y="32726"/>
                  <a:pt x="36977" y="36768"/>
                </a:cubicBezTo>
              </a:path>
              <a:path w="43200" h="36669" stroke="0" extrusionOk="0">
                <a:moveTo>
                  <a:pt x="0" y="21599"/>
                </a:move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200" y="9670"/>
                  <a:pt x="43200" y="21600"/>
                </a:cubicBezTo>
                <a:cubicBezTo>
                  <a:pt x="43200" y="27277"/>
                  <a:pt x="40964" y="32726"/>
                  <a:pt x="36977" y="36768"/>
                </a:cubicBezTo>
                <a:lnTo>
                  <a:pt x="21600" y="21600"/>
                </a:lnTo>
                <a:close/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94" name="フリーフォーム: 図形 93">
            <a:extLst>
              <a:ext uri="{FF2B5EF4-FFF2-40B4-BE49-F238E27FC236}">
                <a16:creationId xmlns:a16="http://schemas.microsoft.com/office/drawing/2014/main" id="{00000000-0008-0000-0100-00005E000000}"/>
              </a:ext>
            </a:extLst>
          </xdr:cNvPr>
          <xdr:cNvSpPr>
            <a:spLocks/>
          </xdr:cNvSpPr>
        </xdr:nvSpPr>
        <xdr:spPr bwMode="auto">
          <a:xfrm>
            <a:off x="1417320" y="259715"/>
            <a:ext cx="77470" cy="65405"/>
          </a:xfrm>
          <a:custGeom>
            <a:avLst/>
            <a:gdLst>
              <a:gd name="G0" fmla="+- 21600 0 0"/>
              <a:gd name="G1" fmla="+- 21600 0 0"/>
              <a:gd name="G2" fmla="+- 21600 0 0"/>
              <a:gd name="T0" fmla="*/ 7033 w 43200"/>
              <a:gd name="T1" fmla="*/ 36670 h 36669"/>
              <a:gd name="T2" fmla="*/ 36167 w 43200"/>
              <a:gd name="T3" fmla="*/ 36670 h 36669"/>
              <a:gd name="T4" fmla="*/ 21600 w 43200"/>
              <a:gd name="T5" fmla="*/ 21600 h 366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43200" h="36669" fill="none" extrusionOk="0">
                <a:moveTo>
                  <a:pt x="6587" y="37130"/>
                </a:moveTo>
                <a:cubicBezTo>
                  <a:pt x="2377" y="33060"/>
                  <a:pt x="0" y="27455"/>
                  <a:pt x="0" y="21600"/>
                </a:cubicBez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200" y="9670"/>
                  <a:pt x="43200" y="21600"/>
                </a:cubicBezTo>
                <a:cubicBezTo>
                  <a:pt x="43199" y="27455"/>
                  <a:pt x="40822" y="33060"/>
                  <a:pt x="36612" y="37130"/>
                </a:cubicBezTo>
              </a:path>
              <a:path w="43200" h="36669" stroke="0" extrusionOk="0">
                <a:moveTo>
                  <a:pt x="6587" y="37130"/>
                </a:moveTo>
                <a:cubicBezTo>
                  <a:pt x="2377" y="33060"/>
                  <a:pt x="0" y="27455"/>
                  <a:pt x="0" y="21600"/>
                </a:cubicBez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200" y="9670"/>
                  <a:pt x="43200" y="21600"/>
                </a:cubicBezTo>
                <a:cubicBezTo>
                  <a:pt x="43199" y="27455"/>
                  <a:pt x="40822" y="33060"/>
                  <a:pt x="36612" y="37130"/>
                </a:cubicBezTo>
                <a:lnTo>
                  <a:pt x="21600" y="21600"/>
                </a:lnTo>
                <a:close/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95" name="フリーフォーム: 図形 94">
            <a:extLst>
              <a:ext uri="{FF2B5EF4-FFF2-40B4-BE49-F238E27FC236}">
                <a16:creationId xmlns:a16="http://schemas.microsoft.com/office/drawing/2014/main" id="{00000000-0008-0000-0100-00005F000000}"/>
              </a:ext>
            </a:extLst>
          </xdr:cNvPr>
          <xdr:cNvSpPr>
            <a:spLocks/>
          </xdr:cNvSpPr>
        </xdr:nvSpPr>
        <xdr:spPr bwMode="auto">
          <a:xfrm>
            <a:off x="1478915" y="260350"/>
            <a:ext cx="73660" cy="66040"/>
          </a:xfrm>
          <a:custGeom>
            <a:avLst/>
            <a:gdLst>
              <a:gd name="G0" fmla="+- 21600 0 0"/>
              <a:gd name="G1" fmla="+- 21600 0 0"/>
              <a:gd name="G2" fmla="+- 21600 0 0"/>
              <a:gd name="T0" fmla="*/ 6322 w 43200"/>
              <a:gd name="T1" fmla="*/ 36670 h 36669"/>
              <a:gd name="T2" fmla="*/ 43200 w 43200"/>
              <a:gd name="T3" fmla="*/ 21600 h 36669"/>
              <a:gd name="T4" fmla="*/ 21600 w 43200"/>
              <a:gd name="T5" fmla="*/ 21600 h 366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43200" h="36669" fill="none" extrusionOk="0">
                <a:moveTo>
                  <a:pt x="6222" y="36768"/>
                </a:moveTo>
                <a:cubicBezTo>
                  <a:pt x="2235" y="32726"/>
                  <a:pt x="0" y="27277"/>
                  <a:pt x="0" y="21600"/>
                </a:cubicBez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199" y="9670"/>
                  <a:pt x="43199" y="21599"/>
                </a:cubicBezTo>
              </a:path>
              <a:path w="43200" h="36669" stroke="0" extrusionOk="0">
                <a:moveTo>
                  <a:pt x="6222" y="36768"/>
                </a:moveTo>
                <a:cubicBezTo>
                  <a:pt x="2235" y="32726"/>
                  <a:pt x="0" y="27277"/>
                  <a:pt x="0" y="21600"/>
                </a:cubicBez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199" y="9670"/>
                  <a:pt x="43199" y="21599"/>
                </a:cubicBezTo>
                <a:lnTo>
                  <a:pt x="21600" y="21600"/>
                </a:lnTo>
                <a:close/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96" name="直線コネクタ 95">
            <a:extLst>
              <a:ext uri="{FF2B5EF4-FFF2-40B4-BE49-F238E27FC236}">
                <a16:creationId xmlns:a16="http://schemas.microsoft.com/office/drawing/2014/main" id="{00000000-0008-0000-0100-000060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553210" y="299085"/>
            <a:ext cx="24955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97" name="テキスト ボックス 1548">
            <a:extLst>
              <a:ext uri="{FF2B5EF4-FFF2-40B4-BE49-F238E27FC236}">
                <a16:creationId xmlns:a16="http://schemas.microsoft.com/office/drawing/2014/main" id="{00000000-0008-0000-0100-00006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15052" y="477374"/>
            <a:ext cx="163945" cy="15470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 algn="l">
              <a:lnSpc>
                <a:spcPts val="1200"/>
              </a:lnSpc>
            </a:pPr>
            <a:r>
              <a:rPr lang="en-US" sz="1100" b="1" kern="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98" name="テキスト ボックス 1549">
            <a:extLst>
              <a:ext uri="{FF2B5EF4-FFF2-40B4-BE49-F238E27FC236}">
                <a16:creationId xmlns:a16="http://schemas.microsoft.com/office/drawing/2014/main" id="{00000000-0008-0000-0100-00006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0299" y="794014"/>
            <a:ext cx="1786978" cy="1819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1+3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8</xdr:col>
      <xdr:colOff>365760</xdr:colOff>
      <xdr:row>17</xdr:row>
      <xdr:rowOff>0</xdr:rowOff>
    </xdr:from>
    <xdr:to>
      <xdr:col>10</xdr:col>
      <xdr:colOff>402102</xdr:colOff>
      <xdr:row>19</xdr:row>
      <xdr:rowOff>148296</xdr:rowOff>
    </xdr:to>
    <xdr:grpSp>
      <xdr:nvGrpSpPr>
        <xdr:cNvPr id="135" name="グループ化 13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GrpSpPr/>
      </xdr:nvGrpSpPr>
      <xdr:grpSpPr>
        <a:xfrm>
          <a:off x="5425440" y="3870960"/>
          <a:ext cx="1377462" cy="620736"/>
          <a:chOff x="2982350" y="5487114"/>
          <a:chExt cx="1377462" cy="597876"/>
        </a:xfrm>
      </xdr:grpSpPr>
      <xdr:sp macro="" textlink="">
        <xdr:nvSpPr>
          <xdr:cNvPr id="136" name="吹き出し: 角を丸めた四角形 135">
            <a:extLst>
              <a:ext uri="{FF2B5EF4-FFF2-40B4-BE49-F238E27FC236}">
                <a16:creationId xmlns:a16="http://schemas.microsoft.com/office/drawing/2014/main" id="{00000000-0008-0000-0100-000088000000}"/>
              </a:ext>
            </a:extLst>
          </xdr:cNvPr>
          <xdr:cNvSpPr/>
        </xdr:nvSpPr>
        <xdr:spPr>
          <a:xfrm>
            <a:off x="2982350" y="5487114"/>
            <a:ext cx="1377462" cy="597876"/>
          </a:xfrm>
          <a:prstGeom prst="wedgeRoundRectCallout">
            <a:avLst>
              <a:gd name="adj1" fmla="val -118000"/>
              <a:gd name="adj2" fmla="val 1422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37" name="テキスト ボックス 136">
            <a:extLst>
              <a:ext uri="{FF2B5EF4-FFF2-40B4-BE49-F238E27FC236}">
                <a16:creationId xmlns:a16="http://schemas.microsoft.com/office/drawing/2014/main" id="{00000000-0008-0000-0100-000089000000}"/>
              </a:ext>
            </a:extLst>
          </xdr:cNvPr>
          <xdr:cNvSpPr txBox="1"/>
        </xdr:nvSpPr>
        <xdr:spPr>
          <a:xfrm>
            <a:off x="3077308" y="5506127"/>
            <a:ext cx="1260231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en-US" altLang="ja-JP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E</a:t>
            </a:r>
            <a:r>
              <a:rPr kumimoji="1" lang="ja-JP" altLang="en-US" sz="1100" b="1"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系列</a:t>
            </a:r>
            <a:r>
              <a:rPr kumimoji="1" lang="ja-JP" altLang="en-US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の中から近いものを挿入する</a:t>
            </a:r>
          </a:p>
        </xdr:txBody>
      </xdr:sp>
    </xdr:grpSp>
    <xdr:clientData/>
  </xdr:twoCellAnchor>
  <xdr:twoCellAnchor>
    <xdr:from>
      <xdr:col>4</xdr:col>
      <xdr:colOff>632462</xdr:colOff>
      <xdr:row>9</xdr:row>
      <xdr:rowOff>53340</xdr:rowOff>
    </xdr:from>
    <xdr:to>
      <xdr:col>8</xdr:col>
      <xdr:colOff>388622</xdr:colOff>
      <xdr:row>10</xdr:row>
      <xdr:rowOff>144780</xdr:rowOff>
    </xdr:to>
    <xdr:grpSp>
      <xdr:nvGrpSpPr>
        <xdr:cNvPr id="148" name="グループ化 147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GrpSpPr/>
      </xdr:nvGrpSpPr>
      <xdr:grpSpPr>
        <a:xfrm>
          <a:off x="3009902" y="2095500"/>
          <a:ext cx="2438400" cy="320040"/>
          <a:chOff x="6975230" y="4202723"/>
          <a:chExt cx="1413240" cy="597876"/>
        </a:xfrm>
      </xdr:grpSpPr>
      <xdr:sp macro="" textlink="">
        <xdr:nvSpPr>
          <xdr:cNvPr id="149" name="吹き出し: 角を丸めた四角形 148">
            <a:extLst>
              <a:ext uri="{FF2B5EF4-FFF2-40B4-BE49-F238E27FC236}">
                <a16:creationId xmlns:a16="http://schemas.microsoft.com/office/drawing/2014/main" id="{00000000-0008-0000-0100-000095000000}"/>
              </a:ext>
            </a:extLst>
          </xdr:cNvPr>
          <xdr:cNvSpPr/>
        </xdr:nvSpPr>
        <xdr:spPr>
          <a:xfrm>
            <a:off x="6975230" y="4202723"/>
            <a:ext cx="1413240" cy="597876"/>
          </a:xfrm>
          <a:prstGeom prst="wedgeRoundRectCallout">
            <a:avLst>
              <a:gd name="adj1" fmla="val -60085"/>
              <a:gd name="adj2" fmla="val 59839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50" name="テキスト ボックス 149">
            <a:extLst>
              <a:ext uri="{FF2B5EF4-FFF2-40B4-BE49-F238E27FC236}">
                <a16:creationId xmlns:a16="http://schemas.microsoft.com/office/drawing/2014/main" id="{00000000-0008-0000-0100-000096000000}"/>
              </a:ext>
            </a:extLst>
          </xdr:cNvPr>
          <xdr:cNvSpPr txBox="1"/>
        </xdr:nvSpPr>
        <xdr:spPr>
          <a:xfrm>
            <a:off x="7012017" y="4243755"/>
            <a:ext cx="1336201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この値を設定部の</a:t>
            </a:r>
            <a:r>
              <a:rPr kumimoji="1" lang="en-US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LC</a:t>
            </a:r>
            <a:r>
              <a:rPr kumimoji="1"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値に挿入する</a:t>
            </a:r>
            <a:endParaRPr kumimoji="1" lang="ja-JP" altLang="en-US" sz="1100" b="1">
              <a:latin typeface="ＭＳ Ｐ明朝" panose="02020600040205080304" pitchFamily="18" charset="-128"/>
              <a:ea typeface="ＭＳ Ｐ明朝" panose="02020600040205080304" pitchFamily="18" charset="-128"/>
            </a:endParaRPr>
          </a:p>
        </xdr:txBody>
      </xdr:sp>
    </xdr:grpSp>
    <xdr:clientData/>
  </xdr:twoCellAnchor>
  <xdr:twoCellAnchor>
    <xdr:from>
      <xdr:col>2</xdr:col>
      <xdr:colOff>571500</xdr:colOff>
      <xdr:row>11</xdr:row>
      <xdr:rowOff>205740</xdr:rowOff>
    </xdr:from>
    <xdr:to>
      <xdr:col>8</xdr:col>
      <xdr:colOff>137159</xdr:colOff>
      <xdr:row>13</xdr:row>
      <xdr:rowOff>45720</xdr:rowOff>
    </xdr:to>
    <xdr:sp macro="" textlink="">
      <xdr:nvSpPr>
        <xdr:cNvPr id="151" name="四角形: 角を丸くする 150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/>
      </xdr:nvSpPr>
      <xdr:spPr>
        <a:xfrm>
          <a:off x="1912620" y="2788920"/>
          <a:ext cx="3589019" cy="320040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541020</xdr:colOff>
      <xdr:row>16</xdr:row>
      <xdr:rowOff>205740</xdr:rowOff>
    </xdr:from>
    <xdr:to>
      <xdr:col>8</xdr:col>
      <xdr:colOff>129540</xdr:colOff>
      <xdr:row>18</xdr:row>
      <xdr:rowOff>45720</xdr:rowOff>
    </xdr:to>
    <xdr:sp macro="" textlink="">
      <xdr:nvSpPr>
        <xdr:cNvPr id="152" name="四角形: 角を丸くする 151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/>
      </xdr:nvSpPr>
      <xdr:spPr>
        <a:xfrm>
          <a:off x="1882140" y="3962400"/>
          <a:ext cx="3611880" cy="320040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28575</xdr:colOff>
      <xdr:row>9</xdr:row>
      <xdr:rowOff>88897</xdr:rowOff>
    </xdr:from>
    <xdr:to>
      <xdr:col>31</xdr:col>
      <xdr:colOff>111394</xdr:colOff>
      <xdr:row>14</xdr:row>
      <xdr:rowOff>190500</xdr:rowOff>
    </xdr:to>
    <xdr:grpSp>
      <xdr:nvGrpSpPr>
        <xdr:cNvPr id="29" name="グループ化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pSpPr/>
      </xdr:nvGrpSpPr>
      <xdr:grpSpPr>
        <a:xfrm>
          <a:off x="12083415" y="2131057"/>
          <a:ext cx="1081039" cy="1290323"/>
          <a:chOff x="1135380" y="2169157"/>
          <a:chExt cx="1079134" cy="1290325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7108" name="Object 4" hidden="1">
                <a:extLst>
                  <a:ext uri="{63B3BB69-23CF-44E3-9099-C40C66FF867C}">
                    <a14:compatExt spid="_x0000_s47108"/>
                  </a:ext>
                  <a:ext uri="{FF2B5EF4-FFF2-40B4-BE49-F238E27FC236}">
                    <a16:creationId xmlns:a16="http://schemas.microsoft.com/office/drawing/2014/main" id="{00000000-0008-0000-0200-000004B80000}"/>
                  </a:ext>
                </a:extLst>
              </xdr:cNvPr>
              <xdr:cNvSpPr/>
            </xdr:nvSpPr>
            <xdr:spPr bwMode="auto">
              <a:xfrm>
                <a:off x="1234440" y="2872740"/>
                <a:ext cx="891540" cy="586742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31" name="グループ化 30">
            <a:extLst>
              <a:ext uri="{FF2B5EF4-FFF2-40B4-BE49-F238E27FC236}">
                <a16:creationId xmlns:a16="http://schemas.microsoft.com/office/drawing/2014/main" id="{00000000-0008-0000-0200-00001F000000}"/>
              </a:ext>
            </a:extLst>
          </xdr:cNvPr>
          <xdr:cNvGrpSpPr>
            <a:grpSpLocks/>
          </xdr:cNvGrpSpPr>
        </xdr:nvGrpSpPr>
        <xdr:grpSpPr bwMode="auto">
          <a:xfrm>
            <a:off x="1135380" y="2169157"/>
            <a:ext cx="1079134" cy="677204"/>
            <a:chOff x="2" y="2"/>
            <a:chExt cx="410" cy="255"/>
          </a:xfrm>
        </xdr:grpSpPr>
        <xdr:sp macro="" textlink="">
          <xdr:nvSpPr>
            <xdr:cNvPr id="32" name="Oval 30">
              <a:extLst>
                <a:ext uri="{FF2B5EF4-FFF2-40B4-BE49-F238E27FC236}">
                  <a16:creationId xmlns:a16="http://schemas.microsoft.com/office/drawing/2014/main" id="{00000000-0008-0000-0200-00002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7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33" name="Group 31">
              <a:extLst>
                <a:ext uri="{FF2B5EF4-FFF2-40B4-BE49-F238E27FC236}">
                  <a16:creationId xmlns:a16="http://schemas.microsoft.com/office/drawing/2014/main" id="{00000000-0008-0000-0200-000021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8" y="2"/>
              <a:ext cx="317" cy="48"/>
              <a:chOff x="48" y="2"/>
              <a:chExt cx="317" cy="48"/>
            </a:xfrm>
          </xdr:grpSpPr>
          <xdr:grpSp>
            <xdr:nvGrpSpPr>
              <xdr:cNvPr id="39" name="Group 32">
                <a:extLst>
                  <a:ext uri="{FF2B5EF4-FFF2-40B4-BE49-F238E27FC236}">
                    <a16:creationId xmlns:a16="http://schemas.microsoft.com/office/drawing/2014/main" id="{00000000-0008-0000-0200-000027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52" y="2"/>
                <a:ext cx="109" cy="48"/>
                <a:chOff x="152" y="2"/>
                <a:chExt cx="109" cy="48"/>
              </a:xfrm>
            </xdr:grpSpPr>
            <xdr:sp macro="" textlink="">
              <xdr:nvSpPr>
                <xdr:cNvPr id="42" name="Arc 33">
                  <a:extLst>
                    <a:ext uri="{FF2B5EF4-FFF2-40B4-BE49-F238E27FC236}">
                      <a16:creationId xmlns:a16="http://schemas.microsoft.com/office/drawing/2014/main" id="{00000000-0008-0000-0200-00002A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52" y="2"/>
                  <a:ext cx="46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0 w 43200"/>
                    <a:gd name="T1" fmla="*/ 21600 h 37800"/>
                    <a:gd name="T2" fmla="*/ 35824 w 43200"/>
                    <a:gd name="T3" fmla="*/ 378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0" y="21599"/>
                      </a:move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200" y="27815"/>
                        <a:pt x="40522" y="33730"/>
                        <a:pt x="35851" y="37831"/>
                      </a:cubicBezTo>
                    </a:path>
                    <a:path w="43200" h="37800" stroke="0" extrusionOk="0">
                      <a:moveTo>
                        <a:pt x="0" y="21599"/>
                      </a:move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200" y="27815"/>
                        <a:pt x="40522" y="33730"/>
                        <a:pt x="35851" y="37831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43" name="Arc 34">
                  <a:extLst>
                    <a:ext uri="{FF2B5EF4-FFF2-40B4-BE49-F238E27FC236}">
                      <a16:creationId xmlns:a16="http://schemas.microsoft.com/office/drawing/2014/main" id="{00000000-0008-0000-0200-00002B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83" y="2"/>
                  <a:ext cx="47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7376 w 43200"/>
                    <a:gd name="T1" fmla="*/ 37800 h 37800"/>
                    <a:gd name="T2" fmla="*/ 35824 w 43200"/>
                    <a:gd name="T3" fmla="*/ 378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199" y="27815"/>
                        <a:pt x="40522" y="33730"/>
                        <a:pt x="35851" y="37831"/>
                      </a:cubicBezTo>
                    </a:path>
                    <a:path w="43200" h="37800" stroke="0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199" y="27815"/>
                        <a:pt x="40522" y="33730"/>
                        <a:pt x="35851" y="37831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44" name="Arc 35">
                  <a:extLst>
                    <a:ext uri="{FF2B5EF4-FFF2-40B4-BE49-F238E27FC236}">
                      <a16:creationId xmlns:a16="http://schemas.microsoft.com/office/drawing/2014/main" id="{00000000-0008-0000-0200-00002C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14" y="2"/>
                  <a:ext cx="47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7376 w 43200"/>
                    <a:gd name="T1" fmla="*/ 37800 h 37800"/>
                    <a:gd name="T2" fmla="*/ 43200 w 43200"/>
                    <a:gd name="T3" fmla="*/ 216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199" y="9670"/>
                        <a:pt x="43199" y="21599"/>
                      </a:cubicBezTo>
                    </a:path>
                    <a:path w="43200" h="37800" stroke="0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199" y="9670"/>
                        <a:pt x="43199" y="21599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40" name="Line 36">
                <a:extLst>
                  <a:ext uri="{FF2B5EF4-FFF2-40B4-BE49-F238E27FC236}">
                    <a16:creationId xmlns:a16="http://schemas.microsoft.com/office/drawing/2014/main" id="{00000000-0008-0000-0200-000028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61" y="29"/>
                <a:ext cx="104" cy="1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1" name="Line 37">
                <a:extLst>
                  <a:ext uri="{FF2B5EF4-FFF2-40B4-BE49-F238E27FC236}">
                    <a16:creationId xmlns:a16="http://schemas.microsoft.com/office/drawing/2014/main" id="{00000000-0008-0000-0200-000029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29"/>
                <a:ext cx="104" cy="1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34" name="Oval 38">
              <a:extLst>
                <a:ext uri="{FF2B5EF4-FFF2-40B4-BE49-F238E27FC236}">
                  <a16:creationId xmlns:a16="http://schemas.microsoft.com/office/drawing/2014/main" id="{00000000-0008-0000-0200-00002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1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5" name="Oval 39">
              <a:extLst>
                <a:ext uri="{FF2B5EF4-FFF2-40B4-BE49-F238E27FC236}">
                  <a16:creationId xmlns:a16="http://schemas.microsoft.com/office/drawing/2014/main" id="{00000000-0008-0000-0200-00002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1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6" name="Line 40">
              <a:extLst>
                <a:ext uri="{FF2B5EF4-FFF2-40B4-BE49-F238E27FC236}">
                  <a16:creationId xmlns:a16="http://schemas.microsoft.com/office/drawing/2014/main" id="{00000000-0008-0000-0200-00002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4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7" name="Oval 41">
              <a:extLst>
                <a:ext uri="{FF2B5EF4-FFF2-40B4-BE49-F238E27FC236}">
                  <a16:creationId xmlns:a16="http://schemas.microsoft.com/office/drawing/2014/main" id="{00000000-0008-0000-0200-00002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7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8" name="Text Box 42">
              <a:extLst>
                <a:ext uri="{FF2B5EF4-FFF2-40B4-BE49-F238E27FC236}">
                  <a16:creationId xmlns:a16="http://schemas.microsoft.com/office/drawing/2014/main" id="{00000000-0008-0000-0200-00002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2" y="75"/>
              <a:ext cx="110" cy="8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L4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</xdr:grpSp>
    <xdr:clientData/>
  </xdr:twoCellAnchor>
  <xdr:twoCellAnchor>
    <xdr:from>
      <xdr:col>52</xdr:col>
      <xdr:colOff>56711</xdr:colOff>
      <xdr:row>14</xdr:row>
      <xdr:rowOff>68434</xdr:rowOff>
    </xdr:from>
    <xdr:to>
      <xdr:col>58</xdr:col>
      <xdr:colOff>380561</xdr:colOff>
      <xdr:row>21</xdr:row>
      <xdr:rowOff>12895</xdr:rowOff>
    </xdr:to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21849911" y="3280557"/>
          <a:ext cx="4239358" cy="1462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ja-JP" altLang="en-US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周波数</a:t>
          </a:r>
          <a:r>
            <a:rPr lang="en-US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ω</a:t>
          </a:r>
          <a:r>
            <a:rPr lang="ja-JP" altLang="en-US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はＢ</a:t>
          </a:r>
          <a:r>
            <a:rPr lang="en-US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25</a:t>
          </a:r>
          <a:r>
            <a:rPr lang="ja-JP" altLang="en-US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セルから</a:t>
          </a:r>
          <a:r>
            <a:rPr lang="en-US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7</a:t>
          </a:r>
          <a:r>
            <a:rPr lang="ja-JP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行おきにデータを</a:t>
          </a:r>
          <a:r>
            <a:rPr lang="ja-JP" altLang="en-US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挿入</a:t>
          </a:r>
          <a:r>
            <a:rPr lang="ja-JP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する</a:t>
          </a:r>
          <a:endParaRPr lang="ja-JP" altLang="ja-JP" sz="105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読みだしたデータは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BA33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番地セルへ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1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行ずつ連続でロードする</a:t>
          </a:r>
          <a:r>
            <a:rPr lang="ja-JP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。</a:t>
          </a:r>
        </a:p>
        <a:p>
          <a:pPr algn="just"/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0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からスタートさせるため、あらかじめ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7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行前に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0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を作っておく。</a:t>
          </a:r>
          <a:endParaRPr lang="en-US" altLang="ja-JP" sz="105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▼操作概要：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BA33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に</a:t>
          </a:r>
          <a:endParaRPr lang="en-US" altLang="ja-JP" sz="105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　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=INDEX(B:B, (ROW() - 33) * 7 + 25)</a:t>
          </a:r>
          <a:endParaRPr lang="ja-JP" altLang="ja-JP" sz="105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という数式を入力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し、これをコピーする。</a:t>
          </a:r>
          <a:endParaRPr kumimoji="1" lang="ja-JP" altLang="en-US" sz="1050" b="1"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52</xdr:col>
      <xdr:colOff>32558</xdr:colOff>
      <xdr:row>21</xdr:row>
      <xdr:rowOff>99754</xdr:rowOff>
    </xdr:from>
    <xdr:to>
      <xdr:col>58</xdr:col>
      <xdr:colOff>449234</xdr:colOff>
      <xdr:row>27</xdr:row>
      <xdr:rowOff>193964</xdr:rowOff>
    </xdr:to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25629408" y="4811454"/>
          <a:ext cx="4296526" cy="15293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ja-JP" altLang="en-US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減衰量</a:t>
          </a:r>
          <a:r>
            <a:rPr lang="en-US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ATT</a:t>
          </a:r>
          <a:r>
            <a:rPr lang="ja-JP" altLang="en-US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の数値は</a:t>
          </a:r>
          <a:r>
            <a:rPr lang="en-US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AW25</a:t>
          </a:r>
          <a:r>
            <a:rPr lang="ja-JP" altLang="en-US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セルから</a:t>
          </a:r>
          <a:r>
            <a:rPr lang="en-US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7</a:t>
          </a:r>
          <a:r>
            <a:rPr lang="ja-JP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行目</a:t>
          </a:r>
          <a:r>
            <a:rPr lang="ja-JP" altLang="en-US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置きに</a:t>
          </a:r>
          <a:r>
            <a:rPr lang="ja-JP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データを取得する</a:t>
          </a:r>
          <a:endParaRPr lang="ja-JP" altLang="ja-JP" sz="10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en-US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読みだすデータは</a:t>
          </a:r>
          <a:r>
            <a:rPr lang="en-US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BB33</a:t>
          </a:r>
          <a:r>
            <a:rPr lang="ja-JP" altLang="en-US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番地のセルへ一行ごとに連続でロードする。</a:t>
          </a:r>
          <a:endParaRPr lang="en-US" altLang="ja-JP" sz="11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endParaRPr lang="ja-JP" altLang="ja-JP" sz="10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▼操作概要：</a:t>
          </a:r>
          <a:r>
            <a:rPr lang="en-US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BB33</a:t>
          </a:r>
          <a:r>
            <a:rPr lang="ja-JP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セルに</a:t>
          </a:r>
          <a:endParaRPr lang="ja-JP" altLang="ja-JP" sz="10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　　</a:t>
          </a:r>
          <a:r>
            <a:rPr lang="en-US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=INDEX(AW:AW, (ROW() - 33) * 7 + 25)</a:t>
          </a:r>
          <a:endParaRPr lang="ja-JP" altLang="ja-JP" sz="10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という数式を入力</a:t>
          </a:r>
          <a:r>
            <a:rPr lang="ja-JP" altLang="en-US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し、これをコピーする。</a:t>
          </a:r>
          <a:endParaRPr lang="ja-JP" altLang="ja-JP" sz="11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39</xdr:col>
      <xdr:colOff>0</xdr:colOff>
      <xdr:row>9</xdr:row>
      <xdr:rowOff>129540</xdr:rowOff>
    </xdr:from>
    <xdr:to>
      <xdr:col>40</xdr:col>
      <xdr:colOff>253057</xdr:colOff>
      <xdr:row>15</xdr:row>
      <xdr:rowOff>22860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16398240" y="2171700"/>
          <a:ext cx="908377" cy="1310640"/>
          <a:chOff x="16085820" y="2171700"/>
          <a:chExt cx="908377" cy="1310638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7106" name="Object 2" hidden="1">
                <a:extLst>
                  <a:ext uri="{63B3BB69-23CF-44E3-9099-C40C66FF867C}">
                    <a14:compatExt spid="_x0000_s47106"/>
                  </a:ext>
                  <a:ext uri="{FF2B5EF4-FFF2-40B4-BE49-F238E27FC236}">
                    <a16:creationId xmlns:a16="http://schemas.microsoft.com/office/drawing/2014/main" id="{00000000-0008-0000-0200-000002B80000}"/>
                  </a:ext>
                </a:extLst>
              </xdr:cNvPr>
              <xdr:cNvSpPr/>
            </xdr:nvSpPr>
            <xdr:spPr bwMode="auto">
              <a:xfrm>
                <a:off x="16123920" y="2865120"/>
                <a:ext cx="830580" cy="617218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104" name="グループ化 103">
            <a:extLst>
              <a:ext uri="{FF2B5EF4-FFF2-40B4-BE49-F238E27FC236}">
                <a16:creationId xmlns:a16="http://schemas.microsoft.com/office/drawing/2014/main" id="{00000000-0008-0000-0200-000068000000}"/>
              </a:ext>
            </a:extLst>
          </xdr:cNvPr>
          <xdr:cNvGrpSpPr>
            <a:grpSpLocks/>
          </xdr:cNvGrpSpPr>
        </xdr:nvGrpSpPr>
        <xdr:grpSpPr bwMode="auto">
          <a:xfrm>
            <a:off x="16085820" y="2171700"/>
            <a:ext cx="908377" cy="580926"/>
            <a:chOff x="2" y="9"/>
            <a:chExt cx="410" cy="273"/>
          </a:xfrm>
        </xdr:grpSpPr>
        <xdr:sp macro="" textlink="">
          <xdr:nvSpPr>
            <xdr:cNvPr id="105" name="Oval 44">
              <a:extLst>
                <a:ext uri="{FF2B5EF4-FFF2-40B4-BE49-F238E27FC236}">
                  <a16:creationId xmlns:a16="http://schemas.microsoft.com/office/drawing/2014/main" id="{00000000-0008-0000-0200-00006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06" name="Oval 45">
              <a:extLst>
                <a:ext uri="{FF2B5EF4-FFF2-40B4-BE49-F238E27FC236}">
                  <a16:creationId xmlns:a16="http://schemas.microsoft.com/office/drawing/2014/main" id="{00000000-0008-0000-0200-00006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7" name="Line 46">
              <a:extLst>
                <a:ext uri="{FF2B5EF4-FFF2-40B4-BE49-F238E27FC236}">
                  <a16:creationId xmlns:a16="http://schemas.microsoft.com/office/drawing/2014/main" id="{00000000-0008-0000-0200-00006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8" name="Oval 47">
              <a:extLst>
                <a:ext uri="{FF2B5EF4-FFF2-40B4-BE49-F238E27FC236}">
                  <a16:creationId xmlns:a16="http://schemas.microsoft.com/office/drawing/2014/main" id="{00000000-0008-0000-0200-00006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09" name="Oval 48">
              <a:extLst>
                <a:ext uri="{FF2B5EF4-FFF2-40B4-BE49-F238E27FC236}">
                  <a16:creationId xmlns:a16="http://schemas.microsoft.com/office/drawing/2014/main" id="{00000000-0008-0000-0200-00006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10" name="Line 49">
              <a:extLst>
                <a:ext uri="{FF2B5EF4-FFF2-40B4-BE49-F238E27FC236}">
                  <a16:creationId xmlns:a16="http://schemas.microsoft.com/office/drawing/2014/main" id="{00000000-0008-0000-0200-00006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11" name="Oval 50">
              <a:extLst>
                <a:ext uri="{FF2B5EF4-FFF2-40B4-BE49-F238E27FC236}">
                  <a16:creationId xmlns:a16="http://schemas.microsoft.com/office/drawing/2014/main" id="{00000000-0008-0000-0200-00006F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12" name="Oval 51">
              <a:extLst>
                <a:ext uri="{FF2B5EF4-FFF2-40B4-BE49-F238E27FC236}">
                  <a16:creationId xmlns:a16="http://schemas.microsoft.com/office/drawing/2014/main" id="{00000000-0008-0000-0200-00007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13" name="Line 52">
              <a:extLst>
                <a:ext uri="{FF2B5EF4-FFF2-40B4-BE49-F238E27FC236}">
                  <a16:creationId xmlns:a16="http://schemas.microsoft.com/office/drawing/2014/main" id="{00000000-0008-0000-0200-00007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06" y="192"/>
              <a:ext cx="1" cy="67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grpSp>
          <xdr:nvGrpSpPr>
            <xdr:cNvPr id="114" name="Group 53">
              <a:extLst>
                <a:ext uri="{FF2B5EF4-FFF2-40B4-BE49-F238E27FC236}">
                  <a16:creationId xmlns:a16="http://schemas.microsoft.com/office/drawing/2014/main" id="{00000000-0008-0000-0200-000072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84" y="101"/>
              <a:ext cx="45" cy="89"/>
              <a:chOff x="184" y="101"/>
              <a:chExt cx="45" cy="89"/>
            </a:xfrm>
          </xdr:grpSpPr>
          <xdr:cxnSp macro="">
            <xdr:nvCxnSpPr>
              <xdr:cNvPr id="117" name="Line 54">
                <a:extLst>
                  <a:ext uri="{FF2B5EF4-FFF2-40B4-BE49-F238E27FC236}">
                    <a16:creationId xmlns:a16="http://schemas.microsoft.com/office/drawing/2014/main" id="{00000000-0008-0000-0200-000075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101"/>
                <a:ext cx="23" cy="8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18" name="Line 55">
                <a:extLst>
                  <a:ext uri="{FF2B5EF4-FFF2-40B4-BE49-F238E27FC236}">
                    <a16:creationId xmlns:a16="http://schemas.microsoft.com/office/drawing/2014/main" id="{00000000-0008-0000-0200-000076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84" y="109"/>
                <a:ext cx="45" cy="1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19" name="Line 56">
                <a:extLst>
                  <a:ext uri="{FF2B5EF4-FFF2-40B4-BE49-F238E27FC236}">
                    <a16:creationId xmlns:a16="http://schemas.microsoft.com/office/drawing/2014/main" id="{00000000-0008-0000-0200-000077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84" y="124"/>
                <a:ext cx="45" cy="1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20" name="Line 57">
                <a:extLst>
                  <a:ext uri="{FF2B5EF4-FFF2-40B4-BE49-F238E27FC236}">
                    <a16:creationId xmlns:a16="http://schemas.microsoft.com/office/drawing/2014/main" id="{00000000-0008-0000-0200-000078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84" y="139"/>
                <a:ext cx="45" cy="1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21" name="Line 58">
                <a:extLst>
                  <a:ext uri="{FF2B5EF4-FFF2-40B4-BE49-F238E27FC236}">
                    <a16:creationId xmlns:a16="http://schemas.microsoft.com/office/drawing/2014/main" id="{00000000-0008-0000-0200-000079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84" y="154"/>
                <a:ext cx="45" cy="1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22" name="Line 59">
                <a:extLst>
                  <a:ext uri="{FF2B5EF4-FFF2-40B4-BE49-F238E27FC236}">
                    <a16:creationId xmlns:a16="http://schemas.microsoft.com/office/drawing/2014/main" id="{00000000-0008-0000-0200-00007A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84" y="169"/>
                <a:ext cx="45" cy="1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23" name="Line 60">
                <a:extLst>
                  <a:ext uri="{FF2B5EF4-FFF2-40B4-BE49-F238E27FC236}">
                    <a16:creationId xmlns:a16="http://schemas.microsoft.com/office/drawing/2014/main" id="{00000000-0008-0000-0200-00007B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84" y="184"/>
                <a:ext cx="22" cy="6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cxnSp macro="">
          <xdr:nvCxnSpPr>
            <xdr:cNvPr id="115" name="Line 61">
              <a:extLst>
                <a:ext uri="{FF2B5EF4-FFF2-40B4-BE49-F238E27FC236}">
                  <a16:creationId xmlns:a16="http://schemas.microsoft.com/office/drawing/2014/main" id="{00000000-0008-0000-0200-00007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06" y="32"/>
              <a:ext cx="1" cy="69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16" name="Text Box 62">
              <a:extLst>
                <a:ext uri="{FF2B5EF4-FFF2-40B4-BE49-F238E27FC236}">
                  <a16:creationId xmlns:a16="http://schemas.microsoft.com/office/drawing/2014/main" id="{00000000-0008-0000-0200-000074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70" y="71"/>
              <a:ext cx="82" cy="144"/>
            </a:xfrm>
            <a:prstGeom prst="rect">
              <a:avLst/>
            </a:prstGeom>
            <a:solidFill>
              <a:srgbClr val="FFFFFF"/>
            </a:solidFill>
            <a:ln w="9525">
              <a:noFill/>
              <a:miter lim="800000"/>
              <a:headEnd/>
              <a:tailEnd/>
            </a:ln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i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ＭＳ 明朝" panose="02020609040205080304" pitchFamily="17" charset="-128"/>
                  <a:cs typeface="Times New Roman" panose="02020603050405020304" pitchFamily="18" charset="0"/>
                </a:rPr>
                <a:t>Rl</a:t>
              </a:r>
              <a:endParaRPr lang="ja-JP" sz="1050" i="1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</xdr:grpSp>
    <xdr:clientData/>
  </xdr:twoCellAnchor>
  <xdr:twoCellAnchor>
    <xdr:from>
      <xdr:col>8</xdr:col>
      <xdr:colOff>285750</xdr:colOff>
      <xdr:row>9</xdr:row>
      <xdr:rowOff>80010</xdr:rowOff>
    </xdr:from>
    <xdr:to>
      <xdr:col>11</xdr:col>
      <xdr:colOff>419100</xdr:colOff>
      <xdr:row>15</xdr:row>
      <xdr:rowOff>32385</xdr:rowOff>
    </xdr:to>
    <xdr:grpSp>
      <xdr:nvGrpSpPr>
        <xdr:cNvPr id="169" name="グループ化 168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GrpSpPr/>
      </xdr:nvGrpSpPr>
      <xdr:grpSpPr>
        <a:xfrm>
          <a:off x="3318510" y="2122170"/>
          <a:ext cx="1634490" cy="1369695"/>
          <a:chOff x="4998720" y="1798320"/>
          <a:chExt cx="1638300" cy="1371600"/>
        </a:xfrm>
      </xdr:grpSpPr>
      <xdr:grpSp>
        <xdr:nvGrpSpPr>
          <xdr:cNvPr id="170" name="グループ化 169">
            <a:extLst>
              <a:ext uri="{FF2B5EF4-FFF2-40B4-BE49-F238E27FC236}">
                <a16:creationId xmlns:a16="http://schemas.microsoft.com/office/drawing/2014/main" id="{00000000-0008-0000-0200-0000AA000000}"/>
              </a:ext>
            </a:extLst>
          </xdr:cNvPr>
          <xdr:cNvGrpSpPr>
            <a:grpSpLocks noChangeAspect="1"/>
          </xdr:cNvGrpSpPr>
        </xdr:nvGrpSpPr>
        <xdr:grpSpPr>
          <a:xfrm>
            <a:off x="5288280" y="1798320"/>
            <a:ext cx="1079760" cy="850263"/>
            <a:chOff x="0" y="0"/>
            <a:chExt cx="650242" cy="511809"/>
          </a:xfrm>
        </xdr:grpSpPr>
        <xdr:grpSp>
          <xdr:nvGrpSpPr>
            <xdr:cNvPr id="171" name="グループ化 170">
              <a:extLst>
                <a:ext uri="{FF2B5EF4-FFF2-40B4-BE49-F238E27FC236}">
                  <a16:creationId xmlns:a16="http://schemas.microsoft.com/office/drawing/2014/main" id="{00000000-0008-0000-0200-0000AB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0"/>
              <a:ext cx="650242" cy="511809"/>
              <a:chOff x="2" y="9"/>
              <a:chExt cx="410" cy="323"/>
            </a:xfrm>
          </xdr:grpSpPr>
          <xdr:sp macro="" textlink="">
            <xdr:nvSpPr>
              <xdr:cNvPr id="175" name="Oval 13">
                <a:extLst>
                  <a:ext uri="{FF2B5EF4-FFF2-40B4-BE49-F238E27FC236}">
                    <a16:creationId xmlns:a16="http://schemas.microsoft.com/office/drawing/2014/main" id="{00000000-0008-0000-0200-0000AF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65" y="82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grpSp>
            <xdr:nvGrpSpPr>
              <xdr:cNvPr id="176" name="Group 14">
                <a:extLst>
                  <a:ext uri="{FF2B5EF4-FFF2-40B4-BE49-F238E27FC236}">
                    <a16:creationId xmlns:a16="http://schemas.microsoft.com/office/drawing/2014/main" id="{00000000-0008-0000-0200-0000B0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16" y="9"/>
                <a:ext cx="181" cy="48"/>
                <a:chOff x="116" y="9"/>
                <a:chExt cx="181" cy="48"/>
              </a:xfrm>
            </xdr:grpSpPr>
            <xdr:grpSp>
              <xdr:nvGrpSpPr>
                <xdr:cNvPr id="189" name="Group 15">
                  <a:extLst>
                    <a:ext uri="{FF2B5EF4-FFF2-40B4-BE49-F238E27FC236}">
                      <a16:creationId xmlns:a16="http://schemas.microsoft.com/office/drawing/2014/main" id="{00000000-0008-0000-0200-0000BD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52" y="9"/>
                  <a:ext cx="109" cy="48"/>
                  <a:chOff x="152" y="9"/>
                  <a:chExt cx="109" cy="48"/>
                </a:xfrm>
              </xdr:grpSpPr>
              <xdr:sp macro="" textlink="">
                <xdr:nvSpPr>
                  <xdr:cNvPr id="192" name="Arc 16">
                    <a:extLst>
                      <a:ext uri="{FF2B5EF4-FFF2-40B4-BE49-F238E27FC236}">
                        <a16:creationId xmlns:a16="http://schemas.microsoft.com/office/drawing/2014/main" id="{00000000-0008-0000-0200-0000C0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2" y="9"/>
                    <a:ext cx="46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0 w 43200"/>
                      <a:gd name="T1" fmla="*/ 21600 h 37800"/>
                      <a:gd name="T2" fmla="*/ 35824 w 43200"/>
                      <a:gd name="T3" fmla="*/ 378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0" y="21599"/>
                        </a:move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200" y="27815"/>
                          <a:pt x="40522" y="33730"/>
                          <a:pt x="35851" y="37831"/>
                        </a:cubicBezTo>
                      </a:path>
                      <a:path w="43200" h="37800" stroke="0" extrusionOk="0">
                        <a:moveTo>
                          <a:pt x="0" y="21599"/>
                        </a:move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200" y="27815"/>
                          <a:pt x="40522" y="33730"/>
                          <a:pt x="35851" y="37831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193" name="Arc 17">
                    <a:extLst>
                      <a:ext uri="{FF2B5EF4-FFF2-40B4-BE49-F238E27FC236}">
                        <a16:creationId xmlns:a16="http://schemas.microsoft.com/office/drawing/2014/main" id="{00000000-0008-0000-0200-0000C1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83" y="9"/>
                    <a:ext cx="47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7376 w 43200"/>
                      <a:gd name="T1" fmla="*/ 37800 h 37800"/>
                      <a:gd name="T2" fmla="*/ 35824 w 43200"/>
                      <a:gd name="T3" fmla="*/ 378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199" y="27815"/>
                          <a:pt x="40522" y="33730"/>
                          <a:pt x="35851" y="37831"/>
                        </a:cubicBezTo>
                      </a:path>
                      <a:path w="43200" h="37800" stroke="0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199" y="27815"/>
                          <a:pt x="40522" y="33730"/>
                          <a:pt x="35851" y="37831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194" name="Arc 18">
                    <a:extLst>
                      <a:ext uri="{FF2B5EF4-FFF2-40B4-BE49-F238E27FC236}">
                        <a16:creationId xmlns:a16="http://schemas.microsoft.com/office/drawing/2014/main" id="{00000000-0008-0000-0200-0000C2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14" y="9"/>
                    <a:ext cx="47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7376 w 43200"/>
                      <a:gd name="T1" fmla="*/ 37800 h 37800"/>
                      <a:gd name="T2" fmla="*/ 43200 w 43200"/>
                      <a:gd name="T3" fmla="*/ 216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199" y="9670"/>
                          <a:pt x="43199" y="21599"/>
                        </a:cubicBezTo>
                      </a:path>
                      <a:path w="43200" h="37800" stroke="0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199" y="9670"/>
                          <a:pt x="43199" y="21599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</xdr:grpSp>
            <xdr:cxnSp macro="">
              <xdr:nvCxnSpPr>
                <xdr:cNvPr id="190" name="Line 19">
                  <a:extLst>
                    <a:ext uri="{FF2B5EF4-FFF2-40B4-BE49-F238E27FC236}">
                      <a16:creationId xmlns:a16="http://schemas.microsoft.com/office/drawing/2014/main" id="{00000000-0008-0000-0200-0000BE000000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>
                  <a:off x="261" y="36"/>
                  <a:ext cx="36" cy="1"/>
                </a:xfrm>
                <a:prstGeom prst="line">
                  <a:avLst/>
                </a:prstGeom>
                <a:noFill/>
                <a:ln w="12700">
                  <a:solidFill>
                    <a:schemeClr val="tx1">
                      <a:lumMod val="95000"/>
                      <a:lumOff val="5000"/>
                    </a:schemeClr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  <xdr:cxnSp macro="">
              <xdr:nvCxnSpPr>
                <xdr:cNvPr id="191" name="Line 20">
                  <a:extLst>
                    <a:ext uri="{FF2B5EF4-FFF2-40B4-BE49-F238E27FC236}">
                      <a16:creationId xmlns:a16="http://schemas.microsoft.com/office/drawing/2014/main" id="{00000000-0008-0000-0200-0000BF000000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>
                  <a:off x="116" y="36"/>
                  <a:ext cx="36" cy="1"/>
                </a:xfrm>
                <a:prstGeom prst="line">
                  <a:avLst/>
                </a:prstGeom>
                <a:noFill/>
                <a:ln w="12700">
                  <a:solidFill>
                    <a:schemeClr val="tx1">
                      <a:lumMod val="95000"/>
                      <a:lumOff val="5000"/>
                    </a:schemeClr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</xdr:grpSp>
          <xdr:cxnSp macro="">
            <xdr:nvCxnSpPr>
              <xdr:cNvPr id="177" name="Line 21">
                <a:extLst>
                  <a:ext uri="{FF2B5EF4-FFF2-40B4-BE49-F238E27FC236}">
                    <a16:creationId xmlns:a16="http://schemas.microsoft.com/office/drawing/2014/main" id="{00000000-0008-0000-0200-0000B1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6" y="146"/>
                <a:ext cx="1" cy="55"/>
              </a:xfrm>
              <a:prstGeom prst="line">
                <a:avLst/>
              </a:prstGeom>
              <a:noFill/>
              <a:ln w="1905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178" name="Freeform 22">
                <a:extLst>
                  <a:ext uri="{FF2B5EF4-FFF2-40B4-BE49-F238E27FC236}">
                    <a16:creationId xmlns:a16="http://schemas.microsoft.com/office/drawing/2014/main" id="{00000000-0008-0000-0200-0000B2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16" y="36"/>
                <a:ext cx="80" cy="136"/>
              </a:xfrm>
              <a:custGeom>
                <a:avLst/>
                <a:gdLst>
                  <a:gd name="T0" fmla="*/ 0 w 21600"/>
                  <a:gd name="T1" fmla="*/ 0 h 21600"/>
                  <a:gd name="T2" fmla="*/ 0 w 21600"/>
                  <a:gd name="T3" fmla="*/ 21600 h 21600"/>
                  <a:gd name="T4" fmla="*/ 21600 w 21600"/>
                  <a:gd name="T5" fmla="*/ 21600 h 216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21600" h="21600">
                    <a:moveTo>
                      <a:pt x="0" y="0"/>
                    </a:moveTo>
                    <a:lnTo>
                      <a:pt x="0" y="21600"/>
                    </a:lnTo>
                    <a:lnTo>
                      <a:pt x="21600" y="21600"/>
                    </a:lnTo>
                  </a:path>
                </a:pathLst>
              </a:cu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179" name="Line 23">
                <a:extLst>
                  <a:ext uri="{FF2B5EF4-FFF2-40B4-BE49-F238E27FC236}">
                    <a16:creationId xmlns:a16="http://schemas.microsoft.com/office/drawing/2014/main" id="{00000000-0008-0000-0200-0000B3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7" y="104"/>
                <a:ext cx="6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180" name="Oval 24">
                <a:extLst>
                  <a:ext uri="{FF2B5EF4-FFF2-40B4-BE49-F238E27FC236}">
                    <a16:creationId xmlns:a16="http://schemas.microsoft.com/office/drawing/2014/main" id="{00000000-0008-0000-0200-0000B4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" y="286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181" name="Oval 25">
                <a:extLst>
                  <a:ext uri="{FF2B5EF4-FFF2-40B4-BE49-F238E27FC236}">
                    <a16:creationId xmlns:a16="http://schemas.microsoft.com/office/drawing/2014/main" id="{00000000-0008-0000-0200-0000B5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66" y="286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182" name="Line 26">
                <a:extLst>
                  <a:ext uri="{FF2B5EF4-FFF2-40B4-BE49-F238E27FC236}">
                    <a16:creationId xmlns:a16="http://schemas.microsoft.com/office/drawing/2014/main" id="{00000000-0008-0000-0200-0000B6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308"/>
                <a:ext cx="31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183" name="Oval 27">
                <a:extLst>
                  <a:ext uri="{FF2B5EF4-FFF2-40B4-BE49-F238E27FC236}">
                    <a16:creationId xmlns:a16="http://schemas.microsoft.com/office/drawing/2014/main" id="{00000000-0008-0000-0200-0000B7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" y="82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184" name="Line 28">
                <a:extLst>
                  <a:ext uri="{FF2B5EF4-FFF2-40B4-BE49-F238E27FC236}">
                    <a16:creationId xmlns:a16="http://schemas.microsoft.com/office/drawing/2014/main" id="{00000000-0008-0000-0200-0000B8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104"/>
                <a:ext cx="6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185" name="Oval 29">
                <a:extLst>
                  <a:ext uri="{FF2B5EF4-FFF2-40B4-BE49-F238E27FC236}">
                    <a16:creationId xmlns:a16="http://schemas.microsoft.com/office/drawing/2014/main" id="{00000000-0008-0000-0200-0000B9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7" y="95"/>
                <a:ext cx="18" cy="18"/>
              </a:xfrm>
              <a:prstGeom prst="ellipse">
                <a:avLst/>
              </a:prstGeom>
              <a:solidFill>
                <a:srgbClr val="000000"/>
              </a:soli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186" name="Oval 30">
                <a:extLst>
                  <a:ext uri="{FF2B5EF4-FFF2-40B4-BE49-F238E27FC236}">
                    <a16:creationId xmlns:a16="http://schemas.microsoft.com/office/drawing/2014/main" id="{00000000-0008-0000-0200-0000BA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88" y="95"/>
                <a:ext cx="18" cy="18"/>
              </a:xfrm>
              <a:prstGeom prst="ellipse">
                <a:avLst/>
              </a:prstGeom>
              <a:solidFill>
                <a:srgbClr val="000000"/>
              </a:soli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187" name="Text Box 31">
                <a:extLst>
                  <a:ext uri="{FF2B5EF4-FFF2-40B4-BE49-F238E27FC236}">
                    <a16:creationId xmlns:a16="http://schemas.microsoft.com/office/drawing/2014/main" id="{00000000-0008-0000-0200-0000BB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35" y="202"/>
                <a:ext cx="101" cy="66"/>
              </a:xfrm>
              <a:prstGeom prst="rect">
                <a:avLst/>
              </a:prstGeom>
              <a:noFill/>
              <a:ln w="12700">
                <a:noFill/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0" tIns="0" rIns="0" bIns="0" anchor="t" anchorCtr="0" upright="1">
                <a:noAutofit/>
              </a:bodyPr>
              <a:lstStyle/>
              <a:p>
                <a:pPr algn="l">
                  <a:lnSpc>
                    <a:spcPts val="1200"/>
                  </a:lnSpc>
                </a:pPr>
                <a:r>
                  <a:rPr lang="en-US" sz="1200" b="1" kern="0">
                    <a:solidFill>
                      <a:srgbClr val="0D0D0D"/>
                    </a:solidFill>
                    <a:effectLst/>
                    <a:latin typeface="Times New Roman" panose="02020603050405020304" pitchFamily="18" charset="0"/>
                    <a:ea typeface="ＭＳ ゴシック" panose="020B0609070205080204" pitchFamily="49" charset="-128"/>
                    <a:cs typeface="Times New Roman" panose="02020603050405020304" pitchFamily="18" charset="0"/>
                  </a:rPr>
                  <a:t>C2</a:t>
                </a:r>
                <a:endParaRPr lang="ja-JP" sz="1200" kern="100">
                  <a:effectLst/>
                  <a:latin typeface="游明朝" panose="02020400000000000000" pitchFamily="18" charset="-128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xdr:txBody>
          </xdr:sp>
          <xdr:sp macro="" textlink="">
            <xdr:nvSpPr>
              <xdr:cNvPr id="188" name="Text Box 32">
                <a:extLst>
                  <a:ext uri="{FF2B5EF4-FFF2-40B4-BE49-F238E27FC236}">
                    <a16:creationId xmlns:a16="http://schemas.microsoft.com/office/drawing/2014/main" id="{00000000-0008-0000-0200-0000BC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55" y="71"/>
                <a:ext cx="88" cy="62"/>
              </a:xfrm>
              <a:prstGeom prst="rect">
                <a:avLst/>
              </a:prstGeom>
              <a:noFill/>
              <a:ln w="12700">
                <a:noFill/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0" tIns="0" rIns="0" bIns="0" anchor="t" anchorCtr="0" upright="1">
                <a:noAutofit/>
              </a:bodyPr>
              <a:lstStyle/>
              <a:p>
                <a:pPr algn="l">
                  <a:lnSpc>
                    <a:spcPts val="1200"/>
                  </a:lnSpc>
                </a:pPr>
                <a:r>
                  <a:rPr lang="en-US" sz="1200" b="1" kern="0">
                    <a:solidFill>
                      <a:srgbClr val="0D0D0D"/>
                    </a:solidFill>
                    <a:effectLst/>
                    <a:latin typeface="Times New Roman" panose="02020603050405020304" pitchFamily="18" charset="0"/>
                    <a:ea typeface="ＭＳ ゴシック" panose="020B0609070205080204" pitchFamily="49" charset="-128"/>
                    <a:cs typeface="Times New Roman" panose="02020603050405020304" pitchFamily="18" charset="0"/>
                  </a:rPr>
                  <a:t>L2</a:t>
                </a:r>
                <a:endParaRPr lang="ja-JP" sz="1200" kern="100">
                  <a:effectLst/>
                  <a:latin typeface="游明朝" panose="02020400000000000000" pitchFamily="18" charset="-128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xdr:txBody>
          </xdr:sp>
        </xdr:grpSp>
        <xdr:cxnSp macro="">
          <xdr:nvCxnSpPr>
            <xdr:cNvPr id="172" name="直線コネクタ 171">
              <a:extLst>
                <a:ext uri="{FF2B5EF4-FFF2-40B4-BE49-F238E27FC236}">
                  <a16:creationId xmlns:a16="http://schemas.microsoft.com/office/drawing/2014/main" id="{00000000-0008-0000-0200-0000A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6710" y="219075"/>
              <a:ext cx="1905" cy="86360"/>
            </a:xfrm>
            <a:prstGeom prst="line">
              <a:avLst/>
            </a:prstGeom>
            <a:noFill/>
            <a:ln w="1905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3" name="直線コネクタ 172">
              <a:extLst>
                <a:ext uri="{FF2B5EF4-FFF2-40B4-BE49-F238E27FC236}">
                  <a16:creationId xmlns:a16="http://schemas.microsoft.com/office/drawing/2014/main" id="{00000000-0008-0000-0200-0000A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62280" y="40640"/>
              <a:ext cx="1270" cy="215900"/>
            </a:xfrm>
            <a:prstGeom prst="line">
              <a:avLst/>
            </a:prstGeom>
            <a:noFill/>
            <a:ln w="1270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4" name="直線コネクタ 173">
              <a:extLst>
                <a:ext uri="{FF2B5EF4-FFF2-40B4-BE49-F238E27FC236}">
                  <a16:creationId xmlns:a16="http://schemas.microsoft.com/office/drawing/2014/main" id="{00000000-0008-0000-0200-0000A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46710" y="258445"/>
              <a:ext cx="117475" cy="1905"/>
            </a:xfrm>
            <a:prstGeom prst="line">
              <a:avLst/>
            </a:prstGeom>
            <a:noFill/>
            <a:ln w="1270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7117" name="Object 13" hidden="1">
                <a:extLst>
                  <a:ext uri="{63B3BB69-23CF-44E3-9099-C40C66FF867C}">
                    <a14:compatExt spid="_x0000_s47117"/>
                  </a:ext>
                  <a:ext uri="{FF2B5EF4-FFF2-40B4-BE49-F238E27FC236}">
                    <a16:creationId xmlns:a16="http://schemas.microsoft.com/office/drawing/2014/main" id="{00000000-0008-0000-0200-00000DB80000}"/>
                  </a:ext>
                </a:extLst>
              </xdr:cNvPr>
              <xdr:cNvSpPr/>
            </xdr:nvSpPr>
            <xdr:spPr bwMode="auto">
              <a:xfrm>
                <a:off x="4998720" y="2659380"/>
                <a:ext cx="1638300" cy="51054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3</xdr:col>
      <xdr:colOff>571500</xdr:colOff>
      <xdr:row>9</xdr:row>
      <xdr:rowOff>76200</xdr:rowOff>
    </xdr:from>
    <xdr:to>
      <xdr:col>5</xdr:col>
      <xdr:colOff>323850</xdr:colOff>
      <xdr:row>14</xdr:row>
      <xdr:rowOff>150495</xdr:rowOff>
    </xdr:to>
    <xdr:grpSp>
      <xdr:nvGrpSpPr>
        <xdr:cNvPr id="211" name="グループ化 210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GrpSpPr/>
      </xdr:nvGrpSpPr>
      <xdr:grpSpPr>
        <a:xfrm>
          <a:off x="1287780" y="2118360"/>
          <a:ext cx="986790" cy="1263015"/>
          <a:chOff x="1338829" y="2069123"/>
          <a:chExt cx="659567" cy="96519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7119" name="Object 15" hidden="1">
                <a:extLst>
                  <a:ext uri="{63B3BB69-23CF-44E3-9099-C40C66FF867C}">
                    <a14:compatExt spid="_x0000_s47119"/>
                  </a:ext>
                  <a:ext uri="{FF2B5EF4-FFF2-40B4-BE49-F238E27FC236}">
                    <a16:creationId xmlns:a16="http://schemas.microsoft.com/office/drawing/2014/main" id="{00000000-0008-0000-0200-00000FB80000}"/>
                  </a:ext>
                </a:extLst>
              </xdr:cNvPr>
              <xdr:cNvSpPr/>
            </xdr:nvSpPr>
            <xdr:spPr bwMode="auto">
              <a:xfrm>
                <a:off x="1338829" y="2554646"/>
                <a:ext cx="654095" cy="479667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212" name="グループ化 211">
            <a:extLst>
              <a:ext uri="{FF2B5EF4-FFF2-40B4-BE49-F238E27FC236}">
                <a16:creationId xmlns:a16="http://schemas.microsoft.com/office/drawing/2014/main" id="{00000000-0008-0000-0200-0000D4000000}"/>
              </a:ext>
            </a:extLst>
          </xdr:cNvPr>
          <xdr:cNvGrpSpPr>
            <a:grpSpLocks/>
          </xdr:cNvGrpSpPr>
        </xdr:nvGrpSpPr>
        <xdr:grpSpPr bwMode="auto">
          <a:xfrm>
            <a:off x="1348154" y="2069123"/>
            <a:ext cx="650242" cy="432437"/>
            <a:chOff x="2" y="9"/>
            <a:chExt cx="410" cy="273"/>
          </a:xfrm>
        </xdr:grpSpPr>
        <xdr:sp macro="" textlink="">
          <xdr:nvSpPr>
            <xdr:cNvPr id="213" name="Oval 64">
              <a:extLst>
                <a:ext uri="{FF2B5EF4-FFF2-40B4-BE49-F238E27FC236}">
                  <a16:creationId xmlns:a16="http://schemas.microsoft.com/office/drawing/2014/main" id="{00000000-0008-0000-0200-0000D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14" name="Text Box 65">
              <a:extLst>
                <a:ext uri="{FF2B5EF4-FFF2-40B4-BE49-F238E27FC236}">
                  <a16:creationId xmlns:a16="http://schemas.microsoft.com/office/drawing/2014/main" id="{00000000-0008-0000-0200-0000D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100"/>
              <a:ext cx="94" cy="14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5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215" name="Group 66">
              <a:extLst>
                <a:ext uri="{FF2B5EF4-FFF2-40B4-BE49-F238E27FC236}">
                  <a16:creationId xmlns:a16="http://schemas.microsoft.com/office/drawing/2014/main" id="{00000000-0008-0000-0200-0000D7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06" y="32"/>
              <a:ext cx="2" cy="227"/>
              <a:chOff x="206" y="32"/>
              <a:chExt cx="2" cy="227"/>
            </a:xfrm>
          </xdr:grpSpPr>
          <xdr:cxnSp macro="">
            <xdr:nvCxnSpPr>
              <xdr:cNvPr id="225" name="Line 67">
                <a:extLst>
                  <a:ext uri="{FF2B5EF4-FFF2-40B4-BE49-F238E27FC236}">
                    <a16:creationId xmlns:a16="http://schemas.microsoft.com/office/drawing/2014/main" id="{00000000-0008-0000-0200-0000E1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32"/>
                <a:ext cx="1" cy="10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26" name="Line 68">
                <a:extLst>
                  <a:ext uri="{FF2B5EF4-FFF2-40B4-BE49-F238E27FC236}">
                    <a16:creationId xmlns:a16="http://schemas.microsoft.com/office/drawing/2014/main" id="{00000000-0008-0000-0200-0000E2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7" y="155"/>
                <a:ext cx="1" cy="104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216" name="Oval 69">
              <a:extLst>
                <a:ext uri="{FF2B5EF4-FFF2-40B4-BE49-F238E27FC236}">
                  <a16:creationId xmlns:a16="http://schemas.microsoft.com/office/drawing/2014/main" id="{00000000-0008-0000-0200-0000D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17" name="Line 70">
              <a:extLst>
                <a:ext uri="{FF2B5EF4-FFF2-40B4-BE49-F238E27FC236}">
                  <a16:creationId xmlns:a16="http://schemas.microsoft.com/office/drawing/2014/main" id="{00000000-0008-0000-0200-0000D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18" name="Oval 71">
              <a:extLst>
                <a:ext uri="{FF2B5EF4-FFF2-40B4-BE49-F238E27FC236}">
                  <a16:creationId xmlns:a16="http://schemas.microsoft.com/office/drawing/2014/main" id="{00000000-0008-0000-0200-0000D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19" name="Oval 72">
              <a:extLst>
                <a:ext uri="{FF2B5EF4-FFF2-40B4-BE49-F238E27FC236}">
                  <a16:creationId xmlns:a16="http://schemas.microsoft.com/office/drawing/2014/main" id="{00000000-0008-0000-0200-0000D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20" name="Line 73">
              <a:extLst>
                <a:ext uri="{FF2B5EF4-FFF2-40B4-BE49-F238E27FC236}">
                  <a16:creationId xmlns:a16="http://schemas.microsoft.com/office/drawing/2014/main" id="{00000000-0008-0000-0200-0000D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21" name="Oval 74">
              <a:extLst>
                <a:ext uri="{FF2B5EF4-FFF2-40B4-BE49-F238E27FC236}">
                  <a16:creationId xmlns:a16="http://schemas.microsoft.com/office/drawing/2014/main" id="{00000000-0008-0000-0200-0000D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22" name="Oval 75">
              <a:extLst>
                <a:ext uri="{FF2B5EF4-FFF2-40B4-BE49-F238E27FC236}">
                  <a16:creationId xmlns:a16="http://schemas.microsoft.com/office/drawing/2014/main" id="{00000000-0008-0000-0200-0000D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23" name="Line 76">
              <a:extLst>
                <a:ext uri="{FF2B5EF4-FFF2-40B4-BE49-F238E27FC236}">
                  <a16:creationId xmlns:a16="http://schemas.microsoft.com/office/drawing/2014/main" id="{00000000-0008-0000-0200-0000D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55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4" name="Line 77">
              <a:extLst>
                <a:ext uri="{FF2B5EF4-FFF2-40B4-BE49-F238E27FC236}">
                  <a16:creationId xmlns:a16="http://schemas.microsoft.com/office/drawing/2014/main" id="{00000000-0008-0000-0200-0000E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33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</xdr:grpSp>
    <xdr:clientData/>
  </xdr:twoCellAnchor>
  <xdr:twoCellAnchor>
    <xdr:from>
      <xdr:col>19</xdr:col>
      <xdr:colOff>9525</xdr:colOff>
      <xdr:row>9</xdr:row>
      <xdr:rowOff>85725</xdr:rowOff>
    </xdr:from>
    <xdr:to>
      <xdr:col>20</xdr:col>
      <xdr:colOff>495300</xdr:colOff>
      <xdr:row>14</xdr:row>
      <xdr:rowOff>160020</xdr:rowOff>
    </xdr:to>
    <xdr:grpSp>
      <xdr:nvGrpSpPr>
        <xdr:cNvPr id="243" name="グループ化 242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GrpSpPr/>
      </xdr:nvGrpSpPr>
      <xdr:grpSpPr>
        <a:xfrm>
          <a:off x="7835265" y="2127885"/>
          <a:ext cx="988695" cy="1263015"/>
          <a:chOff x="1338828" y="2069123"/>
          <a:chExt cx="659568" cy="96519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7121" name="Object 17" hidden="1">
                <a:extLst>
                  <a:ext uri="{63B3BB69-23CF-44E3-9099-C40C66FF867C}">
                    <a14:compatExt spid="_x0000_s47121"/>
                  </a:ext>
                  <a:ext uri="{FF2B5EF4-FFF2-40B4-BE49-F238E27FC236}">
                    <a16:creationId xmlns:a16="http://schemas.microsoft.com/office/drawing/2014/main" id="{00000000-0008-0000-0200-000011B80000}"/>
                  </a:ext>
                </a:extLst>
              </xdr:cNvPr>
              <xdr:cNvSpPr/>
            </xdr:nvSpPr>
            <xdr:spPr bwMode="auto">
              <a:xfrm>
                <a:off x="1338828" y="2554646"/>
                <a:ext cx="654095" cy="479667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244" name="グループ化 243">
            <a:extLst>
              <a:ext uri="{FF2B5EF4-FFF2-40B4-BE49-F238E27FC236}">
                <a16:creationId xmlns:a16="http://schemas.microsoft.com/office/drawing/2014/main" id="{00000000-0008-0000-0200-0000F4000000}"/>
              </a:ext>
            </a:extLst>
          </xdr:cNvPr>
          <xdr:cNvGrpSpPr>
            <a:grpSpLocks/>
          </xdr:cNvGrpSpPr>
        </xdr:nvGrpSpPr>
        <xdr:grpSpPr bwMode="auto">
          <a:xfrm>
            <a:off x="1348154" y="2069123"/>
            <a:ext cx="650242" cy="432437"/>
            <a:chOff x="2" y="9"/>
            <a:chExt cx="410" cy="273"/>
          </a:xfrm>
        </xdr:grpSpPr>
        <xdr:sp macro="" textlink="">
          <xdr:nvSpPr>
            <xdr:cNvPr id="245" name="Oval 64">
              <a:extLst>
                <a:ext uri="{FF2B5EF4-FFF2-40B4-BE49-F238E27FC236}">
                  <a16:creationId xmlns:a16="http://schemas.microsoft.com/office/drawing/2014/main" id="{00000000-0008-0000-0200-0000F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46" name="Text Box 65">
              <a:extLst>
                <a:ext uri="{FF2B5EF4-FFF2-40B4-BE49-F238E27FC236}">
                  <a16:creationId xmlns:a16="http://schemas.microsoft.com/office/drawing/2014/main" id="{00000000-0008-0000-0200-0000F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100"/>
              <a:ext cx="94" cy="14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5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C3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247" name="Group 66">
              <a:extLst>
                <a:ext uri="{FF2B5EF4-FFF2-40B4-BE49-F238E27FC236}">
                  <a16:creationId xmlns:a16="http://schemas.microsoft.com/office/drawing/2014/main" id="{00000000-0008-0000-0200-0000F7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06" y="32"/>
              <a:ext cx="2" cy="227"/>
              <a:chOff x="206" y="32"/>
              <a:chExt cx="2" cy="227"/>
            </a:xfrm>
          </xdr:grpSpPr>
          <xdr:cxnSp macro="">
            <xdr:nvCxnSpPr>
              <xdr:cNvPr id="257" name="Line 67">
                <a:extLst>
                  <a:ext uri="{FF2B5EF4-FFF2-40B4-BE49-F238E27FC236}">
                    <a16:creationId xmlns:a16="http://schemas.microsoft.com/office/drawing/2014/main" id="{00000000-0008-0000-0200-000001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32"/>
                <a:ext cx="1" cy="10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58" name="Line 68">
                <a:extLst>
                  <a:ext uri="{FF2B5EF4-FFF2-40B4-BE49-F238E27FC236}">
                    <a16:creationId xmlns:a16="http://schemas.microsoft.com/office/drawing/2014/main" id="{00000000-0008-0000-0200-000002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7" y="155"/>
                <a:ext cx="1" cy="104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248" name="Oval 69">
              <a:extLst>
                <a:ext uri="{FF2B5EF4-FFF2-40B4-BE49-F238E27FC236}">
                  <a16:creationId xmlns:a16="http://schemas.microsoft.com/office/drawing/2014/main" id="{00000000-0008-0000-0200-0000F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49" name="Line 70">
              <a:extLst>
                <a:ext uri="{FF2B5EF4-FFF2-40B4-BE49-F238E27FC236}">
                  <a16:creationId xmlns:a16="http://schemas.microsoft.com/office/drawing/2014/main" id="{00000000-0008-0000-0200-0000F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50" name="Oval 71">
              <a:extLst>
                <a:ext uri="{FF2B5EF4-FFF2-40B4-BE49-F238E27FC236}">
                  <a16:creationId xmlns:a16="http://schemas.microsoft.com/office/drawing/2014/main" id="{00000000-0008-0000-0200-0000F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51" name="Oval 72">
              <a:extLst>
                <a:ext uri="{FF2B5EF4-FFF2-40B4-BE49-F238E27FC236}">
                  <a16:creationId xmlns:a16="http://schemas.microsoft.com/office/drawing/2014/main" id="{00000000-0008-0000-0200-0000F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52" name="Line 73">
              <a:extLst>
                <a:ext uri="{FF2B5EF4-FFF2-40B4-BE49-F238E27FC236}">
                  <a16:creationId xmlns:a16="http://schemas.microsoft.com/office/drawing/2014/main" id="{00000000-0008-0000-0200-0000F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53" name="Oval 74">
              <a:extLst>
                <a:ext uri="{FF2B5EF4-FFF2-40B4-BE49-F238E27FC236}">
                  <a16:creationId xmlns:a16="http://schemas.microsoft.com/office/drawing/2014/main" id="{00000000-0008-0000-0200-0000F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54" name="Oval 75">
              <a:extLst>
                <a:ext uri="{FF2B5EF4-FFF2-40B4-BE49-F238E27FC236}">
                  <a16:creationId xmlns:a16="http://schemas.microsoft.com/office/drawing/2014/main" id="{00000000-0008-0000-0200-0000F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55" name="Line 76">
              <a:extLst>
                <a:ext uri="{FF2B5EF4-FFF2-40B4-BE49-F238E27FC236}">
                  <a16:creationId xmlns:a16="http://schemas.microsoft.com/office/drawing/2014/main" id="{00000000-0008-0000-0200-0000F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55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6" name="Line 77">
              <a:extLst>
                <a:ext uri="{FF2B5EF4-FFF2-40B4-BE49-F238E27FC236}">
                  <a16:creationId xmlns:a16="http://schemas.microsoft.com/office/drawing/2014/main" id="{00000000-0008-0000-0200-00000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33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</xdr:grpSp>
    <xdr:clientData/>
  </xdr:twoCellAnchor>
  <xdr:twoCellAnchor>
    <xdr:from>
      <xdr:col>59</xdr:col>
      <xdr:colOff>0</xdr:colOff>
      <xdr:row>15</xdr:row>
      <xdr:rowOff>0</xdr:rowOff>
    </xdr:from>
    <xdr:to>
      <xdr:col>66</xdr:col>
      <xdr:colOff>10357</xdr:colOff>
      <xdr:row>26</xdr:row>
      <xdr:rowOff>162797</xdr:rowOff>
    </xdr:to>
    <xdr:graphicFrame macro="">
      <xdr:nvGraphicFramePr>
        <xdr:cNvPr id="124" name="グラフ 123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59</xdr:col>
      <xdr:colOff>647700</xdr:colOff>
      <xdr:row>29</xdr:row>
      <xdr:rowOff>104775</xdr:rowOff>
    </xdr:from>
    <xdr:to>
      <xdr:col>67</xdr:col>
      <xdr:colOff>248920</xdr:colOff>
      <xdr:row>41</xdr:row>
      <xdr:rowOff>43815</xdr:rowOff>
    </xdr:to>
    <xdr:graphicFrame macro="">
      <xdr:nvGraphicFramePr>
        <xdr:cNvPr id="131" name="グラフ 130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55245</xdr:colOff>
      <xdr:row>1</xdr:row>
      <xdr:rowOff>133350</xdr:rowOff>
    </xdr:from>
    <xdr:to>
      <xdr:col>18</xdr:col>
      <xdr:colOff>177804</xdr:colOff>
      <xdr:row>6</xdr:row>
      <xdr:rowOff>156843</xdr:rowOff>
    </xdr:to>
    <xdr:grpSp>
      <xdr:nvGrpSpPr>
        <xdr:cNvPr id="233" name="グループ化 232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GrpSpPr>
          <a:grpSpLocks noChangeAspect="1"/>
        </xdr:cNvGrpSpPr>
      </xdr:nvGrpSpPr>
      <xdr:grpSpPr>
        <a:xfrm>
          <a:off x="5092065" y="369570"/>
          <a:ext cx="2408559" cy="1204593"/>
          <a:chOff x="635" y="0"/>
          <a:chExt cx="1950085" cy="975948"/>
        </a:xfrm>
      </xdr:grpSpPr>
      <xdr:grpSp>
        <xdr:nvGrpSpPr>
          <xdr:cNvPr id="234" name="グループ化 233">
            <a:extLst>
              <a:ext uri="{FF2B5EF4-FFF2-40B4-BE49-F238E27FC236}">
                <a16:creationId xmlns:a16="http://schemas.microsoft.com/office/drawing/2014/main" id="{00000000-0008-0000-0200-0000EA000000}"/>
              </a:ext>
            </a:extLst>
          </xdr:cNvPr>
          <xdr:cNvGrpSpPr>
            <a:grpSpLocks/>
          </xdr:cNvGrpSpPr>
        </xdr:nvGrpSpPr>
        <xdr:grpSpPr bwMode="auto">
          <a:xfrm>
            <a:off x="361950" y="299020"/>
            <a:ext cx="144145" cy="450140"/>
            <a:chOff x="281" y="246"/>
            <a:chExt cx="91" cy="284"/>
          </a:xfrm>
        </xdr:grpSpPr>
        <xdr:cxnSp macro="">
          <xdr:nvCxnSpPr>
            <xdr:cNvPr id="305" name="Line 81">
              <a:extLst>
                <a:ext uri="{FF2B5EF4-FFF2-40B4-BE49-F238E27FC236}">
                  <a16:creationId xmlns:a16="http://schemas.microsoft.com/office/drawing/2014/main" id="{00000000-0008-0000-0200-00003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95" y="3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6" name="Line 82">
              <a:extLst>
                <a:ext uri="{FF2B5EF4-FFF2-40B4-BE49-F238E27FC236}">
                  <a16:creationId xmlns:a16="http://schemas.microsoft.com/office/drawing/2014/main" id="{00000000-0008-0000-0200-00003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95" y="393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7" name="Line 83">
              <a:extLst>
                <a:ext uri="{FF2B5EF4-FFF2-40B4-BE49-F238E27FC236}">
                  <a16:creationId xmlns:a16="http://schemas.microsoft.com/office/drawing/2014/main" id="{00000000-0008-0000-0200-00003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82" y="496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8" name="Line 84">
              <a:extLst>
                <a:ext uri="{FF2B5EF4-FFF2-40B4-BE49-F238E27FC236}">
                  <a16:creationId xmlns:a16="http://schemas.microsoft.com/office/drawing/2014/main" id="{00000000-0008-0000-0200-00003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16" y="496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9" name="Line 85">
              <a:extLst>
                <a:ext uri="{FF2B5EF4-FFF2-40B4-BE49-F238E27FC236}">
                  <a16:creationId xmlns:a16="http://schemas.microsoft.com/office/drawing/2014/main" id="{00000000-0008-0000-0200-00003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50" y="496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10" name="Line 86">
              <a:extLst>
                <a:ext uri="{FF2B5EF4-FFF2-40B4-BE49-F238E27FC236}">
                  <a16:creationId xmlns:a16="http://schemas.microsoft.com/office/drawing/2014/main" id="{00000000-0008-0000-0200-00003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81" y="496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11" name="Line 87">
              <a:extLst>
                <a:ext uri="{FF2B5EF4-FFF2-40B4-BE49-F238E27FC236}">
                  <a16:creationId xmlns:a16="http://schemas.microsoft.com/office/drawing/2014/main" id="{00000000-0008-0000-0200-00003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9" y="246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12" name="Line 88">
              <a:extLst>
                <a:ext uri="{FF2B5EF4-FFF2-40B4-BE49-F238E27FC236}">
                  <a16:creationId xmlns:a16="http://schemas.microsoft.com/office/drawing/2014/main" id="{00000000-0008-0000-0200-00003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9" y="393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235" name="直線コネクタ 234">
            <a:extLst>
              <a:ext uri="{FF2B5EF4-FFF2-40B4-BE49-F238E27FC236}">
                <a16:creationId xmlns:a16="http://schemas.microsoft.com/office/drawing/2014/main" id="{00000000-0008-0000-0200-0000EB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6050" y="299085"/>
            <a:ext cx="46926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36" name="楕円 235">
            <a:extLst>
              <a:ext uri="{FF2B5EF4-FFF2-40B4-BE49-F238E27FC236}">
                <a16:creationId xmlns:a16="http://schemas.microsoft.com/office/drawing/2014/main" id="{00000000-0008-0000-0200-0000EC000000}"/>
              </a:ext>
            </a:extLst>
          </xdr:cNvPr>
          <xdr:cNvSpPr>
            <a:spLocks noChangeArrowheads="1"/>
          </xdr:cNvSpPr>
        </xdr:nvSpPr>
        <xdr:spPr bwMode="auto">
          <a:xfrm>
            <a:off x="417195" y="286385"/>
            <a:ext cx="29210" cy="29210"/>
          </a:xfrm>
          <a:prstGeom prst="ellipse">
            <a:avLst/>
          </a:prstGeom>
          <a:solidFill>
            <a:srgbClr val="0000FF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37" name="楕円 236">
            <a:extLst>
              <a:ext uri="{FF2B5EF4-FFF2-40B4-BE49-F238E27FC236}">
                <a16:creationId xmlns:a16="http://schemas.microsoft.com/office/drawing/2014/main" id="{00000000-0008-0000-0200-0000ED000000}"/>
              </a:ext>
            </a:extLst>
          </xdr:cNvPr>
          <xdr:cNvSpPr>
            <a:spLocks noChangeArrowheads="1"/>
          </xdr:cNvSpPr>
        </xdr:nvSpPr>
        <xdr:spPr bwMode="auto">
          <a:xfrm>
            <a:off x="417195" y="286385"/>
            <a:ext cx="29210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38" name="直線コネクタ 237">
            <a:extLst>
              <a:ext uri="{FF2B5EF4-FFF2-40B4-BE49-F238E27FC236}">
                <a16:creationId xmlns:a16="http://schemas.microsoft.com/office/drawing/2014/main" id="{00000000-0008-0000-0200-0000E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35" y="702310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39" name="直線コネクタ 238">
            <a:extLst>
              <a:ext uri="{FF2B5EF4-FFF2-40B4-BE49-F238E27FC236}">
                <a16:creationId xmlns:a16="http://schemas.microsoft.com/office/drawing/2014/main" id="{00000000-0008-0000-0200-0000EF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540" y="70231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40" name="直線コネクタ 239">
            <a:extLst>
              <a:ext uri="{FF2B5EF4-FFF2-40B4-BE49-F238E27FC236}">
                <a16:creationId xmlns:a16="http://schemas.microsoft.com/office/drawing/2014/main" id="{00000000-0008-0000-0200-0000F0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62230" y="70231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41" name="直線コネクタ 240">
            <a:extLst>
              <a:ext uri="{FF2B5EF4-FFF2-40B4-BE49-F238E27FC236}">
                <a16:creationId xmlns:a16="http://schemas.microsoft.com/office/drawing/2014/main" id="{00000000-0008-0000-0200-0000F1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2395" y="70231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42" name="楕円 241">
            <a:extLst>
              <a:ext uri="{FF2B5EF4-FFF2-40B4-BE49-F238E27FC236}">
                <a16:creationId xmlns:a16="http://schemas.microsoft.com/office/drawing/2014/main" id="{00000000-0008-0000-0200-0000F2000000}"/>
              </a:ext>
            </a:extLst>
          </xdr:cNvPr>
          <xdr:cNvSpPr>
            <a:spLocks noChangeArrowheads="1"/>
          </xdr:cNvSpPr>
        </xdr:nvSpPr>
        <xdr:spPr bwMode="auto">
          <a:xfrm>
            <a:off x="635" y="227330"/>
            <a:ext cx="145415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59" name="楕円 258">
            <a:extLst>
              <a:ext uri="{FF2B5EF4-FFF2-40B4-BE49-F238E27FC236}">
                <a16:creationId xmlns:a16="http://schemas.microsoft.com/office/drawing/2014/main" id="{00000000-0008-0000-0200-000003010000}"/>
              </a:ext>
            </a:extLst>
          </xdr:cNvPr>
          <xdr:cNvSpPr>
            <a:spLocks noChangeArrowheads="1"/>
          </xdr:cNvSpPr>
        </xdr:nvSpPr>
        <xdr:spPr bwMode="auto">
          <a:xfrm>
            <a:off x="36830" y="262890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60" name="直線コネクタ 259">
            <a:extLst>
              <a:ext uri="{FF2B5EF4-FFF2-40B4-BE49-F238E27FC236}">
                <a16:creationId xmlns:a16="http://schemas.microsoft.com/office/drawing/2014/main" id="{00000000-0008-0000-0200-000004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3025" y="371475"/>
            <a:ext cx="1270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61" name="楕円 260">
            <a:extLst>
              <a:ext uri="{FF2B5EF4-FFF2-40B4-BE49-F238E27FC236}">
                <a16:creationId xmlns:a16="http://schemas.microsoft.com/office/drawing/2014/main" id="{00000000-0008-0000-0200-000005010000}"/>
              </a:ext>
            </a:extLst>
          </xdr:cNvPr>
          <xdr:cNvSpPr>
            <a:spLocks noChangeArrowheads="1"/>
          </xdr:cNvSpPr>
        </xdr:nvSpPr>
        <xdr:spPr bwMode="auto">
          <a:xfrm>
            <a:off x="41910" y="274320"/>
            <a:ext cx="57785" cy="57150"/>
          </a:xfrm>
          <a:prstGeom prst="ellipse">
            <a:avLst/>
          </a:prstGeom>
          <a:solidFill>
            <a:srgbClr val="FF00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62" name="直線コネクタ 261">
            <a:extLst>
              <a:ext uri="{FF2B5EF4-FFF2-40B4-BE49-F238E27FC236}">
                <a16:creationId xmlns:a16="http://schemas.microsoft.com/office/drawing/2014/main" id="{00000000-0008-0000-0200-000006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806575" y="704215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63" name="直線コネクタ 262">
            <a:extLst>
              <a:ext uri="{FF2B5EF4-FFF2-40B4-BE49-F238E27FC236}">
                <a16:creationId xmlns:a16="http://schemas.microsoft.com/office/drawing/2014/main" id="{00000000-0008-0000-0200-000007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808480" y="70421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64" name="直線コネクタ 263">
            <a:extLst>
              <a:ext uri="{FF2B5EF4-FFF2-40B4-BE49-F238E27FC236}">
                <a16:creationId xmlns:a16="http://schemas.microsoft.com/office/drawing/2014/main" id="{00000000-0008-0000-0200-000008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860550" y="70421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65" name="直線コネクタ 264">
            <a:extLst>
              <a:ext uri="{FF2B5EF4-FFF2-40B4-BE49-F238E27FC236}">
                <a16:creationId xmlns:a16="http://schemas.microsoft.com/office/drawing/2014/main" id="{00000000-0008-0000-0200-000009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910715" y="70421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66" name="楕円 265">
            <a:extLst>
              <a:ext uri="{FF2B5EF4-FFF2-40B4-BE49-F238E27FC236}">
                <a16:creationId xmlns:a16="http://schemas.microsoft.com/office/drawing/2014/main" id="{00000000-0008-0000-0200-00000A010000}"/>
              </a:ext>
            </a:extLst>
          </xdr:cNvPr>
          <xdr:cNvSpPr>
            <a:spLocks noChangeArrowheads="1"/>
          </xdr:cNvSpPr>
        </xdr:nvSpPr>
        <xdr:spPr bwMode="auto">
          <a:xfrm>
            <a:off x="1798955" y="227330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67" name="楕円 266">
            <a:extLst>
              <a:ext uri="{FF2B5EF4-FFF2-40B4-BE49-F238E27FC236}">
                <a16:creationId xmlns:a16="http://schemas.microsoft.com/office/drawing/2014/main" id="{00000000-0008-0000-0200-00000B010000}"/>
              </a:ext>
            </a:extLst>
          </xdr:cNvPr>
          <xdr:cNvSpPr>
            <a:spLocks noChangeArrowheads="1"/>
          </xdr:cNvSpPr>
        </xdr:nvSpPr>
        <xdr:spPr bwMode="auto">
          <a:xfrm>
            <a:off x="1835150" y="264795"/>
            <a:ext cx="72390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68" name="直線コネクタ 267">
            <a:extLst>
              <a:ext uri="{FF2B5EF4-FFF2-40B4-BE49-F238E27FC236}">
                <a16:creationId xmlns:a16="http://schemas.microsoft.com/office/drawing/2014/main" id="{00000000-0008-0000-0200-00000C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870710" y="372745"/>
            <a:ext cx="1905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69" name="楕円 268">
            <a:extLst>
              <a:ext uri="{FF2B5EF4-FFF2-40B4-BE49-F238E27FC236}">
                <a16:creationId xmlns:a16="http://schemas.microsoft.com/office/drawing/2014/main" id="{00000000-0008-0000-0200-00000D010000}"/>
              </a:ext>
            </a:extLst>
          </xdr:cNvPr>
          <xdr:cNvSpPr>
            <a:spLocks noChangeArrowheads="1"/>
          </xdr:cNvSpPr>
        </xdr:nvSpPr>
        <xdr:spPr bwMode="auto">
          <a:xfrm>
            <a:off x="1847850" y="276225"/>
            <a:ext cx="57785" cy="57150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270" name="グループ化 269">
            <a:extLst>
              <a:ext uri="{FF2B5EF4-FFF2-40B4-BE49-F238E27FC236}">
                <a16:creationId xmlns:a16="http://schemas.microsoft.com/office/drawing/2014/main" id="{00000000-0008-0000-0200-00000E010000}"/>
              </a:ext>
            </a:extLst>
          </xdr:cNvPr>
          <xdr:cNvGrpSpPr>
            <a:grpSpLocks/>
          </xdr:cNvGrpSpPr>
        </xdr:nvGrpSpPr>
        <xdr:grpSpPr bwMode="auto">
          <a:xfrm>
            <a:off x="605153" y="0"/>
            <a:ext cx="424813" cy="610805"/>
            <a:chOff x="434" y="57"/>
            <a:chExt cx="268" cy="384"/>
          </a:xfrm>
        </xdr:grpSpPr>
        <xdr:sp macro="" textlink="">
          <xdr:nvSpPr>
            <xdr:cNvPr id="290" name="Text Box 111">
              <a:extLst>
                <a:ext uri="{FF2B5EF4-FFF2-40B4-BE49-F238E27FC236}">
                  <a16:creationId xmlns:a16="http://schemas.microsoft.com/office/drawing/2014/main" id="{00000000-0008-0000-0200-000022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43" y="57"/>
              <a:ext cx="114" cy="13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>
                <a:lnSpc>
                  <a:spcPts val="1200"/>
                </a:lnSpc>
              </a:pPr>
              <a:r>
                <a:rPr lang="en-US" sz="1100" b="1" kern="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91" name="Arc 112">
              <a:extLst>
                <a:ext uri="{FF2B5EF4-FFF2-40B4-BE49-F238E27FC236}">
                  <a16:creationId xmlns:a16="http://schemas.microsoft.com/office/drawing/2014/main" id="{00000000-0008-0000-0200-000023010000}"/>
                </a:ext>
              </a:extLst>
            </xdr:cNvPr>
            <xdr:cNvSpPr>
              <a:spLocks/>
            </xdr:cNvSpPr>
          </xdr:nvSpPr>
          <xdr:spPr bwMode="auto">
            <a:xfrm>
              <a:off x="509" y="154"/>
              <a:ext cx="46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92" name="Arc 113">
              <a:extLst>
                <a:ext uri="{FF2B5EF4-FFF2-40B4-BE49-F238E27FC236}">
                  <a16:creationId xmlns:a16="http://schemas.microsoft.com/office/drawing/2014/main" id="{00000000-0008-0000-0200-000024010000}"/>
                </a:ext>
              </a:extLst>
            </xdr:cNvPr>
            <xdr:cNvSpPr>
              <a:spLocks/>
            </xdr:cNvSpPr>
          </xdr:nvSpPr>
          <xdr:spPr bwMode="auto">
            <a:xfrm>
              <a:off x="541" y="153"/>
              <a:ext cx="49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93" name="Arc 114">
              <a:extLst>
                <a:ext uri="{FF2B5EF4-FFF2-40B4-BE49-F238E27FC236}">
                  <a16:creationId xmlns:a16="http://schemas.microsoft.com/office/drawing/2014/main" id="{00000000-0008-0000-0200-000025010000}"/>
                </a:ext>
              </a:extLst>
            </xdr:cNvPr>
            <xdr:cNvSpPr>
              <a:spLocks/>
            </xdr:cNvSpPr>
          </xdr:nvSpPr>
          <xdr:spPr bwMode="auto">
            <a:xfrm>
              <a:off x="578" y="154"/>
              <a:ext cx="46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94" name="Line 115">
              <a:extLst>
                <a:ext uri="{FF2B5EF4-FFF2-40B4-BE49-F238E27FC236}">
                  <a16:creationId xmlns:a16="http://schemas.microsoft.com/office/drawing/2014/main" id="{00000000-0008-0000-0200-00002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57" y="280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95" name="Line 116">
              <a:extLst>
                <a:ext uri="{FF2B5EF4-FFF2-40B4-BE49-F238E27FC236}">
                  <a16:creationId xmlns:a16="http://schemas.microsoft.com/office/drawing/2014/main" id="{00000000-0008-0000-0200-00002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90" y="280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96" name="Text Box 117">
              <a:extLst>
                <a:ext uri="{FF2B5EF4-FFF2-40B4-BE49-F238E27FC236}">
                  <a16:creationId xmlns:a16="http://schemas.microsoft.com/office/drawing/2014/main" id="{00000000-0008-0000-0200-000028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24" y="353"/>
              <a:ext cx="122" cy="8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>
                <a:lnSpc>
                  <a:spcPts val="1200"/>
                </a:lnSpc>
              </a:pPr>
              <a:r>
                <a:rPr lang="en-US" sz="1100" b="1" kern="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297" name="Line 118">
              <a:extLst>
                <a:ext uri="{FF2B5EF4-FFF2-40B4-BE49-F238E27FC236}">
                  <a16:creationId xmlns:a16="http://schemas.microsoft.com/office/drawing/2014/main" id="{00000000-0008-0000-0200-00002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43" y="314"/>
              <a:ext cx="114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98" name="Line 119">
              <a:extLst>
                <a:ext uri="{FF2B5EF4-FFF2-40B4-BE49-F238E27FC236}">
                  <a16:creationId xmlns:a16="http://schemas.microsoft.com/office/drawing/2014/main" id="{00000000-0008-0000-0200-00002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43" y="178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99" name="Line 120">
              <a:extLst>
                <a:ext uri="{FF2B5EF4-FFF2-40B4-BE49-F238E27FC236}">
                  <a16:creationId xmlns:a16="http://schemas.microsoft.com/office/drawing/2014/main" id="{00000000-0008-0000-0200-00002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43" y="178"/>
              <a:ext cx="6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0" name="Line 121">
              <a:extLst>
                <a:ext uri="{FF2B5EF4-FFF2-40B4-BE49-F238E27FC236}">
                  <a16:creationId xmlns:a16="http://schemas.microsoft.com/office/drawing/2014/main" id="{00000000-0008-0000-0200-00002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5" y="178"/>
              <a:ext cx="6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1" name="Line 122">
              <a:extLst>
                <a:ext uri="{FF2B5EF4-FFF2-40B4-BE49-F238E27FC236}">
                  <a16:creationId xmlns:a16="http://schemas.microsoft.com/office/drawing/2014/main" id="{00000000-0008-0000-0200-00002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93" y="178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2" name="Line 123">
              <a:extLst>
                <a:ext uri="{FF2B5EF4-FFF2-40B4-BE49-F238E27FC236}">
                  <a16:creationId xmlns:a16="http://schemas.microsoft.com/office/drawing/2014/main" id="{00000000-0008-0000-0200-00002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91" y="314"/>
              <a:ext cx="10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03" name="Oval 124">
              <a:extLst>
                <a:ext uri="{FF2B5EF4-FFF2-40B4-BE49-F238E27FC236}">
                  <a16:creationId xmlns:a16="http://schemas.microsoft.com/office/drawing/2014/main" id="{00000000-0008-0000-0200-00002F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34" y="237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04" name="Oval 125">
              <a:extLst>
                <a:ext uri="{FF2B5EF4-FFF2-40B4-BE49-F238E27FC236}">
                  <a16:creationId xmlns:a16="http://schemas.microsoft.com/office/drawing/2014/main" id="{00000000-0008-0000-0200-00003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84" y="237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271" name="テキスト ボックス 1531">
            <a:extLst>
              <a:ext uri="{FF2B5EF4-FFF2-40B4-BE49-F238E27FC236}">
                <a16:creationId xmlns:a16="http://schemas.microsoft.com/office/drawing/2014/main" id="{00000000-0008-0000-0200-00000F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67280" y="121740"/>
            <a:ext cx="163945" cy="15470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272" name="グループ化 271">
            <a:extLst>
              <a:ext uri="{FF2B5EF4-FFF2-40B4-BE49-F238E27FC236}">
                <a16:creationId xmlns:a16="http://schemas.microsoft.com/office/drawing/2014/main" id="{00000000-0008-0000-0200-000010010000}"/>
              </a:ext>
            </a:extLst>
          </xdr:cNvPr>
          <xdr:cNvGrpSpPr>
            <a:grpSpLocks/>
          </xdr:cNvGrpSpPr>
        </xdr:nvGrpSpPr>
        <xdr:grpSpPr bwMode="auto">
          <a:xfrm>
            <a:off x="1112512" y="299020"/>
            <a:ext cx="143509" cy="450140"/>
            <a:chOff x="757" y="246"/>
            <a:chExt cx="91" cy="284"/>
          </a:xfrm>
        </xdr:grpSpPr>
        <xdr:cxnSp macro="">
          <xdr:nvCxnSpPr>
            <xdr:cNvPr id="282" name="Line 128">
              <a:extLst>
                <a:ext uri="{FF2B5EF4-FFF2-40B4-BE49-F238E27FC236}">
                  <a16:creationId xmlns:a16="http://schemas.microsoft.com/office/drawing/2014/main" id="{00000000-0008-0000-0200-00001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72" y="3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83" name="Line 129">
              <a:extLst>
                <a:ext uri="{FF2B5EF4-FFF2-40B4-BE49-F238E27FC236}">
                  <a16:creationId xmlns:a16="http://schemas.microsoft.com/office/drawing/2014/main" id="{00000000-0008-0000-0200-00001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72" y="393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84" name="Line 130">
              <a:extLst>
                <a:ext uri="{FF2B5EF4-FFF2-40B4-BE49-F238E27FC236}">
                  <a16:creationId xmlns:a16="http://schemas.microsoft.com/office/drawing/2014/main" id="{00000000-0008-0000-0200-00001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59" y="49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85" name="Line 131">
              <a:extLst>
                <a:ext uri="{FF2B5EF4-FFF2-40B4-BE49-F238E27FC236}">
                  <a16:creationId xmlns:a16="http://schemas.microsoft.com/office/drawing/2014/main" id="{00000000-0008-0000-0200-00001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93" y="49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86" name="Line 132">
              <a:extLst>
                <a:ext uri="{FF2B5EF4-FFF2-40B4-BE49-F238E27FC236}">
                  <a16:creationId xmlns:a16="http://schemas.microsoft.com/office/drawing/2014/main" id="{00000000-0008-0000-0200-00001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27" y="49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87" name="Line 133">
              <a:extLst>
                <a:ext uri="{FF2B5EF4-FFF2-40B4-BE49-F238E27FC236}">
                  <a16:creationId xmlns:a16="http://schemas.microsoft.com/office/drawing/2014/main" id="{00000000-0008-0000-0200-00001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57" y="496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88" name="Line 134">
              <a:extLst>
                <a:ext uri="{FF2B5EF4-FFF2-40B4-BE49-F238E27FC236}">
                  <a16:creationId xmlns:a16="http://schemas.microsoft.com/office/drawing/2014/main" id="{00000000-0008-0000-0200-00002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5" y="246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89" name="Line 135">
              <a:extLst>
                <a:ext uri="{FF2B5EF4-FFF2-40B4-BE49-F238E27FC236}">
                  <a16:creationId xmlns:a16="http://schemas.microsoft.com/office/drawing/2014/main" id="{00000000-0008-0000-0200-00002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6" y="393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73" name="楕円 272">
            <a:extLst>
              <a:ext uri="{FF2B5EF4-FFF2-40B4-BE49-F238E27FC236}">
                <a16:creationId xmlns:a16="http://schemas.microsoft.com/office/drawing/2014/main" id="{00000000-0008-0000-0200-000011010000}"/>
              </a:ext>
            </a:extLst>
          </xdr:cNvPr>
          <xdr:cNvSpPr>
            <a:spLocks noChangeArrowheads="1"/>
          </xdr:cNvSpPr>
        </xdr:nvSpPr>
        <xdr:spPr bwMode="auto">
          <a:xfrm>
            <a:off x="1175385" y="286385"/>
            <a:ext cx="28575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74" name="直線コネクタ 273">
            <a:extLst>
              <a:ext uri="{FF2B5EF4-FFF2-40B4-BE49-F238E27FC236}">
                <a16:creationId xmlns:a16="http://schemas.microsoft.com/office/drawing/2014/main" id="{00000000-0008-0000-0200-000012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15365" y="299085"/>
            <a:ext cx="36004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75" name="テキスト ボックス 1543">
            <a:extLst>
              <a:ext uri="{FF2B5EF4-FFF2-40B4-BE49-F238E27FC236}">
                <a16:creationId xmlns:a16="http://schemas.microsoft.com/office/drawing/2014/main" id="{00000000-0008-0000-0200-000013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84575" y="86995"/>
            <a:ext cx="194726" cy="2210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6" name="フリーフォーム: 図形 275">
            <a:extLst>
              <a:ext uri="{FF2B5EF4-FFF2-40B4-BE49-F238E27FC236}">
                <a16:creationId xmlns:a16="http://schemas.microsoft.com/office/drawing/2014/main" id="{00000000-0008-0000-0200-000014010000}"/>
              </a:ext>
            </a:extLst>
          </xdr:cNvPr>
          <xdr:cNvSpPr>
            <a:spLocks/>
          </xdr:cNvSpPr>
        </xdr:nvSpPr>
        <xdr:spPr bwMode="auto">
          <a:xfrm>
            <a:off x="1367155" y="260350"/>
            <a:ext cx="73660" cy="66040"/>
          </a:xfrm>
          <a:custGeom>
            <a:avLst/>
            <a:gdLst>
              <a:gd name="G0" fmla="+- 21600 0 0"/>
              <a:gd name="G1" fmla="+- 21600 0 0"/>
              <a:gd name="G2" fmla="+- 21600 0 0"/>
              <a:gd name="T0" fmla="*/ 0 w 43200"/>
              <a:gd name="T1" fmla="*/ 21600 h 36669"/>
              <a:gd name="T2" fmla="*/ 36878 w 43200"/>
              <a:gd name="T3" fmla="*/ 36670 h 36669"/>
              <a:gd name="T4" fmla="*/ 21600 w 43200"/>
              <a:gd name="T5" fmla="*/ 21600 h 366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43200" h="36669" fill="none" extrusionOk="0">
                <a:moveTo>
                  <a:pt x="0" y="21599"/>
                </a:move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200" y="9670"/>
                  <a:pt x="43200" y="21600"/>
                </a:cubicBezTo>
                <a:cubicBezTo>
                  <a:pt x="43200" y="27277"/>
                  <a:pt x="40964" y="32726"/>
                  <a:pt x="36977" y="36768"/>
                </a:cubicBezTo>
              </a:path>
              <a:path w="43200" h="36669" stroke="0" extrusionOk="0">
                <a:moveTo>
                  <a:pt x="0" y="21599"/>
                </a:move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200" y="9670"/>
                  <a:pt x="43200" y="21600"/>
                </a:cubicBezTo>
                <a:cubicBezTo>
                  <a:pt x="43200" y="27277"/>
                  <a:pt x="40964" y="32726"/>
                  <a:pt x="36977" y="36768"/>
                </a:cubicBezTo>
                <a:lnTo>
                  <a:pt x="21600" y="21600"/>
                </a:lnTo>
                <a:close/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77" name="フリーフォーム: 図形 276">
            <a:extLst>
              <a:ext uri="{FF2B5EF4-FFF2-40B4-BE49-F238E27FC236}">
                <a16:creationId xmlns:a16="http://schemas.microsoft.com/office/drawing/2014/main" id="{00000000-0008-0000-0200-000015010000}"/>
              </a:ext>
            </a:extLst>
          </xdr:cNvPr>
          <xdr:cNvSpPr>
            <a:spLocks/>
          </xdr:cNvSpPr>
        </xdr:nvSpPr>
        <xdr:spPr bwMode="auto">
          <a:xfrm>
            <a:off x="1417320" y="259715"/>
            <a:ext cx="77470" cy="65405"/>
          </a:xfrm>
          <a:custGeom>
            <a:avLst/>
            <a:gdLst>
              <a:gd name="G0" fmla="+- 21600 0 0"/>
              <a:gd name="G1" fmla="+- 21600 0 0"/>
              <a:gd name="G2" fmla="+- 21600 0 0"/>
              <a:gd name="T0" fmla="*/ 7033 w 43200"/>
              <a:gd name="T1" fmla="*/ 36670 h 36669"/>
              <a:gd name="T2" fmla="*/ 36167 w 43200"/>
              <a:gd name="T3" fmla="*/ 36670 h 36669"/>
              <a:gd name="T4" fmla="*/ 21600 w 43200"/>
              <a:gd name="T5" fmla="*/ 21600 h 366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43200" h="36669" fill="none" extrusionOk="0">
                <a:moveTo>
                  <a:pt x="6587" y="37130"/>
                </a:moveTo>
                <a:cubicBezTo>
                  <a:pt x="2377" y="33060"/>
                  <a:pt x="0" y="27455"/>
                  <a:pt x="0" y="21600"/>
                </a:cubicBez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200" y="9670"/>
                  <a:pt x="43200" y="21600"/>
                </a:cubicBezTo>
                <a:cubicBezTo>
                  <a:pt x="43199" y="27455"/>
                  <a:pt x="40822" y="33060"/>
                  <a:pt x="36612" y="37130"/>
                </a:cubicBezTo>
              </a:path>
              <a:path w="43200" h="36669" stroke="0" extrusionOk="0">
                <a:moveTo>
                  <a:pt x="6587" y="37130"/>
                </a:moveTo>
                <a:cubicBezTo>
                  <a:pt x="2377" y="33060"/>
                  <a:pt x="0" y="27455"/>
                  <a:pt x="0" y="21600"/>
                </a:cubicBez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200" y="9670"/>
                  <a:pt x="43200" y="21600"/>
                </a:cubicBezTo>
                <a:cubicBezTo>
                  <a:pt x="43199" y="27455"/>
                  <a:pt x="40822" y="33060"/>
                  <a:pt x="36612" y="37130"/>
                </a:cubicBezTo>
                <a:lnTo>
                  <a:pt x="21600" y="21600"/>
                </a:lnTo>
                <a:close/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78" name="フリーフォーム: 図形 277">
            <a:extLst>
              <a:ext uri="{FF2B5EF4-FFF2-40B4-BE49-F238E27FC236}">
                <a16:creationId xmlns:a16="http://schemas.microsoft.com/office/drawing/2014/main" id="{00000000-0008-0000-0200-000016010000}"/>
              </a:ext>
            </a:extLst>
          </xdr:cNvPr>
          <xdr:cNvSpPr>
            <a:spLocks/>
          </xdr:cNvSpPr>
        </xdr:nvSpPr>
        <xdr:spPr bwMode="auto">
          <a:xfrm>
            <a:off x="1478915" y="260350"/>
            <a:ext cx="73660" cy="66040"/>
          </a:xfrm>
          <a:custGeom>
            <a:avLst/>
            <a:gdLst>
              <a:gd name="G0" fmla="+- 21600 0 0"/>
              <a:gd name="G1" fmla="+- 21600 0 0"/>
              <a:gd name="G2" fmla="+- 21600 0 0"/>
              <a:gd name="T0" fmla="*/ 6322 w 43200"/>
              <a:gd name="T1" fmla="*/ 36670 h 36669"/>
              <a:gd name="T2" fmla="*/ 43200 w 43200"/>
              <a:gd name="T3" fmla="*/ 21600 h 36669"/>
              <a:gd name="T4" fmla="*/ 21600 w 43200"/>
              <a:gd name="T5" fmla="*/ 21600 h 366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43200" h="36669" fill="none" extrusionOk="0">
                <a:moveTo>
                  <a:pt x="6222" y="36768"/>
                </a:moveTo>
                <a:cubicBezTo>
                  <a:pt x="2235" y="32726"/>
                  <a:pt x="0" y="27277"/>
                  <a:pt x="0" y="21600"/>
                </a:cubicBez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199" y="9670"/>
                  <a:pt x="43199" y="21599"/>
                </a:cubicBezTo>
              </a:path>
              <a:path w="43200" h="36669" stroke="0" extrusionOk="0">
                <a:moveTo>
                  <a:pt x="6222" y="36768"/>
                </a:moveTo>
                <a:cubicBezTo>
                  <a:pt x="2235" y="32726"/>
                  <a:pt x="0" y="27277"/>
                  <a:pt x="0" y="21600"/>
                </a:cubicBez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199" y="9670"/>
                  <a:pt x="43199" y="21599"/>
                </a:cubicBezTo>
                <a:lnTo>
                  <a:pt x="21600" y="21600"/>
                </a:lnTo>
                <a:close/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79" name="直線コネクタ 278">
            <a:extLst>
              <a:ext uri="{FF2B5EF4-FFF2-40B4-BE49-F238E27FC236}">
                <a16:creationId xmlns:a16="http://schemas.microsoft.com/office/drawing/2014/main" id="{00000000-0008-0000-0200-000017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553210" y="299085"/>
            <a:ext cx="24955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80" name="テキスト ボックス 1548">
            <a:extLst>
              <a:ext uri="{FF2B5EF4-FFF2-40B4-BE49-F238E27FC236}">
                <a16:creationId xmlns:a16="http://schemas.microsoft.com/office/drawing/2014/main" id="{00000000-0008-0000-0200-000018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1458" y="121740"/>
            <a:ext cx="163945" cy="15470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 algn="l">
              <a:lnSpc>
                <a:spcPts val="1200"/>
              </a:lnSpc>
            </a:pPr>
            <a:r>
              <a:rPr lang="en-US" sz="1100" b="1" kern="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1" name="テキスト ボックス 1549">
            <a:extLst>
              <a:ext uri="{FF2B5EF4-FFF2-40B4-BE49-F238E27FC236}">
                <a16:creationId xmlns:a16="http://schemas.microsoft.com/office/drawing/2014/main" id="{00000000-0008-0000-0200-00001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0299" y="794014"/>
            <a:ext cx="1786978" cy="1819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1+3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59</xdr:col>
      <xdr:colOff>333376</xdr:colOff>
      <xdr:row>42</xdr:row>
      <xdr:rowOff>64769</xdr:rowOff>
    </xdr:from>
    <xdr:to>
      <xdr:col>66</xdr:col>
      <xdr:colOff>211456</xdr:colOff>
      <xdr:row>53</xdr:row>
      <xdr:rowOff>209549</xdr:rowOff>
    </xdr:to>
    <xdr:graphicFrame macro="">
      <xdr:nvGraphicFramePr>
        <xdr:cNvPr id="314" name="グラフ 313">
          <a:extLst>
            <a:ext uri="{FF2B5EF4-FFF2-40B4-BE49-F238E27FC236}">
              <a16:creationId xmlns:a16="http://schemas.microsoft.com/office/drawing/2014/main" id="{00000000-0008-0000-0200-00003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160020</xdr:colOff>
      <xdr:row>2</xdr:row>
      <xdr:rowOff>0</xdr:rowOff>
    </xdr:from>
    <xdr:to>
      <xdr:col>4</xdr:col>
      <xdr:colOff>167641</xdr:colOff>
      <xdr:row>5</xdr:row>
      <xdr:rowOff>7667</xdr:rowOff>
    </xdr:to>
    <xdr:pic>
      <xdr:nvPicPr>
        <xdr:cNvPr id="196" name="図 195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" y="472440"/>
          <a:ext cx="922021" cy="71632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0075\Desktop\USB_Yamada\5&#27425;&#36899;&#31435;\5&#27425;&#36899;&#31435;HPF_&#20253;&#3694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設定とっグラフ"/>
      <sheetName val="演算処理部"/>
      <sheetName val="計算理論"/>
      <sheetName val="E系列"/>
    </sheetNames>
    <sheetDataSet>
      <sheetData sheetId="0">
        <row r="4">
          <cell r="C4">
            <v>1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6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18905-41DB-4D74-AFD1-373FCA0A26C9}">
  <dimension ref="B1:T14"/>
  <sheetViews>
    <sheetView zoomScaleNormal="100" workbookViewId="0">
      <selection activeCell="K5" sqref="K5"/>
    </sheetView>
  </sheetViews>
  <sheetFormatPr defaultRowHeight="18"/>
  <cols>
    <col min="1" max="1" width="4.09765625" customWidth="1"/>
    <col min="13" max="13" width="9.8984375" customWidth="1"/>
  </cols>
  <sheetData>
    <row r="1" spans="2:20">
      <c r="C1" s="194" t="s">
        <v>59</v>
      </c>
    </row>
    <row r="2" spans="2:20" ht="18.600000000000001" thickBot="1">
      <c r="N2" s="41" t="s">
        <v>22</v>
      </c>
      <c r="O2" s="41"/>
      <c r="P2" s="41"/>
      <c r="Q2" s="42" t="s">
        <v>14</v>
      </c>
      <c r="R2" s="42"/>
      <c r="S2" s="41"/>
      <c r="T2" s="42"/>
    </row>
    <row r="3" spans="2:20" ht="18.600000000000001" thickBot="1">
      <c r="B3" s="133" t="s">
        <v>37</v>
      </c>
      <c r="C3" s="150"/>
      <c r="D3" s="150"/>
      <c r="E3" s="150"/>
      <c r="F3" s="150"/>
      <c r="G3" s="150"/>
      <c r="K3" s="52" t="s">
        <v>57</v>
      </c>
      <c r="N3" s="53" t="s">
        <v>15</v>
      </c>
      <c r="O3" s="54" t="s">
        <v>16</v>
      </c>
      <c r="P3" s="55" t="s">
        <v>1</v>
      </c>
      <c r="Q3" s="56" t="s">
        <v>18</v>
      </c>
      <c r="R3" s="56" t="s">
        <v>17</v>
      </c>
      <c r="S3" s="56" t="s">
        <v>6</v>
      </c>
      <c r="T3" s="56" t="s">
        <v>19</v>
      </c>
    </row>
    <row r="4" spans="2:20" ht="19.2" thickTop="1" thickBot="1">
      <c r="C4" s="151" t="s">
        <v>38</v>
      </c>
      <c r="D4" s="152" t="s">
        <v>43</v>
      </c>
      <c r="E4" s="152" t="s">
        <v>39</v>
      </c>
      <c r="F4" s="152" t="s">
        <v>56</v>
      </c>
      <c r="G4" s="153" t="s">
        <v>23</v>
      </c>
      <c r="H4" s="152" t="s">
        <v>44</v>
      </c>
      <c r="I4" s="153" t="s">
        <v>25</v>
      </c>
      <c r="J4" s="154" t="s">
        <v>40</v>
      </c>
      <c r="N4" s="58">
        <v>1.2</v>
      </c>
      <c r="O4" s="59">
        <v>8.7899999999999991</v>
      </c>
      <c r="P4" s="198">
        <v>0.19656999999999999</v>
      </c>
      <c r="Q4" s="198">
        <v>0.44440000000000002</v>
      </c>
      <c r="R4" s="198">
        <v>1.3929400000000001</v>
      </c>
      <c r="S4" s="198">
        <v>1.03976</v>
      </c>
      <c r="T4" s="199">
        <v>0.79191999999999996</v>
      </c>
    </row>
    <row r="5" spans="2:20" ht="19.2" thickTop="1" thickBot="1">
      <c r="C5" s="155">
        <f>[1]設定とっグラフ!$C$4</f>
        <v>1</v>
      </c>
      <c r="D5" s="195">
        <v>0.56671000000000005</v>
      </c>
      <c r="E5" s="195">
        <v>0.96531</v>
      </c>
      <c r="F5" s="195">
        <v>0.30564000000000002</v>
      </c>
      <c r="G5" s="196">
        <v>1.20929</v>
      </c>
      <c r="H5" s="197">
        <v>0.81069000000000002</v>
      </c>
      <c r="I5" s="148">
        <v>1</v>
      </c>
      <c r="J5" s="156">
        <f>20*LOG(2*I5/(1+I5))</f>
        <v>0</v>
      </c>
      <c r="N5" s="64">
        <v>1.3</v>
      </c>
      <c r="O5" s="65">
        <v>13.12</v>
      </c>
      <c r="P5" s="200">
        <v>0.33250000000000002</v>
      </c>
      <c r="Q5" s="200">
        <v>0.61629999999999996</v>
      </c>
      <c r="R5" s="200">
        <v>0.84243999999999997</v>
      </c>
      <c r="S5" s="200">
        <v>1.09182</v>
      </c>
      <c r="T5" s="201">
        <v>0.80803000000000003</v>
      </c>
    </row>
    <row r="6" spans="2:20">
      <c r="E6" s="183">
        <f>(1/(E5*F5))^0.5</f>
        <v>1.8410326977467779</v>
      </c>
      <c r="N6" s="64">
        <v>1.4</v>
      </c>
      <c r="O6" s="65">
        <v>16.850000000000001</v>
      </c>
      <c r="P6" s="200">
        <v>0.42059999999999997</v>
      </c>
      <c r="Q6" s="200">
        <v>0.7409</v>
      </c>
      <c r="R6" s="200">
        <v>0.59782999999999997</v>
      </c>
      <c r="S6" s="200">
        <v>1.1321399999999999</v>
      </c>
      <c r="T6" s="201">
        <v>0.81184000000000001</v>
      </c>
    </row>
    <row r="7" spans="2:20" ht="18.600000000000001" thickBot="1">
      <c r="B7" s="157" t="s">
        <v>26</v>
      </c>
      <c r="C7" s="129"/>
      <c r="D7" s="129"/>
      <c r="E7" s="129"/>
      <c r="F7" s="129"/>
      <c r="G7" s="129"/>
      <c r="N7" s="64">
        <v>1.5</v>
      </c>
      <c r="O7" s="65">
        <v>20.13</v>
      </c>
      <c r="P7" s="200">
        <v>0.48324</v>
      </c>
      <c r="Q7" s="200">
        <v>0.8347</v>
      </c>
      <c r="R7" s="200">
        <v>0.45872000000000002</v>
      </c>
      <c r="S7" s="200">
        <v>1.1637299999999999</v>
      </c>
      <c r="T7" s="201">
        <v>0.81225999999999998</v>
      </c>
    </row>
    <row r="8" spans="2:20">
      <c r="B8" s="158" t="s">
        <v>27</v>
      </c>
      <c r="C8" s="159" t="s">
        <v>28</v>
      </c>
      <c r="D8" s="167" t="s">
        <v>20</v>
      </c>
      <c r="E8" s="167" t="s">
        <v>17</v>
      </c>
      <c r="F8" s="167" t="s">
        <v>18</v>
      </c>
      <c r="G8" s="167" t="s">
        <v>21</v>
      </c>
      <c r="H8" s="167" t="s">
        <v>9</v>
      </c>
      <c r="I8" s="160" t="s">
        <v>25</v>
      </c>
      <c r="N8" s="71">
        <v>1.6</v>
      </c>
      <c r="O8" s="72">
        <v>23.04</v>
      </c>
      <c r="P8" s="202">
        <v>0.53020999999999996</v>
      </c>
      <c r="Q8" s="202">
        <v>0.90747</v>
      </c>
      <c r="R8" s="202">
        <v>0.36870000000000003</v>
      </c>
      <c r="S8" s="202">
        <v>1.1889000000000001</v>
      </c>
      <c r="T8" s="203">
        <v>0.81162999999999996</v>
      </c>
    </row>
    <row r="9" spans="2:20" ht="18.600000000000001" thickBot="1">
      <c r="B9" s="161" t="s">
        <v>29</v>
      </c>
      <c r="C9" s="162" t="s">
        <v>30</v>
      </c>
      <c r="D9" s="163" t="s">
        <v>31</v>
      </c>
      <c r="E9" s="163" t="s">
        <v>32</v>
      </c>
      <c r="F9" s="163" t="s">
        <v>31</v>
      </c>
      <c r="G9" s="163" t="s">
        <v>31</v>
      </c>
      <c r="H9" s="163" t="s">
        <v>32</v>
      </c>
      <c r="I9" s="164" t="s">
        <v>41</v>
      </c>
      <c r="N9" s="64">
        <v>1.7</v>
      </c>
      <c r="O9" s="65">
        <v>25.68</v>
      </c>
      <c r="P9" s="200">
        <v>0.56671000000000005</v>
      </c>
      <c r="Q9" s="200">
        <v>0.96531</v>
      </c>
      <c r="R9" s="200">
        <v>0.30564000000000002</v>
      </c>
      <c r="S9" s="200">
        <v>1.20929</v>
      </c>
      <c r="T9" s="201">
        <v>0.81069000000000002</v>
      </c>
    </row>
    <row r="10" spans="2:20" ht="19.2" thickTop="1" thickBot="1">
      <c r="B10" s="149">
        <v>100</v>
      </c>
      <c r="C10" s="148">
        <v>50</v>
      </c>
      <c r="D10" s="165">
        <f>D5*10^6/(2*PI()*$B$10*$C$10)</f>
        <v>18.038939559921602</v>
      </c>
      <c r="E10" s="165">
        <f>$C$10*E5/(2*PI()*$B$10*10^-3)</f>
        <v>76.816929058018758</v>
      </c>
      <c r="F10" s="165">
        <f>F5*10^6/(2*PI()*$B$10*$C$10)</f>
        <v>9.7288233613213784</v>
      </c>
      <c r="G10" s="165">
        <f>G5*10^6/(2*PI()*$B$10*$C$10)</f>
        <v>38.492896226319623</v>
      </c>
      <c r="H10" s="165">
        <f>$C$10*H5/(2*PI()*$B$10*10^-3)</f>
        <v>64.51266040758432</v>
      </c>
      <c r="I10" s="166">
        <f>C10*I5</f>
        <v>50</v>
      </c>
      <c r="N10" s="64">
        <v>1.8</v>
      </c>
      <c r="O10" s="65">
        <v>28.09</v>
      </c>
      <c r="P10" s="204">
        <v>0.59584000000000004</v>
      </c>
      <c r="Q10" s="200">
        <v>1.0121899999999999</v>
      </c>
      <c r="R10" s="200">
        <v>0.25906000000000001</v>
      </c>
      <c r="S10" s="200">
        <v>1.2260599999999999</v>
      </c>
      <c r="T10" s="201">
        <v>0.80971000000000004</v>
      </c>
    </row>
    <row r="11" spans="2:20">
      <c r="E11" s="184">
        <f>(10^-6)/(2*PI()*(E10*F10*10^-21)^0.5)</f>
        <v>184.10326977467778</v>
      </c>
      <c r="N11" s="64">
        <v>1.9</v>
      </c>
      <c r="O11" s="65">
        <v>30.32</v>
      </c>
      <c r="P11" s="200">
        <v>0.61956</v>
      </c>
      <c r="Q11" s="200">
        <v>1.0507899999999999</v>
      </c>
      <c r="R11" s="200">
        <v>0.22331000000000001</v>
      </c>
      <c r="S11" s="200">
        <v>1.2400199999999999</v>
      </c>
      <c r="T11" s="201">
        <v>0.80879000000000001</v>
      </c>
    </row>
    <row r="12" spans="2:20">
      <c r="N12" s="64">
        <v>2</v>
      </c>
      <c r="O12" s="65">
        <v>32.39</v>
      </c>
      <c r="P12" s="200">
        <v>0.63917999999999997</v>
      </c>
      <c r="Q12" s="200">
        <v>1.08301</v>
      </c>
      <c r="R12" s="200">
        <v>0.19506000000000001</v>
      </c>
      <c r="S12" s="200">
        <v>1.2517799999999999</v>
      </c>
      <c r="T12" s="201">
        <v>0.80794999999999995</v>
      </c>
    </row>
    <row r="13" spans="2:20" ht="18.600000000000001" thickBot="1">
      <c r="N13" s="77">
        <v>2.1</v>
      </c>
      <c r="O13" s="78">
        <v>34.33</v>
      </c>
      <c r="P13" s="200">
        <v>0.65564999999999996</v>
      </c>
      <c r="Q13" s="205">
        <v>1.1102300000000001</v>
      </c>
      <c r="R13" s="205">
        <v>0.17224</v>
      </c>
      <c r="S13" s="205">
        <v>1.2617700000000001</v>
      </c>
      <c r="T13" s="206">
        <v>0.80720000000000003</v>
      </c>
    </row>
    <row r="14" spans="2:20" ht="18.600000000000001" thickBot="1">
      <c r="O14" s="185" t="s">
        <v>58</v>
      </c>
      <c r="P14" s="113" t="s">
        <v>20</v>
      </c>
      <c r="Q14" s="114" t="s">
        <v>17</v>
      </c>
      <c r="R14" s="114" t="s">
        <v>18</v>
      </c>
      <c r="S14" s="114" t="s">
        <v>21</v>
      </c>
      <c r="T14" s="115" t="s">
        <v>9</v>
      </c>
    </row>
  </sheetData>
  <sheetProtection algorithmName="SHA-512" hashValue="ttYlY7zm6aP9IJRMoffE8d6zGb7koUi9tg19I1KQEBs9QmWDUuqt2ih7DhAqjZYldSTLM6gVQ8SH4EwWMpU+Hg==" saltValue="piC7tvnsLTcHtOhsZunhyg==" spinCount="100000" sheet="1" objects="1" scenarios="1"/>
  <phoneticPr fontId="2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16925-5D49-4504-8F4C-4DB8FC0001BD}">
  <dimension ref="B1:M27"/>
  <sheetViews>
    <sheetView zoomScaleNormal="100" workbookViewId="0">
      <selection activeCell="Q6" sqref="Q6"/>
    </sheetView>
  </sheetViews>
  <sheetFormatPr defaultRowHeight="18"/>
  <cols>
    <col min="1" max="1" width="4.796875" customWidth="1"/>
  </cols>
  <sheetData>
    <row r="1" spans="2:10" ht="18.600000000000001" thickBot="1">
      <c r="B1" s="133" t="s">
        <v>37</v>
      </c>
      <c r="C1" s="150"/>
      <c r="D1" s="150"/>
      <c r="E1" s="150"/>
      <c r="F1" s="150"/>
      <c r="G1" s="150"/>
    </row>
    <row r="2" spans="2:10" ht="18.600000000000001" thickBot="1">
      <c r="C2" s="151" t="s">
        <v>38</v>
      </c>
      <c r="D2" s="152" t="s">
        <v>43</v>
      </c>
      <c r="E2" s="152" t="s">
        <v>39</v>
      </c>
      <c r="F2" s="152" t="s">
        <v>55</v>
      </c>
      <c r="G2" s="153" t="s">
        <v>23</v>
      </c>
      <c r="H2" s="152" t="s">
        <v>44</v>
      </c>
      <c r="I2" s="153" t="s">
        <v>25</v>
      </c>
      <c r="J2" s="154" t="s">
        <v>40</v>
      </c>
    </row>
    <row r="3" spans="2:10" ht="19.2" thickTop="1" thickBot="1">
      <c r="C3" s="155">
        <f>[1]設定とっグラフ!$C$4</f>
        <v>1</v>
      </c>
      <c r="D3" s="146">
        <f>設定部!D5</f>
        <v>0.56671000000000005</v>
      </c>
      <c r="E3" s="146">
        <f>設定部!E5</f>
        <v>0.96531</v>
      </c>
      <c r="F3" s="146">
        <f>設定部!F5</f>
        <v>0.30564000000000002</v>
      </c>
      <c r="G3" s="146">
        <f>設定部!G5</f>
        <v>1.20929</v>
      </c>
      <c r="H3" s="146">
        <f>設定部!H5</f>
        <v>0.81069000000000002</v>
      </c>
      <c r="I3" s="148">
        <v>1</v>
      </c>
      <c r="J3" s="156">
        <f>20*LOG(2*I3/(1+I3))</f>
        <v>0</v>
      </c>
    </row>
    <row r="4" spans="2:10" ht="12" customHeight="1">
      <c r="B4" s="128"/>
      <c r="C4" s="129"/>
      <c r="D4" s="129"/>
      <c r="E4" s="129"/>
      <c r="F4" s="129"/>
      <c r="G4" s="129"/>
    </row>
    <row r="5" spans="2:10" ht="18.600000000000001" thickBot="1">
      <c r="B5" s="157" t="s">
        <v>26</v>
      </c>
      <c r="C5" s="129"/>
      <c r="D5" s="129"/>
      <c r="E5" s="129"/>
      <c r="F5" s="129"/>
      <c r="G5" s="129"/>
    </row>
    <row r="6" spans="2:10">
      <c r="B6" s="158" t="s">
        <v>27</v>
      </c>
      <c r="C6" s="159" t="s">
        <v>28</v>
      </c>
      <c r="D6" s="167" t="s">
        <v>43</v>
      </c>
      <c r="E6" s="167" t="s">
        <v>39</v>
      </c>
      <c r="F6" s="167" t="s">
        <v>55</v>
      </c>
      <c r="G6" s="167" t="s">
        <v>23</v>
      </c>
      <c r="H6" s="167" t="s">
        <v>44</v>
      </c>
      <c r="I6" s="160" t="s">
        <v>25</v>
      </c>
    </row>
    <row r="7" spans="2:10" ht="18.600000000000001" thickBot="1">
      <c r="B7" s="161" t="s">
        <v>29</v>
      </c>
      <c r="C7" s="162" t="s">
        <v>30</v>
      </c>
      <c r="D7" s="163" t="s">
        <v>54</v>
      </c>
      <c r="E7" s="163" t="s">
        <v>32</v>
      </c>
      <c r="F7" s="163" t="s">
        <v>54</v>
      </c>
      <c r="G7" s="163" t="s">
        <v>54</v>
      </c>
      <c r="H7" s="163" t="s">
        <v>32</v>
      </c>
      <c r="I7" s="164" t="s">
        <v>41</v>
      </c>
    </row>
    <row r="8" spans="2:10" ht="19.2" thickTop="1" thickBot="1">
      <c r="B8" s="149">
        <f>設定部!B10</f>
        <v>100</v>
      </c>
      <c r="C8" s="148">
        <f>設定部!C10</f>
        <v>50</v>
      </c>
      <c r="D8" s="165">
        <f>設定部!D10</f>
        <v>18.038939559921602</v>
      </c>
      <c r="E8" s="165">
        <f>設定部!E10</f>
        <v>76.816929058018758</v>
      </c>
      <c r="F8" s="165">
        <f>設定部!F10</f>
        <v>9.7288233613213784</v>
      </c>
      <c r="G8" s="165">
        <f>設定部!G10</f>
        <v>38.492896226319623</v>
      </c>
      <c r="H8" s="165">
        <f>設定部!H10</f>
        <v>64.51266040758432</v>
      </c>
      <c r="I8" s="166">
        <f>設定部!I10</f>
        <v>50</v>
      </c>
    </row>
    <row r="10" spans="2:10">
      <c r="B10" s="168" t="s">
        <v>49</v>
      </c>
    </row>
    <row r="11" spans="2:10" ht="18.600000000000001" thickBot="1">
      <c r="B11" s="133" t="s">
        <v>50</v>
      </c>
      <c r="C11" s="134"/>
      <c r="D11" s="134"/>
      <c r="E11" s="134"/>
      <c r="F11" s="134"/>
      <c r="G11" s="134"/>
      <c r="H11" s="124"/>
    </row>
    <row r="12" spans="2:10" ht="18.600000000000001" thickBot="1">
      <c r="C12" s="151" t="s">
        <v>38</v>
      </c>
      <c r="D12" s="152" t="s">
        <v>43</v>
      </c>
      <c r="E12" s="152" t="s">
        <v>39</v>
      </c>
      <c r="F12" s="152" t="s">
        <v>55</v>
      </c>
      <c r="G12" s="153" t="s">
        <v>23</v>
      </c>
      <c r="H12" s="154" t="s">
        <v>44</v>
      </c>
      <c r="I12" s="127"/>
    </row>
    <row r="13" spans="2:10" ht="19.2" thickTop="1" thickBot="1">
      <c r="C13" s="155">
        <v>1</v>
      </c>
      <c r="D13" s="146">
        <f>D18*(2*PI()*$B$18*$C18*10^-6)</f>
        <v>0.65565000000000007</v>
      </c>
      <c r="E13" s="146">
        <f>(2*PI()*$B$18*E18*10^-3)/$C$18</f>
        <v>1.1102300000000003</v>
      </c>
      <c r="F13" s="146">
        <f t="shared" ref="F13:G13" si="0">F18*(2*PI()*$B$18*$C18*10^-6)</f>
        <v>0.17224</v>
      </c>
      <c r="G13" s="147">
        <f t="shared" si="0"/>
        <v>1.2617700000000001</v>
      </c>
      <c r="H13" s="182">
        <f>(2*PI()*$B$18*H18*10^-3)/$C$18</f>
        <v>0.85451320177642387</v>
      </c>
      <c r="I13" s="123"/>
    </row>
    <row r="14" spans="2:10" ht="14.4" customHeight="1">
      <c r="B14" s="128"/>
      <c r="C14" s="129"/>
      <c r="D14" s="129"/>
      <c r="E14" s="129"/>
      <c r="F14" s="129"/>
      <c r="G14" s="129"/>
    </row>
    <row r="15" spans="2:10" ht="18.600000000000001" thickBot="1">
      <c r="B15" s="169" t="s">
        <v>51</v>
      </c>
      <c r="C15" s="129"/>
      <c r="D15" s="129"/>
      <c r="E15" s="129"/>
      <c r="F15" s="129"/>
      <c r="G15" s="129"/>
    </row>
    <row r="16" spans="2:10">
      <c r="B16" s="158" t="s">
        <v>27</v>
      </c>
      <c r="C16" s="159" t="s">
        <v>28</v>
      </c>
      <c r="D16" s="170" t="s">
        <v>43</v>
      </c>
      <c r="E16" s="170" t="s">
        <v>39</v>
      </c>
      <c r="F16" s="171" t="s">
        <v>55</v>
      </c>
      <c r="G16" s="171" t="s">
        <v>23</v>
      </c>
      <c r="H16" s="160" t="s">
        <v>44</v>
      </c>
    </row>
    <row r="17" spans="2:13" ht="18.600000000000001" thickBot="1">
      <c r="B17" s="161" t="s">
        <v>29</v>
      </c>
      <c r="C17" s="162" t="s">
        <v>30</v>
      </c>
      <c r="D17" s="163" t="s">
        <v>54</v>
      </c>
      <c r="E17" s="163" t="s">
        <v>32</v>
      </c>
      <c r="F17" s="172" t="s">
        <v>54</v>
      </c>
      <c r="G17" s="172" t="s">
        <v>54</v>
      </c>
      <c r="H17" s="164" t="s">
        <v>32</v>
      </c>
    </row>
    <row r="18" spans="2:13" ht="19.2" thickTop="1" thickBot="1">
      <c r="B18" s="173">
        <f>B8</f>
        <v>100</v>
      </c>
      <c r="C18" s="174">
        <v>50</v>
      </c>
      <c r="D18" s="175">
        <v>20.869987687640236</v>
      </c>
      <c r="E18" s="175">
        <v>88.349296234457498</v>
      </c>
      <c r="F18" s="175">
        <v>5.4825694796296105</v>
      </c>
      <c r="G18" s="175">
        <v>40.163386509012156</v>
      </c>
      <c r="H18" s="176">
        <v>68</v>
      </c>
    </row>
    <row r="19" spans="2:13">
      <c r="D19" s="177"/>
      <c r="E19" s="177"/>
      <c r="F19" s="178"/>
      <c r="G19" s="177"/>
    </row>
    <row r="20" spans="2:13" ht="18.600000000000001" thickBot="1">
      <c r="B20" s="22" t="s">
        <v>52</v>
      </c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</row>
    <row r="21" spans="2:13" ht="18.600000000000001" thickBot="1">
      <c r="B21" s="179">
        <v>1</v>
      </c>
      <c r="C21" s="180">
        <v>1.2</v>
      </c>
      <c r="D21" s="180">
        <v>1.5</v>
      </c>
      <c r="E21" s="180">
        <v>1.8</v>
      </c>
      <c r="F21" s="180">
        <v>2.2000000000000002</v>
      </c>
      <c r="G21" s="180">
        <v>2.7</v>
      </c>
      <c r="H21" s="180">
        <v>3.3</v>
      </c>
      <c r="I21" s="180">
        <v>3.9</v>
      </c>
      <c r="J21" s="180">
        <v>4.7</v>
      </c>
      <c r="K21" s="180">
        <v>5.6</v>
      </c>
      <c r="L21" s="180">
        <v>6.8</v>
      </c>
      <c r="M21" s="181">
        <v>8.1999999999999993</v>
      </c>
    </row>
    <row r="22" spans="2:13" ht="12.6" customHeight="1"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</row>
    <row r="23" spans="2:13" ht="18.600000000000001" thickBot="1">
      <c r="B23" s="22" t="s">
        <v>53</v>
      </c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</row>
    <row r="24" spans="2:13">
      <c r="B24" s="15">
        <v>1</v>
      </c>
      <c r="C24" s="16">
        <v>1.1000000000000001</v>
      </c>
      <c r="D24" s="16">
        <v>1.3</v>
      </c>
      <c r="E24" s="16">
        <v>1.5</v>
      </c>
      <c r="F24" s="16">
        <v>1.6</v>
      </c>
      <c r="G24" s="16">
        <v>1.8</v>
      </c>
      <c r="H24" s="16">
        <v>2</v>
      </c>
      <c r="I24" s="16">
        <v>2.2000000000000002</v>
      </c>
      <c r="J24" s="16">
        <v>2.4</v>
      </c>
      <c r="K24" s="16">
        <v>2.7</v>
      </c>
      <c r="L24" s="16">
        <v>3</v>
      </c>
      <c r="M24" s="17">
        <v>8.1999999999999993</v>
      </c>
    </row>
    <row r="25" spans="2:13" ht="6" customHeight="1">
      <c r="B25" s="18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9"/>
    </row>
    <row r="26" spans="2:13" ht="18.600000000000001" thickBot="1">
      <c r="B26" s="20">
        <v>3.3</v>
      </c>
      <c r="C26" s="21">
        <v>3.6</v>
      </c>
      <c r="D26" s="21">
        <v>3.9</v>
      </c>
      <c r="E26" s="21">
        <v>4.3</v>
      </c>
      <c r="F26" s="21">
        <v>4.7</v>
      </c>
      <c r="G26" s="21">
        <v>5.0999999999999996</v>
      </c>
      <c r="H26" s="21">
        <v>5.6</v>
      </c>
      <c r="I26" s="21">
        <v>6.2</v>
      </c>
      <c r="J26" s="21">
        <v>6.8</v>
      </c>
      <c r="K26" s="21">
        <v>7.5</v>
      </c>
      <c r="L26" s="21">
        <v>8.1999999999999993</v>
      </c>
      <c r="M26" s="45">
        <v>9.1</v>
      </c>
    </row>
    <row r="27" spans="2:13"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</row>
  </sheetData>
  <sheetProtection algorithmName="SHA-512" hashValue="t6E9UJTbucRTxIaLpeQFTW2SyECjt8TdtJferytDfQn7DctHY8iKzXJE855Mg9j1TTQsXB+XACCpffsNmDwyeQ==" saltValue="8dPEiIjPhXCwwVQg6oGOow==" spinCount="100000" sheet="1" objects="1" scenarios="1"/>
  <phoneticPr fontId="2"/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D9401-DC85-46AA-86BE-B52BAD58D30A}">
  <dimension ref="A1:BO3508"/>
  <sheetViews>
    <sheetView tabSelected="1" topLeftCell="A10" zoomScaleNormal="100" zoomScaleSheetLayoutView="80" workbookViewId="0">
      <selection activeCell="O13" sqref="O13"/>
    </sheetView>
  </sheetViews>
  <sheetFormatPr defaultRowHeight="18"/>
  <cols>
    <col min="1" max="1" width="1.296875" customWidth="1"/>
    <col min="2" max="2" width="5.69921875" customWidth="1"/>
    <col min="3" max="3" width="2.3984375" customWidth="1"/>
    <col min="4" max="4" width="9.59765625" customWidth="1"/>
    <col min="5" max="7" width="6.59765625" customWidth="1"/>
    <col min="8" max="8" width="1" customWidth="1"/>
    <col min="9" max="9" width="6.59765625" customWidth="1"/>
    <col min="10" max="10" width="6.5" customWidth="1"/>
    <col min="11" max="12" width="6.59765625" customWidth="1"/>
    <col min="13" max="13" width="1.09765625" customWidth="1"/>
    <col min="14" max="17" width="6.59765625" customWidth="1"/>
    <col min="18" max="18" width="2.5" customWidth="1"/>
    <col min="19" max="22" width="6.59765625" customWidth="1"/>
    <col min="23" max="23" width="1.09765625" customWidth="1"/>
    <col min="24" max="27" width="6.59765625" customWidth="1"/>
    <col min="28" max="28" width="1.59765625" customWidth="1"/>
    <col min="29" max="29" width="6.59765625" customWidth="1"/>
    <col min="30" max="30" width="6.5" customWidth="1"/>
    <col min="31" max="32" width="6.59765625" customWidth="1"/>
    <col min="33" max="33" width="1.09765625" customWidth="1"/>
    <col min="34" max="37" width="6.59765625" customWidth="1"/>
    <col min="38" max="38" width="1.19921875" customWidth="1"/>
    <col min="39" max="42" width="8.59765625" customWidth="1"/>
    <col min="43" max="43" width="1.5" customWidth="1"/>
    <col min="44" max="44" width="8.296875" customWidth="1"/>
    <col min="45" max="47" width="6.59765625" customWidth="1"/>
    <col min="48" max="48" width="1.296875" customWidth="1"/>
    <col min="49" max="49" width="10.3984375" customWidth="1"/>
    <col min="50" max="50" width="1.3984375" customWidth="1"/>
    <col min="51" max="51" width="7.8984375" customWidth="1"/>
    <col min="52" max="52" width="1.3984375" customWidth="1"/>
    <col min="54" max="54" width="8.59765625" customWidth="1"/>
    <col min="56" max="56" width="7.69921875" customWidth="1"/>
  </cols>
  <sheetData>
    <row r="1" spans="1:67" ht="18.600000000000001" customHeight="1">
      <c r="F1" s="10" t="s">
        <v>24</v>
      </c>
      <c r="N1" s="220"/>
      <c r="O1" s="220"/>
      <c r="P1" s="220"/>
      <c r="Q1" s="220"/>
      <c r="AD1" s="10"/>
      <c r="AH1" s="220"/>
      <c r="AI1" s="220"/>
      <c r="AJ1" s="220"/>
      <c r="AK1" s="220"/>
      <c r="AR1" s="220"/>
      <c r="AS1" s="220"/>
      <c r="AT1" s="220"/>
      <c r="AU1" s="220"/>
      <c r="AY1" s="41"/>
      <c r="AZ1" s="41"/>
      <c r="BA1" s="41"/>
      <c r="BB1" s="41"/>
      <c r="BC1" s="42"/>
      <c r="BD1" s="41"/>
      <c r="BE1" s="42"/>
      <c r="BF1" s="41"/>
      <c r="BG1" s="41"/>
    </row>
    <row r="2" spans="1:67" ht="18.600000000000001" customHeight="1" thickBot="1">
      <c r="D2" s="186" t="s">
        <v>57</v>
      </c>
      <c r="J2" s="10"/>
      <c r="N2" s="133"/>
      <c r="O2" s="134"/>
      <c r="P2" s="134"/>
      <c r="Q2" s="134"/>
      <c r="R2" s="134"/>
      <c r="S2" s="134"/>
      <c r="T2" s="124"/>
      <c r="AD2" s="10"/>
      <c r="AH2" s="52"/>
      <c r="AI2" s="52"/>
      <c r="AJ2" s="52"/>
      <c r="AK2" s="52"/>
      <c r="AR2" s="52"/>
      <c r="AS2" s="52"/>
      <c r="AT2" s="52"/>
      <c r="AU2" s="52"/>
      <c r="AY2" s="43"/>
      <c r="AZ2" s="43"/>
      <c r="BA2" s="41" t="s">
        <v>22</v>
      </c>
      <c r="BB2" s="41"/>
      <c r="BC2" s="41"/>
      <c r="BD2" s="42" t="s">
        <v>14</v>
      </c>
      <c r="BE2" s="42"/>
      <c r="BF2" s="41"/>
      <c r="BG2" s="42"/>
      <c r="BI2" s="41" t="s">
        <v>35</v>
      </c>
      <c r="BL2" s="42" t="s">
        <v>14</v>
      </c>
    </row>
    <row r="3" spans="1:67" ht="18.600000000000001" customHeight="1" thickBot="1">
      <c r="I3" s="41"/>
      <c r="J3" s="41"/>
      <c r="N3" s="124"/>
      <c r="O3" s="125"/>
      <c r="P3" s="125"/>
      <c r="Q3" s="125"/>
      <c r="R3" s="125"/>
      <c r="S3" s="125"/>
      <c r="T3" s="125"/>
      <c r="U3" s="125"/>
      <c r="AD3" s="10"/>
      <c r="AH3" s="52"/>
      <c r="AI3" s="52"/>
      <c r="AJ3" s="52"/>
      <c r="AK3" s="52"/>
      <c r="AR3" s="52"/>
      <c r="AS3" s="52"/>
      <c r="AT3" s="52"/>
      <c r="AU3" s="52"/>
      <c r="AY3" s="42"/>
      <c r="AZ3" s="42"/>
      <c r="BA3" s="53" t="s">
        <v>15</v>
      </c>
      <c r="BB3" s="54" t="s">
        <v>16</v>
      </c>
      <c r="BC3" s="55" t="s">
        <v>1</v>
      </c>
      <c r="BD3" s="56" t="s">
        <v>18</v>
      </c>
      <c r="BE3" s="56" t="s">
        <v>17</v>
      </c>
      <c r="BF3" s="56" t="s">
        <v>6</v>
      </c>
      <c r="BG3" s="56" t="s">
        <v>19</v>
      </c>
      <c r="BI3" s="120" t="s">
        <v>33</v>
      </c>
      <c r="BJ3" s="121" t="s">
        <v>34</v>
      </c>
      <c r="BK3" s="122" t="s">
        <v>20</v>
      </c>
      <c r="BL3" s="56" t="s">
        <v>17</v>
      </c>
      <c r="BM3" s="56" t="s">
        <v>18</v>
      </c>
      <c r="BN3" s="56" t="s">
        <v>21</v>
      </c>
      <c r="BO3" s="57" t="s">
        <v>9</v>
      </c>
    </row>
    <row r="4" spans="1:67" ht="18.600000000000001" customHeight="1" thickTop="1">
      <c r="I4" s="34"/>
      <c r="J4" s="35"/>
      <c r="O4" s="126"/>
      <c r="P4" s="42"/>
      <c r="Q4" s="42"/>
      <c r="R4" s="42"/>
      <c r="S4" s="42"/>
      <c r="T4" s="127"/>
      <c r="U4" s="123"/>
      <c r="AC4" s="34"/>
      <c r="AD4" s="35"/>
      <c r="AE4" s="34"/>
      <c r="AF4" s="34"/>
      <c r="AH4" s="22"/>
      <c r="AI4" s="22"/>
      <c r="AJ4" s="22"/>
      <c r="AK4" s="22"/>
      <c r="AR4" s="22"/>
      <c r="AS4" s="22"/>
      <c r="AT4" s="22"/>
      <c r="AU4" s="22"/>
      <c r="AY4" s="42"/>
      <c r="AZ4" s="42"/>
      <c r="BA4" s="58">
        <v>1.2</v>
      </c>
      <c r="BB4" s="59">
        <v>8.7899999999999991</v>
      </c>
      <c r="BC4" s="60">
        <v>0.19656999999999999</v>
      </c>
      <c r="BD4" s="61">
        <v>0.44440000000000002</v>
      </c>
      <c r="BE4" s="62">
        <v>1.3929400000000001</v>
      </c>
      <c r="BF4" s="62">
        <v>1.03976</v>
      </c>
      <c r="BG4" s="63">
        <v>0.79191999999999996</v>
      </c>
      <c r="BI4" s="85">
        <v>0.83333333333333337</v>
      </c>
      <c r="BJ4" s="86">
        <v>8.7899999999999991</v>
      </c>
      <c r="BK4" s="110">
        <v>5.0872462735921049</v>
      </c>
      <c r="BL4" s="108">
        <v>2.2502250225022502</v>
      </c>
      <c r="BM4" s="108">
        <v>0.71790601174494229</v>
      </c>
      <c r="BN4" s="108">
        <v>0.96176040624759562</v>
      </c>
      <c r="BO4" s="109">
        <v>1.2627538135165168</v>
      </c>
    </row>
    <row r="5" spans="1:67" ht="18.600000000000001" customHeight="1">
      <c r="I5" s="22"/>
      <c r="J5" s="46"/>
      <c r="N5" s="128"/>
      <c r="O5" s="129"/>
      <c r="P5" s="129"/>
      <c r="Q5" s="129"/>
      <c r="R5" s="129"/>
      <c r="S5" s="129"/>
      <c r="AC5" s="47"/>
      <c r="AD5" s="46"/>
      <c r="AE5" s="47"/>
      <c r="AF5" s="47"/>
      <c r="AY5" s="42"/>
      <c r="AZ5" s="42"/>
      <c r="BA5" s="64">
        <v>1.3</v>
      </c>
      <c r="BB5" s="65">
        <v>13.12</v>
      </c>
      <c r="BC5" s="67">
        <v>0.33250000000000002</v>
      </c>
      <c r="BD5" s="68">
        <v>0.61629999999999996</v>
      </c>
      <c r="BE5" s="69">
        <v>0.84243999999999997</v>
      </c>
      <c r="BF5" s="69">
        <v>1.09182</v>
      </c>
      <c r="BG5" s="70">
        <v>0.80803000000000003</v>
      </c>
      <c r="BI5" s="18">
        <v>0.76923076923076916</v>
      </c>
      <c r="BJ5" s="90">
        <v>13.12</v>
      </c>
      <c r="BK5" s="111">
        <v>3.007518796992481</v>
      </c>
      <c r="BL5" s="104">
        <v>1.6225864027259453</v>
      </c>
      <c r="BM5" s="104">
        <v>1.1870281563078677</v>
      </c>
      <c r="BN5" s="104">
        <v>0.91590188858969424</v>
      </c>
      <c r="BO5" s="105">
        <v>1.2375778127049737</v>
      </c>
    </row>
    <row r="6" spans="1:67" ht="18.600000000000001" customHeight="1">
      <c r="E6" s="22"/>
      <c r="J6" s="22"/>
      <c r="K6" s="22"/>
      <c r="N6" s="130"/>
      <c r="O6" s="129"/>
      <c r="P6" s="129"/>
      <c r="Q6" s="129"/>
      <c r="R6" s="129"/>
      <c r="S6" s="129"/>
      <c r="AD6" s="22"/>
      <c r="AE6" s="22"/>
      <c r="AH6" s="220"/>
      <c r="AI6" s="220"/>
      <c r="AJ6" s="220"/>
      <c r="AK6" s="220"/>
      <c r="AR6" s="220"/>
      <c r="AS6" s="220"/>
      <c r="AT6" s="220"/>
      <c r="AU6" s="220"/>
      <c r="AY6" s="42"/>
      <c r="AZ6" s="42"/>
      <c r="BA6" s="64">
        <v>1.4</v>
      </c>
      <c r="BB6" s="65">
        <v>16.850000000000001</v>
      </c>
      <c r="BC6" s="67">
        <v>0.42059999999999997</v>
      </c>
      <c r="BD6" s="68">
        <v>0.7409</v>
      </c>
      <c r="BE6" s="69">
        <v>0.59782999999999997</v>
      </c>
      <c r="BF6" s="69">
        <v>1.1321399999999999</v>
      </c>
      <c r="BG6" s="70">
        <v>0.81184000000000001</v>
      </c>
      <c r="BI6" s="18">
        <v>0.7142857142857143</v>
      </c>
      <c r="BJ6" s="90">
        <v>16.850000000000001</v>
      </c>
      <c r="BK6" s="111">
        <v>2.3775558725630055</v>
      </c>
      <c r="BL6" s="104">
        <v>1.3497098123903362</v>
      </c>
      <c r="BM6" s="104">
        <v>1.6727163240386063</v>
      </c>
      <c r="BN6" s="104">
        <v>0.88328298620311985</v>
      </c>
      <c r="BO6" s="105">
        <v>1.2317698068584944</v>
      </c>
    </row>
    <row r="7" spans="1:67" ht="18.600000000000001" customHeight="1" thickBot="1">
      <c r="N7" s="125"/>
      <c r="O7" s="125"/>
      <c r="P7" s="125"/>
      <c r="Q7" s="125"/>
      <c r="R7" s="125"/>
      <c r="S7" s="125"/>
      <c r="T7" s="125"/>
      <c r="AH7" s="22"/>
      <c r="AI7" s="22"/>
      <c r="AJ7" s="22"/>
      <c r="AK7" s="22"/>
      <c r="AR7" s="22"/>
      <c r="AS7" s="22"/>
      <c r="AT7" s="22"/>
      <c r="AU7" s="22"/>
      <c r="AY7" s="42"/>
      <c r="AZ7" s="42"/>
      <c r="BA7" s="64">
        <v>1.5</v>
      </c>
      <c r="BB7" s="65">
        <v>20.13</v>
      </c>
      <c r="BC7" s="67">
        <v>0.48324</v>
      </c>
      <c r="BD7" s="68">
        <v>0.8347</v>
      </c>
      <c r="BE7" s="69">
        <v>0.45872000000000002</v>
      </c>
      <c r="BF7" s="69">
        <v>1.1637299999999999</v>
      </c>
      <c r="BG7" s="70">
        <v>0.81225999999999998</v>
      </c>
      <c r="BI7" s="18">
        <v>0.66666666666666663</v>
      </c>
      <c r="BJ7" s="90">
        <v>20.13</v>
      </c>
      <c r="BK7" s="111">
        <v>2.0693651187815578</v>
      </c>
      <c r="BL7" s="104">
        <v>1.1980352222355337</v>
      </c>
      <c r="BM7" s="104">
        <v>2.1799790722009069</v>
      </c>
      <c r="BN7" s="104">
        <v>0.85930585273216298</v>
      </c>
      <c r="BO7" s="105">
        <v>1.2311328884839829</v>
      </c>
    </row>
    <row r="8" spans="1:67" ht="16.2" customHeight="1" thickBot="1">
      <c r="B8" s="22"/>
      <c r="C8" s="22"/>
      <c r="D8" s="22"/>
      <c r="E8" s="100" t="s">
        <v>20</v>
      </c>
      <c r="F8" s="22"/>
      <c r="G8" s="22"/>
      <c r="H8" s="22"/>
      <c r="I8" s="22"/>
      <c r="J8" s="101" t="s">
        <v>18</v>
      </c>
      <c r="K8" s="102" t="s">
        <v>17</v>
      </c>
      <c r="L8" s="22"/>
      <c r="M8" s="22"/>
      <c r="N8" s="125"/>
      <c r="O8" s="125"/>
      <c r="P8" s="125"/>
      <c r="Q8" s="125"/>
      <c r="R8" s="125"/>
      <c r="S8" s="125"/>
      <c r="T8" s="103" t="s">
        <v>21</v>
      </c>
      <c r="W8" s="22"/>
      <c r="X8" s="22"/>
      <c r="Y8" s="22"/>
      <c r="Z8" s="22"/>
      <c r="AA8" s="22"/>
      <c r="AB8" s="22"/>
      <c r="AC8" s="22"/>
      <c r="AD8" s="123"/>
      <c r="AE8" s="100" t="s">
        <v>45</v>
      </c>
      <c r="AF8" s="22"/>
      <c r="AG8" s="22"/>
      <c r="AH8" s="22"/>
      <c r="AI8" s="22"/>
      <c r="AJ8" s="22"/>
      <c r="AK8" s="22"/>
      <c r="AL8" s="22"/>
      <c r="AM8" s="22"/>
      <c r="AN8" s="100" t="s">
        <v>42</v>
      </c>
      <c r="AO8" s="22"/>
      <c r="AP8" s="22"/>
      <c r="AQ8" s="22"/>
      <c r="AR8" s="22"/>
      <c r="AS8" s="22"/>
      <c r="AT8" s="22"/>
      <c r="AU8" s="32"/>
      <c r="AY8" s="42"/>
      <c r="AZ8" s="42"/>
      <c r="BA8" s="71">
        <v>1.6</v>
      </c>
      <c r="BB8" s="72">
        <v>23.04</v>
      </c>
      <c r="BC8" s="73">
        <v>0.53020999999999996</v>
      </c>
      <c r="BD8" s="74">
        <v>0.90747</v>
      </c>
      <c r="BE8" s="74">
        <v>0.36870000000000003</v>
      </c>
      <c r="BF8" s="75">
        <v>1.1889000000000001</v>
      </c>
      <c r="BG8" s="76">
        <v>0.81162999999999996</v>
      </c>
      <c r="BI8" s="18">
        <v>0.625</v>
      </c>
      <c r="BJ8" s="90">
        <v>23.04</v>
      </c>
      <c r="BK8" s="111">
        <v>1.8860451519209371</v>
      </c>
      <c r="BL8" s="104">
        <v>1.1019648032441844</v>
      </c>
      <c r="BM8" s="104">
        <v>2.7122321670735015</v>
      </c>
      <c r="BN8" s="104">
        <v>0.84111363445201437</v>
      </c>
      <c r="BO8" s="105">
        <v>1.2320885132387911</v>
      </c>
    </row>
    <row r="9" spans="1:67" ht="14.4" customHeight="1" thickTop="1" thickBot="1">
      <c r="A9" s="32"/>
      <c r="B9" s="32"/>
      <c r="C9" s="32"/>
      <c r="D9" s="32"/>
      <c r="E9" s="44">
        <f>設定部!D5</f>
        <v>0.56671000000000005</v>
      </c>
      <c r="F9" s="32"/>
      <c r="G9" s="32"/>
      <c r="H9" s="32"/>
      <c r="I9" s="32"/>
      <c r="J9" s="20">
        <f>設定部!F5</f>
        <v>0.30564000000000002</v>
      </c>
      <c r="K9" s="45">
        <f>設定部!E5</f>
        <v>0.96531</v>
      </c>
      <c r="L9" s="32"/>
      <c r="M9" s="32"/>
      <c r="N9" s="131"/>
      <c r="O9" s="127"/>
      <c r="P9" s="132"/>
      <c r="Q9" s="132"/>
      <c r="R9" s="132"/>
      <c r="S9" s="132"/>
      <c r="T9" s="135">
        <f>設定部!G5</f>
        <v>1.20929</v>
      </c>
      <c r="W9" s="32"/>
      <c r="X9" s="32"/>
      <c r="Y9" s="32"/>
      <c r="Z9" s="32"/>
      <c r="AA9" s="32"/>
      <c r="AB9" s="32"/>
      <c r="AC9" s="32"/>
      <c r="AD9" s="47"/>
      <c r="AE9" s="135">
        <f>設定部!H5</f>
        <v>0.81069000000000002</v>
      </c>
      <c r="AF9" s="32"/>
      <c r="AG9" s="32"/>
      <c r="AH9" s="32"/>
      <c r="AI9" s="32"/>
      <c r="AJ9" s="32"/>
      <c r="AK9" s="32"/>
      <c r="AL9" s="32"/>
      <c r="AM9" s="32"/>
      <c r="AN9" s="135">
        <f>設定部!I5</f>
        <v>1</v>
      </c>
      <c r="AO9" s="32"/>
      <c r="AP9" s="32"/>
      <c r="AQ9" s="32"/>
      <c r="AR9" s="32"/>
      <c r="AS9" s="32"/>
      <c r="AT9" s="32"/>
      <c r="AU9" s="32"/>
      <c r="AY9" s="42"/>
      <c r="AZ9" s="42"/>
      <c r="BA9" s="64">
        <v>1.7</v>
      </c>
      <c r="BB9" s="65">
        <v>25.68</v>
      </c>
      <c r="BC9" s="67">
        <v>0.56671000000000005</v>
      </c>
      <c r="BD9" s="68">
        <v>0.96531</v>
      </c>
      <c r="BE9" s="68">
        <v>0.30564000000000002</v>
      </c>
      <c r="BF9" s="69">
        <v>1.20929</v>
      </c>
      <c r="BG9" s="70">
        <v>0.81069000000000002</v>
      </c>
      <c r="BI9" s="18">
        <v>0.58823529411764708</v>
      </c>
      <c r="BJ9" s="90">
        <v>25.68</v>
      </c>
      <c r="BK9" s="111">
        <v>1.7645709445748265</v>
      </c>
      <c r="BL9" s="104">
        <v>1.0359366421149683</v>
      </c>
      <c r="BM9" s="104">
        <v>3.2718230598089253</v>
      </c>
      <c r="BN9" s="104">
        <v>0.82693150526341908</v>
      </c>
      <c r="BO9" s="105">
        <v>1.2335171273853136</v>
      </c>
    </row>
    <row r="10" spans="1:67" ht="20.399999999999999" customHeight="1">
      <c r="AY10" s="42"/>
      <c r="AZ10" s="42"/>
      <c r="BA10" s="64">
        <v>1.8</v>
      </c>
      <c r="BB10" s="65">
        <v>28.09</v>
      </c>
      <c r="BC10" s="66">
        <v>1.95285</v>
      </c>
      <c r="BD10" s="67">
        <v>0.59584000000000004</v>
      </c>
      <c r="BE10" s="68">
        <v>0.25906000000000001</v>
      </c>
      <c r="BF10" s="69">
        <v>1.2260599999999999</v>
      </c>
      <c r="BG10" s="70">
        <v>0.80971000000000004</v>
      </c>
      <c r="BI10" s="18">
        <v>0.55555555555555558</v>
      </c>
      <c r="BJ10" s="90">
        <v>28.09</v>
      </c>
      <c r="BK10" s="111">
        <v>0.51207209975164503</v>
      </c>
      <c r="BL10" s="104">
        <v>1.6783029001074112</v>
      </c>
      <c r="BM10" s="104">
        <v>3.8601096271134097</v>
      </c>
      <c r="BN10" s="104">
        <v>0.81562076896726099</v>
      </c>
      <c r="BO10" s="105">
        <v>1.2350100653320324</v>
      </c>
    </row>
    <row r="11" spans="1:67" ht="18.600000000000001" customHeight="1">
      <c r="AY11" s="42"/>
      <c r="AZ11" s="42"/>
      <c r="BA11" s="64">
        <v>1.9</v>
      </c>
      <c r="BB11" s="65">
        <v>30.32</v>
      </c>
      <c r="BC11" s="67">
        <v>0.61956</v>
      </c>
      <c r="BD11" s="68">
        <v>1.0507899999999999</v>
      </c>
      <c r="BE11" s="68">
        <v>0.22331000000000001</v>
      </c>
      <c r="BF11" s="69">
        <v>1.2400199999999999</v>
      </c>
      <c r="BG11" s="70">
        <v>0.80879000000000001</v>
      </c>
      <c r="BI11" s="18">
        <v>0.52631578947368418</v>
      </c>
      <c r="BJ11" s="90">
        <v>30.32</v>
      </c>
      <c r="BK11" s="111">
        <v>1.6140486797081799</v>
      </c>
      <c r="BL11" s="104">
        <v>0.95166493780869643</v>
      </c>
      <c r="BM11" s="104">
        <v>4.4780797993820247</v>
      </c>
      <c r="BN11" s="104">
        <v>0.80643860582893834</v>
      </c>
      <c r="BO11" s="105">
        <v>1.2364148913809518</v>
      </c>
    </row>
    <row r="12" spans="1:67" ht="17.399999999999999" customHeight="1">
      <c r="AY12" s="42"/>
      <c r="AZ12" s="42"/>
      <c r="BA12" s="64">
        <v>2</v>
      </c>
      <c r="BB12" s="65">
        <v>32.39</v>
      </c>
      <c r="BC12" s="67">
        <v>0.63917999999999997</v>
      </c>
      <c r="BD12" s="68">
        <v>1.08301</v>
      </c>
      <c r="BE12" s="68">
        <v>0.19506000000000001</v>
      </c>
      <c r="BF12" s="69">
        <v>1.2517799999999999</v>
      </c>
      <c r="BG12" s="70">
        <v>0.80794999999999995</v>
      </c>
      <c r="BI12" s="18">
        <v>0.5</v>
      </c>
      <c r="BJ12" s="90">
        <v>32.39</v>
      </c>
      <c r="BK12" s="111">
        <v>1.5645045214180671</v>
      </c>
      <c r="BL12" s="104">
        <v>0.9233525082870887</v>
      </c>
      <c r="BM12" s="104">
        <v>5.1266277042961139</v>
      </c>
      <c r="BN12" s="104">
        <v>0.7988624199140425</v>
      </c>
      <c r="BO12" s="105">
        <v>1.2377003527446007</v>
      </c>
    </row>
    <row r="13" spans="1:67" ht="18.600000000000001" customHeight="1" thickBot="1">
      <c r="BA13" s="77">
        <v>2.1</v>
      </c>
      <c r="BB13" s="78">
        <v>34.33</v>
      </c>
      <c r="BC13" s="67">
        <v>0.65564999999999996</v>
      </c>
      <c r="BD13" s="79">
        <v>1.1102300000000001</v>
      </c>
      <c r="BE13" s="79">
        <v>0.17224</v>
      </c>
      <c r="BF13" s="80">
        <v>1.2617700000000001</v>
      </c>
      <c r="BG13" s="81">
        <v>0.80720000000000003</v>
      </c>
      <c r="BI13" s="20">
        <v>0.47619047619047616</v>
      </c>
      <c r="BJ13" s="119">
        <v>34.33</v>
      </c>
      <c r="BK13" s="112">
        <v>1.5252039960344697</v>
      </c>
      <c r="BL13" s="106">
        <v>0.90071426641326569</v>
      </c>
      <c r="BM13" s="106">
        <v>5.8058522991175101</v>
      </c>
      <c r="BN13" s="106">
        <v>0.79253746720876228</v>
      </c>
      <c r="BO13" s="107">
        <v>1.2388503468780971</v>
      </c>
    </row>
    <row r="14" spans="1:67" ht="18.600000000000001" customHeight="1" thickBot="1">
      <c r="BC14" s="113" t="s">
        <v>20</v>
      </c>
      <c r="BD14" s="114" t="s">
        <v>17</v>
      </c>
      <c r="BE14" s="114" t="s">
        <v>17</v>
      </c>
      <c r="BF14" s="114" t="s">
        <v>21</v>
      </c>
      <c r="BG14" s="115" t="s">
        <v>9</v>
      </c>
      <c r="BK14" s="116" t="s">
        <v>1</v>
      </c>
      <c r="BL14" s="117" t="s">
        <v>18</v>
      </c>
      <c r="BM14" s="117" t="s">
        <v>17</v>
      </c>
      <c r="BN14" s="117" t="s">
        <v>6</v>
      </c>
      <c r="BO14" s="118" t="s">
        <v>19</v>
      </c>
    </row>
    <row r="16" spans="1:67" ht="18" customHeight="1" thickBot="1">
      <c r="B16" s="11"/>
      <c r="D16" s="22" t="s">
        <v>60</v>
      </c>
      <c r="E16" s="22"/>
      <c r="F16" s="22"/>
      <c r="G16" s="22"/>
      <c r="H16" s="22"/>
      <c r="I16" s="22" t="s">
        <v>61</v>
      </c>
      <c r="J16" s="22"/>
      <c r="K16" s="22"/>
      <c r="L16" s="22"/>
      <c r="M16" s="23"/>
      <c r="N16" s="23"/>
      <c r="O16" s="28" t="s">
        <v>62</v>
      </c>
      <c r="P16" s="23"/>
      <c r="Q16" s="23"/>
      <c r="R16" s="23"/>
      <c r="S16" s="22"/>
      <c r="T16" s="22" t="s">
        <v>63</v>
      </c>
      <c r="U16" s="23"/>
      <c r="V16" s="23"/>
      <c r="W16" s="23"/>
      <c r="X16" s="23"/>
      <c r="Y16" s="28" t="s">
        <v>64</v>
      </c>
      <c r="Z16" s="23"/>
      <c r="AA16" s="23"/>
      <c r="AB16" s="23"/>
      <c r="AC16" s="28" t="s">
        <v>65</v>
      </c>
      <c r="AD16" s="22"/>
      <c r="AE16" s="22"/>
      <c r="AF16" s="22"/>
      <c r="AG16" s="22"/>
      <c r="AH16" s="23"/>
      <c r="AI16" s="28" t="s">
        <v>66</v>
      </c>
      <c r="AJ16" s="23"/>
      <c r="AK16" s="23"/>
      <c r="AL16" s="22"/>
      <c r="AM16" s="28" t="s">
        <v>67</v>
      </c>
      <c r="AN16" s="22"/>
      <c r="AO16" s="23"/>
      <c r="AP16" s="23"/>
      <c r="AQ16" s="23"/>
      <c r="AR16" s="23"/>
      <c r="AS16" s="28" t="s">
        <v>68</v>
      </c>
      <c r="AT16" s="23"/>
      <c r="AU16" s="23"/>
    </row>
    <row r="17" spans="2:59" ht="20.399999999999999" thickBot="1">
      <c r="B17" s="12" t="s">
        <v>0</v>
      </c>
      <c r="D17" s="212" t="s">
        <v>69</v>
      </c>
      <c r="E17" s="213"/>
      <c r="F17" s="214" t="s">
        <v>70</v>
      </c>
      <c r="G17" s="215"/>
      <c r="H17" s="207"/>
      <c r="I17" s="212" t="s">
        <v>71</v>
      </c>
      <c r="J17" s="213"/>
      <c r="K17" s="214" t="s">
        <v>72</v>
      </c>
      <c r="L17" s="215"/>
      <c r="M17" s="23"/>
      <c r="N17" s="208" t="s">
        <v>73</v>
      </c>
      <c r="O17" s="209"/>
      <c r="P17" s="210" t="s">
        <v>74</v>
      </c>
      <c r="Q17" s="211"/>
      <c r="R17" s="23"/>
      <c r="S17" s="212" t="s">
        <v>75</v>
      </c>
      <c r="T17" s="213"/>
      <c r="U17" s="214" t="s">
        <v>76</v>
      </c>
      <c r="V17" s="215"/>
      <c r="W17" s="22"/>
      <c r="X17" s="208" t="s">
        <v>77</v>
      </c>
      <c r="Y17" s="209"/>
      <c r="Z17" s="210" t="s">
        <v>78</v>
      </c>
      <c r="AA17" s="211"/>
      <c r="AB17" s="22"/>
      <c r="AC17" s="212" t="s">
        <v>79</v>
      </c>
      <c r="AD17" s="213"/>
      <c r="AE17" s="214" t="s">
        <v>80</v>
      </c>
      <c r="AF17" s="215"/>
      <c r="AG17" s="22"/>
      <c r="AH17" s="208" t="s">
        <v>81</v>
      </c>
      <c r="AI17" s="209"/>
      <c r="AJ17" s="210" t="s">
        <v>82</v>
      </c>
      <c r="AK17" s="211"/>
      <c r="AL17" s="22"/>
      <c r="AM17" s="212" t="s">
        <v>83</v>
      </c>
      <c r="AN17" s="213"/>
      <c r="AO17" s="214" t="s">
        <v>84</v>
      </c>
      <c r="AP17" s="215"/>
      <c r="AQ17" s="23"/>
      <c r="AR17" s="208" t="s">
        <v>85</v>
      </c>
      <c r="AS17" s="209"/>
      <c r="AT17" s="210" t="s">
        <v>86</v>
      </c>
      <c r="AU17" s="211"/>
      <c r="AW17" s="29" t="s">
        <v>4</v>
      </c>
      <c r="AY17" s="136" t="s">
        <v>46</v>
      </c>
    </row>
    <row r="18" spans="2:59" ht="19.2" thickTop="1" thickBot="1">
      <c r="B18" s="31">
        <v>1</v>
      </c>
      <c r="D18" s="1">
        <v>1</v>
      </c>
      <c r="E18" s="7">
        <v>0</v>
      </c>
      <c r="F18" s="2">
        <v>0</v>
      </c>
      <c r="G18" s="8">
        <v>0</v>
      </c>
      <c r="I18" s="1">
        <v>1</v>
      </c>
      <c r="J18" s="9">
        <v>0</v>
      </c>
      <c r="K18" s="2">
        <v>0</v>
      </c>
      <c r="L18" s="9">
        <f>IF(0=(1-$J$9*$K$9*$B18^2),10^14,$B18*$K$9/(1-$J$9*$K$9*$B18^2))</f>
        <v>1.3693065835602913</v>
      </c>
      <c r="N18" s="1">
        <f>D18*I18+F18*I21-E18*J18-G18*J21</f>
        <v>1</v>
      </c>
      <c r="O18" s="9">
        <f>(D18*J18+E18*I18+F18*J21+G18*I21)</f>
        <v>0</v>
      </c>
      <c r="P18" s="2">
        <f>D18*K18+F18*K21-E18*L18-G18*L21</f>
        <v>0</v>
      </c>
      <c r="Q18" s="8">
        <f>(D18*L18+E18*K18+F18*L21+G18*K21)</f>
        <v>1.3693065835602913</v>
      </c>
      <c r="S18" s="1">
        <v>1</v>
      </c>
      <c r="T18" s="7">
        <v>0</v>
      </c>
      <c r="U18" s="2">
        <v>0</v>
      </c>
      <c r="V18" s="8">
        <v>0</v>
      </c>
      <c r="X18" s="1">
        <f>N18*S18+P18*S21-O18*T18-Q18*T21</f>
        <v>-0.6558887584336246</v>
      </c>
      <c r="Y18" s="9">
        <f>(N18*T18+O18*S18+P18*T21+Q18*S21)</f>
        <v>0</v>
      </c>
      <c r="Z18" s="2">
        <f>N18*U18+P18*U21-O18*V18-Q18*V21</f>
        <v>0</v>
      </c>
      <c r="AA18" s="8">
        <f>(N18*V18+O18*U18+P18*V21+Q18*U21)</f>
        <v>1.3693065835602913</v>
      </c>
      <c r="AB18" s="22"/>
      <c r="AC18" s="1">
        <v>1</v>
      </c>
      <c r="AD18" s="9">
        <v>0</v>
      </c>
      <c r="AE18" s="2">
        <v>0</v>
      </c>
      <c r="AF18" s="9">
        <f>$B18*$AE$9</f>
        <v>0.81069000000000002</v>
      </c>
      <c r="AH18" s="1">
        <f>X18*AC18+Z18*AC21-Y18*AD18-AA18*AD21</f>
        <v>-0.6558887584336246</v>
      </c>
      <c r="AI18" s="9">
        <f>(X18*AD18+Y18*AC18+Z18*AD21+AA18*AC21)</f>
        <v>0</v>
      </c>
      <c r="AJ18" s="2">
        <f>X18*AE18+Z18*AE21-Y18*AF18-AA18*AF21</f>
        <v>0</v>
      </c>
      <c r="AK18" s="8">
        <f>(X18*AF18+Y18*AE18+Z18*AF21+AA18*AE21)</f>
        <v>0.83758412598573617</v>
      </c>
      <c r="AM18" s="18">
        <v>1</v>
      </c>
      <c r="AN18" s="25">
        <v>0</v>
      </c>
      <c r="AO18" s="14">
        <v>0</v>
      </c>
      <c r="AP18" s="24">
        <v>0</v>
      </c>
      <c r="AR18" s="1">
        <f>AH18*AM18+AJ18*AM21-AI18*AN18-AK18*AN21</f>
        <v>-0.6558887584336246</v>
      </c>
      <c r="AS18" s="9">
        <f>(AH18*AN18+AI18*AM18+AJ18*AN21+AK18*AM21)</f>
        <v>0.83758412598573617</v>
      </c>
      <c r="AT18" s="2">
        <f>AH18*AO18+AJ18*AO21-AI18*AP18-AK18*AP21</f>
        <v>0</v>
      </c>
      <c r="AU18" s="8">
        <f>(AH18*AP18+AI18*AO18+AJ18*AP21+AK18*AO21)</f>
        <v>0.83758412598573617</v>
      </c>
      <c r="AW18" s="30">
        <f>20*LOG(((1+$AN$9)/$AN$9)/((AR18+AR21)^2+(AS18+AS21)^2)^0.5)</f>
        <v>-4.3585240085656687E-2</v>
      </c>
      <c r="AY18" s="137">
        <f>((AR18^2+AS18^2)^0.5)/((AR21^2+AS21^2)^0.5)</f>
        <v>1.1160520122746422</v>
      </c>
      <c r="AZ18" s="13"/>
      <c r="BA18" s="36"/>
      <c r="BB18" s="36"/>
      <c r="BC18" s="36"/>
      <c r="BD18" s="36"/>
    </row>
    <row r="19" spans="2:59" ht="6" customHeight="1" thickBot="1">
      <c r="D19" s="3"/>
      <c r="G19" s="4"/>
      <c r="I19" s="3"/>
      <c r="L19" s="4"/>
      <c r="N19" s="3"/>
      <c r="Q19" s="4"/>
      <c r="S19" s="3"/>
      <c r="V19" s="4"/>
      <c r="X19" s="3"/>
      <c r="AA19" s="4"/>
      <c r="AC19" s="3"/>
      <c r="AF19" s="4"/>
      <c r="AH19" s="3"/>
      <c r="AK19" s="4"/>
      <c r="AM19" s="18"/>
      <c r="AN19" s="14"/>
      <c r="AO19" s="14"/>
      <c r="AP19" s="19"/>
      <c r="AR19" s="3"/>
      <c r="AU19" s="4"/>
      <c r="AY19" s="138"/>
      <c r="AZ19" s="37"/>
      <c r="BA19" s="38"/>
      <c r="BB19" s="38"/>
      <c r="BC19" s="38"/>
      <c r="BD19" s="38"/>
      <c r="BE19" s="39"/>
    </row>
    <row r="20" spans="2:59" ht="18.600000000000001" thickBot="1">
      <c r="D20" s="216" t="s">
        <v>101</v>
      </c>
      <c r="E20" s="217"/>
      <c r="F20" s="218" t="s">
        <v>88</v>
      </c>
      <c r="G20" s="219"/>
      <c r="H20" s="207"/>
      <c r="I20" s="216" t="s">
        <v>89</v>
      </c>
      <c r="J20" s="217"/>
      <c r="K20" s="218" t="s">
        <v>90</v>
      </c>
      <c r="L20" s="219"/>
      <c r="N20" s="208" t="s">
        <v>7</v>
      </c>
      <c r="O20" s="209"/>
      <c r="P20" s="210" t="s">
        <v>8</v>
      </c>
      <c r="Q20" s="211"/>
      <c r="S20" s="216" t="s">
        <v>91</v>
      </c>
      <c r="T20" s="217"/>
      <c r="U20" s="218" t="s">
        <v>92</v>
      </c>
      <c r="V20" s="219"/>
      <c r="W20" s="22"/>
      <c r="X20" s="208" t="s">
        <v>93</v>
      </c>
      <c r="Y20" s="209"/>
      <c r="Z20" s="210" t="s">
        <v>94</v>
      </c>
      <c r="AA20" s="211"/>
      <c r="AB20" s="22"/>
      <c r="AC20" s="216" t="s">
        <v>3</v>
      </c>
      <c r="AD20" s="217"/>
      <c r="AE20" s="218" t="s">
        <v>2</v>
      </c>
      <c r="AF20" s="219"/>
      <c r="AG20" s="22"/>
      <c r="AH20" s="208" t="s">
        <v>95</v>
      </c>
      <c r="AI20" s="209"/>
      <c r="AJ20" s="210" t="s">
        <v>96</v>
      </c>
      <c r="AK20" s="211"/>
      <c r="AL20" s="22"/>
      <c r="AM20" s="216" t="s">
        <v>97</v>
      </c>
      <c r="AN20" s="217"/>
      <c r="AO20" s="218" t="s">
        <v>98</v>
      </c>
      <c r="AP20" s="219"/>
      <c r="AR20" s="208" t="s">
        <v>99</v>
      </c>
      <c r="AS20" s="209"/>
      <c r="AT20" s="210" t="s">
        <v>100</v>
      </c>
      <c r="AU20" s="211"/>
      <c r="AW20" s="48" t="s">
        <v>10</v>
      </c>
      <c r="AY20" s="139" t="s">
        <v>47</v>
      </c>
      <c r="AZ20" s="37"/>
      <c r="BA20" s="38"/>
      <c r="BB20" s="38"/>
      <c r="BC20" s="38"/>
      <c r="BD20" s="38"/>
      <c r="BE20" s="39"/>
    </row>
    <row r="21" spans="2:59" ht="19.2" thickTop="1" thickBot="1">
      <c r="D21" s="1">
        <v>0</v>
      </c>
      <c r="E21" s="8">
        <f>$E$9*$B18</f>
        <v>0.56671000000000005</v>
      </c>
      <c r="F21" s="2">
        <v>1</v>
      </c>
      <c r="G21" s="8">
        <v>0</v>
      </c>
      <c r="I21" s="1">
        <v>0</v>
      </c>
      <c r="J21" s="9">
        <v>0</v>
      </c>
      <c r="K21" s="2">
        <v>1</v>
      </c>
      <c r="L21" s="8">
        <v>0</v>
      </c>
      <c r="N21" s="1">
        <f>D21*I18+F21*I21-E21*J18-G21*J21</f>
        <v>0</v>
      </c>
      <c r="O21" s="9">
        <f>(D21*J18+E21*I18+F21*J21+G21*I21)</f>
        <v>0.56671000000000005</v>
      </c>
      <c r="P21" s="2">
        <f>D21*K18+F21*K21-E21*L18-G21*L21</f>
        <v>0.22400026603054723</v>
      </c>
      <c r="Q21" s="8">
        <f>(D21*L18+E21*K18+F21*L21+G21*K21)</f>
        <v>0</v>
      </c>
      <c r="S21" s="1">
        <v>0</v>
      </c>
      <c r="T21" s="8">
        <f>$T$9*$B18</f>
        <v>1.20929</v>
      </c>
      <c r="U21" s="2">
        <v>1</v>
      </c>
      <c r="V21" s="8">
        <v>0</v>
      </c>
      <c r="X21" s="1">
        <f>N21*S18+P21*S21-O21*T18-Q21*T21</f>
        <v>0</v>
      </c>
      <c r="Y21" s="9">
        <f>(N21*T18+O21*S18+P21*T21+Q21*S21)</f>
        <v>0.8375912817080805</v>
      </c>
      <c r="Z21" s="2">
        <f>N21*U18+P21*U21-O21*V18-Q21*V21</f>
        <v>0.22400026603054723</v>
      </c>
      <c r="AA21" s="8">
        <f>(N21*V18+O21*U18+P21*V21+Q21*U21)</f>
        <v>0</v>
      </c>
      <c r="AB21" s="22"/>
      <c r="AC21" s="1">
        <v>0</v>
      </c>
      <c r="AD21" s="9">
        <v>0</v>
      </c>
      <c r="AE21" s="2">
        <v>1</v>
      </c>
      <c r="AF21" s="8">
        <v>0</v>
      </c>
      <c r="AH21" s="1">
        <f>X21*AC18+Z21*AC21-Y21*AD18-AA21*AD21</f>
        <v>0</v>
      </c>
      <c r="AI21" s="9">
        <f>(X21*AD18+Y21*AC18+Z21*AD21+AA21*AC21)</f>
        <v>0.8375912817080805</v>
      </c>
      <c r="AJ21" s="2">
        <f>X21*AE18+Z21*AE21-Y21*AF18-AA21*AF21</f>
        <v>-0.45502661013737655</v>
      </c>
      <c r="AK21" s="8">
        <f>(X21*AF18+Y21*AE18+Z21*AF21+AA21*AE21)</f>
        <v>0</v>
      </c>
      <c r="AM21" s="20">
        <f>1/$AN$9</f>
        <v>1</v>
      </c>
      <c r="AN21" s="27">
        <v>0</v>
      </c>
      <c r="AO21" s="21">
        <v>1</v>
      </c>
      <c r="AP21" s="26">
        <v>0</v>
      </c>
      <c r="AR21" s="1">
        <f>AH21*AM18+AJ21*AM21-AI21*AN18-AK21*AN21</f>
        <v>-0.45502661013737655</v>
      </c>
      <c r="AS21" s="9">
        <f>(AH21*AN18+AI21*AM18+AJ21*AN21+AK21*AM21)</f>
        <v>0.8375912817080805</v>
      </c>
      <c r="AT21" s="2">
        <f>AH21*AO18+AJ21*AO21-AI21*AP18-AK21*AP21</f>
        <v>-0.45502661013737655</v>
      </c>
      <c r="AU21" s="8">
        <f>(AH21*AP18+AI21*AO18+AJ21*AP21+AK21*AO21)</f>
        <v>0</v>
      </c>
      <c r="AW21" s="49">
        <f>(180/PI())*ATAN(-1*(AS18/AR18))</f>
        <v>51.93649520920583</v>
      </c>
      <c r="AY21" s="140">
        <f>20*LOG(((1-(10^(AW18/20)^2)*(1-((1-AY18)/(1+AY18))^2))^0.5))</f>
        <v>-18.872786776318474</v>
      </c>
      <c r="AZ21" s="37"/>
      <c r="BA21" s="38"/>
      <c r="BB21" s="38"/>
      <c r="BC21" s="38"/>
      <c r="BD21" s="38"/>
      <c r="BE21" s="39"/>
    </row>
    <row r="22" spans="2:59">
      <c r="AY22" s="37"/>
      <c r="AZ22" s="37"/>
      <c r="BA22" s="38"/>
      <c r="BB22" s="38"/>
      <c r="BC22" s="38"/>
      <c r="BD22" s="38"/>
      <c r="BE22" s="39"/>
    </row>
    <row r="23" spans="2:59" ht="18.600000000000001" thickBot="1">
      <c r="D23" s="22" t="s">
        <v>60</v>
      </c>
      <c r="E23" s="22"/>
      <c r="F23" s="22"/>
      <c r="G23" s="22"/>
      <c r="H23" s="22"/>
      <c r="I23" s="22" t="s">
        <v>61</v>
      </c>
      <c r="J23" s="22"/>
      <c r="K23" s="22"/>
      <c r="L23" s="22"/>
      <c r="M23" s="23"/>
      <c r="N23" s="23"/>
      <c r="O23" s="28" t="s">
        <v>62</v>
      </c>
      <c r="P23" s="23"/>
      <c r="Q23" s="23"/>
      <c r="R23" s="23"/>
      <c r="S23" s="22"/>
      <c r="T23" s="22" t="s">
        <v>63</v>
      </c>
      <c r="U23" s="23"/>
      <c r="V23" s="23"/>
      <c r="W23" s="23"/>
      <c r="X23" s="23"/>
      <c r="Y23" s="28" t="s">
        <v>64</v>
      </c>
      <c r="Z23" s="23"/>
      <c r="AA23" s="23"/>
      <c r="AB23" s="23"/>
      <c r="AC23" s="28" t="s">
        <v>65</v>
      </c>
      <c r="AD23" s="22"/>
      <c r="AE23" s="22"/>
      <c r="AF23" s="22"/>
      <c r="AG23" s="22"/>
      <c r="AH23" s="23"/>
      <c r="AI23" s="28" t="s">
        <v>66</v>
      </c>
      <c r="AJ23" s="23"/>
      <c r="AK23" s="23"/>
      <c r="AL23" s="22"/>
      <c r="AM23" s="28" t="s">
        <v>67</v>
      </c>
      <c r="AN23" s="22"/>
      <c r="AO23" s="23"/>
      <c r="AP23" s="23"/>
      <c r="AQ23" s="23"/>
      <c r="AR23" s="23"/>
      <c r="AS23" s="28" t="s">
        <v>68</v>
      </c>
      <c r="AT23" s="23"/>
      <c r="AU23" s="23"/>
    </row>
    <row r="24" spans="2:59" ht="20.399999999999999" thickBot="1">
      <c r="B24" s="11"/>
      <c r="D24" s="212" t="s">
        <v>69</v>
      </c>
      <c r="E24" s="213"/>
      <c r="F24" s="214" t="s">
        <v>70</v>
      </c>
      <c r="G24" s="215"/>
      <c r="H24" s="207"/>
      <c r="I24" s="212" t="s">
        <v>71</v>
      </c>
      <c r="J24" s="213"/>
      <c r="K24" s="214" t="s">
        <v>72</v>
      </c>
      <c r="L24" s="215"/>
      <c r="M24" s="23"/>
      <c r="N24" s="208" t="s">
        <v>73</v>
      </c>
      <c r="O24" s="209"/>
      <c r="P24" s="210" t="s">
        <v>74</v>
      </c>
      <c r="Q24" s="211"/>
      <c r="R24" s="23"/>
      <c r="S24" s="212" t="s">
        <v>75</v>
      </c>
      <c r="T24" s="213"/>
      <c r="U24" s="214" t="s">
        <v>76</v>
      </c>
      <c r="V24" s="215"/>
      <c r="W24" s="22"/>
      <c r="X24" s="208" t="s">
        <v>77</v>
      </c>
      <c r="Y24" s="209"/>
      <c r="Z24" s="210" t="s">
        <v>78</v>
      </c>
      <c r="AA24" s="211"/>
      <c r="AB24" s="22"/>
      <c r="AC24" s="212" t="s">
        <v>79</v>
      </c>
      <c r="AD24" s="213"/>
      <c r="AE24" s="214" t="s">
        <v>80</v>
      </c>
      <c r="AF24" s="215"/>
      <c r="AG24" s="22"/>
      <c r="AH24" s="208" t="s">
        <v>81</v>
      </c>
      <c r="AI24" s="209"/>
      <c r="AJ24" s="210" t="s">
        <v>82</v>
      </c>
      <c r="AK24" s="211"/>
      <c r="AL24" s="22"/>
      <c r="AM24" s="212" t="s">
        <v>83</v>
      </c>
      <c r="AN24" s="213"/>
      <c r="AO24" s="214" t="s">
        <v>84</v>
      </c>
      <c r="AP24" s="215"/>
      <c r="AQ24" s="23"/>
      <c r="AR24" s="208" t="s">
        <v>85</v>
      </c>
      <c r="AS24" s="209"/>
      <c r="AT24" s="210" t="s">
        <v>86</v>
      </c>
      <c r="AU24" s="211"/>
      <c r="AW24" s="29" t="s">
        <v>4</v>
      </c>
      <c r="AY24" s="136" t="s">
        <v>46</v>
      </c>
      <c r="AZ24" s="13"/>
      <c r="BA24" s="36"/>
      <c r="BB24" s="36"/>
      <c r="BC24" s="36"/>
      <c r="BD24" s="36"/>
    </row>
    <row r="25" spans="2:59" ht="19.2" thickTop="1" thickBot="1">
      <c r="B25" s="40">
        <v>1E-4</v>
      </c>
      <c r="D25" s="1">
        <v>1</v>
      </c>
      <c r="E25" s="7">
        <v>0</v>
      </c>
      <c r="F25" s="2">
        <v>0</v>
      </c>
      <c r="G25" s="8">
        <v>0</v>
      </c>
      <c r="I25" s="1">
        <v>1</v>
      </c>
      <c r="J25" s="9">
        <v>0</v>
      </c>
      <c r="K25" s="2">
        <v>0</v>
      </c>
      <c r="L25" s="9">
        <f>IF(0=(1-$J$9*$K$9*$B25^2),10^14,$B25*$K$9/(1-$J$9*$K$9*$B25^2))</f>
        <v>9.6531000284802511E-5</v>
      </c>
      <c r="N25" s="1">
        <f>D25*I25+F25*I28-E25*J25-G25*J28</f>
        <v>1</v>
      </c>
      <c r="O25" s="9">
        <f>(D25*J25+E25*I25+F25*J28+G25*I28)</f>
        <v>0</v>
      </c>
      <c r="P25" s="2">
        <f>D25*K25+F25*K28-E25*L25-G25*L28</f>
        <v>0</v>
      </c>
      <c r="Q25" s="8">
        <f>(D25*L25+E25*K25+F25*L28+G25*K28)</f>
        <v>9.6531000284802511E-5</v>
      </c>
      <c r="S25" s="1">
        <v>1</v>
      </c>
      <c r="T25" s="7">
        <v>0</v>
      </c>
      <c r="U25" s="2">
        <v>0</v>
      </c>
      <c r="V25" s="8">
        <v>0</v>
      </c>
      <c r="X25" s="1">
        <f>N25*S25+P25*S28-O25*T25-Q25*T28</f>
        <v>0.99999998832660264</v>
      </c>
      <c r="Y25" s="9">
        <f>(N25*T25+O25*S25+P25*T28+Q25*S28)</f>
        <v>0</v>
      </c>
      <c r="Z25" s="2">
        <f>N25*U25+P25*U28-O25*V25-Q25*V28</f>
        <v>0</v>
      </c>
      <c r="AA25" s="8">
        <f>(N25*V25+O25*U25+P25*V28+Q25*U28)</f>
        <v>9.6531000284802511E-5</v>
      </c>
      <c r="AB25" s="22"/>
      <c r="AC25" s="1">
        <v>1</v>
      </c>
      <c r="AD25" s="9">
        <v>0</v>
      </c>
      <c r="AE25" s="2">
        <v>0</v>
      </c>
      <c r="AF25" s="9">
        <f>$B25*$AE$9</f>
        <v>8.1069000000000006E-5</v>
      </c>
      <c r="AH25" s="1">
        <f>X25*AC25+Z25*AC28-Y25*AD25-AA25*AD28</f>
        <v>0.99999998832660264</v>
      </c>
      <c r="AI25" s="9">
        <f>(X25*AD25+Y25*AC25+Z25*AD28+AA25*AC28)</f>
        <v>0</v>
      </c>
      <c r="AJ25" s="2">
        <f>X25*AE25+Z25*AE28-Y25*AF25-AA25*AF28</f>
        <v>0</v>
      </c>
      <c r="AK25" s="8">
        <f>(X25*AF25+Y25*AE25+Z25*AF28+AA25*AE28)</f>
        <v>1.7759999933845185E-4</v>
      </c>
      <c r="AM25" s="18">
        <v>1</v>
      </c>
      <c r="AN25" s="25">
        <v>0</v>
      </c>
      <c r="AO25" s="14">
        <v>0</v>
      </c>
      <c r="AP25" s="24">
        <v>0</v>
      </c>
      <c r="AR25" s="1">
        <f>AH25*AM25+AJ25*AM28-AI25*AN25-AK25*AN28</f>
        <v>0.99999998832660264</v>
      </c>
      <c r="AS25" s="9">
        <f>(AH25*AN25+AI25*AM25+AJ25*AN28+AK25*AM28)</f>
        <v>1.7759999933845185E-4</v>
      </c>
      <c r="AT25" s="2">
        <f>AH25*AO25+AJ25*AO28-AI25*AP25-AK25*AP28</f>
        <v>0</v>
      </c>
      <c r="AU25" s="8">
        <f>(AH25*AP25+AI25*AO25+AJ25*AP28+AK25*AO28)</f>
        <v>1.7759999933845185E-4</v>
      </c>
      <c r="AW25" s="30">
        <f>20*LOG(((1+$AN$9)/$AN$9)/((AR25+AR28)^2+(AS25+AS28)^2)^0.5)</f>
        <v>0</v>
      </c>
      <c r="AY25" s="137">
        <f>((AR25^2+AS25^2)^0.5)/((AR28^2+AS28^2)^0.5)</f>
        <v>1.0000000081949652</v>
      </c>
      <c r="AZ25" s="13"/>
      <c r="BA25" s="36"/>
      <c r="BB25" s="36"/>
      <c r="BC25" s="36"/>
      <c r="BD25" s="36"/>
    </row>
    <row r="26" spans="2:59" ht="18.600000000000001" thickBot="1">
      <c r="D26" s="3"/>
      <c r="G26" s="4"/>
      <c r="I26" s="3"/>
      <c r="L26" s="4"/>
      <c r="N26" s="3"/>
      <c r="Q26" s="4"/>
      <c r="S26" s="3"/>
      <c r="V26" s="4"/>
      <c r="X26" s="3"/>
      <c r="AA26" s="4"/>
      <c r="AC26" s="3"/>
      <c r="AF26" s="4"/>
      <c r="AH26" s="3"/>
      <c r="AK26" s="4"/>
      <c r="AM26" s="18"/>
      <c r="AN26" s="14"/>
      <c r="AO26" s="14"/>
      <c r="AP26" s="19"/>
      <c r="AR26" s="3"/>
      <c r="AU26" s="4"/>
      <c r="AY26" s="138"/>
      <c r="AZ26" s="13"/>
      <c r="BA26" s="36"/>
      <c r="BB26" s="36"/>
      <c r="BC26" s="36"/>
      <c r="BD26" s="36"/>
    </row>
    <row r="27" spans="2:59" ht="18.600000000000001" thickBot="1">
      <c r="D27" s="216" t="s">
        <v>87</v>
      </c>
      <c r="E27" s="217"/>
      <c r="F27" s="218" t="s">
        <v>88</v>
      </c>
      <c r="G27" s="219"/>
      <c r="H27" s="207"/>
      <c r="I27" s="216" t="s">
        <v>89</v>
      </c>
      <c r="J27" s="217"/>
      <c r="K27" s="218" t="s">
        <v>90</v>
      </c>
      <c r="L27" s="219"/>
      <c r="N27" s="208" t="s">
        <v>7</v>
      </c>
      <c r="O27" s="209"/>
      <c r="P27" s="210" t="s">
        <v>8</v>
      </c>
      <c r="Q27" s="211"/>
      <c r="S27" s="216" t="s">
        <v>91</v>
      </c>
      <c r="T27" s="217"/>
      <c r="U27" s="218" t="s">
        <v>92</v>
      </c>
      <c r="V27" s="219"/>
      <c r="W27" s="22"/>
      <c r="X27" s="208" t="s">
        <v>93</v>
      </c>
      <c r="Y27" s="209"/>
      <c r="Z27" s="210" t="s">
        <v>94</v>
      </c>
      <c r="AA27" s="211"/>
      <c r="AB27" s="22"/>
      <c r="AC27" s="216" t="s">
        <v>3</v>
      </c>
      <c r="AD27" s="217"/>
      <c r="AE27" s="218" t="s">
        <v>2</v>
      </c>
      <c r="AF27" s="219"/>
      <c r="AG27" s="22"/>
      <c r="AH27" s="208" t="s">
        <v>95</v>
      </c>
      <c r="AI27" s="209"/>
      <c r="AJ27" s="210" t="s">
        <v>96</v>
      </c>
      <c r="AK27" s="211"/>
      <c r="AL27" s="22"/>
      <c r="AM27" s="216" t="s">
        <v>97</v>
      </c>
      <c r="AN27" s="217"/>
      <c r="AO27" s="218" t="s">
        <v>98</v>
      </c>
      <c r="AP27" s="219"/>
      <c r="AR27" s="208" t="s">
        <v>99</v>
      </c>
      <c r="AS27" s="209"/>
      <c r="AT27" s="210" t="s">
        <v>100</v>
      </c>
      <c r="AU27" s="211"/>
      <c r="AW27" s="48" t="s">
        <v>10</v>
      </c>
      <c r="AY27" s="139" t="s">
        <v>47</v>
      </c>
      <c r="AZ27" s="13"/>
      <c r="BA27" s="36"/>
      <c r="BB27" s="36"/>
      <c r="BC27" s="36"/>
      <c r="BD27" s="36"/>
    </row>
    <row r="28" spans="2:59" ht="19.2" thickTop="1" thickBot="1">
      <c r="D28" s="1">
        <v>0</v>
      </c>
      <c r="E28" s="8">
        <f>$E$9*$B25</f>
        <v>5.6671000000000007E-5</v>
      </c>
      <c r="F28" s="2">
        <v>1</v>
      </c>
      <c r="G28" s="8">
        <v>0</v>
      </c>
      <c r="I28" s="1">
        <v>0</v>
      </c>
      <c r="J28" s="9">
        <v>0</v>
      </c>
      <c r="K28" s="2">
        <v>1</v>
      </c>
      <c r="L28" s="8">
        <v>0</v>
      </c>
      <c r="N28" s="1">
        <f>D28*I25+F28*I28-E28*J25-G28*J28</f>
        <v>0</v>
      </c>
      <c r="O28" s="9">
        <f>(D28*J25+E28*I25+F28*J28+G28*I28)</f>
        <v>5.6671000000000007E-5</v>
      </c>
      <c r="P28" s="2">
        <f>D28*K25+F28*K28-E28*L25-G28*L28</f>
        <v>0.99999999452949173</v>
      </c>
      <c r="Q28" s="8">
        <f>(D28*L25+E28*K25+F28*L28+G28*K28)</f>
        <v>0</v>
      </c>
      <c r="S28" s="1">
        <v>0</v>
      </c>
      <c r="T28" s="8">
        <f>$T$9*$B25</f>
        <v>1.2092900000000001E-4</v>
      </c>
      <c r="U28" s="2">
        <v>1</v>
      </c>
      <c r="V28" s="8">
        <v>0</v>
      </c>
      <c r="X28" s="1">
        <f>N28*S25+P28*S28-O28*T25-Q28*T28</f>
        <v>0</v>
      </c>
      <c r="Y28" s="9">
        <f>(N28*T25+O28*S25+P28*T28+Q28*S28)</f>
        <v>1.7759999933845692E-4</v>
      </c>
      <c r="Z28" s="2">
        <f>N28*U25+P28*U28-O28*V25-Q28*V28</f>
        <v>0.99999999452949173</v>
      </c>
      <c r="AA28" s="8">
        <f>(N28*V25+O28*U25+P28*V28+Q28*U28)</f>
        <v>0</v>
      </c>
      <c r="AB28" s="22"/>
      <c r="AC28" s="1">
        <v>0</v>
      </c>
      <c r="AD28" s="9">
        <v>0</v>
      </c>
      <c r="AE28" s="2">
        <v>1</v>
      </c>
      <c r="AF28" s="8">
        <v>0</v>
      </c>
      <c r="AH28" s="1">
        <f>X28*AC25+Z28*AC28-Y28*AD25-AA28*AD28</f>
        <v>0</v>
      </c>
      <c r="AI28" s="9">
        <f>(X28*AD25+Y28*AC25+Z28*AD28+AA28*AC28)</f>
        <v>1.7759999933845692E-4</v>
      </c>
      <c r="AJ28" s="2">
        <f>X28*AE25+Z28*AE28-Y28*AF25-AA28*AF28</f>
        <v>0.99999998013163738</v>
      </c>
      <c r="AK28" s="8">
        <f>(X28*AF25+Y28*AE25+Z28*AF28+AA28*AE28)</f>
        <v>0</v>
      </c>
      <c r="AM28" s="20">
        <f>1/$AN$9</f>
        <v>1</v>
      </c>
      <c r="AN28" s="27">
        <v>0</v>
      </c>
      <c r="AO28" s="21">
        <v>1</v>
      </c>
      <c r="AP28" s="26">
        <v>0</v>
      </c>
      <c r="AR28" s="1">
        <f>AH28*AM25+AJ28*AM28-AI28*AN25-AK28*AN28</f>
        <v>0.99999998013163738</v>
      </c>
      <c r="AS28" s="9">
        <f>(AH28*AN25+AI28*AM25+AJ28*AN28+AK28*AM28)</f>
        <v>1.7759999933845692E-4</v>
      </c>
      <c r="AT28" s="2">
        <f>AH28*AO25+AJ28*AO28-AI28*AP25-AK28*AP28</f>
        <v>0.99999998013163738</v>
      </c>
      <c r="AU28" s="8">
        <f>(AH28*AP25+AI28*AO25+AJ28*AP28+AK28*AO28)</f>
        <v>0</v>
      </c>
      <c r="AW28" s="49">
        <f>(180/PI())*ATAN(-1*(AS25/AR25))</f>
        <v>-1.0175730415418032E-2</v>
      </c>
      <c r="AY28" s="140" t="e">
        <f>20*LOG(((1-(10^(AW25/20)^2)*(1-((1-AY25)/(1+AY25))^2))^0.5))</f>
        <v>#NUM!</v>
      </c>
      <c r="AZ28" s="13"/>
      <c r="BA28" s="36"/>
      <c r="BB28" s="36"/>
      <c r="BC28" s="36"/>
      <c r="BD28" s="36"/>
    </row>
    <row r="29" spans="2:59">
      <c r="AY29" s="37"/>
    </row>
    <row r="30" spans="2:59" ht="18.600000000000001" customHeight="1" thickBot="1">
      <c r="D30" s="22" t="s">
        <v>60</v>
      </c>
      <c r="E30" s="22"/>
      <c r="F30" s="22"/>
      <c r="G30" s="22"/>
      <c r="H30" s="22"/>
      <c r="I30" s="22" t="s">
        <v>61</v>
      </c>
      <c r="J30" s="22"/>
      <c r="K30" s="22"/>
      <c r="L30" s="22"/>
      <c r="M30" s="23"/>
      <c r="N30" s="23"/>
      <c r="O30" s="28" t="s">
        <v>62</v>
      </c>
      <c r="P30" s="23"/>
      <c r="Q30" s="23"/>
      <c r="R30" s="23"/>
      <c r="S30" s="22"/>
      <c r="T30" s="22" t="s">
        <v>63</v>
      </c>
      <c r="U30" s="23"/>
      <c r="V30" s="23"/>
      <c r="W30" s="23"/>
      <c r="X30" s="23"/>
      <c r="Y30" s="28" t="s">
        <v>64</v>
      </c>
      <c r="Z30" s="23"/>
      <c r="AA30" s="23"/>
      <c r="AB30" s="23"/>
      <c r="AC30" s="28" t="s">
        <v>65</v>
      </c>
      <c r="AD30" s="22"/>
      <c r="AE30" s="22"/>
      <c r="AF30" s="22"/>
      <c r="AG30" s="22"/>
      <c r="AH30" s="23"/>
      <c r="AI30" s="28" t="s">
        <v>66</v>
      </c>
      <c r="AJ30" s="23"/>
      <c r="AK30" s="23"/>
      <c r="AL30" s="22"/>
      <c r="AM30" s="28" t="s">
        <v>67</v>
      </c>
      <c r="AN30" s="22"/>
      <c r="AO30" s="23"/>
      <c r="AP30" s="23"/>
      <c r="AQ30" s="23"/>
      <c r="AR30" s="23"/>
      <c r="AS30" s="28" t="s">
        <v>68</v>
      </c>
      <c r="AT30" s="23"/>
      <c r="AU30" s="23"/>
    </row>
    <row r="31" spans="2:59" ht="18.600000000000001" customHeight="1" thickBot="1">
      <c r="B31" s="11"/>
      <c r="D31" s="212" t="s">
        <v>69</v>
      </c>
      <c r="E31" s="213"/>
      <c r="F31" s="214" t="s">
        <v>70</v>
      </c>
      <c r="G31" s="215"/>
      <c r="H31" s="207"/>
      <c r="I31" s="212" t="s">
        <v>71</v>
      </c>
      <c r="J31" s="213"/>
      <c r="K31" s="214" t="s">
        <v>72</v>
      </c>
      <c r="L31" s="215"/>
      <c r="M31" s="23"/>
      <c r="N31" s="208" t="s">
        <v>73</v>
      </c>
      <c r="O31" s="209"/>
      <c r="P31" s="210" t="s">
        <v>74</v>
      </c>
      <c r="Q31" s="211"/>
      <c r="R31" s="23"/>
      <c r="S31" s="212" t="s">
        <v>75</v>
      </c>
      <c r="T31" s="213"/>
      <c r="U31" s="214" t="s">
        <v>76</v>
      </c>
      <c r="V31" s="215"/>
      <c r="W31" s="22"/>
      <c r="X31" s="208" t="s">
        <v>77</v>
      </c>
      <c r="Y31" s="209"/>
      <c r="Z31" s="210" t="s">
        <v>78</v>
      </c>
      <c r="AA31" s="211"/>
      <c r="AB31" s="22"/>
      <c r="AC31" s="212" t="s">
        <v>79</v>
      </c>
      <c r="AD31" s="213"/>
      <c r="AE31" s="214" t="s">
        <v>80</v>
      </c>
      <c r="AF31" s="215"/>
      <c r="AG31" s="22"/>
      <c r="AH31" s="208" t="s">
        <v>81</v>
      </c>
      <c r="AI31" s="209"/>
      <c r="AJ31" s="210" t="s">
        <v>82</v>
      </c>
      <c r="AK31" s="211"/>
      <c r="AL31" s="22"/>
      <c r="AM31" s="212" t="s">
        <v>83</v>
      </c>
      <c r="AN31" s="213"/>
      <c r="AO31" s="214" t="s">
        <v>84</v>
      </c>
      <c r="AP31" s="215"/>
      <c r="AQ31" s="23"/>
      <c r="AR31" s="208" t="s">
        <v>85</v>
      </c>
      <c r="AS31" s="209"/>
      <c r="AT31" s="210" t="s">
        <v>86</v>
      </c>
      <c r="AU31" s="211"/>
      <c r="AW31" s="29" t="s">
        <v>4</v>
      </c>
      <c r="AY31" s="136" t="s">
        <v>46</v>
      </c>
      <c r="AZ31" s="13"/>
      <c r="BA31" s="50" t="s">
        <v>36</v>
      </c>
      <c r="BB31" s="36"/>
      <c r="BC31" s="36"/>
      <c r="BD31" s="36"/>
    </row>
    <row r="32" spans="2:59" ht="18.600000000000001" customHeight="1" thickTop="1" thickBot="1">
      <c r="B32" s="40">
        <v>0.1</v>
      </c>
      <c r="D32" s="1">
        <v>1</v>
      </c>
      <c r="E32" s="7">
        <v>0</v>
      </c>
      <c r="F32" s="2">
        <v>0</v>
      </c>
      <c r="G32" s="8">
        <v>0</v>
      </c>
      <c r="I32" s="1">
        <v>1</v>
      </c>
      <c r="J32" s="9">
        <v>0</v>
      </c>
      <c r="K32" s="2">
        <v>0</v>
      </c>
      <c r="L32" s="9">
        <f t="shared" ref="L32" si="0">IF(0=(1-$J$9*$K$9*$B32^2),10^14,$B32*$K$9/(1-$J$9*$K$9*$B32^2))</f>
        <v>9.6816645262993772E-2</v>
      </c>
      <c r="N32" s="1">
        <f t="shared" ref="N32" si="1">D32*I32+F32*I35-E32*J32-G32*J35</f>
        <v>1</v>
      </c>
      <c r="O32" s="9">
        <f t="shared" ref="O32" si="2">(D32*J32+E32*I32+F32*J35+G32*I35)</f>
        <v>0</v>
      </c>
      <c r="P32" s="2">
        <f t="shared" ref="P32" si="3">D32*K32+F32*K35-E32*L32-G32*L35</f>
        <v>0</v>
      </c>
      <c r="Q32" s="8">
        <f t="shared" ref="Q32" si="4">(D32*L32+E32*K32+F32*L35+G32*K35)</f>
        <v>9.6816645262993772E-2</v>
      </c>
      <c r="S32" s="1">
        <v>1</v>
      </c>
      <c r="T32" s="7">
        <v>0</v>
      </c>
      <c r="U32" s="2">
        <v>0</v>
      </c>
      <c r="V32" s="8">
        <v>0</v>
      </c>
      <c r="X32" s="1">
        <f t="shared" ref="X32" si="5">N32*S32+P32*S35-O32*T32-Q32*T35</f>
        <v>0.98829205990499147</v>
      </c>
      <c r="Y32" s="9">
        <f t="shared" ref="Y32" si="6">(N32*T32+O32*S32+P32*T35+Q32*S35)</f>
        <v>0</v>
      </c>
      <c r="Z32" s="2">
        <f t="shared" ref="Z32" si="7">N32*U32+P32*U35-O32*V32-Q32*V35</f>
        <v>0</v>
      </c>
      <c r="AA32" s="8">
        <f t="shared" ref="AA32" si="8">(N32*V32+O32*U32+P32*V35+Q32*U35)</f>
        <v>9.6816645262993772E-2</v>
      </c>
      <c r="AB32" s="22"/>
      <c r="AC32" s="1">
        <v>1</v>
      </c>
      <c r="AD32" s="9">
        <v>0</v>
      </c>
      <c r="AE32" s="2">
        <v>0</v>
      </c>
      <c r="AF32" s="9">
        <f t="shared" ref="AF32" si="9">$B32*$AE$9</f>
        <v>8.1069000000000002E-2</v>
      </c>
      <c r="AH32" s="1">
        <f t="shared" ref="AH32" si="10">X32*AC32+Z32*AC35-Y32*AD32-AA32*AD35</f>
        <v>0.98829205990499147</v>
      </c>
      <c r="AI32" s="9">
        <f t="shared" ref="AI32" si="11">(X32*AD32+Y32*AC32+Z32*AD35+AA32*AC35)</f>
        <v>0</v>
      </c>
      <c r="AJ32" s="2">
        <f t="shared" ref="AJ32" si="12">X32*AE32+Z32*AE35-Y32*AF32-AA32*AF35</f>
        <v>0</v>
      </c>
      <c r="AK32" s="8">
        <f t="shared" ref="AK32" si="13">(X32*AF32+Y32*AE32+Z32*AF35+AA32*AE35)</f>
        <v>0.17693649426743152</v>
      </c>
      <c r="AM32" s="18">
        <v>1</v>
      </c>
      <c r="AN32" s="25">
        <v>0</v>
      </c>
      <c r="AO32" s="14">
        <v>0</v>
      </c>
      <c r="AP32" s="24">
        <v>0</v>
      </c>
      <c r="AR32" s="1">
        <f t="shared" ref="AR32" si="14">AH32*AM32+AJ32*AM35-AI32*AN32-AK32*AN35</f>
        <v>0.98829205990499147</v>
      </c>
      <c r="AS32" s="9">
        <f t="shared" ref="AS32" si="15">(AH32*AN32+AI32*AM32+AJ32*AN35+AK32*AM35)</f>
        <v>0.17693649426743152</v>
      </c>
      <c r="AT32" s="2">
        <f t="shared" ref="AT32" si="16">AH32*AO32+AJ32*AO35-AI32*AP32-AK32*AP35</f>
        <v>0</v>
      </c>
      <c r="AU32" s="8">
        <f t="shared" ref="AU32" si="17">(AH32*AP32+AI32*AO32+AJ32*AP35+AK32*AO35)</f>
        <v>0.17693649426743152</v>
      </c>
      <c r="AW32" s="30">
        <f t="shared" ref="AW32" si="18">20*LOG(((1+$AN$9)/$AN$9)/((AR32+AR35)^2+(AS32+AS35)^2)^0.5)</f>
        <v>-7.1636525194422474E-5</v>
      </c>
      <c r="AY32" s="137">
        <f t="shared" ref="AY32" si="19">((AR32^2+AS32^2)^0.5)/((AR35^2+AS35^2)^0.5)</f>
        <v>1.0080266775725237</v>
      </c>
      <c r="AZ32" s="13"/>
      <c r="BA32" s="33" t="s">
        <v>0</v>
      </c>
      <c r="BB32" s="51" t="s">
        <v>5</v>
      </c>
      <c r="BC32" s="95" t="s">
        <v>11</v>
      </c>
      <c r="BD32" s="97" t="s">
        <v>5</v>
      </c>
      <c r="BE32" s="97" t="s">
        <v>12</v>
      </c>
      <c r="BF32" s="51" t="s">
        <v>13</v>
      </c>
      <c r="BG32" s="141" t="s">
        <v>48</v>
      </c>
    </row>
    <row r="33" spans="2:59" ht="18.600000000000001" customHeight="1" thickBot="1">
      <c r="D33" s="3"/>
      <c r="G33" s="4"/>
      <c r="I33" s="3"/>
      <c r="L33" s="4"/>
      <c r="N33" s="3"/>
      <c r="Q33" s="4"/>
      <c r="S33" s="3"/>
      <c r="V33" s="4"/>
      <c r="X33" s="3"/>
      <c r="AA33" s="4"/>
      <c r="AC33" s="3"/>
      <c r="AF33" s="4"/>
      <c r="AH33" s="3"/>
      <c r="AK33" s="4"/>
      <c r="AM33" s="18"/>
      <c r="AN33" s="14"/>
      <c r="AO33" s="14"/>
      <c r="AP33" s="19"/>
      <c r="AR33" s="3"/>
      <c r="AU33" s="4"/>
      <c r="AY33" s="138"/>
      <c r="AZ33" s="13"/>
      <c r="BA33" s="82">
        <f t="shared" ref="BA33:BA96" si="20">INDEX(B:B,(ROW()-33)*7+25)</f>
        <v>1E-4</v>
      </c>
      <c r="BB33" s="83">
        <f t="shared" ref="BB33:BB96" si="21">INDEX(AW:AW,(ROW()-33)*7+25)</f>
        <v>0</v>
      </c>
      <c r="BC33" s="83"/>
      <c r="BD33" s="96"/>
      <c r="BE33" s="89"/>
      <c r="BF33" s="143"/>
      <c r="BG33" s="142">
        <v>0</v>
      </c>
    </row>
    <row r="34" spans="2:59" ht="18.600000000000001" customHeight="1" thickBot="1">
      <c r="D34" s="216" t="s">
        <v>87</v>
      </c>
      <c r="E34" s="217"/>
      <c r="F34" s="218" t="s">
        <v>88</v>
      </c>
      <c r="G34" s="219"/>
      <c r="H34" s="207"/>
      <c r="I34" s="216" t="s">
        <v>89</v>
      </c>
      <c r="J34" s="217"/>
      <c r="K34" s="218" t="s">
        <v>90</v>
      </c>
      <c r="L34" s="219"/>
      <c r="N34" s="208" t="s">
        <v>7</v>
      </c>
      <c r="O34" s="209"/>
      <c r="P34" s="210" t="s">
        <v>8</v>
      </c>
      <c r="Q34" s="211"/>
      <c r="S34" s="216" t="s">
        <v>91</v>
      </c>
      <c r="T34" s="217"/>
      <c r="U34" s="218" t="s">
        <v>92</v>
      </c>
      <c r="V34" s="219"/>
      <c r="W34" s="22"/>
      <c r="X34" s="208" t="s">
        <v>93</v>
      </c>
      <c r="Y34" s="209"/>
      <c r="Z34" s="210" t="s">
        <v>94</v>
      </c>
      <c r="AA34" s="211"/>
      <c r="AB34" s="22"/>
      <c r="AC34" s="216" t="s">
        <v>3</v>
      </c>
      <c r="AD34" s="217"/>
      <c r="AE34" s="218" t="s">
        <v>2</v>
      </c>
      <c r="AF34" s="219"/>
      <c r="AG34" s="22"/>
      <c r="AH34" s="208" t="s">
        <v>95</v>
      </c>
      <c r="AI34" s="209"/>
      <c r="AJ34" s="210" t="s">
        <v>96</v>
      </c>
      <c r="AK34" s="211"/>
      <c r="AL34" s="22"/>
      <c r="AM34" s="216" t="s">
        <v>97</v>
      </c>
      <c r="AN34" s="217"/>
      <c r="AO34" s="218" t="s">
        <v>98</v>
      </c>
      <c r="AP34" s="219"/>
      <c r="AR34" s="208" t="s">
        <v>99</v>
      </c>
      <c r="AS34" s="209"/>
      <c r="AT34" s="210" t="s">
        <v>100</v>
      </c>
      <c r="AU34" s="211"/>
      <c r="AW34" s="48" t="s">
        <v>10</v>
      </c>
      <c r="AY34" s="139" t="s">
        <v>47</v>
      </c>
      <c r="AZ34" s="13"/>
      <c r="BA34" s="85">
        <f t="shared" si="20"/>
        <v>0.1</v>
      </c>
      <c r="BB34" s="86">
        <f t="shared" si="21"/>
        <v>-7.1636525194422474E-5</v>
      </c>
      <c r="BC34" s="90">
        <f t="shared" ref="BC34:BC96" si="22">INDEX(AW:AW,(ROW()-33)*7+28)</f>
        <v>-10.15027609256264</v>
      </c>
      <c r="BD34" s="93">
        <f>BB34</f>
        <v>-7.1636525194422474E-5</v>
      </c>
      <c r="BE34" s="14">
        <f>(BC35-BC34)/(BA35-BA34)</f>
        <v>-100.85523106058569</v>
      </c>
      <c r="BF34" s="90"/>
      <c r="BG34" s="142">
        <f t="shared" ref="BG34:BG97" si="23">INDEX(AY:AY,(ROW()-33)*7+28)</f>
        <v>-44.884789587221434</v>
      </c>
    </row>
    <row r="35" spans="2:59" ht="18.600000000000001" customHeight="1" thickTop="1" thickBot="1">
      <c r="D35" s="1">
        <v>0</v>
      </c>
      <c r="E35" s="8">
        <f t="shared" ref="E35" si="24">$E$9*$B32</f>
        <v>5.6671000000000006E-2</v>
      </c>
      <c r="F35" s="2">
        <v>1</v>
      </c>
      <c r="G35" s="8">
        <v>0</v>
      </c>
      <c r="I35" s="1">
        <v>0</v>
      </c>
      <c r="J35" s="9">
        <v>0</v>
      </c>
      <c r="K35" s="2">
        <v>1</v>
      </c>
      <c r="L35" s="8">
        <v>0</v>
      </c>
      <c r="N35" s="1">
        <f t="shared" ref="N35" si="25">D35*I32+F35*I35-E35*J32-G35*J35</f>
        <v>0</v>
      </c>
      <c r="O35" s="9">
        <f t="shared" ref="O35" si="26">(D35*J32+E35*I32+F35*J35+G35*I35)</f>
        <v>5.6671000000000006E-2</v>
      </c>
      <c r="P35" s="2">
        <f t="shared" ref="P35" si="27">D35*K32+F35*K35-E35*L32-G35*L35</f>
        <v>0.99451330389630088</v>
      </c>
      <c r="Q35" s="8">
        <f t="shared" ref="Q35" si="28">(D35*L32+E35*K32+F35*L35+G35*K35)</f>
        <v>0</v>
      </c>
      <c r="S35" s="1">
        <v>0</v>
      </c>
      <c r="T35" s="8">
        <f t="shared" ref="T35" si="29">$T$9*$B32</f>
        <v>0.12092900000000001</v>
      </c>
      <c r="U35" s="2">
        <v>1</v>
      </c>
      <c r="V35" s="8">
        <v>0</v>
      </c>
      <c r="X35" s="1">
        <f t="shared" ref="X35" si="30">N35*S32+P35*S35-O35*T32-Q35*T35</f>
        <v>0</v>
      </c>
      <c r="Y35" s="9">
        <f t="shared" ref="Y35" si="31">(N35*T32+O35*S32+P35*T35+Q35*S35)</f>
        <v>0.17693649932687577</v>
      </c>
      <c r="Z35" s="2">
        <f t="shared" ref="Z35" si="32">N35*U32+P35*U35-O35*V32-Q35*V35</f>
        <v>0.99451330389630088</v>
      </c>
      <c r="AA35" s="8">
        <f t="shared" ref="AA35" si="33">(N35*V32+O35*U32+P35*V35+Q35*U35)</f>
        <v>0</v>
      </c>
      <c r="AB35" s="22"/>
      <c r="AC35" s="1">
        <v>0</v>
      </c>
      <c r="AD35" s="9">
        <v>0</v>
      </c>
      <c r="AE35" s="2">
        <v>1</v>
      </c>
      <c r="AF35" s="8">
        <v>0</v>
      </c>
      <c r="AH35" s="1">
        <f t="shared" ref="AH35" si="34">X35*AC32+Z35*AC35-Y35*AD32-AA35*AD35</f>
        <v>0</v>
      </c>
      <c r="AI35" s="9">
        <f t="shared" ref="AI35" si="35">(X35*AD32+Y35*AC32+Z35*AD35+AA35*AC35)</f>
        <v>0.17693649932687577</v>
      </c>
      <c r="AJ35" s="2">
        <f t="shared" ref="AJ35" si="36">X35*AE32+Z35*AE35-Y35*AF32-AA35*AF35</f>
        <v>0.98016923883237039</v>
      </c>
      <c r="AK35" s="8">
        <f t="shared" ref="AK35" si="37">(X35*AF32+Y35*AE32+Z35*AF35+AA35*AE35)</f>
        <v>0</v>
      </c>
      <c r="AM35" s="20">
        <f t="shared" ref="AM35" si="38">1/$AN$9</f>
        <v>1</v>
      </c>
      <c r="AN35" s="27">
        <v>0</v>
      </c>
      <c r="AO35" s="21">
        <v>1</v>
      </c>
      <c r="AP35" s="26">
        <v>0</v>
      </c>
      <c r="AR35" s="1">
        <f t="shared" ref="AR35" si="39">AH35*AM32+AJ35*AM35-AI35*AN32-AK35*AN35</f>
        <v>0.98016923883237039</v>
      </c>
      <c r="AS35" s="9">
        <f t="shared" ref="AS35" si="40">(AH35*AN32+AI35*AM32+AJ35*AN35+AK35*AM35)</f>
        <v>0.17693649932687577</v>
      </c>
      <c r="AT35" s="2">
        <f t="shared" ref="AT35" si="41">AH35*AO32+AJ35*AO35-AI35*AP32-AK35*AP35</f>
        <v>0.98016923883237039</v>
      </c>
      <c r="AU35" s="8">
        <f t="shared" ref="AU35" si="42">(AH35*AP32+AI35*AO32+AJ35*AP35+AK35*AO35)</f>
        <v>0</v>
      </c>
      <c r="AW35" s="49">
        <f t="shared" ref="AW35" si="43">(180/PI())*ATAN(-1*(AS32/AR32))</f>
        <v>-10.15027609256264</v>
      </c>
      <c r="AY35" s="140">
        <f t="shared" ref="AY35" si="44">20*LOG(((1-(10^(AW32/20)^2)*(1-((1-AY32)/(1+AY32))^2))^0.5))</f>
        <v>-44.884789587221434</v>
      </c>
      <c r="AZ35" s="13"/>
      <c r="BA35" s="85">
        <f t="shared" si="20"/>
        <v>0.12</v>
      </c>
      <c r="BB35" s="86">
        <f t="shared" si="21"/>
        <v>-1.4738053368284676E-4</v>
      </c>
      <c r="BC35" s="90">
        <f t="shared" si="22"/>
        <v>-12.167380713774353</v>
      </c>
      <c r="BD35" s="93">
        <f t="shared" ref="BD35:BD80" si="45">BB35</f>
        <v>-1.4738053368284676E-4</v>
      </c>
      <c r="BE35" s="14">
        <f>(BC36-BC35)/(BA36-BA35)</f>
        <v>-100.52417676506202</v>
      </c>
      <c r="BF35" s="90">
        <f>PI()*(IF(BE35&lt;0,BE35,(BE36+BE34)/2))/180</f>
        <v>-1.7544778624071145</v>
      </c>
      <c r="BG35" s="142">
        <f t="shared" si="23"/>
        <v>-41.781972910896911</v>
      </c>
    </row>
    <row r="36" spans="2:59" ht="18.600000000000001" customHeight="1">
      <c r="AY36" s="37"/>
      <c r="BA36" s="85">
        <f t="shared" si="20"/>
        <v>0.14000000000000001</v>
      </c>
      <c r="BB36" s="86">
        <f t="shared" si="21"/>
        <v>-2.7049270643166989E-4</v>
      </c>
      <c r="BC36" s="90">
        <f t="shared" si="22"/>
        <v>-14.177864249075595</v>
      </c>
      <c r="BD36" s="93">
        <f t="shared" si="45"/>
        <v>-2.7049270643166989E-4</v>
      </c>
      <c r="BE36" s="14">
        <f t="shared" ref="BE36:BE95" si="46">(BC37-BC36)/(BA37-BA36)</f>
        <v>-100.15599759147925</v>
      </c>
      <c r="BF36" s="90">
        <f t="shared" ref="BF36:BF99" si="47">PI()*(IF(BE36&lt;0,BE36,(BE37+BE35)/2))/180</f>
        <v>-1.7480519235908234</v>
      </c>
      <c r="BG36" s="142">
        <f t="shared" si="23"/>
        <v>-39.180598693812286</v>
      </c>
    </row>
    <row r="37" spans="2:59" ht="18.600000000000001" customHeight="1" thickBot="1">
      <c r="D37" s="22" t="s">
        <v>60</v>
      </c>
      <c r="E37" s="22"/>
      <c r="F37" s="22"/>
      <c r="G37" s="22"/>
      <c r="H37" s="22"/>
      <c r="I37" s="22" t="s">
        <v>61</v>
      </c>
      <c r="J37" s="22"/>
      <c r="K37" s="22"/>
      <c r="L37" s="22"/>
      <c r="M37" s="23"/>
      <c r="N37" s="23"/>
      <c r="O37" s="28" t="s">
        <v>62</v>
      </c>
      <c r="P37" s="23"/>
      <c r="Q37" s="23"/>
      <c r="R37" s="23"/>
      <c r="S37" s="22"/>
      <c r="T37" s="22" t="s">
        <v>63</v>
      </c>
      <c r="U37" s="23"/>
      <c r="V37" s="23"/>
      <c r="W37" s="23"/>
      <c r="X37" s="23"/>
      <c r="Y37" s="28" t="s">
        <v>64</v>
      </c>
      <c r="Z37" s="23"/>
      <c r="AA37" s="23"/>
      <c r="AB37" s="23"/>
      <c r="AC37" s="28" t="s">
        <v>65</v>
      </c>
      <c r="AD37" s="22"/>
      <c r="AE37" s="22"/>
      <c r="AF37" s="22"/>
      <c r="AG37" s="22"/>
      <c r="AH37" s="23"/>
      <c r="AI37" s="28" t="s">
        <v>66</v>
      </c>
      <c r="AJ37" s="23"/>
      <c r="AK37" s="23"/>
      <c r="AL37" s="22"/>
      <c r="AM37" s="28" t="s">
        <v>67</v>
      </c>
      <c r="AN37" s="22"/>
      <c r="AO37" s="23"/>
      <c r="AP37" s="23"/>
      <c r="AQ37" s="23"/>
      <c r="AR37" s="23"/>
      <c r="AS37" s="28" t="s">
        <v>68</v>
      </c>
      <c r="AT37" s="23"/>
      <c r="AU37" s="23"/>
      <c r="BA37" s="85">
        <f t="shared" si="20"/>
        <v>0.16</v>
      </c>
      <c r="BB37" s="86">
        <f t="shared" si="21"/>
        <v>-4.564397924850716E-4</v>
      </c>
      <c r="BC37" s="90">
        <f t="shared" si="22"/>
        <v>-16.180984200905179</v>
      </c>
      <c r="BD37" s="93">
        <f t="shared" si="45"/>
        <v>-4.564397924850716E-4</v>
      </c>
      <c r="BE37" s="14">
        <f t="shared" si="46"/>
        <v>-99.758618341050337</v>
      </c>
      <c r="BF37" s="90">
        <f t="shared" si="47"/>
        <v>-1.7411163472917319</v>
      </c>
      <c r="BG37" s="142">
        <f t="shared" si="23"/>
        <v>-36.949656783235916</v>
      </c>
    </row>
    <row r="38" spans="2:59" ht="18.600000000000001" customHeight="1" thickBot="1">
      <c r="B38" s="11"/>
      <c r="D38" s="212" t="s">
        <v>69</v>
      </c>
      <c r="E38" s="213"/>
      <c r="F38" s="214" t="s">
        <v>70</v>
      </c>
      <c r="G38" s="215"/>
      <c r="H38" s="207"/>
      <c r="I38" s="212" t="s">
        <v>71</v>
      </c>
      <c r="J38" s="213"/>
      <c r="K38" s="214" t="s">
        <v>72</v>
      </c>
      <c r="L38" s="215"/>
      <c r="M38" s="23"/>
      <c r="N38" s="208" t="s">
        <v>73</v>
      </c>
      <c r="O38" s="209"/>
      <c r="P38" s="210" t="s">
        <v>74</v>
      </c>
      <c r="Q38" s="211"/>
      <c r="R38" s="23"/>
      <c r="S38" s="212" t="s">
        <v>75</v>
      </c>
      <c r="T38" s="213"/>
      <c r="U38" s="214" t="s">
        <v>76</v>
      </c>
      <c r="V38" s="215"/>
      <c r="W38" s="22"/>
      <c r="X38" s="208" t="s">
        <v>77</v>
      </c>
      <c r="Y38" s="209"/>
      <c r="Z38" s="210" t="s">
        <v>78</v>
      </c>
      <c r="AA38" s="211"/>
      <c r="AB38" s="22"/>
      <c r="AC38" s="212" t="s">
        <v>79</v>
      </c>
      <c r="AD38" s="213"/>
      <c r="AE38" s="214" t="s">
        <v>80</v>
      </c>
      <c r="AF38" s="215"/>
      <c r="AG38" s="22"/>
      <c r="AH38" s="208" t="s">
        <v>81</v>
      </c>
      <c r="AI38" s="209"/>
      <c r="AJ38" s="210" t="s">
        <v>82</v>
      </c>
      <c r="AK38" s="211"/>
      <c r="AL38" s="22"/>
      <c r="AM38" s="212" t="s">
        <v>83</v>
      </c>
      <c r="AN38" s="213"/>
      <c r="AO38" s="214" t="s">
        <v>84</v>
      </c>
      <c r="AP38" s="215"/>
      <c r="AQ38" s="23"/>
      <c r="AR38" s="208" t="s">
        <v>85</v>
      </c>
      <c r="AS38" s="209"/>
      <c r="AT38" s="210" t="s">
        <v>86</v>
      </c>
      <c r="AU38" s="211"/>
      <c r="AW38" s="29" t="s">
        <v>4</v>
      </c>
      <c r="AY38" s="136" t="s">
        <v>46</v>
      </c>
      <c r="AZ38" s="13"/>
      <c r="BA38" s="85">
        <f t="shared" si="20"/>
        <v>0.18</v>
      </c>
      <c r="BB38" s="86">
        <f t="shared" si="21"/>
        <v>-7.2204964772077155E-4</v>
      </c>
      <c r="BC38" s="90">
        <f t="shared" si="22"/>
        <v>-18.176156567726185</v>
      </c>
      <c r="BD38" s="93">
        <f t="shared" si="45"/>
        <v>-7.2204964772077155E-4</v>
      </c>
      <c r="BE38" s="14">
        <f t="shared" si="46"/>
        <v>-99.340838485441992</v>
      </c>
      <c r="BF38" s="90">
        <f t="shared" si="47"/>
        <v>-1.7338247132628599</v>
      </c>
      <c r="BG38" s="19">
        <f t="shared" si="23"/>
        <v>-35.00473136716829</v>
      </c>
    </row>
    <row r="39" spans="2:59" ht="18.600000000000001" customHeight="1" thickTop="1" thickBot="1">
      <c r="B39" s="40">
        <v>0.12</v>
      </c>
      <c r="D39" s="1">
        <v>1</v>
      </c>
      <c r="E39" s="7">
        <v>0</v>
      </c>
      <c r="F39" s="2">
        <v>0</v>
      </c>
      <c r="G39" s="8">
        <v>0</v>
      </c>
      <c r="I39" s="1">
        <v>1</v>
      </c>
      <c r="J39" s="9">
        <v>0</v>
      </c>
      <c r="K39" s="2">
        <v>0</v>
      </c>
      <c r="L39" s="9">
        <f t="shared" ref="L39" si="48">IF(0=(1-$J$9*$K$9*$B39^2),10^14,$B39*$K$9/(1-$J$9*$K$9*$B39^2))</f>
        <v>0.11633143851583588</v>
      </c>
      <c r="N39" s="1">
        <f t="shared" ref="N39" si="49">D39*I39+F39*I42-E39*J39-G39*J42</f>
        <v>1</v>
      </c>
      <c r="O39" s="9">
        <f t="shared" ref="O39" si="50">(D39*J39+E39*I39+F39*J42+G39*I42)</f>
        <v>0</v>
      </c>
      <c r="P39" s="2">
        <f t="shared" ref="P39" si="51">D39*K39+F39*K42-E39*L39-G39*L42</f>
        <v>0</v>
      </c>
      <c r="Q39" s="8">
        <f t="shared" ref="Q39" si="52">(D39*L39+E39*K39+F39*L42+G39*K42)</f>
        <v>0.11633143851583588</v>
      </c>
      <c r="S39" s="1">
        <v>1</v>
      </c>
      <c r="T39" s="7">
        <v>0</v>
      </c>
      <c r="U39" s="2">
        <v>0</v>
      </c>
      <c r="V39" s="8">
        <v>0</v>
      </c>
      <c r="X39" s="1">
        <f t="shared" ref="X39" si="53">N39*S39+P39*S42-O39*T39-Q39*T42</f>
        <v>0.98311858656606221</v>
      </c>
      <c r="Y39" s="9">
        <f t="shared" ref="Y39" si="54">(N39*T39+O39*S39+P39*T42+Q39*S42)</f>
        <v>0</v>
      </c>
      <c r="Z39" s="2">
        <f t="shared" ref="Z39" si="55">N39*U39+P39*U42-O39*V39-Q39*V42</f>
        <v>0</v>
      </c>
      <c r="AA39" s="8">
        <f t="shared" ref="AA39" si="56">(N39*V39+O39*U39+P39*V42+Q39*U42)</f>
        <v>0.11633143851583588</v>
      </c>
      <c r="AB39" s="22"/>
      <c r="AC39" s="1">
        <v>1</v>
      </c>
      <c r="AD39" s="9">
        <v>0</v>
      </c>
      <c r="AE39" s="2">
        <v>0</v>
      </c>
      <c r="AF39" s="9">
        <f t="shared" ref="AF39" si="57">$B39*$AE$9</f>
        <v>9.7282800000000003E-2</v>
      </c>
      <c r="AH39" s="1">
        <f t="shared" ref="AH39" si="58">X39*AC39+Z39*AC42-Y39*AD39-AA39*AD42</f>
        <v>0.98311858656606221</v>
      </c>
      <c r="AI39" s="9">
        <f t="shared" ref="AI39" si="59">(X39*AD39+Y39*AC39+Z39*AD42+AA39*AC42)</f>
        <v>0</v>
      </c>
      <c r="AJ39" s="2">
        <f t="shared" ref="AJ39" si="60">X39*AE39+Z39*AE42-Y39*AF39-AA39*AF42</f>
        <v>0</v>
      </c>
      <c r="AK39" s="8">
        <f t="shared" ref="AK39" si="61">(X39*AF39+Y39*AE39+Z39*AF42+AA39*AE42)</f>
        <v>0.21197196734902479</v>
      </c>
      <c r="AM39" s="18">
        <v>1</v>
      </c>
      <c r="AN39" s="25">
        <v>0</v>
      </c>
      <c r="AO39" s="14">
        <v>0</v>
      </c>
      <c r="AP39" s="24">
        <v>0</v>
      </c>
      <c r="AR39" s="1">
        <f t="shared" ref="AR39" si="62">AH39*AM39+AJ39*AM42-AI39*AN39-AK39*AN42</f>
        <v>0.98311858656606221</v>
      </c>
      <c r="AS39" s="9">
        <f t="shared" ref="AS39" si="63">(AH39*AN39+AI39*AM39+AJ39*AN42+AK39*AM42)</f>
        <v>0.21197196734902479</v>
      </c>
      <c r="AT39" s="2">
        <f t="shared" ref="AT39" si="64">AH39*AO39+AJ39*AO42-AI39*AP39-AK39*AP42</f>
        <v>0</v>
      </c>
      <c r="AU39" s="8">
        <f t="shared" ref="AU39" si="65">(AH39*AP39+AI39*AO39+AJ39*AP42+AK39*AO42)</f>
        <v>0.21197196734902479</v>
      </c>
      <c r="AW39" s="30">
        <f t="shared" ref="AW39" si="66">20*LOG(((1+$AN$9)/$AN$9)/((AR39+AR42)^2+(AS39+AS42)^2)^0.5)</f>
        <v>-1.4738053368284676E-4</v>
      </c>
      <c r="AY39" s="137">
        <f t="shared" ref="AY39" si="67">((AR39^2+AS39^2)^0.5)/((AR42^2+AS42^2)^0.5)</f>
        <v>1.0114511856042807</v>
      </c>
      <c r="AZ39" s="13"/>
      <c r="BA39" s="85">
        <f t="shared" si="20"/>
        <v>0.2</v>
      </c>
      <c r="BB39" s="86">
        <f t="shared" si="21"/>
        <v>-1.0850813518695421E-3</v>
      </c>
      <c r="BC39" s="90">
        <f t="shared" si="22"/>
        <v>-20.162973337435027</v>
      </c>
      <c r="BD39" s="93">
        <f t="shared" si="45"/>
        <v>-1.0850813518695421E-3</v>
      </c>
      <c r="BE39" s="14">
        <f t="shared" si="46"/>
        <v>-98.912257338056847</v>
      </c>
      <c r="BF39" s="90">
        <f t="shared" si="47"/>
        <v>-1.7263445611290138</v>
      </c>
      <c r="BG39" s="142">
        <f t="shared" si="23"/>
        <v>-33.288273851802842</v>
      </c>
    </row>
    <row r="40" spans="2:59" ht="18.600000000000001" customHeight="1" thickBot="1">
      <c r="D40" s="3"/>
      <c r="G40" s="4"/>
      <c r="I40" s="3"/>
      <c r="L40" s="4"/>
      <c r="N40" s="3"/>
      <c r="Q40" s="4"/>
      <c r="S40" s="3"/>
      <c r="V40" s="4"/>
      <c r="X40" s="3"/>
      <c r="AA40" s="4"/>
      <c r="AC40" s="3"/>
      <c r="AF40" s="4"/>
      <c r="AH40" s="3"/>
      <c r="AK40" s="4"/>
      <c r="AM40" s="18"/>
      <c r="AN40" s="14"/>
      <c r="AO40" s="14"/>
      <c r="AP40" s="19"/>
      <c r="AR40" s="3"/>
      <c r="AU40" s="4"/>
      <c r="AY40" s="138"/>
      <c r="AZ40" s="13"/>
      <c r="BA40" s="85">
        <f t="shared" si="20"/>
        <v>0.22</v>
      </c>
      <c r="BB40" s="86">
        <f t="shared" si="21"/>
        <v>-1.5637432451478749E-3</v>
      </c>
      <c r="BC40" s="90">
        <f t="shared" si="22"/>
        <v>-22.141218484196163</v>
      </c>
      <c r="BD40" s="93">
        <f t="shared" si="45"/>
        <v>-1.5637432451478749E-3</v>
      </c>
      <c r="BE40" s="14">
        <f t="shared" si="46"/>
        <v>-98.483204973628219</v>
      </c>
      <c r="BF40" s="90">
        <f t="shared" si="47"/>
        <v>-1.7188561847062678</v>
      </c>
      <c r="BG40" s="142">
        <f t="shared" si="23"/>
        <v>-31.759328041105022</v>
      </c>
    </row>
    <row r="41" spans="2:59" ht="18.600000000000001" customHeight="1" thickBot="1">
      <c r="D41" s="216" t="s">
        <v>87</v>
      </c>
      <c r="E41" s="217"/>
      <c r="F41" s="218" t="s">
        <v>88</v>
      </c>
      <c r="G41" s="219"/>
      <c r="H41" s="207"/>
      <c r="I41" s="216" t="s">
        <v>89</v>
      </c>
      <c r="J41" s="217"/>
      <c r="K41" s="218" t="s">
        <v>90</v>
      </c>
      <c r="L41" s="219"/>
      <c r="N41" s="208" t="s">
        <v>7</v>
      </c>
      <c r="O41" s="209"/>
      <c r="P41" s="210" t="s">
        <v>8</v>
      </c>
      <c r="Q41" s="211"/>
      <c r="S41" s="216" t="s">
        <v>91</v>
      </c>
      <c r="T41" s="217"/>
      <c r="U41" s="218" t="s">
        <v>92</v>
      </c>
      <c r="V41" s="219"/>
      <c r="W41" s="22"/>
      <c r="X41" s="208" t="s">
        <v>93</v>
      </c>
      <c r="Y41" s="209"/>
      <c r="Z41" s="210" t="s">
        <v>94</v>
      </c>
      <c r="AA41" s="211"/>
      <c r="AB41" s="22"/>
      <c r="AC41" s="216" t="s">
        <v>3</v>
      </c>
      <c r="AD41" s="217"/>
      <c r="AE41" s="218" t="s">
        <v>2</v>
      </c>
      <c r="AF41" s="219"/>
      <c r="AG41" s="22"/>
      <c r="AH41" s="208" t="s">
        <v>95</v>
      </c>
      <c r="AI41" s="209"/>
      <c r="AJ41" s="210" t="s">
        <v>96</v>
      </c>
      <c r="AK41" s="211"/>
      <c r="AL41" s="22"/>
      <c r="AM41" s="216" t="s">
        <v>97</v>
      </c>
      <c r="AN41" s="217"/>
      <c r="AO41" s="218" t="s">
        <v>98</v>
      </c>
      <c r="AP41" s="219"/>
      <c r="AR41" s="208" t="s">
        <v>99</v>
      </c>
      <c r="AS41" s="209"/>
      <c r="AT41" s="210" t="s">
        <v>100</v>
      </c>
      <c r="AU41" s="211"/>
      <c r="AW41" s="48" t="s">
        <v>10</v>
      </c>
      <c r="AY41" s="139" t="s">
        <v>47</v>
      </c>
      <c r="AZ41" s="13"/>
      <c r="BA41" s="85">
        <f t="shared" si="20"/>
        <v>0.24</v>
      </c>
      <c r="BB41" s="86">
        <f t="shared" si="21"/>
        <v>-2.1761615843097141E-3</v>
      </c>
      <c r="BC41" s="90">
        <f t="shared" si="22"/>
        <v>-24.110882583668726</v>
      </c>
      <c r="BD41" s="93">
        <f t="shared" si="45"/>
        <v>-2.1761615843097141E-3</v>
      </c>
      <c r="BE41" s="14">
        <f t="shared" si="46"/>
        <v>-98.064682508316722</v>
      </c>
      <c r="BF41" s="90">
        <f t="shared" si="47"/>
        <v>-1.7115515896930185</v>
      </c>
      <c r="BG41" s="142">
        <f t="shared" si="23"/>
        <v>-30.387744720001734</v>
      </c>
    </row>
    <row r="42" spans="2:59" ht="18.600000000000001" customHeight="1" thickTop="1" thickBot="1">
      <c r="D42" s="1">
        <v>0</v>
      </c>
      <c r="E42" s="8">
        <f t="shared" ref="E42" si="68">$E$9*$B39</f>
        <v>6.8005200000000002E-2</v>
      </c>
      <c r="F42" s="2">
        <v>1</v>
      </c>
      <c r="G42" s="8">
        <v>0</v>
      </c>
      <c r="I42" s="1">
        <v>0</v>
      </c>
      <c r="J42" s="9">
        <v>0</v>
      </c>
      <c r="K42" s="2">
        <v>1</v>
      </c>
      <c r="L42" s="8">
        <v>0</v>
      </c>
      <c r="N42" s="1">
        <f t="shared" ref="N42" si="69">D42*I39+F42*I42-E42*J39-G42*J42</f>
        <v>0</v>
      </c>
      <c r="O42" s="9">
        <f t="shared" ref="O42" si="70">(D42*J39+E42*I39+F42*J42+G42*I42)</f>
        <v>6.8005200000000002E-2</v>
      </c>
      <c r="P42" s="2">
        <f t="shared" ref="P42" si="71">D42*K39+F42*K42-E42*L39-G42*L42</f>
        <v>0.99208885725744289</v>
      </c>
      <c r="Q42" s="8">
        <f t="shared" ref="Q42" si="72">(D42*L39+E42*K39+F42*L42+G42*K42)</f>
        <v>0</v>
      </c>
      <c r="S42" s="1">
        <v>0</v>
      </c>
      <c r="T42" s="8">
        <f t="shared" ref="T42" si="73">$T$9*$B39</f>
        <v>0.14511479999999999</v>
      </c>
      <c r="U42" s="2">
        <v>1</v>
      </c>
      <c r="V42" s="8">
        <v>0</v>
      </c>
      <c r="X42" s="1">
        <f t="shared" ref="X42" si="74">N42*S39+P42*S42-O42*T39-Q42*T42</f>
        <v>0</v>
      </c>
      <c r="Y42" s="9">
        <f t="shared" ref="Y42" si="75">(N42*T39+O42*S39+P42*T42+Q42*S42)</f>
        <v>0.21197197610314239</v>
      </c>
      <c r="Z42" s="2">
        <f t="shared" ref="Z42" si="76">N42*U39+P42*U42-O42*V39-Q42*V42</f>
        <v>0.99208885725744289</v>
      </c>
      <c r="AA42" s="8">
        <f t="shared" ref="AA42" si="77">(N42*V39+O42*U39+P42*V42+Q42*U42)</f>
        <v>0</v>
      </c>
      <c r="AB42" s="22"/>
      <c r="AC42" s="1">
        <v>0</v>
      </c>
      <c r="AD42" s="9">
        <v>0</v>
      </c>
      <c r="AE42" s="2">
        <v>1</v>
      </c>
      <c r="AF42" s="8">
        <v>0</v>
      </c>
      <c r="AH42" s="1">
        <f t="shared" ref="AH42" si="78">X42*AC39+Z42*AC42-Y42*AD39-AA42*AD42</f>
        <v>0</v>
      </c>
      <c r="AI42" s="9">
        <f t="shared" ref="AI42" si="79">(X42*AD39+Y42*AC39+Z42*AD42+AA42*AC42)</f>
        <v>0.21197197610314239</v>
      </c>
      <c r="AJ42" s="2">
        <f t="shared" ref="AJ42" si="80">X42*AE39+Z42*AE42-Y42*AF39-AA42*AF42</f>
        <v>0.9714676299005961</v>
      </c>
      <c r="AK42" s="8">
        <f t="shared" ref="AK42" si="81">(X42*AF39+Y42*AE39+Z42*AF42+AA42*AE42)</f>
        <v>0</v>
      </c>
      <c r="AM42" s="20">
        <f t="shared" ref="AM42" si="82">1/$AN$9</f>
        <v>1</v>
      </c>
      <c r="AN42" s="27">
        <v>0</v>
      </c>
      <c r="AO42" s="21">
        <v>1</v>
      </c>
      <c r="AP42" s="26">
        <v>0</v>
      </c>
      <c r="AR42" s="1">
        <f t="shared" ref="AR42" si="83">AH42*AM39+AJ42*AM42-AI42*AN39-AK42*AN42</f>
        <v>0.9714676299005961</v>
      </c>
      <c r="AS42" s="9">
        <f t="shared" ref="AS42" si="84">(AH42*AN39+AI42*AM39+AJ42*AN42+AK42*AM42)</f>
        <v>0.21197197610314239</v>
      </c>
      <c r="AT42" s="2">
        <f t="shared" ref="AT42" si="85">AH42*AO39+AJ42*AO42-AI42*AP39-AK42*AP42</f>
        <v>0.9714676299005961</v>
      </c>
      <c r="AU42" s="8">
        <f t="shared" ref="AU42" si="86">(AH42*AP39+AI42*AO39+AJ42*AP42+AK42*AO42)</f>
        <v>0</v>
      </c>
      <c r="AW42" s="49">
        <f t="shared" ref="AW42" si="87">(180/PI())*ATAN(-1*(AS39/AR39))</f>
        <v>-12.167380713774353</v>
      </c>
      <c r="AY42" s="140">
        <f t="shared" ref="AY42" si="88">20*LOG(((1-(10^(AW39/20)^2)*(1-((1-AY39)/(1+AY39))^2))^0.5))</f>
        <v>-41.781972910896911</v>
      </c>
      <c r="AZ42" s="13"/>
      <c r="BA42" s="85">
        <f t="shared" si="20"/>
        <v>0.26</v>
      </c>
      <c r="BB42" s="86">
        <f t="shared" si="21"/>
        <v>-2.9398032548460474E-3</v>
      </c>
      <c r="BC42" s="90">
        <f t="shared" si="22"/>
        <v>-26.072176233835062</v>
      </c>
      <c r="BD42" s="93">
        <f t="shared" si="45"/>
        <v>-2.9398032548460474E-3</v>
      </c>
      <c r="BE42" s="14">
        <f t="shared" si="46"/>
        <v>-97.668315078481967</v>
      </c>
      <c r="BF42" s="90">
        <f t="shared" si="47"/>
        <v>-1.7046336729947342</v>
      </c>
      <c r="BG42" s="142">
        <f t="shared" si="23"/>
        <v>-29.150719591749041</v>
      </c>
    </row>
    <row r="43" spans="2:59" ht="18.600000000000001" customHeight="1">
      <c r="AY43" s="37"/>
      <c r="BA43" s="85">
        <f t="shared" si="20"/>
        <v>0.28000000000000003</v>
      </c>
      <c r="BB43" s="86">
        <f t="shared" si="21"/>
        <v>-3.8708568438849391E-3</v>
      </c>
      <c r="BC43" s="90">
        <f t="shared" si="22"/>
        <v>-28.025542535404703</v>
      </c>
      <c r="BD43" s="93">
        <f t="shared" si="45"/>
        <v>-3.8708568438849391E-3</v>
      </c>
      <c r="BE43" s="14">
        <f t="shared" si="46"/>
        <v>-97.306320521970065</v>
      </c>
      <c r="BF43" s="90">
        <f t="shared" si="47"/>
        <v>-1.698315676109305</v>
      </c>
      <c r="BG43" s="142">
        <f t="shared" si="23"/>
        <v>-28.030617539975569</v>
      </c>
    </row>
    <row r="44" spans="2:59" ht="18.600000000000001" customHeight="1" thickBot="1">
      <c r="D44" s="22" t="s">
        <v>60</v>
      </c>
      <c r="E44" s="22"/>
      <c r="F44" s="22"/>
      <c r="G44" s="22"/>
      <c r="H44" s="22"/>
      <c r="I44" s="22" t="s">
        <v>61</v>
      </c>
      <c r="J44" s="22"/>
      <c r="K44" s="22"/>
      <c r="L44" s="22"/>
      <c r="M44" s="23"/>
      <c r="N44" s="23"/>
      <c r="O44" s="28" t="s">
        <v>62</v>
      </c>
      <c r="P44" s="23"/>
      <c r="Q44" s="23"/>
      <c r="R44" s="23"/>
      <c r="S44" s="22"/>
      <c r="T44" s="22" t="s">
        <v>63</v>
      </c>
      <c r="U44" s="23"/>
      <c r="V44" s="23"/>
      <c r="W44" s="23"/>
      <c r="X44" s="23"/>
      <c r="Y44" s="28" t="s">
        <v>64</v>
      </c>
      <c r="Z44" s="23"/>
      <c r="AA44" s="23"/>
      <c r="AB44" s="23"/>
      <c r="AC44" s="28" t="s">
        <v>65</v>
      </c>
      <c r="AD44" s="22"/>
      <c r="AE44" s="22"/>
      <c r="AF44" s="22"/>
      <c r="AG44" s="22"/>
      <c r="AH44" s="23"/>
      <c r="AI44" s="28" t="s">
        <v>66</v>
      </c>
      <c r="AJ44" s="23"/>
      <c r="AK44" s="23"/>
      <c r="AL44" s="22"/>
      <c r="AM44" s="28" t="s">
        <v>67</v>
      </c>
      <c r="AN44" s="22"/>
      <c r="AO44" s="23"/>
      <c r="AP44" s="23"/>
      <c r="AQ44" s="23"/>
      <c r="AR44" s="23"/>
      <c r="AS44" s="28" t="s">
        <v>68</v>
      </c>
      <c r="AT44" s="23"/>
      <c r="AU44" s="23"/>
      <c r="BA44" s="85">
        <f t="shared" si="20"/>
        <v>0.3</v>
      </c>
      <c r="BB44" s="86">
        <f t="shared" si="21"/>
        <v>-4.9835773878511768E-3</v>
      </c>
      <c r="BC44" s="90">
        <f t="shared" si="22"/>
        <v>-29.971668945844101</v>
      </c>
      <c r="BD44" s="93">
        <f t="shared" si="45"/>
        <v>-4.9835773878511768E-3</v>
      </c>
      <c r="BE44" s="14">
        <f t="shared" si="46"/>
        <v>-96.991496405340257</v>
      </c>
      <c r="BF44" s="90">
        <f t="shared" si="47"/>
        <v>-1.6928209587094321</v>
      </c>
      <c r="BG44" s="142">
        <f t="shared" si="23"/>
        <v>-27.013549059918553</v>
      </c>
    </row>
    <row r="45" spans="2:59" ht="18.600000000000001" customHeight="1" thickBot="1">
      <c r="B45" s="11"/>
      <c r="D45" s="212" t="s">
        <v>69</v>
      </c>
      <c r="E45" s="213"/>
      <c r="F45" s="214" t="s">
        <v>70</v>
      </c>
      <c r="G45" s="215"/>
      <c r="H45" s="207"/>
      <c r="I45" s="212" t="s">
        <v>71</v>
      </c>
      <c r="J45" s="213"/>
      <c r="K45" s="214" t="s">
        <v>72</v>
      </c>
      <c r="L45" s="215"/>
      <c r="M45" s="23"/>
      <c r="N45" s="208" t="s">
        <v>73</v>
      </c>
      <c r="O45" s="209"/>
      <c r="P45" s="210" t="s">
        <v>74</v>
      </c>
      <c r="Q45" s="211"/>
      <c r="R45" s="23"/>
      <c r="S45" s="212" t="s">
        <v>75</v>
      </c>
      <c r="T45" s="213"/>
      <c r="U45" s="214" t="s">
        <v>76</v>
      </c>
      <c r="V45" s="215"/>
      <c r="W45" s="22"/>
      <c r="X45" s="208" t="s">
        <v>77</v>
      </c>
      <c r="Y45" s="209"/>
      <c r="Z45" s="210" t="s">
        <v>78</v>
      </c>
      <c r="AA45" s="211"/>
      <c r="AB45" s="22"/>
      <c r="AC45" s="212" t="s">
        <v>79</v>
      </c>
      <c r="AD45" s="213"/>
      <c r="AE45" s="214" t="s">
        <v>80</v>
      </c>
      <c r="AF45" s="215"/>
      <c r="AG45" s="22"/>
      <c r="AH45" s="208" t="s">
        <v>81</v>
      </c>
      <c r="AI45" s="209"/>
      <c r="AJ45" s="210" t="s">
        <v>82</v>
      </c>
      <c r="AK45" s="211"/>
      <c r="AL45" s="22"/>
      <c r="AM45" s="212" t="s">
        <v>83</v>
      </c>
      <c r="AN45" s="213"/>
      <c r="AO45" s="214" t="s">
        <v>84</v>
      </c>
      <c r="AP45" s="215"/>
      <c r="AQ45" s="23"/>
      <c r="AR45" s="208" t="s">
        <v>85</v>
      </c>
      <c r="AS45" s="209"/>
      <c r="AT45" s="210" t="s">
        <v>86</v>
      </c>
      <c r="AU45" s="211"/>
      <c r="AW45" s="29" t="s">
        <v>4</v>
      </c>
      <c r="AY45" s="136" t="s">
        <v>46</v>
      </c>
      <c r="AZ45" s="13"/>
      <c r="BA45" s="85">
        <f t="shared" si="20"/>
        <v>0.32</v>
      </c>
      <c r="BB45" s="86">
        <f t="shared" si="21"/>
        <v>-6.2896012716197333E-3</v>
      </c>
      <c r="BC45" s="90">
        <f t="shared" si="22"/>
        <v>-31.911498873950908</v>
      </c>
      <c r="BD45" s="93">
        <f t="shared" si="45"/>
        <v>-6.2896012716197333E-3</v>
      </c>
      <c r="BE45" s="14">
        <f t="shared" si="46"/>
        <v>-96.737227684349222</v>
      </c>
      <c r="BF45" s="90">
        <f t="shared" si="47"/>
        <v>-1.6883831323433036</v>
      </c>
      <c r="BG45" s="142">
        <f t="shared" si="23"/>
        <v>-26.088406909890214</v>
      </c>
    </row>
    <row r="46" spans="2:59" ht="18.600000000000001" customHeight="1" thickTop="1" thickBot="1">
      <c r="B46" s="40">
        <v>0.14000000000000001</v>
      </c>
      <c r="D46" s="1">
        <v>1</v>
      </c>
      <c r="E46" s="7">
        <v>0</v>
      </c>
      <c r="F46" s="2">
        <v>0</v>
      </c>
      <c r="G46" s="8">
        <v>0</v>
      </c>
      <c r="I46" s="1">
        <v>1</v>
      </c>
      <c r="J46" s="9">
        <v>0</v>
      </c>
      <c r="K46" s="2">
        <v>0</v>
      </c>
      <c r="L46" s="9">
        <f t="shared" ref="L46" si="89">IF(0=(1-$J$9*$K$9*$B46^2),10^14,$B46*$K$9/(1-$J$9*$K$9*$B46^2))</f>
        <v>0.13592944354683351</v>
      </c>
      <c r="N46" s="1">
        <f t="shared" ref="N46" si="90">D46*I46+F46*I49-E46*J46-G46*J49</f>
        <v>1</v>
      </c>
      <c r="O46" s="9">
        <f t="shared" ref="O46" si="91">(D46*J46+E46*I46+F46*J49+G46*I49)</f>
        <v>0</v>
      </c>
      <c r="P46" s="2">
        <f t="shared" ref="P46" si="92">D46*K46+F46*K49-E46*L46-G46*L49</f>
        <v>0</v>
      </c>
      <c r="Q46" s="8">
        <f t="shared" ref="Q46" si="93">(D46*L46+E46*K46+F46*L49+G46*K49)</f>
        <v>0.13592944354683351</v>
      </c>
      <c r="S46" s="1">
        <v>1</v>
      </c>
      <c r="T46" s="7">
        <v>0</v>
      </c>
      <c r="U46" s="2">
        <v>0</v>
      </c>
      <c r="V46" s="8">
        <v>0</v>
      </c>
      <c r="X46" s="1">
        <f t="shared" ref="X46" si="94">N46*S46+P46*S49-O46*T46-Q46*T49</f>
        <v>0.97698706364985499</v>
      </c>
      <c r="Y46" s="9">
        <f t="shared" ref="Y46" si="95">(N46*T46+O46*S46+P46*T49+Q46*S49)</f>
        <v>0</v>
      </c>
      <c r="Z46" s="2">
        <f t="shared" ref="Z46" si="96">N46*U46+P46*U49-O46*V46-Q46*V49</f>
        <v>0</v>
      </c>
      <c r="AA46" s="8">
        <f t="shared" ref="AA46" si="97">(N46*V46+O46*U46+P46*V49+Q46*U49)</f>
        <v>0.13592944354683351</v>
      </c>
      <c r="AB46" s="22"/>
      <c r="AC46" s="1">
        <v>1</v>
      </c>
      <c r="AD46" s="9">
        <v>0</v>
      </c>
      <c r="AE46" s="2">
        <v>0</v>
      </c>
      <c r="AF46" s="9">
        <f t="shared" ref="AF46" si="98">$B46*$AE$9</f>
        <v>0.11349660000000002</v>
      </c>
      <c r="AH46" s="1">
        <f t="shared" ref="AH46" si="99">X46*AC46+Z46*AC49-Y46*AD46-AA46*AD49</f>
        <v>0.97698706364985499</v>
      </c>
      <c r="AI46" s="9">
        <f t="shared" ref="AI46" si="100">(X46*AD46+Y46*AC46+Z46*AD49+AA46*AC49)</f>
        <v>0</v>
      </c>
      <c r="AJ46" s="2">
        <f t="shared" ref="AJ46" si="101">X46*AE46+Z46*AE49-Y46*AF46-AA46*AF49</f>
        <v>0</v>
      </c>
      <c r="AK46" s="8">
        <f t="shared" ref="AK46" si="102">(X46*AF46+Y46*AE46+Z46*AF49+AA46*AE49)</f>
        <v>0.24681415351507566</v>
      </c>
      <c r="AM46" s="18">
        <v>1</v>
      </c>
      <c r="AN46" s="25">
        <v>0</v>
      </c>
      <c r="AO46" s="14">
        <v>0</v>
      </c>
      <c r="AP46" s="24">
        <v>0</v>
      </c>
      <c r="AR46" s="1">
        <f t="shared" ref="AR46" si="103">AH46*AM46+AJ46*AM49-AI46*AN46-AK46*AN49</f>
        <v>0.97698706364985499</v>
      </c>
      <c r="AS46" s="9">
        <f t="shared" ref="AS46" si="104">(AH46*AN46+AI46*AM46+AJ46*AN49+AK46*AM49)</f>
        <v>0.24681415351507566</v>
      </c>
      <c r="AT46" s="2">
        <f t="shared" ref="AT46" si="105">AH46*AO46+AJ46*AO49-AI46*AP46-AK46*AP49</f>
        <v>0</v>
      </c>
      <c r="AU46" s="8">
        <f t="shared" ref="AU46" si="106">(AH46*AP46+AI46*AO46+AJ46*AP49+AK46*AO49)</f>
        <v>0.24681415351507566</v>
      </c>
      <c r="AW46" s="30">
        <f t="shared" ref="AW46" si="107">20*LOG(((1+$AN$9)/$AN$9)/((AR46+AR49)^2+(AS46+AS49)^2)^0.5)</f>
        <v>-2.7049270643166989E-4</v>
      </c>
      <c r="AY46" s="137">
        <f t="shared" ref="AY46" si="108">((AR46^2+AS46^2)^0.5)/((AR49^2+AS49^2)^0.5)</f>
        <v>1.0154132434451695</v>
      </c>
      <c r="AZ46" s="13"/>
      <c r="BA46" s="85">
        <f t="shared" si="20"/>
        <v>0.34</v>
      </c>
      <c r="BB46" s="86">
        <f t="shared" si="21"/>
        <v>-7.7972390852366364E-3</v>
      </c>
      <c r="BC46" s="90">
        <f t="shared" si="22"/>
        <v>-33.846243427637894</v>
      </c>
      <c r="BD46" s="93">
        <f t="shared" si="45"/>
        <v>-7.7972390852366364E-3</v>
      </c>
      <c r="BE46" s="14">
        <f t="shared" si="46"/>
        <v>-96.557516956926833</v>
      </c>
      <c r="BF46" s="90">
        <f t="shared" si="47"/>
        <v>-1.685246588448629</v>
      </c>
      <c r="BG46" s="142">
        <f t="shared" si="23"/>
        <v>-25.246195396065346</v>
      </c>
    </row>
    <row r="47" spans="2:59" ht="18.600000000000001" customHeight="1" thickBot="1">
      <c r="D47" s="3"/>
      <c r="G47" s="4"/>
      <c r="I47" s="3"/>
      <c r="L47" s="4"/>
      <c r="N47" s="3"/>
      <c r="Q47" s="4"/>
      <c r="S47" s="3"/>
      <c r="V47" s="4"/>
      <c r="X47" s="3"/>
      <c r="AA47" s="4"/>
      <c r="AC47" s="3"/>
      <c r="AF47" s="4"/>
      <c r="AH47" s="3"/>
      <c r="AK47" s="4"/>
      <c r="AM47" s="18"/>
      <c r="AN47" s="14"/>
      <c r="AO47" s="14"/>
      <c r="AP47" s="19"/>
      <c r="AR47" s="3"/>
      <c r="AU47" s="4"/>
      <c r="AY47" s="138"/>
      <c r="AZ47" s="13"/>
      <c r="BA47" s="85">
        <f t="shared" si="20"/>
        <v>0.36</v>
      </c>
      <c r="BB47" s="86">
        <f t="shared" si="21"/>
        <v>-9.5107557565070264E-3</v>
      </c>
      <c r="BC47" s="90">
        <f t="shared" si="22"/>
        <v>-35.777393766776427</v>
      </c>
      <c r="BD47" s="93">
        <f t="shared" si="45"/>
        <v>-9.5107557565070264E-3</v>
      </c>
      <c r="BE47" s="14">
        <f t="shared" si="46"/>
        <v>-96.467038982598211</v>
      </c>
      <c r="BF47" s="90">
        <f t="shared" si="47"/>
        <v>-1.6836674498960595</v>
      </c>
      <c r="BG47" s="142">
        <f t="shared" si="23"/>
        <v>-24.479552068574677</v>
      </c>
    </row>
    <row r="48" spans="2:59" ht="18.600000000000001" customHeight="1" thickBot="1">
      <c r="D48" s="216" t="s">
        <v>87</v>
      </c>
      <c r="E48" s="217"/>
      <c r="F48" s="218" t="s">
        <v>88</v>
      </c>
      <c r="G48" s="219"/>
      <c r="H48" s="207"/>
      <c r="I48" s="216" t="s">
        <v>89</v>
      </c>
      <c r="J48" s="217"/>
      <c r="K48" s="218" t="s">
        <v>90</v>
      </c>
      <c r="L48" s="219"/>
      <c r="N48" s="208" t="s">
        <v>7</v>
      </c>
      <c r="O48" s="209"/>
      <c r="P48" s="210" t="s">
        <v>8</v>
      </c>
      <c r="Q48" s="211"/>
      <c r="S48" s="216" t="s">
        <v>91</v>
      </c>
      <c r="T48" s="217"/>
      <c r="U48" s="218" t="s">
        <v>92</v>
      </c>
      <c r="V48" s="219"/>
      <c r="W48" s="22"/>
      <c r="X48" s="208" t="s">
        <v>93</v>
      </c>
      <c r="Y48" s="209"/>
      <c r="Z48" s="210" t="s">
        <v>94</v>
      </c>
      <c r="AA48" s="211"/>
      <c r="AB48" s="22"/>
      <c r="AC48" s="216" t="s">
        <v>3</v>
      </c>
      <c r="AD48" s="217"/>
      <c r="AE48" s="218" t="s">
        <v>2</v>
      </c>
      <c r="AF48" s="219"/>
      <c r="AG48" s="22"/>
      <c r="AH48" s="208" t="s">
        <v>95</v>
      </c>
      <c r="AI48" s="209"/>
      <c r="AJ48" s="210" t="s">
        <v>96</v>
      </c>
      <c r="AK48" s="211"/>
      <c r="AL48" s="22"/>
      <c r="AM48" s="216" t="s">
        <v>97</v>
      </c>
      <c r="AN48" s="217"/>
      <c r="AO48" s="218" t="s">
        <v>98</v>
      </c>
      <c r="AP48" s="219"/>
      <c r="AR48" s="208" t="s">
        <v>99</v>
      </c>
      <c r="AS48" s="209"/>
      <c r="AT48" s="210" t="s">
        <v>100</v>
      </c>
      <c r="AU48" s="211"/>
      <c r="AW48" s="48" t="s">
        <v>10</v>
      </c>
      <c r="AY48" s="139" t="s">
        <v>47</v>
      </c>
      <c r="AZ48" s="13"/>
      <c r="BA48" s="85">
        <f t="shared" si="20"/>
        <v>0.38</v>
      </c>
      <c r="BB48" s="86">
        <f t="shared" si="21"/>
        <v>-1.1429648995169258E-2</v>
      </c>
      <c r="BC48" s="90">
        <f t="shared" si="22"/>
        <v>-37.706734546428393</v>
      </c>
      <c r="BD48" s="93">
        <f t="shared" si="45"/>
        <v>-1.1429648995169258E-2</v>
      </c>
      <c r="BE48" s="14">
        <f t="shared" si="46"/>
        <v>-96.481220903506241</v>
      </c>
      <c r="BF48" s="90">
        <f t="shared" si="47"/>
        <v>-1.6839149711101622</v>
      </c>
      <c r="BG48" s="142">
        <f t="shared" si="23"/>
        <v>-23.78239980500096</v>
      </c>
    </row>
    <row r="49" spans="2:59" ht="18.600000000000001" customHeight="1" thickTop="1" thickBot="1">
      <c r="D49" s="1">
        <v>0</v>
      </c>
      <c r="E49" s="8">
        <f t="shared" ref="E49" si="109">$E$9*$B46</f>
        <v>7.9339400000000018E-2</v>
      </c>
      <c r="F49" s="2">
        <v>1</v>
      </c>
      <c r="G49" s="8">
        <v>0</v>
      </c>
      <c r="I49" s="1">
        <v>0</v>
      </c>
      <c r="J49" s="9">
        <v>0</v>
      </c>
      <c r="K49" s="2">
        <v>1</v>
      </c>
      <c r="L49" s="8">
        <v>0</v>
      </c>
      <c r="N49" s="1">
        <f t="shared" ref="N49" si="110">D49*I46+F49*I49-E49*J46-G49*J49</f>
        <v>0</v>
      </c>
      <c r="O49" s="9">
        <f t="shared" ref="O49" si="111">(D49*J46+E49*I46+F49*J49+G49*I49)</f>
        <v>7.9339400000000018E-2</v>
      </c>
      <c r="P49" s="2">
        <f t="shared" ref="P49" si="112">D49*K46+F49*K49-E49*L46-G49*L49</f>
        <v>0.98921543950666035</v>
      </c>
      <c r="Q49" s="8">
        <f t="shared" ref="Q49" si="113">(D49*L46+E49*K46+F49*L49+G49*K49)</f>
        <v>0</v>
      </c>
      <c r="S49" s="1">
        <v>0</v>
      </c>
      <c r="T49" s="8">
        <f t="shared" ref="T49" si="114">$T$9*$B46</f>
        <v>0.16930060000000002</v>
      </c>
      <c r="U49" s="2">
        <v>1</v>
      </c>
      <c r="V49" s="8">
        <v>0</v>
      </c>
      <c r="X49" s="1">
        <f t="shared" ref="X49" si="115">N49*S46+P49*S49-O49*T46-Q49*T49</f>
        <v>0</v>
      </c>
      <c r="Y49" s="9">
        <f t="shared" ref="Y49" si="116">(N49*T46+O49*S46+P49*T49+Q49*S49)</f>
        <v>0.24681416743774132</v>
      </c>
      <c r="Z49" s="2">
        <f t="shared" ref="Z49" si="117">N49*U46+P49*U49-O49*V46-Q49*V49</f>
        <v>0.98921543950666035</v>
      </c>
      <c r="AA49" s="8">
        <f t="shared" ref="AA49" si="118">(N49*V46+O49*U46+P49*V49+Q49*U49)</f>
        <v>0</v>
      </c>
      <c r="AB49" s="22"/>
      <c r="AC49" s="1">
        <v>0</v>
      </c>
      <c r="AD49" s="9">
        <v>0</v>
      </c>
      <c r="AE49" s="2">
        <v>1</v>
      </c>
      <c r="AF49" s="8">
        <v>0</v>
      </c>
      <c r="AH49" s="1">
        <f t="shared" ref="AH49" si="119">X49*AC46+Z49*AC49-Y49*AD46-AA49*AD49</f>
        <v>0</v>
      </c>
      <c r="AI49" s="9">
        <f t="shared" ref="AI49" si="120">(X49*AD46+Y49*AC46+Z49*AD49+AA49*AC49)</f>
        <v>0.24681416743774132</v>
      </c>
      <c r="AJ49" s="2">
        <f t="shared" ref="AJ49" si="121">X49*AE46+Z49*AE49-Y49*AF46-AA49*AF49</f>
        <v>0.96120287067064603</v>
      </c>
      <c r="AK49" s="8">
        <f t="shared" ref="AK49" si="122">(X49*AF46+Y49*AE46+Z49*AF49+AA49*AE49)</f>
        <v>0</v>
      </c>
      <c r="AM49" s="20">
        <f t="shared" ref="AM49" si="123">1/$AN$9</f>
        <v>1</v>
      </c>
      <c r="AN49" s="27">
        <v>0</v>
      </c>
      <c r="AO49" s="21">
        <v>1</v>
      </c>
      <c r="AP49" s="26">
        <v>0</v>
      </c>
      <c r="AR49" s="1">
        <f t="shared" ref="AR49" si="124">AH49*AM46+AJ49*AM49-AI49*AN46-AK49*AN49</f>
        <v>0.96120287067064603</v>
      </c>
      <c r="AS49" s="9">
        <f t="shared" ref="AS49" si="125">(AH49*AN46+AI49*AM46+AJ49*AN49+AK49*AM49)</f>
        <v>0.24681416743774132</v>
      </c>
      <c r="AT49" s="2">
        <f t="shared" ref="AT49" si="126">AH49*AO46+AJ49*AO49-AI49*AP46-AK49*AP49</f>
        <v>0.96120287067064603</v>
      </c>
      <c r="AU49" s="8">
        <f t="shared" ref="AU49" si="127">(AH49*AP46+AI49*AO46+AJ49*AP49+AK49*AO49)</f>
        <v>0</v>
      </c>
      <c r="AW49" s="49">
        <f t="shared" ref="AW49" si="128">(180/PI())*ATAN(-1*(AS46/AR46))</f>
        <v>-14.177864249075595</v>
      </c>
      <c r="AY49" s="140">
        <f t="shared" ref="AY49" si="129">20*LOG(((1-(10^(AW46/20)^2)*(1-((1-AY46)/(1+AY46))^2))^0.5))</f>
        <v>-39.180598693812286</v>
      </c>
      <c r="AZ49" s="13"/>
      <c r="BA49" s="85">
        <f t="shared" si="20"/>
        <v>0.4</v>
      </c>
      <c r="BB49" s="86">
        <f t="shared" si="21"/>
        <v>-1.3547939036512489E-2</v>
      </c>
      <c r="BC49" s="90">
        <f t="shared" si="22"/>
        <v>-39.63635896449852</v>
      </c>
      <c r="BD49" s="93">
        <f t="shared" si="45"/>
        <v>-1.3547939036512489E-2</v>
      </c>
      <c r="BE49" s="14">
        <f t="shared" si="46"/>
        <v>-96.616349400266628</v>
      </c>
      <c r="BF49" s="90">
        <f t="shared" si="47"/>
        <v>-1.6862734082919013</v>
      </c>
      <c r="BG49" s="142">
        <f t="shared" si="23"/>
        <v>-23.149689800433087</v>
      </c>
    </row>
    <row r="50" spans="2:59" ht="18.600000000000001" customHeight="1">
      <c r="AY50" s="37"/>
      <c r="BA50" s="85">
        <f t="shared" si="20"/>
        <v>0.42</v>
      </c>
      <c r="BB50" s="86">
        <f t="shared" si="21"/>
        <v>-1.5853484900818685E-2</v>
      </c>
      <c r="BC50" s="90">
        <f t="shared" si="22"/>
        <v>-41.568685952503849</v>
      </c>
      <c r="BD50" s="93">
        <f t="shared" si="45"/>
        <v>-1.5853484900818685E-2</v>
      </c>
      <c r="BE50" s="14">
        <f t="shared" si="46"/>
        <v>-96.889705825353104</v>
      </c>
      <c r="BF50" s="90">
        <f t="shared" si="47"/>
        <v>-1.6910443779411417</v>
      </c>
      <c r="BG50" s="142">
        <f t="shared" si="23"/>
        <v>-22.577209773701977</v>
      </c>
    </row>
    <row r="51" spans="2:59" ht="18.600000000000001" customHeight="1" thickBot="1">
      <c r="D51" s="22" t="s">
        <v>60</v>
      </c>
      <c r="E51" s="22"/>
      <c r="F51" s="22"/>
      <c r="G51" s="22"/>
      <c r="H51" s="22"/>
      <c r="I51" s="22" t="s">
        <v>61</v>
      </c>
      <c r="J51" s="22"/>
      <c r="K51" s="22"/>
      <c r="L51" s="22"/>
      <c r="M51" s="23"/>
      <c r="N51" s="23"/>
      <c r="O51" s="28" t="s">
        <v>62</v>
      </c>
      <c r="P51" s="23"/>
      <c r="Q51" s="23"/>
      <c r="R51" s="23"/>
      <c r="S51" s="22"/>
      <c r="T51" s="22" t="s">
        <v>63</v>
      </c>
      <c r="U51" s="23"/>
      <c r="V51" s="23"/>
      <c r="W51" s="23"/>
      <c r="X51" s="23"/>
      <c r="Y51" s="28" t="s">
        <v>64</v>
      </c>
      <c r="Z51" s="23"/>
      <c r="AA51" s="23"/>
      <c r="AB51" s="23"/>
      <c r="AC51" s="28" t="s">
        <v>65</v>
      </c>
      <c r="AD51" s="22"/>
      <c r="AE51" s="22"/>
      <c r="AF51" s="22"/>
      <c r="AG51" s="22"/>
      <c r="AH51" s="23"/>
      <c r="AI51" s="28" t="s">
        <v>66</v>
      </c>
      <c r="AJ51" s="23"/>
      <c r="AK51" s="23"/>
      <c r="AL51" s="22"/>
      <c r="AM51" s="28" t="s">
        <v>67</v>
      </c>
      <c r="AN51" s="22"/>
      <c r="AO51" s="23"/>
      <c r="AP51" s="23"/>
      <c r="AQ51" s="23"/>
      <c r="AR51" s="23"/>
      <c r="AS51" s="28" t="s">
        <v>68</v>
      </c>
      <c r="AT51" s="23"/>
      <c r="AU51" s="23"/>
      <c r="BA51" s="85">
        <f t="shared" si="20"/>
        <v>0.44</v>
      </c>
      <c r="BB51" s="86">
        <f t="shared" si="21"/>
        <v>-1.8327344946837368E-2</v>
      </c>
      <c r="BC51" s="90">
        <f t="shared" si="22"/>
        <v>-43.506480069010912</v>
      </c>
      <c r="BD51" s="93">
        <f t="shared" si="45"/>
        <v>-1.8327344946837368E-2</v>
      </c>
      <c r="BE51" s="14">
        <f t="shared" si="46"/>
        <v>-97.319730132071584</v>
      </c>
      <c r="BF51" s="90">
        <f t="shared" si="47"/>
        <v>-1.6985497179569851</v>
      </c>
      <c r="BG51" s="142">
        <f t="shared" si="23"/>
        <v>-22.061440423484399</v>
      </c>
    </row>
    <row r="52" spans="2:59" ht="18.600000000000001" customHeight="1" thickBot="1">
      <c r="B52" s="11"/>
      <c r="D52" s="212" t="s">
        <v>69</v>
      </c>
      <c r="E52" s="213"/>
      <c r="F52" s="214" t="s">
        <v>70</v>
      </c>
      <c r="G52" s="215"/>
      <c r="H52" s="207"/>
      <c r="I52" s="212" t="s">
        <v>71</v>
      </c>
      <c r="J52" s="213"/>
      <c r="K52" s="214" t="s">
        <v>72</v>
      </c>
      <c r="L52" s="215"/>
      <c r="M52" s="23"/>
      <c r="N52" s="208" t="s">
        <v>73</v>
      </c>
      <c r="O52" s="209"/>
      <c r="P52" s="210" t="s">
        <v>74</v>
      </c>
      <c r="Q52" s="211"/>
      <c r="R52" s="23"/>
      <c r="S52" s="212" t="s">
        <v>75</v>
      </c>
      <c r="T52" s="213"/>
      <c r="U52" s="214" t="s">
        <v>76</v>
      </c>
      <c r="V52" s="215"/>
      <c r="W52" s="22"/>
      <c r="X52" s="208" t="s">
        <v>77</v>
      </c>
      <c r="Y52" s="209"/>
      <c r="Z52" s="210" t="s">
        <v>78</v>
      </c>
      <c r="AA52" s="211"/>
      <c r="AB52" s="22"/>
      <c r="AC52" s="212" t="s">
        <v>79</v>
      </c>
      <c r="AD52" s="213"/>
      <c r="AE52" s="214" t="s">
        <v>80</v>
      </c>
      <c r="AF52" s="215"/>
      <c r="AG52" s="22"/>
      <c r="AH52" s="208" t="s">
        <v>81</v>
      </c>
      <c r="AI52" s="209"/>
      <c r="AJ52" s="210" t="s">
        <v>82</v>
      </c>
      <c r="AK52" s="211"/>
      <c r="AL52" s="22"/>
      <c r="AM52" s="212" t="s">
        <v>83</v>
      </c>
      <c r="AN52" s="213"/>
      <c r="AO52" s="214" t="s">
        <v>84</v>
      </c>
      <c r="AP52" s="215"/>
      <c r="AQ52" s="23"/>
      <c r="AR52" s="208" t="s">
        <v>85</v>
      </c>
      <c r="AS52" s="209"/>
      <c r="AT52" s="210" t="s">
        <v>86</v>
      </c>
      <c r="AU52" s="211"/>
      <c r="AW52" s="29" t="s">
        <v>4</v>
      </c>
      <c r="AY52" s="136" t="s">
        <v>46</v>
      </c>
      <c r="AZ52" s="13"/>
      <c r="BA52" s="85">
        <f t="shared" si="20"/>
        <v>0.46</v>
      </c>
      <c r="BB52" s="86">
        <f t="shared" si="21"/>
        <v>-2.0943202471173469E-2</v>
      </c>
      <c r="BC52" s="90">
        <f t="shared" si="22"/>
        <v>-45.452874671652346</v>
      </c>
      <c r="BD52" s="93">
        <f t="shared" si="45"/>
        <v>-2.0943202471173469E-2</v>
      </c>
      <c r="BE52" s="14">
        <f t="shared" si="46"/>
        <v>-97.926214086916204</v>
      </c>
      <c r="BF52" s="90">
        <f t="shared" si="47"/>
        <v>-1.7091348598295402</v>
      </c>
      <c r="BG52" s="142">
        <f t="shared" si="23"/>
        <v>-21.599448873555474</v>
      </c>
    </row>
    <row r="53" spans="2:59" ht="18.600000000000001" customHeight="1" thickTop="1" thickBot="1">
      <c r="B53" s="40">
        <v>0.16</v>
      </c>
      <c r="D53" s="1">
        <v>1</v>
      </c>
      <c r="E53" s="7">
        <v>0</v>
      </c>
      <c r="F53" s="2">
        <v>0</v>
      </c>
      <c r="G53" s="8">
        <v>0</v>
      </c>
      <c r="I53" s="1">
        <v>1</v>
      </c>
      <c r="J53" s="9">
        <v>0</v>
      </c>
      <c r="K53" s="2">
        <v>0</v>
      </c>
      <c r="L53" s="9">
        <f t="shared" ref="L53" si="130">IF(0=(1-$J$9*$K$9*$B53^2),10^14,$B53*$K$9/(1-$J$9*$K$9*$B53^2))</f>
        <v>0.15562502901517594</v>
      </c>
      <c r="N53" s="1">
        <f t="shared" ref="N53" si="131">D53*I53+F53*I56-E53*J53-G53*J56</f>
        <v>1</v>
      </c>
      <c r="O53" s="9">
        <f t="shared" ref="O53" si="132">(D53*J53+E53*I53+F53*J56+G53*I56)</f>
        <v>0</v>
      </c>
      <c r="P53" s="2">
        <f t="shared" ref="P53" si="133">D53*K53+F53*K56-E53*L53-G53*L56</f>
        <v>0</v>
      </c>
      <c r="Q53" s="8">
        <f t="shared" ref="Q53" si="134">(D53*L53+E53*K53+F53*L56+G53*K56)</f>
        <v>0.15562502901517594</v>
      </c>
      <c r="S53" s="1">
        <v>1</v>
      </c>
      <c r="T53" s="7">
        <v>0</v>
      </c>
      <c r="U53" s="2">
        <v>0</v>
      </c>
      <c r="V53" s="8">
        <v>0</v>
      </c>
      <c r="X53" s="1">
        <f t="shared" ref="X53" si="135">N53*S53+P53*S56-O53*T53-Q53*T56</f>
        <v>0.96988867338595808</v>
      </c>
      <c r="Y53" s="9">
        <f t="shared" ref="Y53" si="136">(N53*T53+O53*S53+P53*T56+Q53*S56)</f>
        <v>0</v>
      </c>
      <c r="Z53" s="2">
        <f t="shared" ref="Z53" si="137">N53*U53+P53*U56-O53*V53-Q53*V56</f>
        <v>0</v>
      </c>
      <c r="AA53" s="8">
        <f t="shared" ref="AA53" si="138">(N53*V53+O53*U53+P53*V56+Q53*U56)</f>
        <v>0.15562502901517594</v>
      </c>
      <c r="AB53" s="22"/>
      <c r="AC53" s="1">
        <v>1</v>
      </c>
      <c r="AD53" s="9">
        <v>0</v>
      </c>
      <c r="AE53" s="2">
        <v>0</v>
      </c>
      <c r="AF53" s="9">
        <f t="shared" ref="AF53" si="139">$B53*$AE$9</f>
        <v>0.1297104</v>
      </c>
      <c r="AH53" s="1">
        <f t="shared" ref="AH53" si="140">X53*AC53+Z53*AC56-Y53*AD53-AA53*AD56</f>
        <v>0.96988867338595808</v>
      </c>
      <c r="AI53" s="9">
        <f t="shared" ref="AI53" si="141">(X53*AD53+Y53*AC53+Z53*AD56+AA53*AC56)</f>
        <v>0</v>
      </c>
      <c r="AJ53" s="2">
        <f t="shared" ref="AJ53" si="142">X53*AE53+Z53*AE56-Y53*AF53-AA53*AF56</f>
        <v>0</v>
      </c>
      <c r="AK53" s="8">
        <f t="shared" ref="AK53" si="143">(X53*AF53+Y53*AE53+Z53*AF56+AA53*AE56)</f>
        <v>0.28142967679553793</v>
      </c>
      <c r="AM53" s="18">
        <v>1</v>
      </c>
      <c r="AN53" s="25">
        <v>0</v>
      </c>
      <c r="AO53" s="14">
        <v>0</v>
      </c>
      <c r="AP53" s="24">
        <v>0</v>
      </c>
      <c r="AR53" s="1">
        <f t="shared" ref="AR53" si="144">AH53*AM53+AJ53*AM56-AI53*AN53-AK53*AN56</f>
        <v>0.96988867338595808</v>
      </c>
      <c r="AS53" s="9">
        <f t="shared" ref="AS53" si="145">(AH53*AN53+AI53*AM53+AJ53*AN56+AK53*AM56)</f>
        <v>0.28142967679553793</v>
      </c>
      <c r="AT53" s="2">
        <f t="shared" ref="AT53" si="146">AH53*AO53+AJ53*AO56-AI53*AP53-AK53*AP56</f>
        <v>0</v>
      </c>
      <c r="AU53" s="8">
        <f t="shared" ref="AU53" si="147">(AH53*AP53+AI53*AO53+AJ53*AP56+AK53*AO56)</f>
        <v>0.28142967679553793</v>
      </c>
      <c r="AW53" s="30">
        <f t="shared" ref="AW53" si="148">20*LOG(((1+$AN$9)/$AN$9)/((AR53+AR56)^2+(AS53+AS56)^2)^0.5)</f>
        <v>-4.564397924850716E-4</v>
      </c>
      <c r="AY53" s="137">
        <f t="shared" ref="AY53" si="149">((AR53^2+AS53^2)^0.5)/((AR56^2+AS56^2)^0.5)</f>
        <v>1.0198697218129575</v>
      </c>
      <c r="AZ53" s="13"/>
      <c r="BA53" s="85">
        <f t="shared" si="20"/>
        <v>0.48</v>
      </c>
      <c r="BB53" s="86">
        <f t="shared" si="21"/>
        <v>-2.3666880597388903E-2</v>
      </c>
      <c r="BC53" s="90">
        <f t="shared" si="22"/>
        <v>-47.411398953390666</v>
      </c>
      <c r="BD53" s="93">
        <f t="shared" si="45"/>
        <v>-2.3666880597388903E-2</v>
      </c>
      <c r="BE53" s="14">
        <f t="shared" si="46"/>
        <v>-98.730523710959076</v>
      </c>
      <c r="BF53" s="90">
        <f t="shared" si="47"/>
        <v>-1.7231727109745663</v>
      </c>
      <c r="BG53" s="142">
        <f t="shared" si="23"/>
        <v>-21.188811714872241</v>
      </c>
    </row>
    <row r="54" spans="2:59" ht="18.600000000000001" customHeight="1" thickBot="1">
      <c r="D54" s="3"/>
      <c r="G54" s="4"/>
      <c r="I54" s="3"/>
      <c r="L54" s="4"/>
      <c r="N54" s="3"/>
      <c r="Q54" s="4"/>
      <c r="S54" s="3"/>
      <c r="V54" s="4"/>
      <c r="X54" s="3"/>
      <c r="AA54" s="4"/>
      <c r="AC54" s="3"/>
      <c r="AF54" s="4"/>
      <c r="AH54" s="3"/>
      <c r="AK54" s="4"/>
      <c r="AM54" s="18"/>
      <c r="AN54" s="14"/>
      <c r="AO54" s="14"/>
      <c r="AP54" s="19"/>
      <c r="AR54" s="3"/>
      <c r="AU54" s="4"/>
      <c r="AY54" s="138"/>
      <c r="AZ54" s="13"/>
      <c r="BA54" s="85">
        <f t="shared" si="20"/>
        <v>0.5</v>
      </c>
      <c r="BB54" s="86">
        <f t="shared" si="21"/>
        <v>-2.6455974850633505E-2</v>
      </c>
      <c r="BC54" s="90">
        <f t="shared" si="22"/>
        <v>-49.386009427609849</v>
      </c>
      <c r="BD54" s="93">
        <f t="shared" si="45"/>
        <v>-2.6455974850633505E-2</v>
      </c>
      <c r="BE54" s="14">
        <f t="shared" si="46"/>
        <v>-99.75584998655043</v>
      </c>
      <c r="BF54" s="90">
        <f t="shared" si="47"/>
        <v>-1.7410680303908461</v>
      </c>
      <c r="BG54" s="142">
        <f t="shared" si="23"/>
        <v>-20.827562992578347</v>
      </c>
    </row>
    <row r="55" spans="2:59" ht="18.600000000000001" customHeight="1" thickBot="1">
      <c r="D55" s="216" t="s">
        <v>87</v>
      </c>
      <c r="E55" s="217"/>
      <c r="F55" s="218" t="s">
        <v>88</v>
      </c>
      <c r="G55" s="219"/>
      <c r="H55" s="207"/>
      <c r="I55" s="216" t="s">
        <v>89</v>
      </c>
      <c r="J55" s="217"/>
      <c r="K55" s="218" t="s">
        <v>90</v>
      </c>
      <c r="L55" s="219"/>
      <c r="N55" s="208" t="s">
        <v>7</v>
      </c>
      <c r="O55" s="209"/>
      <c r="P55" s="210" t="s">
        <v>8</v>
      </c>
      <c r="Q55" s="211"/>
      <c r="S55" s="216" t="s">
        <v>91</v>
      </c>
      <c r="T55" s="217"/>
      <c r="U55" s="218" t="s">
        <v>92</v>
      </c>
      <c r="V55" s="219"/>
      <c r="W55" s="22"/>
      <c r="X55" s="208" t="s">
        <v>93</v>
      </c>
      <c r="Y55" s="209"/>
      <c r="Z55" s="210" t="s">
        <v>94</v>
      </c>
      <c r="AA55" s="211"/>
      <c r="AB55" s="22"/>
      <c r="AC55" s="216" t="s">
        <v>3</v>
      </c>
      <c r="AD55" s="217"/>
      <c r="AE55" s="218" t="s">
        <v>2</v>
      </c>
      <c r="AF55" s="219"/>
      <c r="AG55" s="22"/>
      <c r="AH55" s="208" t="s">
        <v>95</v>
      </c>
      <c r="AI55" s="209"/>
      <c r="AJ55" s="210" t="s">
        <v>96</v>
      </c>
      <c r="AK55" s="211"/>
      <c r="AL55" s="22"/>
      <c r="AM55" s="216" t="s">
        <v>97</v>
      </c>
      <c r="AN55" s="217"/>
      <c r="AO55" s="218" t="s">
        <v>98</v>
      </c>
      <c r="AP55" s="219"/>
      <c r="AR55" s="208" t="s">
        <v>99</v>
      </c>
      <c r="AS55" s="209"/>
      <c r="AT55" s="210" t="s">
        <v>100</v>
      </c>
      <c r="AU55" s="211"/>
      <c r="AW55" s="48" t="s">
        <v>10</v>
      </c>
      <c r="AY55" s="139" t="s">
        <v>47</v>
      </c>
      <c r="AZ55" s="13"/>
      <c r="BA55" s="85">
        <f t="shared" si="20"/>
        <v>0.52</v>
      </c>
      <c r="BB55" s="86">
        <f t="shared" si="21"/>
        <v>-2.9259636814532242E-2</v>
      </c>
      <c r="BC55" s="90">
        <f t="shared" si="22"/>
        <v>-51.38112642734086</v>
      </c>
      <c r="BD55" s="93">
        <f t="shared" si="45"/>
        <v>-2.9259636814532242E-2</v>
      </c>
      <c r="BE55" s="14">
        <f t="shared" si="46"/>
        <v>-101.02748536632751</v>
      </c>
      <c r="BF55" s="90">
        <f t="shared" si="47"/>
        <v>-1.7632622546528047</v>
      </c>
      <c r="BG55" s="142">
        <f t="shared" si="23"/>
        <v>-20.514164546783835</v>
      </c>
    </row>
    <row r="56" spans="2:59" ht="18.600000000000001" customHeight="1" thickTop="1" thickBot="1">
      <c r="D56" s="1">
        <v>0</v>
      </c>
      <c r="E56" s="8">
        <f t="shared" ref="E56" si="150">$E$9*$B53</f>
        <v>9.0673600000000007E-2</v>
      </c>
      <c r="F56" s="2">
        <v>1</v>
      </c>
      <c r="G56" s="8">
        <v>0</v>
      </c>
      <c r="I56" s="1">
        <v>0</v>
      </c>
      <c r="J56" s="9">
        <v>0</v>
      </c>
      <c r="K56" s="2">
        <v>1</v>
      </c>
      <c r="L56" s="8">
        <v>0</v>
      </c>
      <c r="N56" s="1">
        <f t="shared" ref="N56" si="151">D56*I53+F56*I56-E56*J53-G56*J56</f>
        <v>0</v>
      </c>
      <c r="O56" s="9">
        <f t="shared" ref="O56" si="152">(D56*J53+E56*I53+F56*J56+G56*I56)</f>
        <v>9.0673600000000007E-2</v>
      </c>
      <c r="P56" s="2">
        <f t="shared" ref="P56" si="153">D56*K53+F56*K56-E56*L53-G56*L56</f>
        <v>0.98588891836908954</v>
      </c>
      <c r="Q56" s="8">
        <f t="shared" ref="Q56" si="154">(D56*L53+E56*K53+F56*L56+G56*K56)</f>
        <v>0</v>
      </c>
      <c r="S56" s="1">
        <v>0</v>
      </c>
      <c r="T56" s="8">
        <f t="shared" ref="T56" si="155">$T$9*$B53</f>
        <v>0.1934864</v>
      </c>
      <c r="U56" s="2">
        <v>1</v>
      </c>
      <c r="V56" s="8">
        <v>0</v>
      </c>
      <c r="X56" s="1">
        <f t="shared" ref="X56" si="156">N56*S53+P56*S56-O56*T53-Q56*T56</f>
        <v>0</v>
      </c>
      <c r="Y56" s="9">
        <f t="shared" ref="Y56" si="157">(N56*T53+O56*S53+P56*T56+Q56*S56)</f>
        <v>0.28142969761512904</v>
      </c>
      <c r="Z56" s="2">
        <f t="shared" ref="Z56" si="158">N56*U53+P56*U56-O56*V53-Q56*V56</f>
        <v>0.98588891836908954</v>
      </c>
      <c r="AA56" s="8">
        <f t="shared" ref="AA56" si="159">(N56*V53+O56*U53+P56*V56+Q56*U56)</f>
        <v>0</v>
      </c>
      <c r="AB56" s="22"/>
      <c r="AC56" s="1">
        <v>0</v>
      </c>
      <c r="AD56" s="9">
        <v>0</v>
      </c>
      <c r="AE56" s="2">
        <v>1</v>
      </c>
      <c r="AF56" s="8">
        <v>0</v>
      </c>
      <c r="AH56" s="1">
        <f t="shared" ref="AH56" si="160">X56*AC53+Z56*AC56-Y56*AD53-AA56*AD56</f>
        <v>0</v>
      </c>
      <c r="AI56" s="9">
        <f t="shared" ref="AI56" si="161">(X56*AD53+Y56*AC53+Z56*AD56+AA56*AC56)</f>
        <v>0.28142969761512904</v>
      </c>
      <c r="AJ56" s="2">
        <f t="shared" ref="AJ56" si="162">X56*AE53+Z56*AE56-Y56*AF53-AA56*AF56</f>
        <v>0.94938455971955216</v>
      </c>
      <c r="AK56" s="8">
        <f t="shared" ref="AK56" si="163">(X56*AF53+Y56*AE53+Z56*AF56+AA56*AE56)</f>
        <v>0</v>
      </c>
      <c r="AM56" s="20">
        <f t="shared" ref="AM56" si="164">1/$AN$9</f>
        <v>1</v>
      </c>
      <c r="AN56" s="27">
        <v>0</v>
      </c>
      <c r="AO56" s="21">
        <v>1</v>
      </c>
      <c r="AP56" s="26">
        <v>0</v>
      </c>
      <c r="AR56" s="1">
        <f t="shared" ref="AR56" si="165">AH56*AM53+AJ56*AM56-AI56*AN53-AK56*AN56</f>
        <v>0.94938455971955216</v>
      </c>
      <c r="AS56" s="9">
        <f t="shared" ref="AS56" si="166">(AH56*AN53+AI56*AM53+AJ56*AN56+AK56*AM56)</f>
        <v>0.28142969761512904</v>
      </c>
      <c r="AT56" s="2">
        <f t="shared" ref="AT56" si="167">AH56*AO53+AJ56*AO56-AI56*AP53-AK56*AP56</f>
        <v>0.94938455971955216</v>
      </c>
      <c r="AU56" s="8">
        <f t="shared" ref="AU56" si="168">(AH56*AP53+AI56*AO53+AJ56*AP56+AK56*AO56)</f>
        <v>0</v>
      </c>
      <c r="AW56" s="49">
        <f t="shared" ref="AW56" si="169">(180/PI())*ATAN(-1*(AS53/AR53))</f>
        <v>-16.180984200905179</v>
      </c>
      <c r="AY56" s="140">
        <f t="shared" ref="AY56" si="170">20*LOG(((1-(10^(AW53/20)^2)*(1-((1-AY53)/(1+AY53))^2))^0.5))</f>
        <v>-36.949656783235916</v>
      </c>
      <c r="AZ56" s="13"/>
      <c r="BA56" s="85">
        <f t="shared" si="20"/>
        <v>0.54</v>
      </c>
      <c r="BB56" s="86">
        <f t="shared" si="21"/>
        <v>-3.2018548361367527E-2</v>
      </c>
      <c r="BC56" s="90">
        <f t="shared" si="22"/>
        <v>-53.401676134667412</v>
      </c>
      <c r="BD56" s="93">
        <f t="shared" si="45"/>
        <v>-3.2018548361367527E-2</v>
      </c>
      <c r="BE56" s="14">
        <f t="shared" si="46"/>
        <v>-102.57312121287283</v>
      </c>
      <c r="BF56" s="90">
        <f t="shared" si="47"/>
        <v>-1.7902386892118705</v>
      </c>
      <c r="BG56" s="142">
        <f t="shared" si="23"/>
        <v>-20.247497805259556</v>
      </c>
    </row>
    <row r="57" spans="2:59" ht="18.600000000000001" customHeight="1">
      <c r="AY57" s="37"/>
      <c r="BA57" s="85">
        <f t="shared" si="20"/>
        <v>0.56000000000000005</v>
      </c>
      <c r="BB57" s="86">
        <f t="shared" si="21"/>
        <v>-3.4665133451914298E-2</v>
      </c>
      <c r="BC57" s="90">
        <f t="shared" si="22"/>
        <v>-55.45313855892487</v>
      </c>
      <c r="BD57" s="93">
        <f t="shared" si="45"/>
        <v>-3.4665133451914298E-2</v>
      </c>
      <c r="BE57" s="14">
        <f t="shared" si="46"/>
        <v>-104.42315752725703</v>
      </c>
      <c r="BF57" s="90">
        <f t="shared" si="47"/>
        <v>-1.8225279141793354</v>
      </c>
      <c r="BG57" s="142">
        <f t="shared" si="23"/>
        <v>-20.026877686398254</v>
      </c>
    </row>
    <row r="58" spans="2:59" ht="18.600000000000001" customHeight="1" thickBot="1">
      <c r="D58" s="22" t="s">
        <v>60</v>
      </c>
      <c r="E58" s="22"/>
      <c r="F58" s="22"/>
      <c r="G58" s="22"/>
      <c r="H58" s="22"/>
      <c r="I58" s="22" t="s">
        <v>61</v>
      </c>
      <c r="J58" s="22"/>
      <c r="K58" s="22"/>
      <c r="L58" s="22"/>
      <c r="M58" s="23"/>
      <c r="N58" s="23"/>
      <c r="O58" s="28" t="s">
        <v>62</v>
      </c>
      <c r="P58" s="23"/>
      <c r="Q58" s="23"/>
      <c r="R58" s="23"/>
      <c r="S58" s="22"/>
      <c r="T58" s="22" t="s">
        <v>63</v>
      </c>
      <c r="U58" s="23"/>
      <c r="V58" s="23"/>
      <c r="W58" s="23"/>
      <c r="X58" s="23"/>
      <c r="Y58" s="28" t="s">
        <v>64</v>
      </c>
      <c r="Z58" s="23"/>
      <c r="AA58" s="23"/>
      <c r="AB58" s="23"/>
      <c r="AC58" s="28" t="s">
        <v>65</v>
      </c>
      <c r="AD58" s="22"/>
      <c r="AE58" s="22"/>
      <c r="AF58" s="22"/>
      <c r="AG58" s="22"/>
      <c r="AH58" s="23"/>
      <c r="AI58" s="28" t="s">
        <v>66</v>
      </c>
      <c r="AJ58" s="23"/>
      <c r="AK58" s="23"/>
      <c r="AL58" s="22"/>
      <c r="AM58" s="28" t="s">
        <v>67</v>
      </c>
      <c r="AN58" s="22"/>
      <c r="AO58" s="23"/>
      <c r="AP58" s="23"/>
      <c r="AQ58" s="23"/>
      <c r="AR58" s="23"/>
      <c r="AS58" s="28" t="s">
        <v>68</v>
      </c>
      <c r="AT58" s="23"/>
      <c r="AU58" s="23"/>
      <c r="BA58" s="85">
        <f t="shared" si="20"/>
        <v>0.57999999999999996</v>
      </c>
      <c r="BB58" s="86">
        <f t="shared" si="21"/>
        <v>-3.7124063821363677E-2</v>
      </c>
      <c r="BC58" s="90">
        <f t="shared" si="22"/>
        <v>-57.541601709470001</v>
      </c>
      <c r="BD58" s="93">
        <f t="shared" si="45"/>
        <v>-3.7124063821363677E-2</v>
      </c>
      <c r="BE58" s="14">
        <f t="shared" si="46"/>
        <v>-106.61101055609085</v>
      </c>
      <c r="BF58" s="90">
        <f t="shared" si="47"/>
        <v>-1.8607131530822161</v>
      </c>
      <c r="BG58" s="142">
        <f t="shared" si="23"/>
        <v>-19.852090934338221</v>
      </c>
    </row>
    <row r="59" spans="2:59" ht="18.600000000000001" customHeight="1" thickBot="1">
      <c r="B59" s="11"/>
      <c r="D59" s="212" t="s">
        <v>69</v>
      </c>
      <c r="E59" s="213"/>
      <c r="F59" s="214" t="s">
        <v>70</v>
      </c>
      <c r="G59" s="215"/>
      <c r="H59" s="207"/>
      <c r="I59" s="212" t="s">
        <v>71</v>
      </c>
      <c r="J59" s="213"/>
      <c r="K59" s="214" t="s">
        <v>72</v>
      </c>
      <c r="L59" s="215"/>
      <c r="M59" s="23"/>
      <c r="N59" s="208" t="s">
        <v>73</v>
      </c>
      <c r="O59" s="209"/>
      <c r="P59" s="210" t="s">
        <v>74</v>
      </c>
      <c r="Q59" s="211"/>
      <c r="R59" s="23"/>
      <c r="S59" s="212" t="s">
        <v>75</v>
      </c>
      <c r="T59" s="213"/>
      <c r="U59" s="214" t="s">
        <v>76</v>
      </c>
      <c r="V59" s="215"/>
      <c r="W59" s="22"/>
      <c r="X59" s="208" t="s">
        <v>77</v>
      </c>
      <c r="Y59" s="209"/>
      <c r="Z59" s="210" t="s">
        <v>78</v>
      </c>
      <c r="AA59" s="211"/>
      <c r="AB59" s="22"/>
      <c r="AC59" s="212" t="s">
        <v>79</v>
      </c>
      <c r="AD59" s="213"/>
      <c r="AE59" s="214" t="s">
        <v>80</v>
      </c>
      <c r="AF59" s="215"/>
      <c r="AG59" s="22"/>
      <c r="AH59" s="208" t="s">
        <v>81</v>
      </c>
      <c r="AI59" s="209"/>
      <c r="AJ59" s="210" t="s">
        <v>82</v>
      </c>
      <c r="AK59" s="211"/>
      <c r="AL59" s="22"/>
      <c r="AM59" s="212" t="s">
        <v>83</v>
      </c>
      <c r="AN59" s="213"/>
      <c r="AO59" s="214" t="s">
        <v>84</v>
      </c>
      <c r="AP59" s="215"/>
      <c r="AQ59" s="23"/>
      <c r="AR59" s="208" t="s">
        <v>85</v>
      </c>
      <c r="AS59" s="209"/>
      <c r="AT59" s="210" t="s">
        <v>86</v>
      </c>
      <c r="AU59" s="211"/>
      <c r="AW59" s="29" t="s">
        <v>4</v>
      </c>
      <c r="AY59" s="136" t="s">
        <v>46</v>
      </c>
      <c r="AZ59" s="13"/>
      <c r="BA59" s="85">
        <f t="shared" si="20"/>
        <v>0.6</v>
      </c>
      <c r="BB59" s="86">
        <f t="shared" si="21"/>
        <v>-3.9313126512656227E-2</v>
      </c>
      <c r="BC59" s="90">
        <f t="shared" si="22"/>
        <v>-59.67382192059182</v>
      </c>
      <c r="BD59" s="93">
        <f t="shared" si="45"/>
        <v>-3.9313126512656227E-2</v>
      </c>
      <c r="BE59" s="14">
        <f t="shared" si="46"/>
        <v>-109.17339521670851</v>
      </c>
      <c r="BF59" s="90">
        <f t="shared" si="47"/>
        <v>-1.9054352021125918</v>
      </c>
      <c r="BG59" s="142">
        <f t="shared" si="23"/>
        <v>-19.723463249720229</v>
      </c>
    </row>
    <row r="60" spans="2:59" ht="18.600000000000001" customHeight="1" thickTop="1" thickBot="1">
      <c r="B60" s="40">
        <v>0.18</v>
      </c>
      <c r="D60" s="1">
        <v>1</v>
      </c>
      <c r="E60" s="7">
        <v>0</v>
      </c>
      <c r="F60" s="2">
        <v>0</v>
      </c>
      <c r="G60" s="8">
        <v>0</v>
      </c>
      <c r="I60" s="1">
        <v>1</v>
      </c>
      <c r="J60" s="9">
        <v>0</v>
      </c>
      <c r="K60" s="2">
        <v>0</v>
      </c>
      <c r="L60" s="9">
        <f t="shared" ref="L60" si="171">IF(0=(1-$J$9*$K$9*$B60^2),10^14,$B60*$K$9/(1-$J$9*$K$9*$B60^2))</f>
        <v>0.17543279898182115</v>
      </c>
      <c r="N60" s="1">
        <f t="shared" ref="N60" si="172">D60*I60+F60*I63-E60*J60-G60*J63</f>
        <v>1</v>
      </c>
      <c r="O60" s="9">
        <f t="shared" ref="O60" si="173">(D60*J60+E60*I60+F60*J63+G60*I63)</f>
        <v>0</v>
      </c>
      <c r="P60" s="2">
        <f t="shared" ref="P60" si="174">D60*K60+F60*K63-E60*L60-G60*L63</f>
        <v>0</v>
      </c>
      <c r="Q60" s="8">
        <f t="shared" ref="Q60" si="175">(D60*L60+E60*K60+F60*L63+G60*K63)</f>
        <v>0.17543279898182115</v>
      </c>
      <c r="S60" s="1">
        <v>1</v>
      </c>
      <c r="T60" s="7">
        <v>0</v>
      </c>
      <c r="U60" s="2">
        <v>0</v>
      </c>
      <c r="V60" s="8">
        <v>0</v>
      </c>
      <c r="X60" s="1">
        <f t="shared" ref="X60" si="176">N60*S60+P60*S63-O60*T60-Q60*T63</f>
        <v>0.96181315669346923</v>
      </c>
      <c r="Y60" s="9">
        <f t="shared" ref="Y60" si="177">(N60*T60+O60*S60+P60*T63+Q60*S63)</f>
        <v>0</v>
      </c>
      <c r="Z60" s="2">
        <f t="shared" ref="Z60" si="178">N60*U60+P60*U63-O60*V60-Q60*V63</f>
        <v>0</v>
      </c>
      <c r="AA60" s="8">
        <f t="shared" ref="AA60" si="179">(N60*V60+O60*U60+P60*V63+Q60*U63)</f>
        <v>0.17543279898182115</v>
      </c>
      <c r="AB60" s="22"/>
      <c r="AC60" s="1">
        <v>1</v>
      </c>
      <c r="AD60" s="9">
        <v>0</v>
      </c>
      <c r="AE60" s="2">
        <v>0</v>
      </c>
      <c r="AF60" s="9">
        <f t="shared" ref="AF60" si="180">$B60*$AE$9</f>
        <v>0.1459242</v>
      </c>
      <c r="AH60" s="1">
        <f t="shared" ref="AH60" si="181">X60*AC60+Z60*AC63-Y60*AD60-AA60*AD63</f>
        <v>0.96181315669346923</v>
      </c>
      <c r="AI60" s="9">
        <f t="shared" ref="AI60" si="182">(X60*AD60+Y60*AC60+Z60*AD63+AA60*AC63)</f>
        <v>0</v>
      </c>
      <c r="AJ60" s="2">
        <f t="shared" ref="AJ60" si="183">X60*AE60+Z60*AE63-Y60*AF60-AA60*AF63</f>
        <v>0</v>
      </c>
      <c r="AK60" s="8">
        <f t="shared" ref="AK60" si="184">(X60*AF60+Y60*AE60+Z60*AF63+AA60*AE63)</f>
        <v>0.31578461442179029</v>
      </c>
      <c r="AM60" s="18">
        <v>1</v>
      </c>
      <c r="AN60" s="25">
        <v>0</v>
      </c>
      <c r="AO60" s="14">
        <v>0</v>
      </c>
      <c r="AP60" s="24">
        <v>0</v>
      </c>
      <c r="AR60" s="1">
        <f t="shared" ref="AR60" si="185">AH60*AM60+AJ60*AM63-AI60*AN60-AK60*AN63</f>
        <v>0.96181315669346923</v>
      </c>
      <c r="AS60" s="9">
        <f t="shared" ref="AS60" si="186">(AH60*AN60+AI60*AM60+AJ60*AN63+AK60*AM63)</f>
        <v>0.31578461442179029</v>
      </c>
      <c r="AT60" s="2">
        <f t="shared" ref="AT60" si="187">AH60*AO60+AJ60*AO63-AI60*AP60-AK60*AP63</f>
        <v>0</v>
      </c>
      <c r="AU60" s="8">
        <f t="shared" ref="AU60" si="188">(AH60*AP60+AI60*AO60+AJ60*AP63+AK60*AO63)</f>
        <v>0.31578461442179029</v>
      </c>
      <c r="AW60" s="30">
        <f t="shared" ref="AW60" si="189">20*LOG(((1+$AN$9)/$AN$9)/((AR60+AR63)^2+(AS60+AS63)^2)^0.5)</f>
        <v>-7.2204964772077155E-4</v>
      </c>
      <c r="AY60" s="137">
        <f t="shared" ref="AY60" si="190">((AR60^2+AS60^2)^0.5)/((AR63^2+AS63^2)^0.5)</f>
        <v>1.0247704887575642</v>
      </c>
      <c r="AZ60" s="13"/>
      <c r="BA60" s="85">
        <f t="shared" si="20"/>
        <v>0.62</v>
      </c>
      <c r="BB60" s="86">
        <f t="shared" si="21"/>
        <v>-4.1144535825622414E-2</v>
      </c>
      <c r="BC60" s="90">
        <f t="shared" si="22"/>
        <v>-61.857289824925992</v>
      </c>
      <c r="BD60" s="93">
        <f t="shared" si="45"/>
        <v>-4.1144535825622414E-2</v>
      </c>
      <c r="BE60" s="14">
        <f t="shared" si="46"/>
        <v>-112.1505465458763</v>
      </c>
      <c r="BF60" s="90">
        <f t="shared" si="47"/>
        <v>-1.9573962951366952</v>
      </c>
      <c r="BG60" s="142">
        <f t="shared" si="23"/>
        <v>-19.641962382366266</v>
      </c>
    </row>
    <row r="61" spans="2:59" ht="18.600000000000001" customHeight="1" thickBot="1">
      <c r="D61" s="3"/>
      <c r="G61" s="4"/>
      <c r="I61" s="3"/>
      <c r="L61" s="4"/>
      <c r="N61" s="3"/>
      <c r="Q61" s="4"/>
      <c r="S61" s="3"/>
      <c r="V61" s="4"/>
      <c r="X61" s="3"/>
      <c r="AA61" s="4"/>
      <c r="AC61" s="3"/>
      <c r="AF61" s="4"/>
      <c r="AH61" s="3"/>
      <c r="AK61" s="4"/>
      <c r="AM61" s="18"/>
      <c r="AN61" s="14"/>
      <c r="AO61" s="14"/>
      <c r="AP61" s="19"/>
      <c r="AR61" s="3"/>
      <c r="AU61" s="4"/>
      <c r="AY61" s="138"/>
      <c r="AZ61" s="13"/>
      <c r="BA61" s="85">
        <f t="shared" si="20"/>
        <v>0.64</v>
      </c>
      <c r="BB61" s="86">
        <f t="shared" si="21"/>
        <v>-4.252679060434765E-2</v>
      </c>
      <c r="BC61" s="90">
        <f t="shared" si="22"/>
        <v>-64.10030075584352</v>
      </c>
      <c r="BD61" s="93">
        <f t="shared" si="45"/>
        <v>-4.252679060434765E-2</v>
      </c>
      <c r="BE61" s="14">
        <f t="shared" si="46"/>
        <v>-115.58632596769191</v>
      </c>
      <c r="BF61" s="90">
        <f t="shared" si="47"/>
        <v>-2.0173619584196443</v>
      </c>
      <c r="BG61" s="142">
        <f t="shared" si="23"/>
        <v>-19.609348511214307</v>
      </c>
    </row>
    <row r="62" spans="2:59" ht="18.600000000000001" customHeight="1" thickBot="1">
      <c r="D62" s="216" t="s">
        <v>87</v>
      </c>
      <c r="E62" s="217"/>
      <c r="F62" s="218" t="s">
        <v>88</v>
      </c>
      <c r="G62" s="219"/>
      <c r="H62" s="207"/>
      <c r="I62" s="216" t="s">
        <v>89</v>
      </c>
      <c r="J62" s="217"/>
      <c r="K62" s="218" t="s">
        <v>90</v>
      </c>
      <c r="L62" s="219"/>
      <c r="N62" s="208" t="s">
        <v>7</v>
      </c>
      <c r="O62" s="209"/>
      <c r="P62" s="210" t="s">
        <v>8</v>
      </c>
      <c r="Q62" s="211"/>
      <c r="S62" s="216" t="s">
        <v>91</v>
      </c>
      <c r="T62" s="217"/>
      <c r="U62" s="218" t="s">
        <v>92</v>
      </c>
      <c r="V62" s="219"/>
      <c r="W62" s="22"/>
      <c r="X62" s="208" t="s">
        <v>93</v>
      </c>
      <c r="Y62" s="209"/>
      <c r="Z62" s="210" t="s">
        <v>94</v>
      </c>
      <c r="AA62" s="211"/>
      <c r="AB62" s="22"/>
      <c r="AC62" s="216" t="s">
        <v>3</v>
      </c>
      <c r="AD62" s="217"/>
      <c r="AE62" s="218" t="s">
        <v>2</v>
      </c>
      <c r="AF62" s="219"/>
      <c r="AG62" s="22"/>
      <c r="AH62" s="208" t="s">
        <v>95</v>
      </c>
      <c r="AI62" s="209"/>
      <c r="AJ62" s="210" t="s">
        <v>96</v>
      </c>
      <c r="AK62" s="211"/>
      <c r="AL62" s="22"/>
      <c r="AM62" s="216" t="s">
        <v>97</v>
      </c>
      <c r="AN62" s="217"/>
      <c r="AO62" s="218" t="s">
        <v>98</v>
      </c>
      <c r="AP62" s="219"/>
      <c r="AR62" s="208" t="s">
        <v>99</v>
      </c>
      <c r="AS62" s="209"/>
      <c r="AT62" s="210" t="s">
        <v>100</v>
      </c>
      <c r="AU62" s="211"/>
      <c r="AW62" s="48" t="s">
        <v>10</v>
      </c>
      <c r="AY62" s="139" t="s">
        <v>47</v>
      </c>
      <c r="AZ62" s="13"/>
      <c r="BA62" s="85">
        <f t="shared" si="20"/>
        <v>0.66</v>
      </c>
      <c r="BB62" s="86">
        <f t="shared" si="21"/>
        <v>-4.3367200841153059E-2</v>
      </c>
      <c r="BC62" s="90">
        <f t="shared" si="22"/>
        <v>-66.41202727519736</v>
      </c>
      <c r="BD62" s="93">
        <f t="shared" si="45"/>
        <v>-4.3367200841153059E-2</v>
      </c>
      <c r="BE62" s="14">
        <f t="shared" si="46"/>
        <v>-119.52813207399505</v>
      </c>
      <c r="BF62" s="90">
        <f t="shared" si="47"/>
        <v>-2.0861594534498522</v>
      </c>
      <c r="BG62" s="142">
        <f t="shared" si="23"/>
        <v>-19.62838974022878</v>
      </c>
    </row>
    <row r="63" spans="2:59" ht="18.600000000000001" customHeight="1" thickTop="1" thickBot="1">
      <c r="D63" s="1">
        <v>0</v>
      </c>
      <c r="E63" s="8">
        <f t="shared" ref="E63" si="191">$E$9*$B60</f>
        <v>0.10200780000000001</v>
      </c>
      <c r="F63" s="2">
        <v>1</v>
      </c>
      <c r="G63" s="8">
        <v>0</v>
      </c>
      <c r="I63" s="1">
        <v>0</v>
      </c>
      <c r="J63" s="9">
        <v>0</v>
      </c>
      <c r="K63" s="2">
        <v>1</v>
      </c>
      <c r="L63" s="8">
        <v>0</v>
      </c>
      <c r="N63" s="1">
        <f t="shared" ref="N63" si="192">D63*I60+F63*I63-E63*J60-G63*J63</f>
        <v>0</v>
      </c>
      <c r="O63" s="9">
        <f t="shared" ref="O63" si="193">(D63*J60+E63*I60+F63*J63+G63*I63)</f>
        <v>0.10200780000000001</v>
      </c>
      <c r="P63" s="2">
        <f t="shared" ref="P63" si="194">D63*K60+F63*K63-E63*L60-G63*L63</f>
        <v>0.98210448612802215</v>
      </c>
      <c r="Q63" s="8">
        <f t="shared" ref="Q63" si="195">(D63*L60+E63*K60+F63*L63+G63*K63)</f>
        <v>0</v>
      </c>
      <c r="S63" s="1">
        <v>0</v>
      </c>
      <c r="T63" s="8">
        <f t="shared" ref="T63" si="196">$T$9*$B60</f>
        <v>0.21767219999999998</v>
      </c>
      <c r="U63" s="2">
        <v>1</v>
      </c>
      <c r="V63" s="8">
        <v>0</v>
      </c>
      <c r="X63" s="1">
        <f t="shared" ref="X63" si="197">N63*S60+P63*S63-O63*T60-Q63*T63</f>
        <v>0</v>
      </c>
      <c r="Y63" s="9">
        <f t="shared" ref="Y63" si="198">(N63*T60+O63*S60+P63*T63+Q63*S63)</f>
        <v>0.31578464412535606</v>
      </c>
      <c r="Z63" s="2">
        <f t="shared" ref="Z63" si="199">N63*U60+P63*U63-O63*V60-Q63*V63</f>
        <v>0.98210448612802215</v>
      </c>
      <c r="AA63" s="8">
        <f t="shared" ref="AA63" si="200">(N63*V60+O63*U60+P63*V63+Q63*U63)</f>
        <v>0</v>
      </c>
      <c r="AB63" s="22"/>
      <c r="AC63" s="1">
        <v>0</v>
      </c>
      <c r="AD63" s="9">
        <v>0</v>
      </c>
      <c r="AE63" s="2">
        <v>1</v>
      </c>
      <c r="AF63" s="8">
        <v>0</v>
      </c>
      <c r="AH63" s="1">
        <f t="shared" ref="AH63" si="201">X63*AC60+Z63*AC63-Y63*AD60-AA63*AD63</f>
        <v>0</v>
      </c>
      <c r="AI63" s="9">
        <f t="shared" ref="AI63" si="202">(X63*AD60+Y63*AC60+Z63*AD63+AA63*AC63)</f>
        <v>0.31578464412535606</v>
      </c>
      <c r="AJ63" s="2">
        <f t="shared" ref="AJ63" si="203">X63*AE60+Z63*AE63-Y63*AF60-AA63*AF63</f>
        <v>0.93602386456174491</v>
      </c>
      <c r="AK63" s="8">
        <f t="shared" ref="AK63" si="204">(X63*AF60+Y63*AE60+Z63*AF63+AA63*AE63)</f>
        <v>0</v>
      </c>
      <c r="AM63" s="20">
        <f t="shared" ref="AM63" si="205">1/$AN$9</f>
        <v>1</v>
      </c>
      <c r="AN63" s="27">
        <v>0</v>
      </c>
      <c r="AO63" s="21">
        <v>1</v>
      </c>
      <c r="AP63" s="26">
        <v>0</v>
      </c>
      <c r="AR63" s="1">
        <f t="shared" ref="AR63" si="206">AH63*AM60+AJ63*AM63-AI63*AN60-AK63*AN63</f>
        <v>0.93602386456174491</v>
      </c>
      <c r="AS63" s="9">
        <f t="shared" ref="AS63" si="207">(AH63*AN60+AI63*AM60+AJ63*AN63+AK63*AM63)</f>
        <v>0.31578464412535606</v>
      </c>
      <c r="AT63" s="2">
        <f t="shared" ref="AT63" si="208">AH63*AO60+AJ63*AO63-AI63*AP60-AK63*AP63</f>
        <v>0.93602386456174491</v>
      </c>
      <c r="AU63" s="8">
        <f t="shared" ref="AU63" si="209">(AH63*AP60+AI63*AO60+AJ63*AP63+AK63*AO63)</f>
        <v>0</v>
      </c>
      <c r="AW63" s="49">
        <f t="shared" ref="AW63" si="210">(180/PI())*ATAN(-1*(AS60/AR60))</f>
        <v>-18.176156567726185</v>
      </c>
      <c r="AY63" s="140">
        <f t="shared" ref="AY63" si="211">20*LOG(((1-(10^(AW60/20)^2)*(1-((1-AY60)/(1+AY60))^2))^0.5))</f>
        <v>-35.00473136716829</v>
      </c>
      <c r="AZ63" s="13"/>
      <c r="BA63" s="85">
        <f t="shared" si="20"/>
        <v>0.68</v>
      </c>
      <c r="BB63" s="86">
        <f t="shared" si="21"/>
        <v>-4.3575236472734744E-2</v>
      </c>
      <c r="BC63" s="90">
        <f t="shared" si="22"/>
        <v>-68.802589916677263</v>
      </c>
      <c r="BD63" s="93">
        <f t="shared" si="45"/>
        <v>-4.3575236472734744E-2</v>
      </c>
      <c r="BE63" s="14">
        <f t="shared" si="46"/>
        <v>-124.02649943422533</v>
      </c>
      <c r="BF63" s="90">
        <f t="shared" si="47"/>
        <v>-2.1646707748501162</v>
      </c>
      <c r="BG63" s="142">
        <f t="shared" si="23"/>
        <v>-19.703171113800195</v>
      </c>
    </row>
    <row r="64" spans="2:59" ht="18.600000000000001" customHeight="1">
      <c r="AY64" s="37"/>
      <c r="BA64" s="85">
        <f t="shared" si="20"/>
        <v>0.7</v>
      </c>
      <c r="BB64" s="86">
        <f t="shared" si="21"/>
        <v>-4.3066887308890023E-2</v>
      </c>
      <c r="BC64" s="90">
        <f t="shared" si="22"/>
        <v>-71.283119905361758</v>
      </c>
      <c r="BD64" s="93">
        <f t="shared" si="45"/>
        <v>-4.3066887308890023E-2</v>
      </c>
      <c r="BE64" s="14">
        <f t="shared" si="46"/>
        <v>-129.13422024063965</v>
      </c>
      <c r="BF64" s="90">
        <f t="shared" si="47"/>
        <v>-2.2538173201946661</v>
      </c>
      <c r="BG64" s="142">
        <f t="shared" si="23"/>
        <v>-19.839543363687831</v>
      </c>
    </row>
    <row r="65" spans="2:59" ht="18.600000000000001" customHeight="1" thickBot="1">
      <c r="D65" s="22" t="s">
        <v>60</v>
      </c>
      <c r="E65" s="22"/>
      <c r="F65" s="22"/>
      <c r="G65" s="22"/>
      <c r="H65" s="22"/>
      <c r="I65" s="22" t="s">
        <v>61</v>
      </c>
      <c r="J65" s="22"/>
      <c r="K65" s="22"/>
      <c r="L65" s="22"/>
      <c r="M65" s="23"/>
      <c r="N65" s="23"/>
      <c r="O65" s="28" t="s">
        <v>62</v>
      </c>
      <c r="P65" s="23"/>
      <c r="Q65" s="23"/>
      <c r="R65" s="23"/>
      <c r="S65" s="22"/>
      <c r="T65" s="22" t="s">
        <v>63</v>
      </c>
      <c r="U65" s="23"/>
      <c r="V65" s="23"/>
      <c r="W65" s="23"/>
      <c r="X65" s="23"/>
      <c r="Y65" s="28" t="s">
        <v>64</v>
      </c>
      <c r="Z65" s="23"/>
      <c r="AA65" s="23"/>
      <c r="AB65" s="23"/>
      <c r="AC65" s="28" t="s">
        <v>65</v>
      </c>
      <c r="AD65" s="22"/>
      <c r="AE65" s="22"/>
      <c r="AF65" s="22"/>
      <c r="AG65" s="22"/>
      <c r="AH65" s="23"/>
      <c r="AI65" s="28" t="s">
        <v>66</v>
      </c>
      <c r="AJ65" s="23"/>
      <c r="AK65" s="23"/>
      <c r="AL65" s="22"/>
      <c r="AM65" s="28" t="s">
        <v>67</v>
      </c>
      <c r="AN65" s="22"/>
      <c r="AO65" s="23"/>
      <c r="AP65" s="23"/>
      <c r="AQ65" s="23"/>
      <c r="AR65" s="23"/>
      <c r="AS65" s="28" t="s">
        <v>68</v>
      </c>
      <c r="AT65" s="23"/>
      <c r="AU65" s="23"/>
      <c r="BA65" s="85">
        <f t="shared" si="20"/>
        <v>0.72</v>
      </c>
      <c r="BB65" s="86">
        <f t="shared" si="21"/>
        <v>-4.1770267755872115E-2</v>
      </c>
      <c r="BC65" s="90">
        <f t="shared" si="22"/>
        <v>-73.865804310174553</v>
      </c>
      <c r="BD65" s="93">
        <f t="shared" si="45"/>
        <v>-4.1770267755872115E-2</v>
      </c>
      <c r="BE65" s="14">
        <f t="shared" si="46"/>
        <v>-134.90476055085938</v>
      </c>
      <c r="BF65" s="90">
        <f t="shared" si="47"/>
        <v>-2.3545322482270552</v>
      </c>
      <c r="BG65" s="142">
        <f t="shared" si="23"/>
        <v>-20.045788719400448</v>
      </c>
    </row>
    <row r="66" spans="2:59" ht="18.600000000000001" customHeight="1" thickBot="1">
      <c r="B66" s="11"/>
      <c r="D66" s="212" t="s">
        <v>69</v>
      </c>
      <c r="E66" s="213"/>
      <c r="F66" s="214" t="s">
        <v>70</v>
      </c>
      <c r="G66" s="215"/>
      <c r="H66" s="207"/>
      <c r="I66" s="212" t="s">
        <v>71</v>
      </c>
      <c r="J66" s="213"/>
      <c r="K66" s="214" t="s">
        <v>72</v>
      </c>
      <c r="L66" s="215"/>
      <c r="M66" s="23"/>
      <c r="N66" s="208" t="s">
        <v>73</v>
      </c>
      <c r="O66" s="209"/>
      <c r="P66" s="210" t="s">
        <v>74</v>
      </c>
      <c r="Q66" s="211"/>
      <c r="R66" s="23"/>
      <c r="S66" s="212" t="s">
        <v>75</v>
      </c>
      <c r="T66" s="213"/>
      <c r="U66" s="214" t="s">
        <v>76</v>
      </c>
      <c r="V66" s="215"/>
      <c r="W66" s="22"/>
      <c r="X66" s="208" t="s">
        <v>77</v>
      </c>
      <c r="Y66" s="209"/>
      <c r="Z66" s="210" t="s">
        <v>78</v>
      </c>
      <c r="AA66" s="211"/>
      <c r="AB66" s="22"/>
      <c r="AC66" s="212" t="s">
        <v>79</v>
      </c>
      <c r="AD66" s="213"/>
      <c r="AE66" s="214" t="s">
        <v>80</v>
      </c>
      <c r="AF66" s="215"/>
      <c r="AG66" s="22"/>
      <c r="AH66" s="208" t="s">
        <v>81</v>
      </c>
      <c r="AI66" s="209"/>
      <c r="AJ66" s="210" t="s">
        <v>82</v>
      </c>
      <c r="AK66" s="211"/>
      <c r="AL66" s="22"/>
      <c r="AM66" s="212" t="s">
        <v>83</v>
      </c>
      <c r="AN66" s="213"/>
      <c r="AO66" s="214" t="s">
        <v>84</v>
      </c>
      <c r="AP66" s="215"/>
      <c r="AQ66" s="23"/>
      <c r="AR66" s="208" t="s">
        <v>85</v>
      </c>
      <c r="AS66" s="209"/>
      <c r="AT66" s="210" t="s">
        <v>86</v>
      </c>
      <c r="AU66" s="211"/>
      <c r="AW66" s="29" t="s">
        <v>4</v>
      </c>
      <c r="AY66" s="136" t="s">
        <v>46</v>
      </c>
      <c r="AZ66" s="13"/>
      <c r="BA66" s="85">
        <f t="shared" si="20"/>
        <v>0.74</v>
      </c>
      <c r="BB66" s="86">
        <f t="shared" si="21"/>
        <v>-3.9632754950175215E-2</v>
      </c>
      <c r="BC66" s="90">
        <f t="shared" si="22"/>
        <v>-76.563899521191743</v>
      </c>
      <c r="BD66" s="93">
        <f t="shared" si="45"/>
        <v>-3.9632754950175215E-2</v>
      </c>
      <c r="BE66" s="14">
        <f t="shared" si="46"/>
        <v>-141.3896659533228</v>
      </c>
      <c r="BF66" s="90">
        <f t="shared" si="47"/>
        <v>-2.46771519918041</v>
      </c>
      <c r="BG66" s="142">
        <f t="shared" si="23"/>
        <v>-20.333637866440284</v>
      </c>
    </row>
    <row r="67" spans="2:59" ht="18.600000000000001" customHeight="1" thickTop="1" thickBot="1">
      <c r="B67" s="40">
        <v>0.2</v>
      </c>
      <c r="D67" s="1">
        <v>1</v>
      </c>
      <c r="E67" s="7">
        <v>0</v>
      </c>
      <c r="F67" s="2">
        <v>0</v>
      </c>
      <c r="G67" s="8">
        <v>0</v>
      </c>
      <c r="I67" s="1">
        <v>1</v>
      </c>
      <c r="J67" s="9">
        <v>0</v>
      </c>
      <c r="K67" s="2">
        <v>0</v>
      </c>
      <c r="L67" s="9">
        <f t="shared" ref="L67" si="212">IF(0=(1-$J$9*$K$9*$B67^2),10^14,$B67*$K$9/(1-$J$9*$K$9*$B67^2))</f>
        <v>0.19536762989955025</v>
      </c>
      <c r="N67" s="1">
        <f t="shared" ref="N67" si="213">D67*I67+F67*I70-E67*J67-G67*J70</f>
        <v>1</v>
      </c>
      <c r="O67" s="9">
        <f t="shared" ref="O67" si="214">(D67*J67+E67*I67+F67*J70+G67*I70)</f>
        <v>0</v>
      </c>
      <c r="P67" s="2">
        <f t="shared" ref="P67" si="215">D67*K67+F67*K70-E67*L67-G67*L70</f>
        <v>0</v>
      </c>
      <c r="Q67" s="8">
        <f t="shared" ref="Q67" si="216">(D67*L67+E67*K67+F67*L70+G67*K70)</f>
        <v>0.19536762989955025</v>
      </c>
      <c r="S67" s="1">
        <v>1</v>
      </c>
      <c r="T67" s="7">
        <v>0</v>
      </c>
      <c r="U67" s="2">
        <v>0</v>
      </c>
      <c r="V67" s="8">
        <v>0</v>
      </c>
      <c r="X67" s="1">
        <f t="shared" ref="X67" si="217">N67*S67+P67*S70-O67*T67-Q67*T70</f>
        <v>0.95274877576775463</v>
      </c>
      <c r="Y67" s="9">
        <f t="shared" ref="Y67" si="218">(N67*T67+O67*S67+P67*T70+Q67*S70)</f>
        <v>0</v>
      </c>
      <c r="Z67" s="2">
        <f t="shared" ref="Z67" si="219">N67*U67+P67*U70-O67*V67-Q67*V70</f>
        <v>0</v>
      </c>
      <c r="AA67" s="8">
        <f t="shared" ref="AA67" si="220">(N67*V67+O67*U67+P67*V70+Q67*U70)</f>
        <v>0.19536762989955025</v>
      </c>
      <c r="AB67" s="22"/>
      <c r="AC67" s="1">
        <v>1</v>
      </c>
      <c r="AD67" s="9">
        <v>0</v>
      </c>
      <c r="AE67" s="2">
        <v>0</v>
      </c>
      <c r="AF67" s="9">
        <f t="shared" ref="AF67" si="221">$B67*$AE$9</f>
        <v>0.162138</v>
      </c>
      <c r="AH67" s="1">
        <f t="shared" ref="AH67" si="222">X67*AC67+Z67*AC70-Y67*AD67-AA67*AD70</f>
        <v>0.95274877576775463</v>
      </c>
      <c r="AI67" s="9">
        <f t="shared" ref="AI67" si="223">(X67*AD67+Y67*AC67+Z67*AD70+AA67*AC70)</f>
        <v>0</v>
      </c>
      <c r="AJ67" s="2">
        <f t="shared" ref="AJ67" si="224">X67*AE67+Z67*AE70-Y67*AF67-AA67*AF70</f>
        <v>0</v>
      </c>
      <c r="AK67" s="8">
        <f t="shared" ref="AK67" si="225">(X67*AF67+Y67*AE67+Z67*AF70+AA67*AE70)</f>
        <v>0.34984441090498247</v>
      </c>
      <c r="AM67" s="18">
        <v>1</v>
      </c>
      <c r="AN67" s="25">
        <v>0</v>
      </c>
      <c r="AO67" s="14">
        <v>0</v>
      </c>
      <c r="AP67" s="24">
        <v>0</v>
      </c>
      <c r="AR67" s="1">
        <f t="shared" ref="AR67" si="226">AH67*AM67+AJ67*AM70-AI67*AN67-AK67*AN70</f>
        <v>0.95274877576775463</v>
      </c>
      <c r="AS67" s="9">
        <f t="shared" ref="AS67" si="227">(AH67*AN67+AI67*AM67+AJ67*AN70+AK67*AM70)</f>
        <v>0.34984441090498247</v>
      </c>
      <c r="AT67" s="2">
        <f t="shared" ref="AT67" si="228">AH67*AO67+AJ67*AO70-AI67*AP67-AK67*AP70</f>
        <v>0</v>
      </c>
      <c r="AU67" s="8">
        <f t="shared" ref="AU67" si="229">(AH67*AP67+AI67*AO67+AJ67*AP70+AK67*AO70)</f>
        <v>0.34984441090498247</v>
      </c>
      <c r="AW67" s="30">
        <f t="shared" ref="AW67" si="230">20*LOG(((1+$AN$9)/$AN$9)/((AR67+AR70)^2+(AS67+AS70)^2)^0.5)</f>
        <v>-1.0850813518695421E-3</v>
      </c>
      <c r="AY67" s="137">
        <f t="shared" ref="AY67" si="231">((AR67^2+AS67^2)^0.5)/((AR70^2+AS70^2)^0.5)</f>
        <v>1.0300583382077997</v>
      </c>
      <c r="AZ67" s="13"/>
      <c r="BA67" s="85">
        <f t="shared" si="20"/>
        <v>0.76</v>
      </c>
      <c r="BB67" s="86">
        <f t="shared" si="21"/>
        <v>-3.6630015601443966E-2</v>
      </c>
      <c r="BC67" s="90">
        <f t="shared" si="22"/>
        <v>-79.391692840258202</v>
      </c>
      <c r="BD67" s="93">
        <f t="shared" si="45"/>
        <v>-3.6630015601443966E-2</v>
      </c>
      <c r="BE67" s="14">
        <f t="shared" si="46"/>
        <v>-148.63456632696654</v>
      </c>
      <c r="BF67" s="90">
        <f t="shared" si="47"/>
        <v>-2.5941625646794608</v>
      </c>
      <c r="BG67" s="142">
        <f t="shared" si="23"/>
        <v>-20.719881068138605</v>
      </c>
    </row>
    <row r="68" spans="2:59" ht="18.600000000000001" customHeight="1" thickBot="1">
      <c r="D68" s="3"/>
      <c r="G68" s="4"/>
      <c r="I68" s="3"/>
      <c r="L68" s="4"/>
      <c r="N68" s="3"/>
      <c r="Q68" s="4"/>
      <c r="S68" s="3"/>
      <c r="V68" s="4"/>
      <c r="X68" s="3"/>
      <c r="AA68" s="4"/>
      <c r="AC68" s="3"/>
      <c r="AF68" s="4"/>
      <c r="AH68" s="3"/>
      <c r="AK68" s="4"/>
      <c r="AM68" s="18"/>
      <c r="AN68" s="14"/>
      <c r="AO68" s="14"/>
      <c r="AP68" s="19"/>
      <c r="AR68" s="3"/>
      <c r="AU68" s="4"/>
      <c r="AY68" s="138"/>
      <c r="AZ68" s="13"/>
      <c r="BA68" s="85">
        <f t="shared" si="20"/>
        <v>0.78</v>
      </c>
      <c r="BB68" s="86">
        <f t="shared" si="21"/>
        <v>-3.2777356354133376E-2</v>
      </c>
      <c r="BC68" s="90">
        <f t="shared" si="22"/>
        <v>-82.364384166797535</v>
      </c>
      <c r="BD68" s="93">
        <f t="shared" si="45"/>
        <v>-3.2777356354133376E-2</v>
      </c>
      <c r="BE68" s="14">
        <f t="shared" si="46"/>
        <v>-156.67331203651202</v>
      </c>
      <c r="BF68" s="90">
        <f t="shared" si="47"/>
        <v>-2.7344651450415971</v>
      </c>
      <c r="BG68" s="142">
        <f t="shared" si="23"/>
        <v>-21.229038970917628</v>
      </c>
    </row>
    <row r="69" spans="2:59" ht="18.600000000000001" customHeight="1" thickBot="1">
      <c r="D69" s="216" t="s">
        <v>87</v>
      </c>
      <c r="E69" s="217"/>
      <c r="F69" s="218" t="s">
        <v>88</v>
      </c>
      <c r="G69" s="219"/>
      <c r="H69" s="207"/>
      <c r="I69" s="216" t="s">
        <v>89</v>
      </c>
      <c r="J69" s="217"/>
      <c r="K69" s="218" t="s">
        <v>90</v>
      </c>
      <c r="L69" s="219"/>
      <c r="N69" s="208" t="s">
        <v>7</v>
      </c>
      <c r="O69" s="209"/>
      <c r="P69" s="210" t="s">
        <v>8</v>
      </c>
      <c r="Q69" s="211"/>
      <c r="S69" s="216" t="s">
        <v>91</v>
      </c>
      <c r="T69" s="217"/>
      <c r="U69" s="218" t="s">
        <v>92</v>
      </c>
      <c r="V69" s="219"/>
      <c r="W69" s="22"/>
      <c r="X69" s="208" t="s">
        <v>93</v>
      </c>
      <c r="Y69" s="209"/>
      <c r="Z69" s="210" t="s">
        <v>94</v>
      </c>
      <c r="AA69" s="211"/>
      <c r="AB69" s="22"/>
      <c r="AC69" s="216" t="s">
        <v>3</v>
      </c>
      <c r="AD69" s="217"/>
      <c r="AE69" s="218" t="s">
        <v>2</v>
      </c>
      <c r="AF69" s="219"/>
      <c r="AG69" s="22"/>
      <c r="AH69" s="208" t="s">
        <v>95</v>
      </c>
      <c r="AI69" s="209"/>
      <c r="AJ69" s="210" t="s">
        <v>96</v>
      </c>
      <c r="AK69" s="211"/>
      <c r="AL69" s="22"/>
      <c r="AM69" s="216" t="s">
        <v>97</v>
      </c>
      <c r="AN69" s="217"/>
      <c r="AO69" s="218" t="s">
        <v>98</v>
      </c>
      <c r="AP69" s="219"/>
      <c r="AR69" s="208" t="s">
        <v>99</v>
      </c>
      <c r="AS69" s="209"/>
      <c r="AT69" s="210" t="s">
        <v>100</v>
      </c>
      <c r="AU69" s="211"/>
      <c r="AW69" s="48" t="s">
        <v>10</v>
      </c>
      <c r="AY69" s="139" t="s">
        <v>47</v>
      </c>
      <c r="AZ69" s="13"/>
      <c r="BA69" s="85">
        <f t="shared" si="20"/>
        <v>0.8</v>
      </c>
      <c r="BB69" s="86">
        <f t="shared" si="21"/>
        <v>-2.8143924947356895E-2</v>
      </c>
      <c r="BC69" s="90">
        <f t="shared" si="22"/>
        <v>-85.497850407527778</v>
      </c>
      <c r="BD69" s="93">
        <f t="shared" si="45"/>
        <v>-2.8143924947356895E-2</v>
      </c>
      <c r="BE69" s="14">
        <f t="shared" si="46"/>
        <v>-165.51973866639648</v>
      </c>
      <c r="BF69" s="90">
        <f t="shared" si="47"/>
        <v>-2.888864416769187</v>
      </c>
      <c r="BG69" s="142">
        <f t="shared" si="23"/>
        <v>-21.898049224525021</v>
      </c>
    </row>
    <row r="70" spans="2:59" ht="18.600000000000001" customHeight="1" thickTop="1" thickBot="1">
      <c r="D70" s="1">
        <v>0</v>
      </c>
      <c r="E70" s="8">
        <f t="shared" ref="E70" si="232">$E$9*$B67</f>
        <v>0.11334200000000001</v>
      </c>
      <c r="F70" s="2">
        <v>1</v>
      </c>
      <c r="G70" s="8">
        <v>0</v>
      </c>
      <c r="I70" s="1">
        <v>0</v>
      </c>
      <c r="J70" s="9">
        <v>0</v>
      </c>
      <c r="K70" s="2">
        <v>1</v>
      </c>
      <c r="L70" s="8">
        <v>0</v>
      </c>
      <c r="N70" s="1">
        <f t="shared" ref="N70" si="233">D70*I67+F70*I70-E70*J67-G70*J70</f>
        <v>0</v>
      </c>
      <c r="O70" s="9">
        <f t="shared" ref="O70" si="234">(D70*J67+E70*I67+F70*J70+G70*I70)</f>
        <v>0.11334200000000001</v>
      </c>
      <c r="P70" s="2">
        <f t="shared" ref="P70" si="235">D70*K67+F70*K70-E70*L67-G70*L70</f>
        <v>0.97785664209192513</v>
      </c>
      <c r="Q70" s="8">
        <f t="shared" ref="Q70" si="236">(D70*L67+E70*K67+F70*L70+G70*K70)</f>
        <v>0</v>
      </c>
      <c r="S70" s="1">
        <v>0</v>
      </c>
      <c r="T70" s="8">
        <f t="shared" ref="T70" si="237">$T$9*$B67</f>
        <v>0.24185800000000002</v>
      </c>
      <c r="U70" s="2">
        <v>1</v>
      </c>
      <c r="V70" s="8">
        <v>0</v>
      </c>
      <c r="X70" s="1">
        <f t="shared" ref="X70" si="238">N70*S67+P70*S70-O70*T67-Q70*T70</f>
        <v>0</v>
      </c>
      <c r="Y70" s="9">
        <f t="shared" ref="Y70" si="239">(N70*T67+O70*S67+P70*T70+Q70*S70)</f>
        <v>0.34984445174306888</v>
      </c>
      <c r="Z70" s="2">
        <f t="shared" ref="Z70" si="240">N70*U67+P70*U70-O70*V67-Q70*V70</f>
        <v>0.97785664209192513</v>
      </c>
      <c r="AA70" s="8">
        <f t="shared" ref="AA70" si="241">(N70*V67+O70*U67+P70*V70+Q70*U70)</f>
        <v>0</v>
      </c>
      <c r="AB70" s="22"/>
      <c r="AC70" s="1">
        <v>0</v>
      </c>
      <c r="AD70" s="9">
        <v>0</v>
      </c>
      <c r="AE70" s="2">
        <v>1</v>
      </c>
      <c r="AF70" s="8">
        <v>0</v>
      </c>
      <c r="AH70" s="1">
        <f t="shared" ref="AH70" si="242">X70*AC67+Z70*AC70-Y70*AD67-AA70*AD70</f>
        <v>0</v>
      </c>
      <c r="AI70" s="9">
        <f t="shared" ref="AI70" si="243">(X70*AD67+Y70*AC67+Z70*AD70+AA70*AC70)</f>
        <v>0.34984445174306888</v>
      </c>
      <c r="AJ70" s="2">
        <f t="shared" ref="AJ70" si="244">X70*AE67+Z70*AE70-Y70*AF67-AA70*AF70</f>
        <v>0.92113356237520738</v>
      </c>
      <c r="AK70" s="8">
        <f t="shared" ref="AK70" si="245">(X70*AF67+Y70*AE67+Z70*AF70+AA70*AE70)</f>
        <v>0</v>
      </c>
      <c r="AM70" s="20">
        <f t="shared" ref="AM70" si="246">1/$AN$9</f>
        <v>1</v>
      </c>
      <c r="AN70" s="27">
        <v>0</v>
      </c>
      <c r="AO70" s="21">
        <v>1</v>
      </c>
      <c r="AP70" s="26">
        <v>0</v>
      </c>
      <c r="AR70" s="1">
        <f t="shared" ref="AR70" si="247">AH70*AM67+AJ70*AM70-AI70*AN67-AK70*AN70</f>
        <v>0.92113356237520738</v>
      </c>
      <c r="AS70" s="9">
        <f t="shared" ref="AS70" si="248">(AH70*AN67+AI70*AM67+AJ70*AN70+AK70*AM70)</f>
        <v>0.34984445174306888</v>
      </c>
      <c r="AT70" s="2">
        <f t="shared" ref="AT70" si="249">AH70*AO67+AJ70*AO70-AI70*AP67-AK70*AP70</f>
        <v>0.92113356237520738</v>
      </c>
      <c r="AU70" s="8">
        <f t="shared" ref="AU70" si="250">(AH70*AP67+AI70*AO67+AJ70*AP70+AK70*AO70)</f>
        <v>0</v>
      </c>
      <c r="AW70" s="49">
        <f t="shared" ref="AW70" si="251">(180/PI())*ATAN(-1*(AS67/AR67))</f>
        <v>-20.162973337435027</v>
      </c>
      <c r="AY70" s="140">
        <f t="shared" ref="AY70" si="252">20*LOG(((1-(10^(AW67/20)^2)*(1-((1-AY67)/(1+AY67))^2))^0.5))</f>
        <v>-33.288273851802842</v>
      </c>
      <c r="AZ70" s="13"/>
      <c r="BA70" s="85">
        <f t="shared" si="20"/>
        <v>0.82</v>
      </c>
      <c r="BB70" s="86">
        <f t="shared" si="21"/>
        <v>-2.287039307098487E-2</v>
      </c>
      <c r="BC70" s="90">
        <f t="shared" si="22"/>
        <v>-88.808245180855693</v>
      </c>
      <c r="BD70" s="93">
        <f t="shared" si="45"/>
        <v>-2.287039307098487E-2</v>
      </c>
      <c r="BE70" s="14">
        <f t="shared" si="46"/>
        <v>8824.8433731271816</v>
      </c>
      <c r="BF70" s="90">
        <f t="shared" si="47"/>
        <v>-3.0634144412282316</v>
      </c>
      <c r="BG70" s="142">
        <f t="shared" si="23"/>
        <v>-22.785115476702718</v>
      </c>
    </row>
    <row r="71" spans="2:59" ht="18.600000000000001" customHeight="1">
      <c r="AY71" s="37"/>
      <c r="BA71" s="85">
        <f t="shared" si="20"/>
        <v>0.84</v>
      </c>
      <c r="BB71" s="86">
        <f t="shared" si="21"/>
        <v>-1.7190861238492641E-2</v>
      </c>
      <c r="BC71" s="90">
        <f t="shared" si="22"/>
        <v>87.688622281688083</v>
      </c>
      <c r="BD71" s="93">
        <f t="shared" si="45"/>
        <v>-1.7190861238492641E-2</v>
      </c>
      <c r="BE71" s="14">
        <f t="shared" si="46"/>
        <v>-185.5216980972136</v>
      </c>
      <c r="BF71" s="90">
        <f t="shared" si="47"/>
        <v>-3.2379644656872761</v>
      </c>
      <c r="BG71" s="142">
        <f t="shared" si="23"/>
        <v>-23.988133455189772</v>
      </c>
    </row>
    <row r="72" spans="2:59" ht="18.600000000000001" customHeight="1" thickBot="1">
      <c r="D72" s="22" t="s">
        <v>60</v>
      </c>
      <c r="E72" s="22"/>
      <c r="F72" s="22"/>
      <c r="G72" s="22"/>
      <c r="H72" s="22"/>
      <c r="I72" s="22" t="s">
        <v>61</v>
      </c>
      <c r="J72" s="22"/>
      <c r="K72" s="22"/>
      <c r="L72" s="22"/>
      <c r="M72" s="23"/>
      <c r="N72" s="23"/>
      <c r="O72" s="28" t="s">
        <v>62</v>
      </c>
      <c r="P72" s="23"/>
      <c r="Q72" s="23"/>
      <c r="R72" s="23"/>
      <c r="S72" s="22"/>
      <c r="T72" s="22" t="s">
        <v>63</v>
      </c>
      <c r="U72" s="23"/>
      <c r="V72" s="23"/>
      <c r="W72" s="23"/>
      <c r="X72" s="23"/>
      <c r="Y72" s="28" t="s">
        <v>64</v>
      </c>
      <c r="Z72" s="23"/>
      <c r="AA72" s="23"/>
      <c r="AB72" s="23"/>
      <c r="AC72" s="28" t="s">
        <v>65</v>
      </c>
      <c r="AD72" s="22"/>
      <c r="AE72" s="22"/>
      <c r="AF72" s="22"/>
      <c r="AG72" s="22"/>
      <c r="AH72" s="23"/>
      <c r="AI72" s="28" t="s">
        <v>66</v>
      </c>
      <c r="AJ72" s="23"/>
      <c r="AK72" s="23"/>
      <c r="AL72" s="22"/>
      <c r="AM72" s="28" t="s">
        <v>67</v>
      </c>
      <c r="AN72" s="22"/>
      <c r="AO72" s="23"/>
      <c r="AP72" s="23"/>
      <c r="AQ72" s="23"/>
      <c r="AR72" s="23"/>
      <c r="AS72" s="28" t="s">
        <v>68</v>
      </c>
      <c r="AT72" s="23"/>
      <c r="AU72" s="23"/>
      <c r="BA72" s="85">
        <f t="shared" si="20"/>
        <v>0.86</v>
      </c>
      <c r="BB72" s="86">
        <f t="shared" si="21"/>
        <v>-1.1459829829593628E-2</v>
      </c>
      <c r="BC72" s="90">
        <f t="shared" si="22"/>
        <v>83.978188319743808</v>
      </c>
      <c r="BD72" s="93">
        <f t="shared" si="45"/>
        <v>-1.1459829829593628E-2</v>
      </c>
      <c r="BE72" s="14">
        <f t="shared" si="46"/>
        <v>-196.4911012202455</v>
      </c>
      <c r="BF72" s="90">
        <f t="shared" si="47"/>
        <v>-3.4294166671627315</v>
      </c>
      <c r="BG72" s="142">
        <f t="shared" si="23"/>
        <v>-25.688716709417221</v>
      </c>
    </row>
    <row r="73" spans="2:59" ht="18.600000000000001" customHeight="1" thickBot="1">
      <c r="B73" s="11"/>
      <c r="D73" s="212" t="s">
        <v>69</v>
      </c>
      <c r="E73" s="213"/>
      <c r="F73" s="214" t="s">
        <v>70</v>
      </c>
      <c r="G73" s="215"/>
      <c r="H73" s="207"/>
      <c r="I73" s="212" t="s">
        <v>71</v>
      </c>
      <c r="J73" s="213"/>
      <c r="K73" s="214" t="s">
        <v>72</v>
      </c>
      <c r="L73" s="215"/>
      <c r="M73" s="23"/>
      <c r="N73" s="208" t="s">
        <v>73</v>
      </c>
      <c r="O73" s="209"/>
      <c r="P73" s="210" t="s">
        <v>74</v>
      </c>
      <c r="Q73" s="211"/>
      <c r="R73" s="23"/>
      <c r="S73" s="212" t="s">
        <v>75</v>
      </c>
      <c r="T73" s="213"/>
      <c r="U73" s="214" t="s">
        <v>76</v>
      </c>
      <c r="V73" s="215"/>
      <c r="W73" s="22"/>
      <c r="X73" s="208" t="s">
        <v>77</v>
      </c>
      <c r="Y73" s="209"/>
      <c r="Z73" s="210" t="s">
        <v>78</v>
      </c>
      <c r="AA73" s="211"/>
      <c r="AB73" s="22"/>
      <c r="AC73" s="212" t="s">
        <v>79</v>
      </c>
      <c r="AD73" s="213"/>
      <c r="AE73" s="214" t="s">
        <v>80</v>
      </c>
      <c r="AF73" s="215"/>
      <c r="AG73" s="22"/>
      <c r="AH73" s="208" t="s">
        <v>81</v>
      </c>
      <c r="AI73" s="209"/>
      <c r="AJ73" s="210" t="s">
        <v>82</v>
      </c>
      <c r="AK73" s="211"/>
      <c r="AL73" s="22"/>
      <c r="AM73" s="212" t="s">
        <v>83</v>
      </c>
      <c r="AN73" s="213"/>
      <c r="AO73" s="214" t="s">
        <v>84</v>
      </c>
      <c r="AP73" s="215"/>
      <c r="AQ73" s="23"/>
      <c r="AR73" s="208" t="s">
        <v>85</v>
      </c>
      <c r="AS73" s="209"/>
      <c r="AT73" s="210" t="s">
        <v>86</v>
      </c>
      <c r="AU73" s="211"/>
      <c r="AW73" s="29" t="s">
        <v>4</v>
      </c>
      <c r="AY73" s="136" t="s">
        <v>46</v>
      </c>
      <c r="AZ73" s="13"/>
      <c r="BA73" s="85">
        <f t="shared" si="20"/>
        <v>0.88</v>
      </c>
      <c r="BB73" s="86">
        <f t="shared" si="21"/>
        <v>-6.185157439128809E-3</v>
      </c>
      <c r="BC73" s="90">
        <f t="shared" si="22"/>
        <v>80.048366295338894</v>
      </c>
      <c r="BD73" s="93">
        <f t="shared" si="45"/>
        <v>-6.185157439128809E-3</v>
      </c>
      <c r="BE73" s="14">
        <f t="shared" si="46"/>
        <v>-207.86193846558928</v>
      </c>
      <c r="BF73" s="90">
        <f t="shared" si="47"/>
        <v>-3.627875215802383</v>
      </c>
      <c r="BG73" s="142">
        <f t="shared" si="23"/>
        <v>-28.281889609095256</v>
      </c>
    </row>
    <row r="74" spans="2:59" ht="18.600000000000001" customHeight="1" thickTop="1" thickBot="1">
      <c r="B74" s="40">
        <v>0.22</v>
      </c>
      <c r="D74" s="1">
        <v>1</v>
      </c>
      <c r="E74" s="7">
        <v>0</v>
      </c>
      <c r="F74" s="2">
        <v>0</v>
      </c>
      <c r="G74" s="8">
        <v>0</v>
      </c>
      <c r="I74" s="1">
        <v>1</v>
      </c>
      <c r="J74" s="9">
        <v>0</v>
      </c>
      <c r="K74" s="2">
        <v>0</v>
      </c>
      <c r="L74" s="9">
        <f t="shared" ref="L74" si="253">IF(0=(1-$J$9*$K$9*$B74^2),10^14,$B74*$K$9/(1-$J$9*$K$9*$B74^2))</f>
        <v>0.21544470900652946</v>
      </c>
      <c r="N74" s="1">
        <f t="shared" ref="N74" si="254">D74*I74+F74*I77-E74*J74-G74*J77</f>
        <v>1</v>
      </c>
      <c r="O74" s="9">
        <f t="shared" ref="O74" si="255">(D74*J74+E74*I74+F74*J77+G74*I77)</f>
        <v>0</v>
      </c>
      <c r="P74" s="2">
        <f t="shared" ref="P74" si="256">D74*K74+F74*K77-E74*L74-G74*L77</f>
        <v>0</v>
      </c>
      <c r="Q74" s="8">
        <f t="shared" ref="Q74" si="257">(D74*L74+E74*K74+F74*L77+G74*K77)</f>
        <v>0.21544470900652946</v>
      </c>
      <c r="S74" s="1">
        <v>1</v>
      </c>
      <c r="T74" s="7">
        <v>0</v>
      </c>
      <c r="U74" s="2">
        <v>0</v>
      </c>
      <c r="V74" s="8">
        <v>0</v>
      </c>
      <c r="X74" s="1">
        <f t="shared" ref="X74" si="258">N74*S74+P74*S77-O74*T74-Q74*T77</f>
        <v>0.94268227092600865</v>
      </c>
      <c r="Y74" s="9">
        <f t="shared" ref="Y74" si="259">(N74*T74+O74*S74+P74*T77+Q74*S77)</f>
        <v>0</v>
      </c>
      <c r="Z74" s="2">
        <f t="shared" ref="Z74" si="260">N74*U74+P74*U77-O74*V74-Q74*V77</f>
        <v>0</v>
      </c>
      <c r="AA74" s="8">
        <f t="shared" ref="AA74" si="261">(N74*V74+O74*U74+P74*V77+Q74*U77)</f>
        <v>0.21544470900652946</v>
      </c>
      <c r="AB74" s="22"/>
      <c r="AC74" s="1">
        <v>1</v>
      </c>
      <c r="AD74" s="9">
        <v>0</v>
      </c>
      <c r="AE74" s="2">
        <v>0</v>
      </c>
      <c r="AF74" s="9">
        <f t="shared" ref="AF74" si="262">$B74*$AE$9</f>
        <v>0.1783518</v>
      </c>
      <c r="AH74" s="1">
        <f t="shared" ref="AH74" si="263">X74*AC74+Z74*AC77-Y74*AD74-AA74*AD77</f>
        <v>0.94268227092600865</v>
      </c>
      <c r="AI74" s="9">
        <f t="shared" ref="AI74" si="264">(X74*AD74+Y74*AC74+Z74*AD77+AA74*AC77)</f>
        <v>0</v>
      </c>
      <c r="AJ74" s="2">
        <f t="shared" ref="AJ74" si="265">X74*AE74+Z74*AE77-Y74*AF74-AA74*AF77</f>
        <v>0</v>
      </c>
      <c r="AK74" s="8">
        <f t="shared" ref="AK74" si="266">(X74*AF74+Y74*AE74+Z74*AF77+AA74*AE77)</f>
        <v>0.38357378885427074</v>
      </c>
      <c r="AM74" s="18">
        <v>1</v>
      </c>
      <c r="AN74" s="25">
        <v>0</v>
      </c>
      <c r="AO74" s="14">
        <v>0</v>
      </c>
      <c r="AP74" s="24">
        <v>0</v>
      </c>
      <c r="AR74" s="1">
        <f t="shared" ref="AR74" si="267">AH74*AM74+AJ74*AM77-AI74*AN74-AK74*AN77</f>
        <v>0.94268227092600865</v>
      </c>
      <c r="AS74" s="9">
        <f t="shared" ref="AS74" si="268">(AH74*AN74+AI74*AM74+AJ74*AN77+AK74*AM77)</f>
        <v>0.38357378885427074</v>
      </c>
      <c r="AT74" s="2">
        <f t="shared" ref="AT74" si="269">AH74*AO74+AJ74*AO77-AI74*AP74-AK74*AP77</f>
        <v>0</v>
      </c>
      <c r="AU74" s="8">
        <f t="shared" ref="AU74" si="270">(AH74*AP74+AI74*AO74+AJ74*AP77+AK74*AO77)</f>
        <v>0.38357378885427074</v>
      </c>
      <c r="AW74" s="30">
        <f t="shared" ref="AW74" si="271">20*LOG(((1+$AN$9)/$AN$9)/((AR74+AR77)^2+(AS74+AS77)^2)^0.5)</f>
        <v>-1.5637432451478749E-3</v>
      </c>
      <c r="AY74" s="137">
        <f t="shared" ref="AY74" si="272">((AR74^2+AS74^2)^0.5)/((AR77^2+AS77^2)^0.5)</f>
        <v>1.0356689695444636</v>
      </c>
      <c r="AZ74" s="13"/>
      <c r="BA74" s="85">
        <f t="shared" si="20"/>
        <v>0.9</v>
      </c>
      <c r="BB74" s="86">
        <f t="shared" si="21"/>
        <v>-2.067941170723041E-3</v>
      </c>
      <c r="BC74" s="90">
        <f t="shared" si="22"/>
        <v>75.891127526027105</v>
      </c>
      <c r="BD74" s="93">
        <f t="shared" si="45"/>
        <v>-2.067941170723041E-3</v>
      </c>
      <c r="BE74" s="14">
        <f t="shared" si="46"/>
        <v>-219.33700168840724</v>
      </c>
      <c r="BF74" s="90">
        <f t="shared" si="47"/>
        <v>-3.8281528509150675</v>
      </c>
      <c r="BG74" s="142">
        <f t="shared" si="23"/>
        <v>-32.930550686346415</v>
      </c>
    </row>
    <row r="75" spans="2:59" ht="18.600000000000001" customHeight="1" thickBot="1">
      <c r="D75" s="3"/>
      <c r="G75" s="4"/>
      <c r="I75" s="3"/>
      <c r="L75" s="4"/>
      <c r="N75" s="3"/>
      <c r="Q75" s="4"/>
      <c r="S75" s="3"/>
      <c r="V75" s="4"/>
      <c r="X75" s="3"/>
      <c r="AA75" s="4"/>
      <c r="AC75" s="3"/>
      <c r="AF75" s="4"/>
      <c r="AH75" s="3"/>
      <c r="AK75" s="4"/>
      <c r="AM75" s="18"/>
      <c r="AN75" s="14"/>
      <c r="AO75" s="14"/>
      <c r="AP75" s="19"/>
      <c r="AR75" s="3"/>
      <c r="AU75" s="4"/>
      <c r="AY75" s="138"/>
      <c r="AZ75" s="13"/>
      <c r="BA75" s="85">
        <f t="shared" si="20"/>
        <v>0.92</v>
      </c>
      <c r="BB75" s="86">
        <f t="shared" si="21"/>
        <v>-5.0144089959776363E-5</v>
      </c>
      <c r="BC75" s="90">
        <f t="shared" si="22"/>
        <v>71.504387492258957</v>
      </c>
      <c r="BD75" s="93">
        <f t="shared" si="45"/>
        <v>-5.0144089959776363E-5</v>
      </c>
      <c r="BE75" s="14">
        <f t="shared" si="46"/>
        <v>-230.51683459397304</v>
      </c>
      <c r="BF75" s="90">
        <f t="shared" si="47"/>
        <v>-4.0232777449399952</v>
      </c>
      <c r="BG75" s="142">
        <f t="shared" si="23"/>
        <v>-48.94972849732887</v>
      </c>
    </row>
    <row r="76" spans="2:59" ht="18.600000000000001" customHeight="1" thickBot="1">
      <c r="D76" s="216" t="s">
        <v>87</v>
      </c>
      <c r="E76" s="217"/>
      <c r="F76" s="218" t="s">
        <v>88</v>
      </c>
      <c r="G76" s="219"/>
      <c r="H76" s="207"/>
      <c r="I76" s="216" t="s">
        <v>89</v>
      </c>
      <c r="J76" s="217"/>
      <c r="K76" s="218" t="s">
        <v>90</v>
      </c>
      <c r="L76" s="219"/>
      <c r="N76" s="208" t="s">
        <v>7</v>
      </c>
      <c r="O76" s="209"/>
      <c r="P76" s="210" t="s">
        <v>8</v>
      </c>
      <c r="Q76" s="211"/>
      <c r="S76" s="216" t="s">
        <v>91</v>
      </c>
      <c r="T76" s="217"/>
      <c r="U76" s="218" t="s">
        <v>92</v>
      </c>
      <c r="V76" s="219"/>
      <c r="W76" s="22"/>
      <c r="X76" s="208" t="s">
        <v>93</v>
      </c>
      <c r="Y76" s="209"/>
      <c r="Z76" s="210" t="s">
        <v>94</v>
      </c>
      <c r="AA76" s="211"/>
      <c r="AB76" s="22"/>
      <c r="AC76" s="216" t="s">
        <v>3</v>
      </c>
      <c r="AD76" s="217"/>
      <c r="AE76" s="218" t="s">
        <v>2</v>
      </c>
      <c r="AF76" s="219"/>
      <c r="AG76" s="22"/>
      <c r="AH76" s="208" t="s">
        <v>95</v>
      </c>
      <c r="AI76" s="209"/>
      <c r="AJ76" s="210" t="s">
        <v>96</v>
      </c>
      <c r="AK76" s="211"/>
      <c r="AL76" s="22"/>
      <c r="AM76" s="216" t="s">
        <v>97</v>
      </c>
      <c r="AN76" s="217"/>
      <c r="AO76" s="218" t="s">
        <v>98</v>
      </c>
      <c r="AP76" s="219"/>
      <c r="AR76" s="208" t="s">
        <v>99</v>
      </c>
      <c r="AS76" s="209"/>
      <c r="AT76" s="210" t="s">
        <v>100</v>
      </c>
      <c r="AU76" s="211"/>
      <c r="AW76" s="48" t="s">
        <v>10</v>
      </c>
      <c r="AY76" s="139" t="s">
        <v>47</v>
      </c>
      <c r="AZ76" s="13"/>
      <c r="BA76" s="85">
        <f t="shared" si="20"/>
        <v>0.94</v>
      </c>
      <c r="BB76" s="86">
        <f t="shared" si="21"/>
        <v>-1.3704714385229699E-3</v>
      </c>
      <c r="BC76" s="90">
        <f t="shared" si="22"/>
        <v>66.894050800379517</v>
      </c>
      <c r="BD76" s="93">
        <f t="shared" si="45"/>
        <v>-1.3704714385229699E-3</v>
      </c>
      <c r="BE76" s="14">
        <f t="shared" si="46"/>
        <v>-240.90582108402052</v>
      </c>
      <c r="BF76" s="90">
        <f t="shared" si="47"/>
        <v>-4.2045997651365337</v>
      </c>
      <c r="BG76" s="142">
        <f t="shared" si="23"/>
        <v>-34.432554203936007</v>
      </c>
    </row>
    <row r="77" spans="2:59" ht="18.600000000000001" customHeight="1" thickTop="1" thickBot="1">
      <c r="D77" s="1">
        <v>0</v>
      </c>
      <c r="E77" s="8">
        <f t="shared" ref="E77" si="273">$E$9*$B74</f>
        <v>0.12467620000000001</v>
      </c>
      <c r="F77" s="2">
        <v>1</v>
      </c>
      <c r="G77" s="8">
        <v>0</v>
      </c>
      <c r="I77" s="1">
        <v>0</v>
      </c>
      <c r="J77" s="9">
        <v>0</v>
      </c>
      <c r="K77" s="2">
        <v>1</v>
      </c>
      <c r="L77" s="8">
        <v>0</v>
      </c>
      <c r="N77" s="1">
        <f t="shared" ref="N77" si="274">D77*I74+F77*I77-E77*J74-G77*J77</f>
        <v>0</v>
      </c>
      <c r="O77" s="9">
        <f t="shared" ref="O77" si="275">(D77*J74+E77*I74+F77*J77+G77*I77)</f>
        <v>0.12467620000000001</v>
      </c>
      <c r="P77" s="2">
        <f t="shared" ref="P77" si="276">D77*K74+F77*K77-E77*L74-G77*L77</f>
        <v>0.97313917237096015</v>
      </c>
      <c r="Q77" s="8">
        <f t="shared" ref="Q77" si="277">(D77*L74+E77*K74+F77*L77+G77*K77)</f>
        <v>0</v>
      </c>
      <c r="S77" s="1">
        <v>0</v>
      </c>
      <c r="T77" s="8">
        <f t="shared" ref="T77" si="278">$T$9*$B74</f>
        <v>0.2660438</v>
      </c>
      <c r="U77" s="2">
        <v>1</v>
      </c>
      <c r="V77" s="8">
        <v>0</v>
      </c>
      <c r="X77" s="1">
        <f t="shared" ref="X77" si="279">N77*S74+P77*S77-O77*T74-Q77*T77</f>
        <v>0</v>
      </c>
      <c r="Y77" s="9">
        <f t="shared" ref="Y77" si="280">(N77*T74+O77*S74+P77*T77+Q77*S77)</f>
        <v>0.38357384334642525</v>
      </c>
      <c r="Z77" s="2">
        <f t="shared" ref="Z77" si="281">N77*U74+P77*U77-O77*V74-Q77*V77</f>
        <v>0.97313917237096015</v>
      </c>
      <c r="AA77" s="8">
        <f t="shared" ref="AA77" si="282">(N77*V74+O77*U74+P77*V77+Q77*U77)</f>
        <v>0</v>
      </c>
      <c r="AB77" s="22"/>
      <c r="AC77" s="1">
        <v>0</v>
      </c>
      <c r="AD77" s="9">
        <v>0</v>
      </c>
      <c r="AE77" s="2">
        <v>1</v>
      </c>
      <c r="AF77" s="8">
        <v>0</v>
      </c>
      <c r="AH77" s="1">
        <f t="shared" ref="AH77" si="283">X77*AC74+Z77*AC77-Y77*AD74-AA77*AD77</f>
        <v>0</v>
      </c>
      <c r="AI77" s="9">
        <f t="shared" ref="AI77" si="284">(X77*AD74+Y77*AC74+Z77*AD77+AA77*AC77)</f>
        <v>0.38357384334642525</v>
      </c>
      <c r="AJ77" s="2">
        <f t="shared" ref="AJ77" si="285">X77*AE74+Z77*AE77-Y77*AF74-AA77*AF77</f>
        <v>0.90472808697720719</v>
      </c>
      <c r="AK77" s="8">
        <f t="shared" ref="AK77" si="286">(X77*AF74+Y77*AE74+Z77*AF77+AA77*AE77)</f>
        <v>0</v>
      </c>
      <c r="AM77" s="20">
        <f t="shared" ref="AM77" si="287">1/$AN$9</f>
        <v>1</v>
      </c>
      <c r="AN77" s="27">
        <v>0</v>
      </c>
      <c r="AO77" s="21">
        <v>1</v>
      </c>
      <c r="AP77" s="26">
        <v>0</v>
      </c>
      <c r="AR77" s="1">
        <f t="shared" ref="AR77" si="288">AH77*AM74+AJ77*AM77-AI77*AN74-AK77*AN77</f>
        <v>0.90472808697720719</v>
      </c>
      <c r="AS77" s="9">
        <f t="shared" ref="AS77" si="289">(AH77*AN74+AI77*AM74+AJ77*AN77+AK77*AM77)</f>
        <v>0.38357384334642525</v>
      </c>
      <c r="AT77" s="2">
        <f t="shared" ref="AT77" si="290">AH77*AO74+AJ77*AO77-AI77*AP74-AK77*AP77</f>
        <v>0.90472808697720719</v>
      </c>
      <c r="AU77" s="8">
        <f t="shared" ref="AU77" si="291">(AH77*AP74+AI77*AO74+AJ77*AP77+AK77*AO77)</f>
        <v>0</v>
      </c>
      <c r="AW77" s="49">
        <f t="shared" ref="AW77" si="292">(180/PI())*ATAN(-1*(AS74/AR74))</f>
        <v>-22.141218484196163</v>
      </c>
      <c r="AY77" s="140">
        <f t="shared" ref="AY77" si="293">20*LOG(((1-(10^(AW74/20)^2)*(1-((1-AY74)/(1+AY74))^2))^0.5))</f>
        <v>-31.759328041105022</v>
      </c>
      <c r="AZ77" s="13"/>
      <c r="BA77" s="85">
        <f t="shared" si="20"/>
        <v>0.96</v>
      </c>
      <c r="BB77" s="86">
        <f t="shared" si="21"/>
        <v>-7.6283275382004528E-3</v>
      </c>
      <c r="BC77" s="90">
        <f t="shared" si="22"/>
        <v>62.075934378699102</v>
      </c>
      <c r="BD77" s="93">
        <f t="shared" si="45"/>
        <v>-7.6283275382004528E-3</v>
      </c>
      <c r="BE77" s="14">
        <f t="shared" si="46"/>
        <v>-249.93897477853628</v>
      </c>
      <c r="BF77" s="90">
        <f t="shared" si="47"/>
        <v>-4.3622580389445229</v>
      </c>
      <c r="BG77" s="142">
        <f t="shared" si="23"/>
        <v>-26.80723744749244</v>
      </c>
    </row>
    <row r="78" spans="2:59" ht="18.600000000000001" customHeight="1">
      <c r="AY78" s="37"/>
      <c r="BA78" s="85">
        <f t="shared" si="20"/>
        <v>0.98</v>
      </c>
      <c r="BB78" s="86">
        <f t="shared" si="21"/>
        <v>-2.0854493286010242E-2</v>
      </c>
      <c r="BC78" s="90">
        <f t="shared" si="22"/>
        <v>57.077154883128372</v>
      </c>
      <c r="BD78" s="93">
        <f t="shared" si="45"/>
        <v>-2.0854493286010242E-2</v>
      </c>
      <c r="BE78" s="14">
        <f t="shared" si="46"/>
        <v>-257.03298369612685</v>
      </c>
      <c r="BF78" s="90">
        <f t="shared" si="47"/>
        <v>-4.4860718517223175</v>
      </c>
      <c r="BG78" s="142">
        <f t="shared" si="23"/>
        <v>-22.258898202540518</v>
      </c>
    </row>
    <row r="79" spans="2:59" ht="18.600000000000001" customHeight="1" thickBot="1">
      <c r="D79" s="22" t="s">
        <v>60</v>
      </c>
      <c r="E79" s="22"/>
      <c r="F79" s="22"/>
      <c r="G79" s="22"/>
      <c r="H79" s="22"/>
      <c r="I79" s="22" t="s">
        <v>61</v>
      </c>
      <c r="J79" s="22"/>
      <c r="K79" s="22"/>
      <c r="L79" s="22"/>
      <c r="M79" s="23"/>
      <c r="N79" s="23"/>
      <c r="O79" s="28" t="s">
        <v>62</v>
      </c>
      <c r="P79" s="23"/>
      <c r="Q79" s="23"/>
      <c r="R79" s="23"/>
      <c r="S79" s="22"/>
      <c r="T79" s="22" t="s">
        <v>63</v>
      </c>
      <c r="U79" s="23"/>
      <c r="V79" s="23"/>
      <c r="W79" s="23"/>
      <c r="X79" s="23"/>
      <c r="Y79" s="28" t="s">
        <v>64</v>
      </c>
      <c r="Z79" s="23"/>
      <c r="AA79" s="23"/>
      <c r="AB79" s="23"/>
      <c r="AC79" s="28" t="s">
        <v>65</v>
      </c>
      <c r="AD79" s="22"/>
      <c r="AE79" s="22"/>
      <c r="AF79" s="22"/>
      <c r="AG79" s="22"/>
      <c r="AH79" s="23"/>
      <c r="AI79" s="28" t="s">
        <v>66</v>
      </c>
      <c r="AJ79" s="23"/>
      <c r="AK79" s="23"/>
      <c r="AL79" s="22"/>
      <c r="AM79" s="28" t="s">
        <v>67</v>
      </c>
      <c r="AN79" s="22"/>
      <c r="AO79" s="23"/>
      <c r="AP79" s="23"/>
      <c r="AQ79" s="23"/>
      <c r="AR79" s="23"/>
      <c r="AS79" s="28" t="s">
        <v>68</v>
      </c>
      <c r="AT79" s="23"/>
      <c r="AU79" s="23"/>
      <c r="BA79" s="187">
        <f t="shared" si="20"/>
        <v>1</v>
      </c>
      <c r="BB79" s="188">
        <f t="shared" si="21"/>
        <v>-4.3585240085656687E-2</v>
      </c>
      <c r="BC79" s="189">
        <f t="shared" si="22"/>
        <v>51.93649520920583</v>
      </c>
      <c r="BD79" s="193">
        <f t="shared" si="45"/>
        <v>-4.3585240085656687E-2</v>
      </c>
      <c r="BE79" s="191">
        <f t="shared" si="46"/>
        <v>-261.65813773701046</v>
      </c>
      <c r="BF79" s="189">
        <f t="shared" si="47"/>
        <v>-4.5667960181476568</v>
      </c>
      <c r="BG79" s="192">
        <f t="shared" si="23"/>
        <v>-18.872786776318474</v>
      </c>
    </row>
    <row r="80" spans="2:59" ht="18.600000000000001" customHeight="1" thickBot="1">
      <c r="B80" s="11"/>
      <c r="D80" s="212" t="s">
        <v>69</v>
      </c>
      <c r="E80" s="213"/>
      <c r="F80" s="214" t="s">
        <v>70</v>
      </c>
      <c r="G80" s="215"/>
      <c r="H80" s="207"/>
      <c r="I80" s="212" t="s">
        <v>71</v>
      </c>
      <c r="J80" s="213"/>
      <c r="K80" s="214" t="s">
        <v>72</v>
      </c>
      <c r="L80" s="215"/>
      <c r="M80" s="23"/>
      <c r="N80" s="208" t="s">
        <v>73</v>
      </c>
      <c r="O80" s="209"/>
      <c r="P80" s="210" t="s">
        <v>74</v>
      </c>
      <c r="Q80" s="211"/>
      <c r="R80" s="23"/>
      <c r="S80" s="212" t="s">
        <v>75</v>
      </c>
      <c r="T80" s="213"/>
      <c r="U80" s="214" t="s">
        <v>76</v>
      </c>
      <c r="V80" s="215"/>
      <c r="W80" s="22"/>
      <c r="X80" s="208" t="s">
        <v>77</v>
      </c>
      <c r="Y80" s="209"/>
      <c r="Z80" s="210" t="s">
        <v>78</v>
      </c>
      <c r="AA80" s="211"/>
      <c r="AB80" s="22"/>
      <c r="AC80" s="212" t="s">
        <v>79</v>
      </c>
      <c r="AD80" s="213"/>
      <c r="AE80" s="214" t="s">
        <v>80</v>
      </c>
      <c r="AF80" s="215"/>
      <c r="AG80" s="22"/>
      <c r="AH80" s="208" t="s">
        <v>81</v>
      </c>
      <c r="AI80" s="209"/>
      <c r="AJ80" s="210" t="s">
        <v>82</v>
      </c>
      <c r="AK80" s="211"/>
      <c r="AL80" s="22"/>
      <c r="AM80" s="212" t="s">
        <v>83</v>
      </c>
      <c r="AN80" s="213"/>
      <c r="AO80" s="214" t="s">
        <v>84</v>
      </c>
      <c r="AP80" s="215"/>
      <c r="AQ80" s="23"/>
      <c r="AR80" s="208" t="s">
        <v>85</v>
      </c>
      <c r="AS80" s="209"/>
      <c r="AT80" s="210" t="s">
        <v>86</v>
      </c>
      <c r="AU80" s="211"/>
      <c r="AW80" s="29" t="s">
        <v>4</v>
      </c>
      <c r="AY80" s="136" t="s">
        <v>46</v>
      </c>
      <c r="AZ80" s="13"/>
      <c r="BA80" s="85">
        <f t="shared" si="20"/>
        <v>1.02</v>
      </c>
      <c r="BB80" s="86">
        <f t="shared" si="21"/>
        <v>-7.8933740337146785E-2</v>
      </c>
      <c r="BC80" s="90">
        <f t="shared" si="22"/>
        <v>46.703332454465617</v>
      </c>
      <c r="BD80" s="193">
        <f t="shared" si="45"/>
        <v>-7.8933740337146785E-2</v>
      </c>
      <c r="BE80" s="14">
        <f t="shared" si="46"/>
        <v>-263.41849368376393</v>
      </c>
      <c r="BF80" s="90">
        <f t="shared" si="47"/>
        <v>-4.5975200254255668</v>
      </c>
      <c r="BG80" s="142">
        <f t="shared" si="23"/>
        <v>-16.112874691963444</v>
      </c>
    </row>
    <row r="81" spans="2:59" ht="18.600000000000001" customHeight="1" thickTop="1" thickBot="1">
      <c r="B81" s="40">
        <v>0.24</v>
      </c>
      <c r="D81" s="1">
        <v>1</v>
      </c>
      <c r="E81" s="7">
        <v>0</v>
      </c>
      <c r="F81" s="2">
        <v>0</v>
      </c>
      <c r="G81" s="8">
        <v>0</v>
      </c>
      <c r="I81" s="1">
        <v>1</v>
      </c>
      <c r="J81" s="9">
        <v>0</v>
      </c>
      <c r="K81" s="2">
        <v>0</v>
      </c>
      <c r="L81" s="9">
        <f t="shared" ref="L81" si="294">IF(0=(1-$J$9*$K$9*$B81^2),10^14,$B81*$K$9/(1-$J$9*$K$9*$B81^2))</f>
        <v>0.23567957433702352</v>
      </c>
      <c r="N81" s="1">
        <f t="shared" ref="N81" si="295">D81*I81+F81*I84-E81*J81-G81*J84</f>
        <v>1</v>
      </c>
      <c r="O81" s="9">
        <f t="shared" ref="O81" si="296">(D81*J81+E81*I81+F81*J84+G81*I84)</f>
        <v>0</v>
      </c>
      <c r="P81" s="2">
        <f t="shared" ref="P81" si="297">D81*K81+F81*K84-E81*L81-G81*L84</f>
        <v>0</v>
      </c>
      <c r="Q81" s="8">
        <f t="shared" ref="Q81" si="298">(D81*L81+E81*K81+F81*L84+G81*K84)</f>
        <v>0.23567957433702352</v>
      </c>
      <c r="S81" s="1">
        <v>1</v>
      </c>
      <c r="T81" s="7">
        <v>0</v>
      </c>
      <c r="U81" s="2">
        <v>0</v>
      </c>
      <c r="V81" s="8">
        <v>0</v>
      </c>
      <c r="X81" s="1">
        <f t="shared" ref="X81" si="299">N81*S81+P81*S84-O81*T81-Q81*T84</f>
        <v>0.93159881141199541</v>
      </c>
      <c r="Y81" s="9">
        <f t="shared" ref="Y81" si="300">(N81*T81+O81*S81+P81*T84+Q81*S84)</f>
        <v>0</v>
      </c>
      <c r="Z81" s="2">
        <f t="shared" ref="Z81" si="301">N81*U81+P81*U84-O81*V81-Q81*V84</f>
        <v>0</v>
      </c>
      <c r="AA81" s="8">
        <f t="shared" ref="AA81" si="302">(N81*V81+O81*U81+P81*V84+Q81*U84)</f>
        <v>0.23567957433702352</v>
      </c>
      <c r="AB81" s="22"/>
      <c r="AC81" s="1">
        <v>1</v>
      </c>
      <c r="AD81" s="9">
        <v>0</v>
      </c>
      <c r="AE81" s="2">
        <v>0</v>
      </c>
      <c r="AF81" s="9">
        <f t="shared" ref="AF81" si="303">$B81*$AE$9</f>
        <v>0.19456560000000001</v>
      </c>
      <c r="AH81" s="1">
        <f t="shared" ref="AH81" si="304">X81*AC81+Z81*AC84-Y81*AD81-AA81*AD84</f>
        <v>0.93159881141199541</v>
      </c>
      <c r="AI81" s="9">
        <f t="shared" ref="AI81" si="305">(X81*AD81+Y81*AC81+Z81*AD84+AA81*AC84)</f>
        <v>0</v>
      </c>
      <c r="AJ81" s="2">
        <f t="shared" ref="AJ81" si="306">X81*AE81+Z81*AE84-Y81*AF81-AA81*AF84</f>
        <v>0</v>
      </c>
      <c r="AK81" s="8">
        <f t="shared" ref="AK81" si="307">(X81*AF81+Y81*AE81+Z81*AF84+AA81*AE84)</f>
        <v>0.41693665603868524</v>
      </c>
      <c r="AM81" s="18">
        <v>1</v>
      </c>
      <c r="AN81" s="25">
        <v>0</v>
      </c>
      <c r="AO81" s="14">
        <v>0</v>
      </c>
      <c r="AP81" s="24">
        <v>0</v>
      </c>
      <c r="AR81" s="1">
        <f t="shared" ref="AR81" si="308">AH81*AM81+AJ81*AM84-AI81*AN81-AK81*AN84</f>
        <v>0.93159881141199541</v>
      </c>
      <c r="AS81" s="9">
        <f t="shared" ref="AS81" si="309">(AH81*AN81+AI81*AM81+AJ81*AN84+AK81*AM84)</f>
        <v>0.41693665603868524</v>
      </c>
      <c r="AT81" s="2">
        <f t="shared" ref="AT81" si="310">AH81*AO81+AJ81*AO84-AI81*AP81-AK81*AP84</f>
        <v>0</v>
      </c>
      <c r="AU81" s="8">
        <f t="shared" ref="AU81" si="311">(AH81*AP81+AI81*AO81+AJ81*AP84+AK81*AO84)</f>
        <v>0.41693665603868524</v>
      </c>
      <c r="AW81" s="30">
        <f t="shared" ref="AW81" si="312">20*LOG(((1+$AN$9)/$AN$9)/((AR81+AR84)^2+(AS81+AS84)^2)^0.5)</f>
        <v>-2.1761615843097141E-3</v>
      </c>
      <c r="AY81" s="137">
        <f t="shared" ref="AY81" si="313">((AR81^2+AS81^2)^0.5)/((AR84^2+AS84^2)^0.5)</f>
        <v>1.0415310428784277</v>
      </c>
      <c r="AZ81" s="13"/>
      <c r="BA81" s="85">
        <f t="shared" si="20"/>
        <v>1.04</v>
      </c>
      <c r="BB81" s="86">
        <f t="shared" si="21"/>
        <v>-0.13064875880492197</v>
      </c>
      <c r="BC81" s="90">
        <f t="shared" si="22"/>
        <v>41.434962580790334</v>
      </c>
      <c r="BD81" s="92"/>
      <c r="BE81" s="14">
        <f t="shared" si="46"/>
        <v>-262.12018278563545</v>
      </c>
      <c r="BF81" s="90">
        <f t="shared" si="47"/>
        <v>-4.5748602255386999</v>
      </c>
      <c r="BG81" s="142">
        <f t="shared" si="23"/>
        <v>-13.756692775277495</v>
      </c>
    </row>
    <row r="82" spans="2:59" ht="18.600000000000001" customHeight="1" thickBot="1">
      <c r="D82" s="3"/>
      <c r="G82" s="4"/>
      <c r="I82" s="3"/>
      <c r="L82" s="4"/>
      <c r="N82" s="3"/>
      <c r="Q82" s="4"/>
      <c r="S82" s="3"/>
      <c r="V82" s="4"/>
      <c r="X82" s="3"/>
      <c r="AA82" s="4"/>
      <c r="AC82" s="3"/>
      <c r="AF82" s="4"/>
      <c r="AH82" s="3"/>
      <c r="AK82" s="4"/>
      <c r="AM82" s="18"/>
      <c r="AN82" s="14"/>
      <c r="AO82" s="14"/>
      <c r="AP82" s="19"/>
      <c r="AR82" s="3"/>
      <c r="AU82" s="4"/>
      <c r="AY82" s="138"/>
      <c r="AZ82" s="13"/>
      <c r="BA82" s="85">
        <f t="shared" si="20"/>
        <v>1.06</v>
      </c>
      <c r="BB82" s="86">
        <f t="shared" si="21"/>
        <v>-0.20314592144431157</v>
      </c>
      <c r="BC82" s="90">
        <f t="shared" si="22"/>
        <v>36.19255892507762</v>
      </c>
      <c r="BD82" s="92"/>
      <c r="BE82" s="14">
        <f t="shared" si="46"/>
        <v>-257.80726545852428</v>
      </c>
      <c r="BF82" s="90">
        <f t="shared" si="47"/>
        <v>-4.4995856178142972</v>
      </c>
      <c r="BG82" s="142">
        <f t="shared" si="23"/>
        <v>-11.693998057550425</v>
      </c>
    </row>
    <row r="83" spans="2:59" ht="18.600000000000001" customHeight="1" thickBot="1">
      <c r="D83" s="216" t="s">
        <v>87</v>
      </c>
      <c r="E83" s="217"/>
      <c r="F83" s="218" t="s">
        <v>88</v>
      </c>
      <c r="G83" s="219"/>
      <c r="H83" s="207"/>
      <c r="I83" s="216" t="s">
        <v>89</v>
      </c>
      <c r="J83" s="217"/>
      <c r="K83" s="218" t="s">
        <v>90</v>
      </c>
      <c r="L83" s="219"/>
      <c r="N83" s="208" t="s">
        <v>7</v>
      </c>
      <c r="O83" s="209"/>
      <c r="P83" s="210" t="s">
        <v>8</v>
      </c>
      <c r="Q83" s="211"/>
      <c r="S83" s="216" t="s">
        <v>91</v>
      </c>
      <c r="T83" s="217"/>
      <c r="U83" s="218" t="s">
        <v>92</v>
      </c>
      <c r="V83" s="219"/>
      <c r="W83" s="22"/>
      <c r="X83" s="208" t="s">
        <v>93</v>
      </c>
      <c r="Y83" s="209"/>
      <c r="Z83" s="210" t="s">
        <v>94</v>
      </c>
      <c r="AA83" s="211"/>
      <c r="AB83" s="22"/>
      <c r="AC83" s="216" t="s">
        <v>3</v>
      </c>
      <c r="AD83" s="217"/>
      <c r="AE83" s="218" t="s">
        <v>2</v>
      </c>
      <c r="AF83" s="219"/>
      <c r="AG83" s="22"/>
      <c r="AH83" s="208" t="s">
        <v>95</v>
      </c>
      <c r="AI83" s="209"/>
      <c r="AJ83" s="210" t="s">
        <v>96</v>
      </c>
      <c r="AK83" s="211"/>
      <c r="AL83" s="22"/>
      <c r="AM83" s="216" t="s">
        <v>97</v>
      </c>
      <c r="AN83" s="217"/>
      <c r="AO83" s="218" t="s">
        <v>98</v>
      </c>
      <c r="AP83" s="219"/>
      <c r="AR83" s="208" t="s">
        <v>99</v>
      </c>
      <c r="AS83" s="209"/>
      <c r="AT83" s="210" t="s">
        <v>100</v>
      </c>
      <c r="AU83" s="211"/>
      <c r="AW83" s="48" t="s">
        <v>10</v>
      </c>
      <c r="AY83" s="139" t="s">
        <v>47</v>
      </c>
      <c r="AZ83" s="13"/>
      <c r="BA83" s="85">
        <f t="shared" si="20"/>
        <v>1.08</v>
      </c>
      <c r="BB83" s="86">
        <f t="shared" si="21"/>
        <v>-0.30149213626216159</v>
      </c>
      <c r="BC83" s="90">
        <f t="shared" si="22"/>
        <v>31.036413615907129</v>
      </c>
      <c r="BD83" s="92"/>
      <c r="BE83" s="14">
        <f t="shared" si="46"/>
        <v>-250.75328719670929</v>
      </c>
      <c r="BF83" s="90">
        <f t="shared" si="47"/>
        <v>-4.376470471781519</v>
      </c>
      <c r="BG83" s="142">
        <f t="shared" si="23"/>
        <v>-9.8647035752159553</v>
      </c>
    </row>
    <row r="84" spans="2:59" ht="18.600000000000001" customHeight="1" thickTop="1" thickBot="1">
      <c r="D84" s="1">
        <v>0</v>
      </c>
      <c r="E84" s="8">
        <f t="shared" ref="E84" si="314">$E$9*$B81</f>
        <v>0.1360104</v>
      </c>
      <c r="F84" s="2">
        <v>1</v>
      </c>
      <c r="G84" s="8">
        <v>0</v>
      </c>
      <c r="I84" s="1">
        <v>0</v>
      </c>
      <c r="J84" s="9">
        <v>0</v>
      </c>
      <c r="K84" s="2">
        <v>1</v>
      </c>
      <c r="L84" s="8">
        <v>0</v>
      </c>
      <c r="N84" s="1">
        <f t="shared" ref="N84" si="315">D84*I81+F84*I84-E84*J81-G84*J84</f>
        <v>0</v>
      </c>
      <c r="O84" s="9">
        <f t="shared" ref="O84" si="316">(D84*J81+E84*I81+F84*J84+G84*I84)</f>
        <v>0.1360104</v>
      </c>
      <c r="P84" s="2">
        <f t="shared" ref="P84" si="317">D84*K81+F84*K84-E84*L81-G84*L84</f>
        <v>0.96794512682259171</v>
      </c>
      <c r="Q84" s="8">
        <f t="shared" ref="Q84" si="318">(D84*L81+E84*K81+F84*L84+G84*K84)</f>
        <v>0</v>
      </c>
      <c r="S84" s="1">
        <v>0</v>
      </c>
      <c r="T84" s="8">
        <f t="shared" ref="T84" si="319">$T$9*$B81</f>
        <v>0.29022959999999998</v>
      </c>
      <c r="U84" s="2">
        <v>1</v>
      </c>
      <c r="V84" s="8">
        <v>0</v>
      </c>
      <c r="X84" s="1">
        <f t="shared" ref="X84" si="320">N84*S81+P84*S84-O84*T81-Q84*T84</f>
        <v>0</v>
      </c>
      <c r="Y84" s="9">
        <f t="shared" ref="Y84" si="321">(N84*T81+O84*S81+P84*T84+Q84*S84)</f>
        <v>0.41693672697966999</v>
      </c>
      <c r="Z84" s="2">
        <f t="shared" ref="Z84" si="322">N84*U81+P84*U84-O84*V81-Q84*V84</f>
        <v>0.96794512682259171</v>
      </c>
      <c r="AA84" s="8">
        <f t="shared" ref="AA84" si="323">(N84*V81+O84*U81+P84*V84+Q84*U84)</f>
        <v>0</v>
      </c>
      <c r="AB84" s="22"/>
      <c r="AC84" s="1">
        <v>0</v>
      </c>
      <c r="AD84" s="9">
        <v>0</v>
      </c>
      <c r="AE84" s="2">
        <v>1</v>
      </c>
      <c r="AF84" s="8">
        <v>0</v>
      </c>
      <c r="AH84" s="1">
        <f t="shared" ref="AH84" si="324">X84*AC81+Z84*AC84-Y84*AD81-AA84*AD84</f>
        <v>0</v>
      </c>
      <c r="AI84" s="9">
        <f t="shared" ref="AI84" si="325">(X84*AD81+Y84*AC81+Z84*AD84+AA84*AC84)</f>
        <v>0.41693672697966999</v>
      </c>
      <c r="AJ84" s="2">
        <f t="shared" ref="AJ84" si="326">X84*AE81+Z84*AE84-Y84*AF81-AA84*AF84</f>
        <v>0.88682358237575598</v>
      </c>
      <c r="AK84" s="8">
        <f t="shared" ref="AK84" si="327">(X84*AF81+Y84*AE81+Z84*AF84+AA84*AE84)</f>
        <v>0</v>
      </c>
      <c r="AM84" s="20">
        <f t="shared" ref="AM84" si="328">1/$AN$9</f>
        <v>1</v>
      </c>
      <c r="AN84" s="27">
        <v>0</v>
      </c>
      <c r="AO84" s="21">
        <v>1</v>
      </c>
      <c r="AP84" s="26">
        <v>0</v>
      </c>
      <c r="AR84" s="1">
        <f t="shared" ref="AR84" si="329">AH84*AM81+AJ84*AM84-AI84*AN81-AK84*AN84</f>
        <v>0.88682358237575598</v>
      </c>
      <c r="AS84" s="9">
        <f t="shared" ref="AS84" si="330">(AH84*AN81+AI84*AM81+AJ84*AN84+AK84*AM84)</f>
        <v>0.41693672697966999</v>
      </c>
      <c r="AT84" s="2">
        <f t="shared" ref="AT84" si="331">AH84*AO81+AJ84*AO84-AI84*AP81-AK84*AP84</f>
        <v>0.88682358237575598</v>
      </c>
      <c r="AU84" s="8">
        <f t="shared" ref="AU84" si="332">(AH84*AP81+AI84*AO81+AJ84*AP84+AK84*AO84)</f>
        <v>0</v>
      </c>
      <c r="AW84" s="49">
        <f t="shared" ref="AW84" si="333">(180/PI())*ATAN(-1*(AS81/AR81))</f>
        <v>-24.110882583668726</v>
      </c>
      <c r="AY84" s="140">
        <f t="shared" ref="AY84" si="334">20*LOG(((1-(10^(AW81/20)^2)*(1-((1-AY81)/(1+AY81))^2))^0.5))</f>
        <v>-30.387744720001734</v>
      </c>
      <c r="AZ84" s="13"/>
      <c r="BA84" s="85">
        <f t="shared" si="20"/>
        <v>1.1000000000000001</v>
      </c>
      <c r="BB84" s="86">
        <f t="shared" si="21"/>
        <v>-0.43132062395846238</v>
      </c>
      <c r="BC84" s="90">
        <f t="shared" si="22"/>
        <v>26.021347871972939</v>
      </c>
      <c r="BD84" s="92"/>
      <c r="BE84" s="14">
        <f t="shared" si="46"/>
        <v>-241.41138534623551</v>
      </c>
      <c r="BF84" s="90">
        <f t="shared" si="47"/>
        <v>-4.2134235260926003</v>
      </c>
      <c r="BG84" s="142">
        <f t="shared" si="23"/>
        <v>-8.2342908215389237</v>
      </c>
    </row>
    <row r="85" spans="2:59" ht="18.600000000000001" customHeight="1">
      <c r="AY85" s="37"/>
      <c r="BA85" s="85">
        <f t="shared" si="20"/>
        <v>1.1200000000000001</v>
      </c>
      <c r="BB85" s="86">
        <f t="shared" si="21"/>
        <v>-0.59865511045727859</v>
      </c>
      <c r="BC85" s="90">
        <f t="shared" si="22"/>
        <v>21.193120165048224</v>
      </c>
      <c r="BD85" s="94"/>
      <c r="BE85" s="14">
        <f t="shared" si="46"/>
        <v>-230.33902671019129</v>
      </c>
      <c r="BF85" s="90">
        <f t="shared" si="47"/>
        <v>-4.0201744119320004</v>
      </c>
      <c r="BG85" s="142">
        <f t="shared" si="23"/>
        <v>-6.782460270047558</v>
      </c>
    </row>
    <row r="86" spans="2:59" ht="18.600000000000001" customHeight="1" thickBot="1">
      <c r="D86" s="22" t="s">
        <v>60</v>
      </c>
      <c r="E86" s="22"/>
      <c r="F86" s="22"/>
      <c r="G86" s="22"/>
      <c r="H86" s="22"/>
      <c r="I86" s="22" t="s">
        <v>61</v>
      </c>
      <c r="J86" s="22"/>
      <c r="K86" s="22"/>
      <c r="L86" s="22"/>
      <c r="M86" s="23"/>
      <c r="N86" s="23"/>
      <c r="O86" s="28" t="s">
        <v>62</v>
      </c>
      <c r="P86" s="23"/>
      <c r="Q86" s="23"/>
      <c r="R86" s="23"/>
      <c r="S86" s="22"/>
      <c r="T86" s="22" t="s">
        <v>63</v>
      </c>
      <c r="U86" s="23"/>
      <c r="V86" s="23"/>
      <c r="W86" s="23"/>
      <c r="X86" s="23"/>
      <c r="Y86" s="28" t="s">
        <v>64</v>
      </c>
      <c r="Z86" s="23"/>
      <c r="AA86" s="23"/>
      <c r="AB86" s="23"/>
      <c r="AC86" s="28" t="s">
        <v>65</v>
      </c>
      <c r="AD86" s="22"/>
      <c r="AE86" s="22"/>
      <c r="AF86" s="22"/>
      <c r="AG86" s="22"/>
      <c r="AH86" s="23"/>
      <c r="AI86" s="28" t="s">
        <v>66</v>
      </c>
      <c r="AJ86" s="23"/>
      <c r="AK86" s="23"/>
      <c r="AL86" s="22"/>
      <c r="AM86" s="28" t="s">
        <v>67</v>
      </c>
      <c r="AN86" s="22"/>
      <c r="AO86" s="23"/>
      <c r="AP86" s="23"/>
      <c r="AQ86" s="23"/>
      <c r="AR86" s="23"/>
      <c r="AS86" s="28" t="s">
        <v>68</v>
      </c>
      <c r="AT86" s="23"/>
      <c r="AU86" s="23"/>
      <c r="BA86" s="85">
        <f t="shared" si="20"/>
        <v>1.1399999999999999</v>
      </c>
      <c r="BB86" s="86">
        <f t="shared" si="21"/>
        <v>-0.80963015932361337</v>
      </c>
      <c r="BC86" s="90">
        <f t="shared" si="22"/>
        <v>16.586339630844446</v>
      </c>
      <c r="BD86" s="94"/>
      <c r="BE86" s="14">
        <f t="shared" si="46"/>
        <v>-218.1188492718438</v>
      </c>
      <c r="BF86" s="90">
        <f t="shared" si="47"/>
        <v>-3.8068920804549102</v>
      </c>
      <c r="BG86" s="142">
        <f t="shared" si="23"/>
        <v>-5.4974132266357989</v>
      </c>
    </row>
    <row r="87" spans="2:59" ht="18.600000000000001" customHeight="1" thickBot="1">
      <c r="B87" s="11"/>
      <c r="D87" s="212" t="s">
        <v>69</v>
      </c>
      <c r="E87" s="213"/>
      <c r="F87" s="214" t="s">
        <v>70</v>
      </c>
      <c r="G87" s="215"/>
      <c r="H87" s="207"/>
      <c r="I87" s="212" t="s">
        <v>71</v>
      </c>
      <c r="J87" s="213"/>
      <c r="K87" s="214" t="s">
        <v>72</v>
      </c>
      <c r="L87" s="215"/>
      <c r="M87" s="23"/>
      <c r="N87" s="208" t="s">
        <v>73</v>
      </c>
      <c r="O87" s="209"/>
      <c r="P87" s="210" t="s">
        <v>74</v>
      </c>
      <c r="Q87" s="211"/>
      <c r="R87" s="23"/>
      <c r="S87" s="212" t="s">
        <v>75</v>
      </c>
      <c r="T87" s="213"/>
      <c r="U87" s="214" t="s">
        <v>76</v>
      </c>
      <c r="V87" s="215"/>
      <c r="W87" s="22"/>
      <c r="X87" s="208" t="s">
        <v>77</v>
      </c>
      <c r="Y87" s="209"/>
      <c r="Z87" s="210" t="s">
        <v>78</v>
      </c>
      <c r="AA87" s="211"/>
      <c r="AB87" s="22"/>
      <c r="AC87" s="212" t="s">
        <v>79</v>
      </c>
      <c r="AD87" s="213"/>
      <c r="AE87" s="214" t="s">
        <v>80</v>
      </c>
      <c r="AF87" s="215"/>
      <c r="AG87" s="22"/>
      <c r="AH87" s="208" t="s">
        <v>81</v>
      </c>
      <c r="AI87" s="209"/>
      <c r="AJ87" s="210" t="s">
        <v>82</v>
      </c>
      <c r="AK87" s="211"/>
      <c r="AL87" s="22"/>
      <c r="AM87" s="212" t="s">
        <v>83</v>
      </c>
      <c r="AN87" s="213"/>
      <c r="AO87" s="214" t="s">
        <v>84</v>
      </c>
      <c r="AP87" s="215"/>
      <c r="AQ87" s="23"/>
      <c r="AR87" s="208" t="s">
        <v>85</v>
      </c>
      <c r="AS87" s="209"/>
      <c r="AT87" s="210" t="s">
        <v>86</v>
      </c>
      <c r="AU87" s="211"/>
      <c r="AW87" s="29" t="s">
        <v>4</v>
      </c>
      <c r="AY87" s="136" t="s">
        <v>46</v>
      </c>
      <c r="AZ87" s="13"/>
      <c r="BA87" s="85">
        <f t="shared" si="20"/>
        <v>1.1599999999999999</v>
      </c>
      <c r="BB87" s="86">
        <f t="shared" si="21"/>
        <v>-1.0701126190790788</v>
      </c>
      <c r="BC87" s="90">
        <f t="shared" si="22"/>
        <v>12.223962645407566</v>
      </c>
      <c r="BD87" s="92"/>
      <c r="BE87" s="14">
        <f t="shared" si="46"/>
        <v>-205.293501727136</v>
      </c>
      <c r="BF87" s="90">
        <f t="shared" si="47"/>
        <v>-3.5830475380871887</v>
      </c>
      <c r="BG87" s="142">
        <f t="shared" si="23"/>
        <v>-4.3729476707918842</v>
      </c>
    </row>
    <row r="88" spans="2:59" ht="18.600000000000001" customHeight="1" thickTop="1" thickBot="1">
      <c r="B88" s="40">
        <v>0.26</v>
      </c>
      <c r="D88" s="1">
        <v>1</v>
      </c>
      <c r="E88" s="7">
        <v>0</v>
      </c>
      <c r="F88" s="2">
        <v>0</v>
      </c>
      <c r="G88" s="8">
        <v>0</v>
      </c>
      <c r="I88" s="1">
        <v>1</v>
      </c>
      <c r="J88" s="9">
        <v>0</v>
      </c>
      <c r="K88" s="2">
        <v>0</v>
      </c>
      <c r="L88" s="9">
        <f t="shared" ref="L88" si="335">IF(0=(1-$J$9*$K$9*$B88^2),10^14,$B88*$K$9/(1-$J$9*$K$9*$B88^2))</f>
        <v>0.25608815657751333</v>
      </c>
      <c r="N88" s="1">
        <f t="shared" ref="N88" si="336">D88*I88+F88*I91-E88*J88-G88*J91</f>
        <v>1</v>
      </c>
      <c r="O88" s="9">
        <f t="shared" ref="O88" si="337">(D88*J88+E88*I88+F88*J91+G88*I91)</f>
        <v>0</v>
      </c>
      <c r="P88" s="2">
        <f t="shared" ref="P88" si="338">D88*K88+F88*K91-E88*L88-G88*L91</f>
        <v>0</v>
      </c>
      <c r="Q88" s="8">
        <f t="shared" ref="Q88" si="339">(D88*L88+E88*K88+F88*L91+G88*K91)</f>
        <v>0.25608815657751333</v>
      </c>
      <c r="S88" s="1">
        <v>1</v>
      </c>
      <c r="T88" s="7">
        <v>0</v>
      </c>
      <c r="U88" s="2">
        <v>0</v>
      </c>
      <c r="V88" s="8">
        <v>0</v>
      </c>
      <c r="X88" s="1">
        <f t="shared" ref="X88" si="340">N88*S88+P88*S91-O88*T88-Q88*T91</f>
        <v>0.9194819398144185</v>
      </c>
      <c r="Y88" s="9">
        <f t="shared" ref="Y88" si="341">(N88*T88+O88*S88+P88*T91+Q88*S91)</f>
        <v>0</v>
      </c>
      <c r="Z88" s="2">
        <f t="shared" ref="Z88" si="342">N88*U88+P88*U91-O88*V88-Q88*V91</f>
        <v>0</v>
      </c>
      <c r="AA88" s="8">
        <f t="shared" ref="AA88" si="343">(N88*V88+O88*U88+P88*V91+Q88*U91)</f>
        <v>0.25608815657751333</v>
      </c>
      <c r="AB88" s="22"/>
      <c r="AC88" s="1">
        <v>1</v>
      </c>
      <c r="AD88" s="9">
        <v>0</v>
      </c>
      <c r="AE88" s="2">
        <v>0</v>
      </c>
      <c r="AF88" s="9">
        <f t="shared" ref="AF88" si="344">$B88*$AE$9</f>
        <v>0.21077940000000001</v>
      </c>
      <c r="AH88" s="1">
        <f t="shared" ref="AH88" si="345">X88*AC88+Z88*AC91-Y88*AD88-AA88*AD91</f>
        <v>0.9194819398144185</v>
      </c>
      <c r="AI88" s="9">
        <f t="shared" ref="AI88" si="346">(X88*AD88+Y88*AC88+Z88*AD91+AA88*AC91)</f>
        <v>0</v>
      </c>
      <c r="AJ88" s="2">
        <f t="shared" ref="AJ88" si="347">X88*AE88+Z88*AE91-Y88*AF88-AA88*AF91</f>
        <v>0</v>
      </c>
      <c r="AK88" s="8">
        <f t="shared" ref="AK88" si="348">(X88*AF88+Y88*AE88+Z88*AF91+AA88*AE91)</f>
        <v>0.44989600816243258</v>
      </c>
      <c r="AM88" s="18">
        <v>1</v>
      </c>
      <c r="AN88" s="25">
        <v>0</v>
      </c>
      <c r="AO88" s="14">
        <v>0</v>
      </c>
      <c r="AP88" s="24">
        <v>0</v>
      </c>
      <c r="AR88" s="1">
        <f t="shared" ref="AR88" si="349">AH88*AM88+AJ88*AM91-AI88*AN88-AK88*AN91</f>
        <v>0.9194819398144185</v>
      </c>
      <c r="AS88" s="9">
        <f t="shared" ref="AS88" si="350">(AH88*AN88+AI88*AM88+AJ88*AN91+AK88*AM91)</f>
        <v>0.44989600816243258</v>
      </c>
      <c r="AT88" s="2">
        <f t="shared" ref="AT88" si="351">AH88*AO88+AJ88*AO91-AI88*AP88-AK88*AP91</f>
        <v>0</v>
      </c>
      <c r="AU88" s="8">
        <f t="shared" ref="AU88" si="352">(AH88*AP88+AI88*AO88+AJ88*AP91+AK88*AO91)</f>
        <v>0.44989600816243258</v>
      </c>
      <c r="AW88" s="30">
        <f t="shared" ref="AW88" si="353">20*LOG(((1+$AN$9)/$AN$9)/((AR88+AR91)^2+(AS88+AS91)^2)^0.5)</f>
        <v>-2.9398032548460474E-3</v>
      </c>
      <c r="AY88" s="137">
        <f t="shared" ref="AY88" si="354">((AR88^2+AS88^2)^0.5)/((AR91^2+AS91^2)^0.5)</f>
        <v>1.0475663378602074</v>
      </c>
      <c r="AZ88" s="13"/>
      <c r="BA88" s="85">
        <f t="shared" si="20"/>
        <v>1.18</v>
      </c>
      <c r="BB88" s="86">
        <f t="shared" si="21"/>
        <v>-1.3852557930203226</v>
      </c>
      <c r="BC88" s="90">
        <f t="shared" si="22"/>
        <v>8.1180926108648421</v>
      </c>
      <c r="BD88" s="92"/>
      <c r="BE88" s="14">
        <f t="shared" si="46"/>
        <v>-192.32363439319067</v>
      </c>
      <c r="BF88" s="90">
        <f t="shared" si="47"/>
        <v>-3.3566806495629837</v>
      </c>
      <c r="BG88" s="142">
        <f t="shared" si="23"/>
        <v>-3.4072557632679734</v>
      </c>
    </row>
    <row r="89" spans="2:59" ht="18.600000000000001" customHeight="1" thickBot="1">
      <c r="D89" s="3"/>
      <c r="G89" s="4"/>
      <c r="I89" s="3"/>
      <c r="L89" s="4"/>
      <c r="N89" s="3"/>
      <c r="Q89" s="4"/>
      <c r="S89" s="3"/>
      <c r="V89" s="4"/>
      <c r="X89" s="3"/>
      <c r="AA89" s="4"/>
      <c r="AC89" s="3"/>
      <c r="AF89" s="4"/>
      <c r="AH89" s="3"/>
      <c r="AK89" s="4"/>
      <c r="AM89" s="18"/>
      <c r="AN89" s="14"/>
      <c r="AO89" s="14"/>
      <c r="AP89" s="19"/>
      <c r="AR89" s="3"/>
      <c r="AU89" s="4"/>
      <c r="AY89" s="138"/>
      <c r="AZ89" s="13"/>
      <c r="BA89" s="85">
        <f t="shared" si="20"/>
        <v>1.2</v>
      </c>
      <c r="BB89" s="86">
        <f t="shared" si="21"/>
        <v>-1.7590469758532767</v>
      </c>
      <c r="BC89" s="90">
        <f t="shared" si="22"/>
        <v>4.2716199230010252</v>
      </c>
      <c r="BD89" s="92"/>
      <c r="BE89" s="14">
        <f t="shared" si="46"/>
        <v>-179.56943897783955</v>
      </c>
      <c r="BF89" s="90">
        <f t="shared" si="47"/>
        <v>-3.1340779461223414</v>
      </c>
      <c r="BG89" s="142">
        <f t="shared" si="23"/>
        <v>-2.6029515005458919</v>
      </c>
    </row>
    <row r="90" spans="2:59" ht="18.600000000000001" customHeight="1" thickBot="1">
      <c r="D90" s="216" t="s">
        <v>87</v>
      </c>
      <c r="E90" s="217"/>
      <c r="F90" s="218" t="s">
        <v>88</v>
      </c>
      <c r="G90" s="219"/>
      <c r="H90" s="207"/>
      <c r="I90" s="216" t="s">
        <v>89</v>
      </c>
      <c r="J90" s="217"/>
      <c r="K90" s="218" t="s">
        <v>90</v>
      </c>
      <c r="L90" s="219"/>
      <c r="N90" s="208" t="s">
        <v>7</v>
      </c>
      <c r="O90" s="209"/>
      <c r="P90" s="210" t="s">
        <v>8</v>
      </c>
      <c r="Q90" s="211"/>
      <c r="S90" s="216" t="s">
        <v>91</v>
      </c>
      <c r="T90" s="217"/>
      <c r="U90" s="218" t="s">
        <v>92</v>
      </c>
      <c r="V90" s="219"/>
      <c r="W90" s="22"/>
      <c r="X90" s="208" t="s">
        <v>93</v>
      </c>
      <c r="Y90" s="209"/>
      <c r="Z90" s="210" t="s">
        <v>94</v>
      </c>
      <c r="AA90" s="211"/>
      <c r="AB90" s="22"/>
      <c r="AC90" s="216" t="s">
        <v>3</v>
      </c>
      <c r="AD90" s="217"/>
      <c r="AE90" s="218" t="s">
        <v>2</v>
      </c>
      <c r="AF90" s="219"/>
      <c r="AG90" s="22"/>
      <c r="AH90" s="208" t="s">
        <v>95</v>
      </c>
      <c r="AI90" s="209"/>
      <c r="AJ90" s="210" t="s">
        <v>96</v>
      </c>
      <c r="AK90" s="211"/>
      <c r="AL90" s="22"/>
      <c r="AM90" s="216" t="s">
        <v>97</v>
      </c>
      <c r="AN90" s="217"/>
      <c r="AO90" s="218" t="s">
        <v>98</v>
      </c>
      <c r="AP90" s="219"/>
      <c r="AR90" s="208" t="s">
        <v>99</v>
      </c>
      <c r="AS90" s="209"/>
      <c r="AT90" s="210" t="s">
        <v>100</v>
      </c>
      <c r="AU90" s="211"/>
      <c r="AW90" s="48" t="s">
        <v>10</v>
      </c>
      <c r="AY90" s="139" t="s">
        <v>47</v>
      </c>
      <c r="AZ90" s="13"/>
      <c r="BA90" s="85">
        <f t="shared" si="20"/>
        <v>1.22</v>
      </c>
      <c r="BB90" s="86">
        <f t="shared" si="21"/>
        <v>-2.1939291217779826</v>
      </c>
      <c r="BC90" s="90">
        <f t="shared" si="22"/>
        <v>0.68023114344423119</v>
      </c>
      <c r="BD90" s="92"/>
      <c r="BE90" s="14">
        <f t="shared" si="46"/>
        <v>-167.29058977940227</v>
      </c>
      <c r="BF90" s="90">
        <f t="shared" si="47"/>
        <v>-2.9197715992537439</v>
      </c>
      <c r="BG90" s="142">
        <f t="shared" si="23"/>
        <v>-1.9674922401715782</v>
      </c>
    </row>
    <row r="91" spans="2:59" ht="18.600000000000001" customHeight="1" thickTop="1" thickBot="1">
      <c r="D91" s="1">
        <v>0</v>
      </c>
      <c r="E91" s="8">
        <f t="shared" ref="E91" si="355">$E$9*$B88</f>
        <v>0.14734460000000002</v>
      </c>
      <c r="F91" s="2">
        <v>1</v>
      </c>
      <c r="G91" s="8">
        <v>0</v>
      </c>
      <c r="I91" s="1">
        <v>0</v>
      </c>
      <c r="J91" s="9">
        <v>0</v>
      </c>
      <c r="K91" s="2">
        <v>1</v>
      </c>
      <c r="L91" s="8">
        <v>0</v>
      </c>
      <c r="N91" s="1">
        <f t="shared" ref="N91" si="356">D91*I88+F91*I91-E91*J88-G91*J91</f>
        <v>0</v>
      </c>
      <c r="O91" s="9">
        <f t="shared" ref="O91" si="357">(D91*J88+E91*I88+F91*J91+G91*I91)</f>
        <v>0.14734460000000002</v>
      </c>
      <c r="P91" s="2">
        <f t="shared" ref="P91" si="358">D91*K88+F91*K91-E91*L88-G91*L91</f>
        <v>0.96226679300434892</v>
      </c>
      <c r="Q91" s="8">
        <f t="shared" ref="Q91" si="359">(D91*L88+E91*K88+F91*L91+G91*K91)</f>
        <v>0</v>
      </c>
      <c r="S91" s="1">
        <v>0</v>
      </c>
      <c r="T91" s="8">
        <f t="shared" ref="T91" si="360">$T$9*$B88</f>
        <v>0.31441540000000001</v>
      </c>
      <c r="U91" s="2">
        <v>1</v>
      </c>
      <c r="V91" s="8">
        <v>0</v>
      </c>
      <c r="X91" s="1">
        <f t="shared" ref="X91" si="361">N91*S88+P91*S91-O91*T88-Q91*T91</f>
        <v>0</v>
      </c>
      <c r="Y91" s="9">
        <f t="shared" ref="Y91" si="362">(N91*T88+O91*S88+P91*T91+Q91*S91)</f>
        <v>0.44989609862917956</v>
      </c>
      <c r="Z91" s="2">
        <f t="shared" ref="Z91" si="363">N91*U88+P91*U91-O91*V88-Q91*V91</f>
        <v>0.96226679300434892</v>
      </c>
      <c r="AA91" s="8">
        <f t="shared" ref="AA91" si="364">(N91*V88+O91*U88+P91*V91+Q91*U91)</f>
        <v>0</v>
      </c>
      <c r="AB91" s="22"/>
      <c r="AC91" s="1">
        <v>0</v>
      </c>
      <c r="AD91" s="9">
        <v>0</v>
      </c>
      <c r="AE91" s="2">
        <v>1</v>
      </c>
      <c r="AF91" s="8">
        <v>0</v>
      </c>
      <c r="AH91" s="1">
        <f t="shared" ref="AH91" si="365">X91*AC88+Z91*AC91-Y91*AD88-AA91*AD91</f>
        <v>0</v>
      </c>
      <c r="AI91" s="9">
        <f t="shared" ref="AI91" si="366">(X91*AD88+Y91*AC88+Z91*AD91+AA91*AC91)</f>
        <v>0.44989609862917956</v>
      </c>
      <c r="AJ91" s="2">
        <f t="shared" ref="AJ91" si="367">X91*AE88+Z91*AE91-Y91*AF88-AA91*AF91</f>
        <v>0.86743796327294964</v>
      </c>
      <c r="AK91" s="8">
        <f t="shared" ref="AK91" si="368">(X91*AF88+Y91*AE88+Z91*AF91+AA91*AE91)</f>
        <v>0</v>
      </c>
      <c r="AM91" s="20">
        <f t="shared" ref="AM91" si="369">1/$AN$9</f>
        <v>1</v>
      </c>
      <c r="AN91" s="27">
        <v>0</v>
      </c>
      <c r="AO91" s="21">
        <v>1</v>
      </c>
      <c r="AP91" s="26">
        <v>0</v>
      </c>
      <c r="AR91" s="1">
        <f t="shared" ref="AR91" si="370">AH91*AM88+AJ91*AM91-AI91*AN88-AK91*AN91</f>
        <v>0.86743796327294964</v>
      </c>
      <c r="AS91" s="9">
        <f t="shared" ref="AS91" si="371">(AH91*AN88+AI91*AM88+AJ91*AN91+AK91*AM91)</f>
        <v>0.44989609862917956</v>
      </c>
      <c r="AT91" s="2">
        <f t="shared" ref="AT91" si="372">AH91*AO88+AJ91*AO91-AI91*AP88-AK91*AP91</f>
        <v>0.86743796327294964</v>
      </c>
      <c r="AU91" s="8">
        <f t="shared" ref="AU91" si="373">(AH91*AP88+AI91*AO88+AJ91*AP91+AK91*AO91)</f>
        <v>0</v>
      </c>
      <c r="AW91" s="49">
        <f t="shared" ref="AW91" si="374">(180/PI())*ATAN(-1*(AS88/AR88))</f>
        <v>-26.072176233835062</v>
      </c>
      <c r="AY91" s="140">
        <f t="shared" ref="AY91" si="375">20*LOG(((1-(10^(AW88/20)^2)*(1-((1-AY88)/(1+AY88))^2))^0.5))</f>
        <v>-29.150719591749041</v>
      </c>
      <c r="AZ91" s="13"/>
      <c r="BA91" s="85">
        <f t="shared" si="20"/>
        <v>1.24</v>
      </c>
      <c r="BB91" s="86">
        <f t="shared" si="21"/>
        <v>-2.6905765534807635</v>
      </c>
      <c r="BC91" s="90">
        <f t="shared" si="22"/>
        <v>-2.665580652143817</v>
      </c>
      <c r="BD91" s="92"/>
      <c r="BE91" s="14">
        <f t="shared" si="46"/>
        <v>-155.65761710793367</v>
      </c>
      <c r="BF91" s="90">
        <f t="shared" si="47"/>
        <v>-2.7167379243420964</v>
      </c>
      <c r="BG91" s="142">
        <f t="shared" si="23"/>
        <v>-1.5101588961449408</v>
      </c>
    </row>
    <row r="92" spans="2:59" ht="18.600000000000001" customHeight="1">
      <c r="AY92" s="37"/>
      <c r="BA92" s="85">
        <f t="shared" si="20"/>
        <v>1.26</v>
      </c>
      <c r="BB92" s="86">
        <f t="shared" si="21"/>
        <v>-3.247877410258261</v>
      </c>
      <c r="BC92" s="90">
        <f t="shared" si="22"/>
        <v>-5.7787329943024934</v>
      </c>
      <c r="BD92" s="94"/>
      <c r="BE92" s="14">
        <f t="shared" si="46"/>
        <v>-144.76848937858389</v>
      </c>
      <c r="BF92" s="90">
        <f t="shared" si="47"/>
        <v>-2.5266867927947283</v>
      </c>
      <c r="BG92" s="142">
        <f t="shared" si="23"/>
        <v>-1.2262982075572235</v>
      </c>
    </row>
    <row r="93" spans="2:59" ht="18.600000000000001" customHeight="1" thickBot="1">
      <c r="D93" s="22" t="s">
        <v>60</v>
      </c>
      <c r="E93" s="22"/>
      <c r="F93" s="22"/>
      <c r="G93" s="22"/>
      <c r="H93" s="22"/>
      <c r="I93" s="22" t="s">
        <v>61</v>
      </c>
      <c r="J93" s="22"/>
      <c r="K93" s="22"/>
      <c r="L93" s="22"/>
      <c r="M93" s="23"/>
      <c r="N93" s="23"/>
      <c r="O93" s="28" t="s">
        <v>62</v>
      </c>
      <c r="P93" s="23"/>
      <c r="Q93" s="23"/>
      <c r="R93" s="23"/>
      <c r="S93" s="22"/>
      <c r="T93" s="22" t="s">
        <v>63</v>
      </c>
      <c r="U93" s="23"/>
      <c r="V93" s="23"/>
      <c r="W93" s="23"/>
      <c r="X93" s="23"/>
      <c r="Y93" s="28" t="s">
        <v>64</v>
      </c>
      <c r="Z93" s="23"/>
      <c r="AA93" s="23"/>
      <c r="AB93" s="23"/>
      <c r="AC93" s="28" t="s">
        <v>65</v>
      </c>
      <c r="AD93" s="22"/>
      <c r="AE93" s="22"/>
      <c r="AF93" s="22"/>
      <c r="AG93" s="22"/>
      <c r="AH93" s="23"/>
      <c r="AI93" s="28" t="s">
        <v>66</v>
      </c>
      <c r="AJ93" s="23"/>
      <c r="AK93" s="23"/>
      <c r="AL93" s="22"/>
      <c r="AM93" s="28" t="s">
        <v>67</v>
      </c>
      <c r="AN93" s="22"/>
      <c r="AO93" s="23"/>
      <c r="AP93" s="23"/>
      <c r="AQ93" s="23"/>
      <c r="AR93" s="23"/>
      <c r="AS93" s="28" t="s">
        <v>68</v>
      </c>
      <c r="AT93" s="23"/>
      <c r="AU93" s="23"/>
      <c r="BA93" s="85">
        <f t="shared" si="20"/>
        <v>1.28</v>
      </c>
      <c r="BB93" s="86">
        <f t="shared" si="21"/>
        <v>-3.8631288036720051</v>
      </c>
      <c r="BC93" s="90">
        <f t="shared" si="22"/>
        <v>-8.6741027818741738</v>
      </c>
      <c r="BD93" s="94"/>
      <c r="BE93" s="14">
        <f t="shared" si="46"/>
        <v>-134.66601470402961</v>
      </c>
      <c r="BF93" s="90">
        <f t="shared" si="47"/>
        <v>-2.3503653471244137</v>
      </c>
      <c r="BG93" s="142">
        <f t="shared" si="23"/>
        <v>-1.0733429537292338</v>
      </c>
    </row>
    <row r="94" spans="2:59" ht="18.600000000000001" customHeight="1" thickBot="1">
      <c r="B94" s="11"/>
      <c r="D94" s="212" t="s">
        <v>69</v>
      </c>
      <c r="E94" s="213"/>
      <c r="F94" s="214" t="s">
        <v>70</v>
      </c>
      <c r="G94" s="215"/>
      <c r="H94" s="207"/>
      <c r="I94" s="212" t="s">
        <v>71</v>
      </c>
      <c r="J94" s="213"/>
      <c r="K94" s="214" t="s">
        <v>72</v>
      </c>
      <c r="L94" s="215"/>
      <c r="M94" s="23"/>
      <c r="N94" s="208" t="s">
        <v>73</v>
      </c>
      <c r="O94" s="209"/>
      <c r="P94" s="210" t="s">
        <v>74</v>
      </c>
      <c r="Q94" s="211"/>
      <c r="R94" s="23"/>
      <c r="S94" s="212" t="s">
        <v>75</v>
      </c>
      <c r="T94" s="213"/>
      <c r="U94" s="214" t="s">
        <v>76</v>
      </c>
      <c r="V94" s="215"/>
      <c r="W94" s="22"/>
      <c r="X94" s="208" t="s">
        <v>77</v>
      </c>
      <c r="Y94" s="209"/>
      <c r="Z94" s="210" t="s">
        <v>78</v>
      </c>
      <c r="AA94" s="211"/>
      <c r="AB94" s="22"/>
      <c r="AC94" s="212" t="s">
        <v>79</v>
      </c>
      <c r="AD94" s="213"/>
      <c r="AE94" s="214" t="s">
        <v>80</v>
      </c>
      <c r="AF94" s="215"/>
      <c r="AG94" s="22"/>
      <c r="AH94" s="208" t="s">
        <v>81</v>
      </c>
      <c r="AI94" s="209"/>
      <c r="AJ94" s="210" t="s">
        <v>82</v>
      </c>
      <c r="AK94" s="211"/>
      <c r="AL94" s="22"/>
      <c r="AM94" s="212" t="s">
        <v>83</v>
      </c>
      <c r="AN94" s="213"/>
      <c r="AO94" s="214" t="s">
        <v>84</v>
      </c>
      <c r="AP94" s="215"/>
      <c r="AQ94" s="23"/>
      <c r="AR94" s="208" t="s">
        <v>85</v>
      </c>
      <c r="AS94" s="209"/>
      <c r="AT94" s="210" t="s">
        <v>86</v>
      </c>
      <c r="AU94" s="211"/>
      <c r="AW94" s="29" t="s">
        <v>4</v>
      </c>
      <c r="AY94" s="136" t="s">
        <v>46</v>
      </c>
      <c r="AZ94" s="13"/>
      <c r="BA94" s="85">
        <f t="shared" si="20"/>
        <v>1.3</v>
      </c>
      <c r="BB94" s="86">
        <f t="shared" si="21"/>
        <v>-4.532401700080336</v>
      </c>
      <c r="BC94" s="90">
        <f t="shared" si="22"/>
        <v>-11.367423075954768</v>
      </c>
      <c r="BD94" s="92"/>
      <c r="BE94" s="14">
        <f t="shared" si="46"/>
        <v>-128.26597463565179</v>
      </c>
      <c r="BF94" s="90">
        <f t="shared" si="47"/>
        <v>-2.2386635756716577</v>
      </c>
      <c r="BG94" s="142">
        <f t="shared" si="23"/>
        <v>-0.98231804342126949</v>
      </c>
    </row>
    <row r="95" spans="2:59" ht="18.600000000000001" customHeight="1" thickTop="1" thickBot="1">
      <c r="B95" s="40">
        <v>0.28000000000000003</v>
      </c>
      <c r="D95" s="1">
        <v>1</v>
      </c>
      <c r="E95" s="7">
        <v>0</v>
      </c>
      <c r="F95" s="2">
        <v>0</v>
      </c>
      <c r="G95" s="8">
        <v>0</v>
      </c>
      <c r="I95" s="1">
        <v>1</v>
      </c>
      <c r="J95" s="9">
        <v>0</v>
      </c>
      <c r="K95" s="2">
        <v>0</v>
      </c>
      <c r="L95" s="9">
        <f t="shared" ref="L95" si="376">IF(0=(1-$J$9*$K$9*$B95^2),10^14,$B95*$K$9/(1-$J$9*$K$9*$B95^2))</f>
        <v>0.27668682301336822</v>
      </c>
      <c r="N95" s="1">
        <f t="shared" ref="N95" si="377">D95*I95+F95*I98-E95*J95-G95*J98</f>
        <v>1</v>
      </c>
      <c r="O95" s="9">
        <f t="shared" ref="O95" si="378">(D95*J95+E95*I95+F95*J98+G95*I98)</f>
        <v>0</v>
      </c>
      <c r="P95" s="2">
        <f t="shared" ref="P95" si="379">D95*K95+F95*K98-E95*L95-G95*L98</f>
        <v>0</v>
      </c>
      <c r="Q95" s="8">
        <f t="shared" ref="Q95" si="380">(D95*L95+E95*K95+F95*L98+G95*K98)</f>
        <v>0.27668682301336822</v>
      </c>
      <c r="S95" s="1">
        <v>1</v>
      </c>
      <c r="T95" s="7">
        <v>0</v>
      </c>
      <c r="U95" s="2">
        <v>0</v>
      </c>
      <c r="V95" s="8">
        <v>0</v>
      </c>
      <c r="X95" s="1">
        <f t="shared" ref="X95" si="381">N95*S95+P95*S98-O95*T95-Q95*T98</f>
        <v>0.9063135097034859</v>
      </c>
      <c r="Y95" s="9">
        <f t="shared" ref="Y95" si="382">(N95*T95+O95*S95+P95*T98+Q95*S98)</f>
        <v>0</v>
      </c>
      <c r="Z95" s="2">
        <f t="shared" ref="Z95" si="383">N95*U95+P95*U98-O95*V95-Q95*V98</f>
        <v>0</v>
      </c>
      <c r="AA95" s="8">
        <f t="shared" ref="AA95" si="384">(N95*V95+O95*U95+P95*V98+Q95*U98)</f>
        <v>0.27668682301336822</v>
      </c>
      <c r="AB95" s="22"/>
      <c r="AC95" s="1">
        <v>1</v>
      </c>
      <c r="AD95" s="9">
        <v>0</v>
      </c>
      <c r="AE95" s="2">
        <v>0</v>
      </c>
      <c r="AF95" s="9">
        <f t="shared" ref="AF95" si="385">$B95*$AE$9</f>
        <v>0.22699320000000003</v>
      </c>
      <c r="AH95" s="1">
        <f t="shared" ref="AH95" si="386">X95*AC95+Z95*AC98-Y95*AD95-AA95*AD98</f>
        <v>0.9063135097034859</v>
      </c>
      <c r="AI95" s="9">
        <f t="shared" ref="AI95" si="387">(X95*AD95+Y95*AC95+Z95*AD98+AA95*AC98)</f>
        <v>0</v>
      </c>
      <c r="AJ95" s="2">
        <f t="shared" ref="AJ95" si="388">X95*AE95+Z95*AE98-Y95*AF95-AA95*AF98</f>
        <v>0</v>
      </c>
      <c r="AK95" s="8">
        <f t="shared" ref="AK95" si="389">(X95*AF95+Y95*AE95+Z95*AF98+AA95*AE98)</f>
        <v>0.48241382678419353</v>
      </c>
      <c r="AM95" s="18">
        <v>1</v>
      </c>
      <c r="AN95" s="25">
        <v>0</v>
      </c>
      <c r="AO95" s="14">
        <v>0</v>
      </c>
      <c r="AP95" s="24">
        <v>0</v>
      </c>
      <c r="AR95" s="1">
        <f t="shared" ref="AR95" si="390">AH95*AM95+AJ95*AM98-AI95*AN95-AK95*AN98</f>
        <v>0.9063135097034859</v>
      </c>
      <c r="AS95" s="9">
        <f t="shared" ref="AS95" si="391">(AH95*AN95+AI95*AM95+AJ95*AN98+AK95*AM98)</f>
        <v>0.48241382678419353</v>
      </c>
      <c r="AT95" s="2">
        <f t="shared" ref="AT95" si="392">AH95*AO95+AJ95*AO98-AI95*AP95-AK95*AP98</f>
        <v>0</v>
      </c>
      <c r="AU95" s="8">
        <f t="shared" ref="AU95" si="393">(AH95*AP95+AI95*AO95+AJ95*AP98+AK95*AO98)</f>
        <v>0.48241382678419353</v>
      </c>
      <c r="AW95" s="30">
        <f t="shared" ref="AW95" si="394">20*LOG(((1+$AN$9)/$AN$9)/((AR95+AR98)^2+(AS95+AS98)^2)^0.5)</f>
        <v>-3.8708568438849391E-3</v>
      </c>
      <c r="AY95" s="137">
        <f t="shared" ref="AY95" si="395">((AR95^2+AS95^2)^0.5)/((AR98^2+AS98^2)^0.5)</f>
        <v>1.0536900463606993</v>
      </c>
      <c r="AZ95" s="13"/>
      <c r="BA95" s="85">
        <f t="shared" si="20"/>
        <v>1.3069999999999999</v>
      </c>
      <c r="BB95" s="86">
        <f t="shared" si="21"/>
        <v>-4.7785541003843122</v>
      </c>
      <c r="BC95" s="90">
        <f t="shared" si="22"/>
        <v>-12.265284898404317</v>
      </c>
      <c r="BD95" s="92">
        <v>1.3069999999999999</v>
      </c>
      <c r="BE95" s="14">
        <f t="shared" si="46"/>
        <v>-119.55659361334435</v>
      </c>
      <c r="BF95" s="90">
        <f t="shared" si="47"/>
        <v>-2.0866562010216829</v>
      </c>
      <c r="BG95" s="142">
        <f t="shared" si="23"/>
        <v>-0.95455396803093229</v>
      </c>
    </row>
    <row r="96" spans="2:59" ht="18.600000000000001" customHeight="1" thickBot="1">
      <c r="D96" s="3"/>
      <c r="G96" s="4"/>
      <c r="I96" s="3"/>
      <c r="L96" s="4"/>
      <c r="N96" s="3"/>
      <c r="Q96" s="4"/>
      <c r="S96" s="3"/>
      <c r="V96" s="4"/>
      <c r="X96" s="3"/>
      <c r="AA96" s="4"/>
      <c r="AC96" s="3"/>
      <c r="AF96" s="4"/>
      <c r="AH96" s="3"/>
      <c r="AK96" s="4"/>
      <c r="AM96" s="18"/>
      <c r="AN96" s="14"/>
      <c r="AO96" s="14"/>
      <c r="AP96" s="19"/>
      <c r="AR96" s="3"/>
      <c r="AU96" s="4"/>
      <c r="AY96" s="138"/>
      <c r="AZ96" s="13"/>
      <c r="BA96" s="85">
        <f t="shared" si="20"/>
        <v>1.34</v>
      </c>
      <c r="BB96" s="86">
        <f t="shared" si="21"/>
        <v>-6.0139311289620698</v>
      </c>
      <c r="BC96" s="90">
        <f t="shared" si="22"/>
        <v>-16.210652487644698</v>
      </c>
      <c r="BD96" s="92"/>
      <c r="BE96" s="14">
        <f t="shared" ref="BE96:BE159" si="396">(BC97-BC96)/(BA97-BA96)</f>
        <v>-108.98942693553666</v>
      </c>
      <c r="BF96" s="90">
        <f t="shared" si="47"/>
        <v>-1.9022243498869083</v>
      </c>
      <c r="BG96" s="142">
        <f t="shared" si="23"/>
        <v>-0.81378972680009931</v>
      </c>
    </row>
    <row r="97" spans="2:59" ht="18.600000000000001" customHeight="1" thickBot="1">
      <c r="D97" s="216" t="s">
        <v>87</v>
      </c>
      <c r="E97" s="217"/>
      <c r="F97" s="218" t="s">
        <v>88</v>
      </c>
      <c r="G97" s="219"/>
      <c r="H97" s="207"/>
      <c r="I97" s="216" t="s">
        <v>89</v>
      </c>
      <c r="J97" s="217"/>
      <c r="K97" s="218" t="s">
        <v>90</v>
      </c>
      <c r="L97" s="219"/>
      <c r="N97" s="208" t="s">
        <v>7</v>
      </c>
      <c r="O97" s="209"/>
      <c r="P97" s="210" t="s">
        <v>8</v>
      </c>
      <c r="Q97" s="211"/>
      <c r="S97" s="216" t="s">
        <v>91</v>
      </c>
      <c r="T97" s="217"/>
      <c r="U97" s="218" t="s">
        <v>92</v>
      </c>
      <c r="V97" s="219"/>
      <c r="W97" s="22"/>
      <c r="X97" s="208" t="s">
        <v>93</v>
      </c>
      <c r="Y97" s="209"/>
      <c r="Z97" s="210" t="s">
        <v>94</v>
      </c>
      <c r="AA97" s="211"/>
      <c r="AB97" s="22"/>
      <c r="AC97" s="216" t="s">
        <v>3</v>
      </c>
      <c r="AD97" s="217"/>
      <c r="AE97" s="218" t="s">
        <v>2</v>
      </c>
      <c r="AF97" s="219"/>
      <c r="AG97" s="22"/>
      <c r="AH97" s="208" t="s">
        <v>95</v>
      </c>
      <c r="AI97" s="209"/>
      <c r="AJ97" s="210" t="s">
        <v>96</v>
      </c>
      <c r="AK97" s="211"/>
      <c r="AL97" s="22"/>
      <c r="AM97" s="216" t="s">
        <v>97</v>
      </c>
      <c r="AN97" s="217"/>
      <c r="AO97" s="218" t="s">
        <v>98</v>
      </c>
      <c r="AP97" s="219"/>
      <c r="AR97" s="208" t="s">
        <v>99</v>
      </c>
      <c r="AS97" s="209"/>
      <c r="AT97" s="210" t="s">
        <v>100</v>
      </c>
      <c r="AU97" s="211"/>
      <c r="AW97" s="48" t="s">
        <v>10</v>
      </c>
      <c r="AY97" s="139" t="s">
        <v>47</v>
      </c>
      <c r="AZ97" s="13"/>
      <c r="BA97" s="85">
        <f t="shared" ref="BA97:BA160" si="397">INDEX(B:B,(ROW()-33)*7+25)</f>
        <v>1.36</v>
      </c>
      <c r="BB97" s="86">
        <f t="shared" ref="BB97:BB160" si="398">INDEX(AW:AW,(ROW()-33)*7+25)</f>
        <v>-6.8163237586081742</v>
      </c>
      <c r="BC97" s="90">
        <f t="shared" ref="BC97:BC160" si="399">INDEX(AW:AW,(ROW()-33)*7+28)</f>
        <v>-18.390441026355433</v>
      </c>
      <c r="BD97" s="92"/>
      <c r="BE97" s="14">
        <f t="shared" si="396"/>
        <v>-101.84912055903223</v>
      </c>
      <c r="BF97" s="90">
        <f t="shared" si="47"/>
        <v>-1.7776024940157602</v>
      </c>
      <c r="BG97" s="142">
        <f t="shared" si="23"/>
        <v>-0.71778552351117064</v>
      </c>
    </row>
    <row r="98" spans="2:59" ht="18.600000000000001" customHeight="1" thickTop="1" thickBot="1">
      <c r="D98" s="1">
        <v>0</v>
      </c>
      <c r="E98" s="8">
        <f t="shared" ref="E98" si="400">$E$9*$B95</f>
        <v>0.15867880000000004</v>
      </c>
      <c r="F98" s="2">
        <v>1</v>
      </c>
      <c r="G98" s="8">
        <v>0</v>
      </c>
      <c r="I98" s="1">
        <v>0</v>
      </c>
      <c r="J98" s="9">
        <v>0</v>
      </c>
      <c r="K98" s="2">
        <v>1</v>
      </c>
      <c r="L98" s="8">
        <v>0</v>
      </c>
      <c r="N98" s="1">
        <f t="shared" ref="N98" si="401">D98*I95+F98*I98-E98*J95-G98*J98</f>
        <v>0</v>
      </c>
      <c r="O98" s="9">
        <f t="shared" ref="O98" si="402">(D98*J95+E98*I95+F98*J98+G98*I98)</f>
        <v>0.15867880000000004</v>
      </c>
      <c r="P98" s="2">
        <f t="shared" ref="P98" si="403">D98*K95+F98*K98-E98*L95-G98*L98</f>
        <v>0.95609566694842629</v>
      </c>
      <c r="Q98" s="8">
        <f t="shared" ref="Q98" si="404">(D98*L95+E98*K95+F98*L98+G98*K98)</f>
        <v>0</v>
      </c>
      <c r="S98" s="1">
        <v>0</v>
      </c>
      <c r="T98" s="8">
        <f t="shared" ref="T98" si="405">$T$9*$B95</f>
        <v>0.33860120000000005</v>
      </c>
      <c r="U98" s="2">
        <v>1</v>
      </c>
      <c r="V98" s="8">
        <v>0</v>
      </c>
      <c r="X98" s="1">
        <f t="shared" ref="X98" si="406">N98*S95+P98*S98-O98*T95-Q98*T98</f>
        <v>0</v>
      </c>
      <c r="Y98" s="9">
        <f t="shared" ref="Y98" si="407">(N98*T95+O98*S95+P98*T98+Q98*S98)</f>
        <v>0.48241394014353756</v>
      </c>
      <c r="Z98" s="2">
        <f t="shared" ref="Z98" si="408">N98*U95+P98*U98-O98*V95-Q98*V98</f>
        <v>0.95609566694842629</v>
      </c>
      <c r="AA98" s="8">
        <f t="shared" ref="AA98" si="409">(N98*V95+O98*U95+P98*V98+Q98*U98)</f>
        <v>0</v>
      </c>
      <c r="AB98" s="22"/>
      <c r="AC98" s="1">
        <v>0</v>
      </c>
      <c r="AD98" s="9">
        <v>0</v>
      </c>
      <c r="AE98" s="2">
        <v>1</v>
      </c>
      <c r="AF98" s="8">
        <v>0</v>
      </c>
      <c r="AH98" s="1">
        <f t="shared" ref="AH98" si="410">X98*AC95+Z98*AC98-Y98*AD95-AA98*AD98</f>
        <v>0</v>
      </c>
      <c r="AI98" s="9">
        <f t="shared" ref="AI98" si="411">(X98*AD95+Y98*AC95+Z98*AD98+AA98*AC98)</f>
        <v>0.48241394014353756</v>
      </c>
      <c r="AJ98" s="2">
        <f t="shared" ref="AJ98" si="412">X98*AE95+Z98*AE98-Y98*AF95-AA98*AF98</f>
        <v>0.84659098295063617</v>
      </c>
      <c r="AK98" s="8">
        <f t="shared" ref="AK98" si="413">(X98*AF95+Y98*AE95+Z98*AF98+AA98*AE98)</f>
        <v>0</v>
      </c>
      <c r="AM98" s="20">
        <f t="shared" ref="AM98" si="414">1/$AN$9</f>
        <v>1</v>
      </c>
      <c r="AN98" s="27">
        <v>0</v>
      </c>
      <c r="AO98" s="21">
        <v>1</v>
      </c>
      <c r="AP98" s="26">
        <v>0</v>
      </c>
      <c r="AR98" s="1">
        <f t="shared" ref="AR98" si="415">AH98*AM95+AJ98*AM98-AI98*AN95-AK98*AN98</f>
        <v>0.84659098295063617</v>
      </c>
      <c r="AS98" s="9">
        <f t="shared" ref="AS98" si="416">(AH98*AN95+AI98*AM95+AJ98*AN98+AK98*AM98)</f>
        <v>0.48241394014353756</v>
      </c>
      <c r="AT98" s="2">
        <f t="shared" ref="AT98" si="417">AH98*AO95+AJ98*AO98-AI98*AP95-AK98*AP98</f>
        <v>0.84659098295063617</v>
      </c>
      <c r="AU98" s="8">
        <f t="shared" ref="AU98" si="418">(AH98*AP95+AI98*AO95+AJ98*AP98+AK98*AO98)</f>
        <v>0</v>
      </c>
      <c r="AW98" s="49">
        <f t="shared" ref="AW98" si="419">(180/PI())*ATAN(-1*(AS95/AR95))</f>
        <v>-28.025542535404703</v>
      </c>
      <c r="AY98" s="140">
        <f t="shared" ref="AY98" si="420">20*LOG(((1-(10^(AW95/20)^2)*(1-((1-AY95)/(1+AY95))^2))^0.5))</f>
        <v>-28.030617539975569</v>
      </c>
      <c r="AZ98" s="13"/>
      <c r="BA98" s="85">
        <f t="shared" si="397"/>
        <v>1.38</v>
      </c>
      <c r="BB98" s="86">
        <f t="shared" si="398"/>
        <v>-7.6537528483253938</v>
      </c>
      <c r="BC98" s="90">
        <f t="shared" si="399"/>
        <v>-20.427423437536056</v>
      </c>
      <c r="BD98" s="92"/>
      <c r="BE98" s="14">
        <f t="shared" si="396"/>
        <v>-95.333964052963708</v>
      </c>
      <c r="BF98" s="90">
        <f t="shared" si="47"/>
        <v>-1.6638915617021344</v>
      </c>
      <c r="BG98" s="142">
        <f t="shared" ref="BG98:BG161" si="421">INDEX(AY:AY,(ROW()-33)*7+28)</f>
        <v>-0.62004494333704518</v>
      </c>
    </row>
    <row r="99" spans="2:59" ht="18.600000000000001" customHeight="1">
      <c r="AY99" s="37"/>
      <c r="BA99" s="85">
        <f t="shared" si="397"/>
        <v>1.4</v>
      </c>
      <c r="BB99" s="86">
        <f t="shared" si="398"/>
        <v>-8.5224649672137858</v>
      </c>
      <c r="BC99" s="90">
        <f t="shared" si="399"/>
        <v>-22.334102718595332</v>
      </c>
      <c r="BD99" s="88"/>
      <c r="BE99" s="14">
        <f t="shared" si="396"/>
        <v>-89.390262725151103</v>
      </c>
      <c r="BF99" s="90">
        <f t="shared" si="47"/>
        <v>-1.5601544037766457</v>
      </c>
      <c r="BG99" s="142">
        <f t="shared" si="421"/>
        <v>-0.52630119930609298</v>
      </c>
    </row>
    <row r="100" spans="2:59" ht="18.600000000000001" customHeight="1" thickBot="1">
      <c r="D100" s="22" t="s">
        <v>60</v>
      </c>
      <c r="E100" s="22"/>
      <c r="F100" s="22"/>
      <c r="G100" s="22"/>
      <c r="H100" s="22"/>
      <c r="I100" s="22" t="s">
        <v>61</v>
      </c>
      <c r="J100" s="22"/>
      <c r="K100" s="22"/>
      <c r="L100" s="22"/>
      <c r="M100" s="23"/>
      <c r="N100" s="23"/>
      <c r="O100" s="28" t="s">
        <v>62</v>
      </c>
      <c r="P100" s="23"/>
      <c r="Q100" s="23"/>
      <c r="R100" s="23"/>
      <c r="S100" s="22"/>
      <c r="T100" s="22" t="s">
        <v>63</v>
      </c>
      <c r="U100" s="23"/>
      <c r="V100" s="23"/>
      <c r="W100" s="23"/>
      <c r="X100" s="23"/>
      <c r="Y100" s="28" t="s">
        <v>64</v>
      </c>
      <c r="Z100" s="23"/>
      <c r="AA100" s="23"/>
      <c r="AB100" s="23"/>
      <c r="AC100" s="28" t="s">
        <v>65</v>
      </c>
      <c r="AD100" s="22"/>
      <c r="AE100" s="22"/>
      <c r="AF100" s="22"/>
      <c r="AG100" s="22"/>
      <c r="AH100" s="23"/>
      <c r="AI100" s="28" t="s">
        <v>66</v>
      </c>
      <c r="AJ100" s="23"/>
      <c r="AK100" s="23"/>
      <c r="AL100" s="22"/>
      <c r="AM100" s="28" t="s">
        <v>67</v>
      </c>
      <c r="AN100" s="22"/>
      <c r="AO100" s="23"/>
      <c r="AP100" s="23"/>
      <c r="AQ100" s="23"/>
      <c r="AR100" s="23"/>
      <c r="AS100" s="28" t="s">
        <v>68</v>
      </c>
      <c r="AT100" s="23"/>
      <c r="AU100" s="23"/>
      <c r="BA100" s="85">
        <f t="shared" si="397"/>
        <v>1.42</v>
      </c>
      <c r="BB100" s="86">
        <f t="shared" si="398"/>
        <v>-9.4195136016458214</v>
      </c>
      <c r="BC100" s="90">
        <f t="shared" si="399"/>
        <v>-24.121907973098356</v>
      </c>
      <c r="BD100" s="88"/>
      <c r="BE100" s="14">
        <f t="shared" si="396"/>
        <v>-83.965864652083965</v>
      </c>
      <c r="BF100" s="90">
        <f t="shared" ref="BF100:BF163" si="422">PI()*(IF(BE100&lt;0,BE100,(BE101+BE99)/2))/180</f>
        <v>-1.4654807974627884</v>
      </c>
      <c r="BG100" s="142">
        <f t="shared" si="421"/>
        <v>-0.44033189438311005</v>
      </c>
    </row>
    <row r="101" spans="2:59" ht="18.600000000000001" customHeight="1" thickBot="1">
      <c r="B101" s="11"/>
      <c r="D101" s="212" t="s">
        <v>69</v>
      </c>
      <c r="E101" s="213"/>
      <c r="F101" s="214" t="s">
        <v>70</v>
      </c>
      <c r="G101" s="215"/>
      <c r="H101" s="207"/>
      <c r="I101" s="212" t="s">
        <v>71</v>
      </c>
      <c r="J101" s="213"/>
      <c r="K101" s="214" t="s">
        <v>72</v>
      </c>
      <c r="L101" s="215"/>
      <c r="M101" s="23"/>
      <c r="N101" s="208" t="s">
        <v>73</v>
      </c>
      <c r="O101" s="209"/>
      <c r="P101" s="210" t="s">
        <v>74</v>
      </c>
      <c r="Q101" s="211"/>
      <c r="R101" s="23"/>
      <c r="S101" s="212" t="s">
        <v>75</v>
      </c>
      <c r="T101" s="213"/>
      <c r="U101" s="214" t="s">
        <v>76</v>
      </c>
      <c r="V101" s="215"/>
      <c r="W101" s="22"/>
      <c r="X101" s="208" t="s">
        <v>77</v>
      </c>
      <c r="Y101" s="209"/>
      <c r="Z101" s="210" t="s">
        <v>78</v>
      </c>
      <c r="AA101" s="211"/>
      <c r="AB101" s="22"/>
      <c r="AC101" s="212" t="s">
        <v>79</v>
      </c>
      <c r="AD101" s="213"/>
      <c r="AE101" s="214" t="s">
        <v>80</v>
      </c>
      <c r="AF101" s="215"/>
      <c r="AG101" s="22"/>
      <c r="AH101" s="208" t="s">
        <v>81</v>
      </c>
      <c r="AI101" s="209"/>
      <c r="AJ101" s="210" t="s">
        <v>82</v>
      </c>
      <c r="AK101" s="211"/>
      <c r="AL101" s="22"/>
      <c r="AM101" s="212" t="s">
        <v>83</v>
      </c>
      <c r="AN101" s="213"/>
      <c r="AO101" s="214" t="s">
        <v>84</v>
      </c>
      <c r="AP101" s="215"/>
      <c r="AQ101" s="23"/>
      <c r="AR101" s="208" t="s">
        <v>85</v>
      </c>
      <c r="AS101" s="209"/>
      <c r="AT101" s="210" t="s">
        <v>86</v>
      </c>
      <c r="AU101" s="211"/>
      <c r="AW101" s="29" t="s">
        <v>4</v>
      </c>
      <c r="AY101" s="136" t="s">
        <v>46</v>
      </c>
      <c r="AZ101" s="13"/>
      <c r="BA101" s="85">
        <f t="shared" si="397"/>
        <v>1.44</v>
      </c>
      <c r="BB101" s="86">
        <f t="shared" si="398"/>
        <v>-10.342826861648422</v>
      </c>
      <c r="BC101" s="90">
        <f t="shared" si="399"/>
        <v>-25.801225266140037</v>
      </c>
      <c r="BD101" s="92"/>
      <c r="BE101" s="14">
        <f t="shared" si="396"/>
        <v>-79.011471861880381</v>
      </c>
      <c r="BF101" s="90">
        <f t="shared" si="422"/>
        <v>-1.379010330836667</v>
      </c>
      <c r="BG101" s="142">
        <f t="shared" si="421"/>
        <v>-0.36401768010164515</v>
      </c>
    </row>
    <row r="102" spans="2:59" ht="18.600000000000001" customHeight="1" thickTop="1" thickBot="1">
      <c r="B102" s="40">
        <v>0.3</v>
      </c>
      <c r="D102" s="1">
        <v>1</v>
      </c>
      <c r="E102" s="7">
        <v>0</v>
      </c>
      <c r="F102" s="2">
        <v>0</v>
      </c>
      <c r="G102" s="8">
        <v>0</v>
      </c>
      <c r="I102" s="1">
        <v>1</v>
      </c>
      <c r="J102" s="9">
        <v>0</v>
      </c>
      <c r="K102" s="2">
        <v>0</v>
      </c>
      <c r="L102" s="9">
        <f t="shared" ref="L102" si="423">IF(0=(1-$J$9*$K$9*$B102^2),10^14,$B102*$K$9/(1-$J$9*$K$9*$B102^2))</f>
        <v>0.29749242383064745</v>
      </c>
      <c r="N102" s="1">
        <f t="shared" ref="N102" si="424">D102*I102+F102*I105-E102*J102-G102*J105</f>
        <v>1</v>
      </c>
      <c r="O102" s="9">
        <f t="shared" ref="O102" si="425">(D102*J102+E102*I102+F102*J105+G102*I105)</f>
        <v>0</v>
      </c>
      <c r="P102" s="2">
        <f t="shared" ref="P102" si="426">D102*K102+F102*K105-E102*L102-G102*L105</f>
        <v>0</v>
      </c>
      <c r="Q102" s="8">
        <f t="shared" ref="Q102" si="427">(D102*L102+E102*K102+F102*L105+G102*K105)</f>
        <v>0.29749242383064745</v>
      </c>
      <c r="S102" s="1">
        <v>1</v>
      </c>
      <c r="T102" s="7">
        <v>0</v>
      </c>
      <c r="U102" s="2">
        <v>0</v>
      </c>
      <c r="V102" s="8">
        <v>0</v>
      </c>
      <c r="X102" s="1">
        <f t="shared" ref="X102" si="428">N102*S102+P102*S105-O102*T102-Q102*T105</f>
        <v>0.89207361603575097</v>
      </c>
      <c r="Y102" s="9">
        <f t="shared" ref="Y102" si="429">(N102*T102+O102*S102+P102*T105+Q102*S105)</f>
        <v>0</v>
      </c>
      <c r="Z102" s="2">
        <f t="shared" ref="Z102" si="430">N102*U102+P102*U105-O102*V102-Q102*V105</f>
        <v>0</v>
      </c>
      <c r="AA102" s="8">
        <f t="shared" ref="AA102" si="431">(N102*V102+O102*U102+P102*V105+Q102*U105)</f>
        <v>0.29749242383064745</v>
      </c>
      <c r="AB102" s="22"/>
      <c r="AC102" s="1">
        <v>1</v>
      </c>
      <c r="AD102" s="9">
        <v>0</v>
      </c>
      <c r="AE102" s="2">
        <v>0</v>
      </c>
      <c r="AF102" s="9">
        <f t="shared" ref="AF102" si="432">$B102*$AE$9</f>
        <v>0.24320700000000001</v>
      </c>
      <c r="AH102" s="1">
        <f t="shared" ref="AH102" si="433">X102*AC102+Z102*AC105-Y102*AD102-AA102*AD105</f>
        <v>0.89207361603575097</v>
      </c>
      <c r="AI102" s="9">
        <f t="shared" ref="AI102" si="434">(X102*AD102+Y102*AC102+Z102*AD105+AA102*AC105)</f>
        <v>0</v>
      </c>
      <c r="AJ102" s="2">
        <f t="shared" ref="AJ102" si="435">X102*AE102+Z102*AE105-Y102*AF102-AA102*AF105</f>
        <v>0</v>
      </c>
      <c r="AK102" s="8">
        <f t="shared" ref="AK102" si="436">(X102*AF102+Y102*AE102+Z102*AF105+AA102*AE105)</f>
        <v>0.5144509717658543</v>
      </c>
      <c r="AM102" s="18">
        <v>1</v>
      </c>
      <c r="AN102" s="25">
        <v>0</v>
      </c>
      <c r="AO102" s="14">
        <v>0</v>
      </c>
      <c r="AP102" s="24">
        <v>0</v>
      </c>
      <c r="AR102" s="1">
        <f t="shared" ref="AR102" si="437">AH102*AM102+AJ102*AM105-AI102*AN102-AK102*AN105</f>
        <v>0.89207361603575097</v>
      </c>
      <c r="AS102" s="9">
        <f t="shared" ref="AS102" si="438">(AH102*AN102+AI102*AM102+AJ102*AN105+AK102*AM105)</f>
        <v>0.5144509717658543</v>
      </c>
      <c r="AT102" s="2">
        <f t="shared" ref="AT102" si="439">AH102*AO102+AJ102*AO105-AI102*AP102-AK102*AP105</f>
        <v>0</v>
      </c>
      <c r="AU102" s="8">
        <f t="shared" ref="AU102" si="440">(AH102*AP102+AI102*AO102+AJ102*AP105+AK102*AO105)</f>
        <v>0.5144509717658543</v>
      </c>
      <c r="AW102" s="30">
        <f t="shared" ref="AW102" si="441">20*LOG(((1+$AN$9)/$AN$9)/((AR102+AR105)^2+(AS102+AS105)^2)^0.5)</f>
        <v>-4.9835773878511768E-3</v>
      </c>
      <c r="AY102" s="137">
        <f t="shared" ref="AY102" si="442">((AR102^2+AS102^2)^0.5)/((AR105^2+AS105^2)^0.5)</f>
        <v>1.0598112308195868</v>
      </c>
      <c r="AZ102" s="13"/>
      <c r="BA102" s="85">
        <f t="shared" si="397"/>
        <v>1.46</v>
      </c>
      <c r="BB102" s="86">
        <f t="shared" si="398"/>
        <v>-11.291232505375383</v>
      </c>
      <c r="BC102" s="90">
        <f t="shared" si="399"/>
        <v>-27.381454703377646</v>
      </c>
      <c r="BD102" s="92"/>
      <c r="BE102" s="14">
        <f t="shared" si="396"/>
        <v>-74.481339761115464</v>
      </c>
      <c r="BF102" s="90">
        <f t="shared" si="422"/>
        <v>-1.2999446101280316</v>
      </c>
      <c r="BG102" s="142">
        <f t="shared" si="421"/>
        <v>-0.29786559289838194</v>
      </c>
    </row>
    <row r="103" spans="2:59" ht="18.600000000000001" customHeight="1" thickBot="1">
      <c r="D103" s="3"/>
      <c r="G103" s="4"/>
      <c r="I103" s="3"/>
      <c r="L103" s="4"/>
      <c r="N103" s="3"/>
      <c r="Q103" s="4"/>
      <c r="S103" s="3"/>
      <c r="V103" s="4"/>
      <c r="X103" s="3"/>
      <c r="AA103" s="4"/>
      <c r="AC103" s="3"/>
      <c r="AF103" s="4"/>
      <c r="AH103" s="3"/>
      <c r="AK103" s="4"/>
      <c r="AM103" s="18"/>
      <c r="AN103" s="14"/>
      <c r="AO103" s="14"/>
      <c r="AP103" s="19"/>
      <c r="AR103" s="3"/>
      <c r="AU103" s="4"/>
      <c r="AY103" s="138"/>
      <c r="AZ103" s="13"/>
      <c r="BA103" s="85">
        <f t="shared" si="397"/>
        <v>1.48</v>
      </c>
      <c r="BB103" s="86">
        <f t="shared" si="398"/>
        <v>-12.264463654252392</v>
      </c>
      <c r="BC103" s="90">
        <f t="shared" si="399"/>
        <v>-28.871081498599956</v>
      </c>
      <c r="BD103" s="92"/>
      <c r="BE103" s="14">
        <f t="shared" si="396"/>
        <v>-70.33356779652398</v>
      </c>
      <c r="BF103" s="90">
        <f t="shared" si="422"/>
        <v>-1.2275523327239966</v>
      </c>
      <c r="BG103" s="142">
        <f t="shared" si="421"/>
        <v>-0.24152853933972082</v>
      </c>
    </row>
    <row r="104" spans="2:59" ht="18.600000000000001" customHeight="1" thickBot="1">
      <c r="D104" s="216" t="s">
        <v>87</v>
      </c>
      <c r="E104" s="217"/>
      <c r="F104" s="218" t="s">
        <v>88</v>
      </c>
      <c r="G104" s="219"/>
      <c r="H104" s="207"/>
      <c r="I104" s="216" t="s">
        <v>89</v>
      </c>
      <c r="J104" s="217"/>
      <c r="K104" s="218" t="s">
        <v>90</v>
      </c>
      <c r="L104" s="219"/>
      <c r="N104" s="208" t="s">
        <v>7</v>
      </c>
      <c r="O104" s="209"/>
      <c r="P104" s="210" t="s">
        <v>8</v>
      </c>
      <c r="Q104" s="211"/>
      <c r="S104" s="216" t="s">
        <v>91</v>
      </c>
      <c r="T104" s="217"/>
      <c r="U104" s="218" t="s">
        <v>92</v>
      </c>
      <c r="V104" s="219"/>
      <c r="W104" s="22"/>
      <c r="X104" s="208" t="s">
        <v>93</v>
      </c>
      <c r="Y104" s="209"/>
      <c r="Z104" s="210" t="s">
        <v>94</v>
      </c>
      <c r="AA104" s="211"/>
      <c r="AB104" s="22"/>
      <c r="AC104" s="216" t="s">
        <v>3</v>
      </c>
      <c r="AD104" s="217"/>
      <c r="AE104" s="218" t="s">
        <v>2</v>
      </c>
      <c r="AF104" s="219"/>
      <c r="AG104" s="22"/>
      <c r="AH104" s="208" t="s">
        <v>95</v>
      </c>
      <c r="AI104" s="209"/>
      <c r="AJ104" s="210" t="s">
        <v>96</v>
      </c>
      <c r="AK104" s="211"/>
      <c r="AL104" s="22"/>
      <c r="AM104" s="216" t="s">
        <v>97</v>
      </c>
      <c r="AN104" s="217"/>
      <c r="AO104" s="218" t="s">
        <v>98</v>
      </c>
      <c r="AP104" s="219"/>
      <c r="AR104" s="208" t="s">
        <v>99</v>
      </c>
      <c r="AS104" s="209"/>
      <c r="AT104" s="210" t="s">
        <v>100</v>
      </c>
      <c r="AU104" s="211"/>
      <c r="AW104" s="48" t="s">
        <v>10</v>
      </c>
      <c r="AY104" s="139" t="s">
        <v>47</v>
      </c>
      <c r="AZ104" s="13"/>
      <c r="BA104" s="85">
        <f t="shared" si="397"/>
        <v>1.5</v>
      </c>
      <c r="BB104" s="86">
        <f t="shared" si="398"/>
        <v>-13.263165225028368</v>
      </c>
      <c r="BC104" s="90">
        <f t="shared" si="399"/>
        <v>-30.277752854530437</v>
      </c>
      <c r="BD104" s="92"/>
      <c r="BE104" s="14">
        <f t="shared" si="396"/>
        <v>-66.530126647335067</v>
      </c>
      <c r="BF104" s="90">
        <f t="shared" si="422"/>
        <v>-1.1611697617648131</v>
      </c>
      <c r="BG104" s="142">
        <f t="shared" si="421"/>
        <v>-0.19419616522977839</v>
      </c>
    </row>
    <row r="105" spans="2:59" ht="18.600000000000001" customHeight="1" thickTop="1" thickBot="1">
      <c r="D105" s="1">
        <v>0</v>
      </c>
      <c r="E105" s="8">
        <f t="shared" ref="E105" si="443">$E$9*$B102</f>
        <v>0.170013</v>
      </c>
      <c r="F105" s="2">
        <v>1</v>
      </c>
      <c r="G105" s="8">
        <v>0</v>
      </c>
      <c r="I105" s="1">
        <v>0</v>
      </c>
      <c r="J105" s="9">
        <v>0</v>
      </c>
      <c r="K105" s="2">
        <v>1</v>
      </c>
      <c r="L105" s="8">
        <v>0</v>
      </c>
      <c r="N105" s="1">
        <f t="shared" ref="N105" si="444">D105*I102+F105*I105-E105*J102-G105*J105</f>
        <v>0</v>
      </c>
      <c r="O105" s="9">
        <f t="shared" ref="O105" si="445">(D105*J102+E105*I102+F105*J105+G105*I105)</f>
        <v>0.170013</v>
      </c>
      <c r="P105" s="2">
        <f t="shared" ref="P105" si="446">D105*K102+F105*K105-E105*L102-G105*L105</f>
        <v>0.9494224205472801</v>
      </c>
      <c r="Q105" s="8">
        <f t="shared" ref="Q105" si="447">(D105*L102+E105*K102+F105*L105+G105*K105)</f>
        <v>0</v>
      </c>
      <c r="S105" s="1">
        <v>0</v>
      </c>
      <c r="T105" s="8">
        <f t="shared" ref="T105" si="448">$T$9*$B102</f>
        <v>0.36278699999999997</v>
      </c>
      <c r="U105" s="2">
        <v>1</v>
      </c>
      <c r="V105" s="8">
        <v>0</v>
      </c>
      <c r="X105" s="1">
        <f t="shared" ref="X105" si="449">N105*S102+P105*S105-O105*T102-Q105*T105</f>
        <v>0</v>
      </c>
      <c r="Y105" s="9">
        <f t="shared" ref="Y105" si="450">(N105*T102+O105*S102+P105*T105+Q105*S105)</f>
        <v>0.5144511116830861</v>
      </c>
      <c r="Z105" s="2">
        <f t="shared" ref="Z105" si="451">N105*U102+P105*U105-O105*V102-Q105*V105</f>
        <v>0.9494224205472801</v>
      </c>
      <c r="AA105" s="8">
        <f t="shared" ref="AA105" si="452">(N105*V102+O105*U102+P105*V105+Q105*U105)</f>
        <v>0</v>
      </c>
      <c r="AB105" s="22"/>
      <c r="AC105" s="1">
        <v>0</v>
      </c>
      <c r="AD105" s="9">
        <v>0</v>
      </c>
      <c r="AE105" s="2">
        <v>1</v>
      </c>
      <c r="AF105" s="8">
        <v>0</v>
      </c>
      <c r="AH105" s="1">
        <f t="shared" ref="AH105" si="453">X105*AC102+Z105*AC105-Y105*AD102-AA105*AD105</f>
        <v>0</v>
      </c>
      <c r="AI105" s="9">
        <f t="shared" ref="AI105" si="454">(X105*AD102+Y105*AC102+Z105*AD105+AA105*AC105)</f>
        <v>0.5144511116830861</v>
      </c>
      <c r="AJ105" s="2">
        <f t="shared" ref="AJ105" si="455">X105*AE102+Z105*AE105-Y105*AF102-AA105*AF105</f>
        <v>0.82430430902817176</v>
      </c>
      <c r="AK105" s="8">
        <f t="shared" ref="AK105" si="456">(X105*AF102+Y105*AE102+Z105*AF105+AA105*AE105)</f>
        <v>0</v>
      </c>
      <c r="AM105" s="20">
        <f t="shared" ref="AM105" si="457">1/$AN$9</f>
        <v>1</v>
      </c>
      <c r="AN105" s="27">
        <v>0</v>
      </c>
      <c r="AO105" s="21">
        <v>1</v>
      </c>
      <c r="AP105" s="26">
        <v>0</v>
      </c>
      <c r="AR105" s="1">
        <f t="shared" ref="AR105" si="458">AH105*AM102+AJ105*AM105-AI105*AN102-AK105*AN105</f>
        <v>0.82430430902817176</v>
      </c>
      <c r="AS105" s="9">
        <f t="shared" ref="AS105" si="459">(AH105*AN102+AI105*AM102+AJ105*AN105+AK105*AM105)</f>
        <v>0.5144511116830861</v>
      </c>
      <c r="AT105" s="2">
        <f t="shared" ref="AT105" si="460">AH105*AO102+AJ105*AO105-AI105*AP102-AK105*AP105</f>
        <v>0.82430430902817176</v>
      </c>
      <c r="AU105" s="8">
        <f t="shared" ref="AU105" si="461">(AH105*AP102+AI105*AO102+AJ105*AP105+AK105*AO105)</f>
        <v>0</v>
      </c>
      <c r="AW105" s="49">
        <f t="shared" ref="AW105" si="462">(180/PI())*ATAN(-1*(AS102/AR102))</f>
        <v>-29.971668945844101</v>
      </c>
      <c r="AY105" s="140">
        <f t="shared" ref="AY105" si="463">20*LOG(((1-(10^(AW102/20)^2)*(1-((1-AY102)/(1+AY102))^2))^0.5))</f>
        <v>-27.013549059918553</v>
      </c>
      <c r="AZ105" s="13"/>
      <c r="BA105" s="85">
        <f t="shared" si="397"/>
        <v>1.52</v>
      </c>
      <c r="BB105" s="86">
        <f t="shared" si="398"/>
        <v>-14.28891809026643</v>
      </c>
      <c r="BC105" s="90">
        <f t="shared" si="399"/>
        <v>-31.60835538747714</v>
      </c>
      <c r="BD105" s="92"/>
      <c r="BE105" s="14">
        <f t="shared" si="396"/>
        <v>-63.03672336067082</v>
      </c>
      <c r="BF105" s="90">
        <f t="shared" si="422"/>
        <v>-1.1001983723125308</v>
      </c>
      <c r="BG105" s="142">
        <f t="shared" si="421"/>
        <v>-0.15485449504454973</v>
      </c>
    </row>
    <row r="106" spans="2:59" ht="18.600000000000001" customHeight="1">
      <c r="AY106" s="37"/>
      <c r="BA106" s="85">
        <f t="shared" si="397"/>
        <v>1.54</v>
      </c>
      <c r="BB106" s="86">
        <f t="shared" si="398"/>
        <v>-15.344296580489454</v>
      </c>
      <c r="BC106" s="90">
        <f t="shared" si="399"/>
        <v>-32.869089854690557</v>
      </c>
      <c r="BD106" s="88"/>
      <c r="BE106" s="14">
        <f t="shared" si="396"/>
        <v>-59.822573598795564</v>
      </c>
      <c r="BF106" s="90">
        <f t="shared" si="422"/>
        <v>-1.0441008763156159</v>
      </c>
      <c r="BG106" s="142">
        <f t="shared" si="421"/>
        <v>-0.12244451933840966</v>
      </c>
    </row>
    <row r="107" spans="2:59" ht="18.600000000000001" customHeight="1" thickBot="1">
      <c r="D107" s="22" t="s">
        <v>60</v>
      </c>
      <c r="E107" s="22"/>
      <c r="F107" s="22"/>
      <c r="G107" s="22"/>
      <c r="H107" s="22"/>
      <c r="I107" s="22" t="s">
        <v>61</v>
      </c>
      <c r="J107" s="22"/>
      <c r="K107" s="22"/>
      <c r="L107" s="22"/>
      <c r="M107" s="23"/>
      <c r="N107" s="23"/>
      <c r="O107" s="28" t="s">
        <v>62</v>
      </c>
      <c r="P107" s="23"/>
      <c r="Q107" s="23"/>
      <c r="R107" s="23"/>
      <c r="S107" s="22"/>
      <c r="T107" s="22" t="s">
        <v>63</v>
      </c>
      <c r="U107" s="23"/>
      <c r="V107" s="23"/>
      <c r="W107" s="23"/>
      <c r="X107" s="23"/>
      <c r="Y107" s="28" t="s">
        <v>64</v>
      </c>
      <c r="Z107" s="23"/>
      <c r="AA107" s="23"/>
      <c r="AB107" s="23"/>
      <c r="AC107" s="28" t="s">
        <v>65</v>
      </c>
      <c r="AD107" s="22"/>
      <c r="AE107" s="22"/>
      <c r="AF107" s="22"/>
      <c r="AG107" s="22"/>
      <c r="AH107" s="23"/>
      <c r="AI107" s="28" t="s">
        <v>66</v>
      </c>
      <c r="AJ107" s="23"/>
      <c r="AK107" s="23"/>
      <c r="AL107" s="22"/>
      <c r="AM107" s="28" t="s">
        <v>67</v>
      </c>
      <c r="AN107" s="22"/>
      <c r="AO107" s="23"/>
      <c r="AP107" s="23"/>
      <c r="AQ107" s="23"/>
      <c r="AR107" s="23"/>
      <c r="AS107" s="28" t="s">
        <v>68</v>
      </c>
      <c r="AT107" s="23"/>
      <c r="AU107" s="23"/>
      <c r="BA107" s="85">
        <f t="shared" si="397"/>
        <v>1.56</v>
      </c>
      <c r="BB107" s="86">
        <f t="shared" si="398"/>
        <v>-16.432976038227682</v>
      </c>
      <c r="BC107" s="90">
        <f t="shared" si="399"/>
        <v>-34.06554132666647</v>
      </c>
      <c r="BD107" s="88"/>
      <c r="BE107" s="14">
        <f t="shared" si="396"/>
        <v>-56.86012707798826</v>
      </c>
      <c r="BF107" s="90">
        <f t="shared" si="422"/>
        <v>-0.99239643061327776</v>
      </c>
      <c r="BG107" s="142">
        <f t="shared" si="421"/>
        <v>-9.5951518156880161E-2</v>
      </c>
    </row>
    <row r="108" spans="2:59" ht="18.600000000000001" customHeight="1" thickBot="1">
      <c r="B108" s="11"/>
      <c r="D108" s="212" t="s">
        <v>69</v>
      </c>
      <c r="E108" s="213"/>
      <c r="F108" s="214" t="s">
        <v>70</v>
      </c>
      <c r="G108" s="215"/>
      <c r="H108" s="207"/>
      <c r="I108" s="212" t="s">
        <v>71</v>
      </c>
      <c r="J108" s="213"/>
      <c r="K108" s="214" t="s">
        <v>72</v>
      </c>
      <c r="L108" s="215"/>
      <c r="M108" s="23"/>
      <c r="N108" s="208" t="s">
        <v>73</v>
      </c>
      <c r="O108" s="209"/>
      <c r="P108" s="210" t="s">
        <v>74</v>
      </c>
      <c r="Q108" s="211"/>
      <c r="R108" s="23"/>
      <c r="S108" s="212" t="s">
        <v>75</v>
      </c>
      <c r="T108" s="213"/>
      <c r="U108" s="214" t="s">
        <v>76</v>
      </c>
      <c r="V108" s="215"/>
      <c r="W108" s="22"/>
      <c r="X108" s="208" t="s">
        <v>77</v>
      </c>
      <c r="Y108" s="209"/>
      <c r="Z108" s="210" t="s">
        <v>78</v>
      </c>
      <c r="AA108" s="211"/>
      <c r="AB108" s="22"/>
      <c r="AC108" s="212" t="s">
        <v>79</v>
      </c>
      <c r="AD108" s="213"/>
      <c r="AE108" s="214" t="s">
        <v>80</v>
      </c>
      <c r="AF108" s="215"/>
      <c r="AG108" s="22"/>
      <c r="AH108" s="208" t="s">
        <v>81</v>
      </c>
      <c r="AI108" s="209"/>
      <c r="AJ108" s="210" t="s">
        <v>82</v>
      </c>
      <c r="AK108" s="211"/>
      <c r="AL108" s="22"/>
      <c r="AM108" s="212" t="s">
        <v>83</v>
      </c>
      <c r="AN108" s="213"/>
      <c r="AO108" s="214" t="s">
        <v>84</v>
      </c>
      <c r="AP108" s="215"/>
      <c r="AQ108" s="23"/>
      <c r="AR108" s="208" t="s">
        <v>85</v>
      </c>
      <c r="AS108" s="209"/>
      <c r="AT108" s="210" t="s">
        <v>86</v>
      </c>
      <c r="AU108" s="211"/>
      <c r="AW108" s="29" t="s">
        <v>4</v>
      </c>
      <c r="AY108" s="136" t="s">
        <v>46</v>
      </c>
      <c r="AZ108" s="13"/>
      <c r="BA108" s="85">
        <f t="shared" si="397"/>
        <v>1.58</v>
      </c>
      <c r="BB108" s="86">
        <f t="shared" si="398"/>
        <v>-17.559911676280294</v>
      </c>
      <c r="BC108" s="90">
        <f t="shared" si="399"/>
        <v>-35.202743868226236</v>
      </c>
      <c r="BD108" s="92"/>
      <c r="BE108" s="14">
        <f t="shared" si="396"/>
        <v>-54.124776081956888</v>
      </c>
      <c r="BF108" s="90">
        <f t="shared" si="422"/>
        <v>-0.94465554953482389</v>
      </c>
      <c r="BG108" s="142">
        <f t="shared" si="421"/>
        <v>-7.4450030459054045E-2</v>
      </c>
    </row>
    <row r="109" spans="2:59" ht="18.600000000000001" customHeight="1" thickTop="1" thickBot="1">
      <c r="B109" s="40">
        <v>0.32</v>
      </c>
      <c r="D109" s="1">
        <v>1</v>
      </c>
      <c r="E109" s="7">
        <v>0</v>
      </c>
      <c r="F109" s="2">
        <v>0</v>
      </c>
      <c r="G109" s="8">
        <v>0</v>
      </c>
      <c r="I109" s="1">
        <v>1</v>
      </c>
      <c r="J109" s="9">
        <v>0</v>
      </c>
      <c r="K109" s="2">
        <v>0</v>
      </c>
      <c r="L109" s="9">
        <f t="shared" ref="L109" si="464">IF(0=(1-$J$9*$K$9*$B109^2),10^14,$B109*$K$9/(1-$J$9*$K$9*$B109^2))</f>
        <v>0.31852234105983529</v>
      </c>
      <c r="N109" s="1">
        <f t="shared" ref="N109" si="465">D109*I109+F109*I112-E109*J109-G109*J112</f>
        <v>1</v>
      </c>
      <c r="O109" s="9">
        <f t="shared" ref="O109" si="466">(D109*J109+E109*I109+F109*J112+G109*I112)</f>
        <v>0</v>
      </c>
      <c r="P109" s="2">
        <f t="shared" ref="P109" si="467">D109*K109+F109*K112-E109*L109-G109*L112</f>
        <v>0</v>
      </c>
      <c r="Q109" s="8">
        <f t="shared" ref="Q109" si="468">(D109*L109+E109*K109+F109*L112+G109*K112)</f>
        <v>0.31852234105983529</v>
      </c>
      <c r="S109" s="1">
        <v>1</v>
      </c>
      <c r="T109" s="7">
        <v>0</v>
      </c>
      <c r="U109" s="2">
        <v>0</v>
      </c>
      <c r="V109" s="8">
        <v>0</v>
      </c>
      <c r="X109" s="1">
        <f t="shared" ref="X109" si="469">N109*S109+P109*S112-O109*T109-Q109*T112</f>
        <v>0.8767405178175206</v>
      </c>
      <c r="Y109" s="9">
        <f t="shared" ref="Y109" si="470">(N109*T109+O109*S109+P109*T112+Q109*S112)</f>
        <v>0</v>
      </c>
      <c r="Z109" s="2">
        <f t="shared" ref="Z109" si="471">N109*U109+P109*U112-O109*V109-Q109*V112</f>
        <v>0</v>
      </c>
      <c r="AA109" s="8">
        <f t="shared" ref="AA109" si="472">(N109*V109+O109*U109+P109*V112+Q109*U112)</f>
        <v>0.31852234105983529</v>
      </c>
      <c r="AB109" s="22"/>
      <c r="AC109" s="1">
        <v>1</v>
      </c>
      <c r="AD109" s="9">
        <v>0</v>
      </c>
      <c r="AE109" s="2">
        <v>0</v>
      </c>
      <c r="AF109" s="9">
        <f t="shared" ref="AF109" si="473">$B109*$AE$9</f>
        <v>0.25942080000000001</v>
      </c>
      <c r="AH109" s="1">
        <f t="shared" ref="AH109" si="474">X109*AC109+Z109*AC112-Y109*AD109-AA109*AD112</f>
        <v>0.8767405178175206</v>
      </c>
      <c r="AI109" s="9">
        <f t="shared" ref="AI109" si="475">(X109*AD109+Y109*AC109+Z109*AD112+AA109*AC112)</f>
        <v>0</v>
      </c>
      <c r="AJ109" s="2">
        <f t="shared" ref="AJ109" si="476">X109*AE109+Z109*AE112-Y109*AF109-AA109*AF112</f>
        <v>0</v>
      </c>
      <c r="AK109" s="8">
        <f t="shared" ref="AK109" si="477">(X109*AF109+Y109*AE109+Z109*AF112+AA109*AE112)</f>
        <v>0.54596706758447078</v>
      </c>
      <c r="AM109" s="18">
        <v>1</v>
      </c>
      <c r="AN109" s="25">
        <v>0</v>
      </c>
      <c r="AO109" s="14">
        <v>0</v>
      </c>
      <c r="AP109" s="24">
        <v>0</v>
      </c>
      <c r="AR109" s="1">
        <f t="shared" ref="AR109" si="478">AH109*AM109+AJ109*AM112-AI109*AN109-AK109*AN112</f>
        <v>0.8767405178175206</v>
      </c>
      <c r="AS109" s="9">
        <f t="shared" ref="AS109" si="479">(AH109*AN109+AI109*AM109+AJ109*AN112+AK109*AM112)</f>
        <v>0.54596706758447078</v>
      </c>
      <c r="AT109" s="2">
        <f t="shared" ref="AT109" si="480">AH109*AO109+AJ109*AO112-AI109*AP109-AK109*AP112</f>
        <v>0</v>
      </c>
      <c r="AU109" s="8">
        <f t="shared" ref="AU109" si="481">(AH109*AP109+AI109*AO109+AJ109*AP112+AK109*AO112)</f>
        <v>0.54596706758447078</v>
      </c>
      <c r="AW109" s="30">
        <f t="shared" ref="AW109" si="482">20*LOG(((1+$AN$9)/$AN$9)/((AR109+AR112)^2+(AS109+AS112)^2)^0.5)</f>
        <v>-6.2896012716197333E-3</v>
      </c>
      <c r="AY109" s="137">
        <f t="shared" ref="AY109" si="483">((AR109^2+AS109^2)^0.5)/((AR112^2+AS112^2)^0.5)</f>
        <v>1.0658334799750691</v>
      </c>
      <c r="AZ109" s="13"/>
      <c r="BA109" s="85">
        <f t="shared" si="397"/>
        <v>1.6</v>
      </c>
      <c r="BB109" s="86">
        <f t="shared" si="398"/>
        <v>-18.731619577547747</v>
      </c>
      <c r="BC109" s="90">
        <f t="shared" si="399"/>
        <v>-36.285239389865374</v>
      </c>
      <c r="BD109" s="92"/>
      <c r="BE109" s="14">
        <f t="shared" si="396"/>
        <v>-51.594565771670233</v>
      </c>
      <c r="BF109" s="90">
        <f t="shared" si="422"/>
        <v>-0.90049504885241449</v>
      </c>
      <c r="BG109" s="142">
        <f t="shared" si="421"/>
        <v>-5.712186401273308E-2</v>
      </c>
    </row>
    <row r="110" spans="2:59" ht="18.600000000000001" customHeight="1" thickBot="1">
      <c r="D110" s="3"/>
      <c r="G110" s="4"/>
      <c r="I110" s="3"/>
      <c r="L110" s="4"/>
      <c r="N110" s="3"/>
      <c r="Q110" s="4"/>
      <c r="S110" s="3"/>
      <c r="V110" s="4"/>
      <c r="X110" s="3"/>
      <c r="AA110" s="4"/>
      <c r="AC110" s="3"/>
      <c r="AF110" s="4"/>
      <c r="AH110" s="3"/>
      <c r="AK110" s="4"/>
      <c r="AM110" s="18"/>
      <c r="AN110" s="14"/>
      <c r="AO110" s="14"/>
      <c r="AP110" s="19"/>
      <c r="AR110" s="3"/>
      <c r="AU110" s="4"/>
      <c r="AY110" s="138"/>
      <c r="AZ110" s="13"/>
      <c r="BA110" s="85">
        <f t="shared" si="397"/>
        <v>1.62</v>
      </c>
      <c r="BB110" s="86">
        <f t="shared" si="398"/>
        <v>-19.956608425223045</v>
      </c>
      <c r="BC110" s="90">
        <f t="shared" si="399"/>
        <v>-37.31713070529878</v>
      </c>
      <c r="BD110" s="92"/>
      <c r="BE110" s="14">
        <f t="shared" si="396"/>
        <v>-49.249917452053687</v>
      </c>
      <c r="BF110" s="90">
        <f t="shared" si="422"/>
        <v>-0.85957321587375335</v>
      </c>
      <c r="BG110" s="142">
        <f t="shared" si="421"/>
        <v>-4.3258560356792437E-2</v>
      </c>
    </row>
    <row r="111" spans="2:59" ht="18.600000000000001" customHeight="1" thickBot="1">
      <c r="D111" s="216" t="s">
        <v>87</v>
      </c>
      <c r="E111" s="217"/>
      <c r="F111" s="218" t="s">
        <v>88</v>
      </c>
      <c r="G111" s="219"/>
      <c r="H111" s="207"/>
      <c r="I111" s="216" t="s">
        <v>89</v>
      </c>
      <c r="J111" s="217"/>
      <c r="K111" s="218" t="s">
        <v>90</v>
      </c>
      <c r="L111" s="219"/>
      <c r="N111" s="208" t="s">
        <v>7</v>
      </c>
      <c r="O111" s="209"/>
      <c r="P111" s="210" t="s">
        <v>8</v>
      </c>
      <c r="Q111" s="211"/>
      <c r="S111" s="216" t="s">
        <v>91</v>
      </c>
      <c r="T111" s="217"/>
      <c r="U111" s="218" t="s">
        <v>92</v>
      </c>
      <c r="V111" s="219"/>
      <c r="W111" s="22"/>
      <c r="X111" s="208" t="s">
        <v>93</v>
      </c>
      <c r="Y111" s="209"/>
      <c r="Z111" s="210" t="s">
        <v>94</v>
      </c>
      <c r="AA111" s="211"/>
      <c r="AB111" s="22"/>
      <c r="AC111" s="216" t="s">
        <v>3</v>
      </c>
      <c r="AD111" s="217"/>
      <c r="AE111" s="218" t="s">
        <v>2</v>
      </c>
      <c r="AF111" s="219"/>
      <c r="AG111" s="22"/>
      <c r="AH111" s="208" t="s">
        <v>95</v>
      </c>
      <c r="AI111" s="209"/>
      <c r="AJ111" s="210" t="s">
        <v>96</v>
      </c>
      <c r="AK111" s="211"/>
      <c r="AL111" s="22"/>
      <c r="AM111" s="216" t="s">
        <v>97</v>
      </c>
      <c r="AN111" s="217"/>
      <c r="AO111" s="218" t="s">
        <v>98</v>
      </c>
      <c r="AP111" s="219"/>
      <c r="AR111" s="208" t="s">
        <v>99</v>
      </c>
      <c r="AS111" s="209"/>
      <c r="AT111" s="210" t="s">
        <v>100</v>
      </c>
      <c r="AU111" s="211"/>
      <c r="AW111" s="48" t="s">
        <v>10</v>
      </c>
      <c r="AY111" s="139" t="s">
        <v>47</v>
      </c>
      <c r="AZ111" s="13"/>
      <c r="BA111" s="85">
        <f t="shared" si="397"/>
        <v>1.64</v>
      </c>
      <c r="BB111" s="86">
        <f t="shared" si="398"/>
        <v>-21.246042800866466</v>
      </c>
      <c r="BC111" s="90">
        <f t="shared" si="399"/>
        <v>-38.302129054339844</v>
      </c>
      <c r="BD111" s="92"/>
      <c r="BE111" s="14">
        <f t="shared" si="396"/>
        <v>-47.073370923703763</v>
      </c>
      <c r="BF111" s="90">
        <f t="shared" si="422"/>
        <v>-0.82158531263119505</v>
      </c>
      <c r="BG111" s="142">
        <f t="shared" si="421"/>
        <v>-3.2255499859322204E-2</v>
      </c>
    </row>
    <row r="112" spans="2:59" ht="18.600000000000001" customHeight="1" thickTop="1" thickBot="1">
      <c r="D112" s="1">
        <v>0</v>
      </c>
      <c r="E112" s="8">
        <f t="shared" ref="E112" si="484">$E$9*$B109</f>
        <v>0.18134720000000001</v>
      </c>
      <c r="F112" s="2">
        <v>1</v>
      </c>
      <c r="G112" s="8">
        <v>0</v>
      </c>
      <c r="I112" s="1">
        <v>0</v>
      </c>
      <c r="J112" s="9">
        <v>0</v>
      </c>
      <c r="K112" s="2">
        <v>1</v>
      </c>
      <c r="L112" s="8">
        <v>0</v>
      </c>
      <c r="N112" s="1">
        <f t="shared" ref="N112" si="485">D112*I109+F112*I112-E112*J109-G112*J112</f>
        <v>0</v>
      </c>
      <c r="O112" s="9">
        <f t="shared" ref="O112" si="486">(D112*J109+E112*I109+F112*J112+G112*I112)</f>
        <v>0.18134720000000001</v>
      </c>
      <c r="P112" s="2">
        <f t="shared" ref="P112" si="487">D112*K109+F112*K112-E112*L109-G112*L112</f>
        <v>0.94223686531135387</v>
      </c>
      <c r="Q112" s="8">
        <f t="shared" ref="Q112" si="488">(D112*L109+E112*K109+F112*L112+G112*K112)</f>
        <v>0</v>
      </c>
      <c r="S112" s="1">
        <v>0</v>
      </c>
      <c r="T112" s="8">
        <f t="shared" ref="T112" si="489">$T$9*$B109</f>
        <v>0.38697280000000001</v>
      </c>
      <c r="U112" s="2">
        <v>1</v>
      </c>
      <c r="V112" s="8">
        <v>0</v>
      </c>
      <c r="X112" s="1">
        <f t="shared" ref="X112" si="490">N112*S109+P112*S112-O112*T109-Q112*T112</f>
        <v>0</v>
      </c>
      <c r="Y112" s="9">
        <f t="shared" ref="Y112" si="491">(N112*T109+O112*S109+P112*T112+Q112*S112)</f>
        <v>0.54596723803275748</v>
      </c>
      <c r="Z112" s="2">
        <f t="shared" ref="Z112" si="492">N112*U109+P112*U112-O112*V109-Q112*V112</f>
        <v>0.94223686531135387</v>
      </c>
      <c r="AA112" s="8">
        <f t="shared" ref="AA112" si="493">(N112*V109+O112*U109+P112*V112+Q112*U112)</f>
        <v>0</v>
      </c>
      <c r="AB112" s="22"/>
      <c r="AC112" s="1">
        <v>0</v>
      </c>
      <c r="AD112" s="9">
        <v>0</v>
      </c>
      <c r="AE112" s="2">
        <v>1</v>
      </c>
      <c r="AF112" s="8">
        <v>0</v>
      </c>
      <c r="AH112" s="1">
        <f t="shared" ref="AH112" si="494">X112*AC109+Z112*AC112-Y112*AD109-AA112*AD112</f>
        <v>0</v>
      </c>
      <c r="AI112" s="9">
        <f t="shared" ref="AI112" si="495">(X112*AD109+Y112*AC109+Z112*AD112+AA112*AC112)</f>
        <v>0.54596723803275748</v>
      </c>
      <c r="AJ112" s="2">
        <f t="shared" ref="AJ112" si="496">X112*AE109+Z112*AE112-Y112*AF109-AA112*AF112</f>
        <v>0.80060160764710553</v>
      </c>
      <c r="AK112" s="8">
        <f t="shared" ref="AK112" si="497">(X112*AF109+Y112*AE109+Z112*AF112+AA112*AE112)</f>
        <v>0</v>
      </c>
      <c r="AM112" s="20">
        <f t="shared" ref="AM112" si="498">1/$AN$9</f>
        <v>1</v>
      </c>
      <c r="AN112" s="27">
        <v>0</v>
      </c>
      <c r="AO112" s="21">
        <v>1</v>
      </c>
      <c r="AP112" s="26">
        <v>0</v>
      </c>
      <c r="AR112" s="1">
        <f t="shared" ref="AR112" si="499">AH112*AM109+AJ112*AM112-AI112*AN109-AK112*AN112</f>
        <v>0.80060160764710553</v>
      </c>
      <c r="AS112" s="9">
        <f t="shared" ref="AS112" si="500">(AH112*AN109+AI112*AM109+AJ112*AN112+AK112*AM112)</f>
        <v>0.54596723803275748</v>
      </c>
      <c r="AT112" s="2">
        <f t="shared" ref="AT112" si="501">AH112*AO109+AJ112*AO112-AI112*AP109-AK112*AP112</f>
        <v>0.80060160764710553</v>
      </c>
      <c r="AU112" s="8">
        <f t="shared" ref="AU112" si="502">(AH112*AP109+AI112*AO109+AJ112*AP112+AK112*AO112)</f>
        <v>0</v>
      </c>
      <c r="AW112" s="49">
        <f t="shared" ref="AW112" si="503">(180/PI())*ATAN(-1*(AS109/AR109))</f>
        <v>-31.911498873950908</v>
      </c>
      <c r="AY112" s="140">
        <f t="shared" ref="AY112" si="504">20*LOG(((1-(10^(AW109/20)^2)*(1-((1-AY109)/(1+AY109))^2))^0.5))</f>
        <v>-26.088406909890214</v>
      </c>
      <c r="AZ112" s="13"/>
      <c r="BA112" s="85">
        <f t="shared" si="397"/>
        <v>1.66</v>
      </c>
      <c r="BB112" s="86">
        <f t="shared" si="398"/>
        <v>-22.614778878241957</v>
      </c>
      <c r="BC112" s="90">
        <f t="shared" si="399"/>
        <v>-39.24359647281392</v>
      </c>
      <c r="BD112" s="92"/>
      <c r="BE112" s="14">
        <f t="shared" si="396"/>
        <v>-45.049348767556154</v>
      </c>
      <c r="BF112" s="90">
        <f t="shared" si="422"/>
        <v>-0.78625946187310458</v>
      </c>
      <c r="BG112" s="142">
        <f t="shared" si="421"/>
        <v>-2.360201539727981E-2</v>
      </c>
    </row>
    <row r="113" spans="2:59" ht="18.600000000000001" customHeight="1">
      <c r="AY113" s="37"/>
      <c r="BA113" s="85">
        <f t="shared" si="397"/>
        <v>1.68</v>
      </c>
      <c r="BB113" s="86">
        <f t="shared" si="398"/>
        <v>-24.0830301437137</v>
      </c>
      <c r="BC113" s="90">
        <f t="shared" si="399"/>
        <v>-40.144583448165044</v>
      </c>
      <c r="BD113" s="88"/>
      <c r="BE113" s="14">
        <f t="shared" si="396"/>
        <v>-43.163943328271479</v>
      </c>
      <c r="BF113" s="90">
        <f t="shared" si="422"/>
        <v>-0.75335292922257702</v>
      </c>
      <c r="BG113" s="142">
        <f t="shared" si="421"/>
        <v>-1.6870076142461828E-2</v>
      </c>
    </row>
    <row r="114" spans="2:59" ht="18.600000000000001" customHeight="1" thickBot="1">
      <c r="D114" s="22" t="s">
        <v>60</v>
      </c>
      <c r="E114" s="22"/>
      <c r="F114" s="22"/>
      <c r="G114" s="22"/>
      <c r="H114" s="22"/>
      <c r="I114" s="22" t="s">
        <v>61</v>
      </c>
      <c r="J114" s="22"/>
      <c r="K114" s="22"/>
      <c r="L114" s="22"/>
      <c r="M114" s="23"/>
      <c r="N114" s="23"/>
      <c r="O114" s="28" t="s">
        <v>62</v>
      </c>
      <c r="P114" s="23"/>
      <c r="Q114" s="23"/>
      <c r="R114" s="23"/>
      <c r="S114" s="22"/>
      <c r="T114" s="22" t="s">
        <v>63</v>
      </c>
      <c r="U114" s="23"/>
      <c r="V114" s="23"/>
      <c r="W114" s="23"/>
      <c r="X114" s="23"/>
      <c r="Y114" s="28" t="s">
        <v>64</v>
      </c>
      <c r="Z114" s="23"/>
      <c r="AA114" s="23"/>
      <c r="AB114" s="23"/>
      <c r="AC114" s="28" t="s">
        <v>65</v>
      </c>
      <c r="AD114" s="22"/>
      <c r="AE114" s="22"/>
      <c r="AF114" s="22"/>
      <c r="AG114" s="22"/>
      <c r="AH114" s="23"/>
      <c r="AI114" s="28" t="s">
        <v>66</v>
      </c>
      <c r="AJ114" s="23"/>
      <c r="AK114" s="23"/>
      <c r="AL114" s="22"/>
      <c r="AM114" s="28" t="s">
        <v>67</v>
      </c>
      <c r="AN114" s="22"/>
      <c r="AO114" s="23"/>
      <c r="AP114" s="23"/>
      <c r="AQ114" s="23"/>
      <c r="AR114" s="23"/>
      <c r="AS114" s="28" t="s">
        <v>68</v>
      </c>
      <c r="AT114" s="23"/>
      <c r="AU114" s="23"/>
      <c r="BA114" s="85">
        <f t="shared" si="397"/>
        <v>1.7</v>
      </c>
      <c r="BB114" s="86">
        <f t="shared" si="398"/>
        <v>-25.679162522616306</v>
      </c>
      <c r="BC114" s="90">
        <f t="shared" si="399"/>
        <v>-41.007862314730474</v>
      </c>
      <c r="BD114" s="88"/>
      <c r="BE114" s="14">
        <f t="shared" si="396"/>
        <v>-41.404725888713365</v>
      </c>
      <c r="BF114" s="90">
        <f t="shared" si="422"/>
        <v>-0.72264879264378346</v>
      </c>
      <c r="BG114" s="142">
        <f t="shared" si="421"/>
        <v>-1.1702974704932928E-2</v>
      </c>
    </row>
    <row r="115" spans="2:59" ht="18.600000000000001" customHeight="1" thickBot="1">
      <c r="B115" s="11"/>
      <c r="D115" s="212" t="s">
        <v>69</v>
      </c>
      <c r="E115" s="213"/>
      <c r="F115" s="214" t="s">
        <v>70</v>
      </c>
      <c r="G115" s="215"/>
      <c r="H115" s="207"/>
      <c r="I115" s="212" t="s">
        <v>71</v>
      </c>
      <c r="J115" s="213"/>
      <c r="K115" s="214" t="s">
        <v>72</v>
      </c>
      <c r="L115" s="215"/>
      <c r="M115" s="23"/>
      <c r="N115" s="208" t="s">
        <v>73</v>
      </c>
      <c r="O115" s="209"/>
      <c r="P115" s="210" t="s">
        <v>74</v>
      </c>
      <c r="Q115" s="211"/>
      <c r="R115" s="23"/>
      <c r="S115" s="212" t="s">
        <v>75</v>
      </c>
      <c r="T115" s="213"/>
      <c r="U115" s="214" t="s">
        <v>76</v>
      </c>
      <c r="V115" s="215"/>
      <c r="W115" s="22"/>
      <c r="X115" s="208" t="s">
        <v>77</v>
      </c>
      <c r="Y115" s="209"/>
      <c r="Z115" s="210" t="s">
        <v>78</v>
      </c>
      <c r="AA115" s="211"/>
      <c r="AB115" s="22"/>
      <c r="AC115" s="212" t="s">
        <v>79</v>
      </c>
      <c r="AD115" s="213"/>
      <c r="AE115" s="214" t="s">
        <v>80</v>
      </c>
      <c r="AF115" s="215"/>
      <c r="AG115" s="22"/>
      <c r="AH115" s="208" t="s">
        <v>81</v>
      </c>
      <c r="AI115" s="209"/>
      <c r="AJ115" s="210" t="s">
        <v>82</v>
      </c>
      <c r="AK115" s="211"/>
      <c r="AL115" s="22"/>
      <c r="AM115" s="212" t="s">
        <v>83</v>
      </c>
      <c r="AN115" s="213"/>
      <c r="AO115" s="214" t="s">
        <v>84</v>
      </c>
      <c r="AP115" s="215"/>
      <c r="AQ115" s="23"/>
      <c r="AR115" s="208" t="s">
        <v>85</v>
      </c>
      <c r="AS115" s="209"/>
      <c r="AT115" s="210" t="s">
        <v>86</v>
      </c>
      <c r="AU115" s="211"/>
      <c r="AW115" s="29" t="s">
        <v>4</v>
      </c>
      <c r="AY115" s="136" t="s">
        <v>46</v>
      </c>
      <c r="AZ115" s="13"/>
      <c r="BA115" s="85">
        <f t="shared" si="397"/>
        <v>1.72</v>
      </c>
      <c r="BB115" s="86">
        <f t="shared" si="398"/>
        <v>-27.444658607262248</v>
      </c>
      <c r="BC115" s="90">
        <f t="shared" si="399"/>
        <v>-41.835956832504742</v>
      </c>
      <c r="BD115" s="92"/>
      <c r="BE115" s="14">
        <f t="shared" si="396"/>
        <v>-39.760576793238265</v>
      </c>
      <c r="BF115" s="90">
        <f t="shared" si="422"/>
        <v>-0.69395297753405638</v>
      </c>
      <c r="BG115" s="142">
        <f t="shared" si="421"/>
        <v>-7.80476322634149E-3</v>
      </c>
    </row>
    <row r="116" spans="2:59" ht="18.600000000000001" customHeight="1" thickTop="1" thickBot="1">
      <c r="B116" s="40">
        <v>0.34</v>
      </c>
      <c r="D116" s="1">
        <v>1</v>
      </c>
      <c r="E116" s="7">
        <v>0</v>
      </c>
      <c r="F116" s="2">
        <v>0</v>
      </c>
      <c r="G116" s="8">
        <v>0</v>
      </c>
      <c r="I116" s="1">
        <v>1</v>
      </c>
      <c r="J116" s="9">
        <v>0</v>
      </c>
      <c r="K116" s="2">
        <v>0</v>
      </c>
      <c r="L116" s="9">
        <f t="shared" ref="L116" si="505">IF(0=(1-$J$9*$K$9*$B116^2),10^14,$B116*$K$9/(1-$J$9*$K$9*$B116^2))</f>
        <v>0.33979454047368074</v>
      </c>
      <c r="N116" s="1">
        <f t="shared" ref="N116" si="506">D116*I116+F116*I119-E116*J116-G116*J119</f>
        <v>1</v>
      </c>
      <c r="O116" s="9">
        <f t="shared" ref="O116" si="507">(D116*J116+E116*I116+F116*J119+G116*I119)</f>
        <v>0</v>
      </c>
      <c r="P116" s="2">
        <f t="shared" ref="P116" si="508">D116*K116+F116*K119-E116*L116-G116*L119</f>
        <v>0</v>
      </c>
      <c r="Q116" s="8">
        <f t="shared" ref="Q116" si="509">(D116*L116+E116*K116+F116*L119+G116*K119)</f>
        <v>0.33979454047368074</v>
      </c>
      <c r="S116" s="1">
        <v>1</v>
      </c>
      <c r="T116" s="7">
        <v>0</v>
      </c>
      <c r="U116" s="2">
        <v>0</v>
      </c>
      <c r="V116" s="8">
        <v>0</v>
      </c>
      <c r="X116" s="1">
        <f t="shared" ref="X116" si="510">N116*S116+P116*S119-O116*T116-Q116*T119</f>
        <v>0.86029055245119812</v>
      </c>
      <c r="Y116" s="9">
        <f t="shared" ref="Y116" si="511">(N116*T116+O116*S116+P116*T119+Q116*S119)</f>
        <v>0</v>
      </c>
      <c r="Z116" s="2">
        <f t="shared" ref="Z116" si="512">N116*U116+P116*U119-O116*V116-Q116*V119</f>
        <v>0</v>
      </c>
      <c r="AA116" s="8">
        <f t="shared" ref="AA116" si="513">(N116*V116+O116*U116+P116*V119+Q116*U119)</f>
        <v>0.33979454047368074</v>
      </c>
      <c r="AB116" s="22"/>
      <c r="AC116" s="1">
        <v>1</v>
      </c>
      <c r="AD116" s="9">
        <v>0</v>
      </c>
      <c r="AE116" s="2">
        <v>0</v>
      </c>
      <c r="AF116" s="9">
        <f t="shared" ref="AF116" si="514">$B116*$AE$9</f>
        <v>0.27563460000000001</v>
      </c>
      <c r="AH116" s="1">
        <f t="shared" ref="AH116" si="515">X116*AC116+Z116*AC119-Y116*AD116-AA116*AD119</f>
        <v>0.86029055245119812</v>
      </c>
      <c r="AI116" s="9">
        <f t="shared" ref="AI116" si="516">(X116*AD116+Y116*AC116+Z116*AD119+AA116*AC119)</f>
        <v>0</v>
      </c>
      <c r="AJ116" s="2">
        <f t="shared" ref="AJ116" si="517">X116*AE116+Z116*AE119-Y116*AF116-AA116*AF119</f>
        <v>0</v>
      </c>
      <c r="AK116" s="8">
        <f t="shared" ref="AK116" si="518">(X116*AF116+Y116*AE116+Z116*AF119+AA116*AE119)</f>
        <v>0.5769203827823457</v>
      </c>
      <c r="AM116" s="18">
        <v>1</v>
      </c>
      <c r="AN116" s="25">
        <v>0</v>
      </c>
      <c r="AO116" s="14">
        <v>0</v>
      </c>
      <c r="AP116" s="24">
        <v>0</v>
      </c>
      <c r="AR116" s="1">
        <f t="shared" ref="AR116" si="519">AH116*AM116+AJ116*AM119-AI116*AN116-AK116*AN119</f>
        <v>0.86029055245119812</v>
      </c>
      <c r="AS116" s="9">
        <f t="shared" ref="AS116" si="520">(AH116*AN116+AI116*AM116+AJ116*AN119+AK116*AM119)</f>
        <v>0.5769203827823457</v>
      </c>
      <c r="AT116" s="2">
        <f t="shared" ref="AT116" si="521">AH116*AO116+AJ116*AO119-AI116*AP116-AK116*AP119</f>
        <v>0</v>
      </c>
      <c r="AU116" s="8">
        <f t="shared" ref="AU116" si="522">(AH116*AP116+AI116*AO116+AJ116*AP119+AK116*AO119)</f>
        <v>0.5769203827823457</v>
      </c>
      <c r="AW116" s="30">
        <f t="shared" ref="AW116" si="523">20*LOG(((1+$AN$9)/$AN$9)/((AR116+AR119)^2+(AS116+AS119)^2)^0.5)</f>
        <v>-7.7972390852366364E-3</v>
      </c>
      <c r="AY116" s="137">
        <f t="shared" ref="AY116" si="524">((AR116^2+AS116^2)^0.5)/((AR119^2+AS119^2)^0.5)</f>
        <v>1.0716557915586891</v>
      </c>
      <c r="AZ116" s="13"/>
      <c r="BA116" s="85">
        <f t="shared" si="397"/>
        <v>1.74</v>
      </c>
      <c r="BB116" s="86">
        <f t="shared" si="398"/>
        <v>-29.443621443377502</v>
      </c>
      <c r="BC116" s="90">
        <f t="shared" si="399"/>
        <v>-42.631168368369508</v>
      </c>
      <c r="BD116" s="92"/>
      <c r="BE116" s="14">
        <f t="shared" si="396"/>
        <v>-38.221534895442453</v>
      </c>
      <c r="BF116" s="90">
        <f t="shared" si="422"/>
        <v>-0.66709162909137742</v>
      </c>
      <c r="BG116" s="142">
        <f t="shared" si="421"/>
        <v>-4.9307755871038335E-3</v>
      </c>
    </row>
    <row r="117" spans="2:59" ht="18.600000000000001" customHeight="1" thickBot="1">
      <c r="D117" s="3"/>
      <c r="G117" s="4"/>
      <c r="I117" s="3"/>
      <c r="L117" s="4"/>
      <c r="N117" s="3"/>
      <c r="Q117" s="4"/>
      <c r="S117" s="3"/>
      <c r="V117" s="4"/>
      <c r="X117" s="3"/>
      <c r="AA117" s="4"/>
      <c r="AC117" s="3"/>
      <c r="AF117" s="4"/>
      <c r="AH117" s="3"/>
      <c r="AK117" s="4"/>
      <c r="AM117" s="18"/>
      <c r="AN117" s="14"/>
      <c r="AO117" s="14"/>
      <c r="AP117" s="19"/>
      <c r="AR117" s="3"/>
      <c r="AU117" s="4"/>
      <c r="AY117" s="138"/>
      <c r="AZ117" s="13"/>
      <c r="BA117" s="85">
        <f t="shared" si="397"/>
        <v>1.76</v>
      </c>
      <c r="BB117" s="86">
        <f t="shared" si="398"/>
        <v>-31.782908128015276</v>
      </c>
      <c r="BC117" s="90">
        <f t="shared" si="399"/>
        <v>-43.395599066278358</v>
      </c>
      <c r="BD117" s="92"/>
      <c r="BE117" s="14">
        <f t="shared" si="396"/>
        <v>-36.778664550431692</v>
      </c>
      <c r="BF117" s="90">
        <f t="shared" si="422"/>
        <v>-0.64190879089155317</v>
      </c>
      <c r="BG117" s="142">
        <f t="shared" si="421"/>
        <v>-2.8793381811322537E-3</v>
      </c>
    </row>
    <row r="118" spans="2:59" ht="18.600000000000001" customHeight="1" thickBot="1">
      <c r="D118" s="216" t="s">
        <v>87</v>
      </c>
      <c r="E118" s="217"/>
      <c r="F118" s="218" t="s">
        <v>88</v>
      </c>
      <c r="G118" s="219"/>
      <c r="H118" s="207"/>
      <c r="I118" s="216" t="s">
        <v>89</v>
      </c>
      <c r="J118" s="217"/>
      <c r="K118" s="218" t="s">
        <v>90</v>
      </c>
      <c r="L118" s="219"/>
      <c r="N118" s="208" t="s">
        <v>7</v>
      </c>
      <c r="O118" s="209"/>
      <c r="P118" s="210" t="s">
        <v>8</v>
      </c>
      <c r="Q118" s="211"/>
      <c r="S118" s="216" t="s">
        <v>91</v>
      </c>
      <c r="T118" s="217"/>
      <c r="U118" s="218" t="s">
        <v>92</v>
      </c>
      <c r="V118" s="219"/>
      <c r="W118" s="22"/>
      <c r="X118" s="208" t="s">
        <v>93</v>
      </c>
      <c r="Y118" s="209"/>
      <c r="Z118" s="210" t="s">
        <v>94</v>
      </c>
      <c r="AA118" s="211"/>
      <c r="AB118" s="22"/>
      <c r="AC118" s="216" t="s">
        <v>3</v>
      </c>
      <c r="AD118" s="217"/>
      <c r="AE118" s="218" t="s">
        <v>2</v>
      </c>
      <c r="AF118" s="219"/>
      <c r="AG118" s="22"/>
      <c r="AH118" s="208" t="s">
        <v>95</v>
      </c>
      <c r="AI118" s="209"/>
      <c r="AJ118" s="210" t="s">
        <v>96</v>
      </c>
      <c r="AK118" s="211"/>
      <c r="AL118" s="22"/>
      <c r="AM118" s="216" t="s">
        <v>97</v>
      </c>
      <c r="AN118" s="217"/>
      <c r="AO118" s="218" t="s">
        <v>98</v>
      </c>
      <c r="AP118" s="219"/>
      <c r="AR118" s="208" t="s">
        <v>99</v>
      </c>
      <c r="AS118" s="209"/>
      <c r="AT118" s="210" t="s">
        <v>100</v>
      </c>
      <c r="AU118" s="211"/>
      <c r="AW118" s="48" t="s">
        <v>10</v>
      </c>
      <c r="AY118" s="139" t="s">
        <v>47</v>
      </c>
      <c r="AZ118" s="13"/>
      <c r="BA118" s="85">
        <f t="shared" si="397"/>
        <v>1.78</v>
      </c>
      <c r="BB118" s="86">
        <f t="shared" si="398"/>
        <v>-34.661353983220849</v>
      </c>
      <c r="BC118" s="90">
        <f t="shared" si="399"/>
        <v>-44.131172357286992</v>
      </c>
      <c r="BD118" s="92"/>
      <c r="BE118" s="14">
        <f t="shared" si="396"/>
        <v>-35.423938356836231</v>
      </c>
      <c r="BF118" s="90">
        <f t="shared" si="422"/>
        <v>-0.61826435835030213</v>
      </c>
      <c r="BG118" s="142">
        <f t="shared" si="421"/>
        <v>-1.4846432350682467E-3</v>
      </c>
    </row>
    <row r="119" spans="2:59" ht="18.600000000000001" customHeight="1" thickTop="1" thickBot="1">
      <c r="D119" s="1">
        <v>0</v>
      </c>
      <c r="E119" s="8">
        <f t="shared" ref="E119" si="525">$E$9*$B116</f>
        <v>0.19268140000000003</v>
      </c>
      <c r="F119" s="2">
        <v>1</v>
      </c>
      <c r="G119" s="8">
        <v>0</v>
      </c>
      <c r="I119" s="1">
        <v>0</v>
      </c>
      <c r="J119" s="9">
        <v>0</v>
      </c>
      <c r="K119" s="2">
        <v>1</v>
      </c>
      <c r="L119" s="8">
        <v>0</v>
      </c>
      <c r="N119" s="1">
        <f t="shared" ref="N119" si="526">D119*I116+F119*I119-E119*J116-G119*J119</f>
        <v>0</v>
      </c>
      <c r="O119" s="9">
        <f t="shared" ref="O119" si="527">(D119*J116+E119*I116+F119*J119+G119*I119)</f>
        <v>0.19268140000000003</v>
      </c>
      <c r="P119" s="2">
        <f t="shared" ref="P119" si="528">D119*K116+F119*K119-E119*L116-G119*L119</f>
        <v>0.93452791222917453</v>
      </c>
      <c r="Q119" s="8">
        <f t="shared" ref="Q119" si="529">(D119*L116+E119*K116+F119*L119+G119*K119)</f>
        <v>0</v>
      </c>
      <c r="S119" s="1">
        <v>0</v>
      </c>
      <c r="T119" s="8">
        <f t="shared" ref="T119" si="530">$T$9*$B116</f>
        <v>0.41115860000000004</v>
      </c>
      <c r="U119" s="2">
        <v>1</v>
      </c>
      <c r="V119" s="8">
        <v>0</v>
      </c>
      <c r="X119" s="1">
        <f t="shared" ref="X119" si="531">N119*S116+P119*S119-O119*T116-Q119*T119</f>
        <v>0</v>
      </c>
      <c r="Y119" s="9">
        <f t="shared" ref="Y119" si="532">(N119*T116+O119*S116+P119*T119+Q119*S119)</f>
        <v>0.57692058805307034</v>
      </c>
      <c r="Z119" s="2">
        <f t="shared" ref="Z119" si="533">N119*U116+P119*U119-O119*V116-Q119*V119</f>
        <v>0.93452791222917453</v>
      </c>
      <c r="AA119" s="8">
        <f t="shared" ref="AA119" si="534">(N119*V116+O119*U116+P119*V119+Q119*U119)</f>
        <v>0</v>
      </c>
      <c r="AB119" s="22"/>
      <c r="AC119" s="1">
        <v>0</v>
      </c>
      <c r="AD119" s="9">
        <v>0</v>
      </c>
      <c r="AE119" s="2">
        <v>1</v>
      </c>
      <c r="AF119" s="8">
        <v>0</v>
      </c>
      <c r="AH119" s="1">
        <f t="shared" ref="AH119" si="535">X119*AC116+Z119*AC119-Y119*AD116-AA119*AD119</f>
        <v>0</v>
      </c>
      <c r="AI119" s="9">
        <f t="shared" ref="AI119" si="536">(X119*AD116+Y119*AC116+Z119*AD119+AA119*AC119)</f>
        <v>0.57692058805307034</v>
      </c>
      <c r="AJ119" s="2">
        <f t="shared" ref="AJ119" si="537">X119*AE116+Z119*AE119-Y119*AF116-AA119*AF119</f>
        <v>0.77550863670940173</v>
      </c>
      <c r="AK119" s="8">
        <f t="shared" ref="AK119" si="538">(X119*AF116+Y119*AE116+Z119*AF119+AA119*AE119)</f>
        <v>0</v>
      </c>
      <c r="AM119" s="20">
        <f t="shared" ref="AM119" si="539">1/$AN$9</f>
        <v>1</v>
      </c>
      <c r="AN119" s="27">
        <v>0</v>
      </c>
      <c r="AO119" s="21">
        <v>1</v>
      </c>
      <c r="AP119" s="26">
        <v>0</v>
      </c>
      <c r="AR119" s="1">
        <f t="shared" ref="AR119" si="540">AH119*AM116+AJ119*AM119-AI119*AN116-AK119*AN119</f>
        <v>0.77550863670940173</v>
      </c>
      <c r="AS119" s="9">
        <f t="shared" ref="AS119" si="541">(AH119*AN116+AI119*AM116+AJ119*AN119+AK119*AM119)</f>
        <v>0.57692058805307034</v>
      </c>
      <c r="AT119" s="2">
        <f t="shared" ref="AT119" si="542">AH119*AO116+AJ119*AO119-AI119*AP116-AK119*AP119</f>
        <v>0.77550863670940173</v>
      </c>
      <c r="AU119" s="8">
        <f t="shared" ref="AU119" si="543">(AH119*AP116+AI119*AO116+AJ119*AP119+AK119*AO119)</f>
        <v>0</v>
      </c>
      <c r="AW119" s="49">
        <f t="shared" ref="AW119" si="544">(180/PI())*ATAN(-1*(AS116/AR116))</f>
        <v>-33.846243427637894</v>
      </c>
      <c r="AY119" s="140">
        <f t="shared" ref="AY119" si="545">20*LOG(((1-(10^(AW116/20)^2)*(1-((1-AY116)/(1+AY116))^2))^0.5))</f>
        <v>-25.246195396065346</v>
      </c>
      <c r="AZ119" s="13"/>
      <c r="BA119" s="85">
        <f t="shared" si="397"/>
        <v>1.8</v>
      </c>
      <c r="BB119" s="86">
        <f t="shared" si="398"/>
        <v>-38.519877518089977</v>
      </c>
      <c r="BC119" s="90">
        <f t="shared" si="399"/>
        <v>-44.839651124423717</v>
      </c>
      <c r="BD119" s="92"/>
      <c r="BE119" s="14">
        <f t="shared" si="396"/>
        <v>-34.150133923182196</v>
      </c>
      <c r="BF119" s="90">
        <f t="shared" si="422"/>
        <v>-0.5960322769565376</v>
      </c>
      <c r="BG119" s="142">
        <f t="shared" si="421"/>
        <v>-6.106939211445139E-4</v>
      </c>
    </row>
    <row r="120" spans="2:59" ht="18.600000000000001" customHeight="1">
      <c r="AY120" s="37"/>
      <c r="BA120" s="85">
        <f t="shared" si="397"/>
        <v>1.82</v>
      </c>
      <c r="BB120" s="86">
        <f t="shared" si="398"/>
        <v>-44.727989019957619</v>
      </c>
      <c r="BC120" s="90">
        <f t="shared" si="399"/>
        <v>-45.522653802887362</v>
      </c>
      <c r="BD120" s="88"/>
      <c r="BE120" s="14">
        <f t="shared" si="396"/>
        <v>-32.950743049132541</v>
      </c>
      <c r="BF120" s="90">
        <f t="shared" si="422"/>
        <v>-0.57509895718599857</v>
      </c>
      <c r="BG120" s="142">
        <f t="shared" si="421"/>
        <v>-1.4620313200655442E-4</v>
      </c>
    </row>
    <row r="121" spans="2:59" ht="18.600000000000001" customHeight="1" thickBot="1">
      <c r="D121" s="22" t="s">
        <v>60</v>
      </c>
      <c r="E121" s="22"/>
      <c r="F121" s="22"/>
      <c r="G121" s="22"/>
      <c r="H121" s="22"/>
      <c r="I121" s="22" t="s">
        <v>61</v>
      </c>
      <c r="J121" s="22"/>
      <c r="K121" s="22"/>
      <c r="L121" s="22"/>
      <c r="M121" s="23"/>
      <c r="N121" s="23"/>
      <c r="O121" s="28" t="s">
        <v>62</v>
      </c>
      <c r="P121" s="23"/>
      <c r="Q121" s="23"/>
      <c r="R121" s="23"/>
      <c r="S121" s="22"/>
      <c r="T121" s="22" t="s">
        <v>63</v>
      </c>
      <c r="U121" s="23"/>
      <c r="V121" s="23"/>
      <c r="W121" s="23"/>
      <c r="X121" s="23"/>
      <c r="Y121" s="28" t="s">
        <v>64</v>
      </c>
      <c r="Z121" s="23"/>
      <c r="AA121" s="23"/>
      <c r="AB121" s="23"/>
      <c r="AC121" s="28" t="s">
        <v>65</v>
      </c>
      <c r="AD121" s="22"/>
      <c r="AE121" s="22"/>
      <c r="AF121" s="22"/>
      <c r="AG121" s="22"/>
      <c r="AH121" s="23"/>
      <c r="AI121" s="28" t="s">
        <v>66</v>
      </c>
      <c r="AJ121" s="23"/>
      <c r="AK121" s="23"/>
      <c r="AL121" s="22"/>
      <c r="AM121" s="28" t="s">
        <v>67</v>
      </c>
      <c r="AN121" s="22"/>
      <c r="AO121" s="23"/>
      <c r="AP121" s="23"/>
      <c r="AQ121" s="23"/>
      <c r="AR121" s="23"/>
      <c r="AS121" s="28" t="s">
        <v>68</v>
      </c>
      <c r="AT121" s="23"/>
      <c r="AU121" s="23"/>
      <c r="BA121" s="85">
        <f t="shared" si="397"/>
        <v>1.84</v>
      </c>
      <c r="BB121" s="86">
        <f t="shared" si="398"/>
        <v>-71.303528996957908</v>
      </c>
      <c r="BC121" s="90">
        <f t="shared" si="399"/>
        <v>-46.181668663870013</v>
      </c>
      <c r="BD121" s="88"/>
      <c r="BE121" s="14">
        <f t="shared" si="396"/>
        <v>-31.819891850453857</v>
      </c>
      <c r="BF121" s="90">
        <f t="shared" si="422"/>
        <v>-0.55536188041893098</v>
      </c>
      <c r="BG121" s="142">
        <f t="shared" si="421"/>
        <v>-3.2154864089868899E-7</v>
      </c>
    </row>
    <row r="122" spans="2:59" ht="18.600000000000001" customHeight="1" thickBot="1">
      <c r="B122" s="11"/>
      <c r="D122" s="212" t="s">
        <v>69</v>
      </c>
      <c r="E122" s="213"/>
      <c r="F122" s="214" t="s">
        <v>70</v>
      </c>
      <c r="G122" s="215"/>
      <c r="H122" s="207"/>
      <c r="I122" s="212" t="s">
        <v>71</v>
      </c>
      <c r="J122" s="213"/>
      <c r="K122" s="214" t="s">
        <v>72</v>
      </c>
      <c r="L122" s="215"/>
      <c r="M122" s="23"/>
      <c r="N122" s="208" t="s">
        <v>73</v>
      </c>
      <c r="O122" s="209"/>
      <c r="P122" s="210" t="s">
        <v>74</v>
      </c>
      <c r="Q122" s="211"/>
      <c r="R122" s="23"/>
      <c r="S122" s="212" t="s">
        <v>75</v>
      </c>
      <c r="T122" s="213"/>
      <c r="U122" s="214" t="s">
        <v>76</v>
      </c>
      <c r="V122" s="215"/>
      <c r="W122" s="22"/>
      <c r="X122" s="208" t="s">
        <v>77</v>
      </c>
      <c r="Y122" s="209"/>
      <c r="Z122" s="210" t="s">
        <v>78</v>
      </c>
      <c r="AA122" s="211"/>
      <c r="AB122" s="22"/>
      <c r="AC122" s="212" t="s">
        <v>79</v>
      </c>
      <c r="AD122" s="213"/>
      <c r="AE122" s="214" t="s">
        <v>80</v>
      </c>
      <c r="AF122" s="215"/>
      <c r="AG122" s="22"/>
      <c r="AH122" s="208" t="s">
        <v>81</v>
      </c>
      <c r="AI122" s="209"/>
      <c r="AJ122" s="210" t="s">
        <v>82</v>
      </c>
      <c r="AK122" s="211"/>
      <c r="AL122" s="22"/>
      <c r="AM122" s="212" t="s">
        <v>83</v>
      </c>
      <c r="AN122" s="213"/>
      <c r="AO122" s="214" t="s">
        <v>84</v>
      </c>
      <c r="AP122" s="215"/>
      <c r="AQ122" s="23"/>
      <c r="AR122" s="208" t="s">
        <v>85</v>
      </c>
      <c r="AS122" s="209"/>
      <c r="AT122" s="210" t="s">
        <v>86</v>
      </c>
      <c r="AU122" s="211"/>
      <c r="AW122" s="29" t="s">
        <v>4</v>
      </c>
      <c r="AY122" s="136" t="s">
        <v>46</v>
      </c>
      <c r="AZ122" s="13"/>
      <c r="BA122" s="85">
        <f t="shared" si="397"/>
        <v>1.86</v>
      </c>
      <c r="BB122" s="86">
        <f t="shared" si="398"/>
        <v>-46.413844500465842</v>
      </c>
      <c r="BC122" s="90">
        <f t="shared" si="399"/>
        <v>-46.818066500879091</v>
      </c>
      <c r="BD122" s="92"/>
      <c r="BE122" s="14">
        <f t="shared" si="396"/>
        <v>-30.752270501979197</v>
      </c>
      <c r="BF122" s="90">
        <f t="shared" si="422"/>
        <v>-0.5367283727234663</v>
      </c>
      <c r="BG122" s="142">
        <f t="shared" si="421"/>
        <v>-9.907573281195288E-5</v>
      </c>
    </row>
    <row r="123" spans="2:59" ht="18.600000000000001" customHeight="1" thickTop="1" thickBot="1">
      <c r="B123" s="40">
        <v>0.36</v>
      </c>
      <c r="D123" s="1">
        <v>1</v>
      </c>
      <c r="E123" s="7">
        <v>0</v>
      </c>
      <c r="F123" s="2">
        <v>0</v>
      </c>
      <c r="G123" s="8">
        <v>0</v>
      </c>
      <c r="I123" s="1">
        <v>1</v>
      </c>
      <c r="J123" s="9">
        <v>0</v>
      </c>
      <c r="K123" s="2">
        <v>0</v>
      </c>
      <c r="L123" s="9">
        <f t="shared" ref="L123" si="546">IF(0=(1-$J$9*$K$9*$B123^2),10^14,$B123*$K$9/(1-$J$9*$K$9*$B123^2))</f>
        <v>0.36132762678019248</v>
      </c>
      <c r="N123" s="1">
        <f t="shared" ref="N123" si="547">D123*I123+F123*I126-E123*J123-G123*J126</f>
        <v>1</v>
      </c>
      <c r="O123" s="9">
        <f t="shared" ref="O123" si="548">(D123*J123+E123*I123+F123*J126+G123*I126)</f>
        <v>0</v>
      </c>
      <c r="P123" s="2">
        <f t="shared" ref="P123" si="549">D123*K123+F123*K126-E123*L123-G123*L126</f>
        <v>0</v>
      </c>
      <c r="Q123" s="8">
        <f t="shared" ref="Q123" si="550">(D123*L123+E123*K123+F123*L126+G123*K126)</f>
        <v>0.36132762678019248</v>
      </c>
      <c r="S123" s="1">
        <v>1</v>
      </c>
      <c r="T123" s="7">
        <v>0</v>
      </c>
      <c r="U123" s="2">
        <v>0</v>
      </c>
      <c r="V123" s="8">
        <v>0</v>
      </c>
      <c r="X123" s="1">
        <f t="shared" ref="X123" si="551">N123*S123+P123*S126-O123*T123-Q123*T126</f>
        <v>0.84269804111595314</v>
      </c>
      <c r="Y123" s="9">
        <f t="shared" ref="Y123" si="552">(N123*T123+O123*S123+P123*T126+Q123*S126)</f>
        <v>0</v>
      </c>
      <c r="Z123" s="2">
        <f t="shared" ref="Z123" si="553">N123*U123+P123*U126-O123*V123-Q123*V126</f>
        <v>0</v>
      </c>
      <c r="AA123" s="8">
        <f t="shared" ref="AA123" si="554">(N123*V123+O123*U123+P123*V126+Q123*U126)</f>
        <v>0.36132762678019248</v>
      </c>
      <c r="AB123" s="22"/>
      <c r="AC123" s="1">
        <v>1</v>
      </c>
      <c r="AD123" s="9">
        <v>0</v>
      </c>
      <c r="AE123" s="2">
        <v>0</v>
      </c>
      <c r="AF123" s="9">
        <f t="shared" ref="AF123" si="555">$B123*$AE$9</f>
        <v>0.29184840000000001</v>
      </c>
      <c r="AH123" s="1">
        <f t="shared" ref="AH123" si="556">X123*AC123+Z123*AC126-Y123*AD123-AA123*AD126</f>
        <v>0.84269804111595314</v>
      </c>
      <c r="AI123" s="9">
        <f t="shared" ref="AI123" si="557">(X123*AD123+Y123*AC123+Z123*AD126+AA123*AC126)</f>
        <v>0</v>
      </c>
      <c r="AJ123" s="2">
        <f t="shared" ref="AJ123" si="558">X123*AE123+Z123*AE126-Y123*AF123-AA123*AF126</f>
        <v>0</v>
      </c>
      <c r="AK123" s="8">
        <f t="shared" ref="AK123" si="559">(X123*AF123+Y123*AE123+Z123*AF126+AA123*AE126)</f>
        <v>0.60726770176301759</v>
      </c>
      <c r="AM123" s="18">
        <v>1</v>
      </c>
      <c r="AN123" s="25">
        <v>0</v>
      </c>
      <c r="AO123" s="14">
        <v>0</v>
      </c>
      <c r="AP123" s="24">
        <v>0</v>
      </c>
      <c r="AR123" s="1">
        <f t="shared" ref="AR123" si="560">AH123*AM123+AJ123*AM126-AI123*AN123-AK123*AN126</f>
        <v>0.84269804111595314</v>
      </c>
      <c r="AS123" s="9">
        <f t="shared" ref="AS123" si="561">(AH123*AN123+AI123*AM123+AJ123*AN126+AK123*AM126)</f>
        <v>0.60726770176301759</v>
      </c>
      <c r="AT123" s="2">
        <f t="shared" ref="AT123" si="562">AH123*AO123+AJ123*AO126-AI123*AP123-AK123*AP126</f>
        <v>0</v>
      </c>
      <c r="AU123" s="8">
        <f t="shared" ref="AU123" si="563">(AH123*AP123+AI123*AO123+AJ123*AP126+AK123*AO126)</f>
        <v>0.60726770176301759</v>
      </c>
      <c r="AW123" s="30">
        <f t="shared" ref="AW123" si="564">20*LOG(((1+$AN$9)/$AN$9)/((AR123+AR126)^2+(AS123+AS126)^2)^0.5)</f>
        <v>-9.5107557565070264E-3</v>
      </c>
      <c r="AY123" s="137">
        <f t="shared" ref="AY123" si="565">((AR123^2+AS123^2)^0.5)/((AR126^2+AS126^2)^0.5)</f>
        <v>1.0771737068907601</v>
      </c>
      <c r="AZ123" s="13"/>
      <c r="BA123" s="85">
        <f t="shared" si="397"/>
        <v>1.88</v>
      </c>
      <c r="BB123" s="86">
        <f t="shared" si="398"/>
        <v>-40.544931260111959</v>
      </c>
      <c r="BC123" s="90">
        <f t="shared" si="399"/>
        <v>-47.433111910918669</v>
      </c>
      <c r="BD123" s="92"/>
      <c r="BE123" s="14">
        <f t="shared" si="396"/>
        <v>-29.743071415986552</v>
      </c>
      <c r="BF123" s="90">
        <f t="shared" si="422"/>
        <v>-0.51911452586477735</v>
      </c>
      <c r="BG123" s="142">
        <f t="shared" si="421"/>
        <v>-3.824075838981524E-4</v>
      </c>
    </row>
    <row r="124" spans="2:59" ht="18.600000000000001" customHeight="1" thickBot="1">
      <c r="D124" s="3"/>
      <c r="G124" s="4"/>
      <c r="I124" s="3"/>
      <c r="L124" s="4"/>
      <c r="N124" s="3"/>
      <c r="Q124" s="4"/>
      <c r="S124" s="3"/>
      <c r="V124" s="4"/>
      <c r="X124" s="3"/>
      <c r="AA124" s="4"/>
      <c r="AC124" s="3"/>
      <c r="AF124" s="4"/>
      <c r="AH124" s="3"/>
      <c r="AK124" s="4"/>
      <c r="AM124" s="18"/>
      <c r="AN124" s="14"/>
      <c r="AO124" s="14"/>
      <c r="AP124" s="19"/>
      <c r="AR124" s="3"/>
      <c r="AU124" s="4"/>
      <c r="AY124" s="138"/>
      <c r="AZ124" s="13"/>
      <c r="BA124" s="85">
        <f t="shared" si="397"/>
        <v>1.9</v>
      </c>
      <c r="BB124" s="86">
        <f t="shared" si="398"/>
        <v>-37.325877190963212</v>
      </c>
      <c r="BC124" s="90">
        <f t="shared" si="399"/>
        <v>-48.0279733392384</v>
      </c>
      <c r="BD124" s="92"/>
      <c r="BE124" s="14">
        <f t="shared" si="396"/>
        <v>-28.787934808861213</v>
      </c>
      <c r="BF124" s="90">
        <f t="shared" si="422"/>
        <v>-0.50244424726411263</v>
      </c>
      <c r="BG124" s="142">
        <f t="shared" si="421"/>
        <v>-8.0171923645366307E-4</v>
      </c>
    </row>
    <row r="125" spans="2:59" ht="18.600000000000001" customHeight="1" thickBot="1">
      <c r="D125" s="216" t="s">
        <v>87</v>
      </c>
      <c r="E125" s="217"/>
      <c r="F125" s="218" t="s">
        <v>88</v>
      </c>
      <c r="G125" s="219"/>
      <c r="H125" s="207"/>
      <c r="I125" s="216" t="s">
        <v>89</v>
      </c>
      <c r="J125" s="217"/>
      <c r="K125" s="218" t="s">
        <v>90</v>
      </c>
      <c r="L125" s="219"/>
      <c r="N125" s="208" t="s">
        <v>7</v>
      </c>
      <c r="O125" s="209"/>
      <c r="P125" s="210" t="s">
        <v>8</v>
      </c>
      <c r="Q125" s="211"/>
      <c r="S125" s="216" t="s">
        <v>91</v>
      </c>
      <c r="T125" s="217"/>
      <c r="U125" s="218" t="s">
        <v>92</v>
      </c>
      <c r="V125" s="219"/>
      <c r="W125" s="22"/>
      <c r="X125" s="208" t="s">
        <v>93</v>
      </c>
      <c r="Y125" s="209"/>
      <c r="Z125" s="210" t="s">
        <v>94</v>
      </c>
      <c r="AA125" s="211"/>
      <c r="AB125" s="22"/>
      <c r="AC125" s="216" t="s">
        <v>3</v>
      </c>
      <c r="AD125" s="217"/>
      <c r="AE125" s="218" t="s">
        <v>2</v>
      </c>
      <c r="AF125" s="219"/>
      <c r="AG125" s="22"/>
      <c r="AH125" s="208" t="s">
        <v>95</v>
      </c>
      <c r="AI125" s="209"/>
      <c r="AJ125" s="210" t="s">
        <v>96</v>
      </c>
      <c r="AK125" s="211"/>
      <c r="AL125" s="22"/>
      <c r="AM125" s="216" t="s">
        <v>97</v>
      </c>
      <c r="AN125" s="217"/>
      <c r="AO125" s="218" t="s">
        <v>98</v>
      </c>
      <c r="AP125" s="219"/>
      <c r="AR125" s="208" t="s">
        <v>99</v>
      </c>
      <c r="AS125" s="209"/>
      <c r="AT125" s="210" t="s">
        <v>100</v>
      </c>
      <c r="AU125" s="211"/>
      <c r="AW125" s="48" t="s">
        <v>10</v>
      </c>
      <c r="AY125" s="139" t="s">
        <v>47</v>
      </c>
      <c r="AZ125" s="13"/>
      <c r="BA125" s="85">
        <f t="shared" si="397"/>
        <v>1.92</v>
      </c>
      <c r="BB125" s="86">
        <f t="shared" si="398"/>
        <v>-35.162662735576951</v>
      </c>
      <c r="BC125" s="90">
        <f t="shared" si="399"/>
        <v>-48.603732035415625</v>
      </c>
      <c r="BD125" s="92"/>
      <c r="BE125" s="14">
        <f t="shared" si="396"/>
        <v>-27.882900733889546</v>
      </c>
      <c r="BF125" s="90">
        <f t="shared" si="422"/>
        <v>-0.48664842281311582</v>
      </c>
      <c r="BG125" s="142">
        <f t="shared" si="421"/>
        <v>-1.317840452265549E-3</v>
      </c>
    </row>
    <row r="126" spans="2:59" ht="18.600000000000001" customHeight="1" thickTop="1" thickBot="1">
      <c r="D126" s="1">
        <v>0</v>
      </c>
      <c r="E126" s="8">
        <f t="shared" ref="E126" si="566">$E$9*$B123</f>
        <v>0.20401560000000002</v>
      </c>
      <c r="F126" s="2">
        <v>1</v>
      </c>
      <c r="G126" s="8">
        <v>0</v>
      </c>
      <c r="I126" s="1">
        <v>0</v>
      </c>
      <c r="J126" s="9">
        <v>0</v>
      </c>
      <c r="K126" s="2">
        <v>1</v>
      </c>
      <c r="L126" s="8">
        <v>0</v>
      </c>
      <c r="N126" s="1">
        <f t="shared" ref="N126" si="567">D126*I123+F126*I126-E126*J123-G126*J126</f>
        <v>0</v>
      </c>
      <c r="O126" s="9">
        <f t="shared" ref="O126" si="568">(D126*J123+E126*I123+F126*J126+G126*I126)</f>
        <v>0.20401560000000002</v>
      </c>
      <c r="P126" s="2">
        <f t="shared" ref="P126" si="569">D126*K123+F126*K126-E126*L123-G126*L126</f>
        <v>0.92628352742586295</v>
      </c>
      <c r="Q126" s="8">
        <f t="shared" ref="Q126" si="570">(D126*L123+E126*K123+F126*L126+G126*K126)</f>
        <v>0</v>
      </c>
      <c r="S126" s="1">
        <v>0</v>
      </c>
      <c r="T126" s="8">
        <f t="shared" ref="T126" si="571">$T$9*$B123</f>
        <v>0.43534439999999996</v>
      </c>
      <c r="U126" s="2">
        <v>1</v>
      </c>
      <c r="V126" s="8">
        <v>0</v>
      </c>
      <c r="X126" s="1">
        <f t="shared" ref="X126" si="572">N126*S123+P126*S126-O126*T123-Q126*T126</f>
        <v>0</v>
      </c>
      <c r="Y126" s="9">
        <f t="shared" ref="Y126" si="573">(N126*T123+O126*S123+P126*T126+Q126*S126)</f>
        <v>0.60726794647709581</v>
      </c>
      <c r="Z126" s="2">
        <f t="shared" ref="Z126" si="574">N126*U123+P126*U126-O126*V123-Q126*V126</f>
        <v>0.92628352742586295</v>
      </c>
      <c r="AA126" s="8">
        <f t="shared" ref="AA126" si="575">(N126*V123+O126*U123+P126*V126+Q126*U126)</f>
        <v>0</v>
      </c>
      <c r="AB126" s="22"/>
      <c r="AC126" s="1">
        <v>0</v>
      </c>
      <c r="AD126" s="9">
        <v>0</v>
      </c>
      <c r="AE126" s="2">
        <v>1</v>
      </c>
      <c r="AF126" s="8">
        <v>0</v>
      </c>
      <c r="AH126" s="1">
        <f t="shared" ref="AH126" si="576">X126*AC123+Z126*AC126-Y126*AD123-AA126*AD126</f>
        <v>0</v>
      </c>
      <c r="AI126" s="9">
        <f t="shared" ref="AI126" si="577">(X126*AD123+Y126*AC123+Z126*AD126+AA126*AC126)</f>
        <v>0.60726794647709581</v>
      </c>
      <c r="AJ126" s="2">
        <f t="shared" ref="AJ126" si="578">X126*AE123+Z126*AE126-Y126*AF123-AA126*AF126</f>
        <v>0.74905334887523689</v>
      </c>
      <c r="AK126" s="8">
        <f t="shared" ref="AK126" si="579">(X126*AF123+Y126*AE123+Z126*AF126+AA126*AE126)</f>
        <v>0</v>
      </c>
      <c r="AM126" s="20">
        <f t="shared" ref="AM126" si="580">1/$AN$9</f>
        <v>1</v>
      </c>
      <c r="AN126" s="27">
        <v>0</v>
      </c>
      <c r="AO126" s="21">
        <v>1</v>
      </c>
      <c r="AP126" s="26">
        <v>0</v>
      </c>
      <c r="AR126" s="1">
        <f t="shared" ref="AR126" si="581">AH126*AM123+AJ126*AM126-AI126*AN123-AK126*AN126</f>
        <v>0.74905334887523689</v>
      </c>
      <c r="AS126" s="9">
        <f t="shared" ref="AS126" si="582">(AH126*AN123+AI126*AM123+AJ126*AN126+AK126*AM126)</f>
        <v>0.60726794647709581</v>
      </c>
      <c r="AT126" s="2">
        <f t="shared" ref="AT126" si="583">AH126*AO123+AJ126*AO126-AI126*AP123-AK126*AP126</f>
        <v>0.74905334887523689</v>
      </c>
      <c r="AU126" s="8">
        <f t="shared" ref="AU126" si="584">(AH126*AP123+AI126*AO123+AJ126*AP126+AK126*AO126)</f>
        <v>0</v>
      </c>
      <c r="AW126" s="49">
        <f t="shared" ref="AW126" si="585">(180/PI())*ATAN(-1*(AS123/AR123))</f>
        <v>-35.777393766776427</v>
      </c>
      <c r="AY126" s="140">
        <f t="shared" ref="AY126" si="586">20*LOG(((1-(10^(AW123/20)^2)*(1-((1-AY123)/(1+AY123))^2))^0.5))</f>
        <v>-24.479552068574677</v>
      </c>
      <c r="AZ126" s="13"/>
      <c r="BA126" s="85">
        <f t="shared" si="397"/>
        <v>1.94</v>
      </c>
      <c r="BB126" s="86">
        <f t="shared" si="398"/>
        <v>-33.569779761152745</v>
      </c>
      <c r="BC126" s="90">
        <f t="shared" si="399"/>
        <v>-49.161390050093416</v>
      </c>
      <c r="BD126" s="92"/>
      <c r="BE126" s="14">
        <f t="shared" si="396"/>
        <v>-27.02436677120301</v>
      </c>
      <c r="BF126" s="90">
        <f t="shared" si="422"/>
        <v>-0.47166417842404168</v>
      </c>
      <c r="BG126" s="142">
        <f t="shared" si="421"/>
        <v>-1.8993477893313683E-3</v>
      </c>
    </row>
    <row r="127" spans="2:59" ht="18.600000000000001" customHeight="1">
      <c r="AY127" s="37"/>
      <c r="BA127" s="85">
        <f t="shared" si="397"/>
        <v>1.96</v>
      </c>
      <c r="BB127" s="86">
        <f t="shared" si="398"/>
        <v>-32.333720683229295</v>
      </c>
      <c r="BC127" s="90">
        <f t="shared" si="399"/>
        <v>-49.701877385517477</v>
      </c>
      <c r="BD127" s="88"/>
      <c r="BE127" s="14">
        <f t="shared" si="396"/>
        <v>-26.20905066725496</v>
      </c>
      <c r="BF127" s="90">
        <f t="shared" si="422"/>
        <v>-0.45743422796561584</v>
      </c>
      <c r="BG127" s="142">
        <f t="shared" si="421"/>
        <v>-2.5211758506682126E-3</v>
      </c>
    </row>
    <row r="128" spans="2:59" ht="18.600000000000001" customHeight="1" thickBot="1">
      <c r="D128" s="22" t="s">
        <v>60</v>
      </c>
      <c r="E128" s="22"/>
      <c r="F128" s="22"/>
      <c r="G128" s="22"/>
      <c r="H128" s="22"/>
      <c r="I128" s="22" t="s">
        <v>61</v>
      </c>
      <c r="J128" s="22"/>
      <c r="K128" s="22"/>
      <c r="L128" s="22"/>
      <c r="M128" s="23"/>
      <c r="N128" s="23"/>
      <c r="O128" s="28" t="s">
        <v>62</v>
      </c>
      <c r="P128" s="23"/>
      <c r="Q128" s="23"/>
      <c r="R128" s="23"/>
      <c r="S128" s="22"/>
      <c r="T128" s="22" t="s">
        <v>63</v>
      </c>
      <c r="U128" s="23"/>
      <c r="V128" s="23"/>
      <c r="W128" s="23"/>
      <c r="X128" s="23"/>
      <c r="Y128" s="28" t="s">
        <v>64</v>
      </c>
      <c r="Z128" s="23"/>
      <c r="AA128" s="23"/>
      <c r="AB128" s="23"/>
      <c r="AC128" s="28" t="s">
        <v>65</v>
      </c>
      <c r="AD128" s="22"/>
      <c r="AE128" s="22"/>
      <c r="AF128" s="22"/>
      <c r="AG128" s="22"/>
      <c r="AH128" s="23"/>
      <c r="AI128" s="28" t="s">
        <v>66</v>
      </c>
      <c r="AJ128" s="23"/>
      <c r="AK128" s="23"/>
      <c r="AL128" s="22"/>
      <c r="AM128" s="28" t="s">
        <v>67</v>
      </c>
      <c r="AN128" s="22"/>
      <c r="AO128" s="23"/>
      <c r="AP128" s="23"/>
      <c r="AQ128" s="23"/>
      <c r="AR128" s="23"/>
      <c r="AS128" s="28" t="s">
        <v>68</v>
      </c>
      <c r="AT128" s="23"/>
      <c r="AU128" s="23"/>
      <c r="BA128" s="85">
        <f t="shared" si="397"/>
        <v>1.98</v>
      </c>
      <c r="BB128" s="86">
        <f t="shared" si="398"/>
        <v>-31.341481600502625</v>
      </c>
      <c r="BC128" s="90">
        <f t="shared" si="399"/>
        <v>-50.226058398862577</v>
      </c>
      <c r="BD128" s="88"/>
      <c r="BE128" s="14">
        <f t="shared" si="396"/>
        <v>-25.433957305988365</v>
      </c>
      <c r="BF128" s="90">
        <f t="shared" si="422"/>
        <v>-0.44390629680116384</v>
      </c>
      <c r="BG128" s="142">
        <f t="shared" si="421"/>
        <v>-3.1634705726627434E-3</v>
      </c>
    </row>
    <row r="129" spans="2:59" ht="18.600000000000001" customHeight="1" thickBot="1">
      <c r="B129" s="11"/>
      <c r="D129" s="212" t="s">
        <v>69</v>
      </c>
      <c r="E129" s="213"/>
      <c r="F129" s="214" t="s">
        <v>70</v>
      </c>
      <c r="G129" s="215"/>
      <c r="H129" s="207"/>
      <c r="I129" s="212" t="s">
        <v>71</v>
      </c>
      <c r="J129" s="213"/>
      <c r="K129" s="214" t="s">
        <v>72</v>
      </c>
      <c r="L129" s="215"/>
      <c r="M129" s="23"/>
      <c r="N129" s="208" t="s">
        <v>73</v>
      </c>
      <c r="O129" s="209"/>
      <c r="P129" s="210" t="s">
        <v>74</v>
      </c>
      <c r="Q129" s="211"/>
      <c r="R129" s="23"/>
      <c r="S129" s="212" t="s">
        <v>75</v>
      </c>
      <c r="T129" s="213"/>
      <c r="U129" s="214" t="s">
        <v>76</v>
      </c>
      <c r="V129" s="215"/>
      <c r="W129" s="22"/>
      <c r="X129" s="208" t="s">
        <v>77</v>
      </c>
      <c r="Y129" s="209"/>
      <c r="Z129" s="210" t="s">
        <v>78</v>
      </c>
      <c r="AA129" s="211"/>
      <c r="AB129" s="22"/>
      <c r="AC129" s="212" t="s">
        <v>79</v>
      </c>
      <c r="AD129" s="213"/>
      <c r="AE129" s="214" t="s">
        <v>80</v>
      </c>
      <c r="AF129" s="215"/>
      <c r="AG129" s="22"/>
      <c r="AH129" s="208" t="s">
        <v>81</v>
      </c>
      <c r="AI129" s="209"/>
      <c r="AJ129" s="210" t="s">
        <v>82</v>
      </c>
      <c r="AK129" s="211"/>
      <c r="AL129" s="22"/>
      <c r="AM129" s="212" t="s">
        <v>83</v>
      </c>
      <c r="AN129" s="213"/>
      <c r="AO129" s="214" t="s">
        <v>84</v>
      </c>
      <c r="AP129" s="215"/>
      <c r="AQ129" s="23"/>
      <c r="AR129" s="208" t="s">
        <v>85</v>
      </c>
      <c r="AS129" s="209"/>
      <c r="AT129" s="210" t="s">
        <v>86</v>
      </c>
      <c r="AU129" s="211"/>
      <c r="AW129" s="29" t="s">
        <v>4</v>
      </c>
      <c r="AY129" s="136" t="s">
        <v>46</v>
      </c>
      <c r="AZ129" s="13"/>
      <c r="BA129" s="187">
        <f t="shared" si="397"/>
        <v>2</v>
      </c>
      <c r="BB129" s="188">
        <f t="shared" si="398"/>
        <v>-30.525987313911621</v>
      </c>
      <c r="BC129" s="189">
        <f t="shared" si="399"/>
        <v>-50.734737544982345</v>
      </c>
      <c r="BD129" s="190"/>
      <c r="BE129" s="191">
        <f t="shared" si="396"/>
        <v>-24.696349473059676</v>
      </c>
      <c r="BF129" s="189">
        <f t="shared" si="422"/>
        <v>-0.431032611528058</v>
      </c>
      <c r="BG129" s="192">
        <f t="shared" si="421"/>
        <v>-3.8106428180202127E-3</v>
      </c>
    </row>
    <row r="130" spans="2:59" ht="18.600000000000001" customHeight="1" thickTop="1" thickBot="1">
      <c r="B130" s="40">
        <v>0.38</v>
      </c>
      <c r="D130" s="1">
        <v>1</v>
      </c>
      <c r="E130" s="7">
        <v>0</v>
      </c>
      <c r="F130" s="2">
        <v>0</v>
      </c>
      <c r="G130" s="8">
        <v>0</v>
      </c>
      <c r="I130" s="1">
        <v>1</v>
      </c>
      <c r="J130" s="9">
        <v>0</v>
      </c>
      <c r="K130" s="2">
        <v>0</v>
      </c>
      <c r="L130" s="9">
        <f t="shared" ref="L130" si="587">IF(0=(1-$J$9*$K$9*$B130^2),10^14,$B130*$K$9/(1-$J$9*$K$9*$B130^2))</f>
        <v>0.38314090248467642</v>
      </c>
      <c r="N130" s="1">
        <f t="shared" ref="N130" si="588">D130*I130+F130*I133-E130*J130-G130*J133</f>
        <v>1</v>
      </c>
      <c r="O130" s="9">
        <f t="shared" ref="O130" si="589">(D130*J130+E130*I130+F130*J133+G130*I133)</f>
        <v>0</v>
      </c>
      <c r="P130" s="2">
        <f t="shared" ref="P130" si="590">D130*K130+F130*K133-E130*L130-G130*L133</f>
        <v>0</v>
      </c>
      <c r="Q130" s="8">
        <f t="shared" ref="Q130" si="591">(D130*L130+E130*K130+F130*L133+G130*K133)</f>
        <v>0.38314090248467642</v>
      </c>
      <c r="S130" s="1">
        <v>1</v>
      </c>
      <c r="T130" s="7">
        <v>0</v>
      </c>
      <c r="U130" s="2">
        <v>0</v>
      </c>
      <c r="V130" s="8">
        <v>0</v>
      </c>
      <c r="X130" s="1">
        <f t="shared" ref="X130" si="592">N130*S130+P130*S133-O130*T130-Q130*T133</f>
        <v>0.82393518445303615</v>
      </c>
      <c r="Y130" s="9">
        <f t="shared" ref="Y130" si="593">(N130*T130+O130*S130+P130*T133+Q130*S133)</f>
        <v>0</v>
      </c>
      <c r="Z130" s="2">
        <f t="shared" ref="Z130" si="594">N130*U130+P130*U133-O130*V130-Q130*V133</f>
        <v>0</v>
      </c>
      <c r="AA130" s="8">
        <f t="shared" ref="AA130" si="595">(N130*V130+O130*U130+P130*V133+Q130*U133)</f>
        <v>0.38314090248467642</v>
      </c>
      <c r="AB130" s="22"/>
      <c r="AC130" s="1">
        <v>1</v>
      </c>
      <c r="AD130" s="9">
        <v>0</v>
      </c>
      <c r="AE130" s="2">
        <v>0</v>
      </c>
      <c r="AF130" s="9">
        <f t="shared" ref="AF130" si="596">$B130*$AE$9</f>
        <v>0.30806220000000001</v>
      </c>
      <c r="AH130" s="1">
        <f t="shared" ref="AH130" si="597">X130*AC130+Z130*AC133-Y130*AD130-AA130*AD133</f>
        <v>0.82393518445303615</v>
      </c>
      <c r="AI130" s="9">
        <f t="shared" ref="AI130" si="598">(X130*AD130+Y130*AC130+Z130*AD133+AA130*AC133)</f>
        <v>0</v>
      </c>
      <c r="AJ130" s="2">
        <f t="shared" ref="AJ130" si="599">X130*AE130+Z130*AE133-Y130*AF130-AA130*AF133</f>
        <v>0</v>
      </c>
      <c r="AK130" s="8">
        <f t="shared" ref="AK130" si="600">(X130*AF130+Y130*AE130+Z130*AF133+AA130*AE133)</f>
        <v>0.63696418806468458</v>
      </c>
      <c r="AM130" s="18">
        <v>1</v>
      </c>
      <c r="AN130" s="25">
        <v>0</v>
      </c>
      <c r="AO130" s="14">
        <v>0</v>
      </c>
      <c r="AP130" s="24">
        <v>0</v>
      </c>
      <c r="AR130" s="1">
        <f t="shared" ref="AR130" si="601">AH130*AM130+AJ130*AM133-AI130*AN130-AK130*AN133</f>
        <v>0.82393518445303615</v>
      </c>
      <c r="AS130" s="9">
        <f t="shared" ref="AS130" si="602">(AH130*AN130+AI130*AM130+AJ130*AN133+AK130*AM133)</f>
        <v>0.63696418806468458</v>
      </c>
      <c r="AT130" s="2">
        <f t="shared" ref="AT130" si="603">AH130*AO130+AJ130*AO133-AI130*AP130-AK130*AP133</f>
        <v>0</v>
      </c>
      <c r="AU130" s="8">
        <f t="shared" ref="AU130" si="604">(AH130*AP130+AI130*AO130+AJ130*AP133+AK130*AO133)</f>
        <v>0.63696418806468458</v>
      </c>
      <c r="AW130" s="30">
        <f t="shared" ref="AW130" si="605">20*LOG(((1+$AN$9)/$AN$9)/((AR130+AR133)^2+(AS130+AS133)^2)^0.5)</f>
        <v>-1.1429648995169258E-2</v>
      </c>
      <c r="AY130" s="137">
        <f t="shared" ref="AY130" si="606">((AR130^2+AS130^2)^0.5)/((AR133^2+AS133^2)^0.5)</f>
        <v>1.082280714791743</v>
      </c>
      <c r="AZ130" s="13"/>
      <c r="BA130" s="85">
        <f t="shared" si="397"/>
        <v>2.02</v>
      </c>
      <c r="BB130" s="86">
        <f t="shared" si="398"/>
        <v>-29.844167894088017</v>
      </c>
      <c r="BC130" s="90">
        <f t="shared" si="399"/>
        <v>-51.228664534443539</v>
      </c>
      <c r="BD130" s="92"/>
      <c r="BE130" s="14">
        <f t="shared" si="396"/>
        <v>-23.993721943780933</v>
      </c>
      <c r="BF130" s="90">
        <f t="shared" si="422"/>
        <v>-0.4187694477269911</v>
      </c>
      <c r="BG130" s="142">
        <f t="shared" si="421"/>
        <v>-4.4505875897698013E-3</v>
      </c>
    </row>
    <row r="131" spans="2:59" ht="18.600000000000001" customHeight="1" thickBot="1">
      <c r="D131" s="3"/>
      <c r="G131" s="4"/>
      <c r="I131" s="3"/>
      <c r="L131" s="4"/>
      <c r="N131" s="3"/>
      <c r="Q131" s="4"/>
      <c r="S131" s="3"/>
      <c r="V131" s="4"/>
      <c r="X131" s="3"/>
      <c r="AA131" s="4"/>
      <c r="AC131" s="3"/>
      <c r="AF131" s="4"/>
      <c r="AH131" s="3"/>
      <c r="AK131" s="4"/>
      <c r="AM131" s="18"/>
      <c r="AN131" s="14"/>
      <c r="AO131" s="14"/>
      <c r="AP131" s="19"/>
      <c r="AR131" s="3"/>
      <c r="AU131" s="4"/>
      <c r="AY131" s="138"/>
      <c r="AZ131" s="13"/>
      <c r="BA131" s="85">
        <f t="shared" si="397"/>
        <v>2.04</v>
      </c>
      <c r="BB131" s="86">
        <f t="shared" si="398"/>
        <v>-29.266731318973733</v>
      </c>
      <c r="BC131" s="90">
        <f t="shared" si="399"/>
        <v>-51.708538973319158</v>
      </c>
      <c r="BD131" s="92"/>
      <c r="BE131" s="14">
        <f t="shared" si="396"/>
        <v>-23.323778486041014</v>
      </c>
      <c r="BF131" s="90">
        <f t="shared" si="422"/>
        <v>-0.40707672858723398</v>
      </c>
      <c r="BG131" s="142">
        <f t="shared" si="421"/>
        <v>-5.0740401153636554E-3</v>
      </c>
    </row>
    <row r="132" spans="2:59" ht="18.600000000000001" customHeight="1" thickBot="1">
      <c r="D132" s="216" t="s">
        <v>87</v>
      </c>
      <c r="E132" s="217"/>
      <c r="F132" s="218" t="s">
        <v>88</v>
      </c>
      <c r="G132" s="219"/>
      <c r="H132" s="207"/>
      <c r="I132" s="216" t="s">
        <v>89</v>
      </c>
      <c r="J132" s="217"/>
      <c r="K132" s="218" t="s">
        <v>90</v>
      </c>
      <c r="L132" s="219"/>
      <c r="N132" s="208" t="s">
        <v>7</v>
      </c>
      <c r="O132" s="209"/>
      <c r="P132" s="210" t="s">
        <v>8</v>
      </c>
      <c r="Q132" s="211"/>
      <c r="S132" s="216" t="s">
        <v>91</v>
      </c>
      <c r="T132" s="217"/>
      <c r="U132" s="218" t="s">
        <v>92</v>
      </c>
      <c r="V132" s="219"/>
      <c r="W132" s="22"/>
      <c r="X132" s="208" t="s">
        <v>93</v>
      </c>
      <c r="Y132" s="209"/>
      <c r="Z132" s="210" t="s">
        <v>94</v>
      </c>
      <c r="AA132" s="211"/>
      <c r="AB132" s="22"/>
      <c r="AC132" s="216" t="s">
        <v>3</v>
      </c>
      <c r="AD132" s="217"/>
      <c r="AE132" s="218" t="s">
        <v>2</v>
      </c>
      <c r="AF132" s="219"/>
      <c r="AG132" s="22"/>
      <c r="AH132" s="208" t="s">
        <v>95</v>
      </c>
      <c r="AI132" s="209"/>
      <c r="AJ132" s="210" t="s">
        <v>96</v>
      </c>
      <c r="AK132" s="211"/>
      <c r="AL132" s="22"/>
      <c r="AM132" s="216" t="s">
        <v>97</v>
      </c>
      <c r="AN132" s="217"/>
      <c r="AO132" s="218" t="s">
        <v>98</v>
      </c>
      <c r="AP132" s="219"/>
      <c r="AR132" s="208" t="s">
        <v>99</v>
      </c>
      <c r="AS132" s="209"/>
      <c r="AT132" s="210" t="s">
        <v>100</v>
      </c>
      <c r="AU132" s="211"/>
      <c r="AW132" s="48" t="s">
        <v>10</v>
      </c>
      <c r="AY132" s="139" t="s">
        <v>47</v>
      </c>
      <c r="AZ132" s="13"/>
      <c r="BA132" s="85">
        <f t="shared" si="397"/>
        <v>2.06</v>
      </c>
      <c r="BB132" s="86">
        <f t="shared" si="398"/>
        <v>-28.772861334235699</v>
      </c>
      <c r="BC132" s="90">
        <f t="shared" si="399"/>
        <v>-52.175014543039978</v>
      </c>
      <c r="BD132" s="92"/>
      <c r="BE132" s="14">
        <f t="shared" si="396"/>
        <v>-22.684411422252616</v>
      </c>
      <c r="BF132" s="90">
        <f t="shared" si="422"/>
        <v>-0.39591766819531782</v>
      </c>
      <c r="BG132" s="142">
        <f t="shared" si="421"/>
        <v>-5.6740450088039063E-3</v>
      </c>
    </row>
    <row r="133" spans="2:59" ht="18.600000000000001" customHeight="1" thickTop="1" thickBot="1">
      <c r="D133" s="1">
        <v>0</v>
      </c>
      <c r="E133" s="8">
        <f t="shared" ref="E133" si="607">$E$9*$B130</f>
        <v>0.21534980000000001</v>
      </c>
      <c r="F133" s="2">
        <v>1</v>
      </c>
      <c r="G133" s="8">
        <v>0</v>
      </c>
      <c r="I133" s="1">
        <v>0</v>
      </c>
      <c r="J133" s="9">
        <v>0</v>
      </c>
      <c r="K133" s="2">
        <v>1</v>
      </c>
      <c r="L133" s="8">
        <v>0</v>
      </c>
      <c r="N133" s="1">
        <f t="shared" ref="N133" si="608">D133*I130+F133*I133-E133*J130-G133*J133</f>
        <v>0</v>
      </c>
      <c r="O133" s="9">
        <f t="shared" ref="O133" si="609">(D133*J130+E133*I130+F133*J133+G133*I133)</f>
        <v>0.21534980000000001</v>
      </c>
      <c r="P133" s="2">
        <f t="shared" ref="P133" si="610">D133*K130+F133*K133-E133*L130-G133*L133</f>
        <v>0.91749068327810546</v>
      </c>
      <c r="Q133" s="8">
        <f t="shared" ref="Q133" si="611">(D133*L130+E133*K130+F133*L133+G133*K133)</f>
        <v>0</v>
      </c>
      <c r="S133" s="1">
        <v>0</v>
      </c>
      <c r="T133" s="8">
        <f t="shared" ref="T133" si="612">$T$9*$B130</f>
        <v>0.4595302</v>
      </c>
      <c r="U133" s="2">
        <v>1</v>
      </c>
      <c r="V133" s="8">
        <v>0</v>
      </c>
      <c r="X133" s="1">
        <f t="shared" ref="X133" si="613">N133*S130+P133*S133-O133*T130-Q133*T133</f>
        <v>0</v>
      </c>
      <c r="Y133" s="9">
        <f t="shared" ref="Y133" si="614">(N133*T130+O133*S130+P133*T133+Q133*S133)</f>
        <v>0.63696447718492444</v>
      </c>
      <c r="Z133" s="2">
        <f t="shared" ref="Z133" si="615">N133*U130+P133*U133-O133*V130-Q133*V133</f>
        <v>0.91749068327810546</v>
      </c>
      <c r="AA133" s="8">
        <f t="shared" ref="AA133" si="616">(N133*V130+O133*U130+P133*V133+Q133*U133)</f>
        <v>0</v>
      </c>
      <c r="AB133" s="22"/>
      <c r="AC133" s="1">
        <v>0</v>
      </c>
      <c r="AD133" s="9">
        <v>0</v>
      </c>
      <c r="AE133" s="2">
        <v>1</v>
      </c>
      <c r="AF133" s="8">
        <v>0</v>
      </c>
      <c r="AH133" s="1">
        <f t="shared" ref="AH133" si="617">X133*AC130+Z133*AC133-Y133*AD130-AA133*AD133</f>
        <v>0</v>
      </c>
      <c r="AI133" s="9">
        <f t="shared" ref="AI133" si="618">(X133*AD130+Y133*AC130+Z133*AD133+AA133*AC133)</f>
        <v>0.63696447718492444</v>
      </c>
      <c r="AJ133" s="2">
        <f t="shared" ref="AJ133" si="619">X133*AE130+Z133*AE133-Y133*AF130-AA133*AF133</f>
        <v>0.72126600511466776</v>
      </c>
      <c r="AK133" s="8">
        <f t="shared" ref="AK133" si="620">(X133*AF130+Y133*AE130+Z133*AF133+AA133*AE133)</f>
        <v>0</v>
      </c>
      <c r="AM133" s="20">
        <f t="shared" ref="AM133" si="621">1/$AN$9</f>
        <v>1</v>
      </c>
      <c r="AN133" s="27">
        <v>0</v>
      </c>
      <c r="AO133" s="21">
        <v>1</v>
      </c>
      <c r="AP133" s="26">
        <v>0</v>
      </c>
      <c r="AR133" s="1">
        <f t="shared" ref="AR133" si="622">AH133*AM130+AJ133*AM133-AI133*AN130-AK133*AN133</f>
        <v>0.72126600511466776</v>
      </c>
      <c r="AS133" s="9">
        <f t="shared" ref="AS133" si="623">(AH133*AN130+AI133*AM130+AJ133*AN133+AK133*AM133)</f>
        <v>0.63696447718492444</v>
      </c>
      <c r="AT133" s="2">
        <f t="shared" ref="AT133" si="624">AH133*AO130+AJ133*AO133-AI133*AP130-AK133*AP133</f>
        <v>0.72126600511466776</v>
      </c>
      <c r="AU133" s="8">
        <f t="shared" ref="AU133" si="625">(AH133*AP130+AI133*AO130+AJ133*AP133+AK133*AO133)</f>
        <v>0</v>
      </c>
      <c r="AW133" s="49">
        <f t="shared" ref="AW133" si="626">(180/PI())*ATAN(-1*(AS130/AR130))</f>
        <v>-37.706734546428393</v>
      </c>
      <c r="AY133" s="140">
        <f t="shared" ref="AY133" si="627">20*LOG(((1-(10^(AW130/20)^2)*(1-((1-AY130)/(1+AY130))^2))^0.5))</f>
        <v>-23.78239980500096</v>
      </c>
      <c r="AZ133" s="13"/>
      <c r="BA133" s="85">
        <f t="shared" si="397"/>
        <v>2.08</v>
      </c>
      <c r="BB133" s="86">
        <f t="shared" si="398"/>
        <v>-28.34724277477763</v>
      </c>
      <c r="BC133" s="90">
        <f t="shared" si="399"/>
        <v>-52.628702771485031</v>
      </c>
      <c r="BD133" s="92"/>
      <c r="BE133" s="14">
        <f t="shared" si="396"/>
        <v>-22.073683440201087</v>
      </c>
      <c r="BF133" s="90">
        <f t="shared" si="422"/>
        <v>-0.38525845407445786</v>
      </c>
      <c r="BG133" s="142">
        <f t="shared" si="421"/>
        <v>-6.2455188445323046E-3</v>
      </c>
    </row>
    <row r="134" spans="2:59" ht="18.600000000000001" customHeight="1">
      <c r="AY134" s="37"/>
      <c r="BA134" s="85">
        <f t="shared" si="397"/>
        <v>2.1</v>
      </c>
      <c r="BB134" s="86">
        <f t="shared" si="398"/>
        <v>-27.978286716770082</v>
      </c>
      <c r="BC134" s="90">
        <f t="shared" si="399"/>
        <v>-53.070176440289053</v>
      </c>
      <c r="BD134" s="88"/>
      <c r="BE134" s="14">
        <f t="shared" si="396"/>
        <v>-21.489811382574668</v>
      </c>
      <c r="BF134" s="90">
        <f t="shared" si="422"/>
        <v>-0.37506796425848271</v>
      </c>
      <c r="BG134" s="142">
        <f t="shared" si="421"/>
        <v>-6.7848898982236054E-3</v>
      </c>
    </row>
    <row r="135" spans="2:59" ht="18.600000000000001" customHeight="1" thickBot="1">
      <c r="D135" s="22" t="s">
        <v>60</v>
      </c>
      <c r="E135" s="22"/>
      <c r="F135" s="22"/>
      <c r="G135" s="22"/>
      <c r="H135" s="22"/>
      <c r="I135" s="22" t="s">
        <v>61</v>
      </c>
      <c r="J135" s="22"/>
      <c r="K135" s="22"/>
      <c r="L135" s="22"/>
      <c r="M135" s="23"/>
      <c r="N135" s="23"/>
      <c r="O135" s="28" t="s">
        <v>62</v>
      </c>
      <c r="P135" s="23"/>
      <c r="Q135" s="23"/>
      <c r="R135" s="23"/>
      <c r="S135" s="22"/>
      <c r="T135" s="22" t="s">
        <v>63</v>
      </c>
      <c r="U135" s="23"/>
      <c r="V135" s="23"/>
      <c r="W135" s="23"/>
      <c r="X135" s="23"/>
      <c r="Y135" s="28" t="s">
        <v>64</v>
      </c>
      <c r="Z135" s="23"/>
      <c r="AA135" s="23"/>
      <c r="AB135" s="23"/>
      <c r="AC135" s="28" t="s">
        <v>65</v>
      </c>
      <c r="AD135" s="22"/>
      <c r="AE135" s="22"/>
      <c r="AF135" s="22"/>
      <c r="AG135" s="22"/>
      <c r="AH135" s="23"/>
      <c r="AI135" s="28" t="s">
        <v>66</v>
      </c>
      <c r="AJ135" s="23"/>
      <c r="AK135" s="23"/>
      <c r="AL135" s="22"/>
      <c r="AM135" s="28" t="s">
        <v>67</v>
      </c>
      <c r="AN135" s="22"/>
      <c r="AO135" s="23"/>
      <c r="AP135" s="23"/>
      <c r="AQ135" s="23"/>
      <c r="AR135" s="23"/>
      <c r="AS135" s="28" t="s">
        <v>68</v>
      </c>
      <c r="AT135" s="23"/>
      <c r="AU135" s="23"/>
      <c r="BA135" s="85">
        <f t="shared" si="397"/>
        <v>2.12</v>
      </c>
      <c r="BB135" s="86">
        <f t="shared" si="398"/>
        <v>-27.657017855024076</v>
      </c>
      <c r="BC135" s="90">
        <f t="shared" si="399"/>
        <v>-53.499972667940547</v>
      </c>
      <c r="BD135" s="88"/>
      <c r="BE135" s="14">
        <f t="shared" si="396"/>
        <v>-20.931151779476291</v>
      </c>
      <c r="BF135" s="90">
        <f t="shared" si="422"/>
        <v>-0.36531751478653135</v>
      </c>
      <c r="BG135" s="142">
        <f t="shared" si="421"/>
        <v>-7.2898016402254363E-3</v>
      </c>
    </row>
    <row r="136" spans="2:59" ht="18.600000000000001" customHeight="1" thickBot="1">
      <c r="B136" s="11"/>
      <c r="D136" s="212" t="s">
        <v>69</v>
      </c>
      <c r="E136" s="213"/>
      <c r="F136" s="214" t="s">
        <v>70</v>
      </c>
      <c r="G136" s="215"/>
      <c r="H136" s="207"/>
      <c r="I136" s="212" t="s">
        <v>71</v>
      </c>
      <c r="J136" s="213"/>
      <c r="K136" s="214" t="s">
        <v>72</v>
      </c>
      <c r="L136" s="215"/>
      <c r="M136" s="23"/>
      <c r="N136" s="208" t="s">
        <v>73</v>
      </c>
      <c r="O136" s="209"/>
      <c r="P136" s="210" t="s">
        <v>74</v>
      </c>
      <c r="Q136" s="211"/>
      <c r="R136" s="23"/>
      <c r="S136" s="212" t="s">
        <v>75</v>
      </c>
      <c r="T136" s="213"/>
      <c r="U136" s="214" t="s">
        <v>76</v>
      </c>
      <c r="V136" s="215"/>
      <c r="W136" s="22"/>
      <c r="X136" s="208" t="s">
        <v>77</v>
      </c>
      <c r="Y136" s="209"/>
      <c r="Z136" s="210" t="s">
        <v>78</v>
      </c>
      <c r="AA136" s="211"/>
      <c r="AB136" s="22"/>
      <c r="AC136" s="212" t="s">
        <v>79</v>
      </c>
      <c r="AD136" s="213"/>
      <c r="AE136" s="214" t="s">
        <v>80</v>
      </c>
      <c r="AF136" s="215"/>
      <c r="AG136" s="22"/>
      <c r="AH136" s="208" t="s">
        <v>81</v>
      </c>
      <c r="AI136" s="209"/>
      <c r="AJ136" s="210" t="s">
        <v>82</v>
      </c>
      <c r="AK136" s="211"/>
      <c r="AL136" s="22"/>
      <c r="AM136" s="212" t="s">
        <v>83</v>
      </c>
      <c r="AN136" s="213"/>
      <c r="AO136" s="214" t="s">
        <v>84</v>
      </c>
      <c r="AP136" s="215"/>
      <c r="AQ136" s="23"/>
      <c r="AR136" s="208" t="s">
        <v>85</v>
      </c>
      <c r="AS136" s="209"/>
      <c r="AT136" s="210" t="s">
        <v>86</v>
      </c>
      <c r="AU136" s="211"/>
      <c r="AW136" s="29" t="s">
        <v>4</v>
      </c>
      <c r="AY136" s="136" t="s">
        <v>46</v>
      </c>
      <c r="AZ136" s="13"/>
      <c r="BA136" s="85">
        <f t="shared" si="397"/>
        <v>2.14</v>
      </c>
      <c r="BB136" s="86">
        <f t="shared" si="398"/>
        <v>-27.376348106025389</v>
      </c>
      <c r="BC136" s="90">
        <f t="shared" si="399"/>
        <v>-53.918595703530073</v>
      </c>
      <c r="BD136" s="92"/>
      <c r="BE136" s="14">
        <f t="shared" si="396"/>
        <v>-20.396187918224467</v>
      </c>
      <c r="BF136" s="90">
        <f t="shared" si="422"/>
        <v>-0.35598063402850494</v>
      </c>
      <c r="BG136" s="142">
        <f t="shared" si="421"/>
        <v>-7.7588689057327687E-3</v>
      </c>
    </row>
    <row r="137" spans="2:59" ht="18.600000000000001" customHeight="1" thickTop="1" thickBot="1">
      <c r="B137" s="40">
        <v>0.4</v>
      </c>
      <c r="D137" s="1">
        <v>1</v>
      </c>
      <c r="E137" s="7">
        <v>0</v>
      </c>
      <c r="F137" s="2">
        <v>0</v>
      </c>
      <c r="G137" s="8">
        <v>0</v>
      </c>
      <c r="I137" s="1">
        <v>1</v>
      </c>
      <c r="J137" s="9">
        <v>0</v>
      </c>
      <c r="K137" s="2">
        <v>0</v>
      </c>
      <c r="L137" s="9">
        <f t="shared" ref="L137" si="628">IF(0=(1-$J$9*$K$9*$B137^2),10^14,$B137*$K$9/(1-$J$9*$K$9*$B137^2))</f>
        <v>0.40525443083200413</v>
      </c>
      <c r="N137" s="1">
        <f t="shared" ref="N137" si="629">D137*I137+F137*I140-E137*J137-G137*J140</f>
        <v>1</v>
      </c>
      <c r="O137" s="9">
        <f t="shared" ref="O137" si="630">(D137*J137+E137*I137+F137*J140+G137*I140)</f>
        <v>0</v>
      </c>
      <c r="P137" s="2">
        <f t="shared" ref="P137" si="631">D137*K137+F137*K140-E137*L137-G137*L140</f>
        <v>0</v>
      </c>
      <c r="Q137" s="8">
        <f t="shared" ref="Q137" si="632">(D137*L137+E137*K137+F137*L140+G137*K140)</f>
        <v>0.40525443083200413</v>
      </c>
      <c r="S137" s="1">
        <v>1</v>
      </c>
      <c r="T137" s="7">
        <v>0</v>
      </c>
      <c r="U137" s="2">
        <v>0</v>
      </c>
      <c r="V137" s="8">
        <v>0</v>
      </c>
      <c r="X137" s="1">
        <f t="shared" ref="X137" si="633">N137*S137+P137*S140-O137*T137-Q137*T140</f>
        <v>0.80397194773566627</v>
      </c>
      <c r="Y137" s="9">
        <f t="shared" ref="Y137" si="634">(N137*T137+O137*S137+P137*T140+Q137*S140)</f>
        <v>0</v>
      </c>
      <c r="Z137" s="2">
        <f t="shared" ref="Z137" si="635">N137*U137+P137*U140-O137*V137-Q137*V140</f>
        <v>0</v>
      </c>
      <c r="AA137" s="8">
        <f t="shared" ref="AA137" si="636">(N137*V137+O137*U137+P137*V140+Q137*U140)</f>
        <v>0.40525443083200413</v>
      </c>
      <c r="AB137" s="22"/>
      <c r="AC137" s="1">
        <v>1</v>
      </c>
      <c r="AD137" s="9">
        <v>0</v>
      </c>
      <c r="AE137" s="2">
        <v>0</v>
      </c>
      <c r="AF137" s="9">
        <f t="shared" ref="AF137" si="637">$B137*$AE$9</f>
        <v>0.32427600000000001</v>
      </c>
      <c r="AH137" s="1">
        <f t="shared" ref="AH137" si="638">X137*AC137+Z137*AC140-Y137*AD137-AA137*AD140</f>
        <v>0.80397194773566627</v>
      </c>
      <c r="AI137" s="9">
        <f t="shared" ref="AI137" si="639">(X137*AD137+Y137*AC137+Z137*AD140+AA137*AC140)</f>
        <v>0</v>
      </c>
      <c r="AJ137" s="2">
        <f t="shared" ref="AJ137" si="640">X137*AE137+Z137*AE140-Y137*AF137-AA137*AF140</f>
        <v>0</v>
      </c>
      <c r="AK137" s="8">
        <f t="shared" ref="AK137" si="641">(X137*AF137+Y137*AE137+Z137*AF140+AA137*AE140)</f>
        <v>0.66596323815593506</v>
      </c>
      <c r="AM137" s="18">
        <v>1</v>
      </c>
      <c r="AN137" s="25">
        <v>0</v>
      </c>
      <c r="AO137" s="14">
        <v>0</v>
      </c>
      <c r="AP137" s="24">
        <v>0</v>
      </c>
      <c r="AR137" s="1">
        <f t="shared" ref="AR137" si="642">AH137*AM137+AJ137*AM140-AI137*AN137-AK137*AN140</f>
        <v>0.80397194773566627</v>
      </c>
      <c r="AS137" s="9">
        <f t="shared" ref="AS137" si="643">(AH137*AN137+AI137*AM137+AJ137*AN140+AK137*AM140)</f>
        <v>0.66596323815593506</v>
      </c>
      <c r="AT137" s="2">
        <f t="shared" ref="AT137" si="644">AH137*AO137+AJ137*AO140-AI137*AP137-AK137*AP140</f>
        <v>0</v>
      </c>
      <c r="AU137" s="8">
        <f t="shared" ref="AU137" si="645">(AH137*AP137+AI137*AO137+AJ137*AP140+AK137*AO140)</f>
        <v>0.66596323815593506</v>
      </c>
      <c r="AW137" s="30">
        <f t="shared" ref="AW137" si="646">20*LOG(((1+$AN$9)/$AN$9)/((AR137+AR140)^2+(AS137+AS140)^2)^0.5)</f>
        <v>-1.3547939036512489E-2</v>
      </c>
      <c r="AY137" s="137">
        <f t="shared" ref="AY137" si="647">((AR137^2+AS137^2)^0.5)/((AR140^2+AS140^2)^0.5)</f>
        <v>1.0868699316973711</v>
      </c>
      <c r="AZ137" s="13"/>
      <c r="BA137" s="85">
        <f t="shared" si="397"/>
        <v>2.16</v>
      </c>
      <c r="BB137" s="86">
        <f t="shared" si="398"/>
        <v>-27.130585965244641</v>
      </c>
      <c r="BC137" s="90">
        <f t="shared" si="399"/>
        <v>-54.326519461894563</v>
      </c>
      <c r="BD137" s="92"/>
      <c r="BE137" s="14">
        <f t="shared" si="396"/>
        <v>-19.883518270793115</v>
      </c>
      <c r="BF137" s="90">
        <f t="shared" si="422"/>
        <v>-0.34703286070578931</v>
      </c>
      <c r="BG137" s="142">
        <f t="shared" si="421"/>
        <v>-8.1914775954438895E-3</v>
      </c>
    </row>
    <row r="138" spans="2:59" ht="18.600000000000001" customHeight="1" thickBot="1">
      <c r="D138" s="3"/>
      <c r="G138" s="4"/>
      <c r="I138" s="3"/>
      <c r="L138" s="4"/>
      <c r="N138" s="3"/>
      <c r="Q138" s="4"/>
      <c r="S138" s="3"/>
      <c r="V138" s="4"/>
      <c r="X138" s="3"/>
      <c r="AA138" s="4"/>
      <c r="AC138" s="3"/>
      <c r="AF138" s="4"/>
      <c r="AH138" s="3"/>
      <c r="AK138" s="4"/>
      <c r="AM138" s="18"/>
      <c r="AN138" s="14"/>
      <c r="AO138" s="14"/>
      <c r="AP138" s="19"/>
      <c r="AR138" s="3"/>
      <c r="AU138" s="4"/>
      <c r="AY138" s="138"/>
      <c r="AZ138" s="13"/>
      <c r="BA138" s="85">
        <f t="shared" si="397"/>
        <v>2.1800000000000002</v>
      </c>
      <c r="BB138" s="86">
        <f t="shared" si="398"/>
        <v>-26.915095389516669</v>
      </c>
      <c r="BC138" s="90">
        <f t="shared" si="399"/>
        <v>-54.724189827310425</v>
      </c>
      <c r="BD138" s="92"/>
      <c r="BE138" s="14">
        <f t="shared" si="396"/>
        <v>-19.391846121748184</v>
      </c>
      <c r="BF138" s="90">
        <f t="shared" si="422"/>
        <v>-0.33845156286459899</v>
      </c>
      <c r="BG138" s="142">
        <f t="shared" si="421"/>
        <v>-8.5876203520699121E-3</v>
      </c>
    </row>
    <row r="139" spans="2:59" ht="18.600000000000001" customHeight="1" thickBot="1">
      <c r="D139" s="216" t="s">
        <v>87</v>
      </c>
      <c r="E139" s="217"/>
      <c r="F139" s="218" t="s">
        <v>88</v>
      </c>
      <c r="G139" s="219"/>
      <c r="H139" s="207"/>
      <c r="I139" s="216" t="s">
        <v>89</v>
      </c>
      <c r="J139" s="217"/>
      <c r="K139" s="218" t="s">
        <v>90</v>
      </c>
      <c r="L139" s="219"/>
      <c r="N139" s="208" t="s">
        <v>7</v>
      </c>
      <c r="O139" s="209"/>
      <c r="P139" s="210" t="s">
        <v>8</v>
      </c>
      <c r="Q139" s="211"/>
      <c r="S139" s="216" t="s">
        <v>91</v>
      </c>
      <c r="T139" s="217"/>
      <c r="U139" s="218" t="s">
        <v>92</v>
      </c>
      <c r="V139" s="219"/>
      <c r="W139" s="22"/>
      <c r="X139" s="208" t="s">
        <v>93</v>
      </c>
      <c r="Y139" s="209"/>
      <c r="Z139" s="210" t="s">
        <v>94</v>
      </c>
      <c r="AA139" s="211"/>
      <c r="AB139" s="22"/>
      <c r="AC139" s="216" t="s">
        <v>3</v>
      </c>
      <c r="AD139" s="217"/>
      <c r="AE139" s="218" t="s">
        <v>2</v>
      </c>
      <c r="AF139" s="219"/>
      <c r="AG139" s="22"/>
      <c r="AH139" s="208" t="s">
        <v>95</v>
      </c>
      <c r="AI139" s="209"/>
      <c r="AJ139" s="210" t="s">
        <v>96</v>
      </c>
      <c r="AK139" s="211"/>
      <c r="AL139" s="22"/>
      <c r="AM139" s="216" t="s">
        <v>97</v>
      </c>
      <c r="AN139" s="217"/>
      <c r="AO139" s="218" t="s">
        <v>98</v>
      </c>
      <c r="AP139" s="219"/>
      <c r="AR139" s="208" t="s">
        <v>99</v>
      </c>
      <c r="AS139" s="209"/>
      <c r="AT139" s="210" t="s">
        <v>100</v>
      </c>
      <c r="AU139" s="211"/>
      <c r="AW139" s="48" t="s">
        <v>10</v>
      </c>
      <c r="AY139" s="139" t="s">
        <v>47</v>
      </c>
      <c r="AZ139" s="13"/>
      <c r="BA139" s="85">
        <f t="shared" si="397"/>
        <v>2.2000000000000002</v>
      </c>
      <c r="BB139" s="86">
        <f t="shared" si="398"/>
        <v>-26.726052665437223</v>
      </c>
      <c r="BC139" s="90">
        <f t="shared" si="399"/>
        <v>-55.11202674974539</v>
      </c>
      <c r="BD139" s="92"/>
      <c r="BE139" s="14">
        <f t="shared" si="396"/>
        <v>-18.919970259196699</v>
      </c>
      <c r="BF139" s="90">
        <f t="shared" si="422"/>
        <v>-0.33021577540238733</v>
      </c>
      <c r="BG139" s="142">
        <f t="shared" si="421"/>
        <v>-8.9477619705415623E-3</v>
      </c>
    </row>
    <row r="140" spans="2:59" ht="18.600000000000001" customHeight="1" thickTop="1" thickBot="1">
      <c r="D140" s="1">
        <v>0</v>
      </c>
      <c r="E140" s="8">
        <f t="shared" ref="E140" si="648">$E$9*$B137</f>
        <v>0.22668400000000002</v>
      </c>
      <c r="F140" s="2">
        <v>1</v>
      </c>
      <c r="G140" s="8">
        <v>0</v>
      </c>
      <c r="I140" s="1">
        <v>0</v>
      </c>
      <c r="J140" s="9">
        <v>0</v>
      </c>
      <c r="K140" s="2">
        <v>1</v>
      </c>
      <c r="L140" s="8">
        <v>0</v>
      </c>
      <c r="N140" s="1">
        <f t="shared" ref="N140" si="649">D140*I137+F140*I140-E140*J137-G140*J140</f>
        <v>0</v>
      </c>
      <c r="O140" s="9">
        <f t="shared" ref="O140" si="650">(D140*J137+E140*I137+F140*J140+G140*I140)</f>
        <v>0.22668400000000002</v>
      </c>
      <c r="P140" s="2">
        <f t="shared" ref="P140" si="651">D140*K137+F140*K140-E140*L137-G140*L140</f>
        <v>0.908135304601278</v>
      </c>
      <c r="Q140" s="8">
        <f t="shared" ref="Q140" si="652">(D140*L137+E140*K137+F140*L140+G140*K140)</f>
        <v>0</v>
      </c>
      <c r="S140" s="1">
        <v>0</v>
      </c>
      <c r="T140" s="8">
        <f t="shared" ref="T140" si="653">$T$9*$B137</f>
        <v>0.48371600000000003</v>
      </c>
      <c r="U140" s="2">
        <v>1</v>
      </c>
      <c r="V140" s="8">
        <v>0</v>
      </c>
      <c r="X140" s="1">
        <f t="shared" ref="X140" si="654">N140*S137+P140*S140-O140*T137-Q140*T140</f>
        <v>0</v>
      </c>
      <c r="Y140" s="9">
        <f t="shared" ref="Y140" si="655">(N140*T137+O140*S137+P140*T140+Q140*S140)</f>
        <v>0.6659635770005119</v>
      </c>
      <c r="Z140" s="2">
        <f t="shared" ref="Z140" si="656">N140*U137+P140*U140-O140*V137-Q140*V140</f>
        <v>0.908135304601278</v>
      </c>
      <c r="AA140" s="8">
        <f t="shared" ref="AA140" si="657">(N140*V137+O140*U137+P140*V140+Q140*U140)</f>
        <v>0</v>
      </c>
      <c r="AB140" s="22"/>
      <c r="AC140" s="1">
        <v>0</v>
      </c>
      <c r="AD140" s="9">
        <v>0</v>
      </c>
      <c r="AE140" s="2">
        <v>1</v>
      </c>
      <c r="AF140" s="8">
        <v>0</v>
      </c>
      <c r="AH140" s="1">
        <f t="shared" ref="AH140" si="658">X140*AC137+Z140*AC140-Y140*AD137-AA140*AD140</f>
        <v>0</v>
      </c>
      <c r="AI140" s="9">
        <f t="shared" ref="AI140" si="659">(X140*AD137+Y140*AC137+Z140*AD140+AA140*AC140)</f>
        <v>0.6659635770005119</v>
      </c>
      <c r="AJ140" s="2">
        <f t="shared" ref="AJ140" si="660">X140*AE137+Z140*AE140-Y140*AF137-AA140*AF140</f>
        <v>0.69217929970586001</v>
      </c>
      <c r="AK140" s="8">
        <f t="shared" ref="AK140" si="661">(X140*AF137+Y140*AE137+Z140*AF140+AA140*AE140)</f>
        <v>0</v>
      </c>
      <c r="AM140" s="20">
        <f t="shared" ref="AM140" si="662">1/$AN$9</f>
        <v>1</v>
      </c>
      <c r="AN140" s="27">
        <v>0</v>
      </c>
      <c r="AO140" s="21">
        <v>1</v>
      </c>
      <c r="AP140" s="26">
        <v>0</v>
      </c>
      <c r="AR140" s="1">
        <f t="shared" ref="AR140" si="663">AH140*AM137+AJ140*AM140-AI140*AN137-AK140*AN140</f>
        <v>0.69217929970586001</v>
      </c>
      <c r="AS140" s="9">
        <f t="shared" ref="AS140" si="664">(AH140*AN137+AI140*AM137+AJ140*AN140+AK140*AM140)</f>
        <v>0.6659635770005119</v>
      </c>
      <c r="AT140" s="2">
        <f t="shared" ref="AT140" si="665">AH140*AO137+AJ140*AO140-AI140*AP137-AK140*AP140</f>
        <v>0.69217929970586001</v>
      </c>
      <c r="AU140" s="8">
        <f t="shared" ref="AU140" si="666">(AH140*AP137+AI140*AO137+AJ140*AP140+AK140*AO140)</f>
        <v>0</v>
      </c>
      <c r="AW140" s="49">
        <f t="shared" ref="AW140" si="667">(180/PI())*ATAN(-1*(AS137/AR137))</f>
        <v>-39.63635896449852</v>
      </c>
      <c r="AY140" s="140">
        <f t="shared" ref="AY140" si="668">20*LOG(((1-(10^(AW137/20)^2)*(1-((1-AY137)/(1+AY137))^2))^0.5))</f>
        <v>-23.149689800433087</v>
      </c>
      <c r="AZ140" s="13"/>
      <c r="BA140" s="85">
        <f t="shared" si="397"/>
        <v>2.2200000000000002</v>
      </c>
      <c r="BB140" s="86">
        <f t="shared" si="398"/>
        <v>-26.560269328330868</v>
      </c>
      <c r="BC140" s="90">
        <f t="shared" si="399"/>
        <v>-55.490426154929324</v>
      </c>
      <c r="BD140" s="92"/>
      <c r="BE140" s="14">
        <f t="shared" si="396"/>
        <v>-18.466776608212125</v>
      </c>
      <c r="BF140" s="90">
        <f t="shared" si="422"/>
        <v>-0.32230605404357249</v>
      </c>
      <c r="BG140" s="142">
        <f t="shared" si="421"/>
        <v>-9.2727293821388418E-3</v>
      </c>
    </row>
    <row r="141" spans="2:59" ht="18.600000000000001" customHeight="1">
      <c r="AY141" s="37"/>
      <c r="BA141" s="85">
        <f t="shared" si="397"/>
        <v>2.2400000000000002</v>
      </c>
      <c r="BB141" s="86">
        <f t="shared" si="398"/>
        <v>-26.415060715589416</v>
      </c>
      <c r="BC141" s="90">
        <f t="shared" si="399"/>
        <v>-55.859761687093567</v>
      </c>
      <c r="BD141" s="88"/>
      <c r="BE141" s="14">
        <f t="shared" si="396"/>
        <v>-18.03123070104607</v>
      </c>
      <c r="BF141" s="90">
        <f t="shared" si="422"/>
        <v>-0.31470434391993923</v>
      </c>
      <c r="BG141" s="142">
        <f t="shared" si="421"/>
        <v>-9.5636219455747153E-3</v>
      </c>
    </row>
    <row r="142" spans="2:59" ht="18.600000000000001" customHeight="1" thickBot="1">
      <c r="D142" s="22" t="s">
        <v>60</v>
      </c>
      <c r="E142" s="22"/>
      <c r="F142" s="22"/>
      <c r="G142" s="22"/>
      <c r="H142" s="22"/>
      <c r="I142" s="22" t="s">
        <v>61</v>
      </c>
      <c r="J142" s="22"/>
      <c r="K142" s="22"/>
      <c r="L142" s="22"/>
      <c r="M142" s="23"/>
      <c r="N142" s="23"/>
      <c r="O142" s="28" t="s">
        <v>62</v>
      </c>
      <c r="P142" s="23"/>
      <c r="Q142" s="23"/>
      <c r="R142" s="23"/>
      <c r="S142" s="22"/>
      <c r="T142" s="22" t="s">
        <v>63</v>
      </c>
      <c r="U142" s="23"/>
      <c r="V142" s="23"/>
      <c r="W142" s="23"/>
      <c r="X142" s="23"/>
      <c r="Y142" s="28" t="s">
        <v>64</v>
      </c>
      <c r="Z142" s="23"/>
      <c r="AA142" s="23"/>
      <c r="AB142" s="23"/>
      <c r="AC142" s="28" t="s">
        <v>65</v>
      </c>
      <c r="AD142" s="22"/>
      <c r="AE142" s="22"/>
      <c r="AF142" s="22"/>
      <c r="AG142" s="22"/>
      <c r="AH142" s="23"/>
      <c r="AI142" s="28" t="s">
        <v>66</v>
      </c>
      <c r="AJ142" s="23"/>
      <c r="AK142" s="23"/>
      <c r="AL142" s="22"/>
      <c r="AM142" s="28" t="s">
        <v>67</v>
      </c>
      <c r="AN142" s="22"/>
      <c r="AO142" s="23"/>
      <c r="AP142" s="23"/>
      <c r="AQ142" s="23"/>
      <c r="AR142" s="23"/>
      <c r="AS142" s="28" t="s">
        <v>68</v>
      </c>
      <c r="AT142" s="23"/>
      <c r="AU142" s="23"/>
      <c r="BA142" s="85">
        <f t="shared" si="397"/>
        <v>2.2599999999999998</v>
      </c>
      <c r="BB142" s="86">
        <f t="shared" si="398"/>
        <v>-26.28814674059813</v>
      </c>
      <c r="BC142" s="90">
        <f t="shared" si="399"/>
        <v>-56.22038630111448</v>
      </c>
      <c r="BD142" s="88"/>
      <c r="BE142" s="14">
        <f t="shared" si="396"/>
        <v>-17.612370891218262</v>
      </c>
      <c r="BF142" s="90">
        <f t="shared" si="422"/>
        <v>-0.30739386113416672</v>
      </c>
      <c r="BG142" s="142">
        <f t="shared" si="421"/>
        <v>-9.8217385147950018E-3</v>
      </c>
    </row>
    <row r="143" spans="2:59" ht="18.600000000000001" customHeight="1" thickBot="1">
      <c r="B143" s="11"/>
      <c r="D143" s="212" t="s">
        <v>69</v>
      </c>
      <c r="E143" s="213"/>
      <c r="F143" s="214" t="s">
        <v>70</v>
      </c>
      <c r="G143" s="215"/>
      <c r="H143" s="207"/>
      <c r="I143" s="212" t="s">
        <v>71</v>
      </c>
      <c r="J143" s="213"/>
      <c r="K143" s="214" t="s">
        <v>72</v>
      </c>
      <c r="L143" s="215"/>
      <c r="M143" s="23"/>
      <c r="N143" s="208" t="s">
        <v>73</v>
      </c>
      <c r="O143" s="209"/>
      <c r="P143" s="210" t="s">
        <v>74</v>
      </c>
      <c r="Q143" s="211"/>
      <c r="R143" s="23"/>
      <c r="S143" s="212" t="s">
        <v>75</v>
      </c>
      <c r="T143" s="213"/>
      <c r="U143" s="214" t="s">
        <v>76</v>
      </c>
      <c r="V143" s="215"/>
      <c r="W143" s="22"/>
      <c r="X143" s="208" t="s">
        <v>77</v>
      </c>
      <c r="Y143" s="209"/>
      <c r="Z143" s="210" t="s">
        <v>78</v>
      </c>
      <c r="AA143" s="211"/>
      <c r="AB143" s="22"/>
      <c r="AC143" s="212" t="s">
        <v>79</v>
      </c>
      <c r="AD143" s="213"/>
      <c r="AE143" s="214" t="s">
        <v>80</v>
      </c>
      <c r="AF143" s="215"/>
      <c r="AG143" s="22"/>
      <c r="AH143" s="208" t="s">
        <v>81</v>
      </c>
      <c r="AI143" s="209"/>
      <c r="AJ143" s="210" t="s">
        <v>82</v>
      </c>
      <c r="AK143" s="211"/>
      <c r="AL143" s="22"/>
      <c r="AM143" s="212" t="s">
        <v>83</v>
      </c>
      <c r="AN143" s="213"/>
      <c r="AO143" s="214" t="s">
        <v>84</v>
      </c>
      <c r="AP143" s="215"/>
      <c r="AQ143" s="23"/>
      <c r="AR143" s="208" t="s">
        <v>85</v>
      </c>
      <c r="AS143" s="209"/>
      <c r="AT143" s="210" t="s">
        <v>86</v>
      </c>
      <c r="AU143" s="211"/>
      <c r="AW143" s="29" t="s">
        <v>4</v>
      </c>
      <c r="AY143" s="136" t="s">
        <v>46</v>
      </c>
      <c r="AZ143" s="13"/>
      <c r="BA143" s="85">
        <f t="shared" si="397"/>
        <v>2.2799999999999998</v>
      </c>
      <c r="BB143" s="86">
        <f t="shared" si="398"/>
        <v>-26.177575858809178</v>
      </c>
      <c r="BC143" s="90">
        <f t="shared" si="399"/>
        <v>-56.572633718938846</v>
      </c>
      <c r="BD143" s="92"/>
      <c r="BE143" s="14">
        <f t="shared" si="396"/>
        <v>-17.209302229858622</v>
      </c>
      <c r="BF143" s="90">
        <f t="shared" si="422"/>
        <v>-0.30035898588183496</v>
      </c>
      <c r="BG143" s="142">
        <f t="shared" si="421"/>
        <v>-1.0048518361525127E-2</v>
      </c>
    </row>
    <row r="144" spans="2:59" ht="18.600000000000001" customHeight="1" thickTop="1" thickBot="1">
      <c r="B144" s="40">
        <v>0.42</v>
      </c>
      <c r="D144" s="1">
        <v>1</v>
      </c>
      <c r="E144" s="7">
        <v>0</v>
      </c>
      <c r="F144" s="2">
        <v>0</v>
      </c>
      <c r="G144" s="8">
        <v>0</v>
      </c>
      <c r="I144" s="1">
        <v>1</v>
      </c>
      <c r="J144" s="9">
        <v>0</v>
      </c>
      <c r="K144" s="2">
        <v>0</v>
      </c>
      <c r="L144" s="9">
        <f t="shared" ref="L144" si="669">IF(0=(1-$J$9*$K$9*$B144^2),10^14,$B144*$K$9/(1-$J$9*$K$9*$B144^2))</f>
        <v>0.42768910328267751</v>
      </c>
      <c r="N144" s="1">
        <f t="shared" ref="N144" si="670">D144*I144+F144*I147-E144*J144-G144*J147</f>
        <v>1</v>
      </c>
      <c r="O144" s="9">
        <f t="shared" ref="O144" si="671">(D144*J144+E144*I144+F144*J147+G144*I147)</f>
        <v>0</v>
      </c>
      <c r="P144" s="2">
        <f t="shared" ref="P144" si="672">D144*K144+F144*K147-E144*L144-G144*L147</f>
        <v>0</v>
      </c>
      <c r="Q144" s="8">
        <f t="shared" ref="Q144" si="673">(D144*L144+E144*K144+F144*L147+G144*K147)</f>
        <v>0.42768910328267751</v>
      </c>
      <c r="S144" s="1">
        <v>1</v>
      </c>
      <c r="T144" s="7">
        <v>0</v>
      </c>
      <c r="U144" s="2">
        <v>0</v>
      </c>
      <c r="V144" s="8">
        <v>0</v>
      </c>
      <c r="X144" s="1">
        <f t="shared" ref="X144" si="674">N144*S144+P144*S147-O144*T144-Q144*T147</f>
        <v>0.78277593460234218</v>
      </c>
      <c r="Y144" s="9">
        <f t="shared" ref="Y144" si="675">(N144*T144+O144*S144+P144*T147+Q144*S147)</f>
        <v>0</v>
      </c>
      <c r="Z144" s="2">
        <f t="shared" ref="Z144" si="676">N144*U144+P144*U147-O144*V144-Q144*V147</f>
        <v>0</v>
      </c>
      <c r="AA144" s="8">
        <f t="shared" ref="AA144" si="677">(N144*V144+O144*U144+P144*V147+Q144*U147)</f>
        <v>0.42768910328267751</v>
      </c>
      <c r="AB144" s="22"/>
      <c r="AC144" s="1">
        <v>1</v>
      </c>
      <c r="AD144" s="9">
        <v>0</v>
      </c>
      <c r="AE144" s="2">
        <v>0</v>
      </c>
      <c r="AF144" s="9">
        <f t="shared" ref="AF144" si="678">$B144*$AE$9</f>
        <v>0.34048980000000001</v>
      </c>
      <c r="AH144" s="1">
        <f t="shared" ref="AH144" si="679">X144*AC144+Z144*AC147-Y144*AD144-AA144*AD147</f>
        <v>0.78277593460234218</v>
      </c>
      <c r="AI144" s="9">
        <f t="shared" ref="AI144" si="680">(X144*AD144+Y144*AC144+Z144*AD147+AA144*AC147)</f>
        <v>0</v>
      </c>
      <c r="AJ144" s="2">
        <f t="shared" ref="AJ144" si="681">X144*AE144+Z144*AE147-Y144*AF144-AA144*AF147</f>
        <v>0</v>
      </c>
      <c r="AK144" s="8">
        <f t="shared" ref="AK144" si="682">(X144*AF144+Y144*AE144+Z144*AF147+AA144*AE147)</f>
        <v>0.69421632470024208</v>
      </c>
      <c r="AM144" s="18">
        <v>1</v>
      </c>
      <c r="AN144" s="25">
        <v>0</v>
      </c>
      <c r="AO144" s="14">
        <v>0</v>
      </c>
      <c r="AP144" s="24">
        <v>0</v>
      </c>
      <c r="AR144" s="1">
        <f t="shared" ref="AR144" si="683">AH144*AM144+AJ144*AM147-AI144*AN144-AK144*AN147</f>
        <v>0.78277593460234218</v>
      </c>
      <c r="AS144" s="9">
        <f t="shared" ref="AS144" si="684">(AH144*AN144+AI144*AM144+AJ144*AN147+AK144*AM147)</f>
        <v>0.69421632470024208</v>
      </c>
      <c r="AT144" s="2">
        <f t="shared" ref="AT144" si="685">AH144*AO144+AJ144*AO147-AI144*AP144-AK144*AP147</f>
        <v>0</v>
      </c>
      <c r="AU144" s="8">
        <f t="shared" ref="AU144" si="686">(AH144*AP144+AI144*AO144+AJ144*AP147+AK144*AO147)</f>
        <v>0.69421632470024208</v>
      </c>
      <c r="AW144" s="30">
        <f t="shared" ref="AW144" si="687">20*LOG(((1+$AN$9)/$AN$9)/((AR144+AR147)^2+(AS144+AS147)^2)^0.5)</f>
        <v>-1.5853484900818685E-2</v>
      </c>
      <c r="AY144" s="137">
        <f t="shared" ref="AY144" si="688">((AR144^2+AS144^2)^0.5)/((AR147^2+AS147^2)^0.5)</f>
        <v>1.09083605152022</v>
      </c>
      <c r="AZ144" s="13"/>
      <c r="BA144" s="85">
        <f t="shared" si="397"/>
        <v>2.2999999999999998</v>
      </c>
      <c r="BB144" s="86">
        <f t="shared" si="398"/>
        <v>-26.081666017226866</v>
      </c>
      <c r="BC144" s="90">
        <f t="shared" si="399"/>
        <v>-56.916819763536019</v>
      </c>
      <c r="BD144" s="92"/>
      <c r="BE144" s="14">
        <f t="shared" si="396"/>
        <v>-16.82119093235633</v>
      </c>
      <c r="BF144" s="90">
        <f t="shared" si="422"/>
        <v>-0.29358516587623273</v>
      </c>
      <c r="BG144" s="142">
        <f t="shared" si="421"/>
        <v>-1.0245493533036134E-2</v>
      </c>
    </row>
    <row r="145" spans="2:59" ht="18.600000000000001" customHeight="1" thickBot="1">
      <c r="D145" s="3"/>
      <c r="G145" s="4"/>
      <c r="I145" s="3"/>
      <c r="L145" s="4"/>
      <c r="N145" s="3"/>
      <c r="Q145" s="4"/>
      <c r="S145" s="3"/>
      <c r="V145" s="4"/>
      <c r="X145" s="3"/>
      <c r="AA145" s="4"/>
      <c r="AC145" s="3"/>
      <c r="AF145" s="4"/>
      <c r="AH145" s="3"/>
      <c r="AK145" s="4"/>
      <c r="AM145" s="18"/>
      <c r="AN145" s="14"/>
      <c r="AO145" s="14"/>
      <c r="AP145" s="19"/>
      <c r="AR145" s="3"/>
      <c r="AU145" s="4"/>
      <c r="AY145" s="138"/>
      <c r="AZ145" s="13"/>
      <c r="BA145" s="85">
        <f t="shared" si="397"/>
        <v>2.3199999999999998</v>
      </c>
      <c r="BB145" s="86">
        <f t="shared" si="398"/>
        <v>-25.998958234699423</v>
      </c>
      <c r="BC145" s="90">
        <f t="shared" si="399"/>
        <v>-57.253243582183146</v>
      </c>
      <c r="BD145" s="92"/>
      <c r="BE145" s="14">
        <f t="shared" si="396"/>
        <v>-16.447259371912878</v>
      </c>
      <c r="BF145" s="90">
        <f t="shared" si="422"/>
        <v>-0.28705882896937429</v>
      </c>
      <c r="BG145" s="142">
        <f t="shared" si="421"/>
        <v>-1.0414250640975051E-2</v>
      </c>
    </row>
    <row r="146" spans="2:59" ht="18.600000000000001" customHeight="1" thickBot="1">
      <c r="D146" s="216" t="s">
        <v>87</v>
      </c>
      <c r="E146" s="217"/>
      <c r="F146" s="218" t="s">
        <v>88</v>
      </c>
      <c r="G146" s="219"/>
      <c r="H146" s="207"/>
      <c r="I146" s="216" t="s">
        <v>89</v>
      </c>
      <c r="J146" s="217"/>
      <c r="K146" s="218" t="s">
        <v>90</v>
      </c>
      <c r="L146" s="219"/>
      <c r="N146" s="208" t="s">
        <v>7</v>
      </c>
      <c r="O146" s="209"/>
      <c r="P146" s="210" t="s">
        <v>8</v>
      </c>
      <c r="Q146" s="211"/>
      <c r="S146" s="216" t="s">
        <v>91</v>
      </c>
      <c r="T146" s="217"/>
      <c r="U146" s="218" t="s">
        <v>92</v>
      </c>
      <c r="V146" s="219"/>
      <c r="W146" s="22"/>
      <c r="X146" s="208" t="s">
        <v>93</v>
      </c>
      <c r="Y146" s="209"/>
      <c r="Z146" s="210" t="s">
        <v>94</v>
      </c>
      <c r="AA146" s="211"/>
      <c r="AB146" s="22"/>
      <c r="AC146" s="216" t="s">
        <v>3</v>
      </c>
      <c r="AD146" s="217"/>
      <c r="AE146" s="218" t="s">
        <v>2</v>
      </c>
      <c r="AF146" s="219"/>
      <c r="AG146" s="22"/>
      <c r="AH146" s="208" t="s">
        <v>95</v>
      </c>
      <c r="AI146" s="209"/>
      <c r="AJ146" s="210" t="s">
        <v>96</v>
      </c>
      <c r="AK146" s="211"/>
      <c r="AL146" s="22"/>
      <c r="AM146" s="216" t="s">
        <v>97</v>
      </c>
      <c r="AN146" s="217"/>
      <c r="AO146" s="218" t="s">
        <v>98</v>
      </c>
      <c r="AP146" s="219"/>
      <c r="AR146" s="208" t="s">
        <v>99</v>
      </c>
      <c r="AS146" s="209"/>
      <c r="AT146" s="210" t="s">
        <v>100</v>
      </c>
      <c r="AU146" s="211"/>
      <c r="AW146" s="48" t="s">
        <v>10</v>
      </c>
      <c r="AY146" s="139" t="s">
        <v>47</v>
      </c>
      <c r="AZ146" s="13"/>
      <c r="BA146" s="85">
        <f t="shared" si="397"/>
        <v>2.34</v>
      </c>
      <c r="BB146" s="86">
        <f t="shared" si="398"/>
        <v>-25.928179708286493</v>
      </c>
      <c r="BC146" s="90">
        <f t="shared" si="399"/>
        <v>-57.582188769621403</v>
      </c>
      <c r="BD146" s="92"/>
      <c r="BE146" s="14">
        <f t="shared" si="396"/>
        <v>-16.08678154403583</v>
      </c>
      <c r="BF146" s="90">
        <f t="shared" si="422"/>
        <v>-0.2807673039924824</v>
      </c>
      <c r="BG146" s="142">
        <f t="shared" si="421"/>
        <v>-1.0556400420580987E-2</v>
      </c>
    </row>
    <row r="147" spans="2:59" ht="18.600000000000001" customHeight="1" thickTop="1" thickBot="1">
      <c r="D147" s="1">
        <v>0</v>
      </c>
      <c r="E147" s="8">
        <f t="shared" ref="E147" si="689">$E$9*$B144</f>
        <v>0.23801820000000001</v>
      </c>
      <c r="F147" s="2">
        <v>1</v>
      </c>
      <c r="G147" s="8">
        <v>0</v>
      </c>
      <c r="I147" s="1">
        <v>0</v>
      </c>
      <c r="J147" s="9">
        <v>0</v>
      </c>
      <c r="K147" s="2">
        <v>1</v>
      </c>
      <c r="L147" s="8">
        <v>0</v>
      </c>
      <c r="N147" s="1">
        <f t="shared" ref="N147" si="690">D147*I144+F147*I147-E147*J144-G147*J147</f>
        <v>0</v>
      </c>
      <c r="O147" s="9">
        <f t="shared" ref="O147" si="691">(D147*J144+E147*I144+F147*J147+G147*I147)</f>
        <v>0.23801820000000001</v>
      </c>
      <c r="P147" s="2">
        <f t="shared" ref="P147" si="692">D147*K144+F147*K147-E147*L144-G147*L147</f>
        <v>0.89820220947704299</v>
      </c>
      <c r="Q147" s="8">
        <f t="shared" ref="Q147" si="693">(D147*L144+E147*K144+F147*L147+G147*K147)</f>
        <v>0</v>
      </c>
      <c r="S147" s="1">
        <v>0</v>
      </c>
      <c r="T147" s="8">
        <f t="shared" ref="T147" si="694">$T$9*$B144</f>
        <v>0.50790179999999996</v>
      </c>
      <c r="U147" s="2">
        <v>1</v>
      </c>
      <c r="V147" s="8">
        <v>0</v>
      </c>
      <c r="X147" s="1">
        <f t="shared" ref="X147" si="695">N147*S144+P147*S147-O147*T144-Q147*T147</f>
        <v>0</v>
      </c>
      <c r="Y147" s="9">
        <f t="shared" ref="Y147" si="696">(N147*T144+O147*S144+P147*T147+Q147*S147)</f>
        <v>0.69421671895736714</v>
      </c>
      <c r="Z147" s="2">
        <f t="shared" ref="Z147" si="697">N147*U144+P147*U147-O147*V144-Q147*V147</f>
        <v>0.89820220947704299</v>
      </c>
      <c r="AA147" s="8">
        <f t="shared" ref="AA147" si="698">(N147*V144+O147*U144+P147*V147+Q147*U147)</f>
        <v>0</v>
      </c>
      <c r="AB147" s="22"/>
      <c r="AC147" s="1">
        <v>0</v>
      </c>
      <c r="AD147" s="9">
        <v>0</v>
      </c>
      <c r="AE147" s="2">
        <v>1</v>
      </c>
      <c r="AF147" s="8">
        <v>0</v>
      </c>
      <c r="AH147" s="1">
        <f t="shared" ref="AH147" si="699">X147*AC144+Z147*AC147-Y147*AD144-AA147*AD147</f>
        <v>0</v>
      </c>
      <c r="AI147" s="9">
        <f t="shared" ref="AI147" si="700">(X147*AD144+Y147*AC144+Z147*AD147+AA147*AC147)</f>
        <v>0.69421671895736714</v>
      </c>
      <c r="AJ147" s="2">
        <f t="shared" ref="AJ147" si="701">X147*AE144+Z147*AE147-Y147*AF144-AA147*AF147</f>
        <v>0.66182849768259278</v>
      </c>
      <c r="AK147" s="8">
        <f t="shared" ref="AK147" si="702">(X147*AF144+Y147*AE144+Z147*AF147+AA147*AE147)</f>
        <v>0</v>
      </c>
      <c r="AM147" s="20">
        <f t="shared" ref="AM147" si="703">1/$AN$9</f>
        <v>1</v>
      </c>
      <c r="AN147" s="27">
        <v>0</v>
      </c>
      <c r="AO147" s="21">
        <v>1</v>
      </c>
      <c r="AP147" s="26">
        <v>0</v>
      </c>
      <c r="AR147" s="1">
        <f t="shared" ref="AR147" si="704">AH147*AM144+AJ147*AM147-AI147*AN144-AK147*AN147</f>
        <v>0.66182849768259278</v>
      </c>
      <c r="AS147" s="9">
        <f t="shared" ref="AS147" si="705">(AH147*AN144+AI147*AM144+AJ147*AN147+AK147*AM147)</f>
        <v>0.69421671895736714</v>
      </c>
      <c r="AT147" s="2">
        <f t="shared" ref="AT147" si="706">AH147*AO144+AJ147*AO147-AI147*AP144-AK147*AP147</f>
        <v>0.66182849768259278</v>
      </c>
      <c r="AU147" s="8">
        <f t="shared" ref="AU147" si="707">(AH147*AP144+AI147*AO144+AJ147*AP147+AK147*AO147)</f>
        <v>0</v>
      </c>
      <c r="AW147" s="49">
        <f t="shared" ref="AW147" si="708">(180/PI())*ATAN(-1*(AS144/AR144))</f>
        <v>-41.568685952503849</v>
      </c>
      <c r="AY147" s="140">
        <f t="shared" ref="AY147" si="709">20*LOG(((1-(10^(AW144/20)^2)*(1-((1-AY144)/(1+AY144))^2))^0.5))</f>
        <v>-22.577209773701977</v>
      </c>
      <c r="AZ147" s="13"/>
      <c r="BA147" s="85">
        <f t="shared" si="397"/>
        <v>2.36</v>
      </c>
      <c r="BB147" s="86">
        <f t="shared" si="398"/>
        <v>-25.86821419603757</v>
      </c>
      <c r="BC147" s="90">
        <f t="shared" si="399"/>
        <v>-57.90392440050212</v>
      </c>
      <c r="BD147" s="92"/>
      <c r="BE147" s="14">
        <f t="shared" si="396"/>
        <v>-15.739078952480043</v>
      </c>
      <c r="BF147" s="90">
        <f t="shared" si="422"/>
        <v>-0.27469874895211688</v>
      </c>
      <c r="BG147" s="142">
        <f t="shared" si="421"/>
        <v>-1.0673553684023711E-2</v>
      </c>
    </row>
    <row r="148" spans="2:59" ht="18.600000000000001" customHeight="1">
      <c r="AY148" s="37"/>
      <c r="BA148" s="85">
        <f t="shared" si="397"/>
        <v>2.38</v>
      </c>
      <c r="BB148" s="86">
        <f t="shared" si="398"/>
        <v>-25.818078022630182</v>
      </c>
      <c r="BC148" s="90">
        <f t="shared" si="399"/>
        <v>-58.218705979551721</v>
      </c>
      <c r="BD148" s="88"/>
      <c r="BE148" s="14">
        <f t="shared" si="396"/>
        <v>-15.403516872851938</v>
      </c>
      <c r="BF148" s="90">
        <f t="shared" si="422"/>
        <v>-0.26884208581776708</v>
      </c>
      <c r="BG148" s="142">
        <f t="shared" si="421"/>
        <v>-1.0767302527022233E-2</v>
      </c>
    </row>
    <row r="149" spans="2:59" ht="18.600000000000001" customHeight="1" thickBot="1">
      <c r="D149" s="22" t="s">
        <v>60</v>
      </c>
      <c r="E149" s="22"/>
      <c r="F149" s="22"/>
      <c r="G149" s="22"/>
      <c r="H149" s="22"/>
      <c r="I149" s="22" t="s">
        <v>61</v>
      </c>
      <c r="J149" s="22"/>
      <c r="K149" s="22"/>
      <c r="L149" s="22"/>
      <c r="M149" s="23"/>
      <c r="N149" s="23"/>
      <c r="O149" s="28" t="s">
        <v>62</v>
      </c>
      <c r="P149" s="23"/>
      <c r="Q149" s="23"/>
      <c r="R149" s="23"/>
      <c r="S149" s="22"/>
      <c r="T149" s="22" t="s">
        <v>63</v>
      </c>
      <c r="U149" s="23"/>
      <c r="V149" s="23"/>
      <c r="W149" s="23"/>
      <c r="X149" s="23"/>
      <c r="Y149" s="28" t="s">
        <v>64</v>
      </c>
      <c r="Z149" s="23"/>
      <c r="AA149" s="23"/>
      <c r="AB149" s="23"/>
      <c r="AC149" s="28" t="s">
        <v>65</v>
      </c>
      <c r="AD149" s="22"/>
      <c r="AE149" s="22"/>
      <c r="AF149" s="22"/>
      <c r="AG149" s="22"/>
      <c r="AH149" s="23"/>
      <c r="AI149" s="28" t="s">
        <v>66</v>
      </c>
      <c r="AJ149" s="23"/>
      <c r="AK149" s="23"/>
      <c r="AL149" s="22"/>
      <c r="AM149" s="28" t="s">
        <v>67</v>
      </c>
      <c r="AN149" s="22"/>
      <c r="AO149" s="23"/>
      <c r="AP149" s="23"/>
      <c r="AQ149" s="23"/>
      <c r="AR149" s="23"/>
      <c r="AS149" s="28" t="s">
        <v>68</v>
      </c>
      <c r="AT149" s="23"/>
      <c r="AU149" s="23"/>
      <c r="BA149" s="85">
        <f t="shared" si="397"/>
        <v>2.4</v>
      </c>
      <c r="BB149" s="86">
        <f t="shared" si="398"/>
        <v>-25.776900476493712</v>
      </c>
      <c r="BC149" s="90">
        <f t="shared" si="399"/>
        <v>-58.52677631700876</v>
      </c>
      <c r="BD149" s="88"/>
      <c r="BE149" s="14">
        <f t="shared" si="396"/>
        <v>-15.079500955064859</v>
      </c>
      <c r="BF149" s="90">
        <f t="shared" si="422"/>
        <v>-0.26318694122351127</v>
      </c>
      <c r="BG149" s="142">
        <f t="shared" si="421"/>
        <v>-1.0839205843152693E-2</v>
      </c>
    </row>
    <row r="150" spans="2:59" ht="18.600000000000001" customHeight="1" thickBot="1">
      <c r="B150" s="11"/>
      <c r="D150" s="212" t="s">
        <v>69</v>
      </c>
      <c r="E150" s="213"/>
      <c r="F150" s="214" t="s">
        <v>70</v>
      </c>
      <c r="G150" s="215"/>
      <c r="H150" s="207"/>
      <c r="I150" s="212" t="s">
        <v>71</v>
      </c>
      <c r="J150" s="213"/>
      <c r="K150" s="214" t="s">
        <v>72</v>
      </c>
      <c r="L150" s="215"/>
      <c r="M150" s="23"/>
      <c r="N150" s="208" t="s">
        <v>73</v>
      </c>
      <c r="O150" s="209"/>
      <c r="P150" s="210" t="s">
        <v>74</v>
      </c>
      <c r="Q150" s="211"/>
      <c r="R150" s="23"/>
      <c r="S150" s="212" t="s">
        <v>75</v>
      </c>
      <c r="T150" s="213"/>
      <c r="U150" s="214" t="s">
        <v>76</v>
      </c>
      <c r="V150" s="215"/>
      <c r="W150" s="22"/>
      <c r="X150" s="208" t="s">
        <v>77</v>
      </c>
      <c r="Y150" s="209"/>
      <c r="Z150" s="210" t="s">
        <v>78</v>
      </c>
      <c r="AA150" s="211"/>
      <c r="AB150" s="22"/>
      <c r="AC150" s="212" t="s">
        <v>79</v>
      </c>
      <c r="AD150" s="213"/>
      <c r="AE150" s="214" t="s">
        <v>80</v>
      </c>
      <c r="AF150" s="215"/>
      <c r="AG150" s="22"/>
      <c r="AH150" s="208" t="s">
        <v>81</v>
      </c>
      <c r="AI150" s="209"/>
      <c r="AJ150" s="210" t="s">
        <v>82</v>
      </c>
      <c r="AK150" s="211"/>
      <c r="AL150" s="22"/>
      <c r="AM150" s="212" t="s">
        <v>83</v>
      </c>
      <c r="AN150" s="213"/>
      <c r="AO150" s="214" t="s">
        <v>84</v>
      </c>
      <c r="AP150" s="215"/>
      <c r="AQ150" s="23"/>
      <c r="AR150" s="208" t="s">
        <v>85</v>
      </c>
      <c r="AS150" s="209"/>
      <c r="AT150" s="210" t="s">
        <v>86</v>
      </c>
      <c r="AU150" s="211"/>
      <c r="AW150" s="29" t="s">
        <v>4</v>
      </c>
      <c r="AY150" s="136" t="s">
        <v>46</v>
      </c>
      <c r="AZ150" s="13"/>
      <c r="BA150" s="85">
        <f t="shared" si="397"/>
        <v>2.42</v>
      </c>
      <c r="BB150" s="86">
        <f t="shared" si="398"/>
        <v>-25.74390767037784</v>
      </c>
      <c r="BC150" s="90">
        <f t="shared" si="399"/>
        <v>-58.828366336110058</v>
      </c>
      <c r="BD150" s="92"/>
      <c r="BE150" s="14">
        <f t="shared" si="396"/>
        <v>-14.766474130212602</v>
      </c>
      <c r="BF150" s="90">
        <f t="shared" si="422"/>
        <v>-0.25772359248277577</v>
      </c>
      <c r="BG150" s="142">
        <f t="shared" si="421"/>
        <v>-1.0890778362040285E-2</v>
      </c>
    </row>
    <row r="151" spans="2:59" ht="18.600000000000001" customHeight="1" thickTop="1" thickBot="1">
      <c r="B151" s="40">
        <v>0.44</v>
      </c>
      <c r="D151" s="1">
        <v>1</v>
      </c>
      <c r="E151" s="7">
        <v>0</v>
      </c>
      <c r="F151" s="2">
        <v>0</v>
      </c>
      <c r="G151" s="8">
        <v>0</v>
      </c>
      <c r="I151" s="1">
        <v>1</v>
      </c>
      <c r="J151" s="9">
        <v>0</v>
      </c>
      <c r="K151" s="2">
        <v>0</v>
      </c>
      <c r="L151" s="9">
        <f t="shared" ref="L151" si="710">IF(0=(1-$J$9*$K$9*$B151^2),10^14,$B151*$K$9/(1-$J$9*$K$9*$B151^2))</f>
        <v>0.4504667120243756</v>
      </c>
      <c r="N151" s="1">
        <f t="shared" ref="N151" si="711">D151*I151+F151*I154-E151*J151-G151*J154</f>
        <v>1</v>
      </c>
      <c r="O151" s="9">
        <f t="shared" ref="O151" si="712">(D151*J151+E151*I151+F151*J154+G151*I154)</f>
        <v>0</v>
      </c>
      <c r="P151" s="2">
        <f t="shared" ref="P151" si="713">D151*K151+F151*K154-E151*L151-G151*L154</f>
        <v>0</v>
      </c>
      <c r="Q151" s="8">
        <f t="shared" ref="Q151" si="714">(D151*L151+E151*K151+F151*L154+G151*K154)</f>
        <v>0.4504667120243756</v>
      </c>
      <c r="S151" s="1">
        <v>1</v>
      </c>
      <c r="T151" s="7">
        <v>0</v>
      </c>
      <c r="U151" s="2">
        <v>0</v>
      </c>
      <c r="V151" s="8">
        <v>0</v>
      </c>
      <c r="X151" s="1">
        <f t="shared" ref="X151" si="715">N151*S151+P151*S154-O151*T151-Q151*T154</f>
        <v>0.76031224831905886</v>
      </c>
      <c r="Y151" s="9">
        <f t="shared" ref="Y151" si="716">(N151*T151+O151*S151+P151*T154+Q151*S154)</f>
        <v>0</v>
      </c>
      <c r="Z151" s="2">
        <f t="shared" ref="Z151" si="717">N151*U151+P151*U154-O151*V151-Q151*V154</f>
        <v>0</v>
      </c>
      <c r="AA151" s="8">
        <f t="shared" ref="AA151" si="718">(N151*V151+O151*U151+P151*V154+Q151*U154)</f>
        <v>0.4504667120243756</v>
      </c>
      <c r="AB151" s="22"/>
      <c r="AC151" s="1">
        <v>1</v>
      </c>
      <c r="AD151" s="9">
        <v>0</v>
      </c>
      <c r="AE151" s="2">
        <v>0</v>
      </c>
      <c r="AF151" s="9">
        <f t="shared" ref="AF151" si="719">$B151*$AE$9</f>
        <v>0.35670360000000001</v>
      </c>
      <c r="AH151" s="1">
        <f t="shared" ref="AH151" si="720">X151*AC151+Z151*AC154-Y151*AD151-AA151*AD154</f>
        <v>0.76031224831905886</v>
      </c>
      <c r="AI151" s="9">
        <f t="shared" ref="AI151" si="721">(X151*AD151+Y151*AC151+Z151*AD154+AA151*AC154)</f>
        <v>0</v>
      </c>
      <c r="AJ151" s="2">
        <f t="shared" ref="AJ151" si="722">X151*AE151+Z151*AE154-Y151*AF151-AA151*AF154</f>
        <v>0</v>
      </c>
      <c r="AK151" s="8">
        <f t="shared" ref="AK151" si="723">(X151*AF151+Y151*AE151+Z151*AF154+AA151*AE154)</f>
        <v>0.72167282812387779</v>
      </c>
      <c r="AM151" s="18">
        <v>1</v>
      </c>
      <c r="AN151" s="25">
        <v>0</v>
      </c>
      <c r="AO151" s="14">
        <v>0</v>
      </c>
      <c r="AP151" s="24">
        <v>0</v>
      </c>
      <c r="AR151" s="1">
        <f t="shared" ref="AR151" si="724">AH151*AM151+AJ151*AM154-AI151*AN151-AK151*AN154</f>
        <v>0.76031224831905886</v>
      </c>
      <c r="AS151" s="9">
        <f t="shared" ref="AS151" si="725">(AH151*AN151+AI151*AM151+AJ151*AN154+AK151*AM154)</f>
        <v>0.72167282812387779</v>
      </c>
      <c r="AT151" s="2">
        <f t="shared" ref="AT151" si="726">AH151*AO151+AJ151*AO154-AI151*AP151-AK151*AP154</f>
        <v>0</v>
      </c>
      <c r="AU151" s="8">
        <f t="shared" ref="AU151" si="727">(AH151*AP151+AI151*AO151+AJ151*AP154+AK151*AO154)</f>
        <v>0.72167282812387779</v>
      </c>
      <c r="AW151" s="30">
        <f t="shared" ref="AW151" si="728">20*LOG(((1+$AN$9)/$AN$9)/((AR151+AR154)^2+(AS151+AS154)^2)^0.5)</f>
        <v>-1.8327344946837368E-2</v>
      </c>
      <c r="AY151" s="137">
        <f t="shared" ref="AY151" si="729">((AR151^2+AS151^2)^0.5)/((AR154^2+AS154^2)^0.5)</f>
        <v>1.0940775432500669</v>
      </c>
      <c r="AZ151" s="13"/>
      <c r="BA151" s="85">
        <f t="shared" si="397"/>
        <v>2.44</v>
      </c>
      <c r="BB151" s="86">
        <f t="shared" si="398"/>
        <v>-25.718409158173262</v>
      </c>
      <c r="BC151" s="90">
        <f t="shared" si="399"/>
        <v>-59.12369581871431</v>
      </c>
      <c r="BD151" s="92"/>
      <c r="BE151" s="14">
        <f t="shared" si="396"/>
        <v>-14.463913791259118</v>
      </c>
      <c r="BF151" s="90">
        <f t="shared" si="422"/>
        <v>-0.25244291838208743</v>
      </c>
      <c r="BG151" s="142">
        <f t="shared" si="421"/>
        <v>-1.0923482561962307E-2</v>
      </c>
    </row>
    <row r="152" spans="2:59" ht="18.600000000000001" customHeight="1" thickBot="1">
      <c r="D152" s="3"/>
      <c r="G152" s="4"/>
      <c r="I152" s="3"/>
      <c r="L152" s="4"/>
      <c r="N152" s="3"/>
      <c r="Q152" s="4"/>
      <c r="S152" s="3"/>
      <c r="V152" s="4"/>
      <c r="X152" s="3"/>
      <c r="AA152" s="4"/>
      <c r="AC152" s="3"/>
      <c r="AF152" s="4"/>
      <c r="AH152" s="3"/>
      <c r="AK152" s="4"/>
      <c r="AM152" s="18"/>
      <c r="AN152" s="14"/>
      <c r="AO152" s="14"/>
      <c r="AP152" s="19"/>
      <c r="AR152" s="3"/>
      <c r="AU152" s="4"/>
      <c r="AY152" s="138"/>
      <c r="AZ152" s="13"/>
      <c r="BA152" s="85">
        <f t="shared" si="397"/>
        <v>2.46</v>
      </c>
      <c r="BB152" s="86">
        <f t="shared" si="398"/>
        <v>-25.699786763561953</v>
      </c>
      <c r="BC152" s="90">
        <f t="shared" si="399"/>
        <v>-59.412974094539493</v>
      </c>
      <c r="BD152" s="92"/>
      <c r="BE152" s="14">
        <f t="shared" si="396"/>
        <v>-14.171329220338068</v>
      </c>
      <c r="BF152" s="90">
        <f t="shared" si="422"/>
        <v>-0.24733635427898024</v>
      </c>
      <c r="BG152" s="142">
        <f t="shared" si="421"/>
        <v>-1.0938722918886274E-2</v>
      </c>
    </row>
    <row r="153" spans="2:59" ht="18.600000000000001" customHeight="1" thickBot="1">
      <c r="D153" s="216" t="s">
        <v>87</v>
      </c>
      <c r="E153" s="217"/>
      <c r="F153" s="218" t="s">
        <v>88</v>
      </c>
      <c r="G153" s="219"/>
      <c r="H153" s="207"/>
      <c r="I153" s="216" t="s">
        <v>89</v>
      </c>
      <c r="J153" s="217"/>
      <c r="K153" s="218" t="s">
        <v>90</v>
      </c>
      <c r="L153" s="219"/>
      <c r="N153" s="208" t="s">
        <v>7</v>
      </c>
      <c r="O153" s="209"/>
      <c r="P153" s="210" t="s">
        <v>8</v>
      </c>
      <c r="Q153" s="211"/>
      <c r="S153" s="216" t="s">
        <v>91</v>
      </c>
      <c r="T153" s="217"/>
      <c r="U153" s="218" t="s">
        <v>92</v>
      </c>
      <c r="V153" s="219"/>
      <c r="W153" s="22"/>
      <c r="X153" s="208" t="s">
        <v>93</v>
      </c>
      <c r="Y153" s="209"/>
      <c r="Z153" s="210" t="s">
        <v>94</v>
      </c>
      <c r="AA153" s="211"/>
      <c r="AB153" s="22"/>
      <c r="AC153" s="216" t="s">
        <v>3</v>
      </c>
      <c r="AD153" s="217"/>
      <c r="AE153" s="218" t="s">
        <v>2</v>
      </c>
      <c r="AF153" s="219"/>
      <c r="AG153" s="22"/>
      <c r="AH153" s="208" t="s">
        <v>95</v>
      </c>
      <c r="AI153" s="209"/>
      <c r="AJ153" s="210" t="s">
        <v>96</v>
      </c>
      <c r="AK153" s="211"/>
      <c r="AL153" s="22"/>
      <c r="AM153" s="216" t="s">
        <v>97</v>
      </c>
      <c r="AN153" s="217"/>
      <c r="AO153" s="218" t="s">
        <v>98</v>
      </c>
      <c r="AP153" s="219"/>
      <c r="AR153" s="208" t="s">
        <v>99</v>
      </c>
      <c r="AS153" s="209"/>
      <c r="AT153" s="210" t="s">
        <v>100</v>
      </c>
      <c r="AU153" s="211"/>
      <c r="AW153" s="48" t="s">
        <v>10</v>
      </c>
      <c r="AY153" s="139" t="s">
        <v>47</v>
      </c>
      <c r="AZ153" s="13"/>
      <c r="BA153" s="85">
        <f t="shared" si="397"/>
        <v>2.48</v>
      </c>
      <c r="BB153" s="86">
        <f t="shared" si="398"/>
        <v>-25.687485197401671</v>
      </c>
      <c r="BC153" s="90">
        <f t="shared" si="399"/>
        <v>-59.696400678946254</v>
      </c>
      <c r="BD153" s="92"/>
      <c r="BE153" s="14">
        <f t="shared" si="396"/>
        <v>-13.888259238407828</v>
      </c>
      <c r="BF153" s="90">
        <f t="shared" si="422"/>
        <v>-0.24239585108073672</v>
      </c>
      <c r="BG153" s="142">
        <f t="shared" si="421"/>
        <v>-1.0937842046529707E-2</v>
      </c>
    </row>
    <row r="154" spans="2:59" ht="18.600000000000001" customHeight="1" thickTop="1" thickBot="1">
      <c r="D154" s="1">
        <v>0</v>
      </c>
      <c r="E154" s="8">
        <f t="shared" ref="E154" si="730">$E$9*$B151</f>
        <v>0.24935240000000003</v>
      </c>
      <c r="F154" s="2">
        <v>1</v>
      </c>
      <c r="G154" s="8">
        <v>0</v>
      </c>
      <c r="I154" s="1">
        <v>0</v>
      </c>
      <c r="J154" s="9">
        <v>0</v>
      </c>
      <c r="K154" s="2">
        <v>1</v>
      </c>
      <c r="L154" s="8">
        <v>0</v>
      </c>
      <c r="N154" s="1">
        <f t="shared" ref="N154" si="731">D154*I151+F154*I154-E154*J151-G154*J154</f>
        <v>0</v>
      </c>
      <c r="O154" s="9">
        <f t="shared" ref="O154" si="732">(D154*J151+E154*I151+F154*J154+G154*I154)</f>
        <v>0.24935240000000003</v>
      </c>
      <c r="P154" s="2">
        <f t="shared" ref="P154" si="733">D154*K151+F154*K154-E154*L151-G154*L154</f>
        <v>0.88767504423661303</v>
      </c>
      <c r="Q154" s="8">
        <f t="shared" ref="Q154" si="734">(D154*L151+E154*K151+F154*L154+G154*K154)</f>
        <v>0</v>
      </c>
      <c r="S154" s="1">
        <v>0</v>
      </c>
      <c r="T154" s="8">
        <f t="shared" ref="T154" si="735">$T$9*$B151</f>
        <v>0.53208759999999999</v>
      </c>
      <c r="U154" s="2">
        <v>1</v>
      </c>
      <c r="V154" s="8">
        <v>0</v>
      </c>
      <c r="X154" s="1">
        <f t="shared" ref="X154" si="736">N154*S151+P154*S154-O154*T151-Q154*T154</f>
        <v>0</v>
      </c>
      <c r="Y154" s="9">
        <f t="shared" ref="Y154" si="737">(N154*T151+O154*S151+P154*T154+Q154*S154)</f>
        <v>0.72167328386775331</v>
      </c>
      <c r="Z154" s="2">
        <f t="shared" ref="Z154" si="738">N154*U151+P154*U154-O154*V151-Q154*V154</f>
        <v>0.88767504423661303</v>
      </c>
      <c r="AA154" s="8">
        <f t="shared" ref="AA154" si="739">(N154*V151+O154*U151+P154*V154+Q154*U154)</f>
        <v>0</v>
      </c>
      <c r="AB154" s="22"/>
      <c r="AC154" s="1">
        <v>0</v>
      </c>
      <c r="AD154" s="9">
        <v>0</v>
      </c>
      <c r="AE154" s="2">
        <v>1</v>
      </c>
      <c r="AF154" s="8">
        <v>0</v>
      </c>
      <c r="AH154" s="1">
        <f t="shared" ref="AH154" si="740">X154*AC151+Z154*AC154-Y154*AD151-AA154*AD154</f>
        <v>0</v>
      </c>
      <c r="AI154" s="9">
        <f t="shared" ref="AI154" si="741">(X154*AD151+Y154*AC151+Z154*AD154+AA154*AC154)</f>
        <v>0.72167328386775331</v>
      </c>
      <c r="AJ154" s="2">
        <f t="shared" ref="AJ154" si="742">X154*AE151+Z154*AE154-Y154*AF151-AA154*AF154</f>
        <v>0.63025158585716357</v>
      </c>
      <c r="AK154" s="8">
        <f t="shared" ref="AK154" si="743">(X154*AF151+Y154*AE151+Z154*AF154+AA154*AE154)</f>
        <v>0</v>
      </c>
      <c r="AM154" s="20">
        <f t="shared" ref="AM154" si="744">1/$AN$9</f>
        <v>1</v>
      </c>
      <c r="AN154" s="27">
        <v>0</v>
      </c>
      <c r="AO154" s="21">
        <v>1</v>
      </c>
      <c r="AP154" s="26">
        <v>0</v>
      </c>
      <c r="AR154" s="1">
        <f t="shared" ref="AR154" si="745">AH154*AM151+AJ154*AM154-AI154*AN151-AK154*AN154</f>
        <v>0.63025158585716357</v>
      </c>
      <c r="AS154" s="9">
        <f t="shared" ref="AS154" si="746">(AH154*AN151+AI154*AM151+AJ154*AN154+AK154*AM154)</f>
        <v>0.72167328386775331</v>
      </c>
      <c r="AT154" s="2">
        <f t="shared" ref="AT154" si="747">AH154*AO151+AJ154*AO154-AI154*AP151-AK154*AP154</f>
        <v>0.63025158585716357</v>
      </c>
      <c r="AU154" s="8">
        <f t="shared" ref="AU154" si="748">(AH154*AP151+AI154*AO151+AJ154*AP154+AK154*AO154)</f>
        <v>0</v>
      </c>
      <c r="AW154" s="49">
        <f t="shared" ref="AW154" si="749">(180/PI())*ATAN(-1*(AS151/AR151))</f>
        <v>-43.506480069010912</v>
      </c>
      <c r="AY154" s="140">
        <f t="shared" ref="AY154" si="750">20*LOG(((1-(10^(AW151/20)^2)*(1-((1-AY151)/(1+AY151))^2))^0.5))</f>
        <v>-22.061440423484399</v>
      </c>
      <c r="AZ154" s="13"/>
      <c r="BA154" s="85">
        <f t="shared" si="397"/>
        <v>2.5</v>
      </c>
      <c r="BB154" s="86">
        <f t="shared" si="398"/>
        <v>-25.681004132138298</v>
      </c>
      <c r="BC154" s="90">
        <f t="shared" si="399"/>
        <v>-59.974165863714411</v>
      </c>
      <c r="BD154" s="92"/>
      <c r="BE154" s="14">
        <f t="shared" si="396"/>
        <v>-13.614270055651533</v>
      </c>
      <c r="BF154" s="90">
        <f t="shared" si="422"/>
        <v>-0.23761383772679087</v>
      </c>
      <c r="BG154" s="142">
        <f t="shared" si="421"/>
        <v>-1.0922118358994436E-2</v>
      </c>
    </row>
    <row r="155" spans="2:59" ht="18.600000000000001" customHeight="1">
      <c r="AY155" s="37"/>
      <c r="BA155" s="85">
        <f t="shared" si="397"/>
        <v>2.52</v>
      </c>
      <c r="BB155" s="86">
        <f t="shared" si="398"/>
        <v>-25.679891471052247</v>
      </c>
      <c r="BC155" s="90">
        <f t="shared" si="399"/>
        <v>-60.246451264827442</v>
      </c>
      <c r="BD155" s="88"/>
      <c r="BE155" s="14">
        <f t="shared" si="396"/>
        <v>-13.348953303322718</v>
      </c>
      <c r="BF155" s="90">
        <f t="shared" si="422"/>
        <v>-0.23298318683795471</v>
      </c>
      <c r="BG155" s="142">
        <f t="shared" si="421"/>
        <v>-1.089276495148132E-2</v>
      </c>
    </row>
    <row r="156" spans="2:59" ht="18.600000000000001" customHeight="1" thickBot="1">
      <c r="D156" s="22" t="s">
        <v>60</v>
      </c>
      <c r="E156" s="22"/>
      <c r="F156" s="22"/>
      <c r="G156" s="22"/>
      <c r="H156" s="22"/>
      <c r="I156" s="22" t="s">
        <v>61</v>
      </c>
      <c r="J156" s="22"/>
      <c r="K156" s="22"/>
      <c r="L156" s="22"/>
      <c r="M156" s="23"/>
      <c r="N156" s="23"/>
      <c r="O156" s="28" t="s">
        <v>62</v>
      </c>
      <c r="P156" s="23"/>
      <c r="Q156" s="23"/>
      <c r="R156" s="23"/>
      <c r="S156" s="22"/>
      <c r="T156" s="22" t="s">
        <v>63</v>
      </c>
      <c r="U156" s="23"/>
      <c r="V156" s="23"/>
      <c r="W156" s="23"/>
      <c r="X156" s="23"/>
      <c r="Y156" s="28" t="s">
        <v>64</v>
      </c>
      <c r="Z156" s="23"/>
      <c r="AA156" s="23"/>
      <c r="AB156" s="23"/>
      <c r="AC156" s="28" t="s">
        <v>65</v>
      </c>
      <c r="AD156" s="22"/>
      <c r="AE156" s="22"/>
      <c r="AF156" s="22"/>
      <c r="AG156" s="22"/>
      <c r="AH156" s="23"/>
      <c r="AI156" s="28" t="s">
        <v>66</v>
      </c>
      <c r="AJ156" s="23"/>
      <c r="AK156" s="23"/>
      <c r="AL156" s="22"/>
      <c r="AM156" s="28" t="s">
        <v>67</v>
      </c>
      <c r="AN156" s="22"/>
      <c r="AO156" s="23"/>
      <c r="AP156" s="23"/>
      <c r="AQ156" s="23"/>
      <c r="AR156" s="23"/>
      <c r="AS156" s="28" t="s">
        <v>68</v>
      </c>
      <c r="AT156" s="23"/>
      <c r="AU156" s="23"/>
      <c r="BA156" s="85">
        <f t="shared" si="397"/>
        <v>2.54</v>
      </c>
      <c r="BB156" s="86">
        <f t="shared" si="398"/>
        <v>-25.683737603501854</v>
      </c>
      <c r="BC156" s="90">
        <f t="shared" si="399"/>
        <v>-60.513430330893897</v>
      </c>
      <c r="BD156" s="88"/>
      <c r="BE156" s="14">
        <f t="shared" si="396"/>
        <v>-13.091924229765072</v>
      </c>
      <c r="BF156" s="90">
        <f t="shared" si="422"/>
        <v>-0.22849718323102308</v>
      </c>
      <c r="BG156" s="142">
        <f t="shared" si="421"/>
        <v>-1.0850929447712213E-2</v>
      </c>
    </row>
    <row r="157" spans="2:59" ht="18.600000000000001" customHeight="1" thickBot="1">
      <c r="B157" s="11"/>
      <c r="D157" s="212" t="s">
        <v>69</v>
      </c>
      <c r="E157" s="213"/>
      <c r="F157" s="214" t="s">
        <v>70</v>
      </c>
      <c r="G157" s="215"/>
      <c r="H157" s="207"/>
      <c r="I157" s="212" t="s">
        <v>71</v>
      </c>
      <c r="J157" s="213"/>
      <c r="K157" s="214" t="s">
        <v>72</v>
      </c>
      <c r="L157" s="215"/>
      <c r="M157" s="23"/>
      <c r="N157" s="208" t="s">
        <v>73</v>
      </c>
      <c r="O157" s="209"/>
      <c r="P157" s="210" t="s">
        <v>74</v>
      </c>
      <c r="Q157" s="211"/>
      <c r="R157" s="23"/>
      <c r="S157" s="212" t="s">
        <v>75</v>
      </c>
      <c r="T157" s="213"/>
      <c r="U157" s="214" t="s">
        <v>76</v>
      </c>
      <c r="V157" s="215"/>
      <c r="W157" s="22"/>
      <c r="X157" s="208" t="s">
        <v>77</v>
      </c>
      <c r="Y157" s="209"/>
      <c r="Z157" s="210" t="s">
        <v>78</v>
      </c>
      <c r="AA157" s="211"/>
      <c r="AB157" s="22"/>
      <c r="AC157" s="212" t="s">
        <v>79</v>
      </c>
      <c r="AD157" s="213"/>
      <c r="AE157" s="214" t="s">
        <v>80</v>
      </c>
      <c r="AF157" s="215"/>
      <c r="AG157" s="22"/>
      <c r="AH157" s="208" t="s">
        <v>81</v>
      </c>
      <c r="AI157" s="209"/>
      <c r="AJ157" s="210" t="s">
        <v>82</v>
      </c>
      <c r="AK157" s="211"/>
      <c r="AL157" s="22"/>
      <c r="AM157" s="212" t="s">
        <v>83</v>
      </c>
      <c r="AN157" s="213"/>
      <c r="AO157" s="214" t="s">
        <v>84</v>
      </c>
      <c r="AP157" s="215"/>
      <c r="AQ157" s="23"/>
      <c r="AR157" s="208" t="s">
        <v>85</v>
      </c>
      <c r="AS157" s="209"/>
      <c r="AT157" s="210" t="s">
        <v>86</v>
      </c>
      <c r="AU157" s="211"/>
      <c r="AW157" s="29" t="s">
        <v>4</v>
      </c>
      <c r="AY157" s="136" t="s">
        <v>46</v>
      </c>
      <c r="AZ157" s="13"/>
      <c r="BA157" s="85">
        <f t="shared" si="397"/>
        <v>2.56</v>
      </c>
      <c r="BB157" s="86">
        <f t="shared" si="398"/>
        <v>-25.692170478630679</v>
      </c>
      <c r="BC157" s="90">
        <f t="shared" si="399"/>
        <v>-60.775268815489198</v>
      </c>
      <c r="BD157" s="92"/>
      <c r="BE157" s="14">
        <f t="shared" si="396"/>
        <v>-12.842820045173287</v>
      </c>
      <c r="BF157" s="90">
        <f t="shared" si="422"/>
        <v>-0.22414949502940074</v>
      </c>
      <c r="BG157" s="142">
        <f t="shared" si="421"/>
        <v>-1.0797694606933618E-2</v>
      </c>
    </row>
    <row r="158" spans="2:59" ht="18.600000000000001" customHeight="1" thickTop="1" thickBot="1">
      <c r="B158" s="40">
        <v>0.46</v>
      </c>
      <c r="D158" s="1">
        <v>1</v>
      </c>
      <c r="E158" s="7">
        <v>0</v>
      </c>
      <c r="F158" s="2">
        <v>0</v>
      </c>
      <c r="G158" s="8">
        <v>0</v>
      </c>
      <c r="I158" s="1">
        <v>1</v>
      </c>
      <c r="J158" s="9">
        <v>0</v>
      </c>
      <c r="K158" s="2">
        <v>0</v>
      </c>
      <c r="L158" s="9">
        <f t="shared" ref="L158" si="751">IF(0=(1-$J$9*$K$9*$B158^2),10^14,$B158*$K$9/(1-$J$9*$K$9*$B158^2))</f>
        <v>0.47361002807536556</v>
      </c>
      <c r="N158" s="1">
        <f t="shared" ref="N158" si="752">D158*I158+F158*I161-E158*J158-G158*J161</f>
        <v>1</v>
      </c>
      <c r="O158" s="9">
        <f t="shared" ref="O158" si="753">(D158*J158+E158*I158+F158*J161+G158*I161)</f>
        <v>0</v>
      </c>
      <c r="P158" s="2">
        <f t="shared" ref="P158" si="754">D158*K158+F158*K161-E158*L158-G158*L161</f>
        <v>0</v>
      </c>
      <c r="Q158" s="8">
        <f t="shared" ref="Q158" si="755">(D158*L158+E158*K158+F158*L161+G158*K161)</f>
        <v>0.47361002807536556</v>
      </c>
      <c r="S158" s="1">
        <v>1</v>
      </c>
      <c r="T158" s="7">
        <v>0</v>
      </c>
      <c r="U158" s="2">
        <v>0</v>
      </c>
      <c r="V158" s="8">
        <v>0</v>
      </c>
      <c r="X158" s="1">
        <f t="shared" ref="X158" si="756">N158*S158+P158*S161-O158*T158-Q158*T161</f>
        <v>0.73654333940842087</v>
      </c>
      <c r="Y158" s="9">
        <f t="shared" ref="Y158" si="757">(N158*T158+O158*S158+P158*T161+Q158*S161)</f>
        <v>0</v>
      </c>
      <c r="Z158" s="2">
        <f t="shared" ref="Z158" si="758">N158*U158+P158*U161-O158*V158-Q158*V161</f>
        <v>0</v>
      </c>
      <c r="AA158" s="8">
        <f t="shared" ref="AA158" si="759">(N158*V158+O158*U158+P158*V161+Q158*U161)</f>
        <v>0.47361002807536556</v>
      </c>
      <c r="AB158" s="22"/>
      <c r="AC158" s="1">
        <v>1</v>
      </c>
      <c r="AD158" s="9">
        <v>0</v>
      </c>
      <c r="AE158" s="2">
        <v>0</v>
      </c>
      <c r="AF158" s="9">
        <f t="shared" ref="AF158" si="760">$B158*$AE$9</f>
        <v>0.37291740000000001</v>
      </c>
      <c r="AH158" s="1">
        <f t="shared" ref="AH158" si="761">X158*AC158+Z158*AC161-Y158*AD158-AA158*AD161</f>
        <v>0.73654333940842087</v>
      </c>
      <c r="AI158" s="9">
        <f t="shared" ref="AI158" si="762">(X158*AD158+Y158*AC158+Z158*AD161+AA158*AC161)</f>
        <v>0</v>
      </c>
      <c r="AJ158" s="2">
        <f t="shared" ref="AJ158" si="763">X158*AE158+Z158*AE161-Y158*AF158-AA158*AF161</f>
        <v>0</v>
      </c>
      <c r="AK158" s="8">
        <f t="shared" ref="AK158" si="764">(X158*AF158+Y158*AE158+Z158*AF161+AA158*AE161)</f>
        <v>0.7482798551948715</v>
      </c>
      <c r="AM158" s="18">
        <v>1</v>
      </c>
      <c r="AN158" s="25">
        <v>0</v>
      </c>
      <c r="AO158" s="14">
        <v>0</v>
      </c>
      <c r="AP158" s="24">
        <v>0</v>
      </c>
      <c r="AR158" s="1">
        <f t="shared" ref="AR158" si="765">AH158*AM158+AJ158*AM161-AI158*AN158-AK158*AN161</f>
        <v>0.73654333940842087</v>
      </c>
      <c r="AS158" s="9">
        <f t="shared" ref="AS158" si="766">(AH158*AN158+AI158*AM158+AJ158*AN161+AK158*AM161)</f>
        <v>0.7482798551948715</v>
      </c>
      <c r="AT158" s="2">
        <f t="shared" ref="AT158" si="767">AH158*AO158+AJ158*AO161-AI158*AP158-AK158*AP161</f>
        <v>0</v>
      </c>
      <c r="AU158" s="8">
        <f t="shared" ref="AU158" si="768">(AH158*AP158+AI158*AO158+AJ158*AP161+AK158*AO161)</f>
        <v>0.7482798551948715</v>
      </c>
      <c r="AW158" s="30">
        <f t="shared" ref="AW158" si="769">20*LOG(((1+$AN$9)/$AN$9)/((AR158+AR161)^2+(AS158+AS161)^2)^0.5)</f>
        <v>-2.0943202471173469E-2</v>
      </c>
      <c r="AY158" s="137">
        <f t="shared" ref="AY158" si="770">((AR158^2+AS158^2)^0.5)/((AR161^2+AS161^2)^0.5)</f>
        <v>1.0964990576273683</v>
      </c>
      <c r="AZ158" s="13"/>
      <c r="BA158" s="85">
        <f t="shared" si="397"/>
        <v>2.58</v>
      </c>
      <c r="BB158" s="86">
        <f t="shared" si="398"/>
        <v>-25.704851362236806</v>
      </c>
      <c r="BC158" s="90">
        <f t="shared" si="399"/>
        <v>-61.032125216392664</v>
      </c>
      <c r="BD158" s="92"/>
      <c r="BE158" s="14">
        <f t="shared" si="396"/>
        <v>-12.601298401260042</v>
      </c>
      <c r="BF158" s="90">
        <f t="shared" si="422"/>
        <v>-0.21993414712828527</v>
      </c>
      <c r="BG158" s="142">
        <f t="shared" si="421"/>
        <v>-1.0734079520087409E-2</v>
      </c>
    </row>
    <row r="159" spans="2:59" ht="18.600000000000001" customHeight="1" thickBot="1">
      <c r="D159" s="3"/>
      <c r="G159" s="4"/>
      <c r="I159" s="3"/>
      <c r="L159" s="4"/>
      <c r="N159" s="3"/>
      <c r="Q159" s="4"/>
      <c r="S159" s="3"/>
      <c r="V159" s="4"/>
      <c r="X159" s="3"/>
      <c r="AA159" s="4"/>
      <c r="AC159" s="3"/>
      <c r="AF159" s="4"/>
      <c r="AH159" s="3"/>
      <c r="AK159" s="4"/>
      <c r="AM159" s="18"/>
      <c r="AN159" s="14"/>
      <c r="AO159" s="14"/>
      <c r="AP159" s="19"/>
      <c r="AR159" s="3"/>
      <c r="AU159" s="4"/>
      <c r="AY159" s="138"/>
      <c r="AZ159" s="13"/>
      <c r="BA159" s="85">
        <f t="shared" si="397"/>
        <v>2.6</v>
      </c>
      <c r="BB159" s="86">
        <f t="shared" si="398"/>
        <v>-25.721471166840999</v>
      </c>
      <c r="BC159" s="90">
        <f t="shared" si="399"/>
        <v>-61.284151184417865</v>
      </c>
      <c r="BD159" s="92"/>
      <c r="BE159" s="14">
        <f t="shared" si="396"/>
        <v>-12.367035993382547</v>
      </c>
      <c r="BF159" s="90">
        <f t="shared" si="422"/>
        <v>-0.21584549679717313</v>
      </c>
      <c r="BG159" s="142">
        <f t="shared" si="421"/>
        <v>-1.066104125530566E-2</v>
      </c>
    </row>
    <row r="160" spans="2:59" ht="18.600000000000001" customHeight="1" thickBot="1">
      <c r="D160" s="216" t="s">
        <v>87</v>
      </c>
      <c r="E160" s="217"/>
      <c r="F160" s="218" t="s">
        <v>88</v>
      </c>
      <c r="G160" s="219"/>
      <c r="H160" s="207"/>
      <c r="I160" s="216" t="s">
        <v>89</v>
      </c>
      <c r="J160" s="217"/>
      <c r="K160" s="218" t="s">
        <v>90</v>
      </c>
      <c r="L160" s="219"/>
      <c r="N160" s="208" t="s">
        <v>7</v>
      </c>
      <c r="O160" s="209"/>
      <c r="P160" s="210" t="s">
        <v>8</v>
      </c>
      <c r="Q160" s="211"/>
      <c r="S160" s="216" t="s">
        <v>91</v>
      </c>
      <c r="T160" s="217"/>
      <c r="U160" s="218" t="s">
        <v>92</v>
      </c>
      <c r="V160" s="219"/>
      <c r="W160" s="22"/>
      <c r="X160" s="208" t="s">
        <v>93</v>
      </c>
      <c r="Y160" s="209"/>
      <c r="Z160" s="210" t="s">
        <v>94</v>
      </c>
      <c r="AA160" s="211"/>
      <c r="AB160" s="22"/>
      <c r="AC160" s="216" t="s">
        <v>3</v>
      </c>
      <c r="AD160" s="217"/>
      <c r="AE160" s="218" t="s">
        <v>2</v>
      </c>
      <c r="AF160" s="219"/>
      <c r="AG160" s="22"/>
      <c r="AH160" s="208" t="s">
        <v>95</v>
      </c>
      <c r="AI160" s="209"/>
      <c r="AJ160" s="210" t="s">
        <v>96</v>
      </c>
      <c r="AK160" s="211"/>
      <c r="AL160" s="22"/>
      <c r="AM160" s="216" t="s">
        <v>97</v>
      </c>
      <c r="AN160" s="217"/>
      <c r="AO160" s="218" t="s">
        <v>98</v>
      </c>
      <c r="AP160" s="219"/>
      <c r="AR160" s="208" t="s">
        <v>99</v>
      </c>
      <c r="AS160" s="209"/>
      <c r="AT160" s="210" t="s">
        <v>100</v>
      </c>
      <c r="AU160" s="211"/>
      <c r="AW160" s="48" t="s">
        <v>10</v>
      </c>
      <c r="AY160" s="139" t="s">
        <v>47</v>
      </c>
      <c r="AZ160" s="13"/>
      <c r="BA160" s="85">
        <f t="shared" si="397"/>
        <v>2.62</v>
      </c>
      <c r="BB160" s="86">
        <f t="shared" si="398"/>
        <v>-25.741747265052389</v>
      </c>
      <c r="BC160" s="90">
        <f t="shared" si="399"/>
        <v>-61.531491904285517</v>
      </c>
      <c r="BD160" s="92"/>
      <c r="BE160" s="14">
        <f t="shared" ref="BE160:BE223" si="771">(BC161-BC160)/(BA161-BA160)</f>
        <v>-12.139727274020007</v>
      </c>
      <c r="BF160" s="90">
        <f t="shared" si="422"/>
        <v>-0.211878211225805</v>
      </c>
      <c r="BG160" s="142">
        <f t="shared" si="421"/>
        <v>-1.0579476838256975E-2</v>
      </c>
    </row>
    <row r="161" spans="2:59" ht="18.600000000000001" customHeight="1" thickTop="1" thickBot="1">
      <c r="D161" s="1">
        <v>0</v>
      </c>
      <c r="E161" s="8">
        <f t="shared" ref="E161" si="772">$E$9*$B158</f>
        <v>0.26068660000000005</v>
      </c>
      <c r="F161" s="2">
        <v>1</v>
      </c>
      <c r="G161" s="8">
        <v>0</v>
      </c>
      <c r="I161" s="1">
        <v>0</v>
      </c>
      <c r="J161" s="9">
        <v>0</v>
      </c>
      <c r="K161" s="2">
        <v>1</v>
      </c>
      <c r="L161" s="8">
        <v>0</v>
      </c>
      <c r="N161" s="1">
        <f t="shared" ref="N161" si="773">D161*I158+F161*I161-E161*J158-G161*J161</f>
        <v>0</v>
      </c>
      <c r="O161" s="9">
        <f t="shared" ref="O161" si="774">(D161*J158+E161*I158+F161*J161+G161*I161)</f>
        <v>0.26068660000000005</v>
      </c>
      <c r="P161" s="2">
        <f t="shared" ref="P161" si="775">D161*K158+F161*K161-E161*L158-G161*L161</f>
        <v>0.87653621205512833</v>
      </c>
      <c r="Q161" s="8">
        <f t="shared" ref="Q161" si="776">(D161*L158+E161*K158+F161*L161+G161*K161)</f>
        <v>0</v>
      </c>
      <c r="S161" s="1">
        <v>0</v>
      </c>
      <c r="T161" s="8">
        <f t="shared" ref="T161" si="777">$T$9*$B158</f>
        <v>0.55627340000000003</v>
      </c>
      <c r="U161" s="2">
        <v>1</v>
      </c>
      <c r="V161" s="8">
        <v>0</v>
      </c>
      <c r="X161" s="1">
        <f t="shared" ref="X161" si="778">N161*S158+P161*S161-O161*T158-Q161*T161</f>
        <v>0</v>
      </c>
      <c r="Y161" s="9">
        <f t="shared" ref="Y161" si="779">(N161*T158+O161*S158+P161*T161+Q161*S161)</f>
        <v>0.74828037890302723</v>
      </c>
      <c r="Z161" s="2">
        <f t="shared" ref="Z161" si="780">N161*U158+P161*U161-O161*V158-Q161*V161</f>
        <v>0.87653621205512833</v>
      </c>
      <c r="AA161" s="8">
        <f t="shared" ref="AA161" si="781">(N161*V158+O161*U158+P161*V161+Q161*U161)</f>
        <v>0</v>
      </c>
      <c r="AB161" s="22"/>
      <c r="AC161" s="1">
        <v>0</v>
      </c>
      <c r="AD161" s="9">
        <v>0</v>
      </c>
      <c r="AE161" s="2">
        <v>1</v>
      </c>
      <c r="AF161" s="8">
        <v>0</v>
      </c>
      <c r="AH161" s="1">
        <f t="shared" ref="AH161" si="782">X161*AC158+Z161*AC161-Y161*AD158-AA161*AD161</f>
        <v>0</v>
      </c>
      <c r="AI161" s="9">
        <f t="shared" ref="AI161" si="783">(X161*AD158+Y161*AC158+Z161*AD161+AA161*AC161)</f>
        <v>0.74828037890302723</v>
      </c>
      <c r="AJ161" s="2">
        <f t="shared" ref="AJ161" si="784">X161*AE158+Z161*AE161-Y161*AF158-AA161*AF161</f>
        <v>0.5974894386835965</v>
      </c>
      <c r="AK161" s="8">
        <f t="shared" ref="AK161" si="785">(X161*AF158+Y161*AE158+Z161*AF161+AA161*AE161)</f>
        <v>0</v>
      </c>
      <c r="AM161" s="20">
        <f t="shared" ref="AM161" si="786">1/$AN$9</f>
        <v>1</v>
      </c>
      <c r="AN161" s="27">
        <v>0</v>
      </c>
      <c r="AO161" s="21">
        <v>1</v>
      </c>
      <c r="AP161" s="26">
        <v>0</v>
      </c>
      <c r="AR161" s="1">
        <f t="shared" ref="AR161" si="787">AH161*AM158+AJ161*AM161-AI161*AN158-AK161*AN161</f>
        <v>0.5974894386835965</v>
      </c>
      <c r="AS161" s="9">
        <f t="shared" ref="AS161" si="788">(AH161*AN158+AI161*AM158+AJ161*AN161+AK161*AM161)</f>
        <v>0.74828037890302723</v>
      </c>
      <c r="AT161" s="2">
        <f t="shared" ref="AT161" si="789">AH161*AO158+AJ161*AO161-AI161*AP158-AK161*AP161</f>
        <v>0.5974894386835965</v>
      </c>
      <c r="AU161" s="8">
        <f t="shared" ref="AU161" si="790">(AH161*AP158+AI161*AO158+AJ161*AP161+AK161*AO161)</f>
        <v>0</v>
      </c>
      <c r="AW161" s="49">
        <f t="shared" ref="AW161" si="791">(180/PI())*ATAN(-1*(AS158/AR158))</f>
        <v>-45.452874671652346</v>
      </c>
      <c r="AY161" s="140">
        <f t="shared" ref="AY161" si="792">20*LOG(((1-(10^(AW158/20)^2)*(1-((1-AY158)/(1+AY158))^2))^0.5))</f>
        <v>-21.599448873555474</v>
      </c>
      <c r="AZ161" s="13"/>
      <c r="BA161" s="85">
        <f t="shared" ref="BA161:BA224" si="793">INDEX(B:B,(ROW()-33)*7+25)</f>
        <v>2.64</v>
      </c>
      <c r="BB161" s="86">
        <f t="shared" ref="BB161:BB224" si="794">INDEX(AW:AW,(ROW()-33)*7+25)</f>
        <v>-25.765420712319262</v>
      </c>
      <c r="BC161" s="90">
        <f t="shared" ref="BC161:BC224" si="795">INDEX(AW:AW,(ROW()-33)*7+28)</f>
        <v>-61.774286449765917</v>
      </c>
      <c r="BD161" s="92"/>
      <c r="BE161" s="14">
        <f t="shared" si="771"/>
        <v>-11.919083267527942</v>
      </c>
      <c r="BF161" s="90">
        <f t="shared" si="422"/>
        <v>-0.20802724683772669</v>
      </c>
      <c r="BG161" s="142">
        <f t="shared" si="421"/>
        <v>-1.0490225473994108E-2</v>
      </c>
    </row>
    <row r="162" spans="2:59" ht="18.600000000000001" customHeight="1">
      <c r="AY162" s="37"/>
      <c r="BA162" s="85">
        <f t="shared" si="793"/>
        <v>2.66</v>
      </c>
      <c r="BB162" s="86">
        <f t="shared" si="794"/>
        <v>-25.792253817975666</v>
      </c>
      <c r="BC162" s="90">
        <f t="shared" si="795"/>
        <v>-62.012668115116476</v>
      </c>
      <c r="BD162" s="88"/>
      <c r="BE162" s="14">
        <f t="shared" si="771"/>
        <v>-11.704830477179218</v>
      </c>
      <c r="BF162" s="90">
        <f t="shared" si="422"/>
        <v>-0.20428783021455638</v>
      </c>
      <c r="BG162" s="142">
        <f t="shared" ref="BG162:BG225" si="796">INDEX(AY:AY,(ROW()-33)*7+28)</f>
        <v>-1.039407093444073E-2</v>
      </c>
    </row>
    <row r="163" spans="2:59" ht="18.600000000000001" customHeight="1" thickBot="1">
      <c r="D163" s="22" t="s">
        <v>60</v>
      </c>
      <c r="E163" s="22"/>
      <c r="F163" s="22"/>
      <c r="G163" s="22"/>
      <c r="H163" s="22"/>
      <c r="I163" s="22" t="s">
        <v>61</v>
      </c>
      <c r="J163" s="22"/>
      <c r="K163" s="22"/>
      <c r="L163" s="22"/>
      <c r="M163" s="23"/>
      <c r="N163" s="23"/>
      <c r="O163" s="28" t="s">
        <v>62</v>
      </c>
      <c r="P163" s="23"/>
      <c r="Q163" s="23"/>
      <c r="R163" s="23"/>
      <c r="S163" s="22"/>
      <c r="T163" s="22" t="s">
        <v>63</v>
      </c>
      <c r="U163" s="23"/>
      <c r="V163" s="23"/>
      <c r="W163" s="23"/>
      <c r="X163" s="23"/>
      <c r="Y163" s="28" t="s">
        <v>64</v>
      </c>
      <c r="Z163" s="23"/>
      <c r="AA163" s="23"/>
      <c r="AB163" s="23"/>
      <c r="AC163" s="28" t="s">
        <v>65</v>
      </c>
      <c r="AD163" s="22"/>
      <c r="AE163" s="22"/>
      <c r="AF163" s="22"/>
      <c r="AG163" s="22"/>
      <c r="AH163" s="23"/>
      <c r="AI163" s="28" t="s">
        <v>66</v>
      </c>
      <c r="AJ163" s="23"/>
      <c r="AK163" s="23"/>
      <c r="AL163" s="22"/>
      <c r="AM163" s="28" t="s">
        <v>67</v>
      </c>
      <c r="AN163" s="22"/>
      <c r="AO163" s="23"/>
      <c r="AP163" s="23"/>
      <c r="AQ163" s="23"/>
      <c r="AR163" s="23"/>
      <c r="AS163" s="28" t="s">
        <v>68</v>
      </c>
      <c r="AT163" s="23"/>
      <c r="AU163" s="23"/>
      <c r="BA163" s="85">
        <f t="shared" si="793"/>
        <v>2.68</v>
      </c>
      <c r="BB163" s="86">
        <f t="shared" si="794"/>
        <v>-25.822028013839777</v>
      </c>
      <c r="BC163" s="90">
        <f t="shared" si="795"/>
        <v>-62.246764724660061</v>
      </c>
      <c r="BD163" s="88"/>
      <c r="BE163" s="14">
        <f t="shared" si="771"/>
        <v>-11.496709876321621</v>
      </c>
      <c r="BF163" s="90">
        <f t="shared" si="422"/>
        <v>-0.20065544048836234</v>
      </c>
      <c r="BG163" s="142">
        <f t="shared" si="796"/>
        <v>-1.0291744050212624E-2</v>
      </c>
    </row>
    <row r="164" spans="2:59" ht="18.600000000000001" customHeight="1" thickBot="1">
      <c r="B164" s="11"/>
      <c r="D164" s="212" t="s">
        <v>69</v>
      </c>
      <c r="E164" s="213"/>
      <c r="F164" s="214" t="s">
        <v>70</v>
      </c>
      <c r="G164" s="215"/>
      <c r="H164" s="207"/>
      <c r="I164" s="212" t="s">
        <v>71</v>
      </c>
      <c r="J164" s="213"/>
      <c r="K164" s="214" t="s">
        <v>72</v>
      </c>
      <c r="L164" s="215"/>
      <c r="M164" s="23"/>
      <c r="N164" s="208" t="s">
        <v>73</v>
      </c>
      <c r="O164" s="209"/>
      <c r="P164" s="210" t="s">
        <v>74</v>
      </c>
      <c r="Q164" s="211"/>
      <c r="R164" s="23"/>
      <c r="S164" s="212" t="s">
        <v>75</v>
      </c>
      <c r="T164" s="213"/>
      <c r="U164" s="214" t="s">
        <v>76</v>
      </c>
      <c r="V164" s="215"/>
      <c r="W164" s="22"/>
      <c r="X164" s="208" t="s">
        <v>77</v>
      </c>
      <c r="Y164" s="209"/>
      <c r="Z164" s="210" t="s">
        <v>78</v>
      </c>
      <c r="AA164" s="211"/>
      <c r="AB164" s="22"/>
      <c r="AC164" s="212" t="s">
        <v>79</v>
      </c>
      <c r="AD164" s="213"/>
      <c r="AE164" s="214" t="s">
        <v>80</v>
      </c>
      <c r="AF164" s="215"/>
      <c r="AG164" s="22"/>
      <c r="AH164" s="208" t="s">
        <v>81</v>
      </c>
      <c r="AI164" s="209"/>
      <c r="AJ164" s="210" t="s">
        <v>82</v>
      </c>
      <c r="AK164" s="211"/>
      <c r="AL164" s="22"/>
      <c r="AM164" s="212" t="s">
        <v>83</v>
      </c>
      <c r="AN164" s="213"/>
      <c r="AO164" s="214" t="s">
        <v>84</v>
      </c>
      <c r="AP164" s="215"/>
      <c r="AQ164" s="23"/>
      <c r="AR164" s="208" t="s">
        <v>85</v>
      </c>
      <c r="AS164" s="209"/>
      <c r="AT164" s="210" t="s">
        <v>86</v>
      </c>
      <c r="AU164" s="211"/>
      <c r="AW164" s="29" t="s">
        <v>4</v>
      </c>
      <c r="AY164" s="136" t="s">
        <v>46</v>
      </c>
      <c r="AZ164" s="13"/>
      <c r="BA164" s="85">
        <f t="shared" si="793"/>
        <v>2.7</v>
      </c>
      <c r="BB164" s="86">
        <f t="shared" si="794"/>
        <v>-25.854541978012723</v>
      </c>
      <c r="BC164" s="90">
        <f t="shared" si="795"/>
        <v>-62.476698922186493</v>
      </c>
      <c r="BD164" s="92"/>
      <c r="BE164" s="14">
        <f t="shared" si="771"/>
        <v>-11.294475976340824</v>
      </c>
      <c r="BF164" s="90">
        <f t="shared" ref="BF164:BF227" si="797">PI()*(IF(BE164&lt;0,BE164,(BE165+BE163)/2))/180</f>
        <v>-0.19712579307454853</v>
      </c>
      <c r="BG164" s="142">
        <f t="shared" si="796"/>
        <v>-1.018392525748292E-2</v>
      </c>
    </row>
    <row r="165" spans="2:59" ht="18.600000000000001" customHeight="1" thickTop="1" thickBot="1">
      <c r="B165" s="40">
        <v>0.48</v>
      </c>
      <c r="D165" s="1">
        <v>1</v>
      </c>
      <c r="E165" s="7">
        <v>0</v>
      </c>
      <c r="F165" s="2">
        <v>0</v>
      </c>
      <c r="G165" s="8">
        <v>0</v>
      </c>
      <c r="I165" s="1">
        <v>1</v>
      </c>
      <c r="J165" s="9">
        <v>0</v>
      </c>
      <c r="K165" s="2">
        <v>0</v>
      </c>
      <c r="L165" s="9">
        <f t="shared" ref="L165" si="798">IF(0=(1-$J$9*$K$9*$B165^2),10^14,$B165*$K$9/(1-$J$9*$K$9*$B165^2))</f>
        <v>0.49714288559835573</v>
      </c>
      <c r="N165" s="1">
        <f t="shared" ref="N165" si="799">D165*I165+F165*I168-E165*J165-G165*J168</f>
        <v>1</v>
      </c>
      <c r="O165" s="9">
        <f t="shared" ref="O165" si="800">(D165*J165+E165*I165+F165*J168+G165*I168)</f>
        <v>0</v>
      </c>
      <c r="P165" s="2">
        <f t="shared" ref="P165" si="801">D165*K165+F165*K168-E165*L165-G165*L168</f>
        <v>0</v>
      </c>
      <c r="Q165" s="8">
        <f t="shared" ref="Q165" si="802">(D165*L165+E165*K165+F165*L168+G165*K168)</f>
        <v>0.49714288559835573</v>
      </c>
      <c r="S165" s="1">
        <v>1</v>
      </c>
      <c r="T165" s="7">
        <v>0</v>
      </c>
      <c r="U165" s="2">
        <v>0</v>
      </c>
      <c r="V165" s="8">
        <v>0</v>
      </c>
      <c r="X165" s="1">
        <f t="shared" ref="X165" si="803">N165*S165+P165*S168-O165*T165-Q165*T168</f>
        <v>0.71142883833988702</v>
      </c>
      <c r="Y165" s="9">
        <f t="shared" ref="Y165" si="804">(N165*T165+O165*S165+P165*T168+Q165*S168)</f>
        <v>0</v>
      </c>
      <c r="Z165" s="2">
        <f t="shared" ref="Z165" si="805">N165*U165+P165*U168-O165*V165-Q165*V168</f>
        <v>0</v>
      </c>
      <c r="AA165" s="8">
        <f t="shared" ref="AA165" si="806">(N165*V165+O165*U165+P165*V168+Q165*U168)</f>
        <v>0.49714288559835573</v>
      </c>
      <c r="AB165" s="22"/>
      <c r="AC165" s="1">
        <v>1</v>
      </c>
      <c r="AD165" s="9">
        <v>0</v>
      </c>
      <c r="AE165" s="2">
        <v>0</v>
      </c>
      <c r="AF165" s="9">
        <f t="shared" ref="AF165" si="807">$B165*$AE$9</f>
        <v>0.38913120000000001</v>
      </c>
      <c r="AH165" s="1">
        <f t="shared" ref="AH165" si="808">X165*AC165+Z165*AC168-Y165*AD165-AA165*AD168</f>
        <v>0.71142883833988702</v>
      </c>
      <c r="AI165" s="9">
        <f t="shared" ref="AI165" si="809">(X165*AD165+Y165*AC165+Z165*AD168+AA165*AC168)</f>
        <v>0</v>
      </c>
      <c r="AJ165" s="2">
        <f t="shared" ref="AJ165" si="810">X165*AE165+Z165*AE168-Y165*AF165-AA165*AF168</f>
        <v>0</v>
      </c>
      <c r="AK165" s="8">
        <f t="shared" ref="AK165" si="811">(X165*AF165+Y165*AE165+Z165*AF168+AA165*AE168)</f>
        <v>0.77398204317616193</v>
      </c>
      <c r="AM165" s="18">
        <v>1</v>
      </c>
      <c r="AN165" s="25">
        <v>0</v>
      </c>
      <c r="AO165" s="14">
        <v>0</v>
      </c>
      <c r="AP165" s="24">
        <v>0</v>
      </c>
      <c r="AR165" s="1">
        <f t="shared" ref="AR165" si="812">AH165*AM165+AJ165*AM168-AI165*AN165-AK165*AN168</f>
        <v>0.71142883833988702</v>
      </c>
      <c r="AS165" s="9">
        <f t="shared" ref="AS165" si="813">(AH165*AN165+AI165*AM165+AJ165*AN168+AK165*AM168)</f>
        <v>0.77398204317616193</v>
      </c>
      <c r="AT165" s="2">
        <f t="shared" ref="AT165" si="814">AH165*AO165+AJ165*AO168-AI165*AP165-AK165*AP168</f>
        <v>0</v>
      </c>
      <c r="AU165" s="8">
        <f t="shared" ref="AU165" si="815">(AH165*AP165+AI165*AO165+AJ165*AP168+AK165*AO168)</f>
        <v>0.77398204317616193</v>
      </c>
      <c r="AW165" s="30">
        <f t="shared" ref="AW165" si="816">20*LOG(((1+$AN$9)/$AN$9)/((AR165+AR168)^2+(AS165+AS168)^2)^0.5)</f>
        <v>-2.3666880597388903E-2</v>
      </c>
      <c r="AY165" s="137">
        <f t="shared" ref="AY165" si="817">((AR165^2+AS165^2)^0.5)/((AR168^2+AS168^2)^0.5)</f>
        <v>1.0980139880433255</v>
      </c>
      <c r="AZ165" s="13"/>
      <c r="BA165" s="85">
        <f t="shared" si="793"/>
        <v>2.72</v>
      </c>
      <c r="BB165" s="86">
        <f t="shared" si="794"/>
        <v>-25.889609978372068</v>
      </c>
      <c r="BC165" s="90">
        <f t="shared" si="795"/>
        <v>-62.70258844171331</v>
      </c>
      <c r="BD165" s="92"/>
      <c r="BE165" s="14">
        <f t="shared" si="771"/>
        <v>-11.097895964777027</v>
      </c>
      <c r="BF165" s="90">
        <f t="shared" si="797"/>
        <v>-0.19369482462915175</v>
      </c>
      <c r="BG165" s="142">
        <f t="shared" si="796"/>
        <v>-1.0071247160618906E-2</v>
      </c>
    </row>
    <row r="166" spans="2:59" ht="18.600000000000001" customHeight="1" thickBot="1">
      <c r="D166" s="3"/>
      <c r="G166" s="4"/>
      <c r="I166" s="3"/>
      <c r="L166" s="4"/>
      <c r="N166" s="3"/>
      <c r="Q166" s="4"/>
      <c r="S166" s="3"/>
      <c r="V166" s="4"/>
      <c r="X166" s="3"/>
      <c r="AA166" s="4"/>
      <c r="AC166" s="3"/>
      <c r="AF166" s="4"/>
      <c r="AH166" s="3"/>
      <c r="AK166" s="4"/>
      <c r="AM166" s="18"/>
      <c r="AN166" s="14"/>
      <c r="AO166" s="14"/>
      <c r="AP166" s="19"/>
      <c r="AR166" s="3"/>
      <c r="AU166" s="4"/>
      <c r="AY166" s="138"/>
      <c r="AZ166" s="13"/>
      <c r="BA166" s="85">
        <f t="shared" si="793"/>
        <v>2.74</v>
      </c>
      <c r="BB166" s="86">
        <f t="shared" si="794"/>
        <v>-25.927060405865383</v>
      </c>
      <c r="BC166" s="90">
        <f t="shared" si="795"/>
        <v>-62.924546361008851</v>
      </c>
      <c r="BD166" s="92"/>
      <c r="BE166" s="14">
        <f t="shared" si="771"/>
        <v>-10.906748907614505</v>
      </c>
      <c r="BF166" s="90">
        <f t="shared" si="797"/>
        <v>-0.19035867912616794</v>
      </c>
      <c r="BG166" s="142">
        <f t="shared" si="796"/>
        <v>-9.9542970795067839E-3</v>
      </c>
    </row>
    <row r="167" spans="2:59" ht="18.600000000000001" customHeight="1" thickBot="1">
      <c r="D167" s="216" t="s">
        <v>87</v>
      </c>
      <c r="E167" s="217"/>
      <c r="F167" s="218" t="s">
        <v>88</v>
      </c>
      <c r="G167" s="219"/>
      <c r="H167" s="207"/>
      <c r="I167" s="216" t="s">
        <v>89</v>
      </c>
      <c r="J167" s="217"/>
      <c r="K167" s="218" t="s">
        <v>90</v>
      </c>
      <c r="L167" s="219"/>
      <c r="N167" s="208" t="s">
        <v>7</v>
      </c>
      <c r="O167" s="209"/>
      <c r="P167" s="210" t="s">
        <v>8</v>
      </c>
      <c r="Q167" s="211"/>
      <c r="S167" s="216" t="s">
        <v>91</v>
      </c>
      <c r="T167" s="217"/>
      <c r="U167" s="218" t="s">
        <v>92</v>
      </c>
      <c r="V167" s="219"/>
      <c r="W167" s="22"/>
      <c r="X167" s="208" t="s">
        <v>93</v>
      </c>
      <c r="Y167" s="209"/>
      <c r="Z167" s="210" t="s">
        <v>94</v>
      </c>
      <c r="AA167" s="211"/>
      <c r="AB167" s="22"/>
      <c r="AC167" s="216" t="s">
        <v>3</v>
      </c>
      <c r="AD167" s="217"/>
      <c r="AE167" s="218" t="s">
        <v>2</v>
      </c>
      <c r="AF167" s="219"/>
      <c r="AG167" s="22"/>
      <c r="AH167" s="208" t="s">
        <v>95</v>
      </c>
      <c r="AI167" s="209"/>
      <c r="AJ167" s="210" t="s">
        <v>96</v>
      </c>
      <c r="AK167" s="211"/>
      <c r="AL167" s="22"/>
      <c r="AM167" s="216" t="s">
        <v>97</v>
      </c>
      <c r="AN167" s="217"/>
      <c r="AO167" s="218" t="s">
        <v>98</v>
      </c>
      <c r="AP167" s="219"/>
      <c r="AR167" s="208" t="s">
        <v>99</v>
      </c>
      <c r="AS167" s="209"/>
      <c r="AT167" s="210" t="s">
        <v>100</v>
      </c>
      <c r="AU167" s="211"/>
      <c r="AW167" s="48" t="s">
        <v>10</v>
      </c>
      <c r="AY167" s="139" t="s">
        <v>47</v>
      </c>
      <c r="AZ167" s="13"/>
      <c r="BA167" s="85">
        <f t="shared" si="793"/>
        <v>2.76</v>
      </c>
      <c r="BB167" s="86">
        <f t="shared" si="794"/>
        <v>-25.966734472331503</v>
      </c>
      <c r="BC167" s="90">
        <f t="shared" si="795"/>
        <v>-63.142681339161136</v>
      </c>
      <c r="BD167" s="92"/>
      <c r="BE167" s="14">
        <f t="shared" si="771"/>
        <v>-10.720825010304926</v>
      </c>
      <c r="BF167" s="90">
        <f t="shared" si="797"/>
        <v>-0.18711369495997596</v>
      </c>
      <c r="BG167" s="142">
        <f t="shared" si="796"/>
        <v>-9.8336195573362033E-3</v>
      </c>
    </row>
    <row r="168" spans="2:59" ht="18.600000000000001" customHeight="1" thickTop="1" thickBot="1">
      <c r="D168" s="1">
        <v>0</v>
      </c>
      <c r="E168" s="8">
        <f t="shared" ref="E168" si="818">$E$9*$B165</f>
        <v>0.27202080000000001</v>
      </c>
      <c r="F168" s="2">
        <v>1</v>
      </c>
      <c r="G168" s="8">
        <v>0</v>
      </c>
      <c r="I168" s="1">
        <v>0</v>
      </c>
      <c r="J168" s="9">
        <v>0</v>
      </c>
      <c r="K168" s="2">
        <v>1</v>
      </c>
      <c r="L168" s="8">
        <v>0</v>
      </c>
      <c r="N168" s="1">
        <f t="shared" ref="N168" si="819">D168*I165+F168*I168-E168*J165-G168*J168</f>
        <v>0</v>
      </c>
      <c r="O168" s="9">
        <f t="shared" ref="O168" si="820">(D168*J165+E168*I165+F168*J168+G168*I168)</f>
        <v>0.27202080000000001</v>
      </c>
      <c r="P168" s="2">
        <f t="shared" ref="P168" si="821">D168*K165+F168*K168-E168*L165-G168*L168</f>
        <v>0.86476679454522676</v>
      </c>
      <c r="Q168" s="8">
        <f t="shared" ref="Q168" si="822">(D168*L165+E168*K165+F168*L168+G168*K168)</f>
        <v>0</v>
      </c>
      <c r="S168" s="1">
        <v>0</v>
      </c>
      <c r="T168" s="8">
        <f t="shared" ref="T168" si="823">$T$9*$B165</f>
        <v>0.58045919999999995</v>
      </c>
      <c r="U168" s="2">
        <v>1</v>
      </c>
      <c r="V168" s="8">
        <v>0</v>
      </c>
      <c r="X168" s="1">
        <f t="shared" ref="X168" si="824">N168*S165+P168*S168-O168*T165-Q168*T168</f>
        <v>0</v>
      </c>
      <c r="Y168" s="9">
        <f t="shared" ref="Y168" si="825">(N168*T165+O168*S165+P168*T168+Q168*S168)</f>
        <v>0.77398264174828668</v>
      </c>
      <c r="Z168" s="2">
        <f t="shared" ref="Z168" si="826">N168*U165+P168*U168-O168*V165-Q168*V168</f>
        <v>0.86476679454522676</v>
      </c>
      <c r="AA168" s="8">
        <f t="shared" ref="AA168" si="827">(N168*V165+O168*U165+P168*V168+Q168*U168)</f>
        <v>0</v>
      </c>
      <c r="AB168" s="22"/>
      <c r="AC168" s="1">
        <v>0</v>
      </c>
      <c r="AD168" s="9">
        <v>0</v>
      </c>
      <c r="AE168" s="2">
        <v>1</v>
      </c>
      <c r="AF168" s="8">
        <v>0</v>
      </c>
      <c r="AH168" s="1">
        <f t="shared" ref="AH168" si="828">X168*AC165+Z168*AC168-Y168*AD165-AA168*AD168</f>
        <v>0</v>
      </c>
      <c r="AI168" s="9">
        <f t="shared" ref="AI168" si="829">(X168*AD165+Y168*AC165+Z168*AD168+AA168*AC168)</f>
        <v>0.77398264174828668</v>
      </c>
      <c r="AJ168" s="2">
        <f t="shared" ref="AJ168" si="830">X168*AE165+Z168*AE168-Y168*AF165-AA168*AF168</f>
        <v>0.56358600038254592</v>
      </c>
      <c r="AK168" s="8">
        <f t="shared" ref="AK168" si="831">(X168*AF165+Y168*AE165+Z168*AF168+AA168*AE168)</f>
        <v>0</v>
      </c>
      <c r="AM168" s="20">
        <f t="shared" ref="AM168" si="832">1/$AN$9</f>
        <v>1</v>
      </c>
      <c r="AN168" s="27">
        <v>0</v>
      </c>
      <c r="AO168" s="21">
        <v>1</v>
      </c>
      <c r="AP168" s="26">
        <v>0</v>
      </c>
      <c r="AR168" s="1">
        <f t="shared" ref="AR168" si="833">AH168*AM165+AJ168*AM168-AI168*AN165-AK168*AN168</f>
        <v>0.56358600038254592</v>
      </c>
      <c r="AS168" s="9">
        <f t="shared" ref="AS168" si="834">(AH168*AN165+AI168*AM165+AJ168*AN168+AK168*AM168)</f>
        <v>0.77398264174828668</v>
      </c>
      <c r="AT168" s="2">
        <f t="shared" ref="AT168" si="835">AH168*AO165+AJ168*AO168-AI168*AP165-AK168*AP168</f>
        <v>0.56358600038254592</v>
      </c>
      <c r="AU168" s="8">
        <f t="shared" ref="AU168" si="836">(AH168*AP165+AI168*AO165+AJ168*AP168+AK168*AO168)</f>
        <v>0</v>
      </c>
      <c r="AW168" s="49">
        <f t="shared" ref="AW168" si="837">(180/PI())*ATAN(-1*(AS165/AR165))</f>
        <v>-47.411398953390666</v>
      </c>
      <c r="AY168" s="140">
        <f t="shared" ref="AY168" si="838">20*LOG(((1-(10^(AW165/20)^2)*(1-((1-AY165)/(1+AY165))^2))^0.5))</f>
        <v>-21.188811714872241</v>
      </c>
      <c r="AZ168" s="13"/>
      <c r="BA168" s="85">
        <f t="shared" si="793"/>
        <v>2.78</v>
      </c>
      <c r="BB168" s="86">
        <f t="shared" si="794"/>
        <v>-26.008485051401205</v>
      </c>
      <c r="BC168" s="90">
        <f t="shared" si="795"/>
        <v>-63.357097839367235</v>
      </c>
      <c r="BD168" s="92"/>
      <c r="BE168" s="14">
        <f t="shared" si="771"/>
        <v>-10.539924932628244</v>
      </c>
      <c r="BF168" s="90">
        <f t="shared" si="797"/>
        <v>-0.18395639298740438</v>
      </c>
      <c r="BG168" s="142">
        <f t="shared" si="796"/>
        <v>-9.709718810175353E-3</v>
      </c>
    </row>
    <row r="169" spans="2:59" ht="18.600000000000001" customHeight="1">
      <c r="AY169" s="37"/>
      <c r="BA169" s="85">
        <f t="shared" si="793"/>
        <v>2.8</v>
      </c>
      <c r="BB169" s="86">
        <f t="shared" si="794"/>
        <v>-26.05217564420769</v>
      </c>
      <c r="BC169" s="90">
        <f t="shared" si="795"/>
        <v>-63.5678963380198</v>
      </c>
      <c r="BD169" s="88"/>
      <c r="BE169" s="14">
        <f t="shared" si="771"/>
        <v>-10.363859152912971</v>
      </c>
      <c r="BF169" s="90">
        <f t="shared" si="797"/>
        <v>-0.18088346543128181</v>
      </c>
      <c r="BG169" s="142">
        <f t="shared" si="796"/>
        <v>-9.5830611042827564E-3</v>
      </c>
    </row>
    <row r="170" spans="2:59" ht="18.600000000000001" customHeight="1" thickBot="1">
      <c r="D170" s="22" t="s">
        <v>60</v>
      </c>
      <c r="E170" s="22"/>
      <c r="F170" s="22"/>
      <c r="G170" s="22"/>
      <c r="H170" s="22"/>
      <c r="I170" s="22" t="s">
        <v>61</v>
      </c>
      <c r="J170" s="22"/>
      <c r="K170" s="22"/>
      <c r="L170" s="22"/>
      <c r="M170" s="23"/>
      <c r="N170" s="23"/>
      <c r="O170" s="28" t="s">
        <v>62</v>
      </c>
      <c r="P170" s="23"/>
      <c r="Q170" s="23"/>
      <c r="R170" s="23"/>
      <c r="S170" s="22"/>
      <c r="T170" s="22" t="s">
        <v>63</v>
      </c>
      <c r="U170" s="23"/>
      <c r="V170" s="23"/>
      <c r="W170" s="23"/>
      <c r="X170" s="23"/>
      <c r="Y170" s="28" t="s">
        <v>64</v>
      </c>
      <c r="Z170" s="23"/>
      <c r="AA170" s="23"/>
      <c r="AB170" s="23"/>
      <c r="AC170" s="28" t="s">
        <v>65</v>
      </c>
      <c r="AD170" s="22"/>
      <c r="AE170" s="22"/>
      <c r="AF170" s="22"/>
      <c r="AG170" s="22"/>
      <c r="AH170" s="23"/>
      <c r="AI170" s="28" t="s">
        <v>66</v>
      </c>
      <c r="AJ170" s="23"/>
      <c r="AK170" s="23"/>
      <c r="AL170" s="22"/>
      <c r="AM170" s="28" t="s">
        <v>67</v>
      </c>
      <c r="AN170" s="22"/>
      <c r="AO170" s="23"/>
      <c r="AP170" s="23"/>
      <c r="AQ170" s="23"/>
      <c r="AR170" s="23"/>
      <c r="AS170" s="28" t="s">
        <v>68</v>
      </c>
      <c r="AT170" s="23"/>
      <c r="AU170" s="23"/>
      <c r="BA170" s="85">
        <f t="shared" si="793"/>
        <v>2.82</v>
      </c>
      <c r="BB170" s="86">
        <f t="shared" si="794"/>
        <v>-26.097679454289285</v>
      </c>
      <c r="BC170" s="90">
        <f t="shared" si="795"/>
        <v>-63.775173521078059</v>
      </c>
      <c r="BD170" s="88"/>
      <c r="BE170" s="14">
        <f t="shared" si="771"/>
        <v>-10.192447377582061</v>
      </c>
      <c r="BF170" s="90">
        <f t="shared" si="797"/>
        <v>-0.17789176557506864</v>
      </c>
      <c r="BG170" s="142">
        <f t="shared" si="796"/>
        <v>-9.4540770508821127E-3</v>
      </c>
    </row>
    <row r="171" spans="2:59" ht="18.600000000000001" customHeight="1" thickBot="1">
      <c r="B171" s="11"/>
      <c r="D171" s="212" t="s">
        <v>69</v>
      </c>
      <c r="E171" s="213"/>
      <c r="F171" s="214" t="s">
        <v>70</v>
      </c>
      <c r="G171" s="215"/>
      <c r="H171" s="207"/>
      <c r="I171" s="212" t="s">
        <v>71</v>
      </c>
      <c r="J171" s="213"/>
      <c r="K171" s="214" t="s">
        <v>72</v>
      </c>
      <c r="L171" s="215"/>
      <c r="M171" s="23"/>
      <c r="N171" s="208" t="s">
        <v>73</v>
      </c>
      <c r="O171" s="209"/>
      <c r="P171" s="210" t="s">
        <v>74</v>
      </c>
      <c r="Q171" s="211"/>
      <c r="R171" s="23"/>
      <c r="S171" s="212" t="s">
        <v>75</v>
      </c>
      <c r="T171" s="213"/>
      <c r="U171" s="214" t="s">
        <v>76</v>
      </c>
      <c r="V171" s="215"/>
      <c r="W171" s="22"/>
      <c r="X171" s="208" t="s">
        <v>77</v>
      </c>
      <c r="Y171" s="209"/>
      <c r="Z171" s="210" t="s">
        <v>78</v>
      </c>
      <c r="AA171" s="211"/>
      <c r="AB171" s="22"/>
      <c r="AC171" s="212" t="s">
        <v>79</v>
      </c>
      <c r="AD171" s="213"/>
      <c r="AE171" s="214" t="s">
        <v>80</v>
      </c>
      <c r="AF171" s="215"/>
      <c r="AG171" s="22"/>
      <c r="AH171" s="208" t="s">
        <v>81</v>
      </c>
      <c r="AI171" s="209"/>
      <c r="AJ171" s="210" t="s">
        <v>82</v>
      </c>
      <c r="AK171" s="211"/>
      <c r="AL171" s="22"/>
      <c r="AM171" s="212" t="s">
        <v>83</v>
      </c>
      <c r="AN171" s="213"/>
      <c r="AO171" s="214" t="s">
        <v>84</v>
      </c>
      <c r="AP171" s="215"/>
      <c r="AQ171" s="23"/>
      <c r="AR171" s="208" t="s">
        <v>85</v>
      </c>
      <c r="AS171" s="209"/>
      <c r="AT171" s="210" t="s">
        <v>86</v>
      </c>
      <c r="AU171" s="211"/>
      <c r="AW171" s="29" t="s">
        <v>4</v>
      </c>
      <c r="AY171" s="136" t="s">
        <v>46</v>
      </c>
      <c r="AZ171" s="13"/>
      <c r="BA171" s="85">
        <f t="shared" si="793"/>
        <v>2.84</v>
      </c>
      <c r="BB171" s="86">
        <f t="shared" si="794"/>
        <v>-26.144878558289271</v>
      </c>
      <c r="BC171" s="90">
        <f t="shared" si="795"/>
        <v>-63.979022468629701</v>
      </c>
      <c r="BD171" s="92"/>
      <c r="BE171" s="14">
        <f t="shared" si="771"/>
        <v>-10.025517992343316</v>
      </c>
      <c r="BF171" s="90">
        <f t="shared" si="797"/>
        <v>-0.17497829818432251</v>
      </c>
      <c r="BG171" s="142">
        <f t="shared" si="796"/>
        <v>-9.3231638111536119E-3</v>
      </c>
    </row>
    <row r="172" spans="2:59" ht="18.600000000000001" customHeight="1" thickTop="1" thickBot="1">
      <c r="B172" s="40">
        <v>0.5</v>
      </c>
      <c r="D172" s="1">
        <v>1</v>
      </c>
      <c r="E172" s="7">
        <v>0</v>
      </c>
      <c r="F172" s="2">
        <v>0</v>
      </c>
      <c r="G172" s="8">
        <v>0</v>
      </c>
      <c r="I172" s="1">
        <v>1</v>
      </c>
      <c r="J172" s="9">
        <v>0</v>
      </c>
      <c r="K172" s="2">
        <v>0</v>
      </c>
      <c r="L172" s="9">
        <f t="shared" ref="L172" si="839">IF(0=(1-$J$9*$K$9*$B172^2),10^14,$B172*$K$9/(1-$J$9*$K$9*$B172^2))</f>
        <v>0.52109027311415834</v>
      </c>
      <c r="N172" s="1">
        <f t="shared" ref="N172" si="840">D172*I172+F172*I175-E172*J172-G172*J175</f>
        <v>1</v>
      </c>
      <c r="O172" s="9">
        <f t="shared" ref="O172" si="841">(D172*J172+E172*I172+F172*J175+G172*I175)</f>
        <v>0</v>
      </c>
      <c r="P172" s="2">
        <f t="shared" ref="P172" si="842">D172*K172+F172*K175-E172*L172-G172*L175</f>
        <v>0</v>
      </c>
      <c r="Q172" s="8">
        <f t="shared" ref="Q172" si="843">(D172*L172+E172*K172+F172*L175+G172*K175)</f>
        <v>0.52109027311415834</v>
      </c>
      <c r="S172" s="1">
        <v>1</v>
      </c>
      <c r="T172" s="7">
        <v>0</v>
      </c>
      <c r="U172" s="2">
        <v>0</v>
      </c>
      <c r="V172" s="8">
        <v>0</v>
      </c>
      <c r="X172" s="1">
        <f t="shared" ref="X172" si="844">N172*S172+P172*S175-O172*T172-Q172*T175</f>
        <v>0.68492537181288982</v>
      </c>
      <c r="Y172" s="9">
        <f t="shared" ref="Y172" si="845">(N172*T172+O172*S172+P172*T175+Q172*S175)</f>
        <v>0</v>
      </c>
      <c r="Z172" s="2">
        <f t="shared" ref="Z172" si="846">N172*U172+P172*U175-O172*V172-Q172*V175</f>
        <v>0</v>
      </c>
      <c r="AA172" s="8">
        <f t="shared" ref="AA172" si="847">(N172*V172+O172*U172+P172*V175+Q172*U175)</f>
        <v>0.52109027311415834</v>
      </c>
      <c r="AB172" s="22"/>
      <c r="AC172" s="1">
        <v>1</v>
      </c>
      <c r="AD172" s="9">
        <v>0</v>
      </c>
      <c r="AE172" s="2">
        <v>0</v>
      </c>
      <c r="AF172" s="9">
        <f t="shared" ref="AF172" si="848">$B172*$AE$9</f>
        <v>0.40534500000000001</v>
      </c>
      <c r="AH172" s="1">
        <f t="shared" ref="AH172" si="849">X172*AC172+Z172*AC175-Y172*AD172-AA172*AD175</f>
        <v>0.68492537181288982</v>
      </c>
      <c r="AI172" s="9">
        <f t="shared" ref="AI172" si="850">(X172*AD172+Y172*AC172+Z172*AD175+AA172*AC175)</f>
        <v>0</v>
      </c>
      <c r="AJ172" s="2">
        <f t="shared" ref="AJ172" si="851">X172*AE172+Z172*AE175-Y172*AF172-AA172*AF175</f>
        <v>0</v>
      </c>
      <c r="AK172" s="8">
        <f t="shared" ref="AK172" si="852">(X172*AF172+Y172*AE172+Z172*AF175+AA172*AE175)</f>
        <v>0.79872134795165417</v>
      </c>
      <c r="AM172" s="18">
        <v>1</v>
      </c>
      <c r="AN172" s="25">
        <v>0</v>
      </c>
      <c r="AO172" s="14">
        <v>0</v>
      </c>
      <c r="AP172" s="24">
        <v>0</v>
      </c>
      <c r="AR172" s="1">
        <f t="shared" ref="AR172" si="853">AH172*AM172+AJ172*AM175-AI172*AN172-AK172*AN175</f>
        <v>0.68492537181288982</v>
      </c>
      <c r="AS172" s="9">
        <f t="shared" ref="AS172" si="854">(AH172*AN172+AI172*AM172+AJ172*AN175+AK172*AM175)</f>
        <v>0.79872134795165417</v>
      </c>
      <c r="AT172" s="2">
        <f t="shared" ref="AT172" si="855">AH172*AO172+AJ172*AO175-AI172*AP172-AK172*AP175</f>
        <v>0</v>
      </c>
      <c r="AU172" s="8">
        <f t="shared" ref="AU172" si="856">(AH172*AP172+AI172*AO172+AJ172*AP175+AK172*AO175)</f>
        <v>0.79872134795165417</v>
      </c>
      <c r="AW172" s="30">
        <f t="shared" ref="AW172" si="857">20*LOG(((1+$AN$9)/$AN$9)/((AR172+AR175)^2+(AS172+AS175)^2)^0.5)</f>
        <v>-2.6455974850633505E-2</v>
      </c>
      <c r="AY172" s="137">
        <f t="shared" ref="AY172" si="858">((AR172^2+AS172^2)^0.5)/((AR175^2+AS175^2)^0.5)</f>
        <v>1.098547117107161</v>
      </c>
      <c r="AZ172" s="13"/>
      <c r="BA172" s="85">
        <f t="shared" si="793"/>
        <v>2.86</v>
      </c>
      <c r="BB172" s="86">
        <f t="shared" si="794"/>
        <v>-26.193663160926427</v>
      </c>
      <c r="BC172" s="90">
        <f t="shared" si="795"/>
        <v>-64.179532828476567</v>
      </c>
      <c r="BD172" s="92"/>
      <c r="BE172" s="14">
        <f t="shared" si="771"/>
        <v>-9.8629075516725973</v>
      </c>
      <c r="BF172" s="90">
        <f t="shared" si="797"/>
        <v>-0.17214021059649959</v>
      </c>
      <c r="BG172" s="142">
        <f t="shared" si="796"/>
        <v>-9.1906872067308541E-3</v>
      </c>
    </row>
    <row r="173" spans="2:59" ht="18.600000000000001" customHeight="1" thickBot="1">
      <c r="D173" s="3"/>
      <c r="G173" s="4"/>
      <c r="I173" s="3"/>
      <c r="L173" s="4"/>
      <c r="N173" s="3"/>
      <c r="Q173" s="4"/>
      <c r="S173" s="3"/>
      <c r="V173" s="4"/>
      <c r="X173" s="3"/>
      <c r="AA173" s="4"/>
      <c r="AC173" s="3"/>
      <c r="AF173" s="4"/>
      <c r="AH173" s="3"/>
      <c r="AK173" s="4"/>
      <c r="AM173" s="18"/>
      <c r="AN173" s="14"/>
      <c r="AO173" s="14"/>
      <c r="AP173" s="19"/>
      <c r="AR173" s="3"/>
      <c r="AU173" s="4"/>
      <c r="AY173" s="138"/>
      <c r="AZ173" s="13"/>
      <c r="BA173" s="85">
        <f t="shared" si="793"/>
        <v>2.88</v>
      </c>
      <c r="BB173" s="86">
        <f t="shared" si="794"/>
        <v>-26.243930924287486</v>
      </c>
      <c r="BC173" s="90">
        <f t="shared" si="795"/>
        <v>-64.376790979510019</v>
      </c>
      <c r="BD173" s="92"/>
      <c r="BE173" s="14">
        <f t="shared" si="771"/>
        <v>-9.7044603035605714</v>
      </c>
      <c r="BF173" s="90">
        <f t="shared" si="797"/>
        <v>-0.16937478442622037</v>
      </c>
      <c r="BG173" s="142">
        <f t="shared" si="796"/>
        <v>-9.056983732967613E-3</v>
      </c>
    </row>
    <row r="174" spans="2:59" ht="18.600000000000001" customHeight="1" thickBot="1">
      <c r="D174" s="216" t="s">
        <v>87</v>
      </c>
      <c r="E174" s="217"/>
      <c r="F174" s="218" t="s">
        <v>88</v>
      </c>
      <c r="G174" s="219"/>
      <c r="H174" s="207"/>
      <c r="I174" s="216" t="s">
        <v>89</v>
      </c>
      <c r="J174" s="217"/>
      <c r="K174" s="218" t="s">
        <v>90</v>
      </c>
      <c r="L174" s="219"/>
      <c r="N174" s="208" t="s">
        <v>7</v>
      </c>
      <c r="O174" s="209"/>
      <c r="P174" s="210" t="s">
        <v>8</v>
      </c>
      <c r="Q174" s="211"/>
      <c r="S174" s="216" t="s">
        <v>91</v>
      </c>
      <c r="T174" s="217"/>
      <c r="U174" s="218" t="s">
        <v>92</v>
      </c>
      <c r="V174" s="219"/>
      <c r="W174" s="22"/>
      <c r="X174" s="208" t="s">
        <v>93</v>
      </c>
      <c r="Y174" s="209"/>
      <c r="Z174" s="210" t="s">
        <v>94</v>
      </c>
      <c r="AA174" s="211"/>
      <c r="AB174" s="22"/>
      <c r="AC174" s="216" t="s">
        <v>3</v>
      </c>
      <c r="AD174" s="217"/>
      <c r="AE174" s="218" t="s">
        <v>2</v>
      </c>
      <c r="AF174" s="219"/>
      <c r="AG174" s="22"/>
      <c r="AH174" s="208" t="s">
        <v>95</v>
      </c>
      <c r="AI174" s="209"/>
      <c r="AJ174" s="210" t="s">
        <v>96</v>
      </c>
      <c r="AK174" s="211"/>
      <c r="AL174" s="22"/>
      <c r="AM174" s="216" t="s">
        <v>97</v>
      </c>
      <c r="AN174" s="217"/>
      <c r="AO174" s="218" t="s">
        <v>98</v>
      </c>
      <c r="AP174" s="219"/>
      <c r="AR174" s="208" t="s">
        <v>99</v>
      </c>
      <c r="AS174" s="209"/>
      <c r="AT174" s="210" t="s">
        <v>100</v>
      </c>
      <c r="AU174" s="211"/>
      <c r="AW174" s="48" t="s">
        <v>10</v>
      </c>
      <c r="AY174" s="139" t="s">
        <v>47</v>
      </c>
      <c r="AZ174" s="13"/>
      <c r="BA174" s="85">
        <f t="shared" si="793"/>
        <v>2.9</v>
      </c>
      <c r="BB174" s="86">
        <f t="shared" si="794"/>
        <v>-26.295586362828889</v>
      </c>
      <c r="BC174" s="90">
        <f t="shared" si="795"/>
        <v>-64.570880185581231</v>
      </c>
      <c r="BD174" s="92"/>
      <c r="BE174" s="14">
        <f t="shared" si="771"/>
        <v>-9.5500277467209482</v>
      </c>
      <c r="BF174" s="90">
        <f t="shared" si="797"/>
        <v>-0.16667942783709566</v>
      </c>
      <c r="BG174" s="142">
        <f t="shared" si="796"/>
        <v>-8.9223624738867472E-3</v>
      </c>
    </row>
    <row r="175" spans="2:59" ht="18.600000000000001" customHeight="1" thickTop="1" thickBot="1">
      <c r="D175" s="1">
        <v>0</v>
      </c>
      <c r="E175" s="8">
        <f t="shared" ref="E175" si="859">$E$9*$B172</f>
        <v>0.28335500000000002</v>
      </c>
      <c r="F175" s="2">
        <v>1</v>
      </c>
      <c r="G175" s="8">
        <v>0</v>
      </c>
      <c r="I175" s="1">
        <v>0</v>
      </c>
      <c r="J175" s="9">
        <v>0</v>
      </c>
      <c r="K175" s="2">
        <v>1</v>
      </c>
      <c r="L175" s="8">
        <v>0</v>
      </c>
      <c r="N175" s="1">
        <f t="shared" ref="N175" si="860">D175*I172+F175*I175-E175*J172-G175*J175</f>
        <v>0</v>
      </c>
      <c r="O175" s="9">
        <f t="shared" ref="O175" si="861">(D175*J172+E175*I172+F175*J175+G175*I175)</f>
        <v>0.28335500000000002</v>
      </c>
      <c r="P175" s="2">
        <f t="shared" ref="P175" si="862">D175*K172+F175*K175-E175*L172-G175*L175</f>
        <v>0.85234646566173766</v>
      </c>
      <c r="Q175" s="8">
        <f t="shared" ref="Q175" si="863">(D175*L172+E175*K172+F175*L175+G175*K175)</f>
        <v>0</v>
      </c>
      <c r="S175" s="1">
        <v>0</v>
      </c>
      <c r="T175" s="8">
        <f t="shared" ref="T175" si="864">$T$9*$B172</f>
        <v>0.60464499999999999</v>
      </c>
      <c r="U175" s="2">
        <v>1</v>
      </c>
      <c r="V175" s="8">
        <v>0</v>
      </c>
      <c r="X175" s="1">
        <f t="shared" ref="X175" si="865">N175*S172+P175*S175-O175*T172-Q175*T175</f>
        <v>0</v>
      </c>
      <c r="Y175" s="9">
        <f t="shared" ref="Y175" si="866">(N175*T172+O175*S172+P175*T175+Q175*S175)</f>
        <v>0.79872202873004139</v>
      </c>
      <c r="Z175" s="2">
        <f t="shared" ref="Z175" si="867">N175*U172+P175*U175-O175*V172-Q175*V175</f>
        <v>0.85234646566173766</v>
      </c>
      <c r="AA175" s="8">
        <f t="shared" ref="AA175" si="868">(N175*V172+O175*U172+P175*V175+Q175*U175)</f>
        <v>0</v>
      </c>
      <c r="AB175" s="22"/>
      <c r="AC175" s="1">
        <v>0</v>
      </c>
      <c r="AD175" s="9">
        <v>0</v>
      </c>
      <c r="AE175" s="2">
        <v>1</v>
      </c>
      <c r="AF175" s="8">
        <v>0</v>
      </c>
      <c r="AH175" s="1">
        <f t="shared" ref="AH175" si="869">X175*AC172+Z175*AC175-Y175*AD172-AA175*AD175</f>
        <v>0</v>
      </c>
      <c r="AI175" s="9">
        <f t="shared" ref="AI175" si="870">(X175*AD172+Y175*AC172+Z175*AD175+AA175*AC175)</f>
        <v>0.79872202873004139</v>
      </c>
      <c r="AJ175" s="2">
        <f t="shared" ref="AJ175" si="871">X175*AE172+Z175*AE175-Y175*AF172-AA175*AF175</f>
        <v>0.52858848492615906</v>
      </c>
      <c r="AK175" s="8">
        <f t="shared" ref="AK175" si="872">(X175*AF172+Y175*AE172+Z175*AF175+AA175*AE175)</f>
        <v>0</v>
      </c>
      <c r="AM175" s="20">
        <f t="shared" ref="AM175" si="873">1/$AN$9</f>
        <v>1</v>
      </c>
      <c r="AN175" s="27">
        <v>0</v>
      </c>
      <c r="AO175" s="21">
        <v>1</v>
      </c>
      <c r="AP175" s="26">
        <v>0</v>
      </c>
      <c r="AR175" s="1">
        <f t="shared" ref="AR175" si="874">AH175*AM172+AJ175*AM175-AI175*AN172-AK175*AN175</f>
        <v>0.52858848492615906</v>
      </c>
      <c r="AS175" s="9">
        <f t="shared" ref="AS175" si="875">(AH175*AN172+AI175*AM172+AJ175*AN175+AK175*AM175)</f>
        <v>0.79872202873004139</v>
      </c>
      <c r="AT175" s="2">
        <f t="shared" ref="AT175" si="876">AH175*AO172+AJ175*AO175-AI175*AP172-AK175*AP175</f>
        <v>0.52858848492615906</v>
      </c>
      <c r="AU175" s="8">
        <f t="shared" ref="AU175" si="877">(AH175*AP172+AI175*AO172+AJ175*AP175+AK175*AO175)</f>
        <v>0</v>
      </c>
      <c r="AW175" s="49">
        <f t="shared" ref="AW175" si="878">(180/PI())*ATAN(-1*(AS172/AR172))</f>
        <v>-49.386009427609849</v>
      </c>
      <c r="AY175" s="140">
        <f t="shared" ref="AY175" si="879">20*LOG(((1-(10^(AW172/20)^2)*(1-((1-AY172)/(1+AY172))^2))^0.5))</f>
        <v>-20.827562992578347</v>
      </c>
      <c r="AZ175" s="13"/>
      <c r="BA175" s="85">
        <f t="shared" si="793"/>
        <v>2.92</v>
      </c>
      <c r="BB175" s="86">
        <f t="shared" si="794"/>
        <v>-26.348540296610594</v>
      </c>
      <c r="BC175" s="90">
        <f t="shared" si="795"/>
        <v>-64.76188074051565</v>
      </c>
      <c r="BD175" s="92"/>
      <c r="BE175" s="14">
        <f t="shared" si="771"/>
        <v>-9.399468217768705</v>
      </c>
      <c r="BF175" s="90">
        <f t="shared" si="797"/>
        <v>-0.16405166833662727</v>
      </c>
      <c r="BG175" s="142">
        <f t="shared" si="796"/>
        <v>-8.7871069189571372E-3</v>
      </c>
    </row>
    <row r="176" spans="2:59" ht="18.600000000000001" customHeight="1">
      <c r="AY176" s="37"/>
      <c r="BA176" s="85">
        <f t="shared" si="793"/>
        <v>2.94</v>
      </c>
      <c r="BB176" s="86">
        <f t="shared" si="794"/>
        <v>-26.402709356252814</v>
      </c>
      <c r="BC176" s="90">
        <f t="shared" si="795"/>
        <v>-64.949870104871025</v>
      </c>
      <c r="BD176" s="88"/>
      <c r="BE176" s="14">
        <f t="shared" si="771"/>
        <v>-9.2526465060025398</v>
      </c>
      <c r="BF176" s="90">
        <f t="shared" si="797"/>
        <v>-0.16148914605289361</v>
      </c>
      <c r="BG176" s="142">
        <f t="shared" si="796"/>
        <v>-8.6514766828962673E-3</v>
      </c>
    </row>
    <row r="177" spans="2:59" ht="18.600000000000001" customHeight="1" thickBot="1">
      <c r="D177" s="22" t="s">
        <v>60</v>
      </c>
      <c r="E177" s="22"/>
      <c r="F177" s="22"/>
      <c r="G177" s="22"/>
      <c r="H177" s="22"/>
      <c r="I177" s="22" t="s">
        <v>61</v>
      </c>
      <c r="J177" s="22"/>
      <c r="K177" s="22"/>
      <c r="L177" s="22"/>
      <c r="M177" s="23"/>
      <c r="N177" s="23"/>
      <c r="O177" s="28" t="s">
        <v>62</v>
      </c>
      <c r="P177" s="23"/>
      <c r="Q177" s="23"/>
      <c r="R177" s="23"/>
      <c r="S177" s="22"/>
      <c r="T177" s="22" t="s">
        <v>63</v>
      </c>
      <c r="U177" s="23"/>
      <c r="V177" s="23"/>
      <c r="W177" s="23"/>
      <c r="X177" s="23"/>
      <c r="Y177" s="28" t="s">
        <v>64</v>
      </c>
      <c r="Z177" s="23"/>
      <c r="AA177" s="23"/>
      <c r="AB177" s="23"/>
      <c r="AC177" s="28" t="s">
        <v>65</v>
      </c>
      <c r="AD177" s="22"/>
      <c r="AE177" s="22"/>
      <c r="AF177" s="22"/>
      <c r="AG177" s="22"/>
      <c r="AH177" s="23"/>
      <c r="AI177" s="28" t="s">
        <v>66</v>
      </c>
      <c r="AJ177" s="23"/>
      <c r="AK177" s="23"/>
      <c r="AL177" s="22"/>
      <c r="AM177" s="28" t="s">
        <v>67</v>
      </c>
      <c r="AN177" s="22"/>
      <c r="AO177" s="23"/>
      <c r="AP177" s="23"/>
      <c r="AQ177" s="23"/>
      <c r="AR177" s="23"/>
      <c r="AS177" s="28" t="s">
        <v>68</v>
      </c>
      <c r="AT177" s="23"/>
      <c r="AU177" s="23"/>
      <c r="BA177" s="85">
        <f t="shared" si="793"/>
        <v>2.96</v>
      </c>
      <c r="BB177" s="86">
        <f t="shared" si="794"/>
        <v>-26.45801553393472</v>
      </c>
      <c r="BC177" s="90">
        <f t="shared" si="795"/>
        <v>-65.134923034991075</v>
      </c>
      <c r="BD177" s="88"/>
      <c r="BE177" s="14">
        <f t="shared" si="771"/>
        <v>-9.1094334937345334</v>
      </c>
      <c r="BF177" s="90">
        <f t="shared" si="797"/>
        <v>-0.15898960745711785</v>
      </c>
      <c r="BG177" s="142">
        <f t="shared" si="796"/>
        <v>-8.5157091304599725E-3</v>
      </c>
    </row>
    <row r="178" spans="2:59" ht="18.600000000000001" customHeight="1" thickBot="1">
      <c r="B178" s="11"/>
      <c r="D178" s="212" t="s">
        <v>69</v>
      </c>
      <c r="E178" s="213"/>
      <c r="F178" s="214" t="s">
        <v>70</v>
      </c>
      <c r="G178" s="215"/>
      <c r="H178" s="207"/>
      <c r="I178" s="212" t="s">
        <v>71</v>
      </c>
      <c r="J178" s="213"/>
      <c r="K178" s="214" t="s">
        <v>72</v>
      </c>
      <c r="L178" s="215"/>
      <c r="M178" s="23"/>
      <c r="N178" s="208" t="s">
        <v>73</v>
      </c>
      <c r="O178" s="209"/>
      <c r="P178" s="210" t="s">
        <v>74</v>
      </c>
      <c r="Q178" s="211"/>
      <c r="R178" s="23"/>
      <c r="S178" s="212" t="s">
        <v>75</v>
      </c>
      <c r="T178" s="213"/>
      <c r="U178" s="214" t="s">
        <v>76</v>
      </c>
      <c r="V178" s="215"/>
      <c r="W178" s="22"/>
      <c r="X178" s="208" t="s">
        <v>77</v>
      </c>
      <c r="Y178" s="209"/>
      <c r="Z178" s="210" t="s">
        <v>78</v>
      </c>
      <c r="AA178" s="211"/>
      <c r="AB178" s="22"/>
      <c r="AC178" s="212" t="s">
        <v>79</v>
      </c>
      <c r="AD178" s="213"/>
      <c r="AE178" s="214" t="s">
        <v>80</v>
      </c>
      <c r="AF178" s="215"/>
      <c r="AG178" s="22"/>
      <c r="AH178" s="208" t="s">
        <v>81</v>
      </c>
      <c r="AI178" s="209"/>
      <c r="AJ178" s="210" t="s">
        <v>82</v>
      </c>
      <c r="AK178" s="211"/>
      <c r="AL178" s="22"/>
      <c r="AM178" s="212" t="s">
        <v>83</v>
      </c>
      <c r="AN178" s="213"/>
      <c r="AO178" s="214" t="s">
        <v>84</v>
      </c>
      <c r="AP178" s="215"/>
      <c r="AQ178" s="23"/>
      <c r="AR178" s="208" t="s">
        <v>85</v>
      </c>
      <c r="AS178" s="209"/>
      <c r="AT178" s="210" t="s">
        <v>86</v>
      </c>
      <c r="AU178" s="211"/>
      <c r="AW178" s="29" t="s">
        <v>4</v>
      </c>
      <c r="AY178" s="136" t="s">
        <v>46</v>
      </c>
      <c r="AZ178" s="13"/>
      <c r="BA178" s="85">
        <f t="shared" si="793"/>
        <v>2.98</v>
      </c>
      <c r="BB178" s="86">
        <f t="shared" si="794"/>
        <v>-26.514385775463722</v>
      </c>
      <c r="BC178" s="90">
        <f t="shared" si="795"/>
        <v>-65.317111704865766</v>
      </c>
      <c r="BD178" s="92"/>
      <c r="BE178" s="14">
        <f t="shared" si="771"/>
        <v>-8.9697058202020159</v>
      </c>
      <c r="BF178" s="90">
        <f t="shared" si="797"/>
        <v>-0.15655089949782366</v>
      </c>
      <c r="BG178" s="142">
        <f t="shared" si="796"/>
        <v>-8.3800209087565806E-3</v>
      </c>
    </row>
    <row r="179" spans="2:59" ht="18.600000000000001" customHeight="1" thickTop="1" thickBot="1">
      <c r="B179" s="40">
        <v>0.52</v>
      </c>
      <c r="D179" s="1">
        <v>1</v>
      </c>
      <c r="E179" s="7">
        <v>0</v>
      </c>
      <c r="F179" s="2">
        <v>0</v>
      </c>
      <c r="G179" s="8">
        <v>0</v>
      </c>
      <c r="I179" s="1">
        <v>1</v>
      </c>
      <c r="J179" s="9">
        <v>0</v>
      </c>
      <c r="K179" s="2">
        <v>0</v>
      </c>
      <c r="L179" s="9">
        <f t="shared" ref="L179" si="880">IF(0=(1-$J$9*$K$9*$B179^2),10^14,$B179*$K$9/(1-$J$9*$K$9*$B179^2))</f>
        <v>0.54547843238520655</v>
      </c>
      <c r="N179" s="1">
        <f t="shared" ref="N179" si="881">D179*I179+F179*I182-E179*J179-G179*J182</f>
        <v>1</v>
      </c>
      <c r="O179" s="9">
        <f t="shared" ref="O179" si="882">(D179*J179+E179*I179+F179*J182+G179*I182)</f>
        <v>0</v>
      </c>
      <c r="P179" s="2">
        <f t="shared" ref="P179" si="883">D179*K179+F179*K182-E179*L179-G179*L182</f>
        <v>0</v>
      </c>
      <c r="Q179" s="8">
        <f t="shared" ref="Q179" si="884">(D179*L179+E179*K179+F179*L182+G179*K182)</f>
        <v>0.54547843238520655</v>
      </c>
      <c r="S179" s="1">
        <v>1</v>
      </c>
      <c r="T179" s="7">
        <v>0</v>
      </c>
      <c r="U179" s="2">
        <v>0</v>
      </c>
      <c r="V179" s="8">
        <v>0</v>
      </c>
      <c r="X179" s="1">
        <f t="shared" ref="X179" si="885">N179*S179+P179*S182-O179*T179-Q179*T182</f>
        <v>0.6569863609804647</v>
      </c>
      <c r="Y179" s="9">
        <f t="shared" ref="Y179" si="886">(N179*T179+O179*S179+P179*T182+Q179*S182)</f>
        <v>0</v>
      </c>
      <c r="Z179" s="2">
        <f t="shared" ref="Z179" si="887">N179*U179+P179*U182-O179*V179-Q179*V182</f>
        <v>0</v>
      </c>
      <c r="AA179" s="8">
        <f t="shared" ref="AA179" si="888">(N179*V179+O179*U179+P179*V182+Q179*U182)</f>
        <v>0.54547843238520655</v>
      </c>
      <c r="AB179" s="22"/>
      <c r="AC179" s="1">
        <v>1</v>
      </c>
      <c r="AD179" s="9">
        <v>0</v>
      </c>
      <c r="AE179" s="2">
        <v>0</v>
      </c>
      <c r="AF179" s="9">
        <f t="shared" ref="AF179" si="889">$B179*$AE$9</f>
        <v>0.42155880000000001</v>
      </c>
      <c r="AH179" s="1">
        <f t="shared" ref="AH179" si="890">X179*AC179+Z179*AC182-Y179*AD179-AA179*AD182</f>
        <v>0.6569863609804647</v>
      </c>
      <c r="AI179" s="9">
        <f t="shared" ref="AI179" si="891">(X179*AD179+Y179*AC179+Z179*AD182+AA179*AC182)</f>
        <v>0</v>
      </c>
      <c r="AJ179" s="2">
        <f t="shared" ref="AJ179" si="892">X179*AE179+Z179*AE182-Y179*AF179-AA179*AF182</f>
        <v>0</v>
      </c>
      <c r="AK179" s="8">
        <f t="shared" ref="AK179" si="893">(X179*AF179+Y179*AE179+Z179*AF182+AA179*AE182)</f>
        <v>0.82243681433649807</v>
      </c>
      <c r="AM179" s="18">
        <v>1</v>
      </c>
      <c r="AN179" s="25">
        <v>0</v>
      </c>
      <c r="AO179" s="14">
        <v>0</v>
      </c>
      <c r="AP179" s="24">
        <v>0</v>
      </c>
      <c r="AR179" s="1">
        <f t="shared" ref="AR179" si="894">AH179*AM179+AJ179*AM182-AI179*AN179-AK179*AN182</f>
        <v>0.6569863609804647</v>
      </c>
      <c r="AS179" s="9">
        <f t="shared" ref="AS179" si="895">(AH179*AN179+AI179*AM179+AJ179*AN182+AK179*AM182)</f>
        <v>0.82243681433649807</v>
      </c>
      <c r="AT179" s="2">
        <f t="shared" ref="AT179" si="896">AH179*AO179+AJ179*AO182-AI179*AP179-AK179*AP182</f>
        <v>0</v>
      </c>
      <c r="AU179" s="8">
        <f t="shared" ref="AU179" si="897">(AH179*AP179+AI179*AO179+AJ179*AP182+AK179*AO182)</f>
        <v>0.82243681433649807</v>
      </c>
      <c r="AW179" s="30">
        <f t="shared" ref="AW179" si="898">20*LOG(((1+$AN$9)/$AN$9)/((AR179+AR182)^2+(AS179+AS182)^2)^0.5)</f>
        <v>-2.9259636814532242E-2</v>
      </c>
      <c r="AY179" s="137">
        <f t="shared" ref="AY179" si="899">((AR179^2+AS179^2)^0.5)/((AR182^2+AS182^2)^0.5)</f>
        <v>1.09803727129688</v>
      </c>
      <c r="AZ179" s="13"/>
      <c r="BA179" s="85">
        <f t="shared" si="793"/>
        <v>3</v>
      </c>
      <c r="BB179" s="86">
        <f t="shared" si="794"/>
        <v>-26.571751609055244</v>
      </c>
      <c r="BC179" s="90">
        <f t="shared" si="795"/>
        <v>-65.496505821269807</v>
      </c>
      <c r="BD179" s="92"/>
      <c r="BE179" s="14">
        <f t="shared" si="771"/>
        <v>-8.8333455672909551</v>
      </c>
      <c r="BF179" s="90">
        <f t="shared" si="797"/>
        <v>-0.15417096411567349</v>
      </c>
      <c r="BG179" s="142">
        <f t="shared" si="796"/>
        <v>-8.2446093901047384E-3</v>
      </c>
    </row>
    <row r="180" spans="2:59" ht="18.600000000000001" customHeight="1" thickBot="1">
      <c r="D180" s="3"/>
      <c r="G180" s="4"/>
      <c r="I180" s="3"/>
      <c r="L180" s="4"/>
      <c r="N180" s="3"/>
      <c r="Q180" s="4"/>
      <c r="S180" s="3"/>
      <c r="V180" s="4"/>
      <c r="X180" s="3"/>
      <c r="AA180" s="4"/>
      <c r="AC180" s="3"/>
      <c r="AF180" s="4"/>
      <c r="AH180" s="3"/>
      <c r="AK180" s="4"/>
      <c r="AM180" s="18"/>
      <c r="AN180" s="14"/>
      <c r="AO180" s="14"/>
      <c r="AP180" s="19"/>
      <c r="AR180" s="3"/>
      <c r="AU180" s="4"/>
      <c r="AY180" s="138"/>
      <c r="AZ180" s="13"/>
      <c r="BA180" s="85">
        <f t="shared" si="793"/>
        <v>3.02</v>
      </c>
      <c r="BB180" s="86">
        <f t="shared" si="794"/>
        <v>-26.630048806989379</v>
      </c>
      <c r="BC180" s="90">
        <f t="shared" si="795"/>
        <v>-65.673172732615626</v>
      </c>
      <c r="BD180" s="92"/>
      <c r="BE180" s="14">
        <f t="shared" si="771"/>
        <v>-8.700239965482119</v>
      </c>
      <c r="BF180" s="90">
        <f t="shared" si="797"/>
        <v>-0.15184783311126077</v>
      </c>
      <c r="BG180" s="142">
        <f t="shared" si="796"/>
        <v>-8.1096540287378151E-3</v>
      </c>
    </row>
    <row r="181" spans="2:59" ht="18.600000000000001" customHeight="1" thickBot="1">
      <c r="D181" s="216" t="s">
        <v>87</v>
      </c>
      <c r="E181" s="217"/>
      <c r="F181" s="218" t="s">
        <v>88</v>
      </c>
      <c r="G181" s="219"/>
      <c r="H181" s="207"/>
      <c r="I181" s="216" t="s">
        <v>89</v>
      </c>
      <c r="J181" s="217"/>
      <c r="K181" s="218" t="s">
        <v>90</v>
      </c>
      <c r="L181" s="219"/>
      <c r="N181" s="208" t="s">
        <v>7</v>
      </c>
      <c r="O181" s="209"/>
      <c r="P181" s="210" t="s">
        <v>8</v>
      </c>
      <c r="Q181" s="211"/>
      <c r="S181" s="216" t="s">
        <v>91</v>
      </c>
      <c r="T181" s="217"/>
      <c r="U181" s="218" t="s">
        <v>92</v>
      </c>
      <c r="V181" s="219"/>
      <c r="W181" s="22"/>
      <c r="X181" s="208" t="s">
        <v>93</v>
      </c>
      <c r="Y181" s="209"/>
      <c r="Z181" s="210" t="s">
        <v>94</v>
      </c>
      <c r="AA181" s="211"/>
      <c r="AB181" s="22"/>
      <c r="AC181" s="216" t="s">
        <v>3</v>
      </c>
      <c r="AD181" s="217"/>
      <c r="AE181" s="218" t="s">
        <v>2</v>
      </c>
      <c r="AF181" s="219"/>
      <c r="AG181" s="22"/>
      <c r="AH181" s="208" t="s">
        <v>95</v>
      </c>
      <c r="AI181" s="209"/>
      <c r="AJ181" s="210" t="s">
        <v>96</v>
      </c>
      <c r="AK181" s="211"/>
      <c r="AL181" s="22"/>
      <c r="AM181" s="216" t="s">
        <v>97</v>
      </c>
      <c r="AN181" s="217"/>
      <c r="AO181" s="218" t="s">
        <v>98</v>
      </c>
      <c r="AP181" s="219"/>
      <c r="AR181" s="208" t="s">
        <v>99</v>
      </c>
      <c r="AS181" s="209"/>
      <c r="AT181" s="210" t="s">
        <v>100</v>
      </c>
      <c r="AU181" s="211"/>
      <c r="AW181" s="48" t="s">
        <v>10</v>
      </c>
      <c r="AY181" s="139" t="s">
        <v>47</v>
      </c>
      <c r="AZ181" s="13"/>
      <c r="BA181" s="85">
        <f t="shared" si="793"/>
        <v>3.04</v>
      </c>
      <c r="BB181" s="86">
        <f t="shared" si="794"/>
        <v>-26.689217076766564</v>
      </c>
      <c r="BC181" s="90">
        <f t="shared" si="795"/>
        <v>-65.847177531925269</v>
      </c>
      <c r="BD181" s="92"/>
      <c r="BE181" s="14">
        <f t="shared" si="771"/>
        <v>-8.5702811184944423</v>
      </c>
      <c r="BF181" s="90">
        <f t="shared" si="797"/>
        <v>-0.14957962333923031</v>
      </c>
      <c r="BG181" s="142">
        <f t="shared" si="796"/>
        <v>-7.9753176348864724E-3</v>
      </c>
    </row>
    <row r="182" spans="2:59" ht="18.600000000000001" customHeight="1" thickTop="1" thickBot="1">
      <c r="D182" s="1">
        <v>0</v>
      </c>
      <c r="E182" s="8">
        <f t="shared" ref="E182" si="900">$E$9*$B179</f>
        <v>0.29468920000000004</v>
      </c>
      <c r="F182" s="2">
        <v>1</v>
      </c>
      <c r="G182" s="8">
        <v>0</v>
      </c>
      <c r="I182" s="1">
        <v>0</v>
      </c>
      <c r="J182" s="9">
        <v>0</v>
      </c>
      <c r="K182" s="2">
        <v>1</v>
      </c>
      <c r="L182" s="8">
        <v>0</v>
      </c>
      <c r="N182" s="1">
        <f t="shared" ref="N182" si="901">D182*I179+F182*I182-E182*J179-G182*J182</f>
        <v>0</v>
      </c>
      <c r="O182" s="9">
        <f t="shared" ref="O182" si="902">(D182*J179+E182*I179+F182*J182+G182*I182)</f>
        <v>0.29468920000000004</v>
      </c>
      <c r="P182" s="2">
        <f t="shared" ref="P182" si="903">D182*K179+F182*K182-E182*L179-G182*L182</f>
        <v>0.83925339714314939</v>
      </c>
      <c r="Q182" s="8">
        <f t="shared" ref="Q182" si="904">(D182*L179+E182*K179+F182*L182+G182*K182)</f>
        <v>0</v>
      </c>
      <c r="S182" s="1">
        <v>0</v>
      </c>
      <c r="T182" s="8">
        <f t="shared" ref="T182" si="905">$T$9*$B179</f>
        <v>0.62883080000000002</v>
      </c>
      <c r="U182" s="2">
        <v>1</v>
      </c>
      <c r="V182" s="8">
        <v>0</v>
      </c>
      <c r="X182" s="1">
        <f t="shared" ref="X182" si="906">N182*S179+P182*S182-O182*T179-Q182*T182</f>
        <v>0</v>
      </c>
      <c r="Y182" s="9">
        <f t="shared" ref="Y182" si="907">(N182*T179+O182*S179+P182*T182+Q182*S182)</f>
        <v>0.82243758512824439</v>
      </c>
      <c r="Z182" s="2">
        <f t="shared" ref="Z182" si="908">N182*U179+P182*U182-O182*V179-Q182*V182</f>
        <v>0.83925339714314939</v>
      </c>
      <c r="AA182" s="8">
        <f t="shared" ref="AA182" si="909">(N182*V179+O182*U179+P182*V182+Q182*U182)</f>
        <v>0</v>
      </c>
      <c r="AB182" s="22"/>
      <c r="AC182" s="1">
        <v>0</v>
      </c>
      <c r="AD182" s="9">
        <v>0</v>
      </c>
      <c r="AE182" s="2">
        <v>1</v>
      </c>
      <c r="AF182" s="8">
        <v>0</v>
      </c>
      <c r="AH182" s="1">
        <f t="shared" ref="AH182" si="910">X182*AC179+Z182*AC182-Y182*AD179-AA182*AD182</f>
        <v>0</v>
      </c>
      <c r="AI182" s="9">
        <f t="shared" ref="AI182" si="911">(X182*AD179+Y182*AC179+Z182*AD182+AA182*AC182)</f>
        <v>0.82243758512824439</v>
      </c>
      <c r="AJ182" s="2">
        <f t="shared" ref="AJ182" si="912">X182*AE179+Z182*AE182-Y182*AF179-AA182*AF182</f>
        <v>0.49254759568158885</v>
      </c>
      <c r="AK182" s="8">
        <f t="shared" ref="AK182" si="913">(X182*AF179+Y182*AE179+Z182*AF182+AA182*AE182)</f>
        <v>0</v>
      </c>
      <c r="AM182" s="20">
        <f t="shared" ref="AM182" si="914">1/$AN$9</f>
        <v>1</v>
      </c>
      <c r="AN182" s="27">
        <v>0</v>
      </c>
      <c r="AO182" s="21">
        <v>1</v>
      </c>
      <c r="AP182" s="26">
        <v>0</v>
      </c>
      <c r="AR182" s="1">
        <f t="shared" ref="AR182" si="915">AH182*AM179+AJ182*AM182-AI182*AN179-AK182*AN182</f>
        <v>0.49254759568158885</v>
      </c>
      <c r="AS182" s="9">
        <f t="shared" ref="AS182" si="916">(AH182*AN179+AI182*AM179+AJ182*AN182+AK182*AM182)</f>
        <v>0.82243758512824439</v>
      </c>
      <c r="AT182" s="2">
        <f t="shared" ref="AT182" si="917">AH182*AO179+AJ182*AO182-AI182*AP179-AK182*AP182</f>
        <v>0.49254759568158885</v>
      </c>
      <c r="AU182" s="8">
        <f t="shared" ref="AU182" si="918">(AH182*AP179+AI182*AO179+AJ182*AP182+AK182*AO182)</f>
        <v>0</v>
      </c>
      <c r="AW182" s="49">
        <f t="shared" ref="AW182" si="919">(180/PI())*ATAN(-1*(AS179/AR179))</f>
        <v>-51.38112642734086</v>
      </c>
      <c r="AY182" s="140">
        <f t="shared" ref="AY182" si="920">20*LOG(((1-(10^(AW179/20)^2)*(1-((1-AY179)/(1+AY179))^2))^0.5))</f>
        <v>-20.514164546783835</v>
      </c>
      <c r="AZ182" s="13"/>
      <c r="BA182" s="85">
        <f t="shared" si="793"/>
        <v>3.06</v>
      </c>
      <c r="BB182" s="86">
        <f t="shared" si="794"/>
        <v>-26.749199778779314</v>
      </c>
      <c r="BC182" s="90">
        <f t="shared" si="795"/>
        <v>-66.018583154295158</v>
      </c>
      <c r="BD182" s="92"/>
      <c r="BE182" s="14">
        <f t="shared" si="771"/>
        <v>-8.4433657452926454</v>
      </c>
      <c r="BF182" s="90">
        <f t="shared" si="797"/>
        <v>-0.14736453220546156</v>
      </c>
      <c r="BG182" s="142">
        <f t="shared" si="796"/>
        <v>-7.8417475699018545E-3</v>
      </c>
    </row>
    <row r="183" spans="2:59" ht="18.600000000000001" customHeight="1">
      <c r="AY183" s="37"/>
      <c r="BA183" s="85">
        <f t="shared" si="793"/>
        <v>3.08</v>
      </c>
      <c r="BB183" s="86">
        <f t="shared" si="794"/>
        <v>-26.809943667860278</v>
      </c>
      <c r="BC183" s="90">
        <f t="shared" si="795"/>
        <v>-66.187450469201011</v>
      </c>
      <c r="BD183" s="88"/>
      <c r="BE183" s="14">
        <f t="shared" si="771"/>
        <v>-8.3193949381957495</v>
      </c>
      <c r="BF183" s="90">
        <f t="shared" si="797"/>
        <v>-0.14520083344526599</v>
      </c>
      <c r="BG183" s="142">
        <f t="shared" si="796"/>
        <v>-7.7090768661541549E-3</v>
      </c>
    </row>
    <row r="184" spans="2:59" ht="18.600000000000001" customHeight="1" thickBot="1">
      <c r="D184" s="22" t="s">
        <v>60</v>
      </c>
      <c r="E184" s="22"/>
      <c r="F184" s="22"/>
      <c r="G184" s="22"/>
      <c r="H184" s="22"/>
      <c r="I184" s="22" t="s">
        <v>61</v>
      </c>
      <c r="J184" s="22"/>
      <c r="K184" s="22"/>
      <c r="L184" s="22"/>
      <c r="M184" s="23"/>
      <c r="N184" s="23"/>
      <c r="O184" s="28" t="s">
        <v>62</v>
      </c>
      <c r="P184" s="23"/>
      <c r="Q184" s="23"/>
      <c r="R184" s="23"/>
      <c r="S184" s="22"/>
      <c r="T184" s="22" t="s">
        <v>63</v>
      </c>
      <c r="U184" s="23"/>
      <c r="V184" s="23"/>
      <c r="W184" s="23"/>
      <c r="X184" s="23"/>
      <c r="Y184" s="28" t="s">
        <v>64</v>
      </c>
      <c r="Z184" s="23"/>
      <c r="AA184" s="23"/>
      <c r="AB184" s="23"/>
      <c r="AC184" s="28" t="s">
        <v>65</v>
      </c>
      <c r="AD184" s="22"/>
      <c r="AE184" s="22"/>
      <c r="AF184" s="22"/>
      <c r="AG184" s="22"/>
      <c r="AH184" s="23"/>
      <c r="AI184" s="28" t="s">
        <v>66</v>
      </c>
      <c r="AJ184" s="23"/>
      <c r="AK184" s="23"/>
      <c r="AL184" s="22"/>
      <c r="AM184" s="28" t="s">
        <v>67</v>
      </c>
      <c r="AN184" s="22"/>
      <c r="AO184" s="23"/>
      <c r="AP184" s="23"/>
      <c r="AQ184" s="23"/>
      <c r="AR184" s="23"/>
      <c r="AS184" s="28" t="s">
        <v>68</v>
      </c>
      <c r="AT184" s="23"/>
      <c r="AU184" s="23"/>
      <c r="BA184" s="85">
        <f t="shared" si="793"/>
        <v>3.1</v>
      </c>
      <c r="BB184" s="86">
        <f t="shared" si="794"/>
        <v>-26.871398656366118</v>
      </c>
      <c r="BC184" s="90">
        <f t="shared" si="795"/>
        <v>-66.353838367964926</v>
      </c>
      <c r="BD184" s="88"/>
      <c r="BE184" s="14">
        <f t="shared" si="771"/>
        <v>-8.198273935929727</v>
      </c>
      <c r="BF184" s="90">
        <f t="shared" si="797"/>
        <v>-0.1430868731624084</v>
      </c>
      <c r="BG184" s="142">
        <f t="shared" si="796"/>
        <v>-7.5774252754351804E-3</v>
      </c>
    </row>
    <row r="185" spans="2:59" ht="18.600000000000001" customHeight="1" thickBot="1">
      <c r="B185" s="11"/>
      <c r="D185" s="212" t="s">
        <v>69</v>
      </c>
      <c r="E185" s="213"/>
      <c r="F185" s="214" t="s">
        <v>70</v>
      </c>
      <c r="G185" s="215"/>
      <c r="H185" s="207"/>
      <c r="I185" s="212" t="s">
        <v>71</v>
      </c>
      <c r="J185" s="213"/>
      <c r="K185" s="214" t="s">
        <v>72</v>
      </c>
      <c r="L185" s="215"/>
      <c r="M185" s="23"/>
      <c r="N185" s="208" t="s">
        <v>73</v>
      </c>
      <c r="O185" s="209"/>
      <c r="P185" s="210" t="s">
        <v>74</v>
      </c>
      <c r="Q185" s="211"/>
      <c r="R185" s="23"/>
      <c r="S185" s="212" t="s">
        <v>75</v>
      </c>
      <c r="T185" s="213"/>
      <c r="U185" s="214" t="s">
        <v>76</v>
      </c>
      <c r="V185" s="215"/>
      <c r="W185" s="22"/>
      <c r="X185" s="208" t="s">
        <v>77</v>
      </c>
      <c r="Y185" s="209"/>
      <c r="Z185" s="210" t="s">
        <v>78</v>
      </c>
      <c r="AA185" s="211"/>
      <c r="AB185" s="22"/>
      <c r="AC185" s="212" t="s">
        <v>79</v>
      </c>
      <c r="AD185" s="213"/>
      <c r="AE185" s="214" t="s">
        <v>80</v>
      </c>
      <c r="AF185" s="215"/>
      <c r="AG185" s="22"/>
      <c r="AH185" s="208" t="s">
        <v>81</v>
      </c>
      <c r="AI185" s="209"/>
      <c r="AJ185" s="210" t="s">
        <v>82</v>
      </c>
      <c r="AK185" s="211"/>
      <c r="AL185" s="22"/>
      <c r="AM185" s="212" t="s">
        <v>83</v>
      </c>
      <c r="AN185" s="213"/>
      <c r="AO185" s="214" t="s">
        <v>84</v>
      </c>
      <c r="AP185" s="215"/>
      <c r="AQ185" s="23"/>
      <c r="AR185" s="208" t="s">
        <v>85</v>
      </c>
      <c r="AS185" s="209"/>
      <c r="AT185" s="210" t="s">
        <v>86</v>
      </c>
      <c r="AU185" s="211"/>
      <c r="AW185" s="29" t="s">
        <v>4</v>
      </c>
      <c r="AY185" s="136" t="s">
        <v>46</v>
      </c>
      <c r="AZ185" s="13"/>
      <c r="BA185" s="85">
        <f t="shared" si="793"/>
        <v>3.12</v>
      </c>
      <c r="BB185" s="86">
        <f t="shared" si="794"/>
        <v>-26.933517596717579</v>
      </c>
      <c r="BC185" s="90">
        <f t="shared" si="795"/>
        <v>-66.51780384668352</v>
      </c>
      <c r="BD185" s="92"/>
      <c r="BE185" s="14">
        <f t="shared" si="771"/>
        <v>-8.0799119105741042</v>
      </c>
      <c r="BF185" s="90">
        <f t="shared" si="797"/>
        <v>-0.14102106611062376</v>
      </c>
      <c r="BG185" s="142">
        <f t="shared" si="796"/>
        <v>-7.4469002495917286E-3</v>
      </c>
    </row>
    <row r="186" spans="2:59" ht="18.600000000000001" customHeight="1" thickTop="1" thickBot="1">
      <c r="B186" s="40">
        <v>0.54</v>
      </c>
      <c r="D186" s="1">
        <v>1</v>
      </c>
      <c r="E186" s="7">
        <v>0</v>
      </c>
      <c r="F186" s="2">
        <v>0</v>
      </c>
      <c r="G186" s="8">
        <v>0</v>
      </c>
      <c r="I186" s="1">
        <v>1</v>
      </c>
      <c r="J186" s="9">
        <v>0</v>
      </c>
      <c r="K186" s="2">
        <v>0</v>
      </c>
      <c r="L186" s="9">
        <f t="shared" ref="L186" si="921">IF(0=(1-$J$9*$K$9*$B186^2),10^14,$B186*$K$9/(1-$J$9*$K$9*$B186^2))</f>
        <v>0.57033496583102061</v>
      </c>
      <c r="N186" s="1">
        <f t="shared" ref="N186" si="922">D186*I186+F186*I189-E186*J186-G186*J189</f>
        <v>1</v>
      </c>
      <c r="O186" s="9">
        <f t="shared" ref="O186" si="923">(D186*J186+E186*I186+F186*J189+G186*I189)</f>
        <v>0</v>
      </c>
      <c r="P186" s="2">
        <f t="shared" ref="P186" si="924">D186*K186+F186*K189-E186*L186-G186*L189</f>
        <v>0</v>
      </c>
      <c r="Q186" s="8">
        <f t="shared" ref="Q186" si="925">(D186*L186+E186*K186+F186*L189+G186*K189)</f>
        <v>0.57033496583102061</v>
      </c>
      <c r="S186" s="1">
        <v>1</v>
      </c>
      <c r="T186" s="7">
        <v>0</v>
      </c>
      <c r="U186" s="2">
        <v>0</v>
      </c>
      <c r="V186" s="8">
        <v>0</v>
      </c>
      <c r="X186" s="1">
        <f t="shared" ref="X186" si="926">N186*S186+P186*S189-O186*T186-Q186*T189</f>
        <v>0.62756179975191073</v>
      </c>
      <c r="Y186" s="9">
        <f t="shared" ref="Y186" si="927">(N186*T186+O186*S186+P186*T189+Q186*S189)</f>
        <v>0</v>
      </c>
      <c r="Z186" s="2">
        <f t="shared" ref="Z186" si="928">N186*U186+P186*U189-O186*V186-Q186*V189</f>
        <v>0</v>
      </c>
      <c r="AA186" s="8">
        <f t="shared" ref="AA186" si="929">(N186*V186+O186*U186+P186*V189+Q186*U189)</f>
        <v>0.57033496583102061</v>
      </c>
      <c r="AB186" s="22"/>
      <c r="AC186" s="1">
        <v>1</v>
      </c>
      <c r="AD186" s="9">
        <v>0</v>
      </c>
      <c r="AE186" s="2">
        <v>0</v>
      </c>
      <c r="AF186" s="9">
        <f t="shared" ref="AF186" si="930">$B186*$AE$9</f>
        <v>0.43777260000000007</v>
      </c>
      <c r="AH186" s="1">
        <f t="shared" ref="AH186" si="931">X186*AC186+Z186*AC189-Y186*AD186-AA186*AD189</f>
        <v>0.62756179975191073</v>
      </c>
      <c r="AI186" s="9">
        <f t="shared" ref="AI186" si="932">(X186*AD186+Y186*AC186+Z186*AD189+AA186*AC189)</f>
        <v>0</v>
      </c>
      <c r="AJ186" s="2">
        <f t="shared" ref="AJ186" si="933">X186*AE186+Z186*AE189-Y186*AF186-AA186*AF189</f>
        <v>0</v>
      </c>
      <c r="AK186" s="8">
        <f t="shared" ref="AK186" si="934">(X186*AF186+Y186*AE186+Z186*AF189+AA186*AE189)</f>
        <v>0.84506432656909403</v>
      </c>
      <c r="AM186" s="18">
        <v>1</v>
      </c>
      <c r="AN186" s="25">
        <v>0</v>
      </c>
      <c r="AO186" s="14">
        <v>0</v>
      </c>
      <c r="AP186" s="24">
        <v>0</v>
      </c>
      <c r="AR186" s="1">
        <f t="shared" ref="AR186" si="935">AH186*AM186+AJ186*AM189-AI186*AN186-AK186*AN189</f>
        <v>0.62756179975191073</v>
      </c>
      <c r="AS186" s="9">
        <f t="shared" ref="AS186" si="936">(AH186*AN186+AI186*AM186+AJ186*AN189+AK186*AM189)</f>
        <v>0.84506432656909403</v>
      </c>
      <c r="AT186" s="2">
        <f t="shared" ref="AT186" si="937">AH186*AO186+AJ186*AO189-AI186*AP186-AK186*AP189</f>
        <v>0</v>
      </c>
      <c r="AU186" s="8">
        <f t="shared" ref="AU186" si="938">(AH186*AP186+AI186*AO186+AJ186*AP189+AK186*AO189)</f>
        <v>0.84506432656909403</v>
      </c>
      <c r="AW186" s="30">
        <f t="shared" ref="AW186" si="939">20*LOG(((1+$AN$9)/$AN$9)/((AR186+AR189)^2+(AS186+AS189)^2)^0.5)</f>
        <v>-3.2018548361367527E-2</v>
      </c>
      <c r="AY186" s="137">
        <f t="shared" ref="AY186" si="940">((AR186^2+AS186^2)^0.5)/((AR189^2+AS189^2)^0.5)</f>
        <v>1.0964399039622881</v>
      </c>
      <c r="AZ186" s="13"/>
      <c r="BA186" s="85">
        <f t="shared" si="793"/>
        <v>3.14</v>
      </c>
      <c r="BB186" s="86">
        <f t="shared" si="794"/>
        <v>-26.996256081544768</v>
      </c>
      <c r="BC186" s="90">
        <f t="shared" si="795"/>
        <v>-66.679402084895003</v>
      </c>
      <c r="BD186" s="92"/>
      <c r="BE186" s="14">
        <f t="shared" si="771"/>
        <v>-7.9642217674361788</v>
      </c>
      <c r="BF186" s="90">
        <f t="shared" si="797"/>
        <v>-0.13900189220076342</v>
      </c>
      <c r="BG186" s="142">
        <f t="shared" si="796"/>
        <v>-7.3175978570307471E-3</v>
      </c>
    </row>
    <row r="187" spans="2:59" ht="18.600000000000001" customHeight="1" thickBot="1">
      <c r="D187" s="3"/>
      <c r="G187" s="4"/>
      <c r="I187" s="3"/>
      <c r="L187" s="4"/>
      <c r="N187" s="3"/>
      <c r="Q187" s="4"/>
      <c r="S187" s="3"/>
      <c r="V187" s="4"/>
      <c r="X187" s="3"/>
      <c r="AA187" s="4"/>
      <c r="AC187" s="3"/>
      <c r="AF187" s="4"/>
      <c r="AH187" s="3"/>
      <c r="AK187" s="4"/>
      <c r="AM187" s="18"/>
      <c r="AN187" s="14"/>
      <c r="AO187" s="14"/>
      <c r="AP187" s="19"/>
      <c r="AR187" s="3"/>
      <c r="AU187" s="4"/>
      <c r="AY187" s="138"/>
      <c r="AZ187" s="13"/>
      <c r="BA187" s="85">
        <f t="shared" si="793"/>
        <v>3.16</v>
      </c>
      <c r="BB187" s="86">
        <f t="shared" si="794"/>
        <v>-27.059572259787089</v>
      </c>
      <c r="BC187" s="90">
        <f t="shared" si="795"/>
        <v>-66.838686520243726</v>
      </c>
      <c r="BD187" s="92"/>
      <c r="BE187" s="14">
        <f t="shared" si="771"/>
        <v>-7.8511199569206198</v>
      </c>
      <c r="BF187" s="90">
        <f t="shared" si="797"/>
        <v>-0.13702789321730019</v>
      </c>
      <c r="BG187" s="142">
        <f t="shared" si="796"/>
        <v>-7.1896036386586391E-3</v>
      </c>
    </row>
    <row r="188" spans="2:59" ht="18.600000000000001" customHeight="1" thickBot="1">
      <c r="D188" s="216" t="s">
        <v>87</v>
      </c>
      <c r="E188" s="217"/>
      <c r="F188" s="218" t="s">
        <v>88</v>
      </c>
      <c r="G188" s="219"/>
      <c r="H188" s="207"/>
      <c r="I188" s="216" t="s">
        <v>89</v>
      </c>
      <c r="J188" s="217"/>
      <c r="K188" s="218" t="s">
        <v>90</v>
      </c>
      <c r="L188" s="219"/>
      <c r="N188" s="208" t="s">
        <v>7</v>
      </c>
      <c r="O188" s="209"/>
      <c r="P188" s="210" t="s">
        <v>8</v>
      </c>
      <c r="Q188" s="211"/>
      <c r="S188" s="216" t="s">
        <v>91</v>
      </c>
      <c r="T188" s="217"/>
      <c r="U188" s="218" t="s">
        <v>92</v>
      </c>
      <c r="V188" s="219"/>
      <c r="W188" s="22"/>
      <c r="X188" s="208" t="s">
        <v>93</v>
      </c>
      <c r="Y188" s="209"/>
      <c r="Z188" s="210" t="s">
        <v>94</v>
      </c>
      <c r="AA188" s="211"/>
      <c r="AB188" s="22"/>
      <c r="AC188" s="216" t="s">
        <v>3</v>
      </c>
      <c r="AD188" s="217"/>
      <c r="AE188" s="218" t="s">
        <v>2</v>
      </c>
      <c r="AF188" s="219"/>
      <c r="AG188" s="22"/>
      <c r="AH188" s="208" t="s">
        <v>95</v>
      </c>
      <c r="AI188" s="209"/>
      <c r="AJ188" s="210" t="s">
        <v>96</v>
      </c>
      <c r="AK188" s="211"/>
      <c r="AL188" s="22"/>
      <c r="AM188" s="216" t="s">
        <v>97</v>
      </c>
      <c r="AN188" s="217"/>
      <c r="AO188" s="218" t="s">
        <v>98</v>
      </c>
      <c r="AP188" s="219"/>
      <c r="AR188" s="208" t="s">
        <v>99</v>
      </c>
      <c r="AS188" s="209"/>
      <c r="AT188" s="210" t="s">
        <v>100</v>
      </c>
      <c r="AU188" s="211"/>
      <c r="AW188" s="48" t="s">
        <v>10</v>
      </c>
      <c r="AY188" s="139" t="s">
        <v>47</v>
      </c>
      <c r="AZ188" s="13"/>
      <c r="BA188" s="85">
        <f t="shared" si="793"/>
        <v>3.18</v>
      </c>
      <c r="BB188" s="86">
        <f t="shared" si="794"/>
        <v>-27.123426667273151</v>
      </c>
      <c r="BC188" s="90">
        <f t="shared" si="795"/>
        <v>-66.995708919382139</v>
      </c>
      <c r="BD188" s="92"/>
      <c r="BE188" s="14">
        <f t="shared" si="771"/>
        <v>-7.7405262976213791</v>
      </c>
      <c r="BF188" s="90">
        <f t="shared" si="797"/>
        <v>-0.13509766973069959</v>
      </c>
      <c r="BG188" s="142">
        <f t="shared" si="796"/>
        <v>-7.0629934067163022E-3</v>
      </c>
    </row>
    <row r="189" spans="2:59" ht="18.600000000000001" customHeight="1" thickTop="1" thickBot="1">
      <c r="D189" s="1">
        <v>0</v>
      </c>
      <c r="E189" s="8">
        <f t="shared" ref="E189" si="941">$E$9*$B186</f>
        <v>0.30602340000000006</v>
      </c>
      <c r="F189" s="2">
        <v>1</v>
      </c>
      <c r="G189" s="8">
        <v>0</v>
      </c>
      <c r="I189" s="1">
        <v>0</v>
      </c>
      <c r="J189" s="9">
        <v>0</v>
      </c>
      <c r="K189" s="2">
        <v>1</v>
      </c>
      <c r="L189" s="8">
        <v>0</v>
      </c>
      <c r="N189" s="1">
        <f t="shared" ref="N189" si="942">D189*I186+F189*I189-E189*J186-G189*J189</f>
        <v>0</v>
      </c>
      <c r="O189" s="9">
        <f t="shared" ref="O189" si="943">(D189*J186+E189*I186+F189*J189+G189*I189)</f>
        <v>0.30602340000000006</v>
      </c>
      <c r="P189" s="2">
        <f t="shared" ref="P189" si="944">D189*K186+F189*K189-E189*L186-G189*L189</f>
        <v>0.82546415461750722</v>
      </c>
      <c r="Q189" s="8">
        <f t="shared" ref="Q189" si="945">(D189*L186+E189*K186+F189*L189+G189*K189)</f>
        <v>0</v>
      </c>
      <c r="S189" s="1">
        <v>0</v>
      </c>
      <c r="T189" s="8">
        <f t="shared" ref="T189" si="946">$T$9*$B186</f>
        <v>0.65301660000000006</v>
      </c>
      <c r="U189" s="2">
        <v>1</v>
      </c>
      <c r="V189" s="8">
        <v>0</v>
      </c>
      <c r="X189" s="1">
        <f t="shared" ref="X189" si="947">N189*S186+P189*S189-O189*T186-Q189*T189</f>
        <v>0</v>
      </c>
      <c r="Y189" s="9">
        <f t="shared" ref="Y189" si="948">(N189*T186+O189*S186+P189*T189+Q189*S189)</f>
        <v>0.845065195670199</v>
      </c>
      <c r="Z189" s="2">
        <f t="shared" ref="Z189" si="949">N189*U186+P189*U189-O189*V186-Q189*V189</f>
        <v>0.82546415461750722</v>
      </c>
      <c r="AA189" s="8">
        <f t="shared" ref="AA189" si="950">(N189*V186+O189*U186+P189*V189+Q189*U189)</f>
        <v>0</v>
      </c>
      <c r="AB189" s="22"/>
      <c r="AC189" s="1">
        <v>0</v>
      </c>
      <c r="AD189" s="9">
        <v>0</v>
      </c>
      <c r="AE189" s="2">
        <v>1</v>
      </c>
      <c r="AF189" s="8">
        <v>0</v>
      </c>
      <c r="AH189" s="1">
        <f t="shared" ref="AH189" si="951">X189*AC186+Z189*AC189-Y189*AD186-AA189*AD189</f>
        <v>0</v>
      </c>
      <c r="AI189" s="9">
        <f t="shared" ref="AI189" si="952">(X189*AD186+Y189*AC186+Z189*AD189+AA189*AC189)</f>
        <v>0.845065195670199</v>
      </c>
      <c r="AJ189" s="2">
        <f t="shared" ref="AJ189" si="953">X189*AE186+Z189*AE189-Y189*AF186-AA189*AF189</f>
        <v>0.45551776673945538</v>
      </c>
      <c r="AK189" s="8">
        <f t="shared" ref="AK189" si="954">(X189*AF186+Y189*AE186+Z189*AF189+AA189*AE189)</f>
        <v>0</v>
      </c>
      <c r="AM189" s="20">
        <f t="shared" ref="AM189" si="955">1/$AN$9</f>
        <v>1</v>
      </c>
      <c r="AN189" s="27">
        <v>0</v>
      </c>
      <c r="AO189" s="21">
        <v>1</v>
      </c>
      <c r="AP189" s="26">
        <v>0</v>
      </c>
      <c r="AR189" s="1">
        <f t="shared" ref="AR189" si="956">AH189*AM186+AJ189*AM189-AI189*AN186-AK189*AN189</f>
        <v>0.45551776673945538</v>
      </c>
      <c r="AS189" s="9">
        <f t="shared" ref="AS189" si="957">(AH189*AN186+AI189*AM186+AJ189*AN189+AK189*AM189)</f>
        <v>0.845065195670199</v>
      </c>
      <c r="AT189" s="2">
        <f t="shared" ref="AT189" si="958">AH189*AO186+AJ189*AO189-AI189*AP186-AK189*AP189</f>
        <v>0.45551776673945538</v>
      </c>
      <c r="AU189" s="8">
        <f t="shared" ref="AU189" si="959">(AH189*AP186+AI189*AO186+AJ189*AP189+AK189*AO189)</f>
        <v>0</v>
      </c>
      <c r="AW189" s="49">
        <f t="shared" ref="AW189" si="960">(180/PI())*ATAN(-1*(AS186/AR186))</f>
        <v>-53.401676134667412</v>
      </c>
      <c r="AY189" s="140">
        <f t="shared" ref="AY189" si="961">20*LOG(((1-(10^(AW186/20)^2)*(1-((1-AY186)/(1+AY186))^2))^0.5))</f>
        <v>-20.247497805259556</v>
      </c>
      <c r="AZ189" s="13"/>
      <c r="BA189" s="85">
        <f t="shared" si="793"/>
        <v>3.2</v>
      </c>
      <c r="BB189" s="86">
        <f t="shared" si="794"/>
        <v>-27.187782070461303</v>
      </c>
      <c r="BC189" s="90">
        <f t="shared" si="795"/>
        <v>-67.150519445334567</v>
      </c>
      <c r="BD189" s="92"/>
      <c r="BE189" s="14">
        <f t="shared" si="771"/>
        <v>-7.6323638098095543</v>
      </c>
      <c r="BF189" s="90">
        <f t="shared" si="797"/>
        <v>-0.133209878191235</v>
      </c>
      <c r="BG189" s="142">
        <f t="shared" si="796"/>
        <v>-6.9378339898385358E-3</v>
      </c>
    </row>
    <row r="190" spans="2:59" ht="18.600000000000001" customHeight="1">
      <c r="AY190" s="37"/>
      <c r="BA190" s="85">
        <f t="shared" si="793"/>
        <v>3.22</v>
      </c>
      <c r="BB190" s="86">
        <f t="shared" si="794"/>
        <v>-27.252603322157924</v>
      </c>
      <c r="BC190" s="90">
        <f t="shared" si="795"/>
        <v>-67.303166721530758</v>
      </c>
      <c r="BD190" s="88"/>
      <c r="BE190" s="14">
        <f t="shared" si="771"/>
        <v>-7.5265585586706081</v>
      </c>
      <c r="BF190" s="90">
        <f t="shared" si="797"/>
        <v>-0.1313632281929609</v>
      </c>
      <c r="BG190" s="142">
        <f t="shared" si="796"/>
        <v>-6.8141839275518146E-3</v>
      </c>
    </row>
    <row r="191" spans="2:59" ht="18.600000000000001" customHeight="1" thickBot="1">
      <c r="D191" s="22" t="s">
        <v>60</v>
      </c>
      <c r="E191" s="22"/>
      <c r="F191" s="22"/>
      <c r="G191" s="22"/>
      <c r="H191" s="22"/>
      <c r="I191" s="22" t="s">
        <v>61</v>
      </c>
      <c r="J191" s="22"/>
      <c r="K191" s="22"/>
      <c r="L191" s="22"/>
      <c r="M191" s="23"/>
      <c r="N191" s="23"/>
      <c r="O191" s="28" t="s">
        <v>62</v>
      </c>
      <c r="P191" s="23"/>
      <c r="Q191" s="23"/>
      <c r="R191" s="23"/>
      <c r="S191" s="22"/>
      <c r="T191" s="22" t="s">
        <v>63</v>
      </c>
      <c r="U191" s="23"/>
      <c r="V191" s="23"/>
      <c r="W191" s="23"/>
      <c r="X191" s="23"/>
      <c r="Y191" s="28" t="s">
        <v>64</v>
      </c>
      <c r="Z191" s="23"/>
      <c r="AA191" s="23"/>
      <c r="AB191" s="23"/>
      <c r="AC191" s="28" t="s">
        <v>65</v>
      </c>
      <c r="AD191" s="22"/>
      <c r="AE191" s="22"/>
      <c r="AF191" s="22"/>
      <c r="AG191" s="22"/>
      <c r="AH191" s="23"/>
      <c r="AI191" s="28" t="s">
        <v>66</v>
      </c>
      <c r="AJ191" s="23"/>
      <c r="AK191" s="23"/>
      <c r="AL191" s="22"/>
      <c r="AM191" s="28" t="s">
        <v>67</v>
      </c>
      <c r="AN191" s="22"/>
      <c r="AO191" s="23"/>
      <c r="AP191" s="23"/>
      <c r="AQ191" s="23"/>
      <c r="AR191" s="23"/>
      <c r="AS191" s="28" t="s">
        <v>68</v>
      </c>
      <c r="AT191" s="23"/>
      <c r="AU191" s="23"/>
      <c r="BA191" s="85">
        <f t="shared" si="793"/>
        <v>3.24</v>
      </c>
      <c r="BB191" s="86">
        <f t="shared" si="794"/>
        <v>-27.31785722815183</v>
      </c>
      <c r="BC191" s="90">
        <f t="shared" si="795"/>
        <v>-67.45369789270417</v>
      </c>
      <c r="BD191" s="88"/>
      <c r="BE191" s="14">
        <f t="shared" si="771"/>
        <v>-7.4230395065876724</v>
      </c>
      <c r="BF191" s="90">
        <f t="shared" si="797"/>
        <v>-0.1295564798955702</v>
      </c>
      <c r="BG191" s="142">
        <f t="shared" si="796"/>
        <v>-6.6920941172700626E-3</v>
      </c>
    </row>
    <row r="192" spans="2:59" ht="18.600000000000001" customHeight="1" thickBot="1">
      <c r="B192" s="11"/>
      <c r="D192" s="212" t="s">
        <v>69</v>
      </c>
      <c r="E192" s="213"/>
      <c r="F192" s="214" t="s">
        <v>70</v>
      </c>
      <c r="G192" s="215"/>
      <c r="H192" s="207"/>
      <c r="I192" s="212" t="s">
        <v>71</v>
      </c>
      <c r="J192" s="213"/>
      <c r="K192" s="214" t="s">
        <v>72</v>
      </c>
      <c r="L192" s="215"/>
      <c r="M192" s="23"/>
      <c r="N192" s="208" t="s">
        <v>73</v>
      </c>
      <c r="O192" s="209"/>
      <c r="P192" s="210" t="s">
        <v>74</v>
      </c>
      <c r="Q192" s="211"/>
      <c r="R192" s="23"/>
      <c r="S192" s="212" t="s">
        <v>75</v>
      </c>
      <c r="T192" s="213"/>
      <c r="U192" s="214" t="s">
        <v>76</v>
      </c>
      <c r="V192" s="215"/>
      <c r="W192" s="22"/>
      <c r="X192" s="208" t="s">
        <v>77</v>
      </c>
      <c r="Y192" s="209"/>
      <c r="Z192" s="210" t="s">
        <v>78</v>
      </c>
      <c r="AA192" s="211"/>
      <c r="AB192" s="22"/>
      <c r="AC192" s="212" t="s">
        <v>79</v>
      </c>
      <c r="AD192" s="213"/>
      <c r="AE192" s="214" t="s">
        <v>80</v>
      </c>
      <c r="AF192" s="215"/>
      <c r="AG192" s="22"/>
      <c r="AH192" s="208" t="s">
        <v>81</v>
      </c>
      <c r="AI192" s="209"/>
      <c r="AJ192" s="210" t="s">
        <v>82</v>
      </c>
      <c r="AK192" s="211"/>
      <c r="AL192" s="22"/>
      <c r="AM192" s="212" t="s">
        <v>83</v>
      </c>
      <c r="AN192" s="213"/>
      <c r="AO192" s="214" t="s">
        <v>84</v>
      </c>
      <c r="AP192" s="215"/>
      <c r="AQ192" s="23"/>
      <c r="AR192" s="208" t="s">
        <v>85</v>
      </c>
      <c r="AS192" s="209"/>
      <c r="AT192" s="210" t="s">
        <v>86</v>
      </c>
      <c r="AU192" s="211"/>
      <c r="AW192" s="29" t="s">
        <v>4</v>
      </c>
      <c r="AY192" s="136" t="s">
        <v>46</v>
      </c>
      <c r="AZ192" s="13"/>
      <c r="BA192" s="85">
        <f t="shared" si="793"/>
        <v>3.26</v>
      </c>
      <c r="BB192" s="86">
        <f t="shared" si="794"/>
        <v>-27.383512423809982</v>
      </c>
      <c r="BC192" s="90">
        <f t="shared" si="795"/>
        <v>-67.60215868283592</v>
      </c>
      <c r="BD192" s="92"/>
      <c r="BE192" s="14">
        <f t="shared" si="771"/>
        <v>-7.3217383739134272</v>
      </c>
      <c r="BF192" s="90">
        <f t="shared" si="797"/>
        <v>-0.127788441594405</v>
      </c>
      <c r="BG192" s="142">
        <f t="shared" si="796"/>
        <v>-6.5716084167177346E-3</v>
      </c>
    </row>
    <row r="193" spans="2:59" ht="18.600000000000001" customHeight="1" thickTop="1" thickBot="1">
      <c r="B193" s="40">
        <v>0.56000000000000005</v>
      </c>
      <c r="D193" s="1">
        <v>1</v>
      </c>
      <c r="E193" s="7">
        <v>0</v>
      </c>
      <c r="F193" s="2">
        <v>0</v>
      </c>
      <c r="G193" s="8">
        <v>0</v>
      </c>
      <c r="I193" s="1">
        <v>1</v>
      </c>
      <c r="J193" s="9">
        <v>0</v>
      </c>
      <c r="K193" s="2">
        <v>0</v>
      </c>
      <c r="L193" s="9">
        <f t="shared" ref="L193" si="962">IF(0=(1-$J$9*$K$9*$B193^2),10^14,$B193*$K$9/(1-$J$9*$K$9*$B193^2))</f>
        <v>0.59568895344290096</v>
      </c>
      <c r="N193" s="1">
        <f t="shared" ref="N193" si="963">D193*I193+F193*I196-E193*J193-G193*J196</f>
        <v>1</v>
      </c>
      <c r="O193" s="9">
        <f t="shared" ref="O193" si="964">(D193*J193+E193*I193+F193*J196+G193*I196)</f>
        <v>0</v>
      </c>
      <c r="P193" s="2">
        <f t="shared" ref="P193" si="965">D193*K193+F193*K196-E193*L193-G193*L196</f>
        <v>0</v>
      </c>
      <c r="Q193" s="8">
        <f t="shared" ref="Q193" si="966">(D193*L193+E193*K193+F193*L196+G193*K196)</f>
        <v>0.59568895344290096</v>
      </c>
      <c r="S193" s="1">
        <v>1</v>
      </c>
      <c r="T193" s="7">
        <v>0</v>
      </c>
      <c r="U193" s="2">
        <v>0</v>
      </c>
      <c r="V193" s="8">
        <v>0</v>
      </c>
      <c r="X193" s="1">
        <f t="shared" ref="X193" si="967">N193*S193+P193*S196-O193*T193-Q193*T196</f>
        <v>0.59659801107497912</v>
      </c>
      <c r="Y193" s="9">
        <f t="shared" ref="Y193" si="968">(N193*T193+O193*S193+P193*T196+Q193*S196)</f>
        <v>0</v>
      </c>
      <c r="Z193" s="2">
        <f t="shared" ref="Z193" si="969">N193*U193+P193*U196-O193*V193-Q193*V196</f>
        <v>0</v>
      </c>
      <c r="AA193" s="8">
        <f t="shared" ref="AA193" si="970">(N193*V193+O193*U193+P193*V196+Q193*U196)</f>
        <v>0.59568895344290096</v>
      </c>
      <c r="AB193" s="22"/>
      <c r="AC193" s="1">
        <v>1</v>
      </c>
      <c r="AD193" s="9">
        <v>0</v>
      </c>
      <c r="AE193" s="2">
        <v>0</v>
      </c>
      <c r="AF193" s="9">
        <f t="shared" ref="AF193" si="971">$B193*$AE$9</f>
        <v>0.45398640000000007</v>
      </c>
      <c r="AH193" s="1">
        <f t="shared" ref="AH193" si="972">X193*AC193+Z193*AC196-Y193*AD193-AA193*AD196</f>
        <v>0.59659801107497912</v>
      </c>
      <c r="AI193" s="9">
        <f t="shared" ref="AI193" si="973">(X193*AD193+Y193*AC193+Z193*AD196+AA193*AC196)</f>
        <v>0</v>
      </c>
      <c r="AJ193" s="2">
        <f t="shared" ref="AJ193" si="974">X193*AE193+Z193*AE196-Y193*AF193-AA193*AF196</f>
        <v>0</v>
      </c>
      <c r="AK193" s="8">
        <f t="shared" ref="AK193" si="975">(X193*AF193+Y193*AE193+Z193*AF196+AA193*AE196)</f>
        <v>0.86653633673799091</v>
      </c>
      <c r="AM193" s="18">
        <v>1</v>
      </c>
      <c r="AN193" s="25">
        <v>0</v>
      </c>
      <c r="AO193" s="14">
        <v>0</v>
      </c>
      <c r="AP193" s="24">
        <v>0</v>
      </c>
      <c r="AR193" s="1">
        <f t="shared" ref="AR193" si="976">AH193*AM193+AJ193*AM196-AI193*AN193-AK193*AN196</f>
        <v>0.59659801107497912</v>
      </c>
      <c r="AS193" s="9">
        <f t="shared" ref="AS193" si="977">(AH193*AN193+AI193*AM193+AJ193*AN196+AK193*AM196)</f>
        <v>0.86653633673799091</v>
      </c>
      <c r="AT193" s="2">
        <f t="shared" ref="AT193" si="978">AH193*AO193+AJ193*AO196-AI193*AP193-AK193*AP196</f>
        <v>0</v>
      </c>
      <c r="AU193" s="8">
        <f t="shared" ref="AU193" si="979">(AH193*AP193+AI193*AO193+AJ193*AP196+AK193*AO196)</f>
        <v>0.86653633673799091</v>
      </c>
      <c r="AW193" s="30">
        <f t="shared" ref="AW193" si="980">20*LOG(((1+$AN$9)/$AN$9)/((AR193+AR196)^2+(AS193+AS196)^2)^0.5)</f>
        <v>-3.4665133451914298E-2</v>
      </c>
      <c r="AY193" s="137">
        <f t="shared" ref="AY193" si="981">((AR193^2+AS193^2)^0.5)/((AR196^2+AS196^2)^0.5)</f>
        <v>1.0937295335197554</v>
      </c>
      <c r="AZ193" s="13"/>
      <c r="BA193" s="85">
        <f t="shared" si="793"/>
        <v>3.28</v>
      </c>
      <c r="BB193" s="86">
        <f t="shared" si="794"/>
        <v>-27.449539259774653</v>
      </c>
      <c r="BC193" s="90">
        <f t="shared" si="795"/>
        <v>-67.748593450314189</v>
      </c>
      <c r="BD193" s="92"/>
      <c r="BE193" s="14">
        <f t="shared" si="771"/>
        <v>-7.2225895076357398</v>
      </c>
      <c r="BF193" s="90">
        <f t="shared" si="797"/>
        <v>-0.1260579674282398</v>
      </c>
      <c r="BG193" s="142">
        <f t="shared" si="796"/>
        <v>-6.4527642045714654E-3</v>
      </c>
    </row>
    <row r="194" spans="2:59" ht="18.600000000000001" customHeight="1" thickBot="1">
      <c r="D194" s="3"/>
      <c r="G194" s="4"/>
      <c r="I194" s="3"/>
      <c r="L194" s="4"/>
      <c r="N194" s="3"/>
      <c r="Q194" s="4"/>
      <c r="S194" s="3"/>
      <c r="V194" s="4"/>
      <c r="X194" s="3"/>
      <c r="AA194" s="4"/>
      <c r="AC194" s="3"/>
      <c r="AF194" s="4"/>
      <c r="AH194" s="3"/>
      <c r="AK194" s="4"/>
      <c r="AM194" s="18"/>
      <c r="AN194" s="14"/>
      <c r="AO194" s="14"/>
      <c r="AP194" s="19"/>
      <c r="AR194" s="3"/>
      <c r="AU194" s="4"/>
      <c r="AY194" s="138"/>
      <c r="AZ194" s="13"/>
      <c r="BA194" s="85">
        <f t="shared" si="793"/>
        <v>3.3</v>
      </c>
      <c r="BB194" s="86">
        <f t="shared" si="794"/>
        <v>-27.515909695986856</v>
      </c>
      <c r="BC194" s="90">
        <f t="shared" si="795"/>
        <v>-67.893045240466904</v>
      </c>
      <c r="BD194" s="92"/>
      <c r="BE194" s="14">
        <f t="shared" si="771"/>
        <v>-7.125529757448839</v>
      </c>
      <c r="BF194" s="90">
        <f t="shared" si="797"/>
        <v>-0.12436395521631519</v>
      </c>
      <c r="BG194" s="142">
        <f t="shared" si="796"/>
        <v>-6.3355929019694845E-3</v>
      </c>
    </row>
    <row r="195" spans="2:59" ht="18.600000000000001" customHeight="1" thickBot="1">
      <c r="D195" s="216" t="s">
        <v>87</v>
      </c>
      <c r="E195" s="217"/>
      <c r="F195" s="218" t="s">
        <v>88</v>
      </c>
      <c r="G195" s="219"/>
      <c r="H195" s="207"/>
      <c r="I195" s="216" t="s">
        <v>89</v>
      </c>
      <c r="J195" s="217"/>
      <c r="K195" s="218" t="s">
        <v>90</v>
      </c>
      <c r="L195" s="219"/>
      <c r="N195" s="208" t="s">
        <v>7</v>
      </c>
      <c r="O195" s="209"/>
      <c r="P195" s="210" t="s">
        <v>8</v>
      </c>
      <c r="Q195" s="211"/>
      <c r="S195" s="216" t="s">
        <v>91</v>
      </c>
      <c r="T195" s="217"/>
      <c r="U195" s="218" t="s">
        <v>92</v>
      </c>
      <c r="V195" s="219"/>
      <c r="W195" s="22"/>
      <c r="X195" s="208" t="s">
        <v>93</v>
      </c>
      <c r="Y195" s="209"/>
      <c r="Z195" s="210" t="s">
        <v>94</v>
      </c>
      <c r="AA195" s="211"/>
      <c r="AB195" s="22"/>
      <c r="AC195" s="216" t="s">
        <v>3</v>
      </c>
      <c r="AD195" s="217"/>
      <c r="AE195" s="218" t="s">
        <v>2</v>
      </c>
      <c r="AF195" s="219"/>
      <c r="AG195" s="22"/>
      <c r="AH195" s="208" t="s">
        <v>95</v>
      </c>
      <c r="AI195" s="209"/>
      <c r="AJ195" s="210" t="s">
        <v>96</v>
      </c>
      <c r="AK195" s="211"/>
      <c r="AL195" s="22"/>
      <c r="AM195" s="216" t="s">
        <v>97</v>
      </c>
      <c r="AN195" s="217"/>
      <c r="AO195" s="218" t="s">
        <v>98</v>
      </c>
      <c r="AP195" s="219"/>
      <c r="AR195" s="208" t="s">
        <v>99</v>
      </c>
      <c r="AS195" s="209"/>
      <c r="AT195" s="210" t="s">
        <v>100</v>
      </c>
      <c r="AU195" s="211"/>
      <c r="AW195" s="48" t="s">
        <v>10</v>
      </c>
      <c r="AY195" s="139" t="s">
        <v>47</v>
      </c>
      <c r="AZ195" s="13"/>
      <c r="BA195" s="85">
        <f t="shared" si="793"/>
        <v>3.32</v>
      </c>
      <c r="BB195" s="86">
        <f t="shared" si="794"/>
        <v>-27.58259720333556</v>
      </c>
      <c r="BC195" s="90">
        <f t="shared" si="795"/>
        <v>-68.035555835615881</v>
      </c>
      <c r="BD195" s="92"/>
      <c r="BE195" s="14">
        <f t="shared" si="771"/>
        <v>-7.0304983587284591</v>
      </c>
      <c r="BF195" s="90">
        <f t="shared" si="797"/>
        <v>-0.12270534441586901</v>
      </c>
      <c r="BG195" s="142">
        <f t="shared" si="796"/>
        <v>-6.2201204573757406E-3</v>
      </c>
    </row>
    <row r="196" spans="2:59" ht="18.600000000000001" customHeight="1" thickTop="1" thickBot="1">
      <c r="D196" s="1">
        <v>0</v>
      </c>
      <c r="E196" s="8">
        <f t="shared" ref="E196" si="982">$E$9*$B193</f>
        <v>0.31735760000000007</v>
      </c>
      <c r="F196" s="2">
        <v>1</v>
      </c>
      <c r="G196" s="8">
        <v>0</v>
      </c>
      <c r="I196" s="1">
        <v>0</v>
      </c>
      <c r="J196" s="9">
        <v>0</v>
      </c>
      <c r="K196" s="2">
        <v>1</v>
      </c>
      <c r="L196" s="8">
        <v>0</v>
      </c>
      <c r="N196" s="1">
        <f t="shared" ref="N196" si="983">D196*I193+F196*I196-E196*J193-G196*J196</f>
        <v>0</v>
      </c>
      <c r="O196" s="9">
        <f t="shared" ref="O196" si="984">(D196*J193+E196*I193+F196*J196+G196*I196)</f>
        <v>0.31735760000000007</v>
      </c>
      <c r="P196" s="2">
        <f t="shared" ref="P196" si="985">D196*K193+F196*K196-E196*L193-G196*L196</f>
        <v>0.81095358338884915</v>
      </c>
      <c r="Q196" s="8">
        <f t="shared" ref="Q196" si="986">(D196*L193+E196*K193+F196*L196+G196*K196)</f>
        <v>0</v>
      </c>
      <c r="S196" s="1">
        <v>0</v>
      </c>
      <c r="T196" s="8">
        <f t="shared" ref="T196" si="987">$T$9*$B193</f>
        <v>0.67720240000000009</v>
      </c>
      <c r="U196" s="2">
        <v>1</v>
      </c>
      <c r="V196" s="8">
        <v>0</v>
      </c>
      <c r="X196" s="1">
        <f t="shared" ref="X196" si="988">N196*S193+P196*S196-O196*T193-Q196*T196</f>
        <v>0</v>
      </c>
      <c r="Y196" s="9">
        <f t="shared" ref="Y196" si="989">(N196*T193+O196*S193+P196*T196+Q196*S196)</f>
        <v>0.86653731295952885</v>
      </c>
      <c r="Z196" s="2">
        <f t="shared" ref="Z196" si="990">N196*U193+P196*U196-O196*V193-Q196*V196</f>
        <v>0.81095358338884915</v>
      </c>
      <c r="AA196" s="8">
        <f t="shared" ref="AA196" si="991">(N196*V193+O196*U193+P196*V196+Q196*U196)</f>
        <v>0</v>
      </c>
      <c r="AB196" s="22"/>
      <c r="AC196" s="1">
        <v>0</v>
      </c>
      <c r="AD196" s="9">
        <v>0</v>
      </c>
      <c r="AE196" s="2">
        <v>1</v>
      </c>
      <c r="AF196" s="8">
        <v>0</v>
      </c>
      <c r="AH196" s="1">
        <f t="shared" ref="AH196" si="992">X196*AC193+Z196*AC196-Y196*AD193-AA196*AD196</f>
        <v>0</v>
      </c>
      <c r="AI196" s="9">
        <f t="shared" ref="AI196" si="993">(X196*AD193+Y196*AC193+Z196*AD196+AA196*AC196)</f>
        <v>0.86653731295952885</v>
      </c>
      <c r="AJ196" s="2">
        <f t="shared" ref="AJ196" si="994">X196*AE193+Z196*AE196-Y196*AF193-AA196*AF196</f>
        <v>0.41755742821267927</v>
      </c>
      <c r="AK196" s="8">
        <f t="shared" ref="AK196" si="995">(X196*AF193+Y196*AE193+Z196*AF196+AA196*AE196)</f>
        <v>0</v>
      </c>
      <c r="AM196" s="20">
        <f t="shared" ref="AM196" si="996">1/$AN$9</f>
        <v>1</v>
      </c>
      <c r="AN196" s="27">
        <v>0</v>
      </c>
      <c r="AO196" s="21">
        <v>1</v>
      </c>
      <c r="AP196" s="26">
        <v>0</v>
      </c>
      <c r="AR196" s="1">
        <f t="shared" ref="AR196" si="997">AH196*AM193+AJ196*AM196-AI196*AN193-AK196*AN196</f>
        <v>0.41755742821267927</v>
      </c>
      <c r="AS196" s="9">
        <f t="shared" ref="AS196" si="998">(AH196*AN193+AI196*AM193+AJ196*AN196+AK196*AM196)</f>
        <v>0.86653731295952885</v>
      </c>
      <c r="AT196" s="2">
        <f t="shared" ref="AT196" si="999">AH196*AO193+AJ196*AO196-AI196*AP193-AK196*AP196</f>
        <v>0.41755742821267927</v>
      </c>
      <c r="AU196" s="8">
        <f t="shared" ref="AU196" si="1000">(AH196*AP193+AI196*AO193+AJ196*AP196+AK196*AO196)</f>
        <v>0</v>
      </c>
      <c r="AW196" s="49">
        <f t="shared" ref="AW196" si="1001">(180/PI())*ATAN(-1*(AS193/AR193))</f>
        <v>-55.45313855892487</v>
      </c>
      <c r="AY196" s="140">
        <f t="shared" ref="AY196" si="1002">20*LOG(((1-(10^(AW193/20)^2)*(1-((1-AY193)/(1+AY193))^2))^0.5))</f>
        <v>-20.026877686398254</v>
      </c>
      <c r="AZ196" s="13"/>
      <c r="BA196" s="85">
        <f t="shared" si="793"/>
        <v>3.34</v>
      </c>
      <c r="BB196" s="86">
        <f t="shared" si="794"/>
        <v>-27.649576672299521</v>
      </c>
      <c r="BC196" s="90">
        <f t="shared" si="795"/>
        <v>-68.17616580279045</v>
      </c>
      <c r="BD196" s="92"/>
      <c r="BE196" s="14">
        <f t="shared" si="771"/>
        <v>-6.937436821985437</v>
      </c>
      <c r="BF196" s="90">
        <f t="shared" si="797"/>
        <v>-0.12108111419273762</v>
      </c>
      <c r="BG196" s="142">
        <f t="shared" si="796"/>
        <v>-6.1063677971908495E-3</v>
      </c>
    </row>
    <row r="197" spans="2:59" ht="18.600000000000001" customHeight="1">
      <c r="AY197" s="37"/>
      <c r="BA197" s="85">
        <f t="shared" si="793"/>
        <v>3.36</v>
      </c>
      <c r="BB197" s="86">
        <f t="shared" si="794"/>
        <v>-27.716824328008094</v>
      </c>
      <c r="BC197" s="90">
        <f t="shared" si="795"/>
        <v>-68.314914539230159</v>
      </c>
      <c r="BD197" s="88"/>
      <c r="BE197" s="14">
        <f t="shared" si="771"/>
        <v>-6.846288828381824</v>
      </c>
      <c r="BF197" s="90">
        <f t="shared" si="797"/>
        <v>-0.11949028159776784</v>
      </c>
      <c r="BG197" s="142">
        <f t="shared" si="796"/>
        <v>-5.9943512443348546E-3</v>
      </c>
    </row>
    <row r="198" spans="2:59" ht="18.600000000000001" customHeight="1" thickBot="1">
      <c r="D198" s="22" t="s">
        <v>60</v>
      </c>
      <c r="E198" s="22"/>
      <c r="F198" s="22"/>
      <c r="G198" s="22"/>
      <c r="H198" s="22"/>
      <c r="I198" s="22" t="s">
        <v>61</v>
      </c>
      <c r="J198" s="22"/>
      <c r="K198" s="22"/>
      <c r="L198" s="22"/>
      <c r="M198" s="23"/>
      <c r="N198" s="23"/>
      <c r="O198" s="28" t="s">
        <v>62</v>
      </c>
      <c r="P198" s="23"/>
      <c r="Q198" s="23"/>
      <c r="R198" s="23"/>
      <c r="S198" s="22"/>
      <c r="T198" s="22" t="s">
        <v>63</v>
      </c>
      <c r="U198" s="23"/>
      <c r="V198" s="23"/>
      <c r="W198" s="23"/>
      <c r="X198" s="23"/>
      <c r="Y198" s="28" t="s">
        <v>64</v>
      </c>
      <c r="Z198" s="23"/>
      <c r="AA198" s="23"/>
      <c r="AB198" s="23"/>
      <c r="AC198" s="28" t="s">
        <v>65</v>
      </c>
      <c r="AD198" s="22"/>
      <c r="AE198" s="22"/>
      <c r="AF198" s="22"/>
      <c r="AG198" s="22"/>
      <c r="AH198" s="23"/>
      <c r="AI198" s="28" t="s">
        <v>66</v>
      </c>
      <c r="AJ198" s="23"/>
      <c r="AK198" s="23"/>
      <c r="AL198" s="22"/>
      <c r="AM198" s="28" t="s">
        <v>67</v>
      </c>
      <c r="AN198" s="22"/>
      <c r="AO198" s="23"/>
      <c r="AP198" s="23"/>
      <c r="AQ198" s="23"/>
      <c r="AR198" s="23"/>
      <c r="AS198" s="28" t="s">
        <v>68</v>
      </c>
      <c r="AT198" s="23"/>
      <c r="AU198" s="23"/>
      <c r="BA198" s="85">
        <f t="shared" si="793"/>
        <v>3.38</v>
      </c>
      <c r="BB198" s="86">
        <f t="shared" si="794"/>
        <v>-27.784317651201086</v>
      </c>
      <c r="BC198" s="90">
        <f t="shared" si="795"/>
        <v>-68.451840315797796</v>
      </c>
      <c r="BD198" s="88"/>
      <c r="BE198" s="14">
        <f t="shared" si="771"/>
        <v>-6.7570001309100229</v>
      </c>
      <c r="BF198" s="90">
        <f t="shared" si="797"/>
        <v>-0.11793189984206776</v>
      </c>
      <c r="BG198" s="142">
        <f t="shared" si="796"/>
        <v>-5.8840829069087492E-3</v>
      </c>
    </row>
    <row r="199" spans="2:59" ht="18.600000000000001" customHeight="1" thickBot="1">
      <c r="B199" s="11"/>
      <c r="D199" s="212" t="s">
        <v>69</v>
      </c>
      <c r="E199" s="213"/>
      <c r="F199" s="214" t="s">
        <v>70</v>
      </c>
      <c r="G199" s="215"/>
      <c r="H199" s="207"/>
      <c r="I199" s="212" t="s">
        <v>71</v>
      </c>
      <c r="J199" s="213"/>
      <c r="K199" s="214" t="s">
        <v>72</v>
      </c>
      <c r="L199" s="215"/>
      <c r="M199" s="23"/>
      <c r="N199" s="208" t="s">
        <v>73</v>
      </c>
      <c r="O199" s="209"/>
      <c r="P199" s="210" t="s">
        <v>74</v>
      </c>
      <c r="Q199" s="211"/>
      <c r="R199" s="23"/>
      <c r="S199" s="212" t="s">
        <v>75</v>
      </c>
      <c r="T199" s="213"/>
      <c r="U199" s="214" t="s">
        <v>76</v>
      </c>
      <c r="V199" s="215"/>
      <c r="W199" s="22"/>
      <c r="X199" s="208" t="s">
        <v>77</v>
      </c>
      <c r="Y199" s="209"/>
      <c r="Z199" s="210" t="s">
        <v>78</v>
      </c>
      <c r="AA199" s="211"/>
      <c r="AB199" s="22"/>
      <c r="AC199" s="212" t="s">
        <v>79</v>
      </c>
      <c r="AD199" s="213"/>
      <c r="AE199" s="214" t="s">
        <v>80</v>
      </c>
      <c r="AF199" s="215"/>
      <c r="AG199" s="22"/>
      <c r="AH199" s="208" t="s">
        <v>81</v>
      </c>
      <c r="AI199" s="209"/>
      <c r="AJ199" s="210" t="s">
        <v>82</v>
      </c>
      <c r="AK199" s="211"/>
      <c r="AL199" s="22"/>
      <c r="AM199" s="212" t="s">
        <v>83</v>
      </c>
      <c r="AN199" s="213"/>
      <c r="AO199" s="214" t="s">
        <v>84</v>
      </c>
      <c r="AP199" s="215"/>
      <c r="AQ199" s="23"/>
      <c r="AR199" s="208" t="s">
        <v>85</v>
      </c>
      <c r="AS199" s="209"/>
      <c r="AT199" s="210" t="s">
        <v>86</v>
      </c>
      <c r="AU199" s="211"/>
      <c r="AW199" s="29" t="s">
        <v>4</v>
      </c>
      <c r="AY199" s="136" t="s">
        <v>46</v>
      </c>
      <c r="AZ199" s="13"/>
      <c r="BA199" s="85">
        <f t="shared" si="793"/>
        <v>3.4</v>
      </c>
      <c r="BB199" s="86">
        <f t="shared" si="794"/>
        <v>-27.852035304615306</v>
      </c>
      <c r="BC199" s="90">
        <f t="shared" si="795"/>
        <v>-68.586980318415996</v>
      </c>
      <c r="BD199" s="92"/>
      <c r="BE199" s="14">
        <f t="shared" si="771"/>
        <v>-6.6695184609123652</v>
      </c>
      <c r="BF199" s="90">
        <f t="shared" si="797"/>
        <v>-0.11640505666546551</v>
      </c>
      <c r="BG199" s="142">
        <f t="shared" si="796"/>
        <v>-5.7755710389267084E-3</v>
      </c>
    </row>
    <row r="200" spans="2:59" ht="18.600000000000001" customHeight="1" thickTop="1" thickBot="1">
      <c r="B200" s="40">
        <v>0.57999999999999996</v>
      </c>
      <c r="D200" s="1">
        <v>1</v>
      </c>
      <c r="E200" s="7">
        <v>0</v>
      </c>
      <c r="F200" s="2">
        <v>0</v>
      </c>
      <c r="G200" s="8">
        <v>0</v>
      </c>
      <c r="I200" s="1">
        <v>1</v>
      </c>
      <c r="J200" s="9">
        <v>0</v>
      </c>
      <c r="K200" s="2">
        <v>0</v>
      </c>
      <c r="L200" s="9">
        <f t="shared" ref="L200" si="1003">IF(0=(1-$J$9*$K$9*$B200^2),10^14,$B200*$K$9/(1-$J$9*$K$9*$B200^2))</f>
        <v>0.62157108028552122</v>
      </c>
      <c r="N200" s="1">
        <f t="shared" ref="N200" si="1004">D200*I200+F200*I203-E200*J200-G200*J203</f>
        <v>1</v>
      </c>
      <c r="O200" s="9">
        <f t="shared" ref="O200" si="1005">(D200*J200+E200*I200+F200*J203+G200*I203)</f>
        <v>0</v>
      </c>
      <c r="P200" s="2">
        <f t="shared" ref="P200" si="1006">D200*K200+F200*K203-E200*L200-G200*L203</f>
        <v>0</v>
      </c>
      <c r="Q200" s="8">
        <f t="shared" ref="Q200" si="1007">(D200*L200+E200*K200+F200*L203+G200*K203)</f>
        <v>0.62157108028552122</v>
      </c>
      <c r="S200" s="1">
        <v>1</v>
      </c>
      <c r="T200" s="7">
        <v>0</v>
      </c>
      <c r="U200" s="2">
        <v>0</v>
      </c>
      <c r="V200" s="8">
        <v>0</v>
      </c>
      <c r="X200" s="1">
        <f t="shared" ref="X200" si="1008">N200*S200+P200*S203-O200*T200-Q200*T203</f>
        <v>0.56403737882648286</v>
      </c>
      <c r="Y200" s="9">
        <f t="shared" ref="Y200" si="1009">(N200*T200+O200*S200+P200*T203+Q200*S203)</f>
        <v>0</v>
      </c>
      <c r="Z200" s="2">
        <f t="shared" ref="Z200" si="1010">N200*U200+P200*U203-O200*V200-Q200*V203</f>
        <v>0</v>
      </c>
      <c r="AA200" s="8">
        <f t="shared" ref="AA200" si="1011">(N200*V200+O200*U200+P200*V203+Q200*U203)</f>
        <v>0.62157108028552122</v>
      </c>
      <c r="AB200" s="22"/>
      <c r="AC200" s="1">
        <v>1</v>
      </c>
      <c r="AD200" s="9">
        <v>0</v>
      </c>
      <c r="AE200" s="2">
        <v>0</v>
      </c>
      <c r="AF200" s="9">
        <f t="shared" ref="AF200" si="1012">$B200*$AE$9</f>
        <v>0.47020019999999996</v>
      </c>
      <c r="AH200" s="1">
        <f t="shared" ref="AH200" si="1013">X200*AC200+Z200*AC203-Y200*AD200-AA200*AD203</f>
        <v>0.56403737882648286</v>
      </c>
      <c r="AI200" s="9">
        <f t="shared" ref="AI200" si="1014">(X200*AD200+Y200*AC200+Z200*AD203+AA200*AC203)</f>
        <v>0</v>
      </c>
      <c r="AJ200" s="2">
        <f t="shared" ref="AJ200" si="1015">X200*AE200+Z200*AE203-Y200*AF200-AA200*AF203</f>
        <v>0</v>
      </c>
      <c r="AK200" s="8">
        <f t="shared" ref="AK200" si="1016">(X200*AF200+Y200*AE200+Z200*AF203+AA200*AE203)</f>
        <v>0.88678156861720914</v>
      </c>
      <c r="AM200" s="18">
        <v>1</v>
      </c>
      <c r="AN200" s="25">
        <v>0</v>
      </c>
      <c r="AO200" s="14">
        <v>0</v>
      </c>
      <c r="AP200" s="24">
        <v>0</v>
      </c>
      <c r="AR200" s="1">
        <f t="shared" ref="AR200" si="1017">AH200*AM200+AJ200*AM203-AI200*AN200-AK200*AN203</f>
        <v>0.56403737882648286</v>
      </c>
      <c r="AS200" s="9">
        <f t="shared" ref="AS200" si="1018">(AH200*AN200+AI200*AM200+AJ200*AN203+AK200*AM203)</f>
        <v>0.88678156861720914</v>
      </c>
      <c r="AT200" s="2">
        <f t="shared" ref="AT200" si="1019">AH200*AO200+AJ200*AO203-AI200*AP200-AK200*AP203</f>
        <v>0</v>
      </c>
      <c r="AU200" s="8">
        <f t="shared" ref="AU200" si="1020">(AH200*AP200+AI200*AO200+AJ200*AP203+AK200*AO203)</f>
        <v>0.88678156861720914</v>
      </c>
      <c r="AW200" s="30">
        <f t="shared" ref="AW200" si="1021">20*LOG(((1+$AN$9)/$AN$9)/((AR200+AR203)^2+(AS200+AS203)^2)^0.5)</f>
        <v>-3.7124063821363677E-2</v>
      </c>
      <c r="AY200" s="137">
        <f t="shared" ref="AY200" si="1022">((AR200^2+AS200^2)^0.5)/((AR203^2+AS203^2)^0.5)</f>
        <v>1.089901980150358</v>
      </c>
      <c r="AZ200" s="13"/>
      <c r="BA200" s="85">
        <f t="shared" si="793"/>
        <v>3.42</v>
      </c>
      <c r="BB200" s="86">
        <f t="shared" si="794"/>
        <v>-27.919957064368766</v>
      </c>
      <c r="BC200" s="90">
        <f t="shared" si="795"/>
        <v>-68.720370687634244</v>
      </c>
      <c r="BD200" s="92"/>
      <c r="BE200" s="14">
        <f t="shared" si="771"/>
        <v>-6.5837934395879865</v>
      </c>
      <c r="BF200" s="90">
        <f t="shared" si="797"/>
        <v>-0.11490887279201276</v>
      </c>
      <c r="BG200" s="142">
        <f t="shared" si="796"/>
        <v>-5.6688203749726508E-3</v>
      </c>
    </row>
    <row r="201" spans="2:59" ht="18.600000000000001" customHeight="1" thickBot="1">
      <c r="D201" s="3"/>
      <c r="G201" s="4"/>
      <c r="I201" s="3"/>
      <c r="L201" s="4"/>
      <c r="N201" s="3"/>
      <c r="Q201" s="4"/>
      <c r="S201" s="3"/>
      <c r="V201" s="4"/>
      <c r="X201" s="3"/>
      <c r="AA201" s="4"/>
      <c r="AC201" s="3"/>
      <c r="AF201" s="4"/>
      <c r="AH201" s="3"/>
      <c r="AK201" s="4"/>
      <c r="AM201" s="18"/>
      <c r="AN201" s="14"/>
      <c r="AO201" s="14"/>
      <c r="AP201" s="19"/>
      <c r="AR201" s="3"/>
      <c r="AU201" s="4"/>
      <c r="AY201" s="138"/>
      <c r="AZ201" s="13"/>
      <c r="BA201" s="85">
        <f t="shared" si="793"/>
        <v>3.44</v>
      </c>
      <c r="BB201" s="86">
        <f t="shared" si="794"/>
        <v>-27.988063755951657</v>
      </c>
      <c r="BC201" s="90">
        <f t="shared" si="795"/>
        <v>-68.852046556426004</v>
      </c>
      <c r="BD201" s="92"/>
      <c r="BE201" s="14">
        <f t="shared" si="771"/>
        <v>-6.4997764941708116</v>
      </c>
      <c r="BF201" s="90">
        <f t="shared" si="797"/>
        <v>-0.11344250046701468</v>
      </c>
      <c r="BG201" s="142">
        <f t="shared" si="796"/>
        <v>-5.5638324405467452E-3</v>
      </c>
    </row>
    <row r="202" spans="2:59" ht="18.600000000000001" customHeight="1" thickBot="1">
      <c r="D202" s="216" t="s">
        <v>87</v>
      </c>
      <c r="E202" s="217"/>
      <c r="F202" s="218" t="s">
        <v>88</v>
      </c>
      <c r="G202" s="219"/>
      <c r="H202" s="207"/>
      <c r="I202" s="216" t="s">
        <v>89</v>
      </c>
      <c r="J202" s="217"/>
      <c r="K202" s="218" t="s">
        <v>90</v>
      </c>
      <c r="L202" s="219"/>
      <c r="N202" s="208" t="s">
        <v>7</v>
      </c>
      <c r="O202" s="209"/>
      <c r="P202" s="210" t="s">
        <v>8</v>
      </c>
      <c r="Q202" s="211"/>
      <c r="S202" s="216" t="s">
        <v>91</v>
      </c>
      <c r="T202" s="217"/>
      <c r="U202" s="218" t="s">
        <v>92</v>
      </c>
      <c r="V202" s="219"/>
      <c r="W202" s="22"/>
      <c r="X202" s="208" t="s">
        <v>93</v>
      </c>
      <c r="Y202" s="209"/>
      <c r="Z202" s="210" t="s">
        <v>94</v>
      </c>
      <c r="AA202" s="211"/>
      <c r="AB202" s="22"/>
      <c r="AC202" s="216" t="s">
        <v>3</v>
      </c>
      <c r="AD202" s="217"/>
      <c r="AE202" s="218" t="s">
        <v>2</v>
      </c>
      <c r="AF202" s="219"/>
      <c r="AG202" s="22"/>
      <c r="AH202" s="208" t="s">
        <v>95</v>
      </c>
      <c r="AI202" s="209"/>
      <c r="AJ202" s="210" t="s">
        <v>96</v>
      </c>
      <c r="AK202" s="211"/>
      <c r="AL202" s="22"/>
      <c r="AM202" s="216" t="s">
        <v>97</v>
      </c>
      <c r="AN202" s="217"/>
      <c r="AO202" s="218" t="s">
        <v>98</v>
      </c>
      <c r="AP202" s="219"/>
      <c r="AR202" s="208" t="s">
        <v>99</v>
      </c>
      <c r="AS202" s="209"/>
      <c r="AT202" s="210" t="s">
        <v>100</v>
      </c>
      <c r="AU202" s="211"/>
      <c r="AW202" s="48" t="s">
        <v>10</v>
      </c>
      <c r="AY202" s="139" t="s">
        <v>47</v>
      </c>
      <c r="AZ202" s="13"/>
      <c r="BA202" s="85">
        <f t="shared" si="793"/>
        <v>3.46</v>
      </c>
      <c r="BB202" s="86">
        <f t="shared" si="794"/>
        <v>-28.056337194468274</v>
      </c>
      <c r="BC202" s="90">
        <f t="shared" si="795"/>
        <v>-68.98204208630942</v>
      </c>
      <c r="BD202" s="92"/>
      <c r="BE202" s="14">
        <f t="shared" si="771"/>
        <v>-6.4174207785313744</v>
      </c>
      <c r="BF202" s="90">
        <f t="shared" si="797"/>
        <v>-0.11200512207127032</v>
      </c>
      <c r="BG202" s="142">
        <f t="shared" si="796"/>
        <v>-5.4606058397417686E-3</v>
      </c>
    </row>
    <row r="203" spans="2:59" ht="18.600000000000001" customHeight="1" thickTop="1" thickBot="1">
      <c r="D203" s="1">
        <v>0</v>
      </c>
      <c r="E203" s="8">
        <f t="shared" ref="E203" si="1023">$E$9*$B200</f>
        <v>0.32869179999999998</v>
      </c>
      <c r="F203" s="2">
        <v>1</v>
      </c>
      <c r="G203" s="8">
        <v>0</v>
      </c>
      <c r="I203" s="1">
        <v>0</v>
      </c>
      <c r="J203" s="9">
        <v>0</v>
      </c>
      <c r="K203" s="2">
        <v>1</v>
      </c>
      <c r="L203" s="8">
        <v>0</v>
      </c>
      <c r="N203" s="1">
        <f t="shared" ref="N203" si="1024">D203*I200+F203*I203-E203*J200-G203*J203</f>
        <v>0</v>
      </c>
      <c r="O203" s="9">
        <f t="shared" ref="O203" si="1025">(D203*J200+E203*I200+F203*J203+G203*I203)</f>
        <v>0.32869179999999998</v>
      </c>
      <c r="P203" s="2">
        <f t="shared" ref="P203" si="1026">D203*K200+F203*K203-E203*L200-G203*L203</f>
        <v>0.79569468279300759</v>
      </c>
      <c r="Q203" s="8">
        <f t="shared" ref="Q203" si="1027">(D203*L200+E203*K200+F203*L203+G203*K203)</f>
        <v>0</v>
      </c>
      <c r="S203" s="1">
        <v>0</v>
      </c>
      <c r="T203" s="8">
        <f t="shared" ref="T203" si="1028">$T$9*$B200</f>
        <v>0.70138819999999991</v>
      </c>
      <c r="U203" s="2">
        <v>1</v>
      </c>
      <c r="V203" s="8">
        <v>0</v>
      </c>
      <c r="X203" s="1">
        <f t="shared" ref="X203" si="1029">N203*S200+P203*S203-O203*T200-Q203*T203</f>
        <v>0</v>
      </c>
      <c r="Y203" s="9">
        <f t="shared" ref="Y203" si="1030">(N203*T200+O203*S200+P203*T203+Q203*S203)</f>
        <v>0.88678266131375849</v>
      </c>
      <c r="Z203" s="2">
        <f t="shared" ref="Z203" si="1031">N203*U200+P203*U203-O203*V200-Q203*V203</f>
        <v>0.79569468279300759</v>
      </c>
      <c r="AA203" s="8">
        <f t="shared" ref="AA203" si="1032">(N203*V200+O203*U200+P203*V203+Q203*U203)</f>
        <v>0</v>
      </c>
      <c r="AB203" s="22"/>
      <c r="AC203" s="1">
        <v>0</v>
      </c>
      <c r="AD203" s="9">
        <v>0</v>
      </c>
      <c r="AE203" s="2">
        <v>1</v>
      </c>
      <c r="AF203" s="8">
        <v>0</v>
      </c>
      <c r="AH203" s="1">
        <f t="shared" ref="AH203" si="1033">X203*AC200+Z203*AC203-Y203*AD200-AA203*AD203</f>
        <v>0</v>
      </c>
      <c r="AI203" s="9">
        <f t="shared" ref="AI203" si="1034">(X203*AD200+Y203*AC200+Z203*AD203+AA203*AC203)</f>
        <v>0.88678266131375849</v>
      </c>
      <c r="AJ203" s="2">
        <f t="shared" ref="AJ203" si="1035">X203*AE200+Z203*AE203-Y203*AF200-AA203*AF203</f>
        <v>0.3787292980867461</v>
      </c>
      <c r="AK203" s="8">
        <f t="shared" ref="AK203" si="1036">(X203*AF200+Y203*AE200+Z203*AF203+AA203*AE203)</f>
        <v>0</v>
      </c>
      <c r="AM203" s="20">
        <f t="shared" ref="AM203" si="1037">1/$AN$9</f>
        <v>1</v>
      </c>
      <c r="AN203" s="27">
        <v>0</v>
      </c>
      <c r="AO203" s="21">
        <v>1</v>
      </c>
      <c r="AP203" s="26">
        <v>0</v>
      </c>
      <c r="AR203" s="1">
        <f t="shared" ref="AR203" si="1038">AH203*AM200+AJ203*AM203-AI203*AN200-AK203*AN203</f>
        <v>0.3787292980867461</v>
      </c>
      <c r="AS203" s="9">
        <f t="shared" ref="AS203" si="1039">(AH203*AN200+AI203*AM200+AJ203*AN203+AK203*AM203)</f>
        <v>0.88678266131375849</v>
      </c>
      <c r="AT203" s="2">
        <f t="shared" ref="AT203" si="1040">AH203*AO200+AJ203*AO203-AI203*AP200-AK203*AP203</f>
        <v>0.3787292980867461</v>
      </c>
      <c r="AU203" s="8">
        <f t="shared" ref="AU203" si="1041">(AH203*AP200+AI203*AO200+AJ203*AP203+AK203*AO203)</f>
        <v>0</v>
      </c>
      <c r="AW203" s="49">
        <f t="shared" ref="AW203" si="1042">(180/PI())*ATAN(-1*(AS200/AR200))</f>
        <v>-57.541601709470001</v>
      </c>
      <c r="AY203" s="140">
        <f t="shared" ref="AY203" si="1043">20*LOG(((1-(10^(AW200/20)^2)*(1-((1-AY200)/(1+AY200))^2))^0.5))</f>
        <v>-19.852090934338221</v>
      </c>
      <c r="AZ203" s="13"/>
      <c r="BA203" s="85">
        <f t="shared" si="793"/>
        <v>3.48</v>
      </c>
      <c r="BB203" s="86">
        <f t="shared" si="794"/>
        <v>-28.124760128805111</v>
      </c>
      <c r="BC203" s="90">
        <f t="shared" si="795"/>
        <v>-69.110390501880048</v>
      </c>
      <c r="BD203" s="92"/>
      <c r="BE203" s="14">
        <f t="shared" si="771"/>
        <v>-6.3366810978919776</v>
      </c>
      <c r="BF203" s="90">
        <f t="shared" si="797"/>
        <v>-0.11059594880710412</v>
      </c>
      <c r="BG203" s="142">
        <f t="shared" si="796"/>
        <v>-5.3591365217751019E-3</v>
      </c>
    </row>
    <row r="204" spans="2:59" ht="18.600000000000001" customHeight="1">
      <c r="AY204" s="37"/>
      <c r="BA204" s="85">
        <f t="shared" si="793"/>
        <v>3.5</v>
      </c>
      <c r="BB204" s="86">
        <f t="shared" si="794"/>
        <v>-28.193316189428455</v>
      </c>
      <c r="BC204" s="90">
        <f t="shared" si="795"/>
        <v>-69.237124123837887</v>
      </c>
      <c r="BD204" s="88"/>
      <c r="BE204" s="14">
        <f t="shared" si="771"/>
        <v>-6.2575138374427244</v>
      </c>
      <c r="BF204" s="90">
        <f t="shared" si="797"/>
        <v>-0.10921421945248076</v>
      </c>
      <c r="BG204" s="142">
        <f t="shared" si="796"/>
        <v>-5.2594180278507999E-3</v>
      </c>
    </row>
    <row r="205" spans="2:59" ht="18.600000000000001" customHeight="1" thickBot="1">
      <c r="D205" s="22" t="s">
        <v>60</v>
      </c>
      <c r="E205" s="22"/>
      <c r="F205" s="22"/>
      <c r="G205" s="22"/>
      <c r="H205" s="22"/>
      <c r="I205" s="22" t="s">
        <v>61</v>
      </c>
      <c r="J205" s="22"/>
      <c r="K205" s="22"/>
      <c r="L205" s="22"/>
      <c r="M205" s="23"/>
      <c r="N205" s="23"/>
      <c r="O205" s="28" t="s">
        <v>62</v>
      </c>
      <c r="P205" s="23"/>
      <c r="Q205" s="23"/>
      <c r="R205" s="23"/>
      <c r="S205" s="22"/>
      <c r="T205" s="22" t="s">
        <v>63</v>
      </c>
      <c r="U205" s="23"/>
      <c r="V205" s="23"/>
      <c r="W205" s="23"/>
      <c r="X205" s="23"/>
      <c r="Y205" s="28" t="s">
        <v>64</v>
      </c>
      <c r="Z205" s="23"/>
      <c r="AA205" s="23"/>
      <c r="AB205" s="23"/>
      <c r="AC205" s="28" t="s">
        <v>65</v>
      </c>
      <c r="AD205" s="22"/>
      <c r="AE205" s="22"/>
      <c r="AF205" s="22"/>
      <c r="AG205" s="22"/>
      <c r="AH205" s="23"/>
      <c r="AI205" s="28" t="s">
        <v>66</v>
      </c>
      <c r="AJ205" s="23"/>
      <c r="AK205" s="23"/>
      <c r="AL205" s="22"/>
      <c r="AM205" s="28" t="s">
        <v>67</v>
      </c>
      <c r="AN205" s="22"/>
      <c r="AO205" s="23"/>
      <c r="AP205" s="23"/>
      <c r="AQ205" s="23"/>
      <c r="AR205" s="23"/>
      <c r="AS205" s="28" t="s">
        <v>68</v>
      </c>
      <c r="AT205" s="23"/>
      <c r="AU205" s="23"/>
      <c r="BA205" s="85">
        <f t="shared" si="793"/>
        <v>3.52</v>
      </c>
      <c r="BB205" s="86">
        <f t="shared" si="794"/>
        <v>-28.261989839540441</v>
      </c>
      <c r="BC205" s="90">
        <f t="shared" si="795"/>
        <v>-69.362274400586742</v>
      </c>
      <c r="BD205" s="88"/>
      <c r="BE205" s="14">
        <f t="shared" si="771"/>
        <v>-6.1798768946012164</v>
      </c>
      <c r="BF205" s="90">
        <f t="shared" si="797"/>
        <v>-0.10785919917871381</v>
      </c>
      <c r="BG205" s="142">
        <f t="shared" si="796"/>
        <v>-5.1614417196754097E-3</v>
      </c>
    </row>
    <row r="206" spans="2:59" ht="18.600000000000001" customHeight="1" thickBot="1">
      <c r="B206" s="11"/>
      <c r="D206" s="212" t="s">
        <v>69</v>
      </c>
      <c r="E206" s="213"/>
      <c r="F206" s="214" t="s">
        <v>70</v>
      </c>
      <c r="G206" s="215"/>
      <c r="H206" s="207"/>
      <c r="I206" s="212" t="s">
        <v>71</v>
      </c>
      <c r="J206" s="213"/>
      <c r="K206" s="214" t="s">
        <v>72</v>
      </c>
      <c r="L206" s="215"/>
      <c r="M206" s="23"/>
      <c r="N206" s="208" t="s">
        <v>73</v>
      </c>
      <c r="O206" s="209"/>
      <c r="P206" s="210" t="s">
        <v>74</v>
      </c>
      <c r="Q206" s="211"/>
      <c r="R206" s="23"/>
      <c r="S206" s="212" t="s">
        <v>75</v>
      </c>
      <c r="T206" s="213"/>
      <c r="U206" s="214" t="s">
        <v>76</v>
      </c>
      <c r="V206" s="215"/>
      <c r="W206" s="22"/>
      <c r="X206" s="208" t="s">
        <v>77</v>
      </c>
      <c r="Y206" s="209"/>
      <c r="Z206" s="210" t="s">
        <v>78</v>
      </c>
      <c r="AA206" s="211"/>
      <c r="AB206" s="22"/>
      <c r="AC206" s="212" t="s">
        <v>79</v>
      </c>
      <c r="AD206" s="213"/>
      <c r="AE206" s="214" t="s">
        <v>80</v>
      </c>
      <c r="AF206" s="215"/>
      <c r="AG206" s="22"/>
      <c r="AH206" s="208" t="s">
        <v>81</v>
      </c>
      <c r="AI206" s="209"/>
      <c r="AJ206" s="210" t="s">
        <v>82</v>
      </c>
      <c r="AK206" s="211"/>
      <c r="AL206" s="22"/>
      <c r="AM206" s="212" t="s">
        <v>83</v>
      </c>
      <c r="AN206" s="213"/>
      <c r="AO206" s="214" t="s">
        <v>84</v>
      </c>
      <c r="AP206" s="215"/>
      <c r="AQ206" s="23"/>
      <c r="AR206" s="208" t="s">
        <v>85</v>
      </c>
      <c r="AS206" s="209"/>
      <c r="AT206" s="210" t="s">
        <v>86</v>
      </c>
      <c r="AU206" s="211"/>
      <c r="AW206" s="29" t="s">
        <v>4</v>
      </c>
      <c r="AY206" s="136" t="s">
        <v>46</v>
      </c>
      <c r="AZ206" s="13"/>
      <c r="BA206" s="85">
        <f t="shared" si="793"/>
        <v>3.54</v>
      </c>
      <c r="BB206" s="86">
        <f t="shared" si="794"/>
        <v>-28.33076632934538</v>
      </c>
      <c r="BC206" s="90">
        <f t="shared" si="795"/>
        <v>-69.485871938478766</v>
      </c>
      <c r="BD206" s="92"/>
      <c r="BE206" s="14">
        <f t="shared" si="771"/>
        <v>-6.1037296147148314</v>
      </c>
      <c r="BF206" s="90">
        <f t="shared" si="797"/>
        <v>-0.10653017842825874</v>
      </c>
      <c r="BG206" s="142">
        <f t="shared" si="796"/>
        <v>-5.0651969909008155E-3</v>
      </c>
    </row>
    <row r="207" spans="2:59" ht="18.600000000000001" customHeight="1" thickTop="1" thickBot="1">
      <c r="B207" s="40">
        <v>0.6</v>
      </c>
      <c r="D207" s="1">
        <v>1</v>
      </c>
      <c r="E207" s="7">
        <v>0</v>
      </c>
      <c r="F207" s="2">
        <v>0</v>
      </c>
      <c r="G207" s="8">
        <v>0</v>
      </c>
      <c r="I207" s="1">
        <v>1</v>
      </c>
      <c r="J207" s="9">
        <v>0</v>
      </c>
      <c r="K207" s="2">
        <v>0</v>
      </c>
      <c r="L207" s="9">
        <f t="shared" ref="L207" si="1044">IF(0=(1-$J$9*$K$9*$B207^2),10^14,$B207*$K$9/(1-$J$9*$K$9*$B207^2))</f>
        <v>0.64801377581111386</v>
      </c>
      <c r="N207" s="1">
        <f t="shared" ref="N207" si="1045">D207*I207+F207*I210-E207*J207-G207*J210</f>
        <v>1</v>
      </c>
      <c r="O207" s="9">
        <f t="shared" ref="O207" si="1046">(D207*J207+E207*I207+F207*J210+G207*I210)</f>
        <v>0</v>
      </c>
      <c r="P207" s="2">
        <f t="shared" ref="P207" si="1047">D207*K207+F207*K210-E207*L207-G207*L210</f>
        <v>0</v>
      </c>
      <c r="Q207" s="8">
        <f t="shared" ref="Q207" si="1048">(D207*L207+E207*K207+F207*L210+G207*K210)</f>
        <v>0.64801377581111386</v>
      </c>
      <c r="S207" s="1">
        <v>1</v>
      </c>
      <c r="T207" s="7">
        <v>0</v>
      </c>
      <c r="U207" s="2">
        <v>0</v>
      </c>
      <c r="V207" s="8">
        <v>0</v>
      </c>
      <c r="X207" s="1">
        <f t="shared" ref="X207" si="1049">N207*S207+P207*S210-O207*T207-Q207*T210</f>
        <v>0.52981805262962689</v>
      </c>
      <c r="Y207" s="9">
        <f t="shared" ref="Y207" si="1050">(N207*T207+O207*S207+P207*T210+Q207*S210)</f>
        <v>0</v>
      </c>
      <c r="Z207" s="2">
        <f t="shared" ref="Z207" si="1051">N207*U207+P207*U210-O207*V207-Q207*V210</f>
        <v>0</v>
      </c>
      <c r="AA207" s="8">
        <f t="shared" ref="AA207" si="1052">(N207*V207+O207*U207+P207*V210+Q207*U210)</f>
        <v>0.64801377581111386</v>
      </c>
      <c r="AB207" s="22"/>
      <c r="AC207" s="1">
        <v>1</v>
      </c>
      <c r="AD207" s="9">
        <v>0</v>
      </c>
      <c r="AE207" s="2">
        <v>0</v>
      </c>
      <c r="AF207" s="9">
        <f t="shared" ref="AF207" si="1053">$B207*$AE$9</f>
        <v>0.48641400000000001</v>
      </c>
      <c r="AH207" s="1">
        <f t="shared" ref="AH207" si="1054">X207*AC207+Z207*AC210-Y207*AD207-AA207*AD210</f>
        <v>0.52981805262962689</v>
      </c>
      <c r="AI207" s="9">
        <f t="shared" ref="AI207" si="1055">(X207*AD207+Y207*AC207+Z207*AD210+AA207*AC210)</f>
        <v>0</v>
      </c>
      <c r="AJ207" s="2">
        <f t="shared" ref="AJ207" si="1056">X207*AE207+Z207*AE210-Y207*AF207-AA207*AF210</f>
        <v>0</v>
      </c>
      <c r="AK207" s="8">
        <f t="shared" ref="AK207" si="1057">(X207*AF207+Y207*AE207+Z207*AF210+AA207*AE210)</f>
        <v>0.90572469406290113</v>
      </c>
      <c r="AM207" s="18">
        <v>1</v>
      </c>
      <c r="AN207" s="25">
        <v>0</v>
      </c>
      <c r="AO207" s="14">
        <v>0</v>
      </c>
      <c r="AP207" s="24">
        <v>0</v>
      </c>
      <c r="AR207" s="1">
        <f t="shared" ref="AR207" si="1058">AH207*AM207+AJ207*AM210-AI207*AN207-AK207*AN210</f>
        <v>0.52981805262962689</v>
      </c>
      <c r="AS207" s="9">
        <f t="shared" ref="AS207" si="1059">(AH207*AN207+AI207*AM207+AJ207*AN210+AK207*AM210)</f>
        <v>0.90572469406290113</v>
      </c>
      <c r="AT207" s="2">
        <f t="shared" ref="AT207" si="1060">AH207*AO207+AJ207*AO210-AI207*AP207-AK207*AP210</f>
        <v>0</v>
      </c>
      <c r="AU207" s="8">
        <f t="shared" ref="AU207" si="1061">(AH207*AP207+AI207*AO207+AJ207*AP210+AK207*AO210)</f>
        <v>0.90572469406290113</v>
      </c>
      <c r="AW207" s="30">
        <f t="shared" ref="AW207" si="1062">20*LOG(((1+$AN$9)/$AN$9)/((AR207+AR210)^2+(AS207+AS210)^2)^0.5)</f>
        <v>-3.9313126512656227E-2</v>
      </c>
      <c r="AY207" s="137">
        <f t="shared" ref="AY207" si="1063">((AR207^2+AS207^2)^0.5)/((AR210^2+AS210^2)^0.5)</f>
        <v>1.0849763709737372</v>
      </c>
      <c r="AZ207" s="13"/>
      <c r="BA207" s="85">
        <f t="shared" si="793"/>
        <v>3.56</v>
      </c>
      <c r="BB207" s="86">
        <f t="shared" si="794"/>
        <v>-28.399631653198956</v>
      </c>
      <c r="BC207" s="90">
        <f t="shared" si="795"/>
        <v>-69.607946530773063</v>
      </c>
      <c r="BD207" s="92"/>
      <c r="BE207" s="14">
        <f t="shared" si="771"/>
        <v>-6.0290327300108917</v>
      </c>
      <c r="BF207" s="90">
        <f t="shared" si="797"/>
        <v>-0.1052264718491924</v>
      </c>
      <c r="BG207" s="142">
        <f t="shared" si="796"/>
        <v>-4.970671462683254E-3</v>
      </c>
    </row>
    <row r="208" spans="2:59" ht="18.600000000000001" customHeight="1" thickBot="1">
      <c r="D208" s="3"/>
      <c r="G208" s="4"/>
      <c r="I208" s="3"/>
      <c r="L208" s="4"/>
      <c r="N208" s="3"/>
      <c r="Q208" s="4"/>
      <c r="S208" s="3"/>
      <c r="V208" s="4"/>
      <c r="X208" s="3"/>
      <c r="AA208" s="4"/>
      <c r="AC208" s="3"/>
      <c r="AF208" s="4"/>
      <c r="AH208" s="3"/>
      <c r="AK208" s="4"/>
      <c r="AM208" s="18"/>
      <c r="AN208" s="14"/>
      <c r="AO208" s="14"/>
      <c r="AP208" s="19"/>
      <c r="AR208" s="3"/>
      <c r="AU208" s="4"/>
      <c r="AY208" s="138"/>
      <c r="AZ208" s="13"/>
      <c r="BA208" s="85">
        <f t="shared" si="793"/>
        <v>3.58</v>
      </c>
      <c r="BB208" s="86">
        <f t="shared" si="794"/>
        <v>-28.468572509431876</v>
      </c>
      <c r="BC208" s="90">
        <f t="shared" si="795"/>
        <v>-69.728527185373281</v>
      </c>
      <c r="BD208" s="92"/>
      <c r="BE208" s="14">
        <f t="shared" si="771"/>
        <v>-5.9557483015758752</v>
      </c>
      <c r="BF208" s="90">
        <f t="shared" si="797"/>
        <v>-0.10394741728255921</v>
      </c>
      <c r="BG208" s="142">
        <f t="shared" si="796"/>
        <v>-4.8778511644567406E-3</v>
      </c>
    </row>
    <row r="209" spans="2:59" ht="18.600000000000001" customHeight="1" thickBot="1">
      <c r="D209" s="216" t="s">
        <v>87</v>
      </c>
      <c r="E209" s="217"/>
      <c r="F209" s="218" t="s">
        <v>88</v>
      </c>
      <c r="G209" s="219"/>
      <c r="H209" s="207"/>
      <c r="I209" s="216" t="s">
        <v>89</v>
      </c>
      <c r="J209" s="217"/>
      <c r="K209" s="218" t="s">
        <v>90</v>
      </c>
      <c r="L209" s="219"/>
      <c r="N209" s="208" t="s">
        <v>7</v>
      </c>
      <c r="O209" s="209"/>
      <c r="P209" s="210" t="s">
        <v>8</v>
      </c>
      <c r="Q209" s="211"/>
      <c r="S209" s="216" t="s">
        <v>91</v>
      </c>
      <c r="T209" s="217"/>
      <c r="U209" s="218" t="s">
        <v>92</v>
      </c>
      <c r="V209" s="219"/>
      <c r="W209" s="22"/>
      <c r="X209" s="208" t="s">
        <v>93</v>
      </c>
      <c r="Y209" s="209"/>
      <c r="Z209" s="210" t="s">
        <v>94</v>
      </c>
      <c r="AA209" s="211"/>
      <c r="AB209" s="22"/>
      <c r="AC209" s="216" t="s">
        <v>3</v>
      </c>
      <c r="AD209" s="217"/>
      <c r="AE209" s="218" t="s">
        <v>2</v>
      </c>
      <c r="AF209" s="219"/>
      <c r="AG209" s="22"/>
      <c r="AH209" s="208" t="s">
        <v>95</v>
      </c>
      <c r="AI209" s="209"/>
      <c r="AJ209" s="210" t="s">
        <v>96</v>
      </c>
      <c r="AK209" s="211"/>
      <c r="AL209" s="22"/>
      <c r="AM209" s="216" t="s">
        <v>97</v>
      </c>
      <c r="AN209" s="217"/>
      <c r="AO209" s="218" t="s">
        <v>98</v>
      </c>
      <c r="AP209" s="219"/>
      <c r="AR209" s="208" t="s">
        <v>99</v>
      </c>
      <c r="AS209" s="209"/>
      <c r="AT209" s="210" t="s">
        <v>100</v>
      </c>
      <c r="AU209" s="211"/>
      <c r="AW209" s="48" t="s">
        <v>10</v>
      </c>
      <c r="AY209" s="139" t="s">
        <v>47</v>
      </c>
      <c r="AZ209" s="13"/>
      <c r="BA209" s="85">
        <f t="shared" si="793"/>
        <v>3.6</v>
      </c>
      <c r="BB209" s="86">
        <f t="shared" si="794"/>
        <v>-28.537576262656476</v>
      </c>
      <c r="BC209" s="90">
        <f t="shared" si="795"/>
        <v>-69.847642151404798</v>
      </c>
      <c r="BD209" s="92"/>
      <c r="BE209" s="14">
        <f t="shared" si="771"/>
        <v>-5.8838396642300896</v>
      </c>
      <c r="BF209" s="90">
        <f t="shared" si="797"/>
        <v>-0.10269237480025269</v>
      </c>
      <c r="BG209" s="142">
        <f t="shared" si="796"/>
        <v>-4.7867207009475764E-3</v>
      </c>
    </row>
    <row r="210" spans="2:59" ht="18.600000000000001" customHeight="1" thickTop="1" thickBot="1">
      <c r="D210" s="1">
        <v>0</v>
      </c>
      <c r="E210" s="8">
        <f t="shared" ref="E210" si="1064">$E$9*$B207</f>
        <v>0.34002599999999999</v>
      </c>
      <c r="F210" s="2">
        <v>1</v>
      </c>
      <c r="G210" s="8">
        <v>0</v>
      </c>
      <c r="I210" s="1">
        <v>0</v>
      </c>
      <c r="J210" s="9">
        <v>0</v>
      </c>
      <c r="K210" s="2">
        <v>1</v>
      </c>
      <c r="L210" s="8">
        <v>0</v>
      </c>
      <c r="N210" s="1">
        <f t="shared" ref="N210" si="1065">D210*I207+F210*I210-E210*J207-G210*J210</f>
        <v>0</v>
      </c>
      <c r="O210" s="9">
        <f t="shared" ref="O210" si="1066">(D210*J207+E210*I207+F210*J210+G210*I210)</f>
        <v>0.34002599999999999</v>
      </c>
      <c r="P210" s="2">
        <f t="shared" ref="P210" si="1067">D210*K207+F210*K210-E210*L207-G210*L210</f>
        <v>0.7796584678660502</v>
      </c>
      <c r="Q210" s="8">
        <f t="shared" ref="Q210" si="1068">(D210*L207+E210*K207+F210*L210+G210*K210)</f>
        <v>0</v>
      </c>
      <c r="S210" s="1">
        <v>0</v>
      </c>
      <c r="T210" s="8">
        <f t="shared" ref="T210" si="1069">$T$9*$B207</f>
        <v>0.72557399999999994</v>
      </c>
      <c r="U210" s="2">
        <v>1</v>
      </c>
      <c r="V210" s="8">
        <v>0</v>
      </c>
      <c r="X210" s="1">
        <f t="shared" ref="X210" si="1070">N210*S207+P210*S210-O210*T207-Q210*T210</f>
        <v>0</v>
      </c>
      <c r="Y210" s="9">
        <f t="shared" ref="Y210" si="1071">(N210*T207+O210*S207+P210*T210+Q210*S210)</f>
        <v>0.90572591316344142</v>
      </c>
      <c r="Z210" s="2">
        <f t="shared" ref="Z210" si="1072">N210*U207+P210*U210-O210*V207-Q210*V210</f>
        <v>0.7796584678660502</v>
      </c>
      <c r="AA210" s="8">
        <f t="shared" ref="AA210" si="1073">(N210*V207+O210*U207+P210*V210+Q210*U210)</f>
        <v>0</v>
      </c>
      <c r="AB210" s="22"/>
      <c r="AC210" s="1">
        <v>0</v>
      </c>
      <c r="AD210" s="9">
        <v>0</v>
      </c>
      <c r="AE210" s="2">
        <v>1</v>
      </c>
      <c r="AF210" s="8">
        <v>0</v>
      </c>
      <c r="AH210" s="1">
        <f t="shared" ref="AH210" si="1074">X210*AC207+Z210*AC210-Y210*AD207-AA210*AD210</f>
        <v>0</v>
      </c>
      <c r="AI210" s="9">
        <f t="shared" ref="AI210" si="1075">(X210*AD207+Y210*AC207+Z210*AD210+AA210*AC210)</f>
        <v>0.90572591316344142</v>
      </c>
      <c r="AJ210" s="2">
        <f t="shared" ref="AJ210" si="1076">X210*AE207+Z210*AE210-Y210*AF207-AA210*AF210</f>
        <v>0.33910070354056798</v>
      </c>
      <c r="AK210" s="8">
        <f t="shared" ref="AK210" si="1077">(X210*AF207+Y210*AE207+Z210*AF210+AA210*AE210)</f>
        <v>0</v>
      </c>
      <c r="AM210" s="20">
        <f t="shared" ref="AM210" si="1078">1/$AN$9</f>
        <v>1</v>
      </c>
      <c r="AN210" s="27">
        <v>0</v>
      </c>
      <c r="AO210" s="21">
        <v>1</v>
      </c>
      <c r="AP210" s="26">
        <v>0</v>
      </c>
      <c r="AR210" s="1">
        <f t="shared" ref="AR210" si="1079">AH210*AM207+AJ210*AM210-AI210*AN207-AK210*AN210</f>
        <v>0.33910070354056798</v>
      </c>
      <c r="AS210" s="9">
        <f t="shared" ref="AS210" si="1080">(AH210*AN207+AI210*AM207+AJ210*AN210+AK210*AM210)</f>
        <v>0.90572591316344142</v>
      </c>
      <c r="AT210" s="2">
        <f t="shared" ref="AT210" si="1081">AH210*AO207+AJ210*AO210-AI210*AP207-AK210*AP210</f>
        <v>0.33910070354056798</v>
      </c>
      <c r="AU210" s="8">
        <f t="shared" ref="AU210" si="1082">(AH210*AP207+AI210*AO207+AJ210*AP210+AK210*AO210)</f>
        <v>0</v>
      </c>
      <c r="AW210" s="49">
        <f t="shared" ref="AW210" si="1083">(180/PI())*ATAN(-1*(AS207/AR207))</f>
        <v>-59.67382192059182</v>
      </c>
      <c r="AY210" s="140">
        <f t="shared" ref="AY210" si="1084">20*LOG(((1-(10^(AW207/20)^2)*(1-((1-AY207)/(1+AY207))^2))^0.5))</f>
        <v>-19.723463249720229</v>
      </c>
      <c r="AZ210" s="13"/>
      <c r="BA210" s="85">
        <f t="shared" si="793"/>
        <v>3.62</v>
      </c>
      <c r="BB210" s="86">
        <f t="shared" si="794"/>
        <v>-28.606630908380517</v>
      </c>
      <c r="BC210" s="90">
        <f t="shared" si="795"/>
        <v>-69.9653189446894</v>
      </c>
      <c r="BD210" s="92"/>
      <c r="BE210" s="14">
        <f t="shared" si="771"/>
        <v>-5.8132713740974342</v>
      </c>
      <c r="BF210" s="90">
        <f t="shared" si="797"/>
        <v>-0.10146072578993523</v>
      </c>
      <c r="BG210" s="142">
        <f t="shared" si="796"/>
        <v>-4.697263406405282E-3</v>
      </c>
    </row>
    <row r="211" spans="2:59" ht="18.600000000000001" customHeight="1">
      <c r="AY211" s="37"/>
      <c r="BA211" s="85">
        <f t="shared" si="793"/>
        <v>3.64</v>
      </c>
      <c r="BB211" s="86">
        <f t="shared" si="794"/>
        <v>-28.675725039766341</v>
      </c>
      <c r="BC211" s="90">
        <f t="shared" si="795"/>
        <v>-70.081584372171349</v>
      </c>
      <c r="BD211" s="88"/>
      <c r="BE211" s="14">
        <f t="shared" si="771"/>
        <v>-5.7440091587388</v>
      </c>
      <c r="BF211" s="90">
        <f t="shared" si="797"/>
        <v>-0.10025187208470167</v>
      </c>
      <c r="BG211" s="142">
        <f t="shared" si="796"/>
        <v>-4.6094614869412204E-3</v>
      </c>
    </row>
    <row r="212" spans="2:59" ht="18.600000000000001" customHeight="1" thickBot="1">
      <c r="D212" s="22" t="s">
        <v>60</v>
      </c>
      <c r="E212" s="22"/>
      <c r="F212" s="22"/>
      <c r="G212" s="22"/>
      <c r="H212" s="22"/>
      <c r="I212" s="22" t="s">
        <v>61</v>
      </c>
      <c r="J212" s="22"/>
      <c r="K212" s="22"/>
      <c r="L212" s="22"/>
      <c r="M212" s="23"/>
      <c r="N212" s="23"/>
      <c r="O212" s="28" t="s">
        <v>62</v>
      </c>
      <c r="P212" s="23"/>
      <c r="Q212" s="23"/>
      <c r="R212" s="23"/>
      <c r="S212" s="22"/>
      <c r="T212" s="22" t="s">
        <v>63</v>
      </c>
      <c r="U212" s="23"/>
      <c r="V212" s="23"/>
      <c r="W212" s="23"/>
      <c r="X212" s="23"/>
      <c r="Y212" s="28" t="s">
        <v>64</v>
      </c>
      <c r="Z212" s="23"/>
      <c r="AA212" s="23"/>
      <c r="AB212" s="23"/>
      <c r="AC212" s="28" t="s">
        <v>65</v>
      </c>
      <c r="AD212" s="22"/>
      <c r="AE212" s="22"/>
      <c r="AF212" s="22"/>
      <c r="AG212" s="22"/>
      <c r="AH212" s="23"/>
      <c r="AI212" s="28" t="s">
        <v>66</v>
      </c>
      <c r="AJ212" s="23"/>
      <c r="AK212" s="23"/>
      <c r="AL212" s="22"/>
      <c r="AM212" s="28" t="s">
        <v>67</v>
      </c>
      <c r="AN212" s="22"/>
      <c r="AO212" s="23"/>
      <c r="AP212" s="23"/>
      <c r="AQ212" s="23"/>
      <c r="AR212" s="23"/>
      <c r="AS212" s="28" t="s">
        <v>68</v>
      </c>
      <c r="AT212" s="23"/>
      <c r="AU212" s="23"/>
      <c r="BA212" s="85">
        <f t="shared" si="793"/>
        <v>3.66</v>
      </c>
      <c r="BB212" s="86">
        <f t="shared" si="794"/>
        <v>-28.744847816386581</v>
      </c>
      <c r="BC212" s="90">
        <f t="shared" si="795"/>
        <v>-70.196464555346125</v>
      </c>
      <c r="BD212" s="88"/>
      <c r="BE212" s="14">
        <f t="shared" si="771"/>
        <v>-5.6760198697020261</v>
      </c>
      <c r="BF212" s="90">
        <f t="shared" si="797"/>
        <v>-9.9065235134919896E-2</v>
      </c>
      <c r="BG212" s="142">
        <f t="shared" si="796"/>
        <v>-4.5232961518090814E-3</v>
      </c>
    </row>
    <row r="213" spans="2:59" ht="18.600000000000001" customHeight="1" thickBot="1">
      <c r="B213" s="11"/>
      <c r="D213" s="212" t="s">
        <v>69</v>
      </c>
      <c r="E213" s="213"/>
      <c r="F213" s="214" t="s">
        <v>70</v>
      </c>
      <c r="G213" s="215"/>
      <c r="H213" s="207"/>
      <c r="I213" s="212" t="s">
        <v>71</v>
      </c>
      <c r="J213" s="213"/>
      <c r="K213" s="214" t="s">
        <v>72</v>
      </c>
      <c r="L213" s="215"/>
      <c r="M213" s="23"/>
      <c r="N213" s="208" t="s">
        <v>73</v>
      </c>
      <c r="O213" s="209"/>
      <c r="P213" s="210" t="s">
        <v>74</v>
      </c>
      <c r="Q213" s="211"/>
      <c r="R213" s="23"/>
      <c r="S213" s="212" t="s">
        <v>75</v>
      </c>
      <c r="T213" s="213"/>
      <c r="U213" s="214" t="s">
        <v>76</v>
      </c>
      <c r="V213" s="215"/>
      <c r="W213" s="22"/>
      <c r="X213" s="208" t="s">
        <v>77</v>
      </c>
      <c r="Y213" s="209"/>
      <c r="Z213" s="210" t="s">
        <v>78</v>
      </c>
      <c r="AA213" s="211"/>
      <c r="AB213" s="22"/>
      <c r="AC213" s="212" t="s">
        <v>79</v>
      </c>
      <c r="AD213" s="213"/>
      <c r="AE213" s="214" t="s">
        <v>80</v>
      </c>
      <c r="AF213" s="215"/>
      <c r="AG213" s="22"/>
      <c r="AH213" s="208" t="s">
        <v>81</v>
      </c>
      <c r="AI213" s="209"/>
      <c r="AJ213" s="210" t="s">
        <v>82</v>
      </c>
      <c r="AK213" s="211"/>
      <c r="AL213" s="22"/>
      <c r="AM213" s="212" t="s">
        <v>83</v>
      </c>
      <c r="AN213" s="213"/>
      <c r="AO213" s="214" t="s">
        <v>84</v>
      </c>
      <c r="AP213" s="215"/>
      <c r="AQ213" s="23"/>
      <c r="AR213" s="208" t="s">
        <v>85</v>
      </c>
      <c r="AS213" s="209"/>
      <c r="AT213" s="210" t="s">
        <v>86</v>
      </c>
      <c r="AU213" s="211"/>
      <c r="AW213" s="29" t="s">
        <v>4</v>
      </c>
      <c r="AY213" s="136" t="s">
        <v>46</v>
      </c>
      <c r="AZ213" s="13"/>
      <c r="BA213" s="85">
        <f t="shared" si="793"/>
        <v>3.68</v>
      </c>
      <c r="BB213" s="86">
        <f t="shared" si="794"/>
        <v>-28.81398893483912</v>
      </c>
      <c r="BC213" s="90">
        <f t="shared" si="795"/>
        <v>-70.309984952740166</v>
      </c>
      <c r="BD213" s="92"/>
      <c r="BE213" s="14">
        <f t="shared" si="771"/>
        <v>-5.6092714373313814</v>
      </c>
      <c r="BF213" s="90">
        <f t="shared" si="797"/>
        <v>-9.7900255219507376E-2</v>
      </c>
      <c r="BG213" s="142">
        <f t="shared" si="796"/>
        <v>-4.4387477344246199E-3</v>
      </c>
    </row>
    <row r="214" spans="2:59" ht="18.600000000000001" customHeight="1" thickTop="1" thickBot="1">
      <c r="B214" s="40">
        <v>0.62</v>
      </c>
      <c r="D214" s="1">
        <v>1</v>
      </c>
      <c r="E214" s="7">
        <v>0</v>
      </c>
      <c r="F214" s="2">
        <v>0</v>
      </c>
      <c r="G214" s="8">
        <v>0</v>
      </c>
      <c r="I214" s="1">
        <v>1</v>
      </c>
      <c r="J214" s="9">
        <v>0</v>
      </c>
      <c r="K214" s="2">
        <v>0</v>
      </c>
      <c r="L214" s="9">
        <f t="shared" ref="L214" si="1085">IF(0=(1-$J$9*$K$9*$B214^2),10^14,$B214*$K$9/(1-$J$9*$K$9*$B214^2))</f>
        <v>0.67505136637048058</v>
      </c>
      <c r="N214" s="1">
        <f t="shared" ref="N214" si="1086">D214*I214+F214*I217-E214*J214-G214*J217</f>
        <v>1</v>
      </c>
      <c r="O214" s="9">
        <f t="shared" ref="O214" si="1087">(D214*J214+E214*I214+F214*J217+G214*I217)</f>
        <v>0</v>
      </c>
      <c r="P214" s="2">
        <f t="shared" ref="P214" si="1088">D214*K214+F214*K217-E214*L214-G214*L217</f>
        <v>0</v>
      </c>
      <c r="Q214" s="8">
        <f t="shared" ref="Q214" si="1089">(D214*L214+E214*K214+F214*L217+G214*K217)</f>
        <v>0.67505136637048058</v>
      </c>
      <c r="S214" s="1">
        <v>1</v>
      </c>
      <c r="T214" s="7">
        <v>0</v>
      </c>
      <c r="U214" s="2">
        <v>0</v>
      </c>
      <c r="V214" s="8">
        <v>0</v>
      </c>
      <c r="X214" s="1">
        <f t="shared" ref="X214" si="1090">N214*S214+P214*S217-O214*T214-Q214*T217</f>
        <v>0.49387362256034173</v>
      </c>
      <c r="Y214" s="9">
        <f t="shared" ref="Y214" si="1091">(N214*T214+O214*S214+P214*T217+Q214*S217)</f>
        <v>0</v>
      </c>
      <c r="Z214" s="2">
        <f t="shared" ref="Z214" si="1092">N214*U214+P214*U217-O214*V214-Q214*V217</f>
        <v>0</v>
      </c>
      <c r="AA214" s="8">
        <f t="shared" ref="AA214" si="1093">(N214*V214+O214*U214+P214*V217+Q214*U217)</f>
        <v>0.67505136637048058</v>
      </c>
      <c r="AB214" s="22"/>
      <c r="AC214" s="1">
        <v>1</v>
      </c>
      <c r="AD214" s="9">
        <v>0</v>
      </c>
      <c r="AE214" s="2">
        <v>0</v>
      </c>
      <c r="AF214" s="9">
        <f t="shared" ref="AF214" si="1094">$B214*$AE$9</f>
        <v>0.50262779999999996</v>
      </c>
      <c r="AH214" s="1">
        <f t="shared" ref="AH214" si="1095">X214*AC214+Z214*AC217-Y214*AD214-AA214*AD217</f>
        <v>0.49387362256034173</v>
      </c>
      <c r="AI214" s="9">
        <f t="shared" ref="AI214" si="1096">(X214*AD214+Y214*AC214+Z214*AD217+AA214*AC217)</f>
        <v>0</v>
      </c>
      <c r="AJ214" s="2">
        <f t="shared" ref="AJ214" si="1097">X214*AE214+Z214*AE217-Y214*AF214-AA214*AF217</f>
        <v>0</v>
      </c>
      <c r="AK214" s="8">
        <f t="shared" ref="AK214" si="1098">(X214*AF214+Y214*AE214+Z214*AF217+AA214*AE217)</f>
        <v>0.92328597875601548</v>
      </c>
      <c r="AM214" s="18">
        <v>1</v>
      </c>
      <c r="AN214" s="25">
        <v>0</v>
      </c>
      <c r="AO214" s="14">
        <v>0</v>
      </c>
      <c r="AP214" s="24">
        <v>0</v>
      </c>
      <c r="AR214" s="1">
        <f t="shared" ref="AR214" si="1099">AH214*AM214+AJ214*AM217-AI214*AN214-AK214*AN217</f>
        <v>0.49387362256034173</v>
      </c>
      <c r="AS214" s="9">
        <f t="shared" ref="AS214" si="1100">(AH214*AN214+AI214*AM214+AJ214*AN217+AK214*AM217)</f>
        <v>0.92328597875601548</v>
      </c>
      <c r="AT214" s="2">
        <f t="shared" ref="AT214" si="1101">AH214*AO214+AJ214*AO217-AI214*AP214-AK214*AP217</f>
        <v>0</v>
      </c>
      <c r="AU214" s="8">
        <f t="shared" ref="AU214" si="1102">(AH214*AP214+AI214*AO214+AJ214*AP217+AK214*AO217)</f>
        <v>0.92328597875601548</v>
      </c>
      <c r="AW214" s="30">
        <f t="shared" ref="AW214" si="1103">20*LOG(((1+$AN$9)/$AN$9)/((AR214+AR217)^2+(AS214+AS217)^2)^0.5)</f>
        <v>-4.1144535825622414E-2</v>
      </c>
      <c r="AY214" s="137">
        <f t="shared" ref="AY214" si="1104">((AR214^2+AS214^2)^0.5)/((AR217^2+AS217^2)^0.5)</f>
        <v>1.0789969198109688</v>
      </c>
      <c r="AZ214" s="13"/>
      <c r="BA214" s="85">
        <f t="shared" si="793"/>
        <v>3.7</v>
      </c>
      <c r="BB214" s="86">
        <f t="shared" si="794"/>
        <v>-28.88313860109491</v>
      </c>
      <c r="BC214" s="90">
        <f t="shared" si="795"/>
        <v>-70.422170381486794</v>
      </c>
      <c r="BD214" s="92"/>
      <c r="BE214" s="14">
        <f t="shared" si="771"/>
        <v>-5.5437328277534395</v>
      </c>
      <c r="BF214" s="90">
        <f t="shared" si="797"/>
        <v>-9.6756390695193206E-2</v>
      </c>
      <c r="BG214" s="142">
        <f t="shared" si="796"/>
        <v>-4.3557958038331086E-3</v>
      </c>
    </row>
    <row r="215" spans="2:59" ht="18.600000000000001" customHeight="1" thickBot="1">
      <c r="D215" s="3"/>
      <c r="G215" s="4"/>
      <c r="I215" s="3"/>
      <c r="L215" s="4"/>
      <c r="N215" s="3"/>
      <c r="Q215" s="4"/>
      <c r="S215" s="3"/>
      <c r="V215" s="4"/>
      <c r="X215" s="3"/>
      <c r="AA215" s="4"/>
      <c r="AC215" s="3"/>
      <c r="AF215" s="4"/>
      <c r="AH215" s="3"/>
      <c r="AK215" s="4"/>
      <c r="AM215" s="18"/>
      <c r="AN215" s="14"/>
      <c r="AO215" s="14"/>
      <c r="AP215" s="19"/>
      <c r="AR215" s="3"/>
      <c r="AU215" s="4"/>
      <c r="AY215" s="138"/>
      <c r="AZ215" s="13"/>
      <c r="BA215" s="85">
        <f t="shared" si="793"/>
        <v>3.72</v>
      </c>
      <c r="BB215" s="86">
        <f t="shared" si="794"/>
        <v>-28.952287504461822</v>
      </c>
      <c r="BC215" s="90">
        <f t="shared" si="795"/>
        <v>-70.533045038041863</v>
      </c>
      <c r="BD215" s="92"/>
      <c r="BE215" s="14">
        <f t="shared" si="771"/>
        <v>-5.4793740018752102</v>
      </c>
      <c r="BF215" s="90">
        <f t="shared" si="797"/>
        <v>-9.5633117280900376E-2</v>
      </c>
      <c r="BG215" s="142">
        <f t="shared" si="796"/>
        <v>-4.2744192673261454E-3</v>
      </c>
    </row>
    <row r="216" spans="2:59" ht="18.600000000000001" customHeight="1" thickBot="1">
      <c r="D216" s="216" t="s">
        <v>87</v>
      </c>
      <c r="E216" s="217"/>
      <c r="F216" s="218" t="s">
        <v>88</v>
      </c>
      <c r="G216" s="219"/>
      <c r="H216" s="207"/>
      <c r="I216" s="216" t="s">
        <v>89</v>
      </c>
      <c r="J216" s="217"/>
      <c r="K216" s="218" t="s">
        <v>90</v>
      </c>
      <c r="L216" s="219"/>
      <c r="N216" s="208" t="s">
        <v>7</v>
      </c>
      <c r="O216" s="209"/>
      <c r="P216" s="210" t="s">
        <v>8</v>
      </c>
      <c r="Q216" s="211"/>
      <c r="S216" s="216" t="s">
        <v>91</v>
      </c>
      <c r="T216" s="217"/>
      <c r="U216" s="218" t="s">
        <v>92</v>
      </c>
      <c r="V216" s="219"/>
      <c r="W216" s="22"/>
      <c r="X216" s="208" t="s">
        <v>93</v>
      </c>
      <c r="Y216" s="209"/>
      <c r="Z216" s="210" t="s">
        <v>94</v>
      </c>
      <c r="AA216" s="211"/>
      <c r="AB216" s="22"/>
      <c r="AC216" s="216" t="s">
        <v>3</v>
      </c>
      <c r="AD216" s="217"/>
      <c r="AE216" s="218" t="s">
        <v>2</v>
      </c>
      <c r="AF216" s="219"/>
      <c r="AG216" s="22"/>
      <c r="AH216" s="208" t="s">
        <v>95</v>
      </c>
      <c r="AI216" s="209"/>
      <c r="AJ216" s="210" t="s">
        <v>96</v>
      </c>
      <c r="AK216" s="211"/>
      <c r="AL216" s="22"/>
      <c r="AM216" s="216" t="s">
        <v>97</v>
      </c>
      <c r="AN216" s="217"/>
      <c r="AO216" s="218" t="s">
        <v>98</v>
      </c>
      <c r="AP216" s="219"/>
      <c r="AR216" s="208" t="s">
        <v>99</v>
      </c>
      <c r="AS216" s="209"/>
      <c r="AT216" s="210" t="s">
        <v>100</v>
      </c>
      <c r="AU216" s="211"/>
      <c r="AW216" s="48" t="s">
        <v>10</v>
      </c>
      <c r="AY216" s="139" t="s">
        <v>47</v>
      </c>
      <c r="AZ216" s="13"/>
      <c r="BA216" s="85">
        <f t="shared" si="793"/>
        <v>3.74</v>
      </c>
      <c r="BB216" s="86">
        <f t="shared" si="794"/>
        <v>-29.02142679305669</v>
      </c>
      <c r="BC216" s="90">
        <f t="shared" si="795"/>
        <v>-70.642632518079367</v>
      </c>
      <c r="BD216" s="92"/>
      <c r="BE216" s="14">
        <f t="shared" si="771"/>
        <v>-5.4161658763228804</v>
      </c>
      <c r="BF216" s="90">
        <f t="shared" si="797"/>
        <v>-9.4529927375998246E-2</v>
      </c>
      <c r="BG216" s="142">
        <f t="shared" si="796"/>
        <v>-4.1945964648224584E-3</v>
      </c>
    </row>
    <row r="217" spans="2:59" ht="18.600000000000001" customHeight="1" thickTop="1" thickBot="1">
      <c r="D217" s="1">
        <v>0</v>
      </c>
      <c r="E217" s="8">
        <f t="shared" ref="E217" si="1105">$E$9*$B214</f>
        <v>0.35136020000000001</v>
      </c>
      <c r="F217" s="2">
        <v>1</v>
      </c>
      <c r="G217" s="8">
        <v>0</v>
      </c>
      <c r="I217" s="1">
        <v>0</v>
      </c>
      <c r="J217" s="9">
        <v>0</v>
      </c>
      <c r="K217" s="2">
        <v>1</v>
      </c>
      <c r="L217" s="8">
        <v>0</v>
      </c>
      <c r="N217" s="1">
        <f t="shared" ref="N217" si="1106">D217*I214+F217*I217-E217*J214-G217*J217</f>
        <v>0</v>
      </c>
      <c r="O217" s="9">
        <f t="shared" ref="O217" si="1107">(D217*J214+E217*I214+F217*J217+G217*I217)</f>
        <v>0.35136020000000001</v>
      </c>
      <c r="P217" s="2">
        <f t="shared" ref="P217" si="1108">D217*K214+F217*K217-E217*L214-G217*L217</f>
        <v>0.76281381690179462</v>
      </c>
      <c r="Q217" s="8">
        <f t="shared" ref="Q217" si="1109">(D217*L214+E217*K214+F217*L217+G217*K217)</f>
        <v>0</v>
      </c>
      <c r="S217" s="1">
        <v>0</v>
      </c>
      <c r="T217" s="8">
        <f t="shared" ref="T217" si="1110">$T$9*$B214</f>
        <v>0.74975979999999998</v>
      </c>
      <c r="U217" s="2">
        <v>1</v>
      </c>
      <c r="V217" s="8">
        <v>0</v>
      </c>
      <c r="X217" s="1">
        <f t="shared" ref="X217" si="1111">N217*S214+P217*S217-O217*T214-Q217*T217</f>
        <v>0</v>
      </c>
      <c r="Y217" s="9">
        <f t="shared" ref="Y217" si="1112">(N217*T214+O217*S214+P217*T217+Q217*S217)</f>
        <v>0.92328733479752612</v>
      </c>
      <c r="Z217" s="2">
        <f t="shared" ref="Z217" si="1113">N217*U214+P217*U217-O217*V214-Q217*V217</f>
        <v>0.76281381690179462</v>
      </c>
      <c r="AA217" s="8">
        <f t="shared" ref="AA217" si="1114">(N217*V214+O217*U214+P217*V217+Q217*U217)</f>
        <v>0</v>
      </c>
      <c r="AB217" s="22"/>
      <c r="AC217" s="1">
        <v>0</v>
      </c>
      <c r="AD217" s="9">
        <v>0</v>
      </c>
      <c r="AE217" s="2">
        <v>1</v>
      </c>
      <c r="AF217" s="8">
        <v>0</v>
      </c>
      <c r="AH217" s="1">
        <f t="shared" ref="AH217" si="1115">X217*AC214+Z217*AC217-Y217*AD214-AA217*AD217</f>
        <v>0</v>
      </c>
      <c r="AI217" s="9">
        <f t="shared" ref="AI217" si="1116">(X217*AD214+Y217*AC214+Z217*AD217+AA217*AC217)</f>
        <v>0.92328733479752612</v>
      </c>
      <c r="AJ217" s="2">
        <f t="shared" ref="AJ217" si="1117">X217*AE214+Z217*AE217-Y217*AF214-AA217*AF217</f>
        <v>0.29874393504465063</v>
      </c>
      <c r="AK217" s="8">
        <f t="shared" ref="AK217" si="1118">(X217*AF214+Y217*AE214+Z217*AF217+AA217*AE217)</f>
        <v>0</v>
      </c>
      <c r="AM217" s="20">
        <f t="shared" ref="AM217" si="1119">1/$AN$9</f>
        <v>1</v>
      </c>
      <c r="AN217" s="27">
        <v>0</v>
      </c>
      <c r="AO217" s="21">
        <v>1</v>
      </c>
      <c r="AP217" s="26">
        <v>0</v>
      </c>
      <c r="AR217" s="1">
        <f t="shared" ref="AR217" si="1120">AH217*AM214+AJ217*AM217-AI217*AN214-AK217*AN217</f>
        <v>0.29874393504465063</v>
      </c>
      <c r="AS217" s="9">
        <f t="shared" ref="AS217" si="1121">(AH217*AN214+AI217*AM214+AJ217*AN217+AK217*AM217)</f>
        <v>0.92328733479752612</v>
      </c>
      <c r="AT217" s="2">
        <f t="shared" ref="AT217" si="1122">AH217*AO214+AJ217*AO217-AI217*AP214-AK217*AP217</f>
        <v>0.29874393504465063</v>
      </c>
      <c r="AU217" s="8">
        <f t="shared" ref="AU217" si="1123">(AH217*AP214+AI217*AO214+AJ217*AP217+AK217*AO217)</f>
        <v>0</v>
      </c>
      <c r="AW217" s="49">
        <f t="shared" ref="AW217" si="1124">(180/PI())*ATAN(-1*(AS214/AR214))</f>
        <v>-61.857289824925992</v>
      </c>
      <c r="AY217" s="140">
        <f t="shared" ref="AY217" si="1125">20*LOG(((1-(10^(AW214/20)^2)*(1-((1-AY214)/(1+AY214))^2))^0.5))</f>
        <v>-19.641962382366266</v>
      </c>
      <c r="AZ217" s="13"/>
      <c r="BA217" s="85">
        <f t="shared" si="793"/>
        <v>3.76</v>
      </c>
      <c r="BB217" s="86">
        <f t="shared" si="794"/>
        <v>-29.090548050685872</v>
      </c>
      <c r="BC217" s="90">
        <f t="shared" si="795"/>
        <v>-70.750955835605822</v>
      </c>
      <c r="BD217" s="92"/>
      <c r="BE217" s="14">
        <f t="shared" si="771"/>
        <v>-5.3540802861810688</v>
      </c>
      <c r="BF217" s="90">
        <f t="shared" si="797"/>
        <v>-9.3446329409979906E-2</v>
      </c>
      <c r="BG217" s="142">
        <f t="shared" si="796"/>
        <v>-4.1163052556089695E-3</v>
      </c>
    </row>
    <row r="218" spans="2:59" ht="18.600000000000001" customHeight="1">
      <c r="AY218" s="37"/>
      <c r="BA218" s="85">
        <f t="shared" si="793"/>
        <v>3.78</v>
      </c>
      <c r="BB218" s="86">
        <f t="shared" si="794"/>
        <v>-29.159643275041986</v>
      </c>
      <c r="BC218" s="90">
        <f t="shared" si="795"/>
        <v>-70.858037441329444</v>
      </c>
      <c r="BD218" s="88"/>
      <c r="BE218" s="14">
        <f t="shared" si="771"/>
        <v>-5.2930899494675954</v>
      </c>
      <c r="BF218" s="90">
        <f t="shared" si="797"/>
        <v>-9.2381847222429814E-2</v>
      </c>
      <c r="BG218" s="142">
        <f t="shared" si="796"/>
        <v>-4.0395230980044671E-3</v>
      </c>
    </row>
    <row r="219" spans="2:59" ht="18.600000000000001" customHeight="1" thickBot="1">
      <c r="D219" s="22" t="s">
        <v>60</v>
      </c>
      <c r="E219" s="22"/>
      <c r="F219" s="22"/>
      <c r="G219" s="22"/>
      <c r="H219" s="22"/>
      <c r="I219" s="22" t="s">
        <v>61</v>
      </c>
      <c r="J219" s="22"/>
      <c r="K219" s="22"/>
      <c r="L219" s="22"/>
      <c r="M219" s="23"/>
      <c r="N219" s="23"/>
      <c r="O219" s="28" t="s">
        <v>62</v>
      </c>
      <c r="P219" s="23"/>
      <c r="Q219" s="23"/>
      <c r="R219" s="23"/>
      <c r="S219" s="22"/>
      <c r="T219" s="22" t="s">
        <v>63</v>
      </c>
      <c r="U219" s="23"/>
      <c r="V219" s="23"/>
      <c r="W219" s="23"/>
      <c r="X219" s="23"/>
      <c r="Y219" s="28" t="s">
        <v>64</v>
      </c>
      <c r="Z219" s="23"/>
      <c r="AA219" s="23"/>
      <c r="AB219" s="23"/>
      <c r="AC219" s="28" t="s">
        <v>65</v>
      </c>
      <c r="AD219" s="22"/>
      <c r="AE219" s="22"/>
      <c r="AF219" s="22"/>
      <c r="AG219" s="22"/>
      <c r="AH219" s="23"/>
      <c r="AI219" s="28" t="s">
        <v>66</v>
      </c>
      <c r="AJ219" s="23"/>
      <c r="AK219" s="23"/>
      <c r="AL219" s="22"/>
      <c r="AM219" s="28" t="s">
        <v>67</v>
      </c>
      <c r="AN219" s="22"/>
      <c r="AO219" s="23"/>
      <c r="AP219" s="23"/>
      <c r="AQ219" s="23"/>
      <c r="AR219" s="23"/>
      <c r="AS219" s="28" t="s">
        <v>68</v>
      </c>
      <c r="AT219" s="23"/>
      <c r="AU219" s="23"/>
      <c r="BA219" s="85">
        <f t="shared" si="793"/>
        <v>3.8</v>
      </c>
      <c r="BB219" s="86">
        <f t="shared" si="794"/>
        <v>-29.228704857131568</v>
      </c>
      <c r="BC219" s="90">
        <f t="shared" si="795"/>
        <v>-70.963899240318796</v>
      </c>
      <c r="BD219" s="88"/>
      <c r="BE219" s="14">
        <f t="shared" si="771"/>
        <v>-5.2331684332244732</v>
      </c>
      <c r="BF219" s="90">
        <f t="shared" si="797"/>
        <v>-9.1336019471200069E-2</v>
      </c>
      <c r="BG219" s="142">
        <f t="shared" si="796"/>
        <v>-3.9642271224242624E-3</v>
      </c>
    </row>
    <row r="220" spans="2:59" ht="18.600000000000001" customHeight="1" thickBot="1">
      <c r="B220" s="11"/>
      <c r="D220" s="212" t="s">
        <v>69</v>
      </c>
      <c r="E220" s="213"/>
      <c r="F220" s="214" t="s">
        <v>70</v>
      </c>
      <c r="G220" s="215"/>
      <c r="H220" s="207"/>
      <c r="I220" s="212" t="s">
        <v>71</v>
      </c>
      <c r="J220" s="213"/>
      <c r="K220" s="214" t="s">
        <v>72</v>
      </c>
      <c r="L220" s="215"/>
      <c r="M220" s="23"/>
      <c r="N220" s="208" t="s">
        <v>73</v>
      </c>
      <c r="O220" s="209"/>
      <c r="P220" s="210" t="s">
        <v>74</v>
      </c>
      <c r="Q220" s="211"/>
      <c r="R220" s="23"/>
      <c r="S220" s="212" t="s">
        <v>75</v>
      </c>
      <c r="T220" s="213"/>
      <c r="U220" s="214" t="s">
        <v>76</v>
      </c>
      <c r="V220" s="215"/>
      <c r="W220" s="22"/>
      <c r="X220" s="208" t="s">
        <v>77</v>
      </c>
      <c r="Y220" s="209"/>
      <c r="Z220" s="210" t="s">
        <v>78</v>
      </c>
      <c r="AA220" s="211"/>
      <c r="AB220" s="22"/>
      <c r="AC220" s="212" t="s">
        <v>79</v>
      </c>
      <c r="AD220" s="213"/>
      <c r="AE220" s="214" t="s">
        <v>80</v>
      </c>
      <c r="AF220" s="215"/>
      <c r="AG220" s="22"/>
      <c r="AH220" s="208" t="s">
        <v>81</v>
      </c>
      <c r="AI220" s="209"/>
      <c r="AJ220" s="210" t="s">
        <v>82</v>
      </c>
      <c r="AK220" s="211"/>
      <c r="AL220" s="22"/>
      <c r="AM220" s="212" t="s">
        <v>83</v>
      </c>
      <c r="AN220" s="213"/>
      <c r="AO220" s="214" t="s">
        <v>84</v>
      </c>
      <c r="AP220" s="215"/>
      <c r="AQ220" s="23"/>
      <c r="AR220" s="208" t="s">
        <v>85</v>
      </c>
      <c r="AS220" s="209"/>
      <c r="AT220" s="210" t="s">
        <v>86</v>
      </c>
      <c r="AU220" s="211"/>
      <c r="AW220" s="29" t="s">
        <v>4</v>
      </c>
      <c r="AY220" s="136" t="s">
        <v>46</v>
      </c>
      <c r="AZ220" s="13"/>
      <c r="BA220" s="85">
        <f t="shared" si="793"/>
        <v>3.82</v>
      </c>
      <c r="BB220" s="86">
        <f t="shared" si="794"/>
        <v>-29.297725561854353</v>
      </c>
      <c r="BC220" s="90">
        <f t="shared" si="795"/>
        <v>-71.068562608983285</v>
      </c>
      <c r="BD220" s="92"/>
      <c r="BE220" s="14">
        <f t="shared" si="771"/>
        <v>-5.1742901211660763</v>
      </c>
      <c r="BF220" s="90">
        <f t="shared" si="797"/>
        <v>-9.0308399067764375E-2</v>
      </c>
      <c r="BG220" s="142">
        <f t="shared" si="796"/>
        <v>-3.8903941983694261E-3</v>
      </c>
    </row>
    <row r="221" spans="2:59" ht="18.600000000000001" customHeight="1" thickTop="1" thickBot="1">
      <c r="B221" s="40">
        <v>0.64</v>
      </c>
      <c r="D221" s="1">
        <v>1</v>
      </c>
      <c r="E221" s="7">
        <v>0</v>
      </c>
      <c r="F221" s="2">
        <v>0</v>
      </c>
      <c r="G221" s="8">
        <v>0</v>
      </c>
      <c r="I221" s="1">
        <v>1</v>
      </c>
      <c r="J221" s="9">
        <v>0</v>
      </c>
      <c r="K221" s="2">
        <v>0</v>
      </c>
      <c r="L221" s="9">
        <f t="shared" ref="L221" si="1126">IF(0=(1-$J$9*$K$9*$B221^2),10^14,$B221*$K$9/(1-$J$9*$K$9*$B221^2))</f>
        <v>0.70272024248750875</v>
      </c>
      <c r="N221" s="1">
        <f t="shared" ref="N221" si="1127">D221*I221+F221*I224-E221*J221-G221*J224</f>
        <v>1</v>
      </c>
      <c r="O221" s="9">
        <f t="shared" ref="O221" si="1128">(D221*J221+E221*I221+F221*J224+G221*I224)</f>
        <v>0</v>
      </c>
      <c r="P221" s="2">
        <f t="shared" ref="P221" si="1129">D221*K221+F221*K224-E221*L221-G221*L224</f>
        <v>0</v>
      </c>
      <c r="Q221" s="8">
        <f t="shared" ref="Q221" si="1130">(D221*L221+E221*K221+F221*L224+G221*K224)</f>
        <v>0.70272024248750875</v>
      </c>
      <c r="S221" s="1">
        <v>1</v>
      </c>
      <c r="T221" s="7">
        <v>0</v>
      </c>
      <c r="U221" s="2">
        <v>0</v>
      </c>
      <c r="V221" s="8">
        <v>0</v>
      </c>
      <c r="X221" s="1">
        <f t="shared" ref="X221" si="1131">N221*S221+P221*S224-O221*T221-Q221*T224</f>
        <v>0.45613276029585959</v>
      </c>
      <c r="Y221" s="9">
        <f t="shared" ref="Y221" si="1132">(N221*T221+O221*S221+P221*T224+Q221*S224)</f>
        <v>0</v>
      </c>
      <c r="Z221" s="2">
        <f t="shared" ref="Z221" si="1133">N221*U221+P221*U224-O221*V221-Q221*V224</f>
        <v>0</v>
      </c>
      <c r="AA221" s="8">
        <f t="shared" ref="AA221" si="1134">(N221*V221+O221*U221+P221*V224+Q221*U224)</f>
        <v>0.70272024248750875</v>
      </c>
      <c r="AB221" s="22"/>
      <c r="AC221" s="1">
        <v>1</v>
      </c>
      <c r="AD221" s="9">
        <v>0</v>
      </c>
      <c r="AE221" s="2">
        <v>0</v>
      </c>
      <c r="AF221" s="9">
        <f t="shared" ref="AF221" si="1135">$B221*$AE$9</f>
        <v>0.51884160000000001</v>
      </c>
      <c r="AH221" s="1">
        <f t="shared" ref="AH221" si="1136">X221*AC221+Z221*AC224-Y221*AD221-AA221*AD224</f>
        <v>0.45613276029585959</v>
      </c>
      <c r="AI221" s="9">
        <f t="shared" ref="AI221" si="1137">(X221*AD221+Y221*AC221+Z221*AD224+AA221*AC224)</f>
        <v>0</v>
      </c>
      <c r="AJ221" s="2">
        <f t="shared" ref="AJ221" si="1138">X221*AE221+Z221*AE224-Y221*AF221-AA221*AF224</f>
        <v>0</v>
      </c>
      <c r="AK221" s="8">
        <f t="shared" ref="AK221" si="1139">(X221*AF221+Y221*AE221+Z221*AF224+AA221*AE224)</f>
        <v>0.93938089365182909</v>
      </c>
      <c r="AM221" s="18">
        <v>1</v>
      </c>
      <c r="AN221" s="25">
        <v>0</v>
      </c>
      <c r="AO221" s="14">
        <v>0</v>
      </c>
      <c r="AP221" s="24">
        <v>0</v>
      </c>
      <c r="AR221" s="1">
        <f t="shared" ref="AR221" si="1140">AH221*AM221+AJ221*AM224-AI221*AN221-AK221*AN224</f>
        <v>0.45613276029585959</v>
      </c>
      <c r="AS221" s="9">
        <f t="shared" ref="AS221" si="1141">(AH221*AN221+AI221*AM221+AJ221*AN224+AK221*AM224)</f>
        <v>0.93938089365182909</v>
      </c>
      <c r="AT221" s="2">
        <f t="shared" ref="AT221" si="1142">AH221*AO221+AJ221*AO224-AI221*AP221-AK221*AP224</f>
        <v>0</v>
      </c>
      <c r="AU221" s="8">
        <f t="shared" ref="AU221" si="1143">(AH221*AP221+AI221*AO221+AJ221*AP224+AK221*AO224)</f>
        <v>0.93938089365182909</v>
      </c>
      <c r="AW221" s="30">
        <f t="shared" ref="AW221" si="1144">20*LOG(((1+$AN$9)/$AN$9)/((AR221+AR224)^2+(AS221+AS224)^2)^0.5)</f>
        <v>-4.252679060434765E-2</v>
      </c>
      <c r="AY221" s="137">
        <f t="shared" ref="AY221" si="1145">((AR221^2+AS221^2)^0.5)/((AR224^2+AS224^2)^0.5)</f>
        <v>1.0720345316486262</v>
      </c>
      <c r="AZ221" s="13"/>
      <c r="BA221" s="85">
        <f t="shared" si="793"/>
        <v>3.84</v>
      </c>
      <c r="BB221" s="86">
        <f t="shared" si="794"/>
        <v>-29.366698509660839</v>
      </c>
      <c r="BC221" s="90">
        <f t="shared" si="795"/>
        <v>-71.172048411406607</v>
      </c>
      <c r="BD221" s="92"/>
      <c r="BE221" s="14">
        <f t="shared" si="771"/>
        <v>-5.1164301827753844</v>
      </c>
      <c r="BF221" s="90">
        <f t="shared" si="797"/>
        <v>-8.929855263784571E-2</v>
      </c>
      <c r="BG221" s="142">
        <f t="shared" si="796"/>
        <v>-3.8180009957339252E-3</v>
      </c>
    </row>
    <row r="222" spans="2:59" ht="18.600000000000001" customHeight="1" thickBot="1">
      <c r="D222" s="3"/>
      <c r="G222" s="4"/>
      <c r="I222" s="3"/>
      <c r="L222" s="4"/>
      <c r="N222" s="3"/>
      <c r="Q222" s="4"/>
      <c r="S222" s="3"/>
      <c r="V222" s="4"/>
      <c r="X222" s="3"/>
      <c r="AA222" s="4"/>
      <c r="AC222" s="3"/>
      <c r="AF222" s="4"/>
      <c r="AH222" s="3"/>
      <c r="AK222" s="4"/>
      <c r="AM222" s="18"/>
      <c r="AN222" s="14"/>
      <c r="AO222" s="14"/>
      <c r="AP222" s="19"/>
      <c r="AR222" s="3"/>
      <c r="AU222" s="4"/>
      <c r="AY222" s="138"/>
      <c r="AZ222" s="13"/>
      <c r="BA222" s="85">
        <f t="shared" si="793"/>
        <v>3.86</v>
      </c>
      <c r="BB222" s="86">
        <f t="shared" si="794"/>
        <v>-29.435617159220101</v>
      </c>
      <c r="BC222" s="90">
        <f t="shared" si="795"/>
        <v>-71.274377015062115</v>
      </c>
      <c r="BD222" s="92"/>
      <c r="BE222" s="14">
        <f t="shared" si="771"/>
        <v>-5.0595645437951431</v>
      </c>
      <c r="BF222" s="90">
        <f t="shared" si="797"/>
        <v>-8.8306060006390075E-2</v>
      </c>
      <c r="BG222" s="142">
        <f t="shared" si="796"/>
        <v>-3.7470240408817262E-3</v>
      </c>
    </row>
    <row r="223" spans="2:59" ht="18.600000000000001" customHeight="1" thickBot="1">
      <c r="D223" s="216" t="s">
        <v>87</v>
      </c>
      <c r="E223" s="217"/>
      <c r="F223" s="218" t="s">
        <v>88</v>
      </c>
      <c r="G223" s="219"/>
      <c r="H223" s="207"/>
      <c r="I223" s="216" t="s">
        <v>89</v>
      </c>
      <c r="J223" s="217"/>
      <c r="K223" s="218" t="s">
        <v>90</v>
      </c>
      <c r="L223" s="219"/>
      <c r="N223" s="208" t="s">
        <v>7</v>
      </c>
      <c r="O223" s="209"/>
      <c r="P223" s="210" t="s">
        <v>8</v>
      </c>
      <c r="Q223" s="211"/>
      <c r="S223" s="216" t="s">
        <v>91</v>
      </c>
      <c r="T223" s="217"/>
      <c r="U223" s="218" t="s">
        <v>92</v>
      </c>
      <c r="V223" s="219"/>
      <c r="W223" s="22"/>
      <c r="X223" s="208" t="s">
        <v>93</v>
      </c>
      <c r="Y223" s="209"/>
      <c r="Z223" s="210" t="s">
        <v>94</v>
      </c>
      <c r="AA223" s="211"/>
      <c r="AB223" s="22"/>
      <c r="AC223" s="216" t="s">
        <v>3</v>
      </c>
      <c r="AD223" s="217"/>
      <c r="AE223" s="218" t="s">
        <v>2</v>
      </c>
      <c r="AF223" s="219"/>
      <c r="AG223" s="22"/>
      <c r="AH223" s="208" t="s">
        <v>95</v>
      </c>
      <c r="AI223" s="209"/>
      <c r="AJ223" s="210" t="s">
        <v>96</v>
      </c>
      <c r="AK223" s="211"/>
      <c r="AL223" s="22"/>
      <c r="AM223" s="216" t="s">
        <v>97</v>
      </c>
      <c r="AN223" s="217"/>
      <c r="AO223" s="218" t="s">
        <v>98</v>
      </c>
      <c r="AP223" s="219"/>
      <c r="AR223" s="208" t="s">
        <v>99</v>
      </c>
      <c r="AS223" s="209"/>
      <c r="AT223" s="210" t="s">
        <v>100</v>
      </c>
      <c r="AU223" s="211"/>
      <c r="AW223" s="48" t="s">
        <v>10</v>
      </c>
      <c r="AY223" s="139" t="s">
        <v>47</v>
      </c>
      <c r="AZ223" s="13"/>
      <c r="BA223" s="85">
        <f t="shared" si="793"/>
        <v>3.88</v>
      </c>
      <c r="BB223" s="86">
        <f t="shared" si="794"/>
        <v>-29.504475291034488</v>
      </c>
      <c r="BC223" s="90">
        <f t="shared" si="795"/>
        <v>-71.375568305938017</v>
      </c>
      <c r="BD223" s="92"/>
      <c r="BE223" s="14">
        <f t="shared" si="771"/>
        <v>-5.0036698580242911</v>
      </c>
      <c r="BF223" s="90">
        <f t="shared" si="797"/>
        <v>-8.7330513705321092E-2</v>
      </c>
      <c r="BG223" s="142">
        <f t="shared" si="796"/>
        <v>-3.6774397678561786E-3</v>
      </c>
    </row>
    <row r="224" spans="2:59" ht="18.600000000000001" customHeight="1" thickTop="1" thickBot="1">
      <c r="D224" s="1">
        <v>0</v>
      </c>
      <c r="E224" s="8">
        <f t="shared" ref="E224" si="1146">$E$9*$B221</f>
        <v>0.36269440000000003</v>
      </c>
      <c r="F224" s="2">
        <v>1</v>
      </c>
      <c r="G224" s="8">
        <v>0</v>
      </c>
      <c r="I224" s="1">
        <v>0</v>
      </c>
      <c r="J224" s="9">
        <v>0</v>
      </c>
      <c r="K224" s="2">
        <v>1</v>
      </c>
      <c r="L224" s="8">
        <v>0</v>
      </c>
      <c r="N224" s="1">
        <f t="shared" ref="N224" si="1147">D224*I221+F224*I224-E224*J221-G224*J224</f>
        <v>0</v>
      </c>
      <c r="O224" s="9">
        <f t="shared" ref="O224" si="1148">(D224*J221+E224*I221+F224*J224+G224*I224)</f>
        <v>0.36269440000000003</v>
      </c>
      <c r="P224" s="2">
        <f t="shared" ref="P224" si="1149">D224*K221+F224*K224-E224*L221-G224*L224</f>
        <v>0.74512730328313848</v>
      </c>
      <c r="Q224" s="8">
        <f t="shared" ref="Q224" si="1150">(D224*L221+E224*K221+F224*L224+G224*K224)</f>
        <v>0</v>
      </c>
      <c r="S224" s="1">
        <v>0</v>
      </c>
      <c r="T224" s="8">
        <f t="shared" ref="T224" si="1151">$T$9*$B221</f>
        <v>0.77394560000000001</v>
      </c>
      <c r="U224" s="2">
        <v>1</v>
      </c>
      <c r="V224" s="8">
        <v>0</v>
      </c>
      <c r="X224" s="1">
        <f t="shared" ref="X224" si="1152">N224*S221+P224*S224-O224*T221-Q224*T224</f>
        <v>0</v>
      </c>
      <c r="Y224" s="9">
        <f t="shared" ref="Y224" si="1153">(N224*T221+O224*S221+P224*T224+Q224*S224)</f>
        <v>0.93938239781585064</v>
      </c>
      <c r="Z224" s="2">
        <f t="shared" ref="Z224" si="1154">N224*U221+P224*U224-O224*V221-Q224*V224</f>
        <v>0.74512730328313848</v>
      </c>
      <c r="AA224" s="8">
        <f t="shared" ref="AA224" si="1155">(N224*V221+O224*U221+P224*V224+Q224*U224)</f>
        <v>0</v>
      </c>
      <c r="AB224" s="22"/>
      <c r="AC224" s="1">
        <v>0</v>
      </c>
      <c r="AD224" s="9">
        <v>0</v>
      </c>
      <c r="AE224" s="2">
        <v>1</v>
      </c>
      <c r="AF224" s="8">
        <v>0</v>
      </c>
      <c r="AH224" s="1">
        <f t="shared" ref="AH224" si="1156">X224*AC221+Z224*AC224-Y224*AD221-AA224*AD224</f>
        <v>0</v>
      </c>
      <c r="AI224" s="9">
        <f t="shared" ref="AI224" si="1157">(X224*AD221+Y224*AC221+Z224*AD224+AA224*AC224)</f>
        <v>0.93938239781585064</v>
      </c>
      <c r="AJ224" s="2">
        <f t="shared" ref="AJ224" si="1158">X224*AE221+Z224*AE224-Y224*AF221-AA224*AF224</f>
        <v>0.257736636988526</v>
      </c>
      <c r="AK224" s="8">
        <f t="shared" ref="AK224" si="1159">(X224*AF221+Y224*AE221+Z224*AF224+AA224*AE224)</f>
        <v>0</v>
      </c>
      <c r="AM224" s="20">
        <f t="shared" ref="AM224" si="1160">1/$AN$9</f>
        <v>1</v>
      </c>
      <c r="AN224" s="27">
        <v>0</v>
      </c>
      <c r="AO224" s="21">
        <v>1</v>
      </c>
      <c r="AP224" s="26">
        <v>0</v>
      </c>
      <c r="AR224" s="1">
        <f t="shared" ref="AR224" si="1161">AH224*AM221+AJ224*AM224-AI224*AN221-AK224*AN224</f>
        <v>0.257736636988526</v>
      </c>
      <c r="AS224" s="9">
        <f t="shared" ref="AS224" si="1162">(AH224*AN221+AI224*AM221+AJ224*AN224+AK224*AM224)</f>
        <v>0.93938239781585064</v>
      </c>
      <c r="AT224" s="2">
        <f t="shared" ref="AT224" si="1163">AH224*AO221+AJ224*AO224-AI224*AP221-AK224*AP224</f>
        <v>0.257736636988526</v>
      </c>
      <c r="AU224" s="8">
        <f t="shared" ref="AU224" si="1164">(AH224*AP221+AI224*AO221+AJ224*AP224+AK224*AO224)</f>
        <v>0</v>
      </c>
      <c r="AW224" s="49">
        <f t="shared" ref="AW224" si="1165">(180/PI())*ATAN(-1*(AS221/AR221))</f>
        <v>-64.10030075584352</v>
      </c>
      <c r="AY224" s="140">
        <f t="shared" ref="AY224" si="1166">20*LOG(((1-(10^(AW221/20)^2)*(1-((1-AY221)/(1+AY221))^2))^0.5))</f>
        <v>-19.609348511214307</v>
      </c>
      <c r="AZ224" s="13"/>
      <c r="BA224" s="85">
        <f t="shared" si="793"/>
        <v>3.9</v>
      </c>
      <c r="BB224" s="86">
        <f t="shared" si="794"/>
        <v>-29.573266991942507</v>
      </c>
      <c r="BC224" s="90">
        <f t="shared" si="795"/>
        <v>-71.475641703098503</v>
      </c>
      <c r="BD224" s="92"/>
      <c r="BE224" s="14">
        <f t="shared" ref="BE224:BE287" si="1167">(BC225-BC224)/(BA225-BA224)</f>
        <v>-4.9487234803642322</v>
      </c>
      <c r="BF224" s="90">
        <f t="shared" si="797"/>
        <v>-8.6371518503108799E-2</v>
      </c>
      <c r="BG224" s="142">
        <f t="shared" si="796"/>
        <v>-3.6092245650858456E-3</v>
      </c>
    </row>
    <row r="225" spans="2:59" ht="18.600000000000001" customHeight="1">
      <c r="AY225" s="37"/>
      <c r="BA225" s="85">
        <f t="shared" ref="BA225:BA288" si="1168">INDEX(B:B,(ROW()-33)*7+25)</f>
        <v>3.92</v>
      </c>
      <c r="BB225" s="86">
        <f t="shared" ref="BB225:BB288" si="1169">INDEX(AW:AW,(ROW()-33)*7+25)</f>
        <v>-29.641986640455229</v>
      </c>
      <c r="BC225" s="90">
        <f t="shared" ref="BC225:BC288" si="1170">INDEX(AW:AW,(ROW()-33)*7+28)</f>
        <v>-71.574616172705788</v>
      </c>
      <c r="BD225" s="88"/>
      <c r="BE225" s="14">
        <f t="shared" si="1167"/>
        <v>-4.8947034410552659</v>
      </c>
      <c r="BF225" s="90">
        <f t="shared" si="797"/>
        <v>-8.5428690955110589E-2</v>
      </c>
      <c r="BG225" s="142">
        <f t="shared" si="796"/>
        <v>-3.5423548179152162E-3</v>
      </c>
    </row>
    <row r="226" spans="2:59" ht="18.600000000000001" customHeight="1" thickBot="1">
      <c r="D226" s="22" t="s">
        <v>60</v>
      </c>
      <c r="E226" s="22"/>
      <c r="F226" s="22"/>
      <c r="G226" s="22"/>
      <c r="H226" s="22"/>
      <c r="I226" s="22" t="s">
        <v>61</v>
      </c>
      <c r="J226" s="22"/>
      <c r="K226" s="22"/>
      <c r="L226" s="22"/>
      <c r="M226" s="23"/>
      <c r="N226" s="23"/>
      <c r="O226" s="28" t="s">
        <v>62</v>
      </c>
      <c r="P226" s="23"/>
      <c r="Q226" s="23"/>
      <c r="R226" s="23"/>
      <c r="S226" s="22"/>
      <c r="T226" s="22" t="s">
        <v>63</v>
      </c>
      <c r="U226" s="23"/>
      <c r="V226" s="23"/>
      <c r="W226" s="23"/>
      <c r="X226" s="23"/>
      <c r="Y226" s="28" t="s">
        <v>64</v>
      </c>
      <c r="Z226" s="23"/>
      <c r="AA226" s="23"/>
      <c r="AB226" s="23"/>
      <c r="AC226" s="28" t="s">
        <v>65</v>
      </c>
      <c r="AD226" s="22"/>
      <c r="AE226" s="22"/>
      <c r="AF226" s="22"/>
      <c r="AG226" s="22"/>
      <c r="AH226" s="23"/>
      <c r="AI226" s="28" t="s">
        <v>66</v>
      </c>
      <c r="AJ226" s="23"/>
      <c r="AK226" s="23"/>
      <c r="AL226" s="22"/>
      <c r="AM226" s="28" t="s">
        <v>67</v>
      </c>
      <c r="AN226" s="22"/>
      <c r="AO226" s="23"/>
      <c r="AP226" s="23"/>
      <c r="AQ226" s="23"/>
      <c r="AR226" s="23"/>
      <c r="AS226" s="28" t="s">
        <v>68</v>
      </c>
      <c r="AT226" s="23"/>
      <c r="AU226" s="23"/>
      <c r="BA226" s="85">
        <f t="shared" si="1168"/>
        <v>3.94</v>
      </c>
      <c r="BB226" s="86">
        <f t="shared" si="1169"/>
        <v>-29.710628892875349</v>
      </c>
      <c r="BC226" s="90">
        <f t="shared" si="1170"/>
        <v>-71.672510241526894</v>
      </c>
      <c r="BD226" s="88"/>
      <c r="BE226" s="14">
        <f t="shared" si="1167"/>
        <v>-4.8415884210228866</v>
      </c>
      <c r="BF226" s="90">
        <f t="shared" si="797"/>
        <v>-8.4501658973282809E-2</v>
      </c>
      <c r="BG226" s="142">
        <f t="shared" ref="BG226:BG289" si="1171">INDEX(AY:AY,(ROW()-33)*7+28)</f>
        <v>-3.4768069472751635E-3</v>
      </c>
    </row>
    <row r="227" spans="2:59" ht="18.600000000000001" customHeight="1" thickBot="1">
      <c r="B227" s="11"/>
      <c r="D227" s="212" t="s">
        <v>69</v>
      </c>
      <c r="E227" s="213"/>
      <c r="F227" s="214" t="s">
        <v>70</v>
      </c>
      <c r="G227" s="215"/>
      <c r="H227" s="207"/>
      <c r="I227" s="212" t="s">
        <v>71</v>
      </c>
      <c r="J227" s="213"/>
      <c r="K227" s="214" t="s">
        <v>72</v>
      </c>
      <c r="L227" s="215"/>
      <c r="M227" s="23"/>
      <c r="N227" s="208" t="s">
        <v>73</v>
      </c>
      <c r="O227" s="209"/>
      <c r="P227" s="210" t="s">
        <v>74</v>
      </c>
      <c r="Q227" s="211"/>
      <c r="R227" s="23"/>
      <c r="S227" s="212" t="s">
        <v>75</v>
      </c>
      <c r="T227" s="213"/>
      <c r="U227" s="214" t="s">
        <v>76</v>
      </c>
      <c r="V227" s="215"/>
      <c r="W227" s="22"/>
      <c r="X227" s="208" t="s">
        <v>77</v>
      </c>
      <c r="Y227" s="209"/>
      <c r="Z227" s="210" t="s">
        <v>78</v>
      </c>
      <c r="AA227" s="211"/>
      <c r="AB227" s="22"/>
      <c r="AC227" s="212" t="s">
        <v>79</v>
      </c>
      <c r="AD227" s="213"/>
      <c r="AE227" s="214" t="s">
        <v>80</v>
      </c>
      <c r="AF227" s="215"/>
      <c r="AG227" s="22"/>
      <c r="AH227" s="208" t="s">
        <v>81</v>
      </c>
      <c r="AI227" s="209"/>
      <c r="AJ227" s="210" t="s">
        <v>82</v>
      </c>
      <c r="AK227" s="211"/>
      <c r="AL227" s="22"/>
      <c r="AM227" s="212" t="s">
        <v>83</v>
      </c>
      <c r="AN227" s="213"/>
      <c r="AO227" s="214" t="s">
        <v>84</v>
      </c>
      <c r="AP227" s="215"/>
      <c r="AQ227" s="23"/>
      <c r="AR227" s="208" t="s">
        <v>85</v>
      </c>
      <c r="AS227" s="209"/>
      <c r="AT227" s="210" t="s">
        <v>86</v>
      </c>
      <c r="AU227" s="211"/>
      <c r="AW227" s="29" t="s">
        <v>4</v>
      </c>
      <c r="AY227" s="136" t="s">
        <v>46</v>
      </c>
      <c r="AZ227" s="13"/>
      <c r="BA227" s="85">
        <f t="shared" si="1168"/>
        <v>3.96</v>
      </c>
      <c r="BB227" s="86">
        <f t="shared" si="1169"/>
        <v>-29.779188670151541</v>
      </c>
      <c r="BC227" s="90">
        <f t="shared" si="1170"/>
        <v>-71.769342009947351</v>
      </c>
      <c r="BD227" s="92"/>
      <c r="BE227" s="14">
        <f t="shared" si="1167"/>
        <v>-4.7893577282948696</v>
      </c>
      <c r="BF227" s="90">
        <f t="shared" si="797"/>
        <v>-8.359006141458146E-2</v>
      </c>
      <c r="BG227" s="142">
        <f t="shared" si="1171"/>
        <v>-3.4125574447761613E-3</v>
      </c>
    </row>
    <row r="228" spans="2:59" ht="18.600000000000001" customHeight="1" thickTop="1" thickBot="1">
      <c r="B228" s="40">
        <v>0.66</v>
      </c>
      <c r="D228" s="1">
        <v>1</v>
      </c>
      <c r="E228" s="7">
        <v>0</v>
      </c>
      <c r="F228" s="2">
        <v>0</v>
      </c>
      <c r="G228" s="8">
        <v>0</v>
      </c>
      <c r="I228" s="1">
        <v>1</v>
      </c>
      <c r="J228" s="9">
        <v>0</v>
      </c>
      <c r="K228" s="2">
        <v>0</v>
      </c>
      <c r="L228" s="9">
        <f t="shared" ref="L228" si="1172">IF(0=(1-$J$9*$K$9*$B228^2),10^14,$B228*$K$9/(1-$J$9*$K$9*$B228^2))</f>
        <v>0.73105904267427502</v>
      </c>
      <c r="N228" s="1">
        <f t="shared" ref="N228" si="1173">D228*I228+F228*I231-E228*J228-G228*J231</f>
        <v>1</v>
      </c>
      <c r="O228" s="9">
        <f t="shared" ref="O228" si="1174">(D228*J228+E228*I228+F228*J231+G228*I231)</f>
        <v>0</v>
      </c>
      <c r="P228" s="2">
        <f t="shared" ref="P228" si="1175">D228*K228+F228*K231-E228*L228-G228*L231</f>
        <v>0</v>
      </c>
      <c r="Q228" s="8">
        <f t="shared" ref="Q228" si="1176">(D228*L228+E228*K228+F228*L231+G228*K231)</f>
        <v>0.73105904267427502</v>
      </c>
      <c r="S228" s="1">
        <v>1</v>
      </c>
      <c r="T228" s="7">
        <v>0</v>
      </c>
      <c r="U228" s="2">
        <v>0</v>
      </c>
      <c r="V228" s="8">
        <v>0</v>
      </c>
      <c r="X228" s="1">
        <f t="shared" ref="X228" si="1177">N228*S228+P228*S231-O228*T228-Q228*T231</f>
        <v>0.41651882278772112</v>
      </c>
      <c r="Y228" s="9">
        <f t="shared" ref="Y228" si="1178">(N228*T228+O228*S228+P228*T231+Q228*S231)</f>
        <v>0</v>
      </c>
      <c r="Z228" s="2">
        <f t="shared" ref="Z228" si="1179">N228*U228+P228*U231-O228*V228-Q228*V231</f>
        <v>0</v>
      </c>
      <c r="AA228" s="8">
        <f t="shared" ref="AA228" si="1180">(N228*V228+O228*U228+P228*V231+Q228*U231)</f>
        <v>0.73105904267427502</v>
      </c>
      <c r="AB228" s="22"/>
      <c r="AC228" s="1">
        <v>1</v>
      </c>
      <c r="AD228" s="9">
        <v>0</v>
      </c>
      <c r="AE228" s="2">
        <v>0</v>
      </c>
      <c r="AF228" s="9">
        <f t="shared" ref="AF228" si="1181">$B228*$AE$9</f>
        <v>0.53505540000000007</v>
      </c>
      <c r="AH228" s="1">
        <f t="shared" ref="AH228" si="1182">X228*AC228+Z228*AC231-Y228*AD228-AA228*AD231</f>
        <v>0.41651882278772112</v>
      </c>
      <c r="AI228" s="9">
        <f t="shared" ref="AI228" si="1183">(X228*AD228+Y228*AC228+Z228*AD231+AA228*AC231)</f>
        <v>0</v>
      </c>
      <c r="AJ228" s="2">
        <f t="shared" ref="AJ228" si="1184">X228*AE228+Z228*AE231-Y228*AF228-AA228*AF231</f>
        <v>0</v>
      </c>
      <c r="AK228" s="8">
        <f t="shared" ref="AK228" si="1185">(X228*AF228+Y228*AE228+Z228*AF231+AA228*AE231)</f>
        <v>0.95391968800848825</v>
      </c>
      <c r="AM228" s="18">
        <v>1</v>
      </c>
      <c r="AN228" s="25">
        <v>0</v>
      </c>
      <c r="AO228" s="14">
        <v>0</v>
      </c>
      <c r="AP228" s="24">
        <v>0</v>
      </c>
      <c r="AR228" s="1">
        <f t="shared" ref="AR228" si="1186">AH228*AM228+AJ228*AM231-AI228*AN228-AK228*AN231</f>
        <v>0.41651882278772112</v>
      </c>
      <c r="AS228" s="9">
        <f t="shared" ref="AS228" si="1187">(AH228*AN228+AI228*AM228+AJ228*AN231+AK228*AM231)</f>
        <v>0.95391968800848825</v>
      </c>
      <c r="AT228" s="2">
        <f t="shared" ref="AT228" si="1188">AH228*AO228+AJ228*AO231-AI228*AP228-AK228*AP231</f>
        <v>0</v>
      </c>
      <c r="AU228" s="8">
        <f t="shared" ref="AU228" si="1189">(AH228*AP228+AI228*AO228+AJ228*AP231+AK228*AO231)</f>
        <v>0.95391968800848825</v>
      </c>
      <c r="AW228" s="30">
        <f t="shared" ref="AW228" si="1190">20*LOG(((1+$AN$9)/$AN$9)/((AR228+AR231)^2+(AS228+AS231)^2)^0.5)</f>
        <v>-4.3367200841153059E-2</v>
      </c>
      <c r="AY228" s="137">
        <f t="shared" ref="AY228" si="1191">((AR228^2+AS228^2)^0.5)/((AR231^2+AS231^2)^0.5)</f>
        <v>1.0641883314986924</v>
      </c>
      <c r="AZ228" s="13"/>
      <c r="BA228" s="85">
        <f t="shared" si="1168"/>
        <v>3.98</v>
      </c>
      <c r="BB228" s="86">
        <f t="shared" si="1169"/>
        <v>-29.84766114542397</v>
      </c>
      <c r="BC228" s="90">
        <f t="shared" si="1170"/>
        <v>-71.865129164513249</v>
      </c>
      <c r="BD228" s="92"/>
      <c r="BE228" s="14">
        <f t="shared" si="1167"/>
        <v>-4.7379912754308817</v>
      </c>
      <c r="BF228" s="90">
        <f t="shared" ref="BF228:BF291" si="1192">PI()*(IF(BE228&lt;0,BE228,(BE229+BE227)/2))/180</f>
        <v>-8.2693547687034408E-2</v>
      </c>
      <c r="BG228" s="142">
        <f t="shared" si="1171"/>
        <v>-3.3495829044936955E-3</v>
      </c>
    </row>
    <row r="229" spans="2:59" ht="18.600000000000001" customHeight="1" thickBot="1">
      <c r="D229" s="3"/>
      <c r="G229" s="4"/>
      <c r="I229" s="3"/>
      <c r="L229" s="4"/>
      <c r="N229" s="3"/>
      <c r="Q229" s="4"/>
      <c r="S229" s="3"/>
      <c r="V229" s="4"/>
      <c r="X229" s="3"/>
      <c r="AA229" s="4"/>
      <c r="AC229" s="3"/>
      <c r="AF229" s="4"/>
      <c r="AH229" s="3"/>
      <c r="AK229" s="4"/>
      <c r="AM229" s="18"/>
      <c r="AN229" s="14"/>
      <c r="AO229" s="14"/>
      <c r="AP229" s="19"/>
      <c r="AR229" s="3"/>
      <c r="AU229" s="4"/>
      <c r="AY229" s="138"/>
      <c r="AZ229" s="13"/>
      <c r="BA229" s="85">
        <f t="shared" si="1168"/>
        <v>4</v>
      </c>
      <c r="BB229" s="86">
        <f t="shared" si="1169"/>
        <v>-29.916041732219874</v>
      </c>
      <c r="BC229" s="90">
        <f t="shared" si="1170"/>
        <v>-71.959888990021867</v>
      </c>
      <c r="BD229" s="92"/>
      <c r="BE229" s="14">
        <f t="shared" si="1167"/>
        <v>-4.6874695579249277</v>
      </c>
      <c r="BF229" s="90">
        <f t="shared" si="1192"/>
        <v>-8.1811777372793035E-2</v>
      </c>
      <c r="BG229" s="142">
        <f t="shared" si="1171"/>
        <v>-3.2878600516863584E-3</v>
      </c>
    </row>
    <row r="230" spans="2:59" ht="18.600000000000001" customHeight="1" thickBot="1">
      <c r="D230" s="216" t="s">
        <v>87</v>
      </c>
      <c r="E230" s="217"/>
      <c r="F230" s="218" t="s">
        <v>88</v>
      </c>
      <c r="G230" s="219"/>
      <c r="H230" s="207"/>
      <c r="I230" s="216" t="s">
        <v>89</v>
      </c>
      <c r="J230" s="217"/>
      <c r="K230" s="218" t="s">
        <v>90</v>
      </c>
      <c r="L230" s="219"/>
      <c r="N230" s="208" t="s">
        <v>7</v>
      </c>
      <c r="O230" s="209"/>
      <c r="P230" s="210" t="s">
        <v>8</v>
      </c>
      <c r="Q230" s="211"/>
      <c r="S230" s="216" t="s">
        <v>91</v>
      </c>
      <c r="T230" s="217"/>
      <c r="U230" s="218" t="s">
        <v>92</v>
      </c>
      <c r="V230" s="219"/>
      <c r="W230" s="22"/>
      <c r="X230" s="208" t="s">
        <v>93</v>
      </c>
      <c r="Y230" s="209"/>
      <c r="Z230" s="210" t="s">
        <v>94</v>
      </c>
      <c r="AA230" s="211"/>
      <c r="AB230" s="22"/>
      <c r="AC230" s="216" t="s">
        <v>3</v>
      </c>
      <c r="AD230" s="217"/>
      <c r="AE230" s="218" t="s">
        <v>2</v>
      </c>
      <c r="AF230" s="219"/>
      <c r="AG230" s="22"/>
      <c r="AH230" s="208" t="s">
        <v>95</v>
      </c>
      <c r="AI230" s="209"/>
      <c r="AJ230" s="210" t="s">
        <v>96</v>
      </c>
      <c r="AK230" s="211"/>
      <c r="AL230" s="22"/>
      <c r="AM230" s="216" t="s">
        <v>97</v>
      </c>
      <c r="AN230" s="217"/>
      <c r="AO230" s="218" t="s">
        <v>98</v>
      </c>
      <c r="AP230" s="219"/>
      <c r="AR230" s="208" t="s">
        <v>99</v>
      </c>
      <c r="AS230" s="209"/>
      <c r="AT230" s="210" t="s">
        <v>100</v>
      </c>
      <c r="AU230" s="211"/>
      <c r="AW230" s="48" t="s">
        <v>10</v>
      </c>
      <c r="AY230" s="139" t="s">
        <v>47</v>
      </c>
      <c r="AZ230" s="13"/>
      <c r="BA230" s="85">
        <f t="shared" si="1168"/>
        <v>4.0199999999999996</v>
      </c>
      <c r="BB230" s="86">
        <f t="shared" si="1169"/>
        <v>-29.984326073260803</v>
      </c>
      <c r="BC230" s="90">
        <f t="shared" si="1170"/>
        <v>-72.053638381180363</v>
      </c>
      <c r="BD230" s="92"/>
      <c r="BE230" s="14">
        <f t="shared" si="1167"/>
        <v>-4.637773633498802</v>
      </c>
      <c r="BF230" s="90">
        <f t="shared" si="1192"/>
        <v>-8.0944419866734882E-2</v>
      </c>
      <c r="BG230" s="142">
        <f t="shared" si="1171"/>
        <v>-3.2273657686899574E-3</v>
      </c>
    </row>
    <row r="231" spans="2:59" ht="18.600000000000001" customHeight="1" thickTop="1" thickBot="1">
      <c r="D231" s="1">
        <v>0</v>
      </c>
      <c r="E231" s="8">
        <f t="shared" ref="E231" si="1193">$E$9*$B228</f>
        <v>0.37402860000000004</v>
      </c>
      <c r="F231" s="2">
        <v>1</v>
      </c>
      <c r="G231" s="8">
        <v>0</v>
      </c>
      <c r="I231" s="1">
        <v>0</v>
      </c>
      <c r="J231" s="9">
        <v>0</v>
      </c>
      <c r="K231" s="2">
        <v>1</v>
      </c>
      <c r="L231" s="8">
        <v>0</v>
      </c>
      <c r="N231" s="1">
        <f t="shared" ref="N231" si="1194">D231*I228+F231*I231-E231*J228-G231*J231</f>
        <v>0</v>
      </c>
      <c r="O231" s="9">
        <f t="shared" ref="O231" si="1195">(D231*J228+E231*I228+F231*J231+G231*I231)</f>
        <v>0.37402860000000004</v>
      </c>
      <c r="P231" s="2">
        <f t="shared" ref="P231" si="1196">D231*K228+F231*K231-E231*L228-G231*L231</f>
        <v>0.72656300975120058</v>
      </c>
      <c r="Q231" s="8">
        <f t="shared" ref="Q231" si="1197">(D231*L228+E231*K228+F231*L231+G231*K231)</f>
        <v>0</v>
      </c>
      <c r="S231" s="1">
        <v>0</v>
      </c>
      <c r="T231" s="8">
        <f t="shared" ref="T231" si="1198">$T$9*$B228</f>
        <v>0.79813140000000005</v>
      </c>
      <c r="U231" s="2">
        <v>1</v>
      </c>
      <c r="V231" s="8">
        <v>0</v>
      </c>
      <c r="X231" s="1">
        <f t="shared" ref="X231" si="1199">N231*S228+P231*S231-O231*T228-Q231*T231</f>
        <v>0</v>
      </c>
      <c r="Y231" s="9">
        <f t="shared" ref="Y231" si="1200">(N231*T228+O231*S228+P231*T231+Q231*S231)</f>
        <v>0.95392135216093943</v>
      </c>
      <c r="Z231" s="2">
        <f t="shared" ref="Z231" si="1201">N231*U228+P231*U231-O231*V228-Q231*V231</f>
        <v>0.72656300975120058</v>
      </c>
      <c r="AA231" s="8">
        <f t="shared" ref="AA231" si="1202">(N231*V228+O231*U228+P231*V231+Q231*U231)</f>
        <v>0</v>
      </c>
      <c r="AB231" s="22"/>
      <c r="AC231" s="1">
        <v>0</v>
      </c>
      <c r="AD231" s="9">
        <v>0</v>
      </c>
      <c r="AE231" s="2">
        <v>1</v>
      </c>
      <c r="AF231" s="8">
        <v>0</v>
      </c>
      <c r="AH231" s="1">
        <f t="shared" ref="AH231" si="1203">X231*AC228+Z231*AC231-Y231*AD228-AA231*AD231</f>
        <v>0</v>
      </c>
      <c r="AI231" s="9">
        <f t="shared" ref="AI231" si="1204">(X231*AD228+Y231*AC228+Z231*AD231+AA231*AC231)</f>
        <v>0.95392135216093943</v>
      </c>
      <c r="AJ231" s="2">
        <f t="shared" ref="AJ231" si="1205">X231*AE228+Z231*AE231-Y231*AF228-AA231*AF231</f>
        <v>0.21616223910218824</v>
      </c>
      <c r="AK231" s="8">
        <f t="shared" ref="AK231" si="1206">(X231*AF228+Y231*AE228+Z231*AF231+AA231*AE231)</f>
        <v>0</v>
      </c>
      <c r="AM231" s="20">
        <f t="shared" ref="AM231" si="1207">1/$AN$9</f>
        <v>1</v>
      </c>
      <c r="AN231" s="27">
        <v>0</v>
      </c>
      <c r="AO231" s="21">
        <v>1</v>
      </c>
      <c r="AP231" s="26">
        <v>0</v>
      </c>
      <c r="AR231" s="1">
        <f t="shared" ref="AR231" si="1208">AH231*AM228+AJ231*AM231-AI231*AN228-AK231*AN231</f>
        <v>0.21616223910218824</v>
      </c>
      <c r="AS231" s="9">
        <f t="shared" ref="AS231" si="1209">(AH231*AN228+AI231*AM228+AJ231*AN231+AK231*AM231)</f>
        <v>0.95392135216093943</v>
      </c>
      <c r="AT231" s="2">
        <f t="shared" ref="AT231" si="1210">AH231*AO228+AJ231*AO231-AI231*AP228-AK231*AP231</f>
        <v>0.21616223910218824</v>
      </c>
      <c r="AU231" s="8">
        <f t="shared" ref="AU231" si="1211">(AH231*AP228+AI231*AO228+AJ231*AP231+AK231*AO231)</f>
        <v>0</v>
      </c>
      <c r="AW231" s="49">
        <f t="shared" ref="AW231" si="1212">(180/PI())*ATAN(-1*(AS228/AR228))</f>
        <v>-66.41202727519736</v>
      </c>
      <c r="AY231" s="140">
        <f t="shared" ref="AY231" si="1213">20*LOG(((1-(10^(AW228/20)^2)*(1-((1-AY228)/(1+AY228))^2))^0.5))</f>
        <v>-19.62838974022878</v>
      </c>
      <c r="AZ231" s="13"/>
      <c r="BA231" s="85">
        <f t="shared" si="1168"/>
        <v>4.04</v>
      </c>
      <c r="BB231" s="86">
        <f t="shared" si="1169"/>
        <v>-30.052510029845649</v>
      </c>
      <c r="BC231" s="90">
        <f t="shared" si="1170"/>
        <v>-72.146393853850341</v>
      </c>
      <c r="BD231" s="92"/>
      <c r="BE231" s="14">
        <f t="shared" si="1167"/>
        <v>-4.5888851022909716</v>
      </c>
      <c r="BF231" s="90">
        <f t="shared" si="1192"/>
        <v>-8.0091154030694237E-2</v>
      </c>
      <c r="BG231" s="142">
        <f t="shared" si="1171"/>
        <v>-3.1680771181971813E-3</v>
      </c>
    </row>
    <row r="232" spans="2:59" ht="18.600000000000001" customHeight="1">
      <c r="AY232" s="37"/>
      <c r="BA232" s="85">
        <f t="shared" si="1168"/>
        <v>4.0599999999999996</v>
      </c>
      <c r="BB232" s="86">
        <f t="shared" si="1169"/>
        <v>-30.120589671776102</v>
      </c>
      <c r="BC232" s="90">
        <f t="shared" si="1170"/>
        <v>-72.238171555896159</v>
      </c>
      <c r="BD232" s="88"/>
      <c r="BE232" s="14">
        <f t="shared" si="1167"/>
        <v>-4.5407860878603774</v>
      </c>
      <c r="BF232" s="90">
        <f t="shared" si="1192"/>
        <v>-7.9251667861916106E-2</v>
      </c>
      <c r="BG232" s="142">
        <f t="shared" si="1171"/>
        <v>-3.1099713641159514E-3</v>
      </c>
    </row>
    <row r="233" spans="2:59" ht="18.600000000000001" customHeight="1" thickBot="1">
      <c r="D233" s="22" t="s">
        <v>60</v>
      </c>
      <c r="E233" s="22"/>
      <c r="F233" s="22"/>
      <c r="G233" s="22"/>
      <c r="H233" s="22"/>
      <c r="I233" s="22" t="s">
        <v>61</v>
      </c>
      <c r="J233" s="22"/>
      <c r="K233" s="22"/>
      <c r="L233" s="22"/>
      <c r="M233" s="23"/>
      <c r="N233" s="23"/>
      <c r="O233" s="28" t="s">
        <v>62</v>
      </c>
      <c r="P233" s="23"/>
      <c r="Q233" s="23"/>
      <c r="R233" s="23"/>
      <c r="S233" s="22"/>
      <c r="T233" s="22" t="s">
        <v>63</v>
      </c>
      <c r="U233" s="23"/>
      <c r="V233" s="23"/>
      <c r="W233" s="23"/>
      <c r="X233" s="23"/>
      <c r="Y233" s="28" t="s">
        <v>64</v>
      </c>
      <c r="Z233" s="23"/>
      <c r="AA233" s="23"/>
      <c r="AB233" s="23"/>
      <c r="AC233" s="28" t="s">
        <v>65</v>
      </c>
      <c r="AD233" s="22"/>
      <c r="AE233" s="22"/>
      <c r="AF233" s="22"/>
      <c r="AG233" s="22"/>
      <c r="AH233" s="23"/>
      <c r="AI233" s="28" t="s">
        <v>66</v>
      </c>
      <c r="AJ233" s="23"/>
      <c r="AK233" s="23"/>
      <c r="AL233" s="22"/>
      <c r="AM233" s="28" t="s">
        <v>67</v>
      </c>
      <c r="AN233" s="22"/>
      <c r="AO233" s="23"/>
      <c r="AP233" s="23"/>
      <c r="AQ233" s="23"/>
      <c r="AR233" s="23"/>
      <c r="AS233" s="28" t="s">
        <v>68</v>
      </c>
      <c r="AT233" s="23"/>
      <c r="AU233" s="23"/>
      <c r="BA233" s="85">
        <f t="shared" si="1168"/>
        <v>4.08</v>
      </c>
      <c r="BB233" s="86">
        <f t="shared" si="1169"/>
        <v>-30.188561267793162</v>
      </c>
      <c r="BC233" s="90">
        <f t="shared" si="1170"/>
        <v>-72.328987277653368</v>
      </c>
      <c r="BD233" s="88"/>
      <c r="BE233" s="14">
        <f t="shared" si="1167"/>
        <v>-4.4934592189791083</v>
      </c>
      <c r="BF233" s="90">
        <f t="shared" si="1192"/>
        <v>-7.8425658175278315E-2</v>
      </c>
      <c r="BG233" s="142">
        <f t="shared" si="1171"/>
        <v>-3.0530259901976127E-3</v>
      </c>
    </row>
    <row r="234" spans="2:59" ht="18.600000000000001" customHeight="1" thickBot="1">
      <c r="B234" s="11"/>
      <c r="D234" s="212" t="s">
        <v>69</v>
      </c>
      <c r="E234" s="213"/>
      <c r="F234" s="214" t="s">
        <v>70</v>
      </c>
      <c r="G234" s="215"/>
      <c r="H234" s="207"/>
      <c r="I234" s="212" t="s">
        <v>71</v>
      </c>
      <c r="J234" s="213"/>
      <c r="K234" s="214" t="s">
        <v>72</v>
      </c>
      <c r="L234" s="215"/>
      <c r="M234" s="23"/>
      <c r="N234" s="208" t="s">
        <v>73</v>
      </c>
      <c r="O234" s="209"/>
      <c r="P234" s="210" t="s">
        <v>74</v>
      </c>
      <c r="Q234" s="211"/>
      <c r="R234" s="23"/>
      <c r="S234" s="212" t="s">
        <v>75</v>
      </c>
      <c r="T234" s="213"/>
      <c r="U234" s="214" t="s">
        <v>76</v>
      </c>
      <c r="V234" s="215"/>
      <c r="W234" s="22"/>
      <c r="X234" s="208" t="s">
        <v>77</v>
      </c>
      <c r="Y234" s="209"/>
      <c r="Z234" s="210" t="s">
        <v>78</v>
      </c>
      <c r="AA234" s="211"/>
      <c r="AB234" s="22"/>
      <c r="AC234" s="212" t="s">
        <v>79</v>
      </c>
      <c r="AD234" s="213"/>
      <c r="AE234" s="214" t="s">
        <v>80</v>
      </c>
      <c r="AF234" s="215"/>
      <c r="AG234" s="22"/>
      <c r="AH234" s="208" t="s">
        <v>81</v>
      </c>
      <c r="AI234" s="209"/>
      <c r="AJ234" s="210" t="s">
        <v>82</v>
      </c>
      <c r="AK234" s="211"/>
      <c r="AL234" s="22"/>
      <c r="AM234" s="212" t="s">
        <v>83</v>
      </c>
      <c r="AN234" s="213"/>
      <c r="AO234" s="214" t="s">
        <v>84</v>
      </c>
      <c r="AP234" s="215"/>
      <c r="AQ234" s="23"/>
      <c r="AR234" s="208" t="s">
        <v>85</v>
      </c>
      <c r="AS234" s="209"/>
      <c r="AT234" s="210" t="s">
        <v>86</v>
      </c>
      <c r="AU234" s="211"/>
      <c r="AW234" s="29" t="s">
        <v>4</v>
      </c>
      <c r="AY234" s="136" t="s">
        <v>46</v>
      </c>
      <c r="AZ234" s="13"/>
      <c r="BA234" s="85">
        <f t="shared" si="1168"/>
        <v>4.0999999999999996</v>
      </c>
      <c r="BB234" s="86">
        <f t="shared" si="1169"/>
        <v>-30.256421276495548</v>
      </c>
      <c r="BC234" s="90">
        <f t="shared" si="1170"/>
        <v>-72.418856462032949</v>
      </c>
      <c r="BD234" s="92"/>
      <c r="BE234" s="14">
        <f t="shared" si="1167"/>
        <v>-4.4468876121753844</v>
      </c>
      <c r="BF234" s="90">
        <f t="shared" si="1192"/>
        <v>-7.7612830298609131E-2</v>
      </c>
      <c r="BG234" s="142">
        <f t="shared" si="1171"/>
        <v>-2.9972187166097198E-3</v>
      </c>
    </row>
    <row r="235" spans="2:59" ht="18.600000000000001" customHeight="1" thickTop="1" thickBot="1">
      <c r="B235" s="40">
        <v>0.68</v>
      </c>
      <c r="D235" s="1">
        <v>1</v>
      </c>
      <c r="E235" s="7">
        <v>0</v>
      </c>
      <c r="F235" s="2">
        <v>0</v>
      </c>
      <c r="G235" s="8">
        <v>0</v>
      </c>
      <c r="I235" s="1">
        <v>1</v>
      </c>
      <c r="J235" s="9">
        <v>0</v>
      </c>
      <c r="K235" s="2">
        <v>0</v>
      </c>
      <c r="L235" s="9">
        <f t="shared" ref="L235" si="1214">IF(0=(1-$J$9*$K$9*$B235^2),10^14,$B235*$K$9/(1-$J$9*$K$9*$B235^2))</f>
        <v>0.76010885580696741</v>
      </c>
      <c r="N235" s="1">
        <f t="shared" ref="N235" si="1215">D235*I235+F235*I238-E235*J235-G235*J238</f>
        <v>1</v>
      </c>
      <c r="O235" s="9">
        <f t="shared" ref="O235" si="1216">(D235*J235+E235*I235+F235*J238+G235*I238)</f>
        <v>0</v>
      </c>
      <c r="P235" s="2">
        <f t="shared" ref="P235" si="1217">D235*K235+F235*K238-E235*L235-G235*L238</f>
        <v>0</v>
      </c>
      <c r="Q235" s="8">
        <f t="shared" ref="Q235" si="1218">(D235*L235+E235*K235+F235*L238+G235*K238)</f>
        <v>0.76010885580696741</v>
      </c>
      <c r="S235" s="1">
        <v>1</v>
      </c>
      <c r="T235" s="7">
        <v>0</v>
      </c>
      <c r="U235" s="2">
        <v>0</v>
      </c>
      <c r="V235" s="8">
        <v>0</v>
      </c>
      <c r="X235" s="1">
        <f t="shared" ref="X235" si="1219">N235*S235+P235*S238-O235*T235-Q235*T238</f>
        <v>0.37494941399761073</v>
      </c>
      <c r="Y235" s="9">
        <f t="shared" ref="Y235" si="1220">(N235*T235+O235*S235+P235*T238+Q235*S238)</f>
        <v>0</v>
      </c>
      <c r="Z235" s="2">
        <f t="shared" ref="Z235" si="1221">N235*U235+P235*U238-O235*V235-Q235*V238</f>
        <v>0</v>
      </c>
      <c r="AA235" s="8">
        <f t="shared" ref="AA235" si="1222">(N235*V235+O235*U235+P235*V238+Q235*U238)</f>
        <v>0.76010885580696741</v>
      </c>
      <c r="AB235" s="22"/>
      <c r="AC235" s="1">
        <v>1</v>
      </c>
      <c r="AD235" s="9">
        <v>0</v>
      </c>
      <c r="AE235" s="2">
        <v>0</v>
      </c>
      <c r="AF235" s="9">
        <f t="shared" ref="AF235" si="1223">$B235*$AE$9</f>
        <v>0.55126920000000001</v>
      </c>
      <c r="AH235" s="1">
        <f t="shared" ref="AH235" si="1224">X235*AC235+Z235*AC238-Y235*AD235-AA235*AD238</f>
        <v>0.37494941399761073</v>
      </c>
      <c r="AI235" s="9">
        <f t="shared" ref="AI235" si="1225">(X235*AD235+Y235*AC235+Z235*AD238+AA235*AC238)</f>
        <v>0</v>
      </c>
      <c r="AJ235" s="2">
        <f t="shared" ref="AJ235" si="1226">X235*AE235+Z235*AE238-Y235*AF235-AA235*AF238</f>
        <v>0</v>
      </c>
      <c r="AK235" s="8">
        <f t="shared" ref="AK235" si="1227">(X235*AF235+Y235*AE235+Z235*AF238+AA235*AE238)</f>
        <v>0.9668069193018991</v>
      </c>
      <c r="AM235" s="18">
        <v>1</v>
      </c>
      <c r="AN235" s="25">
        <v>0</v>
      </c>
      <c r="AO235" s="14">
        <v>0</v>
      </c>
      <c r="AP235" s="24">
        <v>0</v>
      </c>
      <c r="AR235" s="1">
        <f t="shared" ref="AR235" si="1228">AH235*AM235+AJ235*AM238-AI235*AN235-AK235*AN238</f>
        <v>0.37494941399761073</v>
      </c>
      <c r="AS235" s="9">
        <f t="shared" ref="AS235" si="1229">(AH235*AN235+AI235*AM235+AJ235*AN238+AK235*AM238)</f>
        <v>0.9668069193018991</v>
      </c>
      <c r="AT235" s="2">
        <f t="shared" ref="AT235" si="1230">AH235*AO235+AJ235*AO238-AI235*AP235-AK235*AP238</f>
        <v>0</v>
      </c>
      <c r="AU235" s="8">
        <f t="shared" ref="AU235" si="1231">(AH235*AP235+AI235*AO235+AJ235*AP238+AK235*AO238)</f>
        <v>0.9668069193018991</v>
      </c>
      <c r="AW235" s="30">
        <f t="shared" ref="AW235" si="1232">20*LOG(((1+$AN$9)/$AN$9)/((AR235+AR238)^2+(AS235+AS238)^2)^0.5)</f>
        <v>-4.3575236472734744E-2</v>
      </c>
      <c r="AY235" s="137">
        <f t="shared" ref="AY235" si="1233">((AR235^2+AS235^2)^0.5)/((AR238^2+AS238^2)^0.5)</f>
        <v>1.0555872699825912</v>
      </c>
      <c r="AZ235" s="13"/>
      <c r="BA235" s="85">
        <f t="shared" si="1168"/>
        <v>4.12</v>
      </c>
      <c r="BB235" s="86">
        <f t="shared" si="1169"/>
        <v>-30.324166337712573</v>
      </c>
      <c r="BC235" s="90">
        <f t="shared" si="1170"/>
        <v>-72.507794214276458</v>
      </c>
      <c r="BD235" s="92"/>
      <c r="BE235" s="14">
        <f t="shared" si="1167"/>
        <v>-4.4010548549970938</v>
      </c>
      <c r="BF235" s="90">
        <f t="shared" si="1192"/>
        <v>-7.6812897780580897E-2</v>
      </c>
      <c r="BG235" s="142">
        <f t="shared" si="1171"/>
        <v>-2.9425275146049805E-3</v>
      </c>
    </row>
    <row r="236" spans="2:59" ht="18.600000000000001" customHeight="1" thickBot="1">
      <c r="D236" s="3"/>
      <c r="G236" s="4"/>
      <c r="I236" s="3"/>
      <c r="L236" s="4"/>
      <c r="N236" s="3"/>
      <c r="Q236" s="4"/>
      <c r="S236" s="3"/>
      <c r="V236" s="4"/>
      <c r="X236" s="3"/>
      <c r="AA236" s="4"/>
      <c r="AC236" s="3"/>
      <c r="AF236" s="4"/>
      <c r="AH236" s="3"/>
      <c r="AK236" s="4"/>
      <c r="AM236" s="18"/>
      <c r="AN236" s="14"/>
      <c r="AO236" s="14"/>
      <c r="AP236" s="19"/>
      <c r="AR236" s="3"/>
      <c r="AU236" s="4"/>
      <c r="AY236" s="138"/>
      <c r="AZ236" s="13"/>
      <c r="BA236" s="85">
        <f t="shared" si="1168"/>
        <v>4.1399999999999997</v>
      </c>
      <c r="BB236" s="86">
        <f t="shared" si="1169"/>
        <v>-30.391793264305903</v>
      </c>
      <c r="BC236" s="90">
        <f t="shared" si="1170"/>
        <v>-72.595815311376398</v>
      </c>
      <c r="BD236" s="92"/>
      <c r="BE236" s="14">
        <f t="shared" si="1167"/>
        <v>-4.3559449899460807</v>
      </c>
      <c r="BF236" s="90">
        <f t="shared" si="1192"/>
        <v>-7.6025582110310408E-2</v>
      </c>
      <c r="BG236" s="142">
        <f t="shared" si="1171"/>
        <v>-2.8889306194446796E-3</v>
      </c>
    </row>
    <row r="237" spans="2:59" ht="18.600000000000001" customHeight="1" thickBot="1">
      <c r="D237" s="216" t="s">
        <v>87</v>
      </c>
      <c r="E237" s="217"/>
      <c r="F237" s="218" t="s">
        <v>88</v>
      </c>
      <c r="G237" s="219"/>
      <c r="H237" s="207"/>
      <c r="I237" s="216" t="s">
        <v>89</v>
      </c>
      <c r="J237" s="217"/>
      <c r="K237" s="218" t="s">
        <v>90</v>
      </c>
      <c r="L237" s="219"/>
      <c r="N237" s="208" t="s">
        <v>7</v>
      </c>
      <c r="O237" s="209"/>
      <c r="P237" s="210" t="s">
        <v>8</v>
      </c>
      <c r="Q237" s="211"/>
      <c r="S237" s="216" t="s">
        <v>91</v>
      </c>
      <c r="T237" s="217"/>
      <c r="U237" s="218" t="s">
        <v>92</v>
      </c>
      <c r="V237" s="219"/>
      <c r="W237" s="22"/>
      <c r="X237" s="208" t="s">
        <v>93</v>
      </c>
      <c r="Y237" s="209"/>
      <c r="Z237" s="210" t="s">
        <v>94</v>
      </c>
      <c r="AA237" s="211"/>
      <c r="AB237" s="22"/>
      <c r="AC237" s="216" t="s">
        <v>3</v>
      </c>
      <c r="AD237" s="217"/>
      <c r="AE237" s="218" t="s">
        <v>2</v>
      </c>
      <c r="AF237" s="219"/>
      <c r="AG237" s="22"/>
      <c r="AH237" s="208" t="s">
        <v>95</v>
      </c>
      <c r="AI237" s="209"/>
      <c r="AJ237" s="210" t="s">
        <v>96</v>
      </c>
      <c r="AK237" s="211"/>
      <c r="AL237" s="22"/>
      <c r="AM237" s="216" t="s">
        <v>97</v>
      </c>
      <c r="AN237" s="217"/>
      <c r="AO237" s="218" t="s">
        <v>98</v>
      </c>
      <c r="AP237" s="219"/>
      <c r="AR237" s="208" t="s">
        <v>99</v>
      </c>
      <c r="AS237" s="209"/>
      <c r="AT237" s="210" t="s">
        <v>100</v>
      </c>
      <c r="AU237" s="211"/>
      <c r="AW237" s="48" t="s">
        <v>10</v>
      </c>
      <c r="AY237" s="139" t="s">
        <v>47</v>
      </c>
      <c r="AZ237" s="13"/>
      <c r="BA237" s="85">
        <f t="shared" si="1168"/>
        <v>4.16</v>
      </c>
      <c r="BB237" s="86">
        <f t="shared" si="1169"/>
        <v>-30.459299034376272</v>
      </c>
      <c r="BC237" s="90">
        <f t="shared" si="1170"/>
        <v>-72.682934211175322</v>
      </c>
      <c r="BD237" s="92"/>
      <c r="BE237" s="14">
        <f t="shared" si="1167"/>
        <v>-4.3115424990724653</v>
      </c>
      <c r="BF237" s="90">
        <f t="shared" si="1192"/>
        <v>-7.5250612448479082E-2</v>
      </c>
      <c r="BG237" s="142">
        <f t="shared" si="1171"/>
        <v>-2.8364065417010955E-3</v>
      </c>
    </row>
    <row r="238" spans="2:59" ht="18.600000000000001" customHeight="1" thickTop="1" thickBot="1">
      <c r="D238" s="1">
        <v>0</v>
      </c>
      <c r="E238" s="8">
        <f t="shared" ref="E238" si="1234">$E$9*$B235</f>
        <v>0.38536280000000006</v>
      </c>
      <c r="F238" s="2">
        <v>1</v>
      </c>
      <c r="G238" s="8">
        <v>0</v>
      </c>
      <c r="I238" s="1">
        <v>0</v>
      </c>
      <c r="J238" s="9">
        <v>0</v>
      </c>
      <c r="K238" s="2">
        <v>1</v>
      </c>
      <c r="L238" s="8">
        <v>0</v>
      </c>
      <c r="N238" s="1">
        <f t="shared" ref="N238" si="1235">D238*I235+F238*I238-E238*J235-G238*J238</f>
        <v>0</v>
      </c>
      <c r="O238" s="9">
        <f t="shared" ref="O238" si="1236">(D238*J235+E238*I235+F238*J238+G238*I238)</f>
        <v>0.38536280000000006</v>
      </c>
      <c r="P238" s="2">
        <f t="shared" ref="P238" si="1237">D238*K235+F238*K238-E238*L235-G238*L238</f>
        <v>0.7070823230214307</v>
      </c>
      <c r="Q238" s="8">
        <f t="shared" ref="Q238" si="1238">(D238*L235+E238*K235+F238*L238+G238*K238)</f>
        <v>0</v>
      </c>
      <c r="S238" s="1">
        <v>0</v>
      </c>
      <c r="T238" s="8">
        <f t="shared" ref="T238" si="1239">$T$9*$B235</f>
        <v>0.82231720000000008</v>
      </c>
      <c r="U238" s="2">
        <v>1</v>
      </c>
      <c r="V238" s="8">
        <v>0</v>
      </c>
      <c r="X238" s="1">
        <f t="shared" ref="X238" si="1240">N238*S235+P238*S238-O238*T235-Q238*T238</f>
        <v>0</v>
      </c>
      <c r="Y238" s="9">
        <f t="shared" ref="Y238" si="1241">(N238*T235+O238*S235+P238*T238+Q238*S238)</f>
        <v>0.96680875603647864</v>
      </c>
      <c r="Z238" s="2">
        <f t="shared" ref="Z238" si="1242">N238*U235+P238*U238-O238*V235-Q238*V238</f>
        <v>0.7070823230214307</v>
      </c>
      <c r="AA238" s="8">
        <f t="shared" ref="AA238" si="1243">(N238*V235+O238*U235+P238*V238+Q238*U238)</f>
        <v>0</v>
      </c>
      <c r="AB238" s="22"/>
      <c r="AC238" s="1">
        <v>0</v>
      </c>
      <c r="AD238" s="9">
        <v>0</v>
      </c>
      <c r="AE238" s="2">
        <v>1</v>
      </c>
      <c r="AF238" s="8">
        <v>0</v>
      </c>
      <c r="AH238" s="1">
        <f t="shared" ref="AH238" si="1244">X238*AC235+Z238*AC238-Y238*AD235-AA238*AD238</f>
        <v>0</v>
      </c>
      <c r="AI238" s="9">
        <f t="shared" ref="AI238" si="1245">(X238*AD235+Y238*AC235+Z238*AD238+AA238*AC238)</f>
        <v>0.96680875603647864</v>
      </c>
      <c r="AJ238" s="2">
        <f t="shared" ref="AJ238" si="1246">X238*AE235+Z238*AE238-Y238*AF235-AA238*AF238</f>
        <v>0.17411043352820599</v>
      </c>
      <c r="AK238" s="8">
        <f t="shared" ref="AK238" si="1247">(X238*AF235+Y238*AE235+Z238*AF238+AA238*AE238)</f>
        <v>0</v>
      </c>
      <c r="AM238" s="20">
        <f t="shared" ref="AM238" si="1248">1/$AN$9</f>
        <v>1</v>
      </c>
      <c r="AN238" s="27">
        <v>0</v>
      </c>
      <c r="AO238" s="21">
        <v>1</v>
      </c>
      <c r="AP238" s="26">
        <v>0</v>
      </c>
      <c r="AR238" s="1">
        <f t="shared" ref="AR238" si="1249">AH238*AM235+AJ238*AM238-AI238*AN235-AK238*AN238</f>
        <v>0.17411043352820599</v>
      </c>
      <c r="AS238" s="9">
        <f t="shared" ref="AS238" si="1250">(AH238*AN235+AI238*AM235+AJ238*AN238+AK238*AM238)</f>
        <v>0.96680875603647864</v>
      </c>
      <c r="AT238" s="2">
        <f t="shared" ref="AT238" si="1251">AH238*AO235+AJ238*AO238-AI238*AP235-AK238*AP238</f>
        <v>0.17411043352820599</v>
      </c>
      <c r="AU238" s="8">
        <f t="shared" ref="AU238" si="1252">(AH238*AP235+AI238*AO235+AJ238*AP238+AK238*AO238)</f>
        <v>0</v>
      </c>
      <c r="AW238" s="49">
        <f t="shared" ref="AW238" si="1253">(180/PI())*ATAN(-1*(AS235/AR235))</f>
        <v>-68.802589916677263</v>
      </c>
      <c r="AY238" s="140">
        <f t="shared" ref="AY238" si="1254">20*LOG(((1-(10^(AW235/20)^2)*(1-((1-AY235)/(1+AY235))^2))^0.5))</f>
        <v>-19.703171113800195</v>
      </c>
      <c r="AZ238" s="13"/>
      <c r="BA238" s="85">
        <f t="shared" si="1168"/>
        <v>4.18</v>
      </c>
      <c r="BB238" s="86">
        <f t="shared" si="1169"/>
        <v>-30.526680783852512</v>
      </c>
      <c r="BC238" s="90">
        <f t="shared" si="1170"/>
        <v>-72.76916506115677</v>
      </c>
      <c r="BD238" s="92"/>
      <c r="BE238" s="14">
        <f t="shared" si="1167"/>
        <v>-4.2678322891730582</v>
      </c>
      <c r="BF238" s="90">
        <f t="shared" si="1192"/>
        <v>-7.4487725368996616E-2</v>
      </c>
      <c r="BG238" s="142">
        <f t="shared" si="1171"/>
        <v>-2.7849340770846644E-3</v>
      </c>
    </row>
    <row r="239" spans="2:59" ht="18.600000000000001" customHeight="1">
      <c r="AY239" s="37"/>
      <c r="BA239" s="85">
        <f t="shared" si="1168"/>
        <v>4.2</v>
      </c>
      <c r="BB239" s="86">
        <f t="shared" si="1169"/>
        <v>-30.593935799442029</v>
      </c>
      <c r="BC239" s="90">
        <f t="shared" si="1170"/>
        <v>-72.854521706940233</v>
      </c>
      <c r="BD239" s="88"/>
      <c r="BE239" s="14">
        <f t="shared" si="1167"/>
        <v>-4.2247996775956596</v>
      </c>
      <c r="BF239" s="90">
        <f t="shared" si="1192"/>
        <v>-7.3736664611239164E-2</v>
      </c>
      <c r="BG239" s="142">
        <f t="shared" si="1171"/>
        <v>-2.7344923148972322E-3</v>
      </c>
    </row>
    <row r="240" spans="2:59" ht="18.600000000000001" customHeight="1" thickBot="1">
      <c r="D240" s="22" t="s">
        <v>60</v>
      </c>
      <c r="E240" s="22"/>
      <c r="F240" s="22"/>
      <c r="G240" s="22"/>
      <c r="H240" s="22"/>
      <c r="I240" s="22" t="s">
        <v>61</v>
      </c>
      <c r="J240" s="22"/>
      <c r="K240" s="22"/>
      <c r="L240" s="22"/>
      <c r="M240" s="23"/>
      <c r="N240" s="23"/>
      <c r="O240" s="28" t="s">
        <v>62</v>
      </c>
      <c r="P240" s="23"/>
      <c r="Q240" s="23"/>
      <c r="R240" s="23"/>
      <c r="S240" s="22"/>
      <c r="T240" s="22" t="s">
        <v>63</v>
      </c>
      <c r="U240" s="23"/>
      <c r="V240" s="23"/>
      <c r="W240" s="23"/>
      <c r="X240" s="23"/>
      <c r="Y240" s="28" t="s">
        <v>64</v>
      </c>
      <c r="Z240" s="23"/>
      <c r="AA240" s="23"/>
      <c r="AB240" s="23"/>
      <c r="AC240" s="28" t="s">
        <v>65</v>
      </c>
      <c r="AD240" s="22"/>
      <c r="AE240" s="22"/>
      <c r="AF240" s="22"/>
      <c r="AG240" s="22"/>
      <c r="AH240" s="23"/>
      <c r="AI240" s="28" t="s">
        <v>66</v>
      </c>
      <c r="AJ240" s="23"/>
      <c r="AK240" s="23"/>
      <c r="AL240" s="22"/>
      <c r="AM240" s="28" t="s">
        <v>67</v>
      </c>
      <c r="AN240" s="22"/>
      <c r="AO240" s="23"/>
      <c r="AP240" s="23"/>
      <c r="AQ240" s="23"/>
      <c r="AR240" s="23"/>
      <c r="AS240" s="28" t="s">
        <v>68</v>
      </c>
      <c r="AT240" s="23"/>
      <c r="AU240" s="23"/>
      <c r="BA240" s="85">
        <f t="shared" si="1168"/>
        <v>4.22</v>
      </c>
      <c r="BB240" s="86">
        <f t="shared" si="1169"/>
        <v>-30.661061511922728</v>
      </c>
      <c r="BC240" s="90">
        <f t="shared" si="1170"/>
        <v>-72.939017700492144</v>
      </c>
      <c r="BD240" s="88"/>
      <c r="BE240" s="14">
        <f t="shared" si="1167"/>
        <v>-4.1824303785900439</v>
      </c>
      <c r="BF240" s="90">
        <f t="shared" si="1192"/>
        <v>-7.2997180841829212E-2</v>
      </c>
      <c r="BG240" s="142">
        <f t="shared" si="1171"/>
        <v>-2.6850606452310695E-3</v>
      </c>
    </row>
    <row r="241" spans="2:59" ht="18.600000000000001" customHeight="1" thickBot="1">
      <c r="B241" s="11"/>
      <c r="D241" s="212" t="s">
        <v>69</v>
      </c>
      <c r="E241" s="213"/>
      <c r="F241" s="214" t="s">
        <v>70</v>
      </c>
      <c r="G241" s="215"/>
      <c r="H241" s="207"/>
      <c r="I241" s="212" t="s">
        <v>71</v>
      </c>
      <c r="J241" s="213"/>
      <c r="K241" s="214" t="s">
        <v>72</v>
      </c>
      <c r="L241" s="215"/>
      <c r="M241" s="23"/>
      <c r="N241" s="208" t="s">
        <v>73</v>
      </c>
      <c r="O241" s="209"/>
      <c r="P241" s="210" t="s">
        <v>74</v>
      </c>
      <c r="Q241" s="211"/>
      <c r="R241" s="23"/>
      <c r="S241" s="212" t="s">
        <v>75</v>
      </c>
      <c r="T241" s="213"/>
      <c r="U241" s="214" t="s">
        <v>76</v>
      </c>
      <c r="V241" s="215"/>
      <c r="W241" s="22"/>
      <c r="X241" s="208" t="s">
        <v>77</v>
      </c>
      <c r="Y241" s="209"/>
      <c r="Z241" s="210" t="s">
        <v>78</v>
      </c>
      <c r="AA241" s="211"/>
      <c r="AB241" s="22"/>
      <c r="AC241" s="212" t="s">
        <v>79</v>
      </c>
      <c r="AD241" s="213"/>
      <c r="AE241" s="214" t="s">
        <v>80</v>
      </c>
      <c r="AF241" s="215"/>
      <c r="AG241" s="22"/>
      <c r="AH241" s="208" t="s">
        <v>81</v>
      </c>
      <c r="AI241" s="209"/>
      <c r="AJ241" s="210" t="s">
        <v>82</v>
      </c>
      <c r="AK241" s="211"/>
      <c r="AL241" s="22"/>
      <c r="AM241" s="212" t="s">
        <v>83</v>
      </c>
      <c r="AN241" s="213"/>
      <c r="AO241" s="214" t="s">
        <v>84</v>
      </c>
      <c r="AP241" s="215"/>
      <c r="AQ241" s="23"/>
      <c r="AR241" s="208" t="s">
        <v>85</v>
      </c>
      <c r="AS241" s="209"/>
      <c r="AT241" s="210" t="s">
        <v>86</v>
      </c>
      <c r="AU241" s="211"/>
      <c r="AW241" s="29" t="s">
        <v>4</v>
      </c>
      <c r="AY241" s="136" t="s">
        <v>46</v>
      </c>
      <c r="AZ241" s="13"/>
      <c r="BA241" s="85">
        <f t="shared" si="1168"/>
        <v>4.24</v>
      </c>
      <c r="BB241" s="86">
        <f t="shared" si="1169"/>
        <v>-30.728055489758077</v>
      </c>
      <c r="BC241" s="90">
        <f t="shared" si="1170"/>
        <v>-73.022666308063947</v>
      </c>
      <c r="BD241" s="92"/>
      <c r="BE241" s="14">
        <f t="shared" si="1167"/>
        <v>-4.140710490212828</v>
      </c>
      <c r="BF241" s="90">
        <f t="shared" si="1192"/>
        <v>-7.2269031426082292E-2</v>
      </c>
      <c r="BG241" s="142">
        <f t="shared" si="1171"/>
        <v>-2.6366187650178705E-3</v>
      </c>
    </row>
    <row r="242" spans="2:59" ht="18.600000000000001" customHeight="1" thickTop="1" thickBot="1">
      <c r="B242" s="40">
        <v>0.7</v>
      </c>
      <c r="D242" s="1">
        <v>1</v>
      </c>
      <c r="E242" s="7">
        <v>0</v>
      </c>
      <c r="F242" s="2">
        <v>0</v>
      </c>
      <c r="G242" s="8">
        <v>0</v>
      </c>
      <c r="I242" s="1">
        <v>1</v>
      </c>
      <c r="J242" s="9">
        <v>0</v>
      </c>
      <c r="K242" s="2">
        <v>0</v>
      </c>
      <c r="L242" s="9">
        <f t="shared" ref="L242" si="1255">IF(0=(1-$J$9*$K$9*$B242^2),10^14,$B242*$K$9/(1-$J$9*$K$9*$B242^2))</f>
        <v>0.78991344436449817</v>
      </c>
      <c r="N242" s="1">
        <f t="shared" ref="N242" si="1256">D242*I242+F242*I245-E242*J242-G242*J245</f>
        <v>1</v>
      </c>
      <c r="O242" s="9">
        <f t="shared" ref="O242" si="1257">(D242*J242+E242*I242+F242*J245+G242*I245)</f>
        <v>0</v>
      </c>
      <c r="P242" s="2">
        <f t="shared" ref="P242" si="1258">D242*K242+F242*K245-E242*L242-G242*L245</f>
        <v>0</v>
      </c>
      <c r="Q242" s="8">
        <f t="shared" ref="Q242" si="1259">(D242*L242+E242*K242+F242*L245+G242*K245)</f>
        <v>0.78991344436449817</v>
      </c>
      <c r="S242" s="1">
        <v>1</v>
      </c>
      <c r="T242" s="7">
        <v>0</v>
      </c>
      <c r="U242" s="2">
        <v>0</v>
      </c>
      <c r="V242" s="8">
        <v>0</v>
      </c>
      <c r="X242" s="1">
        <f t="shared" ref="X242" si="1260">N242*S242+P242*S245-O242*T242-Q242*T245</f>
        <v>0.33133589960511933</v>
      </c>
      <c r="Y242" s="9">
        <f t="shared" ref="Y242" si="1261">(N242*T242+O242*S242+P242*T245+Q242*S245)</f>
        <v>0</v>
      </c>
      <c r="Z242" s="2">
        <f t="shared" ref="Z242" si="1262">N242*U242+P242*U245-O242*V242-Q242*V245</f>
        <v>0</v>
      </c>
      <c r="AA242" s="8">
        <f t="shared" ref="AA242" si="1263">(N242*V242+O242*U242+P242*V245+Q242*U245)</f>
        <v>0.78991344436449817</v>
      </c>
      <c r="AB242" s="22"/>
      <c r="AC242" s="1">
        <v>1</v>
      </c>
      <c r="AD242" s="9">
        <v>0</v>
      </c>
      <c r="AE242" s="2">
        <v>0</v>
      </c>
      <c r="AF242" s="9">
        <f t="shared" ref="AF242" si="1264">$B242*$AE$9</f>
        <v>0.56748299999999996</v>
      </c>
      <c r="AH242" s="1">
        <f t="shared" ref="AH242" si="1265">X242*AC242+Z242*AC245-Y242*AD242-AA242*AD245</f>
        <v>0.33133589960511933</v>
      </c>
      <c r="AI242" s="9">
        <f t="shared" ref="AI242" si="1266">(X242*AD242+Y242*AC242+Z242*AD245+AA242*AC245)</f>
        <v>0</v>
      </c>
      <c r="AJ242" s="2">
        <f t="shared" ref="AJ242" si="1267">X242*AE242+Z242*AE245-Y242*AF242-AA242*AF245</f>
        <v>0</v>
      </c>
      <c r="AK242" s="8">
        <f t="shared" ref="AK242" si="1268">(X242*AF242+Y242*AE242+Z242*AF245+AA242*AE245)</f>
        <v>0.97794093468011012</v>
      </c>
      <c r="AM242" s="18">
        <v>1</v>
      </c>
      <c r="AN242" s="25">
        <v>0</v>
      </c>
      <c r="AO242" s="14">
        <v>0</v>
      </c>
      <c r="AP242" s="24">
        <v>0</v>
      </c>
      <c r="AR242" s="1">
        <f t="shared" ref="AR242" si="1269">AH242*AM242+AJ242*AM245-AI242*AN242-AK242*AN245</f>
        <v>0.33133589960511933</v>
      </c>
      <c r="AS242" s="9">
        <f t="shared" ref="AS242" si="1270">(AH242*AN242+AI242*AM242+AJ242*AN245+AK242*AM245)</f>
        <v>0.97794093468011012</v>
      </c>
      <c r="AT242" s="2">
        <f t="shared" ref="AT242" si="1271">AH242*AO242+AJ242*AO245-AI242*AP242-AK242*AP245</f>
        <v>0</v>
      </c>
      <c r="AU242" s="8">
        <f t="shared" ref="AU242" si="1272">(AH242*AP242+AI242*AO242+AJ242*AP245+AK242*AO245)</f>
        <v>0.97794093468011012</v>
      </c>
      <c r="AW242" s="30">
        <f t="shared" ref="AW242" si="1273">20*LOG(((1+$AN$9)/$AN$9)/((AR242+AR245)^2+(AS242+AS245)^2)^0.5)</f>
        <v>-4.3066887308890023E-2</v>
      </c>
      <c r="AY242" s="137">
        <f t="shared" ref="AY242" si="1274">((AR242^2+AS242^2)^0.5)/((AR245^2+AS245^2)^0.5)</f>
        <v>1.0463920112972747</v>
      </c>
      <c r="AZ242" s="13"/>
      <c r="BA242" s="85">
        <f t="shared" si="1168"/>
        <v>4.26</v>
      </c>
      <c r="BB242" s="86">
        <f t="shared" si="1169"/>
        <v>-30.794915433017586</v>
      </c>
      <c r="BC242" s="90">
        <f t="shared" si="1170"/>
        <v>-73.105480517868202</v>
      </c>
      <c r="BD242" s="92"/>
      <c r="BE242" s="14">
        <f t="shared" si="1167"/>
        <v>-4.0996264817251431</v>
      </c>
      <c r="BF242" s="90">
        <f t="shared" si="1192"/>
        <v>-7.1551980208054894E-2</v>
      </c>
      <c r="BG242" s="142">
        <f t="shared" si="1171"/>
        <v>-2.5891466830145864E-3</v>
      </c>
    </row>
    <row r="243" spans="2:59" ht="18.600000000000001" customHeight="1" thickBot="1">
      <c r="D243" s="3"/>
      <c r="G243" s="4"/>
      <c r="I243" s="3"/>
      <c r="L243" s="4"/>
      <c r="N243" s="3"/>
      <c r="Q243" s="4"/>
      <c r="S243" s="3"/>
      <c r="V243" s="4"/>
      <c r="X243" s="3"/>
      <c r="AA243" s="4"/>
      <c r="AC243" s="3"/>
      <c r="AF243" s="4"/>
      <c r="AH243" s="3"/>
      <c r="AK243" s="4"/>
      <c r="AM243" s="18"/>
      <c r="AN243" s="14"/>
      <c r="AO243" s="14"/>
      <c r="AP243" s="19"/>
      <c r="AR243" s="3"/>
      <c r="AU243" s="4"/>
      <c r="AY243" s="138"/>
      <c r="AZ243" s="13"/>
      <c r="BA243" s="85">
        <f t="shared" si="1168"/>
        <v>4.28</v>
      </c>
      <c r="BB243" s="86">
        <f t="shared" si="1169"/>
        <v>-30.861639167586642</v>
      </c>
      <c r="BC243" s="90">
        <f t="shared" si="1170"/>
        <v>-73.187473047502706</v>
      </c>
      <c r="BD243" s="92"/>
      <c r="BE243" s="14">
        <f t="shared" si="1167"/>
        <v>-4.0591651814957581</v>
      </c>
      <c r="BF243" s="90">
        <f t="shared" si="1192"/>
        <v>-7.084579729941419E-2</v>
      </c>
      <c r="BG243" s="142">
        <f t="shared" si="1171"/>
        <v>-2.5426247238187327E-3</v>
      </c>
    </row>
    <row r="244" spans="2:59" ht="18.600000000000001" customHeight="1" thickBot="1">
      <c r="D244" s="216" t="s">
        <v>87</v>
      </c>
      <c r="E244" s="217"/>
      <c r="F244" s="218" t="s">
        <v>88</v>
      </c>
      <c r="G244" s="219"/>
      <c r="H244" s="207"/>
      <c r="I244" s="216" t="s">
        <v>89</v>
      </c>
      <c r="J244" s="217"/>
      <c r="K244" s="218" t="s">
        <v>90</v>
      </c>
      <c r="L244" s="219"/>
      <c r="N244" s="208" t="s">
        <v>7</v>
      </c>
      <c r="O244" s="209"/>
      <c r="P244" s="210" t="s">
        <v>8</v>
      </c>
      <c r="Q244" s="211"/>
      <c r="S244" s="216" t="s">
        <v>91</v>
      </c>
      <c r="T244" s="217"/>
      <c r="U244" s="218" t="s">
        <v>92</v>
      </c>
      <c r="V244" s="219"/>
      <c r="W244" s="22"/>
      <c r="X244" s="208" t="s">
        <v>93</v>
      </c>
      <c r="Y244" s="209"/>
      <c r="Z244" s="210" t="s">
        <v>94</v>
      </c>
      <c r="AA244" s="211"/>
      <c r="AB244" s="22"/>
      <c r="AC244" s="216" t="s">
        <v>3</v>
      </c>
      <c r="AD244" s="217"/>
      <c r="AE244" s="218" t="s">
        <v>2</v>
      </c>
      <c r="AF244" s="219"/>
      <c r="AG244" s="22"/>
      <c r="AH244" s="208" t="s">
        <v>95</v>
      </c>
      <c r="AI244" s="209"/>
      <c r="AJ244" s="210" t="s">
        <v>96</v>
      </c>
      <c r="AK244" s="211"/>
      <c r="AL244" s="22"/>
      <c r="AM244" s="216" t="s">
        <v>97</v>
      </c>
      <c r="AN244" s="217"/>
      <c r="AO244" s="218" t="s">
        <v>98</v>
      </c>
      <c r="AP244" s="219"/>
      <c r="AR244" s="208" t="s">
        <v>99</v>
      </c>
      <c r="AS244" s="209"/>
      <c r="AT244" s="210" t="s">
        <v>100</v>
      </c>
      <c r="AU244" s="211"/>
      <c r="AW244" s="48" t="s">
        <v>10</v>
      </c>
      <c r="AY244" s="139" t="s">
        <v>47</v>
      </c>
      <c r="AZ244" s="13"/>
      <c r="BA244" s="85">
        <f t="shared" si="1168"/>
        <v>4.3</v>
      </c>
      <c r="BB244" s="86">
        <f t="shared" si="1169"/>
        <v>-30.928224639650054</v>
      </c>
      <c r="BC244" s="90">
        <f t="shared" si="1170"/>
        <v>-73.26865635113262</v>
      </c>
      <c r="BD244" s="92"/>
      <c r="BE244" s="14">
        <f t="shared" si="1167"/>
        <v>-4.0193137653665678</v>
      </c>
      <c r="BF244" s="90">
        <f t="shared" si="1192"/>
        <v>-7.0150258876377436E-2</v>
      </c>
      <c r="BG244" s="142">
        <f t="shared" si="1171"/>
        <v>-2.497033530999033E-3</v>
      </c>
    </row>
    <row r="245" spans="2:59" ht="18.600000000000001" customHeight="1" thickTop="1" thickBot="1">
      <c r="D245" s="1">
        <v>0</v>
      </c>
      <c r="E245" s="8">
        <f t="shared" ref="E245" si="1275">$E$9*$B242</f>
        <v>0.39669700000000002</v>
      </c>
      <c r="F245" s="2">
        <v>1</v>
      </c>
      <c r="G245" s="8">
        <v>0</v>
      </c>
      <c r="I245" s="1">
        <v>0</v>
      </c>
      <c r="J245" s="9">
        <v>0</v>
      </c>
      <c r="K245" s="2">
        <v>1</v>
      </c>
      <c r="L245" s="8">
        <v>0</v>
      </c>
      <c r="N245" s="1">
        <f t="shared" ref="N245" si="1276">D245*I242+F245*I245-E245*J242-G245*J245</f>
        <v>0</v>
      </c>
      <c r="O245" s="9">
        <f t="shared" ref="O245" si="1277">(D245*J242+E245*I242+F245*J245+G245*I245)</f>
        <v>0.39669700000000002</v>
      </c>
      <c r="P245" s="2">
        <f t="shared" ref="P245" si="1278">D245*K242+F245*K245-E245*L242-G245*L245</f>
        <v>0.68664370636093663</v>
      </c>
      <c r="Q245" s="8">
        <f t="shared" ref="Q245" si="1279">(D245*L242+E245*K242+F245*L245+G245*K245)</f>
        <v>0</v>
      </c>
      <c r="S245" s="1">
        <v>0</v>
      </c>
      <c r="T245" s="8">
        <f t="shared" ref="T245" si="1280">$T$9*$B242</f>
        <v>0.84650299999999989</v>
      </c>
      <c r="U245" s="2">
        <v>1</v>
      </c>
      <c r="V245" s="8">
        <v>0</v>
      </c>
      <c r="X245" s="1">
        <f t="shared" ref="X245" si="1281">N245*S242+P245*S245-O245*T242-Q245*T245</f>
        <v>0</v>
      </c>
      <c r="Y245" s="9">
        <f t="shared" ref="Y245" si="1282">(N245*T242+O245*S242+P245*T245+Q245*S245)</f>
        <v>0.97794295736565195</v>
      </c>
      <c r="Z245" s="2">
        <f t="shared" ref="Z245" si="1283">N245*U242+P245*U245-O245*V242-Q245*V245</f>
        <v>0.68664370636093663</v>
      </c>
      <c r="AA245" s="8">
        <f t="shared" ref="AA245" si="1284">(N245*V242+O245*U242+P245*V245+Q245*U245)</f>
        <v>0</v>
      </c>
      <c r="AB245" s="22"/>
      <c r="AC245" s="1">
        <v>0</v>
      </c>
      <c r="AD245" s="9">
        <v>0</v>
      </c>
      <c r="AE245" s="2">
        <v>1</v>
      </c>
      <c r="AF245" s="8">
        <v>0</v>
      </c>
      <c r="AH245" s="1">
        <f t="shared" ref="AH245" si="1285">X245*AC242+Z245*AC245-Y245*AD242-AA245*AD245</f>
        <v>0</v>
      </c>
      <c r="AI245" s="9">
        <f t="shared" ref="AI245" si="1286">(X245*AD242+Y245*AC242+Z245*AD245+AA245*AC245)</f>
        <v>0.97794295736565195</v>
      </c>
      <c r="AJ245" s="2">
        <f t="shared" ref="AJ245" si="1287">X245*AE242+Z245*AE245-Y245*AF242-AA245*AF245</f>
        <v>0.13167770308620441</v>
      </c>
      <c r="AK245" s="8">
        <f t="shared" ref="AK245" si="1288">(X245*AF242+Y245*AE242+Z245*AF245+AA245*AE245)</f>
        <v>0</v>
      </c>
      <c r="AM245" s="20">
        <f t="shared" ref="AM245" si="1289">1/$AN$9</f>
        <v>1</v>
      </c>
      <c r="AN245" s="27">
        <v>0</v>
      </c>
      <c r="AO245" s="21">
        <v>1</v>
      </c>
      <c r="AP245" s="26">
        <v>0</v>
      </c>
      <c r="AR245" s="1">
        <f t="shared" ref="AR245" si="1290">AH245*AM242+AJ245*AM245-AI245*AN242-AK245*AN245</f>
        <v>0.13167770308620441</v>
      </c>
      <c r="AS245" s="9">
        <f t="shared" ref="AS245" si="1291">(AH245*AN242+AI245*AM242+AJ245*AN245+AK245*AM245)</f>
        <v>0.97794295736565195</v>
      </c>
      <c r="AT245" s="2">
        <f t="shared" ref="AT245" si="1292">AH245*AO242+AJ245*AO245-AI245*AP242-AK245*AP245</f>
        <v>0.13167770308620441</v>
      </c>
      <c r="AU245" s="8">
        <f t="shared" ref="AU245" si="1293">(AH245*AP242+AI245*AO242+AJ245*AP245+AK245*AO245)</f>
        <v>0</v>
      </c>
      <c r="AW245" s="49">
        <f t="shared" ref="AW245" si="1294">(180/PI())*ATAN(-1*(AS242/AR242))</f>
        <v>-71.283119905361758</v>
      </c>
      <c r="AY245" s="140">
        <f t="shared" ref="AY245" si="1295">20*LOG(((1-(10^(AW242/20)^2)*(1-((1-AY242)/(1+AY242))^2))^0.5))</f>
        <v>-19.839543363687831</v>
      </c>
      <c r="AZ245" s="13"/>
      <c r="BA245" s="85">
        <f t="shared" si="1168"/>
        <v>4.32</v>
      </c>
      <c r="BB245" s="86">
        <f t="shared" si="1169"/>
        <v>-30.994669910434993</v>
      </c>
      <c r="BC245" s="90">
        <f t="shared" si="1170"/>
        <v>-73.349042626439953</v>
      </c>
      <c r="BD245" s="92"/>
      <c r="BE245" s="14">
        <f t="shared" si="1167"/>
        <v>-3.9800597454580493</v>
      </c>
      <c r="BF245" s="90">
        <f t="shared" si="1192"/>
        <v>-6.9465146984330386E-2</v>
      </c>
      <c r="BG245" s="142">
        <f t="shared" si="1171"/>
        <v>-2.4523540694041204E-3</v>
      </c>
    </row>
    <row r="246" spans="2:59" ht="18.600000000000001" customHeight="1">
      <c r="AY246" s="37"/>
      <c r="BA246" s="85">
        <f t="shared" si="1168"/>
        <v>4.34</v>
      </c>
      <c r="BB246" s="86">
        <f t="shared" si="1169"/>
        <v>-31.06097315119964</v>
      </c>
      <c r="BC246" s="90">
        <f t="shared" si="1170"/>
        <v>-73.428643821349112</v>
      </c>
      <c r="BD246" s="88"/>
      <c r="BE246" s="14">
        <f t="shared" si="1167"/>
        <v>-3.9413909594087726</v>
      </c>
      <c r="BF246" s="90">
        <f t="shared" si="1192"/>
        <v>-6.879024935002126E-2</v>
      </c>
      <c r="BG246" s="142">
        <f t="shared" si="1171"/>
        <v>-2.4085676267351511E-3</v>
      </c>
    </row>
    <row r="247" spans="2:59" ht="18.600000000000001" customHeight="1" thickBot="1">
      <c r="D247" s="22" t="s">
        <v>60</v>
      </c>
      <c r="E247" s="22"/>
      <c r="F247" s="22"/>
      <c r="G247" s="22"/>
      <c r="H247" s="22"/>
      <c r="I247" s="22" t="s">
        <v>61</v>
      </c>
      <c r="J247" s="22"/>
      <c r="K247" s="22"/>
      <c r="L247" s="22"/>
      <c r="M247" s="23"/>
      <c r="N247" s="23"/>
      <c r="O247" s="28" t="s">
        <v>62</v>
      </c>
      <c r="P247" s="23"/>
      <c r="Q247" s="23"/>
      <c r="R247" s="23"/>
      <c r="S247" s="22"/>
      <c r="T247" s="22" t="s">
        <v>63</v>
      </c>
      <c r="U247" s="23"/>
      <c r="V247" s="23"/>
      <c r="W247" s="23"/>
      <c r="X247" s="23"/>
      <c r="Y247" s="28" t="s">
        <v>64</v>
      </c>
      <c r="Z247" s="23"/>
      <c r="AA247" s="23"/>
      <c r="AB247" s="23"/>
      <c r="AC247" s="28" t="s">
        <v>65</v>
      </c>
      <c r="AD247" s="22"/>
      <c r="AE247" s="22"/>
      <c r="AF247" s="22"/>
      <c r="AG247" s="22"/>
      <c r="AH247" s="23"/>
      <c r="AI247" s="28" t="s">
        <v>66</v>
      </c>
      <c r="AJ247" s="23"/>
      <c r="AK247" s="23"/>
      <c r="AL247" s="22"/>
      <c r="AM247" s="28" t="s">
        <v>67</v>
      </c>
      <c r="AN247" s="22"/>
      <c r="AO247" s="23"/>
      <c r="AP247" s="23"/>
      <c r="AQ247" s="23"/>
      <c r="AR247" s="23"/>
      <c r="AS247" s="28" t="s">
        <v>68</v>
      </c>
      <c r="AT247" s="23"/>
      <c r="AU247" s="23"/>
      <c r="BA247" s="85">
        <f t="shared" si="1168"/>
        <v>4.3600000000000003</v>
      </c>
      <c r="BB247" s="86">
        <f t="shared" si="1169"/>
        <v>-31.127132638454754</v>
      </c>
      <c r="BC247" s="90">
        <f t="shared" si="1170"/>
        <v>-73.50747164053729</v>
      </c>
      <c r="BD247" s="88"/>
      <c r="BE247" s="14">
        <f t="shared" si="1167"/>
        <v>-3.903295560020664</v>
      </c>
      <c r="BF247" s="90">
        <f t="shared" si="1192"/>
        <v>-6.8125359200836524E-2</v>
      </c>
      <c r="BG247" s="142">
        <f t="shared" si="1171"/>
        <v>-2.3656558144402214E-3</v>
      </c>
    </row>
    <row r="248" spans="2:59" ht="18.600000000000001" customHeight="1" thickBot="1">
      <c r="B248" s="11"/>
      <c r="D248" s="212" t="s">
        <v>69</v>
      </c>
      <c r="E248" s="213"/>
      <c r="F248" s="214" t="s">
        <v>70</v>
      </c>
      <c r="G248" s="215"/>
      <c r="H248" s="207"/>
      <c r="I248" s="212" t="s">
        <v>71</v>
      </c>
      <c r="J248" s="213"/>
      <c r="K248" s="214" t="s">
        <v>72</v>
      </c>
      <c r="L248" s="215"/>
      <c r="M248" s="23"/>
      <c r="N248" s="208" t="s">
        <v>73</v>
      </c>
      <c r="O248" s="209"/>
      <c r="P248" s="210" t="s">
        <v>74</v>
      </c>
      <c r="Q248" s="211"/>
      <c r="R248" s="23"/>
      <c r="S248" s="212" t="s">
        <v>75</v>
      </c>
      <c r="T248" s="213"/>
      <c r="U248" s="214" t="s">
        <v>76</v>
      </c>
      <c r="V248" s="215"/>
      <c r="W248" s="22"/>
      <c r="X248" s="208" t="s">
        <v>77</v>
      </c>
      <c r="Y248" s="209"/>
      <c r="Z248" s="210" t="s">
        <v>78</v>
      </c>
      <c r="AA248" s="211"/>
      <c r="AB248" s="22"/>
      <c r="AC248" s="212" t="s">
        <v>79</v>
      </c>
      <c r="AD248" s="213"/>
      <c r="AE248" s="214" t="s">
        <v>80</v>
      </c>
      <c r="AF248" s="215"/>
      <c r="AG248" s="22"/>
      <c r="AH248" s="208" t="s">
        <v>81</v>
      </c>
      <c r="AI248" s="209"/>
      <c r="AJ248" s="210" t="s">
        <v>82</v>
      </c>
      <c r="AK248" s="211"/>
      <c r="AL248" s="22"/>
      <c r="AM248" s="212" t="s">
        <v>83</v>
      </c>
      <c r="AN248" s="213"/>
      <c r="AO248" s="214" t="s">
        <v>84</v>
      </c>
      <c r="AP248" s="215"/>
      <c r="AQ248" s="23"/>
      <c r="AR248" s="208" t="s">
        <v>85</v>
      </c>
      <c r="AS248" s="209"/>
      <c r="AT248" s="210" t="s">
        <v>86</v>
      </c>
      <c r="AU248" s="211"/>
      <c r="AW248" s="29" t="s">
        <v>4</v>
      </c>
      <c r="AY248" s="136" t="s">
        <v>46</v>
      </c>
      <c r="AZ248" s="13"/>
      <c r="BA248" s="85">
        <f t="shared" si="1168"/>
        <v>4.38</v>
      </c>
      <c r="BB248" s="86">
        <f t="shared" si="1169"/>
        <v>-31.193146749406104</v>
      </c>
      <c r="BC248" s="90">
        <f t="shared" si="1170"/>
        <v>-73.585537551737701</v>
      </c>
      <c r="BD248" s="92"/>
      <c r="BE248" s="14">
        <f t="shared" si="1167"/>
        <v>-3.8657620052979342</v>
      </c>
      <c r="BF248" s="90">
        <f t="shared" si="1192"/>
        <v>-6.7470275090947426E-2</v>
      </c>
      <c r="BG248" s="142">
        <f t="shared" si="1171"/>
        <v>-2.323600567982666E-3</v>
      </c>
    </row>
    <row r="249" spans="2:59" ht="18.600000000000001" customHeight="1" thickTop="1" thickBot="1">
      <c r="B249" s="40">
        <v>0.72</v>
      </c>
      <c r="D249" s="1">
        <v>1</v>
      </c>
      <c r="E249" s="7">
        <v>0</v>
      </c>
      <c r="F249" s="2">
        <v>0</v>
      </c>
      <c r="G249" s="8">
        <v>0</v>
      </c>
      <c r="I249" s="1">
        <v>1</v>
      </c>
      <c r="J249" s="9">
        <v>0</v>
      </c>
      <c r="K249" s="2">
        <v>0</v>
      </c>
      <c r="L249" s="9">
        <f t="shared" ref="L249" si="1296">IF(0=(1-$J$9*$K$9*$B249^2),10^14,$B249*$K$9/(1-$J$9*$K$9*$B249^2))</f>
        <v>0.82051949115865086</v>
      </c>
      <c r="N249" s="1">
        <f t="shared" ref="N249" si="1297">D249*I249+F249*I252-E249*J249-G249*J252</f>
        <v>1</v>
      </c>
      <c r="O249" s="9">
        <f t="shared" ref="O249" si="1298">(D249*J249+E249*I249+F249*J252+G249*I252)</f>
        <v>0</v>
      </c>
      <c r="P249" s="2">
        <f t="shared" ref="P249" si="1299">D249*K249+F249*K252-E249*L249-G249*L252</f>
        <v>0</v>
      </c>
      <c r="Q249" s="8">
        <f t="shared" ref="Q249" si="1300">(D249*L249+E249*K249+F249*L252+G249*K252)</f>
        <v>0.82051949115865086</v>
      </c>
      <c r="S249" s="1">
        <v>1</v>
      </c>
      <c r="T249" s="7">
        <v>0</v>
      </c>
      <c r="U249" s="2">
        <v>0</v>
      </c>
      <c r="V249" s="8">
        <v>0</v>
      </c>
      <c r="X249" s="1">
        <f t="shared" ref="X249" si="1301">N249*S249+P249*S252-O249*T249-Q249*T252</f>
        <v>0.28558286886646378</v>
      </c>
      <c r="Y249" s="9">
        <f t="shared" ref="Y249" si="1302">(N249*T249+O249*S249+P249*T252+Q249*S252)</f>
        <v>0</v>
      </c>
      <c r="Z249" s="2">
        <f t="shared" ref="Z249" si="1303">N249*U249+P249*U252-O249*V249-Q249*V252</f>
        <v>0</v>
      </c>
      <c r="AA249" s="8">
        <f t="shared" ref="AA249" si="1304">(N249*V249+O249*U249+P249*V252+Q249*U252)</f>
        <v>0.82051949115865086</v>
      </c>
      <c r="AB249" s="22"/>
      <c r="AC249" s="1">
        <v>1</v>
      </c>
      <c r="AD249" s="9">
        <v>0</v>
      </c>
      <c r="AE249" s="2">
        <v>0</v>
      </c>
      <c r="AF249" s="9">
        <f t="shared" ref="AF249" si="1305">$B249*$AE$9</f>
        <v>0.58369680000000002</v>
      </c>
      <c r="AH249" s="1">
        <f t="shared" ref="AH249" si="1306">X249*AC249+Z249*AC252-Y249*AD249-AA249*AD252</f>
        <v>0.28558286886646378</v>
      </c>
      <c r="AI249" s="9">
        <f t="shared" ref="AI249" si="1307">(X249*AD249+Y249*AC249+Z249*AD252+AA249*AC252)</f>
        <v>0</v>
      </c>
      <c r="AJ249" s="2">
        <f t="shared" ref="AJ249" si="1308">X249*AE249+Z249*AE252-Y249*AF249-AA249*AF252</f>
        <v>0</v>
      </c>
      <c r="AK249" s="8">
        <f t="shared" ref="AK249" si="1309">(X249*AF249+Y249*AE249+Z249*AF252+AA249*AE252)</f>
        <v>0.98721329785082546</v>
      </c>
      <c r="AM249" s="18">
        <v>1</v>
      </c>
      <c r="AN249" s="25">
        <v>0</v>
      </c>
      <c r="AO249" s="14">
        <v>0</v>
      </c>
      <c r="AP249" s="24">
        <v>0</v>
      </c>
      <c r="AR249" s="1">
        <f t="shared" ref="AR249" si="1310">AH249*AM249+AJ249*AM252-AI249*AN249-AK249*AN252</f>
        <v>0.28558286886646378</v>
      </c>
      <c r="AS249" s="9">
        <f t="shared" ref="AS249" si="1311">(AH249*AN249+AI249*AM249+AJ249*AN252+AK249*AM252)</f>
        <v>0.98721329785082546</v>
      </c>
      <c r="AT249" s="2">
        <f t="shared" ref="AT249" si="1312">AH249*AO249+AJ249*AO252-AI249*AP249-AK249*AP252</f>
        <v>0</v>
      </c>
      <c r="AU249" s="8">
        <f t="shared" ref="AU249" si="1313">(AH249*AP249+AI249*AO249+AJ249*AP252+AK249*AO252)</f>
        <v>0.98721329785082546</v>
      </c>
      <c r="AW249" s="30">
        <f t="shared" ref="AW249" si="1314">20*LOG(((1+$AN$9)/$AN$9)/((AR249+AR252)^2+(AS249+AS252)^2)^0.5)</f>
        <v>-4.1770267755872115E-2</v>
      </c>
      <c r="AY249" s="137">
        <f t="shared" ref="AY249" si="1315">((AR249^2+AS249^2)^0.5)/((AR252^2+AS252^2)^0.5)</f>
        <v>1.0367973614324955</v>
      </c>
      <c r="AZ249" s="13"/>
      <c r="BA249" s="85">
        <f t="shared" si="1168"/>
        <v>4.4000000000000004</v>
      </c>
      <c r="BB249" s="86">
        <f t="shared" si="1169"/>
        <v>-31.259013957606339</v>
      </c>
      <c r="BC249" s="90">
        <f t="shared" si="1170"/>
        <v>-73.662852791843662</v>
      </c>
      <c r="BD249" s="92"/>
      <c r="BE249" s="14">
        <f t="shared" si="1167"/>
        <v>-3.8287790488440372</v>
      </c>
      <c r="BF249" s="90">
        <f t="shared" si="1192"/>
        <v>-6.6824800733705239E-2</v>
      </c>
      <c r="BG249" s="142">
        <f t="shared" si="1171"/>
        <v>-2.2823841465584812E-3</v>
      </c>
    </row>
    <row r="250" spans="2:59" ht="18.600000000000001" customHeight="1" thickBot="1">
      <c r="D250" s="3"/>
      <c r="G250" s="4"/>
      <c r="I250" s="3"/>
      <c r="L250" s="4"/>
      <c r="N250" s="3"/>
      <c r="Q250" s="4"/>
      <c r="S250" s="3"/>
      <c r="V250" s="4"/>
      <c r="X250" s="3"/>
      <c r="AA250" s="4"/>
      <c r="AC250" s="3"/>
      <c r="AF250" s="4"/>
      <c r="AH250" s="3"/>
      <c r="AK250" s="4"/>
      <c r="AM250" s="18"/>
      <c r="AN250" s="14"/>
      <c r="AO250" s="14"/>
      <c r="AP250" s="19"/>
      <c r="AR250" s="3"/>
      <c r="AU250" s="4"/>
      <c r="AY250" s="138"/>
      <c r="AZ250" s="13"/>
      <c r="BA250" s="85">
        <f t="shared" si="1168"/>
        <v>4.42</v>
      </c>
      <c r="BB250" s="86">
        <f t="shared" si="1169"/>
        <v>-31.324732828805686</v>
      </c>
      <c r="BC250" s="90">
        <f t="shared" si="1170"/>
        <v>-73.739428372820541</v>
      </c>
      <c r="BD250" s="92"/>
      <c r="BE250" s="14">
        <f t="shared" si="1167"/>
        <v>-3.7923357306389085</v>
      </c>
      <c r="BF250" s="90">
        <f t="shared" si="1192"/>
        <v>-6.6188744840673747E-2</v>
      </c>
      <c r="BG250" s="142">
        <f t="shared" si="1171"/>
        <v>-2.2419891322918027E-3</v>
      </c>
    </row>
    <row r="251" spans="2:59" ht="18.600000000000001" customHeight="1" thickBot="1">
      <c r="D251" s="216" t="s">
        <v>87</v>
      </c>
      <c r="E251" s="217"/>
      <c r="F251" s="218" t="s">
        <v>88</v>
      </c>
      <c r="G251" s="219"/>
      <c r="H251" s="207"/>
      <c r="I251" s="216" t="s">
        <v>89</v>
      </c>
      <c r="J251" s="217"/>
      <c r="K251" s="218" t="s">
        <v>90</v>
      </c>
      <c r="L251" s="219"/>
      <c r="N251" s="208" t="s">
        <v>7</v>
      </c>
      <c r="O251" s="209"/>
      <c r="P251" s="210" t="s">
        <v>8</v>
      </c>
      <c r="Q251" s="211"/>
      <c r="S251" s="216" t="s">
        <v>91</v>
      </c>
      <c r="T251" s="217"/>
      <c r="U251" s="218" t="s">
        <v>92</v>
      </c>
      <c r="V251" s="219"/>
      <c r="W251" s="22"/>
      <c r="X251" s="208" t="s">
        <v>93</v>
      </c>
      <c r="Y251" s="209"/>
      <c r="Z251" s="210" t="s">
        <v>94</v>
      </c>
      <c r="AA251" s="211"/>
      <c r="AB251" s="22"/>
      <c r="AC251" s="216" t="s">
        <v>3</v>
      </c>
      <c r="AD251" s="217"/>
      <c r="AE251" s="218" t="s">
        <v>2</v>
      </c>
      <c r="AF251" s="219"/>
      <c r="AG251" s="22"/>
      <c r="AH251" s="208" t="s">
        <v>95</v>
      </c>
      <c r="AI251" s="209"/>
      <c r="AJ251" s="210" t="s">
        <v>96</v>
      </c>
      <c r="AK251" s="211"/>
      <c r="AL251" s="22"/>
      <c r="AM251" s="216" t="s">
        <v>97</v>
      </c>
      <c r="AN251" s="217"/>
      <c r="AO251" s="218" t="s">
        <v>98</v>
      </c>
      <c r="AP251" s="219"/>
      <c r="AR251" s="208" t="s">
        <v>99</v>
      </c>
      <c r="AS251" s="209"/>
      <c r="AT251" s="210" t="s">
        <v>100</v>
      </c>
      <c r="AU251" s="211"/>
      <c r="AW251" s="48" t="s">
        <v>10</v>
      </c>
      <c r="AY251" s="139" t="s">
        <v>47</v>
      </c>
      <c r="AZ251" s="13"/>
      <c r="BA251" s="85">
        <f t="shared" si="1168"/>
        <v>4.4400000000000004</v>
      </c>
      <c r="BB251" s="86">
        <f t="shared" si="1169"/>
        <v>-31.390302016991271</v>
      </c>
      <c r="BC251" s="90">
        <f t="shared" si="1170"/>
        <v>-73.815275087433321</v>
      </c>
      <c r="BD251" s="92"/>
      <c r="BE251" s="14">
        <f t="shared" si="1167"/>
        <v>-3.756421368134335</v>
      </c>
      <c r="BF251" s="90">
        <f t="shared" si="1192"/>
        <v>-6.5561920966214146E-2</v>
      </c>
      <c r="BG251" s="142">
        <f t="shared" si="1171"/>
        <v>-2.2023984289740242E-3</v>
      </c>
    </row>
    <row r="252" spans="2:59" ht="18.600000000000001" customHeight="1" thickTop="1" thickBot="1">
      <c r="D252" s="1">
        <v>0</v>
      </c>
      <c r="E252" s="8">
        <f t="shared" ref="E252" si="1316">$E$9*$B249</f>
        <v>0.40803120000000004</v>
      </c>
      <c r="F252" s="2">
        <v>1</v>
      </c>
      <c r="G252" s="8">
        <v>0</v>
      </c>
      <c r="I252" s="1">
        <v>0</v>
      </c>
      <c r="J252" s="9">
        <v>0</v>
      </c>
      <c r="K252" s="2">
        <v>1</v>
      </c>
      <c r="L252" s="8">
        <v>0</v>
      </c>
      <c r="N252" s="1">
        <f t="shared" ref="N252" si="1317">D252*I249+F252*I252-E252*J249-G252*J252</f>
        <v>0</v>
      </c>
      <c r="O252" s="9">
        <f t="shared" ref="O252" si="1318">(D252*J249+E252*I249+F252*J252+G252*I252)</f>
        <v>0.40803120000000004</v>
      </c>
      <c r="P252" s="2">
        <f t="shared" ref="P252" si="1319">D252*K249+F252*K252-E252*L249-G252*L252</f>
        <v>0.66520244739914625</v>
      </c>
      <c r="Q252" s="8">
        <f t="shared" ref="Q252" si="1320">(D252*L249+E252*K249+F252*L252+G252*K252)</f>
        <v>0</v>
      </c>
      <c r="S252" s="1">
        <v>0</v>
      </c>
      <c r="T252" s="8">
        <f t="shared" ref="T252" si="1321">$T$9*$B249</f>
        <v>0.87068879999999993</v>
      </c>
      <c r="U252" s="2">
        <v>1</v>
      </c>
      <c r="V252" s="8">
        <v>0</v>
      </c>
      <c r="X252" s="1">
        <f t="shared" ref="X252" si="1322">N252*S249+P252*S252-O252*T249-Q252*T252</f>
        <v>0</v>
      </c>
      <c r="Y252" s="9">
        <f t="shared" ref="Y252" si="1323">(N252*T249+O252*S249+P252*T252+Q252*S252)</f>
        <v>0.98721552068302576</v>
      </c>
      <c r="Z252" s="2">
        <f t="shared" ref="Z252" si="1324">N252*U249+P252*U252-O252*V249-Q252*V252</f>
        <v>0.66520244739914625</v>
      </c>
      <c r="AA252" s="8">
        <f t="shared" ref="AA252" si="1325">(N252*V249+O252*U249+P252*V252+Q252*U252)</f>
        <v>0</v>
      </c>
      <c r="AB252" s="22"/>
      <c r="AC252" s="1">
        <v>0</v>
      </c>
      <c r="AD252" s="9">
        <v>0</v>
      </c>
      <c r="AE252" s="2">
        <v>1</v>
      </c>
      <c r="AF252" s="8">
        <v>0</v>
      </c>
      <c r="AH252" s="1">
        <f t="shared" ref="AH252" si="1326">X252*AC249+Z252*AC252-Y252*AD249-AA252*AD252</f>
        <v>0</v>
      </c>
      <c r="AI252" s="9">
        <f t="shared" ref="AI252" si="1327">(X252*AD249+Y252*AC249+Z252*AD252+AA252*AC252)</f>
        <v>0.98721552068302576</v>
      </c>
      <c r="AJ252" s="2">
        <f t="shared" ref="AJ252" si="1328">X252*AE249+Z252*AE252-Y252*AF249-AA252*AF252</f>
        <v>8.8967907066130225E-2</v>
      </c>
      <c r="AK252" s="8">
        <f t="shared" ref="AK252" si="1329">(X252*AF249+Y252*AE249+Z252*AF252+AA252*AE252)</f>
        <v>0</v>
      </c>
      <c r="AM252" s="20">
        <f t="shared" ref="AM252" si="1330">1/$AN$9</f>
        <v>1</v>
      </c>
      <c r="AN252" s="27">
        <v>0</v>
      </c>
      <c r="AO252" s="21">
        <v>1</v>
      </c>
      <c r="AP252" s="26">
        <v>0</v>
      </c>
      <c r="AR252" s="1">
        <f t="shared" ref="AR252" si="1331">AH252*AM249+AJ252*AM252-AI252*AN249-AK252*AN252</f>
        <v>8.8967907066130225E-2</v>
      </c>
      <c r="AS252" s="9">
        <f t="shared" ref="AS252" si="1332">(AH252*AN249+AI252*AM249+AJ252*AN252+AK252*AM252)</f>
        <v>0.98721552068302576</v>
      </c>
      <c r="AT252" s="2">
        <f t="shared" ref="AT252" si="1333">AH252*AO249+AJ252*AO252-AI252*AP249-AK252*AP252</f>
        <v>8.8967907066130225E-2</v>
      </c>
      <c r="AU252" s="8">
        <f t="shared" ref="AU252" si="1334">(AH252*AP249+AI252*AO249+AJ252*AP252+AK252*AO252)</f>
        <v>0</v>
      </c>
      <c r="AW252" s="49">
        <f t="shared" ref="AW252" si="1335">(180/PI())*ATAN(-1*(AS249/AR249))</f>
        <v>-73.865804310174553</v>
      </c>
      <c r="AY252" s="140">
        <f t="shared" ref="AY252" si="1336">20*LOG(((1-(10^(AW249/20)^2)*(1-((1-AY249)/(1+AY249))^2))^0.5))</f>
        <v>-20.045788719400448</v>
      </c>
      <c r="AZ252" s="13"/>
      <c r="BA252" s="85">
        <f t="shared" si="1168"/>
        <v>4.46</v>
      </c>
      <c r="BB252" s="86">
        <f t="shared" si="1169"/>
        <v>-31.455720260605617</v>
      </c>
      <c r="BC252" s="90">
        <f t="shared" si="1170"/>
        <v>-73.890403514796006</v>
      </c>
      <c r="BD252" s="92"/>
      <c r="BE252" s="14">
        <f t="shared" si="1167"/>
        <v>-3.721025547694182</v>
      </c>
      <c r="BF252" s="90">
        <f t="shared" si="1192"/>
        <v>-6.4944147358088761E-2</v>
      </c>
      <c r="BG252" s="142">
        <f t="shared" si="1171"/>
        <v>-2.163595260383195E-3</v>
      </c>
    </row>
    <row r="253" spans="2:59" ht="18.600000000000001" customHeight="1">
      <c r="AY253" s="37"/>
      <c r="BA253" s="85">
        <f t="shared" si="1168"/>
        <v>4.4800000000000004</v>
      </c>
      <c r="BB253" s="86">
        <f t="shared" si="1169"/>
        <v>-31.520986378935277</v>
      </c>
      <c r="BC253" s="90">
        <f t="shared" si="1170"/>
        <v>-73.964824025749891</v>
      </c>
      <c r="BD253" s="88"/>
      <c r="BE253" s="14">
        <f t="shared" si="1167"/>
        <v>-3.6861381163377236</v>
      </c>
      <c r="BF253" s="90">
        <f t="shared" si="1192"/>
        <v>-6.4335246813355049E-2</v>
      </c>
      <c r="BG253" s="142">
        <f t="shared" si="1171"/>
        <v>-2.1255631682261344E-3</v>
      </c>
    </row>
    <row r="254" spans="2:59" ht="18.600000000000001" customHeight="1" thickBot="1">
      <c r="D254" s="22" t="s">
        <v>60</v>
      </c>
      <c r="E254" s="22"/>
      <c r="F254" s="22"/>
      <c r="G254" s="22"/>
      <c r="H254" s="22"/>
      <c r="I254" s="22" t="s">
        <v>61</v>
      </c>
      <c r="J254" s="22"/>
      <c r="K254" s="22"/>
      <c r="L254" s="22"/>
      <c r="M254" s="23"/>
      <c r="N254" s="23"/>
      <c r="O254" s="28" t="s">
        <v>62</v>
      </c>
      <c r="P254" s="23"/>
      <c r="Q254" s="23"/>
      <c r="R254" s="23"/>
      <c r="S254" s="22"/>
      <c r="T254" s="22" t="s">
        <v>63</v>
      </c>
      <c r="U254" s="23"/>
      <c r="V254" s="23"/>
      <c r="W254" s="23"/>
      <c r="X254" s="23"/>
      <c r="Y254" s="28" t="s">
        <v>64</v>
      </c>
      <c r="Z254" s="23"/>
      <c r="AA254" s="23"/>
      <c r="AB254" s="23"/>
      <c r="AC254" s="28" t="s">
        <v>65</v>
      </c>
      <c r="AD254" s="22"/>
      <c r="AE254" s="22"/>
      <c r="AF254" s="22"/>
      <c r="AG254" s="22"/>
      <c r="AH254" s="23"/>
      <c r="AI254" s="28" t="s">
        <v>66</v>
      </c>
      <c r="AJ254" s="23"/>
      <c r="AK254" s="23"/>
      <c r="AL254" s="22"/>
      <c r="AM254" s="28" t="s">
        <v>67</v>
      </c>
      <c r="AN254" s="22"/>
      <c r="AO254" s="23"/>
      <c r="AP254" s="23"/>
      <c r="AQ254" s="23"/>
      <c r="AR254" s="23"/>
      <c r="AS254" s="28" t="s">
        <v>68</v>
      </c>
      <c r="AT254" s="23"/>
      <c r="AU254" s="23"/>
      <c r="BA254" s="85">
        <f t="shared" si="1168"/>
        <v>4.5</v>
      </c>
      <c r="BB254" s="86">
        <f t="shared" si="1169"/>
        <v>-31.58609926866113</v>
      </c>
      <c r="BC254" s="90">
        <f t="shared" si="1170"/>
        <v>-74.038546788076644</v>
      </c>
      <c r="BD254" s="88"/>
      <c r="BE254" s="14">
        <f t="shared" si="1167"/>
        <v>-3.6517491737840468</v>
      </c>
      <c r="BF254" s="90">
        <f t="shared" si="1192"/>
        <v>-6.3735046539514215E-2</v>
      </c>
      <c r="BG254" s="142">
        <f t="shared" si="1171"/>
        <v>-2.0882860097360327E-3</v>
      </c>
    </row>
    <row r="255" spans="2:59" ht="18.600000000000001" customHeight="1" thickBot="1">
      <c r="B255" s="11"/>
      <c r="D255" s="212" t="s">
        <v>69</v>
      </c>
      <c r="E255" s="213"/>
      <c r="F255" s="214" t="s">
        <v>70</v>
      </c>
      <c r="G255" s="215"/>
      <c r="H255" s="207"/>
      <c r="I255" s="212" t="s">
        <v>71</v>
      </c>
      <c r="J255" s="213"/>
      <c r="K255" s="214" t="s">
        <v>72</v>
      </c>
      <c r="L255" s="215"/>
      <c r="M255" s="23"/>
      <c r="N255" s="208" t="s">
        <v>73</v>
      </c>
      <c r="O255" s="209"/>
      <c r="P255" s="210" t="s">
        <v>74</v>
      </c>
      <c r="Q255" s="211"/>
      <c r="R255" s="23"/>
      <c r="S255" s="212" t="s">
        <v>75</v>
      </c>
      <c r="T255" s="213"/>
      <c r="U255" s="214" t="s">
        <v>76</v>
      </c>
      <c r="V255" s="215"/>
      <c r="W255" s="22"/>
      <c r="X255" s="208" t="s">
        <v>77</v>
      </c>
      <c r="Y255" s="209"/>
      <c r="Z255" s="210" t="s">
        <v>78</v>
      </c>
      <c r="AA255" s="211"/>
      <c r="AB255" s="22"/>
      <c r="AC255" s="212" t="s">
        <v>79</v>
      </c>
      <c r="AD255" s="213"/>
      <c r="AE255" s="214" t="s">
        <v>80</v>
      </c>
      <c r="AF255" s="215"/>
      <c r="AG255" s="22"/>
      <c r="AH255" s="208" t="s">
        <v>81</v>
      </c>
      <c r="AI255" s="209"/>
      <c r="AJ255" s="210" t="s">
        <v>82</v>
      </c>
      <c r="AK255" s="211"/>
      <c r="AL255" s="22"/>
      <c r="AM255" s="212" t="s">
        <v>83</v>
      </c>
      <c r="AN255" s="213"/>
      <c r="AO255" s="214" t="s">
        <v>84</v>
      </c>
      <c r="AP255" s="215"/>
      <c r="AQ255" s="23"/>
      <c r="AR255" s="208" t="s">
        <v>85</v>
      </c>
      <c r="AS255" s="209"/>
      <c r="AT255" s="210" t="s">
        <v>86</v>
      </c>
      <c r="AU255" s="211"/>
      <c r="AW255" s="29" t="s">
        <v>4</v>
      </c>
      <c r="AY255" s="136" t="s">
        <v>46</v>
      </c>
      <c r="AZ255" s="13"/>
      <c r="BA255" s="85">
        <f t="shared" si="1168"/>
        <v>4.5199999999999996</v>
      </c>
      <c r="BB255" s="86">
        <f t="shared" si="1169"/>
        <v>-31.651057900562364</v>
      </c>
      <c r="BC255" s="90">
        <f t="shared" si="1170"/>
        <v>-74.111581771552324</v>
      </c>
      <c r="BD255" s="92"/>
      <c r="BE255" s="14">
        <f t="shared" si="1167"/>
        <v>-3.6178490647862436</v>
      </c>
      <c r="BF255" s="90">
        <f t="shared" si="1192"/>
        <v>-6.314337802071758E-2</v>
      </c>
      <c r="BG255" s="142">
        <f t="shared" si="1171"/>
        <v>-2.0517479549708706E-3</v>
      </c>
    </row>
    <row r="256" spans="2:59" ht="18.600000000000001" customHeight="1" thickTop="1" thickBot="1">
      <c r="B256" s="40">
        <v>0.74</v>
      </c>
      <c r="D256" s="1">
        <v>1</v>
      </c>
      <c r="E256" s="7">
        <v>0</v>
      </c>
      <c r="F256" s="2">
        <v>0</v>
      </c>
      <c r="G256" s="8">
        <v>0</v>
      </c>
      <c r="I256" s="1">
        <v>1</v>
      </c>
      <c r="J256" s="9">
        <v>0</v>
      </c>
      <c r="K256" s="2">
        <v>0</v>
      </c>
      <c r="L256" s="9">
        <f t="shared" ref="L256" si="1337">IF(0=(1-$J$9*$K$9*$B256^2),10^14,$B256*$K$9/(1-$J$9*$K$9*$B256^2))</f>
        <v>0.85197687256514909</v>
      </c>
      <c r="N256" s="1">
        <f t="shared" ref="N256" si="1338">D256*I256+F256*I259-E256*J256-G256*J259</f>
        <v>1</v>
      </c>
      <c r="O256" s="9">
        <f t="shared" ref="O256" si="1339">(D256*J256+E256*I256+F256*J259+G256*I259)</f>
        <v>0</v>
      </c>
      <c r="P256" s="2">
        <f t="shared" ref="P256" si="1340">D256*K256+F256*K259-E256*L256-G256*L259</f>
        <v>0</v>
      </c>
      <c r="Q256" s="8">
        <f t="shared" ref="Q256" si="1341">(D256*L256+E256*K256+F256*L259+G256*K259)</f>
        <v>0.85197687256514909</v>
      </c>
      <c r="S256" s="1">
        <v>1</v>
      </c>
      <c r="T256" s="7">
        <v>0</v>
      </c>
      <c r="U256" s="2">
        <v>0</v>
      </c>
      <c r="V256" s="8">
        <v>0</v>
      </c>
      <c r="X256" s="1">
        <f t="shared" ref="X256" si="1342">N256*S256+P256*S259-O256*T256-Q256*T259</f>
        <v>0.23758753695401125</v>
      </c>
      <c r="Y256" s="9">
        <f t="shared" ref="Y256" si="1343">(N256*T256+O256*S256+P256*T259+Q256*S259)</f>
        <v>0</v>
      </c>
      <c r="Z256" s="2">
        <f t="shared" ref="Z256" si="1344">N256*U256+P256*U259-O256*V256-Q256*V259</f>
        <v>0</v>
      </c>
      <c r="AA256" s="8">
        <f t="shared" ref="AA256" si="1345">(N256*V256+O256*U256+P256*V259+Q256*U259)</f>
        <v>0.85197687256514909</v>
      </c>
      <c r="AB256" s="22"/>
      <c r="AC256" s="1">
        <v>1</v>
      </c>
      <c r="AD256" s="9">
        <v>0</v>
      </c>
      <c r="AE256" s="2">
        <v>0</v>
      </c>
      <c r="AF256" s="9">
        <f t="shared" ref="AF256" si="1346">$B256*$AE$9</f>
        <v>0.59991059999999996</v>
      </c>
      <c r="AH256" s="1">
        <f t="shared" ref="AH256" si="1347">X256*AC256+Z256*AC259-Y256*AD256-AA256*AD259</f>
        <v>0.23758753695401125</v>
      </c>
      <c r="AI256" s="9">
        <f t="shared" ref="AI256" si="1348">(X256*AD256+Y256*AC256+Z256*AD259+AA256*AC259)</f>
        <v>0</v>
      </c>
      <c r="AJ256" s="2">
        <f t="shared" ref="AJ256" si="1349">X256*AE256+Z256*AE259-Y256*AF256-AA256*AF259</f>
        <v>0</v>
      </c>
      <c r="AK256" s="8">
        <f t="shared" ref="AK256" si="1350">(X256*AF256+Y256*AE256+Z256*AF259+AA256*AE259)</f>
        <v>0.99450815441175211</v>
      </c>
      <c r="AM256" s="18">
        <v>1</v>
      </c>
      <c r="AN256" s="25">
        <v>0</v>
      </c>
      <c r="AO256" s="14">
        <v>0</v>
      </c>
      <c r="AP256" s="24">
        <v>0</v>
      </c>
      <c r="AR256" s="1">
        <f t="shared" ref="AR256" si="1351">AH256*AM256+AJ256*AM259-AI256*AN256-AK256*AN259</f>
        <v>0.23758753695401125</v>
      </c>
      <c r="AS256" s="9">
        <f t="shared" ref="AS256" si="1352">(AH256*AN256+AI256*AM256+AJ256*AN259+AK256*AM259)</f>
        <v>0.99450815441175211</v>
      </c>
      <c r="AT256" s="2">
        <f t="shared" ref="AT256" si="1353">AH256*AO256+AJ256*AO259-AI256*AP256-AK256*AP259</f>
        <v>0</v>
      </c>
      <c r="AU256" s="8">
        <f t="shared" ref="AU256" si="1354">(AH256*AP256+AI256*AO256+AJ256*AP259+AK256*AO259)</f>
        <v>0.99450815441175211</v>
      </c>
      <c r="AW256" s="30">
        <f t="shared" ref="AW256" si="1355">20*LOG(((1+$AN$9)/$AN$9)/((AR256+AR259)^2+(AS256+AS259)^2)^0.5)</f>
        <v>-3.9632754950175215E-2</v>
      </c>
      <c r="AY256" s="137">
        <f t="shared" ref="AY256" si="1356">((AR256^2+AS256^2)^0.5)/((AR259^2+AS259^2)^0.5)</f>
        <v>1.0270355445113228</v>
      </c>
      <c r="AZ256" s="13"/>
      <c r="BA256" s="85">
        <f t="shared" si="1168"/>
        <v>4.54</v>
      </c>
      <c r="BB256" s="86">
        <f t="shared" si="1169"/>
        <v>-31.715861316366517</v>
      </c>
      <c r="BC256" s="90">
        <f t="shared" si="1170"/>
        <v>-74.18393875284805</v>
      </c>
      <c r="BD256" s="92"/>
      <c r="BE256" s="14">
        <f t="shared" si="1167"/>
        <v>-3.5844283717396106</v>
      </c>
      <c r="BF256" s="90">
        <f t="shared" si="1192"/>
        <v>-6.2560076888755464E-2</v>
      </c>
      <c r="BG256" s="142">
        <f t="shared" si="1171"/>
        <v>-2.0159334838367477E-3</v>
      </c>
    </row>
    <row r="257" spans="2:59" ht="18.600000000000001" customHeight="1" thickBot="1">
      <c r="D257" s="3"/>
      <c r="G257" s="4"/>
      <c r="I257" s="3"/>
      <c r="L257" s="4"/>
      <c r="N257" s="3"/>
      <c r="Q257" s="4"/>
      <c r="S257" s="3"/>
      <c r="V257" s="4"/>
      <c r="X257" s="3"/>
      <c r="AA257" s="4"/>
      <c r="AC257" s="3"/>
      <c r="AF257" s="4"/>
      <c r="AH257" s="3"/>
      <c r="AK257" s="4"/>
      <c r="AM257" s="18"/>
      <c r="AN257" s="14"/>
      <c r="AO257" s="14"/>
      <c r="AP257" s="19"/>
      <c r="AR257" s="3"/>
      <c r="AU257" s="4"/>
      <c r="AY257" s="138"/>
      <c r="AZ257" s="13"/>
      <c r="BA257" s="85">
        <f t="shared" si="1168"/>
        <v>4.5599999999999996</v>
      </c>
      <c r="BB257" s="86">
        <f t="shared" si="1169"/>
        <v>-31.780508625738445</v>
      </c>
      <c r="BC257" s="90">
        <f t="shared" si="1170"/>
        <v>-74.255627320282841</v>
      </c>
      <c r="BD257" s="92"/>
      <c r="BE257" s="14">
        <f t="shared" si="1167"/>
        <v>-3.5514779075525982</v>
      </c>
      <c r="BF257" s="90">
        <f t="shared" si="1192"/>
        <v>-6.1984982798631627E-2</v>
      </c>
      <c r="BG257" s="142">
        <f t="shared" si="1171"/>
        <v>-1.980827382866967E-3</v>
      </c>
    </row>
    <row r="258" spans="2:59" ht="18.600000000000001" customHeight="1" thickBot="1">
      <c r="D258" s="216" t="s">
        <v>87</v>
      </c>
      <c r="E258" s="217"/>
      <c r="F258" s="218" t="s">
        <v>88</v>
      </c>
      <c r="G258" s="219"/>
      <c r="H258" s="207"/>
      <c r="I258" s="216" t="s">
        <v>89</v>
      </c>
      <c r="J258" s="217"/>
      <c r="K258" s="218" t="s">
        <v>90</v>
      </c>
      <c r="L258" s="219"/>
      <c r="N258" s="208" t="s">
        <v>7</v>
      </c>
      <c r="O258" s="209"/>
      <c r="P258" s="210" t="s">
        <v>8</v>
      </c>
      <c r="Q258" s="211"/>
      <c r="S258" s="216" t="s">
        <v>91</v>
      </c>
      <c r="T258" s="217"/>
      <c r="U258" s="218" t="s">
        <v>92</v>
      </c>
      <c r="V258" s="219"/>
      <c r="W258" s="22"/>
      <c r="X258" s="208" t="s">
        <v>93</v>
      </c>
      <c r="Y258" s="209"/>
      <c r="Z258" s="210" t="s">
        <v>94</v>
      </c>
      <c r="AA258" s="211"/>
      <c r="AB258" s="22"/>
      <c r="AC258" s="216" t="s">
        <v>3</v>
      </c>
      <c r="AD258" s="217"/>
      <c r="AE258" s="218" t="s">
        <v>2</v>
      </c>
      <c r="AF258" s="219"/>
      <c r="AG258" s="22"/>
      <c r="AH258" s="208" t="s">
        <v>95</v>
      </c>
      <c r="AI258" s="209"/>
      <c r="AJ258" s="210" t="s">
        <v>96</v>
      </c>
      <c r="AK258" s="211"/>
      <c r="AL258" s="22"/>
      <c r="AM258" s="216" t="s">
        <v>97</v>
      </c>
      <c r="AN258" s="217"/>
      <c r="AO258" s="218" t="s">
        <v>98</v>
      </c>
      <c r="AP258" s="219"/>
      <c r="AR258" s="208" t="s">
        <v>99</v>
      </c>
      <c r="AS258" s="209"/>
      <c r="AT258" s="210" t="s">
        <v>100</v>
      </c>
      <c r="AU258" s="211"/>
      <c r="AW258" s="48" t="s">
        <v>10</v>
      </c>
      <c r="AY258" s="139" t="s">
        <v>47</v>
      </c>
      <c r="AZ258" s="13"/>
      <c r="BA258" s="85">
        <f t="shared" si="1168"/>
        <v>4.58</v>
      </c>
      <c r="BB258" s="86">
        <f t="shared" si="1169"/>
        <v>-31.844999003401501</v>
      </c>
      <c r="BC258" s="90">
        <f t="shared" si="1170"/>
        <v>-74.326656878433894</v>
      </c>
      <c r="BD258" s="92"/>
      <c r="BE258" s="14">
        <f t="shared" si="1167"/>
        <v>-3.5189887087704403</v>
      </c>
      <c r="BF258" s="90">
        <f t="shared" si="1192"/>
        <v>-6.1417939308548046E-2</v>
      </c>
      <c r="BG258" s="142">
        <f t="shared" si="1171"/>
        <v>-1.946414741784835E-3</v>
      </c>
    </row>
    <row r="259" spans="2:59" ht="18.600000000000001" customHeight="1" thickTop="1" thickBot="1">
      <c r="D259" s="1">
        <v>0</v>
      </c>
      <c r="E259" s="8">
        <f t="shared" ref="E259" si="1357">$E$9*$B256</f>
        <v>0.41936540000000005</v>
      </c>
      <c r="F259" s="2">
        <v>1</v>
      </c>
      <c r="G259" s="8">
        <v>0</v>
      </c>
      <c r="I259" s="1">
        <v>0</v>
      </c>
      <c r="J259" s="9">
        <v>0</v>
      </c>
      <c r="K259" s="2">
        <v>1</v>
      </c>
      <c r="L259" s="8">
        <v>0</v>
      </c>
      <c r="N259" s="1">
        <f t="shared" ref="N259" si="1358">D259*I256+F259*I259-E259*J256-G259*J259</f>
        <v>0</v>
      </c>
      <c r="O259" s="9">
        <f t="shared" ref="O259" si="1359">(D259*J256+E259*I256+F259*J259+G259*I259)</f>
        <v>0.41936540000000005</v>
      </c>
      <c r="P259" s="2">
        <f t="shared" ref="P259" si="1360">D259*K256+F259*K259-E259*L256-G259*L259</f>
        <v>0.6427103780459672</v>
      </c>
      <c r="Q259" s="8">
        <f t="shared" ref="Q259" si="1361">(D259*L256+E259*K256+F259*L259+G259*K259)</f>
        <v>0</v>
      </c>
      <c r="S259" s="1">
        <v>0</v>
      </c>
      <c r="T259" s="8">
        <f t="shared" ref="T259" si="1362">$T$9*$B256</f>
        <v>0.89487459999999996</v>
      </c>
      <c r="U259" s="2">
        <v>1</v>
      </c>
      <c r="V259" s="8">
        <v>0</v>
      </c>
      <c r="X259" s="1">
        <f t="shared" ref="X259" si="1363">N259*S256+P259*S259-O259*T256-Q259*T259</f>
        <v>0</v>
      </c>
      <c r="Y259" s="9">
        <f t="shared" ref="Y259" si="1364">(N259*T256+O259*S256+P259*T259+Q259*S259)</f>
        <v>0.99451059246973372</v>
      </c>
      <c r="Z259" s="2">
        <f t="shared" ref="Z259" si="1365">N259*U256+P259*U259-O259*V256-Q259*V259</f>
        <v>0.6427103780459672</v>
      </c>
      <c r="AA259" s="8">
        <f t="shared" ref="AA259" si="1366">(N259*V256+O259*U256+P259*V259+Q259*U259)</f>
        <v>0</v>
      </c>
      <c r="AB259" s="22"/>
      <c r="AC259" s="1">
        <v>0</v>
      </c>
      <c r="AD259" s="9">
        <v>0</v>
      </c>
      <c r="AE259" s="2">
        <v>1</v>
      </c>
      <c r="AF259" s="8">
        <v>0</v>
      </c>
      <c r="AH259" s="1">
        <f t="shared" ref="AH259" si="1367">X259*AC256+Z259*AC259-Y259*AD256-AA259*AD259</f>
        <v>0</v>
      </c>
      <c r="AI259" s="9">
        <f t="shared" ref="AI259" si="1368">(X259*AD256+Y259*AC256+Z259*AD259+AA259*AC259)</f>
        <v>0.99451059246973372</v>
      </c>
      <c r="AJ259" s="2">
        <f t="shared" ref="AJ259" si="1369">X259*AE256+Z259*AE259-Y259*AF256-AA259*AF259</f>
        <v>4.6092931811093751E-2</v>
      </c>
      <c r="AK259" s="8">
        <f t="shared" ref="AK259" si="1370">(X259*AF256+Y259*AE256+Z259*AF259+AA259*AE259)</f>
        <v>0</v>
      </c>
      <c r="AM259" s="20">
        <f t="shared" ref="AM259" si="1371">1/$AN$9</f>
        <v>1</v>
      </c>
      <c r="AN259" s="27">
        <v>0</v>
      </c>
      <c r="AO259" s="21">
        <v>1</v>
      </c>
      <c r="AP259" s="26">
        <v>0</v>
      </c>
      <c r="AR259" s="1">
        <f t="shared" ref="AR259" si="1372">AH259*AM256+AJ259*AM259-AI259*AN256-AK259*AN259</f>
        <v>4.6092931811093751E-2</v>
      </c>
      <c r="AS259" s="9">
        <f t="shared" ref="AS259" si="1373">(AH259*AN256+AI259*AM256+AJ259*AN259+AK259*AM259)</f>
        <v>0.99451059246973372</v>
      </c>
      <c r="AT259" s="2">
        <f t="shared" ref="AT259" si="1374">AH259*AO256+AJ259*AO259-AI259*AP256-AK259*AP259</f>
        <v>4.6092931811093751E-2</v>
      </c>
      <c r="AU259" s="8">
        <f t="shared" ref="AU259" si="1375">(AH259*AP256+AI259*AO256+AJ259*AP259+AK259*AO259)</f>
        <v>0</v>
      </c>
      <c r="AW259" s="49">
        <f t="shared" ref="AW259" si="1376">(180/PI())*ATAN(-1*(AS256/AR256))</f>
        <v>-76.563899521191743</v>
      </c>
      <c r="AY259" s="140">
        <f t="shared" ref="AY259" si="1377">20*LOG(((1-(10^(AW256/20)^2)*(1-((1-AY256)/(1+AY256))^2))^0.5))</f>
        <v>-20.333637866440284</v>
      </c>
      <c r="AZ259" s="13"/>
      <c r="BA259" s="85">
        <f t="shared" si="1168"/>
        <v>4.5999999999999996</v>
      </c>
      <c r="BB259" s="86">
        <f t="shared" si="1169"/>
        <v>-31.909331686384395</v>
      </c>
      <c r="BC259" s="90">
        <f t="shared" si="1170"/>
        <v>-74.397036652609302</v>
      </c>
      <c r="BD259" s="92"/>
      <c r="BE259" s="14">
        <f t="shared" si="1167"/>
        <v>-3.4869520289482288</v>
      </c>
      <c r="BF259" s="90">
        <f t="shared" si="1192"/>
        <v>-6.0858793764243212E-2</v>
      </c>
      <c r="BG259" s="142">
        <f t="shared" si="1171"/>
        <v>-1.9126809498829491E-3</v>
      </c>
    </row>
    <row r="260" spans="2:59" ht="18.600000000000001" customHeight="1">
      <c r="AY260" s="37"/>
      <c r="BA260" s="85">
        <f t="shared" si="1168"/>
        <v>4.62</v>
      </c>
      <c r="BB260" s="86">
        <f t="shared" si="1169"/>
        <v>-31.973505971387901</v>
      </c>
      <c r="BC260" s="90">
        <f t="shared" si="1170"/>
        <v>-74.466775693188268</v>
      </c>
      <c r="BD260" s="88"/>
      <c r="BE260" s="14">
        <f t="shared" si="1167"/>
        <v>-3.4553593322393565</v>
      </c>
      <c r="BF260" s="90">
        <f t="shared" si="1192"/>
        <v>-6.0307397187089419E-2</v>
      </c>
      <c r="BG260" s="142">
        <f t="shared" si="1171"/>
        <v>-1.8796116922237802E-3</v>
      </c>
    </row>
    <row r="261" spans="2:59" ht="18.600000000000001" customHeight="1" thickBot="1">
      <c r="D261" s="22" t="s">
        <v>60</v>
      </c>
      <c r="E261" s="22"/>
      <c r="F261" s="22"/>
      <c r="G261" s="22"/>
      <c r="H261" s="22"/>
      <c r="I261" s="22" t="s">
        <v>61</v>
      </c>
      <c r="J261" s="22"/>
      <c r="K261" s="22"/>
      <c r="L261" s="22"/>
      <c r="M261" s="23"/>
      <c r="N261" s="23"/>
      <c r="O261" s="28" t="s">
        <v>62</v>
      </c>
      <c r="P261" s="23"/>
      <c r="Q261" s="23"/>
      <c r="R261" s="23"/>
      <c r="S261" s="22"/>
      <c r="T261" s="22" t="s">
        <v>63</v>
      </c>
      <c r="U261" s="23"/>
      <c r="V261" s="23"/>
      <c r="W261" s="23"/>
      <c r="X261" s="23"/>
      <c r="Y261" s="28" t="s">
        <v>64</v>
      </c>
      <c r="Z261" s="23"/>
      <c r="AA261" s="23"/>
      <c r="AB261" s="23"/>
      <c r="AC261" s="28" t="s">
        <v>65</v>
      </c>
      <c r="AD261" s="22"/>
      <c r="AE261" s="22"/>
      <c r="AF261" s="22"/>
      <c r="AG261" s="22"/>
      <c r="AH261" s="23"/>
      <c r="AI261" s="28" t="s">
        <v>66</v>
      </c>
      <c r="AJ261" s="23"/>
      <c r="AK261" s="23"/>
      <c r="AL261" s="22"/>
      <c r="AM261" s="28" t="s">
        <v>67</v>
      </c>
      <c r="AN261" s="22"/>
      <c r="AO261" s="23"/>
      <c r="AP261" s="23"/>
      <c r="AQ261" s="23"/>
      <c r="AR261" s="23"/>
      <c r="AS261" s="28" t="s">
        <v>68</v>
      </c>
      <c r="AT261" s="23"/>
      <c r="AU261" s="23"/>
      <c r="BA261" s="85">
        <f t="shared" si="1168"/>
        <v>4.6399999999999997</v>
      </c>
      <c r="BB261" s="86">
        <f t="shared" si="1169"/>
        <v>-32.037521212265425</v>
      </c>
      <c r="BC261" s="90">
        <f t="shared" si="1170"/>
        <v>-74.535882879833053</v>
      </c>
      <c r="BD261" s="88"/>
      <c r="BE261" s="14">
        <f t="shared" si="1167"/>
        <v>-3.4242022872312026</v>
      </c>
      <c r="BF261" s="90">
        <f t="shared" si="1192"/>
        <v>-5.9763604166505065E-2</v>
      </c>
      <c r="BG261" s="142">
        <f t="shared" si="1171"/>
        <v>-1.8471929457097513E-3</v>
      </c>
    </row>
    <row r="262" spans="2:59" ht="18.600000000000001" customHeight="1" thickBot="1">
      <c r="B262" s="11"/>
      <c r="D262" s="212" t="s">
        <v>69</v>
      </c>
      <c r="E262" s="213"/>
      <c r="F262" s="214" t="s">
        <v>70</v>
      </c>
      <c r="G262" s="215"/>
      <c r="H262" s="207"/>
      <c r="I262" s="212" t="s">
        <v>71</v>
      </c>
      <c r="J262" s="213"/>
      <c r="K262" s="214" t="s">
        <v>72</v>
      </c>
      <c r="L262" s="215"/>
      <c r="M262" s="23"/>
      <c r="N262" s="208" t="s">
        <v>73</v>
      </c>
      <c r="O262" s="209"/>
      <c r="P262" s="210" t="s">
        <v>74</v>
      </c>
      <c r="Q262" s="211"/>
      <c r="R262" s="23"/>
      <c r="S262" s="212" t="s">
        <v>75</v>
      </c>
      <c r="T262" s="213"/>
      <c r="U262" s="214" t="s">
        <v>76</v>
      </c>
      <c r="V262" s="215"/>
      <c r="W262" s="22"/>
      <c r="X262" s="208" t="s">
        <v>77</v>
      </c>
      <c r="Y262" s="209"/>
      <c r="Z262" s="210" t="s">
        <v>78</v>
      </c>
      <c r="AA262" s="211"/>
      <c r="AB262" s="22"/>
      <c r="AC262" s="212" t="s">
        <v>79</v>
      </c>
      <c r="AD262" s="213"/>
      <c r="AE262" s="214" t="s">
        <v>80</v>
      </c>
      <c r="AF262" s="215"/>
      <c r="AG262" s="22"/>
      <c r="AH262" s="208" t="s">
        <v>81</v>
      </c>
      <c r="AI262" s="209"/>
      <c r="AJ262" s="210" t="s">
        <v>82</v>
      </c>
      <c r="AK262" s="211"/>
      <c r="AL262" s="22"/>
      <c r="AM262" s="212" t="s">
        <v>83</v>
      </c>
      <c r="AN262" s="213"/>
      <c r="AO262" s="214" t="s">
        <v>84</v>
      </c>
      <c r="AP262" s="215"/>
      <c r="AQ262" s="23"/>
      <c r="AR262" s="208" t="s">
        <v>85</v>
      </c>
      <c r="AS262" s="209"/>
      <c r="AT262" s="210" t="s">
        <v>86</v>
      </c>
      <c r="AU262" s="211"/>
      <c r="AW262" s="29" t="s">
        <v>4</v>
      </c>
      <c r="AY262" s="136" t="s">
        <v>46</v>
      </c>
      <c r="AZ262" s="13"/>
      <c r="BA262" s="85">
        <f t="shared" si="1168"/>
        <v>4.66</v>
      </c>
      <c r="BB262" s="86">
        <f t="shared" si="1169"/>
        <v>-32.101376817612227</v>
      </c>
      <c r="BC262" s="90">
        <f t="shared" si="1170"/>
        <v>-74.604366925577679</v>
      </c>
      <c r="BD262" s="92"/>
      <c r="BE262" s="14">
        <f t="shared" si="1167"/>
        <v>-3.3934727609754858</v>
      </c>
      <c r="BF262" s="90">
        <f t="shared" si="1192"/>
        <v>-5.9227272755764768E-2</v>
      </c>
      <c r="BG262" s="142">
        <f t="shared" si="1171"/>
        <v>-1.8154109750150838E-3</v>
      </c>
    </row>
    <row r="263" spans="2:59" ht="18.600000000000001" customHeight="1" thickTop="1" thickBot="1">
      <c r="B263" s="40">
        <v>0.76</v>
      </c>
      <c r="D263" s="1">
        <v>1</v>
      </c>
      <c r="E263" s="7">
        <v>0</v>
      </c>
      <c r="F263" s="2">
        <v>0</v>
      </c>
      <c r="G263" s="8">
        <v>0</v>
      </c>
      <c r="I263" s="1">
        <v>1</v>
      </c>
      <c r="J263" s="9">
        <v>0</v>
      </c>
      <c r="K263" s="2">
        <v>0</v>
      </c>
      <c r="L263" s="9">
        <f t="shared" ref="L263" si="1378">IF(0=(1-$J$9*$K$9*$B263^2),10^14,$B263*$K$9/(1-$J$9*$K$9*$B263^2))</f>
        <v>0.88433896170903892</v>
      </c>
      <c r="N263" s="1">
        <f t="shared" ref="N263" si="1379">D263*I263+F263*I266-E263*J263-G263*J266</f>
        <v>1</v>
      </c>
      <c r="O263" s="9">
        <f t="shared" ref="O263" si="1380">(D263*J263+E263*I263+F263*J266+G263*I266)</f>
        <v>0</v>
      </c>
      <c r="P263" s="2">
        <f t="shared" ref="P263" si="1381">D263*K263+F263*K266-E263*L263-G263*L266</f>
        <v>0</v>
      </c>
      <c r="Q263" s="8">
        <f t="shared" ref="Q263" si="1382">(D263*L263+E263*K263+F263*L266+G263*K266)</f>
        <v>0.88433896170903892</v>
      </c>
      <c r="S263" s="1">
        <v>1</v>
      </c>
      <c r="T263" s="7">
        <v>0</v>
      </c>
      <c r="U263" s="2">
        <v>0</v>
      </c>
      <c r="V263" s="8">
        <v>0</v>
      </c>
      <c r="X263" s="1">
        <f t="shared" ref="X263" si="1383">N263*S263+P263*S266-O263*T263-Q263*T266</f>
        <v>0.18723908011610602</v>
      </c>
      <c r="Y263" s="9">
        <f t="shared" ref="Y263" si="1384">(N263*T263+O263*S263+P263*T266+Q263*S266)</f>
        <v>0</v>
      </c>
      <c r="Z263" s="2">
        <f t="shared" ref="Z263" si="1385">N263*U263+P263*U266-O263*V263-Q263*V266</f>
        <v>0</v>
      </c>
      <c r="AA263" s="8">
        <f t="shared" ref="AA263" si="1386">(N263*V263+O263*U263+P263*V266+Q263*U266)</f>
        <v>0.88433896170903892</v>
      </c>
      <c r="AB263" s="22"/>
      <c r="AC263" s="1">
        <v>1</v>
      </c>
      <c r="AD263" s="9">
        <v>0</v>
      </c>
      <c r="AE263" s="2">
        <v>0</v>
      </c>
      <c r="AF263" s="9">
        <f t="shared" ref="AF263" si="1387">$B263*$AE$9</f>
        <v>0.61612440000000002</v>
      </c>
      <c r="AH263" s="1">
        <f t="shared" ref="AH263" si="1388">X263*AC263+Z263*AC266-Y263*AD263-AA263*AD266</f>
        <v>0.18723908011610602</v>
      </c>
      <c r="AI263" s="9">
        <f t="shared" ref="AI263" si="1389">(X263*AD263+Y263*AC263+Z263*AD266+AA263*AC266)</f>
        <v>0</v>
      </c>
      <c r="AJ263" s="2">
        <f t="shared" ref="AJ263" si="1390">X263*AE263+Z263*AE266-Y263*AF263-AA263*AF266</f>
        <v>0</v>
      </c>
      <c r="AK263" s="8">
        <f t="shared" ref="AK263" si="1391">(X263*AF263+Y263*AE263+Z263*AF266+AA263*AE266)</f>
        <v>0.99970152760212672</v>
      </c>
      <c r="AM263" s="18">
        <v>1</v>
      </c>
      <c r="AN263" s="25">
        <v>0</v>
      </c>
      <c r="AO263" s="14">
        <v>0</v>
      </c>
      <c r="AP263" s="24">
        <v>0</v>
      </c>
      <c r="AR263" s="1">
        <f t="shared" ref="AR263" si="1392">AH263*AM263+AJ263*AM266-AI263*AN263-AK263*AN266</f>
        <v>0.18723908011610602</v>
      </c>
      <c r="AS263" s="9">
        <f t="shared" ref="AS263" si="1393">(AH263*AN263+AI263*AM263+AJ263*AN266+AK263*AM266)</f>
        <v>0.99970152760212672</v>
      </c>
      <c r="AT263" s="2">
        <f t="shared" ref="AT263" si="1394">AH263*AO263+AJ263*AO266-AI263*AP263-AK263*AP266</f>
        <v>0</v>
      </c>
      <c r="AU263" s="8">
        <f t="shared" ref="AU263" si="1395">(AH263*AP263+AI263*AO263+AJ263*AP266+AK263*AO266)</f>
        <v>0.99970152760212672</v>
      </c>
      <c r="AW263" s="30">
        <f t="shared" ref="AW263" si="1396">20*LOG(((1+$AN$9)/$AN$9)/((AR263+AR266)^2+(AS263+AS266)^2)^0.5)</f>
        <v>-3.6630015601443966E-2</v>
      </c>
      <c r="AY263" s="137">
        <f t="shared" ref="AY263" si="1397">((AR263^2+AS263^2)^0.5)/((AR266^2+AS266^2)^0.5)</f>
        <v>1.0173806824941753</v>
      </c>
      <c r="AZ263" s="13"/>
      <c r="BA263" s="85">
        <f t="shared" si="1168"/>
        <v>4.68</v>
      </c>
      <c r="BB263" s="86">
        <f t="shared" si="1169"/>
        <v>-32.16507224845801</v>
      </c>
      <c r="BC263" s="90">
        <f t="shared" si="1170"/>
        <v>-74.672236380797187</v>
      </c>
      <c r="BD263" s="92"/>
      <c r="BE263" s="14">
        <f t="shared" si="1167"/>
        <v>-3.3631628132275826</v>
      </c>
      <c r="BF263" s="90">
        <f t="shared" si="1192"/>
        <v>-5.8698264371456421E-2</v>
      </c>
      <c r="BG263" s="142">
        <f t="shared" si="1171"/>
        <v>-1.7842523284189327E-3</v>
      </c>
    </row>
    <row r="264" spans="2:59" ht="18.600000000000001" customHeight="1" thickBot="1">
      <c r="D264" s="3"/>
      <c r="G264" s="4"/>
      <c r="I264" s="3"/>
      <c r="L264" s="4"/>
      <c r="N264" s="3"/>
      <c r="Q264" s="4"/>
      <c r="S264" s="3"/>
      <c r="V264" s="4"/>
      <c r="X264" s="3"/>
      <c r="AA264" s="4"/>
      <c r="AC264" s="3"/>
      <c r="AF264" s="4"/>
      <c r="AH264" s="3"/>
      <c r="AK264" s="4"/>
      <c r="AM264" s="18"/>
      <c r="AN264" s="14"/>
      <c r="AO264" s="14"/>
      <c r="AP264" s="19"/>
      <c r="AR264" s="3"/>
      <c r="AU264" s="4"/>
      <c r="AY264" s="138"/>
      <c r="AZ264" s="13"/>
      <c r="BA264" s="85">
        <f t="shared" si="1168"/>
        <v>4.7</v>
      </c>
      <c r="BB264" s="86">
        <f t="shared" si="1169"/>
        <v>-32.228607016058135</v>
      </c>
      <c r="BC264" s="90">
        <f t="shared" si="1170"/>
        <v>-74.739499637061741</v>
      </c>
      <c r="BD264" s="92"/>
      <c r="BE264" s="14">
        <f t="shared" si="1167"/>
        <v>-3.3332646908967689</v>
      </c>
      <c r="BF264" s="90">
        <f t="shared" si="1192"/>
        <v>-5.817644369661968E-2</v>
      </c>
      <c r="BG264" s="142">
        <f t="shared" si="1171"/>
        <v>-1.7537038335407591E-3</v>
      </c>
    </row>
    <row r="265" spans="2:59" ht="18.600000000000001" customHeight="1" thickBot="1">
      <c r="D265" s="216" t="s">
        <v>87</v>
      </c>
      <c r="E265" s="217"/>
      <c r="F265" s="218" t="s">
        <v>88</v>
      </c>
      <c r="G265" s="219"/>
      <c r="H265" s="207"/>
      <c r="I265" s="216" t="s">
        <v>89</v>
      </c>
      <c r="J265" s="217"/>
      <c r="K265" s="218" t="s">
        <v>90</v>
      </c>
      <c r="L265" s="219"/>
      <c r="N265" s="208" t="s">
        <v>7</v>
      </c>
      <c r="O265" s="209"/>
      <c r="P265" s="210" t="s">
        <v>8</v>
      </c>
      <c r="Q265" s="211"/>
      <c r="S265" s="216" t="s">
        <v>91</v>
      </c>
      <c r="T265" s="217"/>
      <c r="U265" s="218" t="s">
        <v>92</v>
      </c>
      <c r="V265" s="219"/>
      <c r="W265" s="22"/>
      <c r="X265" s="208" t="s">
        <v>93</v>
      </c>
      <c r="Y265" s="209"/>
      <c r="Z265" s="210" t="s">
        <v>94</v>
      </c>
      <c r="AA265" s="211"/>
      <c r="AB265" s="22"/>
      <c r="AC265" s="216" t="s">
        <v>3</v>
      </c>
      <c r="AD265" s="217"/>
      <c r="AE265" s="218" t="s">
        <v>2</v>
      </c>
      <c r="AF265" s="219"/>
      <c r="AG265" s="22"/>
      <c r="AH265" s="208" t="s">
        <v>95</v>
      </c>
      <c r="AI265" s="209"/>
      <c r="AJ265" s="210" t="s">
        <v>96</v>
      </c>
      <c r="AK265" s="211"/>
      <c r="AL265" s="22"/>
      <c r="AM265" s="216" t="s">
        <v>97</v>
      </c>
      <c r="AN265" s="217"/>
      <c r="AO265" s="218" t="s">
        <v>98</v>
      </c>
      <c r="AP265" s="219"/>
      <c r="AR265" s="208" t="s">
        <v>99</v>
      </c>
      <c r="AS265" s="209"/>
      <c r="AT265" s="210" t="s">
        <v>100</v>
      </c>
      <c r="AU265" s="211"/>
      <c r="AW265" s="48" t="s">
        <v>10</v>
      </c>
      <c r="AY265" s="139" t="s">
        <v>47</v>
      </c>
      <c r="AZ265" s="13"/>
      <c r="BA265" s="85">
        <f t="shared" si="1168"/>
        <v>4.72</v>
      </c>
      <c r="BB265" s="86">
        <f t="shared" si="1169"/>
        <v>-32.291980679778717</v>
      </c>
      <c r="BC265" s="90">
        <f t="shared" si="1170"/>
        <v>-74.806164930879675</v>
      </c>
      <c r="BD265" s="92"/>
      <c r="BE265" s="14">
        <f t="shared" si="1167"/>
        <v>-3.3037708226692732</v>
      </c>
      <c r="BF265" s="90">
        <f t="shared" si="1192"/>
        <v>-5.7661678586900529E-2</v>
      </c>
      <c r="BG265" s="142">
        <f t="shared" si="1171"/>
        <v>-1.7237525930087817E-3</v>
      </c>
    </row>
    <row r="266" spans="2:59" ht="18.600000000000001" customHeight="1" thickTop="1" thickBot="1">
      <c r="D266" s="1">
        <v>0</v>
      </c>
      <c r="E266" s="8">
        <f t="shared" ref="E266" si="1398">$E$9*$B263</f>
        <v>0.43069960000000002</v>
      </c>
      <c r="F266" s="2">
        <v>1</v>
      </c>
      <c r="G266" s="8">
        <v>0</v>
      </c>
      <c r="I266" s="1">
        <v>0</v>
      </c>
      <c r="J266" s="9">
        <v>0</v>
      </c>
      <c r="K266" s="2">
        <v>1</v>
      </c>
      <c r="L266" s="8">
        <v>0</v>
      </c>
      <c r="N266" s="1">
        <f t="shared" ref="N266" si="1399">D266*I263+F266*I266-E266*J263-G266*J266</f>
        <v>0</v>
      </c>
      <c r="O266" s="9">
        <f t="shared" ref="O266" si="1400">(D266*J263+E266*I263+F266*J266+G266*I266)</f>
        <v>0.43069960000000002</v>
      </c>
      <c r="P266" s="2">
        <f t="shared" ref="P266" si="1401">D266*K263+F266*K266-E266*L263-G266*L266</f>
        <v>0.61911556292750158</v>
      </c>
      <c r="Q266" s="8">
        <f t="shared" ref="Q266" si="1402">(D266*L263+E266*K263+F266*L266+G266*K266)</f>
        <v>0</v>
      </c>
      <c r="S266" s="1">
        <v>0</v>
      </c>
      <c r="T266" s="8">
        <f t="shared" ref="T266" si="1403">$T$9*$B263</f>
        <v>0.9190604</v>
      </c>
      <c r="U266" s="2">
        <v>1</v>
      </c>
      <c r="V266" s="8">
        <v>0</v>
      </c>
      <c r="X266" s="1">
        <f t="shared" ref="X266" si="1404">N266*S263+P266*S266-O266*T263-Q266*T266</f>
        <v>0</v>
      </c>
      <c r="Y266" s="9">
        <f t="shared" ref="Y266" si="1405">(N266*T263+O266*S263+P266*T266+Q266*S266)</f>
        <v>0.99970419691037482</v>
      </c>
      <c r="Z266" s="2">
        <f t="shared" ref="Z266" si="1406">N266*U263+P266*U266-O266*V263-Q266*V266</f>
        <v>0.61911556292750158</v>
      </c>
      <c r="AA266" s="8">
        <f t="shared" ref="AA266" si="1407">(N266*V263+O266*U263+P266*V266+Q266*U266)</f>
        <v>0</v>
      </c>
      <c r="AB266" s="22"/>
      <c r="AC266" s="1">
        <v>0</v>
      </c>
      <c r="AD266" s="9">
        <v>0</v>
      </c>
      <c r="AE266" s="2">
        <v>1</v>
      </c>
      <c r="AF266" s="8">
        <v>0</v>
      </c>
      <c r="AH266" s="1">
        <f t="shared" ref="AH266" si="1408">X266*AC263+Z266*AC266-Y266*AD263-AA266*AD266</f>
        <v>0</v>
      </c>
      <c r="AI266" s="9">
        <f t="shared" ref="AI266" si="1409">(X266*AD263+Y266*AC263+Z266*AD266+AA266*AC266)</f>
        <v>0.99970419691037482</v>
      </c>
      <c r="AJ266" s="2">
        <f t="shared" ref="AJ266" si="1410">X266*AE263+Z266*AE266-Y266*AF263-AA266*AF266</f>
        <v>3.1734144286150734E-3</v>
      </c>
      <c r="AK266" s="8">
        <f t="shared" ref="AK266" si="1411">(X266*AF263+Y266*AE263+Z266*AF266+AA266*AE266)</f>
        <v>0</v>
      </c>
      <c r="AM266" s="20">
        <f t="shared" ref="AM266" si="1412">1/$AN$9</f>
        <v>1</v>
      </c>
      <c r="AN266" s="27">
        <v>0</v>
      </c>
      <c r="AO266" s="21">
        <v>1</v>
      </c>
      <c r="AP266" s="26">
        <v>0</v>
      </c>
      <c r="AR266" s="1">
        <f t="shared" ref="AR266" si="1413">AH266*AM263+AJ266*AM266-AI266*AN263-AK266*AN266</f>
        <v>3.1734144286150734E-3</v>
      </c>
      <c r="AS266" s="9">
        <f t="shared" ref="AS266" si="1414">(AH266*AN263+AI266*AM263+AJ266*AN266+AK266*AM266)</f>
        <v>0.99970419691037482</v>
      </c>
      <c r="AT266" s="2">
        <f t="shared" ref="AT266" si="1415">AH266*AO263+AJ266*AO266-AI266*AP263-AK266*AP266</f>
        <v>3.1734144286150734E-3</v>
      </c>
      <c r="AU266" s="8">
        <f t="shared" ref="AU266" si="1416">(AH266*AP263+AI266*AO263+AJ266*AP266+AK266*AO266)</f>
        <v>0</v>
      </c>
      <c r="AW266" s="49">
        <f t="shared" ref="AW266" si="1417">(180/PI())*ATAN(-1*(AS263/AR263))</f>
        <v>-79.391692840258202</v>
      </c>
      <c r="AY266" s="140">
        <f t="shared" ref="AY266" si="1418">20*LOG(((1-(10^(AW263/20)^2)*(1-((1-AY263)/(1+AY263))^2))^0.5))</f>
        <v>-20.719881068138605</v>
      </c>
      <c r="AZ266" s="13"/>
      <c r="BA266" s="85">
        <f t="shared" si="1168"/>
        <v>4.74</v>
      </c>
      <c r="BB266" s="86">
        <f t="shared" si="1169"/>
        <v>-32.355192845071365</v>
      </c>
      <c r="BC266" s="90">
        <f t="shared" si="1170"/>
        <v>-74.872240347333062</v>
      </c>
      <c r="BD266" s="92"/>
      <c r="BE266" s="14">
        <f t="shared" si="1167"/>
        <v>-3.2746738138187212</v>
      </c>
      <c r="BF266" s="90">
        <f t="shared" si="1192"/>
        <v>-5.7153839979976466E-2</v>
      </c>
      <c r="BG266" s="142">
        <f t="shared" si="1171"/>
        <v>-1.6943859800605254E-3</v>
      </c>
    </row>
    <row r="267" spans="2:59" ht="18.600000000000001" customHeight="1">
      <c r="AY267" s="37"/>
      <c r="BA267" s="85">
        <f t="shared" si="1168"/>
        <v>4.76</v>
      </c>
      <c r="BB267" s="86">
        <f t="shared" si="1169"/>
        <v>-32.418243161533297</v>
      </c>
      <c r="BC267" s="90">
        <f t="shared" si="1170"/>
        <v>-74.937733823609435</v>
      </c>
      <c r="BD267" s="88"/>
      <c r="BE267" s="14">
        <f t="shared" si="1167"/>
        <v>-3.2459664412008453</v>
      </c>
      <c r="BF267" s="90">
        <f t="shared" si="1192"/>
        <v>-5.6652801808197671E-2</v>
      </c>
      <c r="BG267" s="142">
        <f t="shared" si="1171"/>
        <v>-1.6655916341014924E-3</v>
      </c>
    </row>
    <row r="268" spans="2:59" ht="18.600000000000001" customHeight="1" thickBot="1">
      <c r="D268" s="22" t="s">
        <v>60</v>
      </c>
      <c r="E268" s="22"/>
      <c r="F268" s="22"/>
      <c r="G268" s="22"/>
      <c r="H268" s="22"/>
      <c r="I268" s="22" t="s">
        <v>61</v>
      </c>
      <c r="J268" s="22"/>
      <c r="K268" s="22"/>
      <c r="L268" s="22"/>
      <c r="M268" s="23"/>
      <c r="N268" s="23"/>
      <c r="O268" s="28" t="s">
        <v>62</v>
      </c>
      <c r="P268" s="23"/>
      <c r="Q268" s="23"/>
      <c r="R268" s="23"/>
      <c r="S268" s="22"/>
      <c r="T268" s="22" t="s">
        <v>63</v>
      </c>
      <c r="U268" s="23"/>
      <c r="V268" s="23"/>
      <c r="W268" s="23"/>
      <c r="X268" s="23"/>
      <c r="Y268" s="28" t="s">
        <v>64</v>
      </c>
      <c r="Z268" s="23"/>
      <c r="AA268" s="23"/>
      <c r="AB268" s="23"/>
      <c r="AC268" s="28" t="s">
        <v>65</v>
      </c>
      <c r="AD268" s="22"/>
      <c r="AE268" s="22"/>
      <c r="AF268" s="22"/>
      <c r="AG268" s="22"/>
      <c r="AH268" s="23"/>
      <c r="AI268" s="28" t="s">
        <v>66</v>
      </c>
      <c r="AJ268" s="23"/>
      <c r="AK268" s="23"/>
      <c r="AL268" s="22"/>
      <c r="AM268" s="28" t="s">
        <v>67</v>
      </c>
      <c r="AN268" s="22"/>
      <c r="AO268" s="23"/>
      <c r="AP268" s="23"/>
      <c r="AQ268" s="23"/>
      <c r="AR268" s="23"/>
      <c r="AS268" s="28" t="s">
        <v>68</v>
      </c>
      <c r="AT268" s="23"/>
      <c r="AU268" s="23"/>
      <c r="BA268" s="85">
        <f t="shared" si="1168"/>
        <v>4.78</v>
      </c>
      <c r="BB268" s="86">
        <f t="shared" si="1169"/>
        <v>-32.481131321048991</v>
      </c>
      <c r="BC268" s="90">
        <f t="shared" si="1170"/>
        <v>-75.002653152433453</v>
      </c>
      <c r="BD268" s="88"/>
      <c r="BE268" s="14">
        <f t="shared" si="1167"/>
        <v>-3.2176416483992627</v>
      </c>
      <c r="BF268" s="90">
        <f t="shared" si="1192"/>
        <v>-5.6158440913864863E-2</v>
      </c>
      <c r="BG268" s="142">
        <f t="shared" si="1171"/>
        <v>-1.6373574562219293E-3</v>
      </c>
    </row>
    <row r="269" spans="2:59" ht="18.600000000000001" customHeight="1" thickBot="1">
      <c r="B269" s="11"/>
      <c r="D269" s="212" t="s">
        <v>69</v>
      </c>
      <c r="E269" s="213"/>
      <c r="F269" s="214" t="s">
        <v>70</v>
      </c>
      <c r="G269" s="215"/>
      <c r="H269" s="207"/>
      <c r="I269" s="212" t="s">
        <v>71</v>
      </c>
      <c r="J269" s="213"/>
      <c r="K269" s="214" t="s">
        <v>72</v>
      </c>
      <c r="L269" s="215"/>
      <c r="M269" s="23"/>
      <c r="N269" s="208" t="s">
        <v>73</v>
      </c>
      <c r="O269" s="209"/>
      <c r="P269" s="210" t="s">
        <v>74</v>
      </c>
      <c r="Q269" s="211"/>
      <c r="R269" s="23"/>
      <c r="S269" s="212" t="s">
        <v>75</v>
      </c>
      <c r="T269" s="213"/>
      <c r="U269" s="214" t="s">
        <v>76</v>
      </c>
      <c r="V269" s="215"/>
      <c r="W269" s="22"/>
      <c r="X269" s="208" t="s">
        <v>77</v>
      </c>
      <c r="Y269" s="209"/>
      <c r="Z269" s="210" t="s">
        <v>78</v>
      </c>
      <c r="AA269" s="211"/>
      <c r="AB269" s="22"/>
      <c r="AC269" s="212" t="s">
        <v>79</v>
      </c>
      <c r="AD269" s="213"/>
      <c r="AE269" s="214" t="s">
        <v>80</v>
      </c>
      <c r="AF269" s="215"/>
      <c r="AG269" s="22"/>
      <c r="AH269" s="208" t="s">
        <v>81</v>
      </c>
      <c r="AI269" s="209"/>
      <c r="AJ269" s="210" t="s">
        <v>82</v>
      </c>
      <c r="AK269" s="211"/>
      <c r="AL269" s="22"/>
      <c r="AM269" s="212" t="s">
        <v>83</v>
      </c>
      <c r="AN269" s="213"/>
      <c r="AO269" s="214" t="s">
        <v>84</v>
      </c>
      <c r="AP269" s="215"/>
      <c r="AQ269" s="23"/>
      <c r="AR269" s="208" t="s">
        <v>85</v>
      </c>
      <c r="AS269" s="209"/>
      <c r="AT269" s="210" t="s">
        <v>86</v>
      </c>
      <c r="AU269" s="211"/>
      <c r="AW269" s="29" t="s">
        <v>4</v>
      </c>
      <c r="AY269" s="136" t="s">
        <v>46</v>
      </c>
      <c r="AZ269" s="13"/>
      <c r="BA269" s="85">
        <f t="shared" si="1168"/>
        <v>4.8</v>
      </c>
      <c r="BB269" s="86">
        <f t="shared" si="1169"/>
        <v>-32.543857056009585</v>
      </c>
      <c r="BC269" s="90">
        <f t="shared" si="1170"/>
        <v>-75.067005985401437</v>
      </c>
      <c r="BD269" s="92"/>
      <c r="BE269" s="14">
        <f t="shared" si="1167"/>
        <v>-3.18969254105063</v>
      </c>
      <c r="BF269" s="90">
        <f t="shared" si="1192"/>
        <v>-5.5670636967637882E-2</v>
      </c>
      <c r="BG269" s="142">
        <f t="shared" si="1171"/>
        <v>-1.6096716046900082E-3</v>
      </c>
    </row>
    <row r="270" spans="2:59" ht="18.600000000000001" customHeight="1" thickTop="1" thickBot="1">
      <c r="B270" s="40">
        <v>0.78</v>
      </c>
      <c r="D270" s="1">
        <v>1</v>
      </c>
      <c r="E270" s="7">
        <v>0</v>
      </c>
      <c r="F270" s="2">
        <v>0</v>
      </c>
      <c r="G270" s="8">
        <v>0</v>
      </c>
      <c r="I270" s="1">
        <v>1</v>
      </c>
      <c r="J270" s="9">
        <v>0</v>
      </c>
      <c r="K270" s="2">
        <v>0</v>
      </c>
      <c r="L270" s="9">
        <f t="shared" ref="L270" si="1419">IF(0=(1-$J$9*$K$9*$B270^2),10^14,$B270*$K$9/(1-$J$9*$K$9*$B270^2))</f>
        <v>0.91766296557721494</v>
      </c>
      <c r="N270" s="1">
        <f t="shared" ref="N270" si="1420">D270*I270+F270*I273-E270*J270-G270*J273</f>
        <v>1</v>
      </c>
      <c r="O270" s="9">
        <f t="shared" ref="O270" si="1421">(D270*J270+E270*I270+F270*J273+G270*I273)</f>
        <v>0</v>
      </c>
      <c r="P270" s="2">
        <f t="shared" ref="P270" si="1422">D270*K270+F270*K273-E270*L270-G270*L273</f>
        <v>0</v>
      </c>
      <c r="Q270" s="8">
        <f t="shared" ref="Q270" si="1423">(D270*L270+E270*K270+F270*L273+G270*K273)</f>
        <v>0.91766296557721494</v>
      </c>
      <c r="S270" s="1">
        <v>1</v>
      </c>
      <c r="T270" s="7">
        <v>0</v>
      </c>
      <c r="U270" s="2">
        <v>0</v>
      </c>
      <c r="V270" s="8">
        <v>0</v>
      </c>
      <c r="X270" s="1">
        <f t="shared" ref="X270" si="1424">N270*S270+P270*S273-O270*T270-Q270*T273</f>
        <v>0.13441789483856115</v>
      </c>
      <c r="Y270" s="9">
        <f t="shared" ref="Y270" si="1425">(N270*T270+O270*S270+P270*T273+Q270*S273)</f>
        <v>0</v>
      </c>
      <c r="Z270" s="2">
        <f t="shared" ref="Z270" si="1426">N270*U270+P270*U273-O270*V270-Q270*V273</f>
        <v>0</v>
      </c>
      <c r="AA270" s="8">
        <f t="shared" ref="AA270" si="1427">(N270*V270+O270*U270+P270*V273+Q270*U273)</f>
        <v>0.91766296557721494</v>
      </c>
      <c r="AB270" s="22"/>
      <c r="AC270" s="1">
        <v>1</v>
      </c>
      <c r="AD270" s="9">
        <v>0</v>
      </c>
      <c r="AE270" s="2">
        <v>0</v>
      </c>
      <c r="AF270" s="9">
        <f t="shared" ref="AF270" si="1428">$B270*$AE$9</f>
        <v>0.63233820000000007</v>
      </c>
      <c r="AH270" s="1">
        <f t="shared" ref="AH270" si="1429">X270*AC270+Z270*AC273-Y270*AD270-AA270*AD273</f>
        <v>0.13441789483856115</v>
      </c>
      <c r="AI270" s="9">
        <f t="shared" ref="AI270" si="1430">(X270*AD270+Y270*AC270+Z270*AD273+AA270*AC273)</f>
        <v>0</v>
      </c>
      <c r="AJ270" s="2">
        <f t="shared" ref="AJ270" si="1431">X270*AE270+Z270*AE273-Y270*AF270-AA270*AF273</f>
        <v>0</v>
      </c>
      <c r="AK270" s="8">
        <f t="shared" ref="AK270" si="1432">(X270*AF270+Y270*AE270+Z270*AF273+AA270*AE273)</f>
        <v>1.00266053524722</v>
      </c>
      <c r="AM270" s="18">
        <v>1</v>
      </c>
      <c r="AN270" s="25">
        <v>0</v>
      </c>
      <c r="AO270" s="14">
        <v>0</v>
      </c>
      <c r="AP270" s="24">
        <v>0</v>
      </c>
      <c r="AR270" s="1">
        <f t="shared" ref="AR270" si="1433">AH270*AM270+AJ270*AM273-AI270*AN270-AK270*AN273</f>
        <v>0.13441789483856115</v>
      </c>
      <c r="AS270" s="9">
        <f t="shared" ref="AS270" si="1434">(AH270*AN270+AI270*AM270+AJ270*AN273+AK270*AM273)</f>
        <v>1.00266053524722</v>
      </c>
      <c r="AT270" s="2">
        <f t="shared" ref="AT270" si="1435">AH270*AO270+AJ270*AO273-AI270*AP270-AK270*AP273</f>
        <v>0</v>
      </c>
      <c r="AU270" s="8">
        <f t="shared" ref="AU270" si="1436">(AH270*AP270+AI270*AO270+AJ270*AP273+AK270*AO273)</f>
        <v>1.00266053524722</v>
      </c>
      <c r="AW270" s="30">
        <f t="shared" ref="AW270" si="1437">20*LOG(((1+$AN$9)/$AN$9)/((AR270+AR273)^2+(AS270+AS273)^2)^0.5)</f>
        <v>-3.2777356354133376E-2</v>
      </c>
      <c r="AY270" s="137">
        <f t="shared" ref="AY270" si="1438">((AR270^2+AS270^2)^0.5)/((AR273^2+AS273^2)^0.5)</f>
        <v>1.0081548781597642</v>
      </c>
      <c r="AZ270" s="13"/>
      <c r="BA270" s="85">
        <f t="shared" si="1168"/>
        <v>4.82</v>
      </c>
      <c r="BB270" s="86">
        <f t="shared" si="1169"/>
        <v>-32.606420137606463</v>
      </c>
      <c r="BC270" s="90">
        <f t="shared" si="1170"/>
        <v>-75.130799836222451</v>
      </c>
      <c r="BD270" s="92"/>
      <c r="BE270" s="14">
        <f t="shared" si="1167"/>
        <v>-3.1621123823108341</v>
      </c>
      <c r="BF270" s="90">
        <f t="shared" si="1192"/>
        <v>-5.5189272389405755E-2</v>
      </c>
      <c r="BG270" s="142">
        <f t="shared" si="1171"/>
        <v>-1.5825224904329658E-3</v>
      </c>
    </row>
    <row r="271" spans="2:59" ht="18.600000000000001" customHeight="1" thickBot="1">
      <c r="D271" s="3"/>
      <c r="G271" s="4"/>
      <c r="I271" s="3"/>
      <c r="L271" s="4"/>
      <c r="N271" s="3"/>
      <c r="Q271" s="4"/>
      <c r="S271" s="3"/>
      <c r="V271" s="4"/>
      <c r="X271" s="3"/>
      <c r="AA271" s="4"/>
      <c r="AC271" s="3"/>
      <c r="AF271" s="4"/>
      <c r="AH271" s="3"/>
      <c r="AK271" s="4"/>
      <c r="AM271" s="18"/>
      <c r="AN271" s="14"/>
      <c r="AO271" s="14"/>
      <c r="AP271" s="19"/>
      <c r="AR271" s="3"/>
      <c r="AU271" s="4"/>
      <c r="AY271" s="138"/>
      <c r="AZ271" s="13"/>
      <c r="BA271" s="85">
        <f t="shared" si="1168"/>
        <v>4.84</v>
      </c>
      <c r="BB271" s="86">
        <f t="shared" si="1169"/>
        <v>-32.668820374195768</v>
      </c>
      <c r="BC271" s="90">
        <f t="shared" si="1170"/>
        <v>-75.194042083868666</v>
      </c>
      <c r="BD271" s="92"/>
      <c r="BE271" s="14">
        <f t="shared" si="1167"/>
        <v>-3.1348945884793253</v>
      </c>
      <c r="BF271" s="90">
        <f t="shared" si="1192"/>
        <v>-5.4714232271916921E-2</v>
      </c>
      <c r="BG271" s="142">
        <f t="shared" si="1171"/>
        <v>-1.5558987725100507E-3</v>
      </c>
    </row>
    <row r="272" spans="2:59" ht="18.600000000000001" customHeight="1" thickBot="1">
      <c r="D272" s="216" t="s">
        <v>87</v>
      </c>
      <c r="E272" s="217"/>
      <c r="F272" s="218" t="s">
        <v>88</v>
      </c>
      <c r="G272" s="219"/>
      <c r="H272" s="207"/>
      <c r="I272" s="216" t="s">
        <v>89</v>
      </c>
      <c r="J272" s="217"/>
      <c r="K272" s="218" t="s">
        <v>90</v>
      </c>
      <c r="L272" s="219"/>
      <c r="N272" s="208" t="s">
        <v>7</v>
      </c>
      <c r="O272" s="209"/>
      <c r="P272" s="210" t="s">
        <v>8</v>
      </c>
      <c r="Q272" s="211"/>
      <c r="S272" s="216" t="s">
        <v>91</v>
      </c>
      <c r="T272" s="217"/>
      <c r="U272" s="218" t="s">
        <v>92</v>
      </c>
      <c r="V272" s="219"/>
      <c r="W272" s="22"/>
      <c r="X272" s="208" t="s">
        <v>93</v>
      </c>
      <c r="Y272" s="209"/>
      <c r="Z272" s="210" t="s">
        <v>94</v>
      </c>
      <c r="AA272" s="211"/>
      <c r="AB272" s="22"/>
      <c r="AC272" s="216" t="s">
        <v>3</v>
      </c>
      <c r="AD272" s="217"/>
      <c r="AE272" s="218" t="s">
        <v>2</v>
      </c>
      <c r="AF272" s="219"/>
      <c r="AG272" s="22"/>
      <c r="AH272" s="208" t="s">
        <v>95</v>
      </c>
      <c r="AI272" s="209"/>
      <c r="AJ272" s="210" t="s">
        <v>96</v>
      </c>
      <c r="AK272" s="211"/>
      <c r="AL272" s="22"/>
      <c r="AM272" s="216" t="s">
        <v>97</v>
      </c>
      <c r="AN272" s="217"/>
      <c r="AO272" s="218" t="s">
        <v>98</v>
      </c>
      <c r="AP272" s="219"/>
      <c r="AR272" s="208" t="s">
        <v>99</v>
      </c>
      <c r="AS272" s="209"/>
      <c r="AT272" s="210" t="s">
        <v>100</v>
      </c>
      <c r="AU272" s="211"/>
      <c r="AW272" s="48" t="s">
        <v>10</v>
      </c>
      <c r="AY272" s="139" t="s">
        <v>47</v>
      </c>
      <c r="AZ272" s="13"/>
      <c r="BA272" s="85">
        <f t="shared" si="1168"/>
        <v>4.8600000000000003</v>
      </c>
      <c r="BB272" s="86">
        <f t="shared" si="1169"/>
        <v>-32.731057609730513</v>
      </c>
      <c r="BC272" s="90">
        <f t="shared" si="1170"/>
        <v>-75.256739975638254</v>
      </c>
      <c r="BD272" s="92"/>
      <c r="BE272" s="14">
        <f t="shared" si="1167"/>
        <v>-3.1080327247665402</v>
      </c>
      <c r="BF272" s="90">
        <f t="shared" si="1192"/>
        <v>-5.424540430690683E-2</v>
      </c>
      <c r="BG272" s="142">
        <f t="shared" si="1171"/>
        <v>-1.5297893535820787E-3</v>
      </c>
    </row>
    <row r="273" spans="2:59" ht="18.600000000000001" customHeight="1" thickTop="1" thickBot="1">
      <c r="D273" s="1">
        <v>0</v>
      </c>
      <c r="E273" s="8">
        <f t="shared" ref="E273" si="1439">$E$9*$B270</f>
        <v>0.44203380000000003</v>
      </c>
      <c r="F273" s="2">
        <v>1</v>
      </c>
      <c r="G273" s="8">
        <v>0</v>
      </c>
      <c r="I273" s="1">
        <v>0</v>
      </c>
      <c r="J273" s="9">
        <v>0</v>
      </c>
      <c r="K273" s="2">
        <v>1</v>
      </c>
      <c r="L273" s="8">
        <v>0</v>
      </c>
      <c r="N273" s="1">
        <f t="shared" ref="N273" si="1440">D273*I270+F273*I273-E273*J270-G273*J273</f>
        <v>0</v>
      </c>
      <c r="O273" s="9">
        <f t="shared" ref="O273" si="1441">(D273*J270+E273*I270+F273*J273+G273*I273)</f>
        <v>0.44203380000000003</v>
      </c>
      <c r="P273" s="2">
        <f t="shared" ref="P273" si="1442">D273*K270+F273*K273-E273*L270-G273*L273</f>
        <v>0.59436195220663446</v>
      </c>
      <c r="Q273" s="8">
        <f t="shared" ref="Q273" si="1443">(D273*L270+E273*K270+F273*L273+G273*K273)</f>
        <v>0</v>
      </c>
      <c r="S273" s="1">
        <v>0</v>
      </c>
      <c r="T273" s="8">
        <f t="shared" ref="T273" si="1444">$T$9*$B270</f>
        <v>0.94324620000000003</v>
      </c>
      <c r="U273" s="2">
        <v>1</v>
      </c>
      <c r="V273" s="8">
        <v>0</v>
      </c>
      <c r="X273" s="1">
        <f t="shared" ref="X273" si="1445">N273*S270+P273*S273-O273*T270-Q273*T273</f>
        <v>0</v>
      </c>
      <c r="Y273" s="9">
        <f t="shared" ref="Y273" si="1446">(N273*T270+O273*S270+P273*T273+Q273*S273)</f>
        <v>1.0026634528434895</v>
      </c>
      <c r="Z273" s="2">
        <f t="shared" ref="Z273" si="1447">N273*U270+P273*U273-O273*V270-Q273*V273</f>
        <v>0.59436195220663446</v>
      </c>
      <c r="AA273" s="8">
        <f t="shared" ref="AA273" si="1448">(N273*V270+O273*U270+P273*V273+Q273*U273)</f>
        <v>0</v>
      </c>
      <c r="AB273" s="22"/>
      <c r="AC273" s="1">
        <v>0</v>
      </c>
      <c r="AD273" s="9">
        <v>0</v>
      </c>
      <c r="AE273" s="2">
        <v>1</v>
      </c>
      <c r="AF273" s="8">
        <v>0</v>
      </c>
      <c r="AH273" s="1">
        <f t="shared" ref="AH273" si="1449">X273*AC270+Z273*AC273-Y273*AD270-AA273*AD273</f>
        <v>0</v>
      </c>
      <c r="AI273" s="9">
        <f t="shared" ref="AI273" si="1450">(X273*AD270+Y273*AC270+Z273*AD273+AA273*AC273)</f>
        <v>1.0026634528434895</v>
      </c>
      <c r="AJ273" s="2">
        <f t="shared" ref="AJ273" si="1451">X273*AE270+Z273*AE273-Y273*AF270-AA273*AF273</f>
        <v>-3.9660450770202638E-2</v>
      </c>
      <c r="AK273" s="8">
        <f t="shared" ref="AK273" si="1452">(X273*AF270+Y273*AE270+Z273*AF273+AA273*AE273)</f>
        <v>0</v>
      </c>
      <c r="AM273" s="20">
        <f t="shared" ref="AM273" si="1453">1/$AN$9</f>
        <v>1</v>
      </c>
      <c r="AN273" s="27">
        <v>0</v>
      </c>
      <c r="AO273" s="21">
        <v>1</v>
      </c>
      <c r="AP273" s="26">
        <v>0</v>
      </c>
      <c r="AR273" s="1">
        <f t="shared" ref="AR273" si="1454">AH273*AM270+AJ273*AM273-AI273*AN270-AK273*AN273</f>
        <v>-3.9660450770202638E-2</v>
      </c>
      <c r="AS273" s="9">
        <f t="shared" ref="AS273" si="1455">(AH273*AN270+AI273*AM270+AJ273*AN273+AK273*AM273)</f>
        <v>1.0026634528434895</v>
      </c>
      <c r="AT273" s="2">
        <f t="shared" ref="AT273" si="1456">AH273*AO270+AJ273*AO273-AI273*AP270-AK273*AP273</f>
        <v>-3.9660450770202638E-2</v>
      </c>
      <c r="AU273" s="8">
        <f t="shared" ref="AU273" si="1457">(AH273*AP270+AI273*AO270+AJ273*AP273+AK273*AO273)</f>
        <v>0</v>
      </c>
      <c r="AW273" s="49">
        <f t="shared" ref="AW273" si="1458">(180/PI())*ATAN(-1*(AS270/AR270))</f>
        <v>-82.364384166797535</v>
      </c>
      <c r="AY273" s="140">
        <f t="shared" ref="AY273" si="1459">20*LOG(((1-(10^(AW270/20)^2)*(1-((1-AY270)/(1+AY270))^2))^0.5))</f>
        <v>-21.229038970917628</v>
      </c>
      <c r="AZ273" s="13"/>
      <c r="BA273" s="85">
        <f t="shared" si="1168"/>
        <v>4.88</v>
      </c>
      <c r="BB273" s="86">
        <f t="shared" si="1169"/>
        <v>-32.793131722257314</v>
      </c>
      <c r="BC273" s="90">
        <f t="shared" si="1170"/>
        <v>-75.318900630133584</v>
      </c>
      <c r="BD273" s="92"/>
      <c r="BE273" s="14">
        <f t="shared" si="1167"/>
        <v>-3.0815205011904112</v>
      </c>
      <c r="BF273" s="90">
        <f t="shared" si="1192"/>
        <v>-5.378267871347852E-2</v>
      </c>
      <c r="BG273" s="142">
        <f t="shared" si="1171"/>
        <v>-1.5041833753978318E-3</v>
      </c>
    </row>
    <row r="274" spans="2:59" ht="18.600000000000001" customHeight="1">
      <c r="AY274" s="37"/>
      <c r="BA274" s="85">
        <f t="shared" si="1168"/>
        <v>4.9000000000000004</v>
      </c>
      <c r="BB274" s="86">
        <f t="shared" si="1169"/>
        <v>-32.855042622474926</v>
      </c>
      <c r="BC274" s="90">
        <f t="shared" si="1170"/>
        <v>-75.380531040157393</v>
      </c>
      <c r="BD274" s="88"/>
      <c r="BE274" s="14">
        <f t="shared" si="1167"/>
        <v>-3.0553517686244134</v>
      </c>
      <c r="BF274" s="90">
        <f t="shared" si="1192"/>
        <v>-5.3325948169127987E-2</v>
      </c>
      <c r="BG274" s="142">
        <f t="shared" si="1171"/>
        <v>-1.4790702142943978E-3</v>
      </c>
    </row>
    <row r="275" spans="2:59" ht="18.600000000000001" customHeight="1" thickBot="1">
      <c r="D275" s="22" t="s">
        <v>60</v>
      </c>
      <c r="E275" s="22"/>
      <c r="F275" s="22"/>
      <c r="G275" s="22"/>
      <c r="H275" s="22"/>
      <c r="I275" s="22" t="s">
        <v>61</v>
      </c>
      <c r="J275" s="22"/>
      <c r="K275" s="22"/>
      <c r="L275" s="22"/>
      <c r="M275" s="23"/>
      <c r="N275" s="23"/>
      <c r="O275" s="28" t="s">
        <v>62</v>
      </c>
      <c r="P275" s="23"/>
      <c r="Q275" s="23"/>
      <c r="R275" s="23"/>
      <c r="S275" s="22"/>
      <c r="T275" s="22" t="s">
        <v>63</v>
      </c>
      <c r="U275" s="23"/>
      <c r="V275" s="23"/>
      <c r="W275" s="23"/>
      <c r="X275" s="23"/>
      <c r="Y275" s="28" t="s">
        <v>64</v>
      </c>
      <c r="Z275" s="23"/>
      <c r="AA275" s="23"/>
      <c r="AB275" s="23"/>
      <c r="AC275" s="28" t="s">
        <v>65</v>
      </c>
      <c r="AD275" s="22"/>
      <c r="AE275" s="22"/>
      <c r="AF275" s="22"/>
      <c r="AG275" s="22"/>
      <c r="AH275" s="23"/>
      <c r="AI275" s="28" t="s">
        <v>66</v>
      </c>
      <c r="AJ275" s="23"/>
      <c r="AK275" s="23"/>
      <c r="AL275" s="22"/>
      <c r="AM275" s="28" t="s">
        <v>67</v>
      </c>
      <c r="AN275" s="22"/>
      <c r="AO275" s="23"/>
      <c r="AP275" s="23"/>
      <c r="AQ275" s="23"/>
      <c r="AR275" s="23"/>
      <c r="AS275" s="28" t="s">
        <v>68</v>
      </c>
      <c r="AT275" s="23"/>
      <c r="AU275" s="23"/>
      <c r="BA275" s="85">
        <f t="shared" si="1168"/>
        <v>4.92</v>
      </c>
      <c r="BB275" s="86">
        <f t="shared" si="1169"/>
        <v>-32.916790252351667</v>
      </c>
      <c r="BC275" s="90">
        <f t="shared" si="1170"/>
        <v>-75.44163807552988</v>
      </c>
      <c r="BD275" s="88"/>
      <c r="BE275" s="14">
        <f t="shared" si="1167"/>
        <v>-3.0295205149527513</v>
      </c>
      <c r="BF275" s="90">
        <f t="shared" si="1192"/>
        <v>-5.2875107742639607E-2</v>
      </c>
      <c r="BG275" s="142">
        <f t="shared" si="1171"/>
        <v>-1.4544394767152839E-3</v>
      </c>
    </row>
    <row r="276" spans="2:59" ht="18.600000000000001" customHeight="1" thickBot="1">
      <c r="B276" s="11"/>
      <c r="D276" s="212" t="s">
        <v>69</v>
      </c>
      <c r="E276" s="213"/>
      <c r="F276" s="214" t="s">
        <v>70</v>
      </c>
      <c r="G276" s="215"/>
      <c r="H276" s="207"/>
      <c r="I276" s="212" t="s">
        <v>71</v>
      </c>
      <c r="J276" s="213"/>
      <c r="K276" s="214" t="s">
        <v>72</v>
      </c>
      <c r="L276" s="215"/>
      <c r="M276" s="23"/>
      <c r="N276" s="208" t="s">
        <v>73</v>
      </c>
      <c r="O276" s="209"/>
      <c r="P276" s="210" t="s">
        <v>74</v>
      </c>
      <c r="Q276" s="211"/>
      <c r="R276" s="23"/>
      <c r="S276" s="212" t="s">
        <v>75</v>
      </c>
      <c r="T276" s="213"/>
      <c r="U276" s="214" t="s">
        <v>76</v>
      </c>
      <c r="V276" s="215"/>
      <c r="W276" s="22"/>
      <c r="X276" s="208" t="s">
        <v>77</v>
      </c>
      <c r="Y276" s="209"/>
      <c r="Z276" s="210" t="s">
        <v>78</v>
      </c>
      <c r="AA276" s="211"/>
      <c r="AB276" s="22"/>
      <c r="AC276" s="212" t="s">
        <v>79</v>
      </c>
      <c r="AD276" s="213"/>
      <c r="AE276" s="214" t="s">
        <v>80</v>
      </c>
      <c r="AF276" s="215"/>
      <c r="AG276" s="22"/>
      <c r="AH276" s="208" t="s">
        <v>81</v>
      </c>
      <c r="AI276" s="209"/>
      <c r="AJ276" s="210" t="s">
        <v>82</v>
      </c>
      <c r="AK276" s="211"/>
      <c r="AL276" s="22"/>
      <c r="AM276" s="212" t="s">
        <v>83</v>
      </c>
      <c r="AN276" s="213"/>
      <c r="AO276" s="214" t="s">
        <v>84</v>
      </c>
      <c r="AP276" s="215"/>
      <c r="AQ276" s="23"/>
      <c r="AR276" s="208" t="s">
        <v>85</v>
      </c>
      <c r="AS276" s="209"/>
      <c r="AT276" s="210" t="s">
        <v>86</v>
      </c>
      <c r="AU276" s="211"/>
      <c r="AW276" s="29" t="s">
        <v>4</v>
      </c>
      <c r="AY276" s="136" t="s">
        <v>46</v>
      </c>
      <c r="AZ276" s="13"/>
      <c r="BA276" s="85">
        <f t="shared" si="1168"/>
        <v>4.9400000000000004</v>
      </c>
      <c r="BB276" s="86">
        <f t="shared" si="1169"/>
        <v>-32.978374583799294</v>
      </c>
      <c r="BC276" s="90">
        <f t="shared" si="1170"/>
        <v>-75.502228485828937</v>
      </c>
      <c r="BD276" s="92"/>
      <c r="BE276" s="14">
        <f t="shared" si="1167"/>
        <v>-3.0040208613627968</v>
      </c>
      <c r="BF276" s="90">
        <f t="shared" si="1192"/>
        <v>-5.2430054829376911E-2</v>
      </c>
      <c r="BG276" s="142">
        <f t="shared" si="1171"/>
        <v>-1.4302809947617263E-3</v>
      </c>
    </row>
    <row r="277" spans="2:59" ht="18.600000000000001" customHeight="1" thickTop="1" thickBot="1">
      <c r="B277" s="40">
        <v>0.8</v>
      </c>
      <c r="D277" s="1">
        <v>1</v>
      </c>
      <c r="E277" s="7">
        <v>0</v>
      </c>
      <c r="F277" s="2">
        <v>0</v>
      </c>
      <c r="G277" s="8">
        <v>0</v>
      </c>
      <c r="I277" s="1">
        <v>1</v>
      </c>
      <c r="J277" s="9">
        <v>0</v>
      </c>
      <c r="K277" s="2">
        <v>0</v>
      </c>
      <c r="L277" s="9">
        <f t="shared" ref="L277" si="1460">IF(0=(1-$J$9*$K$9*$B277^2),10^14,$B277*$K$9/(1-$J$9*$K$9*$B277^2))</f>
        <v>0.95201030064024661</v>
      </c>
      <c r="N277" s="1">
        <f t="shared" ref="N277" si="1461">D277*I277+F277*I280-E277*J277-G277*J280</f>
        <v>1</v>
      </c>
      <c r="O277" s="9">
        <f t="shared" ref="O277" si="1462">(D277*J277+E277*I277+F277*J280+G277*I280)</f>
        <v>0</v>
      </c>
      <c r="P277" s="2">
        <f t="shared" ref="P277" si="1463">D277*K277+F277*K280-E277*L277-G277*L280</f>
        <v>0</v>
      </c>
      <c r="Q277" s="8">
        <f t="shared" ref="Q277" si="1464">(D277*L277+E277*K277+F277*L280+G277*K280)</f>
        <v>0.95201030064024661</v>
      </c>
      <c r="S277" s="1">
        <v>1</v>
      </c>
      <c r="T277" s="7">
        <v>0</v>
      </c>
      <c r="U277" s="2">
        <v>0</v>
      </c>
      <c r="V277" s="8">
        <v>0</v>
      </c>
      <c r="X277" s="1">
        <f t="shared" ref="X277" si="1465">N277*S277+P277*S280-O277*T277-Q277*T280</f>
        <v>7.8994770831004923E-2</v>
      </c>
      <c r="Y277" s="9">
        <f t="shared" ref="Y277" si="1466">(N277*T277+O277*S277+P277*T280+Q277*S280)</f>
        <v>0</v>
      </c>
      <c r="Z277" s="2">
        <f t="shared" ref="Z277" si="1467">N277*U277+P277*U280-O277*V277-Q277*V280</f>
        <v>0</v>
      </c>
      <c r="AA277" s="8">
        <f t="shared" ref="AA277" si="1468">(N277*V277+O277*U277+P277*V280+Q277*U280)</f>
        <v>0.95201030064024661</v>
      </c>
      <c r="AB277" s="22"/>
      <c r="AC277" s="1">
        <v>1</v>
      </c>
      <c r="AD277" s="9">
        <v>0</v>
      </c>
      <c r="AE277" s="2">
        <v>0</v>
      </c>
      <c r="AF277" s="9">
        <f t="shared" ref="AF277" si="1469">$B277*$AE$9</f>
        <v>0.64855200000000002</v>
      </c>
      <c r="AH277" s="1">
        <f t="shared" ref="AH277" si="1470">X277*AC277+Z277*AC280-Y277*AD277-AA277*AD280</f>
        <v>7.8994770831004923E-2</v>
      </c>
      <c r="AI277" s="9">
        <f t="shared" ref="AI277" si="1471">(X277*AD277+Y277*AC277+Z277*AD280+AA277*AC280)</f>
        <v>0</v>
      </c>
      <c r="AJ277" s="2">
        <f t="shared" ref="AJ277" si="1472">X277*AE277+Z277*AE280-Y277*AF277-AA277*AF280</f>
        <v>0</v>
      </c>
      <c r="AK277" s="8">
        <f t="shared" ref="AK277" si="1473">(X277*AF277+Y277*AE277+Z277*AF280+AA277*AE280)</f>
        <v>1.0032425172522366</v>
      </c>
      <c r="AM277" s="18">
        <v>1</v>
      </c>
      <c r="AN277" s="25">
        <v>0</v>
      </c>
      <c r="AO277" s="14">
        <v>0</v>
      </c>
      <c r="AP277" s="24">
        <v>0</v>
      </c>
      <c r="AR277" s="1">
        <f t="shared" ref="AR277" si="1474">AH277*AM277+AJ277*AM280-AI277*AN277-AK277*AN280</f>
        <v>7.8994770831004923E-2</v>
      </c>
      <c r="AS277" s="9">
        <f t="shared" ref="AS277" si="1475">(AH277*AN277+AI277*AM277+AJ277*AN280+AK277*AM280)</f>
        <v>1.0032425172522366</v>
      </c>
      <c r="AT277" s="2">
        <f t="shared" ref="AT277" si="1476">AH277*AO277+AJ277*AO280-AI277*AP277-AK277*AP280</f>
        <v>0</v>
      </c>
      <c r="AU277" s="8">
        <f t="shared" ref="AU277" si="1477">(AH277*AP277+AI277*AO277+AJ277*AP280+AK277*AO280)</f>
        <v>1.0032425172522366</v>
      </c>
      <c r="AW277" s="30">
        <f t="shared" ref="AW277" si="1478">20*LOG(((1+$AN$9)/$AN$9)/((AR277+AR280)^2+(AS277+AS280)^2)^0.5)</f>
        <v>-2.8143924947356895E-2</v>
      </c>
      <c r="AY277" s="137">
        <f t="shared" ref="AY277" si="1479">((AR277^2+AS277^2)^0.5)/((AR280^2+AS280^2)^0.5)</f>
        <v>0.99973634316655413</v>
      </c>
      <c r="AZ277" s="13"/>
      <c r="BA277" s="85">
        <f t="shared" si="1168"/>
        <v>4.96</v>
      </c>
      <c r="BB277" s="86">
        <f t="shared" si="1169"/>
        <v>-33.039795617400785</v>
      </c>
      <c r="BC277" s="90">
        <f t="shared" si="1170"/>
        <v>-75.562308903056191</v>
      </c>
      <c r="BD277" s="92"/>
      <c r="BE277" s="14">
        <f t="shared" si="1167"/>
        <v>-2.9788470587497096</v>
      </c>
      <c r="BF277" s="90">
        <f t="shared" si="1192"/>
        <v>-5.199068908853139E-2</v>
      </c>
      <c r="BG277" s="142">
        <f t="shared" si="1171"/>
        <v>-1.4065848217752481E-3</v>
      </c>
    </row>
    <row r="278" spans="2:59" ht="18.600000000000001" customHeight="1" thickBot="1">
      <c r="D278" s="3"/>
      <c r="G278" s="4"/>
      <c r="I278" s="3"/>
      <c r="L278" s="4"/>
      <c r="N278" s="3"/>
      <c r="Q278" s="4"/>
      <c r="S278" s="3"/>
      <c r="V278" s="4"/>
      <c r="X278" s="3"/>
      <c r="AA278" s="4"/>
      <c r="AC278" s="3"/>
      <c r="AF278" s="4"/>
      <c r="AH278" s="3"/>
      <c r="AK278" s="4"/>
      <c r="AM278" s="18"/>
      <c r="AN278" s="14"/>
      <c r="AO278" s="14"/>
      <c r="AP278" s="19"/>
      <c r="AR278" s="3"/>
      <c r="AU278" s="4"/>
      <c r="AY278" s="138"/>
      <c r="AZ278" s="13"/>
      <c r="BA278" s="85">
        <f t="shared" si="1168"/>
        <v>4.9800000000000004</v>
      </c>
      <c r="BB278" s="86">
        <f t="shared" si="1169"/>
        <v>-33.101053381189601</v>
      </c>
      <c r="BC278" s="90">
        <f t="shared" si="1170"/>
        <v>-75.621885844231187</v>
      </c>
      <c r="BD278" s="92"/>
      <c r="BE278" s="14">
        <f t="shared" si="1167"/>
        <v>-2.9539934842440294</v>
      </c>
      <c r="BF278" s="90">
        <f t="shared" si="1192"/>
        <v>-5.1556912382517549E-2</v>
      </c>
      <c r="BG278" s="142">
        <f t="shared" si="1171"/>
        <v>-1.3833412279514552E-3</v>
      </c>
    </row>
    <row r="279" spans="2:59" ht="18.600000000000001" customHeight="1" thickBot="1">
      <c r="D279" s="216" t="s">
        <v>87</v>
      </c>
      <c r="E279" s="217"/>
      <c r="F279" s="218" t="s">
        <v>88</v>
      </c>
      <c r="G279" s="219"/>
      <c r="H279" s="207"/>
      <c r="I279" s="216" t="s">
        <v>89</v>
      </c>
      <c r="J279" s="217"/>
      <c r="K279" s="218" t="s">
        <v>90</v>
      </c>
      <c r="L279" s="219"/>
      <c r="N279" s="208" t="s">
        <v>7</v>
      </c>
      <c r="O279" s="209"/>
      <c r="P279" s="210" t="s">
        <v>8</v>
      </c>
      <c r="Q279" s="211"/>
      <c r="S279" s="216" t="s">
        <v>91</v>
      </c>
      <c r="T279" s="217"/>
      <c r="U279" s="218" t="s">
        <v>92</v>
      </c>
      <c r="V279" s="219"/>
      <c r="W279" s="22"/>
      <c r="X279" s="208" t="s">
        <v>93</v>
      </c>
      <c r="Y279" s="209"/>
      <c r="Z279" s="210" t="s">
        <v>94</v>
      </c>
      <c r="AA279" s="211"/>
      <c r="AB279" s="22"/>
      <c r="AC279" s="216" t="s">
        <v>3</v>
      </c>
      <c r="AD279" s="217"/>
      <c r="AE279" s="218" t="s">
        <v>2</v>
      </c>
      <c r="AF279" s="219"/>
      <c r="AG279" s="22"/>
      <c r="AH279" s="208" t="s">
        <v>95</v>
      </c>
      <c r="AI279" s="209"/>
      <c r="AJ279" s="210" t="s">
        <v>96</v>
      </c>
      <c r="AK279" s="211"/>
      <c r="AL279" s="22"/>
      <c r="AM279" s="216" t="s">
        <v>97</v>
      </c>
      <c r="AN279" s="217"/>
      <c r="AO279" s="218" t="s">
        <v>98</v>
      </c>
      <c r="AP279" s="219"/>
      <c r="AR279" s="208" t="s">
        <v>99</v>
      </c>
      <c r="AS279" s="209"/>
      <c r="AT279" s="210" t="s">
        <v>100</v>
      </c>
      <c r="AU279" s="211"/>
      <c r="AW279" s="48" t="s">
        <v>10</v>
      </c>
      <c r="AY279" s="139" t="s">
        <v>47</v>
      </c>
      <c r="AZ279" s="13"/>
      <c r="BA279" s="85">
        <f t="shared" si="1168"/>
        <v>5</v>
      </c>
      <c r="BB279" s="86">
        <f t="shared" si="1169"/>
        <v>-33.162147929478294</v>
      </c>
      <c r="BC279" s="90">
        <f t="shared" si="1170"/>
        <v>-75.680965713916066</v>
      </c>
      <c r="BD279" s="92"/>
      <c r="BE279" s="14">
        <f t="shared" si="1167"/>
        <v>-2.9294546378360224</v>
      </c>
      <c r="BF279" s="90">
        <f t="shared" si="1192"/>
        <v>-5.1128628718056644E-2</v>
      </c>
      <c r="BG279" s="142">
        <f t="shared" si="1171"/>
        <v>-1.3605406960072288E-3</v>
      </c>
    </row>
    <row r="280" spans="2:59" ht="18.600000000000001" customHeight="1" thickTop="1" thickBot="1">
      <c r="D280" s="1">
        <v>0</v>
      </c>
      <c r="E280" s="8">
        <f t="shared" ref="E280" si="1480">$E$9*$B277</f>
        <v>0.45336800000000005</v>
      </c>
      <c r="F280" s="2">
        <v>1</v>
      </c>
      <c r="G280" s="8">
        <v>0</v>
      </c>
      <c r="I280" s="1">
        <v>0</v>
      </c>
      <c r="J280" s="9">
        <v>0</v>
      </c>
      <c r="K280" s="2">
        <v>1</v>
      </c>
      <c r="L280" s="8">
        <v>0</v>
      </c>
      <c r="N280" s="1">
        <f t="shared" ref="N280" si="1481">D280*I277+F280*I280-E280*J277-G280*J280</f>
        <v>0</v>
      </c>
      <c r="O280" s="9">
        <f t="shared" ref="O280" si="1482">(D280*J277+E280*I277+F280*J280+G280*I280)</f>
        <v>0.45336800000000005</v>
      </c>
      <c r="P280" s="2">
        <f t="shared" ref="P280" si="1483">D280*K277+F280*K280-E280*L277-G280*L280</f>
        <v>0.56838899401933263</v>
      </c>
      <c r="Q280" s="8">
        <f t="shared" ref="Q280" si="1484">(D280*L277+E280*K277+F280*L280+G280*K280)</f>
        <v>0</v>
      </c>
      <c r="S280" s="1">
        <v>0</v>
      </c>
      <c r="T280" s="8">
        <f t="shared" ref="T280" si="1485">$T$9*$B277</f>
        <v>0.96743200000000007</v>
      </c>
      <c r="U280" s="2">
        <v>1</v>
      </c>
      <c r="V280" s="8">
        <v>0</v>
      </c>
      <c r="X280" s="1">
        <f t="shared" ref="X280" si="1486">N280*S277+P280*S280-O280*T277-Q280*T280</f>
        <v>0</v>
      </c>
      <c r="Y280" s="9">
        <f t="shared" ref="Y280" si="1487">(N280*T277+O280*S277+P280*T280+Q280*S280)</f>
        <v>1.003245701262111</v>
      </c>
      <c r="Z280" s="2">
        <f t="shared" ref="Z280" si="1488">N280*U277+P280*U280-O280*V277-Q280*V280</f>
        <v>0.56838899401933263</v>
      </c>
      <c r="AA280" s="8">
        <f t="shared" ref="AA280" si="1489">(N280*V277+O280*U277+P280*V280+Q280*U280)</f>
        <v>0</v>
      </c>
      <c r="AB280" s="22"/>
      <c r="AC280" s="1">
        <v>0</v>
      </c>
      <c r="AD280" s="9">
        <v>0</v>
      </c>
      <c r="AE280" s="2">
        <v>1</v>
      </c>
      <c r="AF280" s="8">
        <v>0</v>
      </c>
      <c r="AH280" s="1">
        <f t="shared" ref="AH280" si="1490">X280*AC277+Z280*AC280-Y280*AD277-AA280*AD280</f>
        <v>0</v>
      </c>
      <c r="AI280" s="9">
        <f t="shared" ref="AI280" si="1491">(X280*AD277+Y280*AC277+Z280*AD280+AA280*AC280)</f>
        <v>1.003245701262111</v>
      </c>
      <c r="AJ280" s="2">
        <f t="shared" ref="AJ280" si="1492">X280*AE277+Z280*AE280-Y280*AF277-AA280*AF280</f>
        <v>-8.2268012025611958E-2</v>
      </c>
      <c r="AK280" s="8">
        <f t="shared" ref="AK280" si="1493">(X280*AF277+Y280*AE277+Z280*AF280+AA280*AE280)</f>
        <v>0</v>
      </c>
      <c r="AM280" s="20">
        <f t="shared" ref="AM280" si="1494">1/$AN$9</f>
        <v>1</v>
      </c>
      <c r="AN280" s="27">
        <v>0</v>
      </c>
      <c r="AO280" s="21">
        <v>1</v>
      </c>
      <c r="AP280" s="26">
        <v>0</v>
      </c>
      <c r="AR280" s="1">
        <f t="shared" ref="AR280" si="1495">AH280*AM277+AJ280*AM280-AI280*AN277-AK280*AN280</f>
        <v>-8.2268012025611958E-2</v>
      </c>
      <c r="AS280" s="9">
        <f t="shared" ref="AS280" si="1496">(AH280*AN277+AI280*AM277+AJ280*AN280+AK280*AM280)</f>
        <v>1.003245701262111</v>
      </c>
      <c r="AT280" s="2">
        <f t="shared" ref="AT280" si="1497">AH280*AO277+AJ280*AO280-AI280*AP277-AK280*AP280</f>
        <v>-8.2268012025611958E-2</v>
      </c>
      <c r="AU280" s="8">
        <f t="shared" ref="AU280" si="1498">(AH280*AP277+AI280*AO277+AJ280*AP280+AK280*AO280)</f>
        <v>0</v>
      </c>
      <c r="AW280" s="49">
        <f t="shared" ref="AW280" si="1499">(180/PI())*ATAN(-1*(AS277/AR277))</f>
        <v>-85.497850407527778</v>
      </c>
      <c r="AY280" s="140">
        <f t="shared" ref="AY280" si="1500">20*LOG(((1-(10^(AW277/20)^2)*(1-((1-AY277)/(1+AY277))^2))^0.5))</f>
        <v>-21.898049224525021</v>
      </c>
      <c r="AZ280" s="13"/>
      <c r="BA280" s="85">
        <f t="shared" si="1168"/>
        <v>5.0199999999999996</v>
      </c>
      <c r="BB280" s="86">
        <f t="shared" si="1169"/>
        <v>-33.223079341734262</v>
      </c>
      <c r="BC280" s="90">
        <f t="shared" si="1170"/>
        <v>-75.739554806672786</v>
      </c>
      <c r="BD280" s="92"/>
      <c r="BE280" s="14">
        <f t="shared" si="1167"/>
        <v>-2.9052251391156187</v>
      </c>
      <c r="BF280" s="90">
        <f t="shared" si="1192"/>
        <v>-5.0705744189277854E-2</v>
      </c>
      <c r="BG280" s="142">
        <f t="shared" si="1171"/>
        <v>-1.3381739168800953E-3</v>
      </c>
    </row>
    <row r="281" spans="2:59" ht="18.600000000000001" customHeight="1">
      <c r="AY281" s="37"/>
      <c r="BA281" s="85">
        <f t="shared" si="1168"/>
        <v>5.04</v>
      </c>
      <c r="BB281" s="86">
        <f t="shared" si="1169"/>
        <v>-33.283847721500578</v>
      </c>
      <c r="BC281" s="90">
        <f t="shared" si="1170"/>
        <v>-75.797659309455099</v>
      </c>
      <c r="BD281" s="88"/>
      <c r="BE281" s="14">
        <f t="shared" si="1167"/>
        <v>-2.8812997241147444</v>
      </c>
      <c r="BF281" s="90">
        <f t="shared" si="1192"/>
        <v>-5.0288166922606556E-2</v>
      </c>
      <c r="BG281" s="142">
        <f t="shared" si="1171"/>
        <v>-1.3162317854838626E-3</v>
      </c>
    </row>
    <row r="282" spans="2:59" ht="18.600000000000001" customHeight="1" thickBot="1">
      <c r="D282" s="22" t="s">
        <v>60</v>
      </c>
      <c r="E282" s="22"/>
      <c r="F282" s="22"/>
      <c r="G282" s="22"/>
      <c r="H282" s="22"/>
      <c r="I282" s="22" t="s">
        <v>61</v>
      </c>
      <c r="J282" s="22"/>
      <c r="K282" s="22"/>
      <c r="L282" s="22"/>
      <c r="M282" s="23"/>
      <c r="N282" s="23"/>
      <c r="O282" s="28" t="s">
        <v>62</v>
      </c>
      <c r="P282" s="23"/>
      <c r="Q282" s="23"/>
      <c r="R282" s="23"/>
      <c r="S282" s="22"/>
      <c r="T282" s="22" t="s">
        <v>63</v>
      </c>
      <c r="U282" s="23"/>
      <c r="V282" s="23"/>
      <c r="W282" s="23"/>
      <c r="X282" s="23"/>
      <c r="Y282" s="28" t="s">
        <v>64</v>
      </c>
      <c r="Z282" s="23"/>
      <c r="AA282" s="23"/>
      <c r="AB282" s="23"/>
      <c r="AC282" s="28" t="s">
        <v>65</v>
      </c>
      <c r="AD282" s="22"/>
      <c r="AE282" s="22"/>
      <c r="AF282" s="22"/>
      <c r="AG282" s="22"/>
      <c r="AH282" s="23"/>
      <c r="AI282" s="28" t="s">
        <v>66</v>
      </c>
      <c r="AJ282" s="23"/>
      <c r="AK282" s="23"/>
      <c r="AL282" s="22"/>
      <c r="AM282" s="28" t="s">
        <v>67</v>
      </c>
      <c r="AN282" s="22"/>
      <c r="AO282" s="23"/>
      <c r="AP282" s="23"/>
      <c r="AQ282" s="23"/>
      <c r="AR282" s="23"/>
      <c r="AS282" s="28" t="s">
        <v>68</v>
      </c>
      <c r="AT282" s="23"/>
      <c r="AU282" s="23"/>
      <c r="BA282" s="85">
        <f t="shared" si="1168"/>
        <v>5.0599999999999996</v>
      </c>
      <c r="BB282" s="86">
        <f t="shared" si="1169"/>
        <v>-33.344453195360032</v>
      </c>
      <c r="BC282" s="90">
        <f t="shared" si="1170"/>
        <v>-75.855285303937393</v>
      </c>
      <c r="BD282" s="88"/>
      <c r="BE282" s="14">
        <f t="shared" si="1167"/>
        <v>-2.8576732422393341</v>
      </c>
      <c r="BF282" s="90">
        <f t="shared" si="1192"/>
        <v>-4.987580702321788E-2</v>
      </c>
      <c r="BG282" s="142">
        <f t="shared" si="1171"/>
        <v>-1.2947053965089378E-3</v>
      </c>
    </row>
    <row r="283" spans="2:59" ht="18.600000000000001" customHeight="1" thickBot="1">
      <c r="B283" s="11"/>
      <c r="D283" s="212" t="s">
        <v>69</v>
      </c>
      <c r="E283" s="213"/>
      <c r="F283" s="214" t="s">
        <v>70</v>
      </c>
      <c r="G283" s="215"/>
      <c r="H283" s="207"/>
      <c r="I283" s="212" t="s">
        <v>71</v>
      </c>
      <c r="J283" s="213"/>
      <c r="K283" s="214" t="s">
        <v>72</v>
      </c>
      <c r="L283" s="215"/>
      <c r="M283" s="23"/>
      <c r="N283" s="208" t="s">
        <v>73</v>
      </c>
      <c r="O283" s="209"/>
      <c r="P283" s="210" t="s">
        <v>74</v>
      </c>
      <c r="Q283" s="211"/>
      <c r="R283" s="23"/>
      <c r="S283" s="212" t="s">
        <v>75</v>
      </c>
      <c r="T283" s="213"/>
      <c r="U283" s="214" t="s">
        <v>76</v>
      </c>
      <c r="V283" s="215"/>
      <c r="W283" s="22"/>
      <c r="X283" s="208" t="s">
        <v>77</v>
      </c>
      <c r="Y283" s="209"/>
      <c r="Z283" s="210" t="s">
        <v>78</v>
      </c>
      <c r="AA283" s="211"/>
      <c r="AB283" s="22"/>
      <c r="AC283" s="212" t="s">
        <v>79</v>
      </c>
      <c r="AD283" s="213"/>
      <c r="AE283" s="214" t="s">
        <v>80</v>
      </c>
      <c r="AF283" s="215"/>
      <c r="AG283" s="22"/>
      <c r="AH283" s="208" t="s">
        <v>81</v>
      </c>
      <c r="AI283" s="209"/>
      <c r="AJ283" s="210" t="s">
        <v>82</v>
      </c>
      <c r="AK283" s="211"/>
      <c r="AL283" s="22"/>
      <c r="AM283" s="212" t="s">
        <v>83</v>
      </c>
      <c r="AN283" s="213"/>
      <c r="AO283" s="214" t="s">
        <v>84</v>
      </c>
      <c r="AP283" s="215"/>
      <c r="AQ283" s="23"/>
      <c r="AR283" s="208" t="s">
        <v>85</v>
      </c>
      <c r="AS283" s="209"/>
      <c r="AT283" s="210" t="s">
        <v>86</v>
      </c>
      <c r="AU283" s="211"/>
      <c r="AW283" s="29" t="s">
        <v>4</v>
      </c>
      <c r="AY283" s="136" t="s">
        <v>46</v>
      </c>
      <c r="AZ283" s="13"/>
      <c r="BA283" s="85">
        <f t="shared" si="1168"/>
        <v>5.08</v>
      </c>
      <c r="BB283" s="86">
        <f t="shared" si="1169"/>
        <v>-33.404895911940493</v>
      </c>
      <c r="BC283" s="90">
        <f t="shared" si="1170"/>
        <v>-75.912438768782181</v>
      </c>
      <c r="BD283" s="92"/>
      <c r="BE283" s="14">
        <f t="shared" si="1167"/>
        <v>-2.8343406533146869</v>
      </c>
      <c r="BF283" s="90">
        <f t="shared" si="1192"/>
        <v>-4.9468576523468422E-2</v>
      </c>
      <c r="BG283" s="142">
        <f t="shared" si="1171"/>
        <v>-1.2735860402817833E-3</v>
      </c>
    </row>
    <row r="284" spans="2:59" ht="18.600000000000001" customHeight="1" thickTop="1" thickBot="1">
      <c r="B284" s="40">
        <v>0.82</v>
      </c>
      <c r="D284" s="1">
        <v>1</v>
      </c>
      <c r="E284" s="7">
        <v>0</v>
      </c>
      <c r="F284" s="2">
        <v>0</v>
      </c>
      <c r="G284" s="8">
        <v>0</v>
      </c>
      <c r="I284" s="1">
        <v>1</v>
      </c>
      <c r="J284" s="9">
        <v>0</v>
      </c>
      <c r="K284" s="2">
        <v>0</v>
      </c>
      <c r="L284" s="9">
        <f t="shared" ref="L284" si="1501">IF(0=(1-$J$9*$K$9*$B284^2),10^14,$B284*$K$9/(1-$J$9*$K$9*$B284^2))</f>
        <v>0.98744701228250775</v>
      </c>
      <c r="N284" s="1">
        <f t="shared" ref="N284" si="1502">D284*I284+F284*I287-E284*J284-G284*J287</f>
        <v>1</v>
      </c>
      <c r="O284" s="9">
        <f t="shared" ref="O284" si="1503">(D284*J284+E284*I284+F284*J287+G284*I287)</f>
        <v>0</v>
      </c>
      <c r="P284" s="2">
        <f t="shared" ref="P284" si="1504">D284*K284+F284*K287-E284*L284-G284*L287</f>
        <v>0</v>
      </c>
      <c r="Q284" s="8">
        <f t="shared" ref="Q284" si="1505">(D284*L284+E284*K284+F284*L287+G284*K287)</f>
        <v>0.98744701228250775</v>
      </c>
      <c r="S284" s="1">
        <v>1</v>
      </c>
      <c r="T284" s="7">
        <v>0</v>
      </c>
      <c r="U284" s="2">
        <v>0</v>
      </c>
      <c r="V284" s="8">
        <v>0</v>
      </c>
      <c r="X284" s="1">
        <f t="shared" ref="X284" si="1506">N284*S284+P284*S287-O284*T284-Q284*T287</f>
        <v>2.0829966063846794E-2</v>
      </c>
      <c r="Y284" s="9">
        <f t="shared" ref="Y284" si="1507">(N284*T284+O284*S284+P284*T287+Q284*S287)</f>
        <v>0</v>
      </c>
      <c r="Z284" s="2">
        <f t="shared" ref="Z284" si="1508">N284*U284+P284*U287-O284*V284-Q284*V287</f>
        <v>0</v>
      </c>
      <c r="AA284" s="8">
        <f t="shared" ref="AA284" si="1509">(N284*V284+O284*U284+P284*V287+Q284*U287)</f>
        <v>0.98744701228250775</v>
      </c>
      <c r="AB284" s="22"/>
      <c r="AC284" s="1">
        <v>1</v>
      </c>
      <c r="AD284" s="9">
        <v>0</v>
      </c>
      <c r="AE284" s="2">
        <v>0</v>
      </c>
      <c r="AF284" s="9">
        <f t="shared" ref="AF284" si="1510">$B284*$AE$9</f>
        <v>0.66476579999999996</v>
      </c>
      <c r="AH284" s="1">
        <f t="shared" ref="AH284" si="1511">X284*AC284+Z284*AC287-Y284*AD284-AA284*AD287</f>
        <v>2.0829966063846794E-2</v>
      </c>
      <c r="AI284" s="9">
        <f t="shared" ref="AI284" si="1512">(X284*AD284+Y284*AC284+Z284*AD287+AA284*AC287)</f>
        <v>0</v>
      </c>
      <c r="AJ284" s="2">
        <f t="shared" ref="AJ284" si="1513">X284*AE284+Z284*AE287-Y284*AF284-AA284*AF287</f>
        <v>0</v>
      </c>
      <c r="AK284" s="8">
        <f t="shared" ref="AK284" si="1514">(X284*AF284+Y284*AE284+Z284*AF287+AA284*AE287)</f>
        <v>1.0012940613369137</v>
      </c>
      <c r="AM284" s="18">
        <v>1</v>
      </c>
      <c r="AN284" s="25">
        <v>0</v>
      </c>
      <c r="AO284" s="14">
        <v>0</v>
      </c>
      <c r="AP284" s="24">
        <v>0</v>
      </c>
      <c r="AR284" s="1">
        <f t="shared" ref="AR284" si="1515">AH284*AM284+AJ284*AM287-AI284*AN284-AK284*AN287</f>
        <v>2.0829966063846794E-2</v>
      </c>
      <c r="AS284" s="9">
        <f t="shared" ref="AS284" si="1516">(AH284*AN284+AI284*AM284+AJ284*AN287+AK284*AM287)</f>
        <v>1.0012940613369137</v>
      </c>
      <c r="AT284" s="2">
        <f t="shared" ref="AT284" si="1517">AH284*AO284+AJ284*AO287-AI284*AP284-AK284*AP287</f>
        <v>0</v>
      </c>
      <c r="AU284" s="8">
        <f t="shared" ref="AU284" si="1518">(AH284*AP284+AI284*AO284+AJ284*AP287+AK284*AO287)</f>
        <v>1.0012940613369137</v>
      </c>
      <c r="AW284" s="30">
        <f t="shared" ref="AW284" si="1519">20*LOG(((1+$AN$9)/$AN$9)/((AR284+AR287)^2+(AS284+AS287)^2)^0.5)</f>
        <v>-2.287039307098487E-2</v>
      </c>
      <c r="AY284" s="137">
        <f t="shared" ref="AY284" si="1520">((AR284^2+AS284^2)^0.5)/((AR287^2+AS287^2)^0.5)</f>
        <v>0.9925700518565147</v>
      </c>
      <c r="AZ284" s="13"/>
      <c r="BA284" s="85">
        <f t="shared" si="1168"/>
        <v>5.0999999999999996</v>
      </c>
      <c r="BB284" s="86">
        <f t="shared" si="1169"/>
        <v>-33.465176040959847</v>
      </c>
      <c r="BC284" s="90">
        <f t="shared" si="1170"/>
        <v>-75.969125581848473</v>
      </c>
      <c r="BD284" s="92"/>
      <c r="BE284" s="14">
        <f t="shared" si="1167"/>
        <v>-2.8112970246943609</v>
      </c>
      <c r="BF284" s="90">
        <f t="shared" si="1192"/>
        <v>-4.9066389332436927E-2</v>
      </c>
      <c r="BG284" s="142">
        <f t="shared" si="1171"/>
        <v>-1.2528651986757791E-3</v>
      </c>
    </row>
    <row r="285" spans="2:59" ht="18.600000000000001" customHeight="1" thickBot="1">
      <c r="D285" s="3"/>
      <c r="G285" s="4"/>
      <c r="I285" s="3"/>
      <c r="L285" s="4"/>
      <c r="N285" s="3"/>
      <c r="Q285" s="4"/>
      <c r="S285" s="3"/>
      <c r="V285" s="4"/>
      <c r="X285" s="3"/>
      <c r="AA285" s="4"/>
      <c r="AC285" s="3"/>
      <c r="AF285" s="4"/>
      <c r="AH285" s="3"/>
      <c r="AK285" s="4"/>
      <c r="AM285" s="18"/>
      <c r="AN285" s="14"/>
      <c r="AO285" s="14"/>
      <c r="AP285" s="19"/>
      <c r="AR285" s="3"/>
      <c r="AU285" s="4"/>
      <c r="AY285" s="138"/>
      <c r="AZ285" s="13"/>
      <c r="BA285" s="85">
        <f t="shared" si="1168"/>
        <v>5.12</v>
      </c>
      <c r="BB285" s="86">
        <f t="shared" si="1169"/>
        <v>-33.525293772308757</v>
      </c>
      <c r="BC285" s="90">
        <f t="shared" si="1170"/>
        <v>-76.025351522342362</v>
      </c>
      <c r="BD285" s="92"/>
      <c r="BE285" s="14">
        <f t="shared" si="1167"/>
        <v>-2.7885375284896581</v>
      </c>
      <c r="BF285" s="90">
        <f t="shared" si="1192"/>
        <v>-4.8669161187569712E-2</v>
      </c>
      <c r="BG285" s="142">
        <f t="shared" si="1171"/>
        <v>-1.2325345410773444E-3</v>
      </c>
    </row>
    <row r="286" spans="2:59" ht="18.600000000000001" customHeight="1" thickBot="1">
      <c r="D286" s="216" t="s">
        <v>87</v>
      </c>
      <c r="E286" s="217"/>
      <c r="F286" s="218" t="s">
        <v>88</v>
      </c>
      <c r="G286" s="219"/>
      <c r="H286" s="207"/>
      <c r="I286" s="216" t="s">
        <v>89</v>
      </c>
      <c r="J286" s="217"/>
      <c r="K286" s="218" t="s">
        <v>90</v>
      </c>
      <c r="L286" s="219"/>
      <c r="N286" s="208" t="s">
        <v>7</v>
      </c>
      <c r="O286" s="209"/>
      <c r="P286" s="210" t="s">
        <v>8</v>
      </c>
      <c r="Q286" s="211"/>
      <c r="S286" s="216" t="s">
        <v>91</v>
      </c>
      <c r="T286" s="217"/>
      <c r="U286" s="218" t="s">
        <v>92</v>
      </c>
      <c r="V286" s="219"/>
      <c r="W286" s="22"/>
      <c r="X286" s="208" t="s">
        <v>93</v>
      </c>
      <c r="Y286" s="209"/>
      <c r="Z286" s="210" t="s">
        <v>94</v>
      </c>
      <c r="AA286" s="211"/>
      <c r="AB286" s="22"/>
      <c r="AC286" s="216" t="s">
        <v>3</v>
      </c>
      <c r="AD286" s="217"/>
      <c r="AE286" s="218" t="s">
        <v>2</v>
      </c>
      <c r="AF286" s="219"/>
      <c r="AG286" s="22"/>
      <c r="AH286" s="208" t="s">
        <v>95</v>
      </c>
      <c r="AI286" s="209"/>
      <c r="AJ286" s="210" t="s">
        <v>96</v>
      </c>
      <c r="AK286" s="211"/>
      <c r="AL286" s="22"/>
      <c r="AM286" s="216" t="s">
        <v>97</v>
      </c>
      <c r="AN286" s="217"/>
      <c r="AO286" s="218" t="s">
        <v>98</v>
      </c>
      <c r="AP286" s="219"/>
      <c r="AR286" s="208" t="s">
        <v>99</v>
      </c>
      <c r="AS286" s="209"/>
      <c r="AT286" s="210" t="s">
        <v>100</v>
      </c>
      <c r="AU286" s="211"/>
      <c r="AW286" s="48" t="s">
        <v>10</v>
      </c>
      <c r="AY286" s="139" t="s">
        <v>47</v>
      </c>
      <c r="AZ286" s="13"/>
      <c r="BA286" s="85">
        <f t="shared" si="1168"/>
        <v>5.14</v>
      </c>
      <c r="BB286" s="86">
        <f t="shared" si="1169"/>
        <v>-33.585249315169811</v>
      </c>
      <c r="BC286" s="90">
        <f t="shared" si="1170"/>
        <v>-76.081122272912154</v>
      </c>
      <c r="BD286" s="92"/>
      <c r="BE286" s="14">
        <f t="shared" si="1167"/>
        <v>-2.7660574388554764</v>
      </c>
      <c r="BF286" s="90">
        <f t="shared" si="1192"/>
        <v>-4.827680960730979E-2</v>
      </c>
      <c r="BG286" s="142">
        <f t="shared" si="1171"/>
        <v>-1.2125859204198349E-3</v>
      </c>
    </row>
    <row r="287" spans="2:59" ht="18.600000000000001" customHeight="1" thickTop="1" thickBot="1">
      <c r="D287" s="1">
        <v>0</v>
      </c>
      <c r="E287" s="8">
        <f t="shared" ref="E287" si="1521">$E$9*$B284</f>
        <v>0.46470220000000001</v>
      </c>
      <c r="F287" s="2">
        <v>1</v>
      </c>
      <c r="G287" s="8">
        <v>0</v>
      </c>
      <c r="I287" s="1">
        <v>0</v>
      </c>
      <c r="J287" s="9">
        <v>0</v>
      </c>
      <c r="K287" s="2">
        <v>1</v>
      </c>
      <c r="L287" s="8">
        <v>0</v>
      </c>
      <c r="N287" s="1">
        <f t="shared" ref="N287" si="1522">D287*I284+F287*I287-E287*J284-G287*J287</f>
        <v>0</v>
      </c>
      <c r="O287" s="9">
        <f t="shared" ref="O287" si="1523">(D287*J284+E287*I284+F287*J287+G287*I287)</f>
        <v>0.46470220000000001</v>
      </c>
      <c r="P287" s="2">
        <f t="shared" ref="P287" si="1524">D287*K284+F287*K287-E287*L284-G287*L287</f>
        <v>0.54113120100889156</v>
      </c>
      <c r="Q287" s="8">
        <f t="shared" ref="Q287" si="1525">(D287*L284+E287*K284+F287*L287+G287*K287)</f>
        <v>0</v>
      </c>
      <c r="S287" s="1">
        <v>0</v>
      </c>
      <c r="T287" s="8">
        <f t="shared" ref="T287" si="1526">$T$9*$B284</f>
        <v>0.99161779999999988</v>
      </c>
      <c r="U287" s="2">
        <v>1</v>
      </c>
      <c r="V287" s="8">
        <v>0</v>
      </c>
      <c r="X287" s="1">
        <f t="shared" ref="X287" si="1527">N287*S284+P287*S287-O287*T284-Q287*T287</f>
        <v>0</v>
      </c>
      <c r="Y287" s="9">
        <f t="shared" ref="Y287" si="1528">(N287*T284+O287*S284+P287*T287+Q287*S287)</f>
        <v>1.0012975310557948</v>
      </c>
      <c r="Z287" s="2">
        <f t="shared" ref="Z287" si="1529">N287*U284+P287*U287-O287*V284-Q287*V287</f>
        <v>0.54113120100889156</v>
      </c>
      <c r="AA287" s="8">
        <f t="shared" ref="AA287" si="1530">(N287*V284+O287*U284+P287*V287+Q287*U287)</f>
        <v>0</v>
      </c>
      <c r="AB287" s="22"/>
      <c r="AC287" s="1">
        <v>0</v>
      </c>
      <c r="AD287" s="9">
        <v>0</v>
      </c>
      <c r="AE287" s="2">
        <v>1</v>
      </c>
      <c r="AF287" s="8">
        <v>0</v>
      </c>
      <c r="AH287" s="1">
        <f t="shared" ref="AH287" si="1531">X287*AC284+Z287*AC287-Y287*AD284-AA287*AD287</f>
        <v>0</v>
      </c>
      <c r="AI287" s="9">
        <f t="shared" ref="AI287" si="1532">(X287*AD284+Y287*AC284+Z287*AD287+AA287*AC287)</f>
        <v>1.0012975310557948</v>
      </c>
      <c r="AJ287" s="2">
        <f t="shared" ref="AJ287" si="1533">X287*AE284+Z287*AE287-Y287*AF284-AA287*AF287</f>
        <v>-0.12449715326143862</v>
      </c>
      <c r="AK287" s="8">
        <f t="shared" ref="AK287" si="1534">(X287*AF284+Y287*AE284+Z287*AF287+AA287*AE287)</f>
        <v>0</v>
      </c>
      <c r="AM287" s="20">
        <f t="shared" ref="AM287" si="1535">1/$AN$9</f>
        <v>1</v>
      </c>
      <c r="AN287" s="27">
        <v>0</v>
      </c>
      <c r="AO287" s="21">
        <v>1</v>
      </c>
      <c r="AP287" s="26">
        <v>0</v>
      </c>
      <c r="AR287" s="1">
        <f t="shared" ref="AR287" si="1536">AH287*AM284+AJ287*AM287-AI287*AN284-AK287*AN287</f>
        <v>-0.12449715326143862</v>
      </c>
      <c r="AS287" s="9">
        <f t="shared" ref="AS287" si="1537">(AH287*AN284+AI287*AM284+AJ287*AN287+AK287*AM287)</f>
        <v>1.0012975310557948</v>
      </c>
      <c r="AT287" s="2">
        <f t="shared" ref="AT287" si="1538">AH287*AO284+AJ287*AO287-AI287*AP284-AK287*AP287</f>
        <v>-0.12449715326143862</v>
      </c>
      <c r="AU287" s="8">
        <f t="shared" ref="AU287" si="1539">(AH287*AP284+AI287*AO284+AJ287*AP287+AK287*AO287)</f>
        <v>0</v>
      </c>
      <c r="AW287" s="49">
        <f t="shared" ref="AW287" si="1540">(180/PI())*ATAN(-1*(AS284/AR284))</f>
        <v>-88.808245180855693</v>
      </c>
      <c r="AY287" s="140">
        <f t="shared" ref="AY287" si="1541">20*LOG(((1-(10^(AW284/20)^2)*(1-((1-AY284)/(1+AY284))^2))^0.5))</f>
        <v>-22.785115476702718</v>
      </c>
      <c r="AZ287" s="13"/>
      <c r="BA287" s="85">
        <f t="shared" si="1168"/>
        <v>5.16</v>
      </c>
      <c r="BB287" s="86">
        <f t="shared" si="1169"/>
        <v>-33.645042897171315</v>
      </c>
      <c r="BC287" s="90">
        <f t="shared" si="1170"/>
        <v>-76.136443421689265</v>
      </c>
      <c r="BD287" s="92"/>
      <c r="BE287" s="14">
        <f t="shared" si="1167"/>
        <v>-2.743852129378924</v>
      </c>
      <c r="BF287" s="90">
        <f t="shared" si="1192"/>
        <v>-4.7889253845519661E-2</v>
      </c>
      <c r="BG287" s="142">
        <f t="shared" si="1171"/>
        <v>-1.1930113692649601E-3</v>
      </c>
    </row>
    <row r="288" spans="2:59" ht="18.600000000000001" customHeight="1">
      <c r="AY288" s="37"/>
      <c r="BA288" s="85">
        <f t="shared" si="1168"/>
        <v>5.18</v>
      </c>
      <c r="BB288" s="86">
        <f t="shared" si="1169"/>
        <v>-33.704674763574488</v>
      </c>
      <c r="BC288" s="90">
        <f t="shared" si="1170"/>
        <v>-76.191320464276842</v>
      </c>
      <c r="BD288" s="88"/>
      <c r="BE288" s="14">
        <f t="shared" ref="BE288:BE351" si="1542">(BC289-BC288)/(BA289-BA288)</f>
        <v>-2.7219170705350217</v>
      </c>
      <c r="BF288" s="90">
        <f t="shared" si="1192"/>
        <v>-4.7506414847074858E-2</v>
      </c>
      <c r="BG288" s="142">
        <f t="shared" si="1171"/>
        <v>-1.1738030959529257E-3</v>
      </c>
    </row>
    <row r="289" spans="2:59" ht="18.600000000000001" customHeight="1" thickBot="1">
      <c r="D289" s="22" t="s">
        <v>60</v>
      </c>
      <c r="E289" s="22"/>
      <c r="F289" s="22"/>
      <c r="G289" s="22"/>
      <c r="H289" s="22"/>
      <c r="I289" s="22" t="s">
        <v>61</v>
      </c>
      <c r="J289" s="22"/>
      <c r="K289" s="22"/>
      <c r="L289" s="22"/>
      <c r="M289" s="23"/>
      <c r="N289" s="23"/>
      <c r="O289" s="28" t="s">
        <v>62</v>
      </c>
      <c r="P289" s="23"/>
      <c r="Q289" s="23"/>
      <c r="R289" s="23"/>
      <c r="S289" s="22"/>
      <c r="T289" s="22" t="s">
        <v>63</v>
      </c>
      <c r="U289" s="23"/>
      <c r="V289" s="23"/>
      <c r="W289" s="23"/>
      <c r="X289" s="23"/>
      <c r="Y289" s="28" t="s">
        <v>64</v>
      </c>
      <c r="Z289" s="23"/>
      <c r="AA289" s="23"/>
      <c r="AB289" s="23"/>
      <c r="AC289" s="28" t="s">
        <v>65</v>
      </c>
      <c r="AD289" s="22"/>
      <c r="AE289" s="22"/>
      <c r="AF289" s="22"/>
      <c r="AG289" s="22"/>
      <c r="AH289" s="23"/>
      <c r="AI289" s="28" t="s">
        <v>66</v>
      </c>
      <c r="AJ289" s="23"/>
      <c r="AK289" s="23"/>
      <c r="AL289" s="22"/>
      <c r="AM289" s="28" t="s">
        <v>67</v>
      </c>
      <c r="AN289" s="22"/>
      <c r="AO289" s="23"/>
      <c r="AP289" s="23"/>
      <c r="AQ289" s="23"/>
      <c r="AR289" s="23"/>
      <c r="AS289" s="28" t="s">
        <v>68</v>
      </c>
      <c r="AT289" s="23"/>
      <c r="AU289" s="23"/>
      <c r="BA289" s="85">
        <f t="shared" ref="BA289:BA352" si="1543">INDEX(B:B,(ROW()-33)*7+25)</f>
        <v>5.2</v>
      </c>
      <c r="BB289" s="86">
        <f t="shared" ref="BB289:BB352" si="1544">INDEX(AW:AW,(ROW()-33)*7+25)</f>
        <v>-33.764145176492505</v>
      </c>
      <c r="BC289" s="90">
        <f t="shared" ref="BC289:BC352" si="1545">INDEX(AW:AW,(ROW()-33)*7+28)</f>
        <v>-76.245758805687544</v>
      </c>
      <c r="BD289" s="88"/>
      <c r="BE289" s="14">
        <f t="shared" si="1542"/>
        <v>-2.700247827228055</v>
      </c>
      <c r="BF289" s="90">
        <f t="shared" si="1192"/>
        <v>-4.7128215204952549E-2</v>
      </c>
      <c r="BG289" s="142">
        <f t="shared" si="1171"/>
        <v>-1.1549534808193572E-3</v>
      </c>
    </row>
    <row r="290" spans="2:59" ht="18.600000000000001" customHeight="1" thickBot="1">
      <c r="B290" s="11"/>
      <c r="D290" s="212" t="s">
        <v>69</v>
      </c>
      <c r="E290" s="213"/>
      <c r="F290" s="214" t="s">
        <v>70</v>
      </c>
      <c r="G290" s="215"/>
      <c r="H290" s="207"/>
      <c r="I290" s="212" t="s">
        <v>71</v>
      </c>
      <c r="J290" s="213"/>
      <c r="K290" s="214" t="s">
        <v>72</v>
      </c>
      <c r="L290" s="215"/>
      <c r="M290" s="23"/>
      <c r="N290" s="208" t="s">
        <v>73</v>
      </c>
      <c r="O290" s="209"/>
      <c r="P290" s="210" t="s">
        <v>74</v>
      </c>
      <c r="Q290" s="211"/>
      <c r="R290" s="23"/>
      <c r="S290" s="212" t="s">
        <v>75</v>
      </c>
      <c r="T290" s="213"/>
      <c r="U290" s="214" t="s">
        <v>76</v>
      </c>
      <c r="V290" s="215"/>
      <c r="W290" s="22"/>
      <c r="X290" s="208" t="s">
        <v>77</v>
      </c>
      <c r="Y290" s="209"/>
      <c r="Z290" s="210" t="s">
        <v>78</v>
      </c>
      <c r="AA290" s="211"/>
      <c r="AB290" s="22"/>
      <c r="AC290" s="212" t="s">
        <v>79</v>
      </c>
      <c r="AD290" s="213"/>
      <c r="AE290" s="214" t="s">
        <v>80</v>
      </c>
      <c r="AF290" s="215"/>
      <c r="AG290" s="22"/>
      <c r="AH290" s="208" t="s">
        <v>81</v>
      </c>
      <c r="AI290" s="209"/>
      <c r="AJ290" s="210" t="s">
        <v>82</v>
      </c>
      <c r="AK290" s="211"/>
      <c r="AL290" s="22"/>
      <c r="AM290" s="212" t="s">
        <v>83</v>
      </c>
      <c r="AN290" s="213"/>
      <c r="AO290" s="214" t="s">
        <v>84</v>
      </c>
      <c r="AP290" s="215"/>
      <c r="AQ290" s="23"/>
      <c r="AR290" s="208" t="s">
        <v>85</v>
      </c>
      <c r="AS290" s="209"/>
      <c r="AT290" s="210" t="s">
        <v>86</v>
      </c>
      <c r="AU290" s="211"/>
      <c r="AW290" s="29" t="s">
        <v>4</v>
      </c>
      <c r="AY290" s="136" t="s">
        <v>46</v>
      </c>
      <c r="AZ290" s="13"/>
      <c r="BA290" s="85">
        <f t="shared" si="1543"/>
        <v>5.22</v>
      </c>
      <c r="BB290" s="86">
        <f t="shared" si="1544"/>
        <v>-33.823454414140144</v>
      </c>
      <c r="BC290" s="90">
        <f t="shared" si="1545"/>
        <v>-76.299763762232104</v>
      </c>
      <c r="BD290" s="92"/>
      <c r="BE290" s="14">
        <f t="shared" si="1542"/>
        <v>-2.6788400563958086</v>
      </c>
      <c r="BF290" s="90">
        <f t="shared" si="1192"/>
        <v>-4.675457911841744E-2</v>
      </c>
      <c r="BG290" s="142">
        <f t="shared" ref="BG290:BG353" si="1546">INDEX(AY:AY,(ROW()-33)*7+28)</f>
        <v>-1.1364550724597138E-3</v>
      </c>
    </row>
    <row r="291" spans="2:59" ht="18.600000000000001" customHeight="1" thickTop="1" thickBot="1">
      <c r="B291" s="40">
        <v>0.84</v>
      </c>
      <c r="D291" s="1">
        <v>1</v>
      </c>
      <c r="E291" s="7">
        <v>0</v>
      </c>
      <c r="F291" s="2">
        <v>0</v>
      </c>
      <c r="G291" s="8">
        <v>0</v>
      </c>
      <c r="I291" s="1">
        <v>1</v>
      </c>
      <c r="J291" s="9">
        <v>0</v>
      </c>
      <c r="K291" s="2">
        <v>0</v>
      </c>
      <c r="L291" s="9">
        <f t="shared" ref="L291" si="1547">IF(0=(1-$J$9*$K$9*$B291^2),10^14,$B291*$K$9/(1-$J$9*$K$9*$B291^2))</f>
        <v>1.0240442441854412</v>
      </c>
      <c r="N291" s="1">
        <f t="shared" ref="N291" si="1548">D291*I291+F291*I294-E291*J291-G291*J294</f>
        <v>1</v>
      </c>
      <c r="O291" s="9">
        <f t="shared" ref="O291" si="1549">(D291*J291+E291*I291+F291*J294+G291*I294)</f>
        <v>0</v>
      </c>
      <c r="P291" s="2">
        <f t="shared" ref="P291" si="1550">D291*K291+F291*K294-E291*L291-G291*L294</f>
        <v>0</v>
      </c>
      <c r="Q291" s="8">
        <f t="shared" ref="Q291" si="1551">(D291*L291+E291*K291+F291*L294+G291*K294)</f>
        <v>1.0240442441854412</v>
      </c>
      <c r="S291" s="1">
        <v>1</v>
      </c>
      <c r="T291" s="7">
        <v>0</v>
      </c>
      <c r="U291" s="2">
        <v>0</v>
      </c>
      <c r="V291" s="8">
        <v>0</v>
      </c>
      <c r="X291" s="1">
        <f t="shared" ref="X291" si="1552">N291*S291+P291*S294-O291*T291-Q291*T294</f>
        <v>-4.0227829802850001E-2</v>
      </c>
      <c r="Y291" s="9">
        <f t="shared" ref="Y291" si="1553">(N291*T291+O291*S291+P291*T294+Q291*S294)</f>
        <v>0</v>
      </c>
      <c r="Z291" s="2">
        <f t="shared" ref="Z291" si="1554">N291*U291+P291*U294-O291*V291-Q291*V294</f>
        <v>0</v>
      </c>
      <c r="AA291" s="8">
        <f t="shared" ref="AA291" si="1555">(N291*V291+O291*U291+P291*V294+Q291*U294)</f>
        <v>1.0240442441854412</v>
      </c>
      <c r="AB291" s="22"/>
      <c r="AC291" s="1">
        <v>1</v>
      </c>
      <c r="AD291" s="9">
        <v>0</v>
      </c>
      <c r="AE291" s="2">
        <v>0</v>
      </c>
      <c r="AF291" s="9">
        <f t="shared" ref="AF291" si="1556">$B291*$AE$9</f>
        <v>0.68097960000000002</v>
      </c>
      <c r="AH291" s="1">
        <f t="shared" ref="AH291" si="1557">X291*AC291+Z291*AC294-Y291*AD291-AA291*AD294</f>
        <v>-4.0227829802850001E-2</v>
      </c>
      <c r="AI291" s="9">
        <f t="shared" ref="AI291" si="1558">(X291*AD291+Y291*AC291+Z291*AD294+AA291*AC294)</f>
        <v>0</v>
      </c>
      <c r="AJ291" s="2">
        <f t="shared" ref="AJ291" si="1559">X291*AE291+Z291*AE294-Y291*AF291-AA291*AF294</f>
        <v>0</v>
      </c>
      <c r="AK291" s="8">
        <f t="shared" ref="AK291" si="1560">(X291*AF291+Y291*AE291+Z291*AF294+AA291*AE294)</f>
        <v>0.99664991273742831</v>
      </c>
      <c r="AM291" s="18">
        <v>1</v>
      </c>
      <c r="AN291" s="25">
        <v>0</v>
      </c>
      <c r="AO291" s="14">
        <v>0</v>
      </c>
      <c r="AP291" s="24">
        <v>0</v>
      </c>
      <c r="AR291" s="1">
        <f t="shared" ref="AR291" si="1561">AH291*AM291+AJ291*AM294-AI291*AN291-AK291*AN294</f>
        <v>-4.0227829802850001E-2</v>
      </c>
      <c r="AS291" s="9">
        <f t="shared" ref="AS291" si="1562">(AH291*AN291+AI291*AM291+AJ291*AN294+AK291*AM294)</f>
        <v>0.99664991273742831</v>
      </c>
      <c r="AT291" s="2">
        <f t="shared" ref="AT291" si="1563">AH291*AO291+AJ291*AO294-AI291*AP291-AK291*AP294</f>
        <v>0</v>
      </c>
      <c r="AU291" s="8">
        <f t="shared" ref="AU291" si="1564">(AH291*AP291+AI291*AO291+AJ291*AP294+AK291*AO294)</f>
        <v>0.99664991273742831</v>
      </c>
      <c r="AW291" s="30">
        <f t="shared" ref="AW291" si="1565">20*LOG(((1+$AN$9)/$AN$9)/((AR291+AR294)^2+(AS291+AS294)^2)^0.5)</f>
        <v>-1.7190861238492641E-2</v>
      </c>
      <c r="AY291" s="137">
        <f t="shared" ref="AY291" si="1566">((AR291^2+AS291^2)^0.5)/((AR294^2+AS294^2)^0.5)</f>
        <v>0.9871814377250514</v>
      </c>
      <c r="AZ291" s="13"/>
      <c r="BA291" s="85">
        <f t="shared" si="1543"/>
        <v>5.24</v>
      </c>
      <c r="BB291" s="86">
        <f t="shared" si="1544"/>
        <v>-33.882602770112761</v>
      </c>
      <c r="BC291" s="90">
        <f t="shared" si="1545"/>
        <v>-76.353340563360021</v>
      </c>
      <c r="BD291" s="92"/>
      <c r="BE291" s="14">
        <f t="shared" si="1542"/>
        <v>-2.6576895046944173</v>
      </c>
      <c r="BF291" s="90">
        <f t="shared" si="1192"/>
        <v>-4.6385432352614872E-2</v>
      </c>
      <c r="BG291" s="142">
        <f t="shared" si="1546"/>
        <v>-1.1183005840768605E-3</v>
      </c>
    </row>
    <row r="292" spans="2:59" ht="18.600000000000001" customHeight="1" thickBot="1">
      <c r="D292" s="3"/>
      <c r="G292" s="4"/>
      <c r="I292" s="3"/>
      <c r="L292" s="4"/>
      <c r="N292" s="3"/>
      <c r="Q292" s="4"/>
      <c r="S292" s="3"/>
      <c r="V292" s="4"/>
      <c r="X292" s="3"/>
      <c r="AA292" s="4"/>
      <c r="AC292" s="3"/>
      <c r="AF292" s="4"/>
      <c r="AH292" s="3"/>
      <c r="AK292" s="4"/>
      <c r="AM292" s="18"/>
      <c r="AN292" s="14"/>
      <c r="AO292" s="14"/>
      <c r="AP292" s="19"/>
      <c r="AR292" s="3"/>
      <c r="AU292" s="4"/>
      <c r="AY292" s="138"/>
      <c r="AZ292" s="13"/>
      <c r="BA292" s="85">
        <f t="shared" si="1543"/>
        <v>5.26</v>
      </c>
      <c r="BB292" s="86">
        <f t="shared" si="1544"/>
        <v>-33.941590552693356</v>
      </c>
      <c r="BC292" s="90">
        <f t="shared" si="1545"/>
        <v>-76.406494353453908</v>
      </c>
      <c r="BD292" s="92"/>
      <c r="BE292" s="14">
        <f t="shared" si="1542"/>
        <v>-2.6367920062525587</v>
      </c>
      <c r="BF292" s="90">
        <f t="shared" ref="BF292:BF355" si="1567">PI()*(IF(BE292&lt;0,BE292,(BE293+BE291)/2))/180</f>
        <v>-4.6020702199374056E-2</v>
      </c>
      <c r="BG292" s="142">
        <f t="shared" si="1546"/>
        <v>-1.1004828898761091E-3</v>
      </c>
    </row>
    <row r="293" spans="2:59" ht="18.600000000000001" customHeight="1" thickBot="1">
      <c r="D293" s="216" t="s">
        <v>87</v>
      </c>
      <c r="E293" s="217"/>
      <c r="F293" s="218" t="s">
        <v>88</v>
      </c>
      <c r="G293" s="219"/>
      <c r="H293" s="207"/>
      <c r="I293" s="216" t="s">
        <v>89</v>
      </c>
      <c r="J293" s="217"/>
      <c r="K293" s="218" t="s">
        <v>90</v>
      </c>
      <c r="L293" s="219"/>
      <c r="N293" s="208" t="s">
        <v>7</v>
      </c>
      <c r="O293" s="209"/>
      <c r="P293" s="210" t="s">
        <v>8</v>
      </c>
      <c r="Q293" s="211"/>
      <c r="S293" s="216" t="s">
        <v>91</v>
      </c>
      <c r="T293" s="217"/>
      <c r="U293" s="218" t="s">
        <v>92</v>
      </c>
      <c r="V293" s="219"/>
      <c r="W293" s="22"/>
      <c r="X293" s="208" t="s">
        <v>93</v>
      </c>
      <c r="Y293" s="209"/>
      <c r="Z293" s="210" t="s">
        <v>94</v>
      </c>
      <c r="AA293" s="211"/>
      <c r="AB293" s="22"/>
      <c r="AC293" s="216" t="s">
        <v>3</v>
      </c>
      <c r="AD293" s="217"/>
      <c r="AE293" s="218" t="s">
        <v>2</v>
      </c>
      <c r="AF293" s="219"/>
      <c r="AG293" s="22"/>
      <c r="AH293" s="208" t="s">
        <v>95</v>
      </c>
      <c r="AI293" s="209"/>
      <c r="AJ293" s="210" t="s">
        <v>96</v>
      </c>
      <c r="AK293" s="211"/>
      <c r="AL293" s="22"/>
      <c r="AM293" s="216" t="s">
        <v>97</v>
      </c>
      <c r="AN293" s="217"/>
      <c r="AO293" s="218" t="s">
        <v>98</v>
      </c>
      <c r="AP293" s="219"/>
      <c r="AR293" s="208" t="s">
        <v>99</v>
      </c>
      <c r="AS293" s="209"/>
      <c r="AT293" s="210" t="s">
        <v>100</v>
      </c>
      <c r="AU293" s="211"/>
      <c r="AW293" s="48" t="s">
        <v>10</v>
      </c>
      <c r="AY293" s="139" t="s">
        <v>47</v>
      </c>
      <c r="AZ293" s="13"/>
      <c r="BA293" s="85">
        <f t="shared" si="1543"/>
        <v>5.28</v>
      </c>
      <c r="BB293" s="86">
        <f t="shared" si="1544"/>
        <v>-34.000418084186599</v>
      </c>
      <c r="BC293" s="90">
        <f t="shared" si="1545"/>
        <v>-76.459230193578961</v>
      </c>
      <c r="BD293" s="92"/>
      <c r="BE293" s="14">
        <f t="shared" si="1542"/>
        <v>-2.6161434804834576</v>
      </c>
      <c r="BF293" s="90">
        <f t="shared" si="1567"/>
        <v>-4.566031743902034E-2</v>
      </c>
      <c r="BG293" s="142">
        <f t="shared" si="1546"/>
        <v>-1.0829950215308663E-3</v>
      </c>
    </row>
    <row r="294" spans="2:59" ht="18.600000000000001" customHeight="1" thickTop="1" thickBot="1">
      <c r="D294" s="1">
        <v>0</v>
      </c>
      <c r="E294" s="8">
        <f t="shared" ref="E294" si="1568">$E$9*$B291</f>
        <v>0.47603640000000003</v>
      </c>
      <c r="F294" s="2">
        <v>1</v>
      </c>
      <c r="G294" s="8">
        <v>0</v>
      </c>
      <c r="I294" s="1">
        <v>0</v>
      </c>
      <c r="J294" s="9">
        <v>0</v>
      </c>
      <c r="K294" s="2">
        <v>1</v>
      </c>
      <c r="L294" s="8">
        <v>0</v>
      </c>
      <c r="N294" s="1">
        <f t="shared" ref="N294" si="1569">D294*I291+F294*I294-E294*J291-G294*J294</f>
        <v>0</v>
      </c>
      <c r="O294" s="9">
        <f t="shared" ref="O294" si="1570">(D294*J291+E294*I291+F294*J294+G294*I294)</f>
        <v>0.47603640000000003</v>
      </c>
      <c r="P294" s="2">
        <f t="shared" ref="P294" si="1571">D294*K291+F294*K294-E294*L291-G294*L294</f>
        <v>0.51251766455724157</v>
      </c>
      <c r="Q294" s="8">
        <f t="shared" ref="Q294" si="1572">(D294*L291+E294*K291+F294*L294+G294*K294)</f>
        <v>0</v>
      </c>
      <c r="S294" s="1">
        <v>0</v>
      </c>
      <c r="T294" s="8">
        <f t="shared" ref="T294" si="1573">$T$9*$B291</f>
        <v>1.0158035999999999</v>
      </c>
      <c r="U294" s="2">
        <v>1</v>
      </c>
      <c r="V294" s="8">
        <v>0</v>
      </c>
      <c r="X294" s="1">
        <f t="shared" ref="X294" si="1574">N294*S291+P294*S294-O294*T291-Q294*T294</f>
        <v>0</v>
      </c>
      <c r="Y294" s="9">
        <f t="shared" ref="Y294" si="1575">(N294*T291+O294*S291+P294*T294+Q294*S294)</f>
        <v>0.99665368872083837</v>
      </c>
      <c r="Z294" s="2">
        <f t="shared" ref="Z294" si="1576">N294*U291+P294*U294-O294*V291-Q294*V294</f>
        <v>0.51251766455724157</v>
      </c>
      <c r="AA294" s="8">
        <f t="shared" ref="AA294" si="1577">(N294*V291+O294*U291+P294*V294+Q294*U294)</f>
        <v>0</v>
      </c>
      <c r="AB294" s="22"/>
      <c r="AC294" s="1">
        <v>0</v>
      </c>
      <c r="AD294" s="9">
        <v>0</v>
      </c>
      <c r="AE294" s="2">
        <v>1</v>
      </c>
      <c r="AF294" s="8">
        <v>0</v>
      </c>
      <c r="AH294" s="1">
        <f t="shared" ref="AH294" si="1578">X294*AC291+Z294*AC294-Y294*AD291-AA294*AD294</f>
        <v>0</v>
      </c>
      <c r="AI294" s="9">
        <f t="shared" ref="AI294" si="1579">(X294*AD291+Y294*AC291+Z294*AD294+AA294*AC294)</f>
        <v>0.99665368872083837</v>
      </c>
      <c r="AJ294" s="2">
        <f t="shared" ref="AJ294" si="1580">X294*AE291+Z294*AE294-Y294*AF291-AA294*AF294</f>
        <v>-0.16618316572639946</v>
      </c>
      <c r="AK294" s="8">
        <f t="shared" ref="AK294" si="1581">(X294*AF291+Y294*AE291+Z294*AF294+AA294*AE294)</f>
        <v>0</v>
      </c>
      <c r="AM294" s="20">
        <f t="shared" ref="AM294" si="1582">1/$AN$9</f>
        <v>1</v>
      </c>
      <c r="AN294" s="27">
        <v>0</v>
      </c>
      <c r="AO294" s="21">
        <v>1</v>
      </c>
      <c r="AP294" s="26">
        <v>0</v>
      </c>
      <c r="AR294" s="1">
        <f t="shared" ref="AR294" si="1583">AH294*AM291+AJ294*AM294-AI294*AN291-AK294*AN294</f>
        <v>-0.16618316572639946</v>
      </c>
      <c r="AS294" s="9">
        <f t="shared" ref="AS294" si="1584">(AH294*AN291+AI294*AM291+AJ294*AN294+AK294*AM294)</f>
        <v>0.99665368872083837</v>
      </c>
      <c r="AT294" s="2">
        <f t="shared" ref="AT294" si="1585">AH294*AO291+AJ294*AO294-AI294*AP291-AK294*AP294</f>
        <v>-0.16618316572639946</v>
      </c>
      <c r="AU294" s="8">
        <f t="shared" ref="AU294" si="1586">(AH294*AP291+AI294*AO291+AJ294*AP294+AK294*AO294)</f>
        <v>0</v>
      </c>
      <c r="AW294" s="49">
        <f t="shared" ref="AW294" si="1587">(180/PI())*ATAN(-1*(AS291/AR291))</f>
        <v>87.688622281688083</v>
      </c>
      <c r="AY294" s="140">
        <f t="shared" ref="AY294" si="1588">20*LOG(((1-(10^(AW291/20)^2)*(1-((1-AY291)/(1+AY291))^2))^0.5))</f>
        <v>-23.988133455189772</v>
      </c>
      <c r="AZ294" s="13"/>
      <c r="BA294" s="85">
        <f t="shared" si="1543"/>
        <v>5.3</v>
      </c>
      <c r="BB294" s="86">
        <f t="shared" si="1544"/>
        <v>-34.05908570027875</v>
      </c>
      <c r="BC294" s="90">
        <f t="shared" si="1545"/>
        <v>-76.511553063188629</v>
      </c>
      <c r="BD294" s="92"/>
      <c r="BE294" s="14">
        <f t="shared" si="1542"/>
        <v>-2.5957399299677175</v>
      </c>
      <c r="BF294" s="90">
        <f t="shared" si="1567"/>
        <v>-4.5304208303423701E-2</v>
      </c>
      <c r="BG294" s="142">
        <f t="shared" si="1546"/>
        <v>-1.0658301647140536E-3</v>
      </c>
    </row>
    <row r="295" spans="2:59" ht="18.600000000000001" customHeight="1">
      <c r="AY295" s="37"/>
      <c r="BA295" s="85">
        <f t="shared" si="1543"/>
        <v>5.32</v>
      </c>
      <c r="BB295" s="86">
        <f t="shared" si="1544"/>
        <v>-34.117593749422348</v>
      </c>
      <c r="BC295" s="90">
        <f t="shared" si="1545"/>
        <v>-76.563467861787984</v>
      </c>
      <c r="BD295" s="88"/>
      <c r="BE295" s="14">
        <f t="shared" si="1542"/>
        <v>-2.5755774383960368</v>
      </c>
      <c r="BF295" s="90">
        <f t="shared" si="1567"/>
        <v>-4.4952306440092266E-2</v>
      </c>
      <c r="BG295" s="142">
        <f t="shared" si="1546"/>
        <v>-1.0489816556924034E-3</v>
      </c>
    </row>
    <row r="296" spans="2:59" ht="18.600000000000001" customHeight="1" thickBot="1">
      <c r="D296" s="22" t="s">
        <v>60</v>
      </c>
      <c r="E296" s="22"/>
      <c r="F296" s="22"/>
      <c r="G296" s="22"/>
      <c r="H296" s="22"/>
      <c r="I296" s="22" t="s">
        <v>61</v>
      </c>
      <c r="J296" s="22"/>
      <c r="K296" s="22"/>
      <c r="L296" s="22"/>
      <c r="M296" s="23"/>
      <c r="N296" s="23"/>
      <c r="O296" s="28" t="s">
        <v>62</v>
      </c>
      <c r="P296" s="23"/>
      <c r="Q296" s="23"/>
      <c r="R296" s="23"/>
      <c r="S296" s="22"/>
      <c r="T296" s="22" t="s">
        <v>63</v>
      </c>
      <c r="U296" s="23"/>
      <c r="V296" s="23"/>
      <c r="W296" s="23"/>
      <c r="X296" s="23"/>
      <c r="Y296" s="28" t="s">
        <v>64</v>
      </c>
      <c r="Z296" s="23"/>
      <c r="AA296" s="23"/>
      <c r="AB296" s="23"/>
      <c r="AC296" s="28" t="s">
        <v>65</v>
      </c>
      <c r="AD296" s="22"/>
      <c r="AE296" s="22"/>
      <c r="AF296" s="22"/>
      <c r="AG296" s="22"/>
      <c r="AH296" s="23"/>
      <c r="AI296" s="28" t="s">
        <v>66</v>
      </c>
      <c r="AJ296" s="23"/>
      <c r="AK296" s="23"/>
      <c r="AL296" s="22"/>
      <c r="AM296" s="28" t="s">
        <v>67</v>
      </c>
      <c r="AN296" s="22"/>
      <c r="AO296" s="23"/>
      <c r="AP296" s="23"/>
      <c r="AQ296" s="23"/>
      <c r="AR296" s="23"/>
      <c r="AS296" s="28" t="s">
        <v>68</v>
      </c>
      <c r="AT296" s="23"/>
      <c r="AU296" s="23"/>
      <c r="BA296" s="85">
        <f t="shared" si="1543"/>
        <v>5.34</v>
      </c>
      <c r="BB296" s="86">
        <f t="shared" si="1544"/>
        <v>-34.17594259224466</v>
      </c>
      <c r="BC296" s="90">
        <f t="shared" si="1545"/>
        <v>-76.614979410555904</v>
      </c>
      <c r="BD296" s="88"/>
      <c r="BE296" s="14">
        <f t="shared" si="1542"/>
        <v>-2.5556521685785447</v>
      </c>
      <c r="BF296" s="90">
        <f t="shared" si="1567"/>
        <v>-4.4604544877428778E-2</v>
      </c>
      <c r="BG296" s="142">
        <f t="shared" si="1546"/>
        <v>-1.0324429779826551E-3</v>
      </c>
    </row>
    <row r="297" spans="2:59" ht="18.600000000000001" customHeight="1" thickBot="1">
      <c r="B297" s="11"/>
      <c r="D297" s="212" t="s">
        <v>69</v>
      </c>
      <c r="E297" s="213"/>
      <c r="F297" s="214" t="s">
        <v>70</v>
      </c>
      <c r="G297" s="215"/>
      <c r="H297" s="207"/>
      <c r="I297" s="212" t="s">
        <v>71</v>
      </c>
      <c r="J297" s="213"/>
      <c r="K297" s="214" t="s">
        <v>72</v>
      </c>
      <c r="L297" s="215"/>
      <c r="M297" s="23"/>
      <c r="N297" s="208" t="s">
        <v>73</v>
      </c>
      <c r="O297" s="209"/>
      <c r="P297" s="210" t="s">
        <v>74</v>
      </c>
      <c r="Q297" s="211"/>
      <c r="R297" s="23"/>
      <c r="S297" s="212" t="s">
        <v>75</v>
      </c>
      <c r="T297" s="213"/>
      <c r="U297" s="214" t="s">
        <v>76</v>
      </c>
      <c r="V297" s="215"/>
      <c r="W297" s="22"/>
      <c r="X297" s="208" t="s">
        <v>77</v>
      </c>
      <c r="Y297" s="209"/>
      <c r="Z297" s="210" t="s">
        <v>78</v>
      </c>
      <c r="AA297" s="211"/>
      <c r="AB297" s="22"/>
      <c r="AC297" s="212" t="s">
        <v>79</v>
      </c>
      <c r="AD297" s="213"/>
      <c r="AE297" s="214" t="s">
        <v>80</v>
      </c>
      <c r="AF297" s="215"/>
      <c r="AG297" s="22"/>
      <c r="AH297" s="208" t="s">
        <v>81</v>
      </c>
      <c r="AI297" s="209"/>
      <c r="AJ297" s="210" t="s">
        <v>82</v>
      </c>
      <c r="AK297" s="211"/>
      <c r="AL297" s="22"/>
      <c r="AM297" s="212" t="s">
        <v>83</v>
      </c>
      <c r="AN297" s="213"/>
      <c r="AO297" s="214" t="s">
        <v>84</v>
      </c>
      <c r="AP297" s="215"/>
      <c r="AQ297" s="23"/>
      <c r="AR297" s="208" t="s">
        <v>85</v>
      </c>
      <c r="AS297" s="209"/>
      <c r="AT297" s="210" t="s">
        <v>86</v>
      </c>
      <c r="AU297" s="211"/>
      <c r="AW297" s="29" t="s">
        <v>4</v>
      </c>
      <c r="AY297" s="136" t="s">
        <v>46</v>
      </c>
      <c r="AZ297" s="13"/>
      <c r="BA297" s="85">
        <f t="shared" si="1543"/>
        <v>5.36</v>
      </c>
      <c r="BB297" s="86">
        <f t="shared" si="1544"/>
        <v>-34.234132600979031</v>
      </c>
      <c r="BC297" s="90">
        <f t="shared" si="1545"/>
        <v>-76.666092453927476</v>
      </c>
      <c r="BD297" s="92"/>
      <c r="BE297" s="14">
        <f t="shared" si="1542"/>
        <v>-2.5359603604933598</v>
      </c>
      <c r="BF297" s="90">
        <f t="shared" si="1567"/>
        <v>-4.4260857990671462E-2</v>
      </c>
      <c r="BG297" s="142">
        <f t="shared" si="1546"/>
        <v>-1.0162077590754324E-3</v>
      </c>
    </row>
    <row r="298" spans="2:59" ht="18.600000000000001" customHeight="1" thickTop="1" thickBot="1">
      <c r="B298" s="40">
        <v>0.86</v>
      </c>
      <c r="D298" s="1">
        <v>1</v>
      </c>
      <c r="E298" s="7">
        <v>0</v>
      </c>
      <c r="F298" s="2">
        <v>0</v>
      </c>
      <c r="G298" s="8">
        <v>0</v>
      </c>
      <c r="I298" s="1">
        <v>1</v>
      </c>
      <c r="J298" s="9">
        <v>0</v>
      </c>
      <c r="K298" s="2">
        <v>0</v>
      </c>
      <c r="L298" s="9">
        <f t="shared" ref="L298" si="1589">IF(0=(1-$J$9*$K$9*$B298^2),10^14,$B298*$K$9/(1-$J$9*$K$9*$B298^2))</f>
        <v>1.0618787648098751</v>
      </c>
      <c r="N298" s="1">
        <f t="shared" ref="N298" si="1590">D298*I298+F298*I301-E298*J298-G298*J301</f>
        <v>1</v>
      </c>
      <c r="O298" s="9">
        <f t="shared" ref="O298" si="1591">(D298*J298+E298*I298+F298*J301+G298*I301)</f>
        <v>0</v>
      </c>
      <c r="P298" s="2">
        <f t="shared" ref="P298" si="1592">D298*K298+F298*K301-E298*L298-G298*L301</f>
        <v>0</v>
      </c>
      <c r="Q298" s="8">
        <f t="shared" ref="Q298" si="1593">(D298*L298+E298*K298+F298*L301+G298*K301)</f>
        <v>1.0618787648098751</v>
      </c>
      <c r="S298" s="1">
        <v>1</v>
      </c>
      <c r="T298" s="7">
        <v>0</v>
      </c>
      <c r="U298" s="2">
        <v>0</v>
      </c>
      <c r="V298" s="8">
        <v>0</v>
      </c>
      <c r="X298" s="1">
        <f t="shared" ref="X298" si="1594">N298*S298+P298*S301-O298*T298-Q298*T301</f>
        <v>-0.1043426594873631</v>
      </c>
      <c r="Y298" s="9">
        <f t="shared" ref="Y298" si="1595">(N298*T298+O298*S298+P298*T301+Q298*S301)</f>
        <v>0</v>
      </c>
      <c r="Z298" s="2">
        <f t="shared" ref="Z298" si="1596">N298*U298+P298*U301-O298*V298-Q298*V301</f>
        <v>0</v>
      </c>
      <c r="AA298" s="8">
        <f t="shared" ref="AA298" si="1597">(N298*V298+O298*U298+P298*V301+Q298*U301)</f>
        <v>1.0618787648098751</v>
      </c>
      <c r="AB298" s="22"/>
      <c r="AC298" s="1">
        <v>1</v>
      </c>
      <c r="AD298" s="9">
        <v>0</v>
      </c>
      <c r="AE298" s="2">
        <v>0</v>
      </c>
      <c r="AF298" s="9">
        <f t="shared" ref="AF298" si="1598">$B298*$AE$9</f>
        <v>0.69719339999999996</v>
      </c>
      <c r="AH298" s="1">
        <f t="shared" ref="AH298" si="1599">X298*AC298+Z298*AC301-Y298*AD298-AA298*AD301</f>
        <v>-0.1043426594873631</v>
      </c>
      <c r="AI298" s="9">
        <f t="shared" ref="AI298" si="1600">(X298*AD298+Y298*AC298+Z298*AD301+AA298*AC301)</f>
        <v>0</v>
      </c>
      <c r="AJ298" s="2">
        <f t="shared" ref="AJ298" si="1601">X298*AE298+Z298*AE301-Y298*AF298-AA298*AF301</f>
        <v>0</v>
      </c>
      <c r="AK298" s="8">
        <f t="shared" ref="AK298" si="1602">(X298*AF298+Y298*AE298+Z298*AF301+AA298*AE301)</f>
        <v>0.98913175127683817</v>
      </c>
      <c r="AM298" s="18">
        <v>1</v>
      </c>
      <c r="AN298" s="25">
        <v>0</v>
      </c>
      <c r="AO298" s="14">
        <v>0</v>
      </c>
      <c r="AP298" s="24">
        <v>0</v>
      </c>
      <c r="AR298" s="1">
        <f t="shared" ref="AR298" si="1603">AH298*AM298+AJ298*AM301-AI298*AN298-AK298*AN301</f>
        <v>-0.1043426594873631</v>
      </c>
      <c r="AS298" s="9">
        <f t="shared" ref="AS298" si="1604">(AH298*AN298+AI298*AM298+AJ298*AN301+AK298*AM301)</f>
        <v>0.98913175127683817</v>
      </c>
      <c r="AT298" s="2">
        <f t="shared" ref="AT298" si="1605">AH298*AO298+AJ298*AO301-AI298*AP298-AK298*AP301</f>
        <v>0</v>
      </c>
      <c r="AU298" s="8">
        <f t="shared" ref="AU298" si="1606">(AH298*AP298+AI298*AO298+AJ298*AP301+AK298*AO301)</f>
        <v>0.98913175127683817</v>
      </c>
      <c r="AW298" s="30">
        <f t="shared" ref="AW298" si="1607">20*LOG(((1+$AN$9)/$AN$9)/((AR298+AR301)^2+(AS298+AS301)^2)^0.5)</f>
        <v>-1.1459829829593628E-2</v>
      </c>
      <c r="AY298" s="137">
        <f t="shared" ref="AY298" si="1608">((AR298^2+AS298^2)^0.5)/((AR301^2+AS301^2)^0.5)</f>
        <v>0.98419368739241331</v>
      </c>
      <c r="AZ298" s="13"/>
      <c r="BA298" s="85">
        <f t="shared" si="1543"/>
        <v>5.38</v>
      </c>
      <c r="BB298" s="86">
        <f t="shared" si="1544"/>
        <v>-34.292164158918119</v>
      </c>
      <c r="BC298" s="90">
        <f t="shared" si="1545"/>
        <v>-76.716811661137342</v>
      </c>
      <c r="BD298" s="92"/>
      <c r="BE298" s="14">
        <f t="shared" si="1542"/>
        <v>-2.5164983294210104</v>
      </c>
      <c r="BF298" s="90">
        <f t="shared" si="1567"/>
        <v>-4.392118146933352E-2</v>
      </c>
      <c r="BG298" s="142">
        <f t="shared" si="1546"/>
        <v>-1.0002697672200427E-3</v>
      </c>
    </row>
    <row r="299" spans="2:59" ht="18.600000000000001" customHeight="1" thickBot="1">
      <c r="D299" s="3"/>
      <c r="G299" s="4"/>
      <c r="I299" s="3"/>
      <c r="L299" s="4"/>
      <c r="N299" s="3"/>
      <c r="Q299" s="4"/>
      <c r="S299" s="3"/>
      <c r="V299" s="4"/>
      <c r="X299" s="3"/>
      <c r="AA299" s="4"/>
      <c r="AC299" s="3"/>
      <c r="AF299" s="4"/>
      <c r="AH299" s="3"/>
      <c r="AK299" s="4"/>
      <c r="AM299" s="18"/>
      <c r="AN299" s="14"/>
      <c r="AO299" s="14"/>
      <c r="AP299" s="19"/>
      <c r="AR299" s="3"/>
      <c r="AU299" s="4"/>
      <c r="AY299" s="138"/>
      <c r="AZ299" s="13"/>
      <c r="BA299" s="85">
        <f t="shared" si="1543"/>
        <v>5.4</v>
      </c>
      <c r="BB299" s="86">
        <f t="shared" si="1544"/>
        <v>-34.350037659888166</v>
      </c>
      <c r="BC299" s="90">
        <f t="shared" si="1545"/>
        <v>-76.767141627725763</v>
      </c>
      <c r="BD299" s="92"/>
      <c r="BE299" s="14">
        <f t="shared" si="1542"/>
        <v>-2.497262464098835</v>
      </c>
      <c r="BF299" s="90">
        <f t="shared" si="1567"/>
        <v>-4.3585452284991361E-2</v>
      </c>
      <c r="BG299" s="142">
        <f t="shared" si="1546"/>
        <v>-9.8462290826922729E-4</v>
      </c>
    </row>
    <row r="300" spans="2:59" ht="18.600000000000001" customHeight="1" thickBot="1">
      <c r="D300" s="216" t="s">
        <v>87</v>
      </c>
      <c r="E300" s="217"/>
      <c r="F300" s="218" t="s">
        <v>88</v>
      </c>
      <c r="G300" s="219"/>
      <c r="H300" s="207"/>
      <c r="I300" s="216" t="s">
        <v>89</v>
      </c>
      <c r="J300" s="217"/>
      <c r="K300" s="218" t="s">
        <v>90</v>
      </c>
      <c r="L300" s="219"/>
      <c r="N300" s="208" t="s">
        <v>7</v>
      </c>
      <c r="O300" s="209"/>
      <c r="P300" s="210" t="s">
        <v>8</v>
      </c>
      <c r="Q300" s="211"/>
      <c r="S300" s="216" t="s">
        <v>91</v>
      </c>
      <c r="T300" s="217"/>
      <c r="U300" s="218" t="s">
        <v>92</v>
      </c>
      <c r="V300" s="219"/>
      <c r="W300" s="22"/>
      <c r="X300" s="208" t="s">
        <v>93</v>
      </c>
      <c r="Y300" s="209"/>
      <c r="Z300" s="210" t="s">
        <v>94</v>
      </c>
      <c r="AA300" s="211"/>
      <c r="AB300" s="22"/>
      <c r="AC300" s="216" t="s">
        <v>3</v>
      </c>
      <c r="AD300" s="217"/>
      <c r="AE300" s="218" t="s">
        <v>2</v>
      </c>
      <c r="AF300" s="219"/>
      <c r="AG300" s="22"/>
      <c r="AH300" s="208" t="s">
        <v>95</v>
      </c>
      <c r="AI300" s="209"/>
      <c r="AJ300" s="210" t="s">
        <v>96</v>
      </c>
      <c r="AK300" s="211"/>
      <c r="AL300" s="22"/>
      <c r="AM300" s="216" t="s">
        <v>97</v>
      </c>
      <c r="AN300" s="217"/>
      <c r="AO300" s="218" t="s">
        <v>98</v>
      </c>
      <c r="AP300" s="219"/>
      <c r="AR300" s="208" t="s">
        <v>99</v>
      </c>
      <c r="AS300" s="209"/>
      <c r="AT300" s="210" t="s">
        <v>100</v>
      </c>
      <c r="AU300" s="211"/>
      <c r="AW300" s="48" t="s">
        <v>10</v>
      </c>
      <c r="AY300" s="139" t="s">
        <v>47</v>
      </c>
      <c r="AZ300" s="13"/>
      <c r="BA300" s="85">
        <f t="shared" si="1543"/>
        <v>5.42</v>
      </c>
      <c r="BB300" s="86">
        <f t="shared" si="1544"/>
        <v>-34.407753507743408</v>
      </c>
      <c r="BC300" s="90">
        <f t="shared" si="1545"/>
        <v>-76.817086877007739</v>
      </c>
      <c r="BD300" s="92"/>
      <c r="BE300" s="14">
        <f t="shared" si="1542"/>
        <v>-2.4782492249577497</v>
      </c>
      <c r="BF300" s="90">
        <f t="shared" si="1567"/>
        <v>-4.3253608660510361E-2</v>
      </c>
      <c r="BG300" s="142">
        <f t="shared" si="1546"/>
        <v>-9.6926122259639316E-4</v>
      </c>
    </row>
    <row r="301" spans="2:59" ht="18.600000000000001" customHeight="1" thickTop="1" thickBot="1">
      <c r="D301" s="1">
        <v>0</v>
      </c>
      <c r="E301" s="8">
        <f t="shared" ref="E301" si="1609">$E$9*$B298</f>
        <v>0.48737060000000004</v>
      </c>
      <c r="F301" s="2">
        <v>1</v>
      </c>
      <c r="G301" s="8">
        <v>0</v>
      </c>
      <c r="I301" s="1">
        <v>0</v>
      </c>
      <c r="J301" s="9">
        <v>0</v>
      </c>
      <c r="K301" s="2">
        <v>1</v>
      </c>
      <c r="L301" s="8">
        <v>0</v>
      </c>
      <c r="N301" s="1">
        <f t="shared" ref="N301" si="1610">D301*I298+F301*I301-E301*J298-G301*J301</f>
        <v>0</v>
      </c>
      <c r="O301" s="9">
        <f t="shared" ref="O301" si="1611">(D301*J298+E301*I298+F301*J301+G301*I301)</f>
        <v>0.48737060000000004</v>
      </c>
      <c r="P301" s="2">
        <f t="shared" ref="P301" si="1612">D301*K298+F301*K301-E301*L298-G301*L301</f>
        <v>0.48247150926735227</v>
      </c>
      <c r="Q301" s="8">
        <f t="shared" ref="Q301" si="1613">(D301*L298+E301*K298+F301*L301+G301*K301)</f>
        <v>0</v>
      </c>
      <c r="S301" s="1">
        <v>0</v>
      </c>
      <c r="T301" s="8">
        <f t="shared" ref="T301" si="1614">$T$9*$B298</f>
        <v>1.0399894000000001</v>
      </c>
      <c r="U301" s="2">
        <v>1</v>
      </c>
      <c r="V301" s="8">
        <v>0</v>
      </c>
      <c r="X301" s="1">
        <f t="shared" ref="X301" si="1615">N301*S298+P301*S301-O301*T298-Q301*T301</f>
        <v>0</v>
      </c>
      <c r="Y301" s="9">
        <f t="shared" ref="Y301" si="1616">(N301*T298+O301*S298+P301*T301+Q301*S301)</f>
        <v>0.98913585544004823</v>
      </c>
      <c r="Z301" s="2">
        <f t="shared" ref="Z301" si="1617">N301*U298+P301*U301-O301*V298-Q301*V301</f>
        <v>0.48247150926735227</v>
      </c>
      <c r="AA301" s="8">
        <f t="shared" ref="AA301" si="1618">(N301*V298+O301*U298+P301*V301+Q301*U301)</f>
        <v>0</v>
      </c>
      <c r="AB301" s="22"/>
      <c r="AC301" s="1">
        <v>0</v>
      </c>
      <c r="AD301" s="9">
        <v>0</v>
      </c>
      <c r="AE301" s="2">
        <v>1</v>
      </c>
      <c r="AF301" s="8">
        <v>0</v>
      </c>
      <c r="AH301" s="1">
        <f t="shared" ref="AH301" si="1619">X301*AC298+Z301*AC301-Y301*AD298-AA301*AD301</f>
        <v>0</v>
      </c>
      <c r="AI301" s="9">
        <f t="shared" ref="AI301" si="1620">(X301*AD298+Y301*AC298+Z301*AD301+AA301*AC301)</f>
        <v>0.98913585544004823</v>
      </c>
      <c r="AJ301" s="2">
        <f t="shared" ref="AJ301" si="1621">X301*AE298+Z301*AE301-Y301*AF298-AA301*AF301</f>
        <v>-0.20714748084880341</v>
      </c>
      <c r="AK301" s="8">
        <f t="shared" ref="AK301" si="1622">(X301*AF298+Y301*AE298+Z301*AF301+AA301*AE301)</f>
        <v>0</v>
      </c>
      <c r="AM301" s="20">
        <f t="shared" ref="AM301" si="1623">1/$AN$9</f>
        <v>1</v>
      </c>
      <c r="AN301" s="27">
        <v>0</v>
      </c>
      <c r="AO301" s="21">
        <v>1</v>
      </c>
      <c r="AP301" s="26">
        <v>0</v>
      </c>
      <c r="AR301" s="1">
        <f t="shared" ref="AR301" si="1624">AH301*AM298+AJ301*AM301-AI301*AN298-AK301*AN301</f>
        <v>-0.20714748084880341</v>
      </c>
      <c r="AS301" s="9">
        <f t="shared" ref="AS301" si="1625">(AH301*AN298+AI301*AM298+AJ301*AN301+AK301*AM301)</f>
        <v>0.98913585544004823</v>
      </c>
      <c r="AT301" s="2">
        <f t="shared" ref="AT301" si="1626">AH301*AO298+AJ301*AO301-AI301*AP298-AK301*AP301</f>
        <v>-0.20714748084880341</v>
      </c>
      <c r="AU301" s="8">
        <f t="shared" ref="AU301" si="1627">(AH301*AP298+AI301*AO298+AJ301*AP301+AK301*AO301)</f>
        <v>0</v>
      </c>
      <c r="AW301" s="49">
        <f t="shared" ref="AW301" si="1628">(180/PI())*ATAN(-1*(AS298/AR298))</f>
        <v>83.978188319743808</v>
      </c>
      <c r="AY301" s="140">
        <f t="shared" ref="AY301" si="1629">20*LOG(((1-(10^(AW298/20)^2)*(1-((1-AY298)/(1+AY298))^2))^0.5))</f>
        <v>-25.688716709417221</v>
      </c>
      <c r="AZ301" s="13"/>
      <c r="BA301" s="85">
        <f t="shared" si="1543"/>
        <v>5.44</v>
      </c>
      <c r="BB301" s="86">
        <f t="shared" si="1544"/>
        <v>-34.46531211588001</v>
      </c>
      <c r="BC301" s="90">
        <f t="shared" si="1545"/>
        <v>-76.866651861506895</v>
      </c>
      <c r="BD301" s="92"/>
      <c r="BE301" s="14">
        <f t="shared" si="1542"/>
        <v>-2.4594551423910174</v>
      </c>
      <c r="BF301" s="90">
        <f t="shared" si="1567"/>
        <v>-4.2925590039829216E-2</v>
      </c>
      <c r="BG301" s="142">
        <f t="shared" si="1546"/>
        <v>-9.5417888206892677E-4</v>
      </c>
    </row>
    <row r="302" spans="2:59" ht="18.600000000000001" customHeight="1">
      <c r="AY302" s="37"/>
      <c r="BA302" s="85">
        <f t="shared" si="1543"/>
        <v>5.46</v>
      </c>
      <c r="BB302" s="86">
        <f t="shared" si="1544"/>
        <v>-34.522713906768459</v>
      </c>
      <c r="BC302" s="90">
        <f t="shared" si="1545"/>
        <v>-76.915840964354715</v>
      </c>
      <c r="BD302" s="88"/>
      <c r="BE302" s="14">
        <f t="shared" si="1542"/>
        <v>-2.4408768150748874</v>
      </c>
      <c r="BF302" s="90">
        <f t="shared" si="1567"/>
        <v>-4.2601337058649547E-2</v>
      </c>
      <c r="BG302" s="142">
        <f t="shared" si="1546"/>
        <v>-9.3937018707854376E-4</v>
      </c>
    </row>
    <row r="303" spans="2:59" ht="18.600000000000001" customHeight="1" thickBot="1">
      <c r="D303" s="22" t="s">
        <v>60</v>
      </c>
      <c r="E303" s="22"/>
      <c r="F303" s="22"/>
      <c r="G303" s="22"/>
      <c r="H303" s="22"/>
      <c r="I303" s="22" t="s">
        <v>61</v>
      </c>
      <c r="J303" s="22"/>
      <c r="K303" s="22"/>
      <c r="L303" s="22"/>
      <c r="M303" s="23"/>
      <c r="N303" s="23"/>
      <c r="O303" s="28" t="s">
        <v>62</v>
      </c>
      <c r="P303" s="23"/>
      <c r="Q303" s="23"/>
      <c r="R303" s="23"/>
      <c r="S303" s="22"/>
      <c r="T303" s="22" t="s">
        <v>63</v>
      </c>
      <c r="U303" s="23"/>
      <c r="V303" s="23"/>
      <c r="W303" s="23"/>
      <c r="X303" s="23"/>
      <c r="Y303" s="28" t="s">
        <v>64</v>
      </c>
      <c r="Z303" s="23"/>
      <c r="AA303" s="23"/>
      <c r="AB303" s="23"/>
      <c r="AC303" s="28" t="s">
        <v>65</v>
      </c>
      <c r="AD303" s="22"/>
      <c r="AE303" s="22"/>
      <c r="AF303" s="22"/>
      <c r="AG303" s="22"/>
      <c r="AH303" s="23"/>
      <c r="AI303" s="28" t="s">
        <v>66</v>
      </c>
      <c r="AJ303" s="23"/>
      <c r="AK303" s="23"/>
      <c r="AL303" s="22"/>
      <c r="AM303" s="28" t="s">
        <v>67</v>
      </c>
      <c r="AN303" s="22"/>
      <c r="AO303" s="23"/>
      <c r="AP303" s="23"/>
      <c r="AQ303" s="23"/>
      <c r="AR303" s="23"/>
      <c r="AS303" s="28" t="s">
        <v>68</v>
      </c>
      <c r="AT303" s="23"/>
      <c r="AU303" s="23"/>
      <c r="BA303" s="85">
        <f t="shared" si="1543"/>
        <v>5.48</v>
      </c>
      <c r="BB303" s="86">
        <f t="shared" si="1544"/>
        <v>-34.579959311503956</v>
      </c>
      <c r="BC303" s="90">
        <f t="shared" si="1545"/>
        <v>-76.964658500656213</v>
      </c>
      <c r="BD303" s="88"/>
      <c r="BE303" s="14">
        <f t="shared" si="1542"/>
        <v>-2.4225109083460499</v>
      </c>
      <c r="BF303" s="90">
        <f t="shared" si="1567"/>
        <v>-4.2280791516117147E-2</v>
      </c>
      <c r="BG303" s="142">
        <f t="shared" si="1546"/>
        <v>-9.2482956364314047E-4</v>
      </c>
    </row>
    <row r="304" spans="2:59" ht="18.600000000000001" customHeight="1" thickBot="1">
      <c r="B304" s="11"/>
      <c r="D304" s="212" t="s">
        <v>69</v>
      </c>
      <c r="E304" s="213"/>
      <c r="F304" s="214" t="s">
        <v>70</v>
      </c>
      <c r="G304" s="215"/>
      <c r="H304" s="207"/>
      <c r="I304" s="212" t="s">
        <v>71</v>
      </c>
      <c r="J304" s="213"/>
      <c r="K304" s="214" t="s">
        <v>72</v>
      </c>
      <c r="L304" s="215"/>
      <c r="M304" s="23"/>
      <c r="N304" s="208" t="s">
        <v>73</v>
      </c>
      <c r="O304" s="209"/>
      <c r="P304" s="210" t="s">
        <v>74</v>
      </c>
      <c r="Q304" s="211"/>
      <c r="R304" s="23"/>
      <c r="S304" s="212" t="s">
        <v>75</v>
      </c>
      <c r="T304" s="213"/>
      <c r="U304" s="214" t="s">
        <v>76</v>
      </c>
      <c r="V304" s="215"/>
      <c r="W304" s="22"/>
      <c r="X304" s="208" t="s">
        <v>77</v>
      </c>
      <c r="Y304" s="209"/>
      <c r="Z304" s="210" t="s">
        <v>78</v>
      </c>
      <c r="AA304" s="211"/>
      <c r="AB304" s="22"/>
      <c r="AC304" s="212" t="s">
        <v>79</v>
      </c>
      <c r="AD304" s="213"/>
      <c r="AE304" s="214" t="s">
        <v>80</v>
      </c>
      <c r="AF304" s="215"/>
      <c r="AG304" s="22"/>
      <c r="AH304" s="208" t="s">
        <v>81</v>
      </c>
      <c r="AI304" s="209"/>
      <c r="AJ304" s="210" t="s">
        <v>82</v>
      </c>
      <c r="AK304" s="211"/>
      <c r="AL304" s="22"/>
      <c r="AM304" s="212" t="s">
        <v>83</v>
      </c>
      <c r="AN304" s="213"/>
      <c r="AO304" s="214" t="s">
        <v>84</v>
      </c>
      <c r="AP304" s="215"/>
      <c r="AQ304" s="23"/>
      <c r="AR304" s="208" t="s">
        <v>85</v>
      </c>
      <c r="AS304" s="209"/>
      <c r="AT304" s="210" t="s">
        <v>86</v>
      </c>
      <c r="AU304" s="211"/>
      <c r="AW304" s="29" t="s">
        <v>4</v>
      </c>
      <c r="AY304" s="136" t="s">
        <v>46</v>
      </c>
      <c r="AZ304" s="13"/>
      <c r="BA304" s="85">
        <f t="shared" si="1543"/>
        <v>5.5</v>
      </c>
      <c r="BB304" s="86">
        <f t="shared" si="1544"/>
        <v>-34.637048769373926</v>
      </c>
      <c r="BC304" s="90">
        <f t="shared" si="1545"/>
        <v>-77.013108718823133</v>
      </c>
      <c r="BD304" s="92"/>
      <c r="BE304" s="14">
        <f t="shared" si="1542"/>
        <v>-2.4043541526147805</v>
      </c>
      <c r="BF304" s="90">
        <f t="shared" si="1567"/>
        <v>-4.1963896347126148E-2</v>
      </c>
      <c r="BG304" s="142">
        <f t="shared" si="1546"/>
        <v>-9.1055156055795563E-4</v>
      </c>
    </row>
    <row r="305" spans="2:59" ht="18.600000000000001" customHeight="1" thickTop="1" thickBot="1">
      <c r="B305" s="40">
        <v>0.88</v>
      </c>
      <c r="D305" s="1">
        <v>1</v>
      </c>
      <c r="E305" s="7">
        <v>0</v>
      </c>
      <c r="F305" s="2">
        <v>0</v>
      </c>
      <c r="G305" s="8">
        <v>0</v>
      </c>
      <c r="I305" s="1">
        <v>1</v>
      </c>
      <c r="J305" s="9">
        <v>0</v>
      </c>
      <c r="K305" s="2">
        <v>0</v>
      </c>
      <c r="L305" s="9">
        <f t="shared" ref="L305" si="1630">IF(0=(1-$J$9*$K$9*$B305^2),10^14,$B305*$K$9/(1-$J$9*$K$9*$B305^2))</f>
        <v>1.1010335593119835</v>
      </c>
      <c r="N305" s="1">
        <f t="shared" ref="N305" si="1631">D305*I305+F305*I308-E305*J305-G305*J308</f>
        <v>1</v>
      </c>
      <c r="O305" s="9">
        <f t="shared" ref="O305" si="1632">(D305*J305+E305*I305+F305*J308+G305*I308)</f>
        <v>0</v>
      </c>
      <c r="P305" s="2">
        <f t="shared" ref="P305" si="1633">D305*K305+F305*K308-E305*L305-G305*L308</f>
        <v>0</v>
      </c>
      <c r="Q305" s="8">
        <f t="shared" ref="Q305" si="1634">(D305*L305+E305*K305+F305*L308+G305*K308)</f>
        <v>1.1010335593119835</v>
      </c>
      <c r="S305" s="1">
        <v>1</v>
      </c>
      <c r="T305" s="7">
        <v>0</v>
      </c>
      <c r="U305" s="2">
        <v>0</v>
      </c>
      <c r="V305" s="8">
        <v>0</v>
      </c>
      <c r="X305" s="1">
        <f t="shared" ref="X305" si="1635">N305*S305+P305*S308-O305*T305-Q305*T308</f>
        <v>-0.17169260818754184</v>
      </c>
      <c r="Y305" s="9">
        <f t="shared" ref="Y305" si="1636">(N305*T305+O305*S305+P305*T308+Q305*S308)</f>
        <v>0</v>
      </c>
      <c r="Z305" s="2">
        <f t="shared" ref="Z305" si="1637">N305*U305+P305*U308-O305*V305-Q305*V308</f>
        <v>0</v>
      </c>
      <c r="AA305" s="8">
        <f t="shared" ref="AA305" si="1638">(N305*V305+O305*U305+P305*V308+Q305*U308)</f>
        <v>1.1010335593119835</v>
      </c>
      <c r="AB305" s="22"/>
      <c r="AC305" s="1">
        <v>1</v>
      </c>
      <c r="AD305" s="9">
        <v>0</v>
      </c>
      <c r="AE305" s="2">
        <v>0</v>
      </c>
      <c r="AF305" s="9">
        <f t="shared" ref="AF305" si="1639">$B305*$AE$9</f>
        <v>0.71340720000000002</v>
      </c>
      <c r="AH305" s="1">
        <f t="shared" ref="AH305" si="1640">X305*AC305+Z305*AC308-Y305*AD305-AA305*AD308</f>
        <v>-0.17169260818754184</v>
      </c>
      <c r="AI305" s="9">
        <f t="shared" ref="AI305" si="1641">(X305*AD305+Y305*AC305+Z305*AD308+AA305*AC308)</f>
        <v>0</v>
      </c>
      <c r="AJ305" s="2">
        <f t="shared" ref="AJ305" si="1642">X305*AE305+Z305*AE308-Y305*AF305-AA305*AF308</f>
        <v>0</v>
      </c>
      <c r="AK305" s="8">
        <f t="shared" ref="AK305" si="1643">(X305*AF305+Y305*AE305+Z305*AF308+AA305*AE308)</f>
        <v>0.97854681644421226</v>
      </c>
      <c r="AM305" s="18">
        <v>1</v>
      </c>
      <c r="AN305" s="25">
        <v>0</v>
      </c>
      <c r="AO305" s="14">
        <v>0</v>
      </c>
      <c r="AP305" s="24">
        <v>0</v>
      </c>
      <c r="AR305" s="1">
        <f t="shared" ref="AR305" si="1644">AH305*AM305+AJ305*AM308-AI305*AN305-AK305*AN308</f>
        <v>-0.17169260818754184</v>
      </c>
      <c r="AS305" s="9">
        <f t="shared" ref="AS305" si="1645">(AH305*AN305+AI305*AM305+AJ305*AN308+AK305*AM308)</f>
        <v>0.97854681644421226</v>
      </c>
      <c r="AT305" s="2">
        <f t="shared" ref="AT305" si="1646">AH305*AO305+AJ305*AO308-AI305*AP305-AK305*AP308</f>
        <v>0</v>
      </c>
      <c r="AU305" s="8">
        <f t="shared" ref="AU305" si="1647">(AH305*AP305+AI305*AO305+AJ305*AP308+AK305*AO308)</f>
        <v>0.97854681644421226</v>
      </c>
      <c r="AW305" s="30">
        <f t="shared" ref="AW305" si="1648">20*LOG(((1+$AN$9)/$AN$9)/((AR305+AR308)^2+(AS305+AS308)^2)^0.5)</f>
        <v>-6.185157439128809E-3</v>
      </c>
      <c r="AY305" s="137">
        <f t="shared" ref="AY305" si="1649">((AR305^2+AS305^2)^0.5)/((AR308^2+AS308^2)^0.5)</f>
        <v>0.98434924199336138</v>
      </c>
      <c r="AZ305" s="13"/>
      <c r="BA305" s="85">
        <f t="shared" si="1543"/>
        <v>5.52</v>
      </c>
      <c r="BB305" s="86">
        <f t="shared" si="1544"/>
        <v>-34.693982727442062</v>
      </c>
      <c r="BC305" s="90">
        <f t="shared" si="1545"/>
        <v>-77.061195801875428</v>
      </c>
      <c r="BD305" s="92"/>
      <c r="BE305" s="14">
        <f t="shared" si="1542"/>
        <v>-2.3864033418220192</v>
      </c>
      <c r="BF305" s="90">
        <f t="shared" si="1567"/>
        <v>-4.165059559538993E-2</v>
      </c>
      <c r="BG305" s="142">
        <f t="shared" si="1546"/>
        <v>-8.9653084662015005E-4</v>
      </c>
    </row>
    <row r="306" spans="2:59" ht="18.600000000000001" customHeight="1" thickBot="1">
      <c r="D306" s="3"/>
      <c r="G306" s="4"/>
      <c r="I306" s="3"/>
      <c r="L306" s="4"/>
      <c r="N306" s="3"/>
      <c r="Q306" s="4"/>
      <c r="S306" s="3"/>
      <c r="V306" s="4"/>
      <c r="X306" s="3"/>
      <c r="AA306" s="4"/>
      <c r="AC306" s="3"/>
      <c r="AF306" s="4"/>
      <c r="AH306" s="3"/>
      <c r="AK306" s="4"/>
      <c r="AM306" s="18"/>
      <c r="AN306" s="14"/>
      <c r="AO306" s="14"/>
      <c r="AP306" s="19"/>
      <c r="AR306" s="3"/>
      <c r="AU306" s="4"/>
      <c r="AY306" s="138"/>
      <c r="AZ306" s="13"/>
      <c r="BA306" s="85">
        <f t="shared" si="1543"/>
        <v>5.54</v>
      </c>
      <c r="BB306" s="86">
        <f t="shared" si="1544"/>
        <v>-34.750761640148198</v>
      </c>
      <c r="BC306" s="90">
        <f t="shared" si="1545"/>
        <v>-77.108923868711869</v>
      </c>
      <c r="BD306" s="92"/>
      <c r="BE306" s="14">
        <f t="shared" si="1542"/>
        <v>-2.3686553319507704</v>
      </c>
      <c r="BF306" s="90">
        <f t="shared" si="1567"/>
        <v>-4.1340834387460182E-2</v>
      </c>
      <c r="BG306" s="142">
        <f t="shared" si="1546"/>
        <v>-8.8276220789497146E-4</v>
      </c>
    </row>
    <row r="307" spans="2:59" ht="18.600000000000001" customHeight="1" thickBot="1">
      <c r="D307" s="216" t="s">
        <v>87</v>
      </c>
      <c r="E307" s="217"/>
      <c r="F307" s="218" t="s">
        <v>88</v>
      </c>
      <c r="G307" s="219"/>
      <c r="H307" s="207"/>
      <c r="I307" s="216" t="s">
        <v>89</v>
      </c>
      <c r="J307" s="217"/>
      <c r="K307" s="218" t="s">
        <v>90</v>
      </c>
      <c r="L307" s="219"/>
      <c r="N307" s="208" t="s">
        <v>7</v>
      </c>
      <c r="O307" s="209"/>
      <c r="P307" s="210" t="s">
        <v>8</v>
      </c>
      <c r="Q307" s="211"/>
      <c r="S307" s="216" t="s">
        <v>91</v>
      </c>
      <c r="T307" s="217"/>
      <c r="U307" s="218" t="s">
        <v>92</v>
      </c>
      <c r="V307" s="219"/>
      <c r="W307" s="22"/>
      <c r="X307" s="208" t="s">
        <v>93</v>
      </c>
      <c r="Y307" s="209"/>
      <c r="Z307" s="210" t="s">
        <v>94</v>
      </c>
      <c r="AA307" s="211"/>
      <c r="AB307" s="22"/>
      <c r="AC307" s="216" t="s">
        <v>3</v>
      </c>
      <c r="AD307" s="217"/>
      <c r="AE307" s="218" t="s">
        <v>2</v>
      </c>
      <c r="AF307" s="219"/>
      <c r="AG307" s="22"/>
      <c r="AH307" s="208" t="s">
        <v>95</v>
      </c>
      <c r="AI307" s="209"/>
      <c r="AJ307" s="210" t="s">
        <v>96</v>
      </c>
      <c r="AK307" s="211"/>
      <c r="AL307" s="22"/>
      <c r="AM307" s="216" t="s">
        <v>97</v>
      </c>
      <c r="AN307" s="217"/>
      <c r="AO307" s="218" t="s">
        <v>98</v>
      </c>
      <c r="AP307" s="219"/>
      <c r="AR307" s="208" t="s">
        <v>99</v>
      </c>
      <c r="AS307" s="209"/>
      <c r="AT307" s="210" t="s">
        <v>100</v>
      </c>
      <c r="AU307" s="211"/>
      <c r="AW307" s="48" t="s">
        <v>10</v>
      </c>
      <c r="AY307" s="139" t="s">
        <v>47</v>
      </c>
      <c r="AZ307" s="13"/>
      <c r="BA307" s="85">
        <f t="shared" si="1543"/>
        <v>5.56</v>
      </c>
      <c r="BB307" s="86">
        <f t="shared" si="1544"/>
        <v>-34.807385968923448</v>
      </c>
      <c r="BC307" s="90">
        <f t="shared" si="1545"/>
        <v>-77.156296975350884</v>
      </c>
      <c r="BD307" s="92"/>
      <c r="BE307" s="14">
        <f t="shared" si="1542"/>
        <v>-2.3511070395670144</v>
      </c>
      <c r="BF307" s="90">
        <f t="shared" si="1567"/>
        <v>-4.1034558907260994E-2</v>
      </c>
      <c r="BG307" s="142">
        <f t="shared" si="1546"/>
        <v>-8.6924054505532733E-4</v>
      </c>
    </row>
    <row r="308" spans="2:59" ht="18.600000000000001" customHeight="1" thickTop="1" thickBot="1">
      <c r="D308" s="1">
        <v>0</v>
      </c>
      <c r="E308" s="8">
        <f t="shared" ref="E308" si="1650">$E$9*$B305</f>
        <v>0.49870480000000006</v>
      </c>
      <c r="F308" s="2">
        <v>1</v>
      </c>
      <c r="G308" s="8">
        <v>0</v>
      </c>
      <c r="I308" s="1">
        <v>0</v>
      </c>
      <c r="J308" s="9">
        <v>0</v>
      </c>
      <c r="K308" s="2">
        <v>1</v>
      </c>
      <c r="L308" s="8">
        <v>0</v>
      </c>
      <c r="N308" s="1">
        <f t="shared" ref="N308" si="1651">D308*I305+F308*I308-E308*J305-G308*J308</f>
        <v>0</v>
      </c>
      <c r="O308" s="9">
        <f t="shared" ref="O308" si="1652">(D308*J305+E308*I305+F308*J308+G308*I308)</f>
        <v>0.49870480000000006</v>
      </c>
      <c r="P308" s="2">
        <f t="shared" ref="P308" si="1653">D308*K305+F308*K308-E308*L305-G308*L308</f>
        <v>0.45090927901002908</v>
      </c>
      <c r="Q308" s="8">
        <f t="shared" ref="Q308" si="1654">(D308*L305+E308*K305+F308*L308+G308*K308)</f>
        <v>0</v>
      </c>
      <c r="S308" s="1">
        <v>0</v>
      </c>
      <c r="T308" s="8">
        <f t="shared" ref="T308" si="1655">$T$9*$B305</f>
        <v>1.0641752</v>
      </c>
      <c r="U308" s="2">
        <v>1</v>
      </c>
      <c r="V308" s="8">
        <v>0</v>
      </c>
      <c r="X308" s="1">
        <f t="shared" ref="X308" si="1656">N308*S305+P308*S308-O308*T305-Q308*T308</f>
        <v>0</v>
      </c>
      <c r="Y308" s="9">
        <f t="shared" ref="Y308" si="1657">(N308*T305+O308*S305+P308*T308+Q308*S308)</f>
        <v>0.97855127217235349</v>
      </c>
      <c r="Z308" s="2">
        <f t="shared" ref="Z308" si="1658">N308*U305+P308*U308-O308*V305-Q308*V308</f>
        <v>0.45090927901002908</v>
      </c>
      <c r="AA308" s="8">
        <f t="shared" ref="AA308" si="1659">(N308*V305+O308*U305+P308*V308+Q308*U308)</f>
        <v>0</v>
      </c>
      <c r="AB308" s="22"/>
      <c r="AC308" s="1">
        <v>0</v>
      </c>
      <c r="AD308" s="9">
        <v>0</v>
      </c>
      <c r="AE308" s="2">
        <v>1</v>
      </c>
      <c r="AF308" s="8">
        <v>0</v>
      </c>
      <c r="AH308" s="1">
        <f t="shared" ref="AH308" si="1660">X308*AC305+Z308*AC308-Y308*AD305-AA308*AD308</f>
        <v>0</v>
      </c>
      <c r="AI308" s="9">
        <f t="shared" ref="AI308" si="1661">(X308*AD305+Y308*AC305+Z308*AD308+AA308*AC308)</f>
        <v>0.97855127217235349</v>
      </c>
      <c r="AJ308" s="2">
        <f t="shared" ref="AJ308" si="1662">X308*AE305+Z308*AE308-Y308*AF305-AA308*AF308</f>
        <v>-0.24719624412688757</v>
      </c>
      <c r="AK308" s="8">
        <f t="shared" ref="AK308" si="1663">(X308*AF305+Y308*AE305+Z308*AF308+AA308*AE308)</f>
        <v>0</v>
      </c>
      <c r="AM308" s="20">
        <f t="shared" ref="AM308" si="1664">1/$AN$9</f>
        <v>1</v>
      </c>
      <c r="AN308" s="27">
        <v>0</v>
      </c>
      <c r="AO308" s="21">
        <v>1</v>
      </c>
      <c r="AP308" s="26">
        <v>0</v>
      </c>
      <c r="AR308" s="1">
        <f t="shared" ref="AR308" si="1665">AH308*AM305+AJ308*AM308-AI308*AN305-AK308*AN308</f>
        <v>-0.24719624412688757</v>
      </c>
      <c r="AS308" s="9">
        <f t="shared" ref="AS308" si="1666">(AH308*AN305+AI308*AM305+AJ308*AN308+AK308*AM308)</f>
        <v>0.97855127217235349</v>
      </c>
      <c r="AT308" s="2">
        <f t="shared" ref="AT308" si="1667">AH308*AO305+AJ308*AO308-AI308*AP305-AK308*AP308</f>
        <v>-0.24719624412688757</v>
      </c>
      <c r="AU308" s="8">
        <f t="shared" ref="AU308" si="1668">(AH308*AP305+AI308*AO305+AJ308*AP308+AK308*AO308)</f>
        <v>0</v>
      </c>
      <c r="AW308" s="49">
        <f t="shared" ref="AW308" si="1669">(180/PI())*ATAN(-1*(AS305/AR305))</f>
        <v>80.048366295338894</v>
      </c>
      <c r="AY308" s="140">
        <f t="shared" ref="AY308" si="1670">20*LOG(((1-(10^(AW305/20)^2)*(1-((1-AY305)/(1+AY305))^2))^0.5))</f>
        <v>-28.281889609095256</v>
      </c>
      <c r="AZ308" s="13"/>
      <c r="BA308" s="85">
        <f t="shared" si="1543"/>
        <v>5.58</v>
      </c>
      <c r="BB308" s="86">
        <f t="shared" si="1544"/>
        <v>-34.863856181819969</v>
      </c>
      <c r="BC308" s="90">
        <f t="shared" si="1545"/>
        <v>-77.203319116142225</v>
      </c>
      <c r="BD308" s="92"/>
      <c r="BE308" s="14">
        <f t="shared" si="1542"/>
        <v>-2.333755440400914</v>
      </c>
      <c r="BF308" s="90">
        <f t="shared" si="1567"/>
        <v>-4.0731716371326242E-2</v>
      </c>
      <c r="BG308" s="142">
        <f t="shared" si="1546"/>
        <v>-8.5596087076968337E-4</v>
      </c>
    </row>
    <row r="309" spans="2:59" ht="18.600000000000001" customHeight="1">
      <c r="AY309" s="37"/>
      <c r="BA309" s="85">
        <f t="shared" si="1543"/>
        <v>5.6</v>
      </c>
      <c r="BB309" s="86">
        <f t="shared" si="1544"/>
        <v>-34.920172753154809</v>
      </c>
      <c r="BC309" s="90">
        <f t="shared" si="1545"/>
        <v>-77.249994224950242</v>
      </c>
      <c r="BD309" s="88"/>
      <c r="BE309" s="14">
        <f t="shared" si="1542"/>
        <v>-2.3165975679808959</v>
      </c>
      <c r="BF309" s="90">
        <f t="shared" si="1567"/>
        <v>-4.0432255004959797E-2</v>
      </c>
      <c r="BG309" s="142">
        <f t="shared" si="1546"/>
        <v>-8.429183071517885E-4</v>
      </c>
    </row>
    <row r="310" spans="2:59" ht="18.600000000000001" customHeight="1" thickBot="1">
      <c r="D310" s="22" t="s">
        <v>60</v>
      </c>
      <c r="E310" s="22"/>
      <c r="F310" s="22"/>
      <c r="G310" s="22"/>
      <c r="H310" s="22"/>
      <c r="I310" s="22" t="s">
        <v>61</v>
      </c>
      <c r="J310" s="22"/>
      <c r="K310" s="22"/>
      <c r="L310" s="22"/>
      <c r="M310" s="23"/>
      <c r="N310" s="23"/>
      <c r="O310" s="28" t="s">
        <v>62</v>
      </c>
      <c r="P310" s="23"/>
      <c r="Q310" s="23"/>
      <c r="R310" s="23"/>
      <c r="S310" s="22"/>
      <c r="T310" s="22" t="s">
        <v>63</v>
      </c>
      <c r="U310" s="23"/>
      <c r="V310" s="23"/>
      <c r="W310" s="23"/>
      <c r="X310" s="23"/>
      <c r="Y310" s="28" t="s">
        <v>64</v>
      </c>
      <c r="Z310" s="23"/>
      <c r="AA310" s="23"/>
      <c r="AB310" s="23"/>
      <c r="AC310" s="28" t="s">
        <v>65</v>
      </c>
      <c r="AD310" s="22"/>
      <c r="AE310" s="22"/>
      <c r="AF310" s="22"/>
      <c r="AG310" s="22"/>
      <c r="AH310" s="23"/>
      <c r="AI310" s="28" t="s">
        <v>66</v>
      </c>
      <c r="AJ310" s="23"/>
      <c r="AK310" s="23"/>
      <c r="AL310" s="22"/>
      <c r="AM310" s="28" t="s">
        <v>67</v>
      </c>
      <c r="AN310" s="22"/>
      <c r="AO310" s="23"/>
      <c r="AP310" s="23"/>
      <c r="AQ310" s="23"/>
      <c r="AR310" s="23"/>
      <c r="AS310" s="28" t="s">
        <v>68</v>
      </c>
      <c r="AT310" s="23"/>
      <c r="AU310" s="23"/>
      <c r="BA310" s="85">
        <f t="shared" si="1543"/>
        <v>5.62</v>
      </c>
      <c r="BB310" s="86">
        <f t="shared" si="1544"/>
        <v>-34.976336163167289</v>
      </c>
      <c r="BC310" s="90">
        <f t="shared" si="1545"/>
        <v>-77.296326176309861</v>
      </c>
      <c r="BD310" s="88"/>
      <c r="BE310" s="14">
        <f t="shared" si="1542"/>
        <v>-2.2996305122881244</v>
      </c>
      <c r="BF310" s="90">
        <f t="shared" si="1567"/>
        <v>-4.013612401875169E-2</v>
      </c>
      <c r="BG310" s="142">
        <f t="shared" si="1546"/>
        <v>-8.3010808326064521E-4</v>
      </c>
    </row>
    <row r="311" spans="2:59" ht="18.600000000000001" customHeight="1" thickBot="1">
      <c r="B311" s="11"/>
      <c r="D311" s="212" t="s">
        <v>69</v>
      </c>
      <c r="E311" s="213"/>
      <c r="F311" s="214" t="s">
        <v>70</v>
      </c>
      <c r="G311" s="215"/>
      <c r="H311" s="207"/>
      <c r="I311" s="212" t="s">
        <v>71</v>
      </c>
      <c r="J311" s="213"/>
      <c r="K311" s="214" t="s">
        <v>72</v>
      </c>
      <c r="L311" s="215"/>
      <c r="M311" s="23"/>
      <c r="N311" s="208" t="s">
        <v>73</v>
      </c>
      <c r="O311" s="209"/>
      <c r="P311" s="210" t="s">
        <v>74</v>
      </c>
      <c r="Q311" s="211"/>
      <c r="R311" s="23"/>
      <c r="S311" s="212" t="s">
        <v>75</v>
      </c>
      <c r="T311" s="213"/>
      <c r="U311" s="214" t="s">
        <v>76</v>
      </c>
      <c r="V311" s="215"/>
      <c r="W311" s="22"/>
      <c r="X311" s="208" t="s">
        <v>77</v>
      </c>
      <c r="Y311" s="209"/>
      <c r="Z311" s="210" t="s">
        <v>78</v>
      </c>
      <c r="AA311" s="211"/>
      <c r="AB311" s="22"/>
      <c r="AC311" s="212" t="s">
        <v>79</v>
      </c>
      <c r="AD311" s="213"/>
      <c r="AE311" s="214" t="s">
        <v>80</v>
      </c>
      <c r="AF311" s="215"/>
      <c r="AG311" s="22"/>
      <c r="AH311" s="208" t="s">
        <v>81</v>
      </c>
      <c r="AI311" s="209"/>
      <c r="AJ311" s="210" t="s">
        <v>82</v>
      </c>
      <c r="AK311" s="211"/>
      <c r="AL311" s="22"/>
      <c r="AM311" s="212" t="s">
        <v>83</v>
      </c>
      <c r="AN311" s="213"/>
      <c r="AO311" s="214" t="s">
        <v>84</v>
      </c>
      <c r="AP311" s="215"/>
      <c r="AQ311" s="23"/>
      <c r="AR311" s="208" t="s">
        <v>85</v>
      </c>
      <c r="AS311" s="209"/>
      <c r="AT311" s="210" t="s">
        <v>86</v>
      </c>
      <c r="AU311" s="211"/>
      <c r="AW311" s="29" t="s">
        <v>4</v>
      </c>
      <c r="AY311" s="136" t="s">
        <v>46</v>
      </c>
      <c r="AZ311" s="13"/>
      <c r="BA311" s="85">
        <f t="shared" si="1543"/>
        <v>5.64</v>
      </c>
      <c r="BB311" s="86">
        <f t="shared" si="1544"/>
        <v>-35.032346897689372</v>
      </c>
      <c r="BC311" s="90">
        <f t="shared" si="1545"/>
        <v>-77.342318786555623</v>
      </c>
      <c r="BD311" s="92"/>
      <c r="BE311" s="14">
        <f t="shared" si="1542"/>
        <v>-2.28285141845527</v>
      </c>
      <c r="BF311" s="90">
        <f t="shared" si="1567"/>
        <v>-3.9843273585867305E-2</v>
      </c>
      <c r="BG311" s="142">
        <f t="shared" si="1546"/>
        <v>-8.1752553265843997E-4</v>
      </c>
    </row>
    <row r="312" spans="2:59" ht="18.600000000000001" customHeight="1" thickTop="1" thickBot="1">
      <c r="B312" s="40">
        <v>0.9</v>
      </c>
      <c r="D312" s="1">
        <v>1</v>
      </c>
      <c r="E312" s="7">
        <v>0</v>
      </c>
      <c r="F312" s="2">
        <v>0</v>
      </c>
      <c r="G312" s="8">
        <v>0</v>
      </c>
      <c r="I312" s="1">
        <v>1</v>
      </c>
      <c r="J312" s="9">
        <v>0</v>
      </c>
      <c r="K312" s="2">
        <v>0</v>
      </c>
      <c r="L312" s="9">
        <f t="shared" ref="L312" si="1671">IF(0=(1-$J$9*$K$9*$B312^2),10^14,$B312*$K$9/(1-$J$9*$K$9*$B312^2))</f>
        <v>1.141598496643593</v>
      </c>
      <c r="N312" s="1">
        <f t="shared" ref="N312" si="1672">D312*I312+F312*I315-E312*J312-G312*J315</f>
        <v>1</v>
      </c>
      <c r="O312" s="9">
        <f t="shared" ref="O312" si="1673">(D312*J312+E312*I312+F312*J315+G312*I315)</f>
        <v>0</v>
      </c>
      <c r="P312" s="2">
        <f t="shared" ref="P312" si="1674">D312*K312+F312*K315-E312*L312-G312*L315</f>
        <v>0</v>
      </c>
      <c r="Q312" s="8">
        <f t="shared" ref="Q312" si="1675">(D312*L312+E312*K312+F312*L315+G312*K315)</f>
        <v>1.141598496643593</v>
      </c>
      <c r="S312" s="1">
        <v>1</v>
      </c>
      <c r="T312" s="7">
        <v>0</v>
      </c>
      <c r="U312" s="2">
        <v>0</v>
      </c>
      <c r="V312" s="8">
        <v>0</v>
      </c>
      <c r="X312" s="1">
        <f t="shared" ref="X312" si="1676">N312*S312+P312*S315-O312*T312-Q312*T315</f>
        <v>-0.24247128140551744</v>
      </c>
      <c r="Y312" s="9">
        <f t="shared" ref="Y312" si="1677">(N312*T312+O312*S312+P312*T315+Q312*S315)</f>
        <v>0</v>
      </c>
      <c r="Z312" s="2">
        <f t="shared" ref="Z312" si="1678">N312*U312+P312*U315-O312*V312-Q312*V315</f>
        <v>0</v>
      </c>
      <c r="AA312" s="8">
        <f t="shared" ref="AA312" si="1679">(N312*V312+O312*U312+P312*V315+Q312*U315)</f>
        <v>1.141598496643593</v>
      </c>
      <c r="AB312" s="22"/>
      <c r="AC312" s="1">
        <v>1</v>
      </c>
      <c r="AD312" s="9">
        <v>0</v>
      </c>
      <c r="AE312" s="2">
        <v>0</v>
      </c>
      <c r="AF312" s="9">
        <f t="shared" ref="AF312" si="1680">$B312*$AE$9</f>
        <v>0.72962100000000008</v>
      </c>
      <c r="AH312" s="1">
        <f t="shared" ref="AH312" si="1681">X312*AC312+Z312*AC315-Y312*AD312-AA312*AD315</f>
        <v>-0.24247128140551744</v>
      </c>
      <c r="AI312" s="9">
        <f t="shared" ref="AI312" si="1682">(X312*AD312+Y312*AC312+Z312*AD315+AA312*AC315)</f>
        <v>0</v>
      </c>
      <c r="AJ312" s="2">
        <f t="shared" ref="AJ312" si="1683">X312*AE312+Z312*AE315-Y312*AF312-AA312*AF315</f>
        <v>0</v>
      </c>
      <c r="AK312" s="8">
        <f t="shared" ref="AK312" si="1684">(X312*AF312+Y312*AE312+Z312*AF315+AA312*AE315)</f>
        <v>0.96468635783321799</v>
      </c>
      <c r="AM312" s="18">
        <v>1</v>
      </c>
      <c r="AN312" s="25">
        <v>0</v>
      </c>
      <c r="AO312" s="14">
        <v>0</v>
      </c>
      <c r="AP312" s="24">
        <v>0</v>
      </c>
      <c r="AR312" s="1">
        <f t="shared" ref="AR312" si="1685">AH312*AM312+AJ312*AM315-AI312*AN312-AK312*AN315</f>
        <v>-0.24247128140551744</v>
      </c>
      <c r="AS312" s="9">
        <f t="shared" ref="AS312" si="1686">(AH312*AN312+AI312*AM312+AJ312*AN315+AK312*AM315)</f>
        <v>0.96468635783321799</v>
      </c>
      <c r="AT312" s="2">
        <f t="shared" ref="AT312" si="1687">AH312*AO312+AJ312*AO315-AI312*AP312-AK312*AP315</f>
        <v>0</v>
      </c>
      <c r="AU312" s="8">
        <f t="shared" ref="AU312" si="1688">(AH312*AP312+AI312*AO312+AJ312*AP315+AK312*AO315)</f>
        <v>0.96468635783321799</v>
      </c>
      <c r="AW312" s="30">
        <f t="shared" ref="AW312" si="1689">20*LOG(((1+$AN$9)/$AN$9)/((AR312+AR315)^2+(AS312+AS315)^2)^0.5)</f>
        <v>-2.067941170723041E-3</v>
      </c>
      <c r="AY312" s="137">
        <f t="shared" ref="AY312" si="1690">((AR312^2+AS312^2)^0.5)/((AR315^2+AS315^2)^0.5)</f>
        <v>0.98853622946653719</v>
      </c>
      <c r="AZ312" s="13"/>
      <c r="BA312" s="85">
        <f t="shared" si="1543"/>
        <v>5.66</v>
      </c>
      <c r="BB312" s="86">
        <f t="shared" si="1544"/>
        <v>-35.088205447828614</v>
      </c>
      <c r="BC312" s="90">
        <f t="shared" si="1545"/>
        <v>-77.387975814924729</v>
      </c>
      <c r="BD312" s="92"/>
      <c r="BE312" s="14">
        <f t="shared" si="1542"/>
        <v>-2.2662574855055113</v>
      </c>
      <c r="BF312" s="90">
        <f t="shared" si="1567"/>
        <v>-3.9553654820038843E-2</v>
      </c>
      <c r="BG312" s="142">
        <f t="shared" si="1546"/>
        <v>-8.0516609102449757E-4</v>
      </c>
    </row>
    <row r="313" spans="2:59" ht="18.600000000000001" customHeight="1" thickBot="1">
      <c r="D313" s="3"/>
      <c r="G313" s="4"/>
      <c r="I313" s="3"/>
      <c r="L313" s="4"/>
      <c r="N313" s="3"/>
      <c r="Q313" s="4"/>
      <c r="S313" s="3"/>
      <c r="V313" s="4"/>
      <c r="X313" s="3"/>
      <c r="AA313" s="4"/>
      <c r="AC313" s="3"/>
      <c r="AF313" s="4"/>
      <c r="AH313" s="3"/>
      <c r="AK313" s="4"/>
      <c r="AM313" s="18"/>
      <c r="AN313" s="14"/>
      <c r="AO313" s="14"/>
      <c r="AP313" s="19"/>
      <c r="AR313" s="3"/>
      <c r="AU313" s="4"/>
      <c r="AY313" s="138"/>
      <c r="AZ313" s="13"/>
      <c r="BA313" s="85">
        <f t="shared" si="1543"/>
        <v>5.68</v>
      </c>
      <c r="BB313" s="86">
        <f t="shared" si="1544"/>
        <v>-35.143912309663065</v>
      </c>
      <c r="BC313" s="90">
        <f t="shared" si="1545"/>
        <v>-77.433300964634839</v>
      </c>
      <c r="BD313" s="92"/>
      <c r="BE313" s="14">
        <f t="shared" si="1542"/>
        <v>-2.2498459651159854</v>
      </c>
      <c r="BF313" s="90">
        <f t="shared" si="1567"/>
        <v>-3.926721975398343E-2</v>
      </c>
      <c r="BG313" s="142">
        <f t="shared" si="1546"/>
        <v>-7.9302529381464996E-4</v>
      </c>
    </row>
    <row r="314" spans="2:59" ht="18.600000000000001" customHeight="1" thickBot="1">
      <c r="D314" s="216" t="s">
        <v>87</v>
      </c>
      <c r="E314" s="217"/>
      <c r="F314" s="218" t="s">
        <v>88</v>
      </c>
      <c r="G314" s="219"/>
      <c r="H314" s="207"/>
      <c r="I314" s="216" t="s">
        <v>89</v>
      </c>
      <c r="J314" s="217"/>
      <c r="K314" s="218" t="s">
        <v>90</v>
      </c>
      <c r="L314" s="219"/>
      <c r="N314" s="208" t="s">
        <v>7</v>
      </c>
      <c r="O314" s="209"/>
      <c r="P314" s="210" t="s">
        <v>8</v>
      </c>
      <c r="Q314" s="211"/>
      <c r="S314" s="216" t="s">
        <v>91</v>
      </c>
      <c r="T314" s="217"/>
      <c r="U314" s="218" t="s">
        <v>92</v>
      </c>
      <c r="V314" s="219"/>
      <c r="W314" s="22"/>
      <c r="X314" s="208" t="s">
        <v>93</v>
      </c>
      <c r="Y314" s="209"/>
      <c r="Z314" s="210" t="s">
        <v>94</v>
      </c>
      <c r="AA314" s="211"/>
      <c r="AB314" s="22"/>
      <c r="AC314" s="216" t="s">
        <v>3</v>
      </c>
      <c r="AD314" s="217"/>
      <c r="AE314" s="218" t="s">
        <v>2</v>
      </c>
      <c r="AF314" s="219"/>
      <c r="AG314" s="22"/>
      <c r="AH314" s="208" t="s">
        <v>95</v>
      </c>
      <c r="AI314" s="209"/>
      <c r="AJ314" s="210" t="s">
        <v>96</v>
      </c>
      <c r="AK314" s="211"/>
      <c r="AL314" s="22"/>
      <c r="AM314" s="216" t="s">
        <v>97</v>
      </c>
      <c r="AN314" s="217"/>
      <c r="AO314" s="218" t="s">
        <v>98</v>
      </c>
      <c r="AP314" s="219"/>
      <c r="AR314" s="208" t="s">
        <v>99</v>
      </c>
      <c r="AS314" s="209"/>
      <c r="AT314" s="210" t="s">
        <v>100</v>
      </c>
      <c r="AU314" s="211"/>
      <c r="AW314" s="48" t="s">
        <v>10</v>
      </c>
      <c r="AY314" s="139" t="s">
        <v>47</v>
      </c>
      <c r="AZ314" s="13"/>
      <c r="BA314" s="85">
        <f t="shared" si="1543"/>
        <v>5.7</v>
      </c>
      <c r="BB314" s="86">
        <f t="shared" si="1544"/>
        <v>-35.199467983947756</v>
      </c>
      <c r="BC314" s="90">
        <f t="shared" si="1545"/>
        <v>-77.478297883937159</v>
      </c>
      <c r="BD314" s="92"/>
      <c r="BE314" s="14">
        <f t="shared" si="1542"/>
        <v>-2.2336141604171664</v>
      </c>
      <c r="BF314" s="90">
        <f t="shared" si="1567"/>
        <v>-3.8983921318448349E-2</v>
      </c>
      <c r="BG314" s="142">
        <f t="shared" si="1546"/>
        <v>-7.8109877398240923E-4</v>
      </c>
    </row>
    <row r="315" spans="2:59" ht="18.600000000000001" customHeight="1" thickTop="1" thickBot="1">
      <c r="D315" s="1">
        <v>0</v>
      </c>
      <c r="E315" s="8">
        <f t="shared" ref="E315" si="1691">$E$9*$B312</f>
        <v>0.51003900000000002</v>
      </c>
      <c r="F315" s="2">
        <v>1</v>
      </c>
      <c r="G315" s="8">
        <v>0</v>
      </c>
      <c r="I315" s="1">
        <v>0</v>
      </c>
      <c r="J315" s="9">
        <v>0</v>
      </c>
      <c r="K315" s="2">
        <v>1</v>
      </c>
      <c r="L315" s="8">
        <v>0</v>
      </c>
      <c r="N315" s="1">
        <f t="shared" ref="N315" si="1692">D315*I312+F315*I315-E315*J312-G315*J315</f>
        <v>0</v>
      </c>
      <c r="O315" s="9">
        <f t="shared" ref="O315" si="1693">(D315*J312+E315*I312+F315*J315+G315*I315)</f>
        <v>0.51003900000000002</v>
      </c>
      <c r="P315" s="2">
        <f t="shared" ref="P315" si="1694">D315*K312+F315*K315-E315*L312-G315*L315</f>
        <v>0.41774024437039847</v>
      </c>
      <c r="Q315" s="8">
        <f t="shared" ref="Q315" si="1695">(D315*L312+E315*K312+F315*L315+G315*K315)</f>
        <v>0</v>
      </c>
      <c r="S315" s="1">
        <v>0</v>
      </c>
      <c r="T315" s="8">
        <f t="shared" ref="T315" si="1696">$T$9*$B312</f>
        <v>1.0883609999999999</v>
      </c>
      <c r="U315" s="2">
        <v>1</v>
      </c>
      <c r="V315" s="8">
        <v>0</v>
      </c>
      <c r="X315" s="1">
        <f t="shared" ref="X315" si="1697">N315*S312+P315*S315-O315*T312-Q315*T315</f>
        <v>0</v>
      </c>
      <c r="Y315" s="9">
        <f t="shared" ref="Y315" si="1698">(N315*T312+O315*S312+P315*T315+Q315*S315)</f>
        <v>0.96469119010321125</v>
      </c>
      <c r="Z315" s="2">
        <f t="shared" ref="Z315" si="1699">N315*U312+P315*U315-O315*V312-Q315*V315</f>
        <v>0.41774024437039847</v>
      </c>
      <c r="AA315" s="8">
        <f t="shared" ref="AA315" si="1700">(N315*V312+O315*U312+P315*V315+Q315*U315)</f>
        <v>0</v>
      </c>
      <c r="AB315" s="22"/>
      <c r="AC315" s="1">
        <v>0</v>
      </c>
      <c r="AD315" s="9">
        <v>0</v>
      </c>
      <c r="AE315" s="2">
        <v>1</v>
      </c>
      <c r="AF315" s="8">
        <v>0</v>
      </c>
      <c r="AH315" s="1">
        <f t="shared" ref="AH315" si="1701">X315*AC312+Z315*AC315-Y315*AD312-AA315*AD315</f>
        <v>0</v>
      </c>
      <c r="AI315" s="9">
        <f t="shared" ref="AI315" si="1702">(X315*AD312+Y315*AC312+Z315*AD315+AA315*AC315)</f>
        <v>0.96469119010321125</v>
      </c>
      <c r="AJ315" s="2">
        <f t="shared" ref="AJ315" si="1703">X315*AE312+Z315*AE315-Y315*AF312-AA315*AF315</f>
        <v>-0.2861187064438967</v>
      </c>
      <c r="AK315" s="8">
        <f t="shared" ref="AK315" si="1704">(X315*AF312+Y315*AE312+Z315*AF315+AA315*AE315)</f>
        <v>0</v>
      </c>
      <c r="AM315" s="20">
        <f t="shared" ref="AM315" si="1705">1/$AN$9</f>
        <v>1</v>
      </c>
      <c r="AN315" s="27">
        <v>0</v>
      </c>
      <c r="AO315" s="21">
        <v>1</v>
      </c>
      <c r="AP315" s="26">
        <v>0</v>
      </c>
      <c r="AR315" s="1">
        <f t="shared" ref="AR315" si="1706">AH315*AM312+AJ315*AM315-AI315*AN312-AK315*AN315</f>
        <v>-0.2861187064438967</v>
      </c>
      <c r="AS315" s="9">
        <f t="shared" ref="AS315" si="1707">(AH315*AN312+AI315*AM312+AJ315*AN315+AK315*AM315)</f>
        <v>0.96469119010321125</v>
      </c>
      <c r="AT315" s="2">
        <f t="shared" ref="AT315" si="1708">AH315*AO312+AJ315*AO315-AI315*AP312-AK315*AP315</f>
        <v>-0.2861187064438967</v>
      </c>
      <c r="AU315" s="8">
        <f t="shared" ref="AU315" si="1709">(AH315*AP312+AI315*AO312+AJ315*AP315+AK315*AO315)</f>
        <v>0</v>
      </c>
      <c r="AW315" s="49">
        <f t="shared" ref="AW315" si="1710">(180/PI())*ATAN(-1*(AS312/AR312))</f>
        <v>75.891127526027105</v>
      </c>
      <c r="AY315" s="140">
        <f t="shared" ref="AY315" si="1711">20*LOG(((1-(10^(AW312/20)^2)*(1-((1-AY312)/(1+AY312))^2))^0.5))</f>
        <v>-32.930550686346415</v>
      </c>
      <c r="AZ315" s="13"/>
      <c r="BA315" s="85">
        <f t="shared" si="1543"/>
        <v>5.72</v>
      </c>
      <c r="BB315" s="86">
        <f t="shared" si="1544"/>
        <v>-35.254872975832392</v>
      </c>
      <c r="BC315" s="90">
        <f t="shared" si="1545"/>
        <v>-77.522970167145502</v>
      </c>
      <c r="BD315" s="92"/>
      <c r="BE315" s="14">
        <f t="shared" si="1542"/>
        <v>-2.217559424833786</v>
      </c>
      <c r="BF315" s="90">
        <f t="shared" si="1567"/>
        <v>-3.8703713321981269E-2</v>
      </c>
      <c r="BG315" s="142">
        <f t="shared" si="1546"/>
        <v>-7.6938225974265272E-4</v>
      </c>
    </row>
    <row r="316" spans="2:59" ht="18.600000000000001" customHeight="1">
      <c r="AY316" s="37"/>
      <c r="BA316" s="85">
        <f t="shared" si="1543"/>
        <v>5.74</v>
      </c>
      <c r="BB316" s="86">
        <f t="shared" si="1544"/>
        <v>-35.310127794589661</v>
      </c>
      <c r="BC316" s="90">
        <f t="shared" si="1545"/>
        <v>-77.567321355642179</v>
      </c>
      <c r="BD316" s="88"/>
      <c r="BE316" s="14">
        <f t="shared" si="1542"/>
        <v>-2.2016791609403201</v>
      </c>
      <c r="BF316" s="90">
        <f t="shared" si="1567"/>
        <v>-3.842655043095472E-2</v>
      </c>
      <c r="BG316" s="142">
        <f t="shared" si="1546"/>
        <v>-7.5787157239132002E-4</v>
      </c>
    </row>
    <row r="317" spans="2:59" ht="18.600000000000001" customHeight="1" thickBot="1">
      <c r="D317" s="22" t="s">
        <v>60</v>
      </c>
      <c r="E317" s="22"/>
      <c r="F317" s="22"/>
      <c r="G317" s="22"/>
      <c r="H317" s="22"/>
      <c r="I317" s="22" t="s">
        <v>61</v>
      </c>
      <c r="J317" s="22"/>
      <c r="K317" s="22"/>
      <c r="L317" s="22"/>
      <c r="M317" s="23"/>
      <c r="N317" s="23"/>
      <c r="O317" s="28" t="s">
        <v>62</v>
      </c>
      <c r="P317" s="23"/>
      <c r="Q317" s="23"/>
      <c r="R317" s="23"/>
      <c r="S317" s="22"/>
      <c r="T317" s="22" t="s">
        <v>63</v>
      </c>
      <c r="U317" s="23"/>
      <c r="V317" s="23"/>
      <c r="W317" s="23"/>
      <c r="X317" s="23"/>
      <c r="Y317" s="28" t="s">
        <v>64</v>
      </c>
      <c r="Z317" s="23"/>
      <c r="AA317" s="23"/>
      <c r="AB317" s="23"/>
      <c r="AC317" s="28" t="s">
        <v>65</v>
      </c>
      <c r="AD317" s="22"/>
      <c r="AE317" s="22"/>
      <c r="AF317" s="22"/>
      <c r="AG317" s="22"/>
      <c r="AH317" s="23"/>
      <c r="AI317" s="28" t="s">
        <v>66</v>
      </c>
      <c r="AJ317" s="23"/>
      <c r="AK317" s="23"/>
      <c r="AL317" s="22"/>
      <c r="AM317" s="28" t="s">
        <v>67</v>
      </c>
      <c r="AN317" s="22"/>
      <c r="AO317" s="23"/>
      <c r="AP317" s="23"/>
      <c r="AQ317" s="23"/>
      <c r="AR317" s="23"/>
      <c r="AS317" s="28" t="s">
        <v>68</v>
      </c>
      <c r="AT317" s="23"/>
      <c r="AU317" s="23"/>
      <c r="BA317" s="85">
        <f t="shared" si="1543"/>
        <v>5.76</v>
      </c>
      <c r="BB317" s="86">
        <f t="shared" si="1544"/>
        <v>-35.365232953353932</v>
      </c>
      <c r="BC317" s="90">
        <f t="shared" si="1545"/>
        <v>-77.611354938860984</v>
      </c>
      <c r="BD317" s="88"/>
      <c r="BE317" s="14">
        <f t="shared" si="1542"/>
        <v>-2.1859708193637521</v>
      </c>
      <c r="BF317" s="90">
        <f t="shared" si="1567"/>
        <v>-3.8152388150415696E-2</v>
      </c>
      <c r="BG317" s="142">
        <f t="shared" si="1546"/>
        <v>-7.4656262416954492E-4</v>
      </c>
    </row>
    <row r="318" spans="2:59" ht="18.600000000000001" customHeight="1" thickBot="1">
      <c r="B318" s="11"/>
      <c r="D318" s="212" t="s">
        <v>69</v>
      </c>
      <c r="E318" s="213"/>
      <c r="F318" s="214" t="s">
        <v>70</v>
      </c>
      <c r="G318" s="215"/>
      <c r="H318" s="207"/>
      <c r="I318" s="212" t="s">
        <v>71</v>
      </c>
      <c r="J318" s="213"/>
      <c r="K318" s="214" t="s">
        <v>72</v>
      </c>
      <c r="L318" s="215"/>
      <c r="M318" s="23"/>
      <c r="N318" s="208" t="s">
        <v>73</v>
      </c>
      <c r="O318" s="209"/>
      <c r="P318" s="210" t="s">
        <v>74</v>
      </c>
      <c r="Q318" s="211"/>
      <c r="R318" s="23"/>
      <c r="S318" s="212" t="s">
        <v>75</v>
      </c>
      <c r="T318" s="213"/>
      <c r="U318" s="214" t="s">
        <v>76</v>
      </c>
      <c r="V318" s="215"/>
      <c r="W318" s="22"/>
      <c r="X318" s="208" t="s">
        <v>77</v>
      </c>
      <c r="Y318" s="209"/>
      <c r="Z318" s="210" t="s">
        <v>78</v>
      </c>
      <c r="AA318" s="211"/>
      <c r="AB318" s="22"/>
      <c r="AC318" s="212" t="s">
        <v>79</v>
      </c>
      <c r="AD318" s="213"/>
      <c r="AE318" s="214" t="s">
        <v>80</v>
      </c>
      <c r="AF318" s="215"/>
      <c r="AG318" s="22"/>
      <c r="AH318" s="208" t="s">
        <v>81</v>
      </c>
      <c r="AI318" s="209"/>
      <c r="AJ318" s="210" t="s">
        <v>82</v>
      </c>
      <c r="AK318" s="211"/>
      <c r="AL318" s="22"/>
      <c r="AM318" s="212" t="s">
        <v>83</v>
      </c>
      <c r="AN318" s="213"/>
      <c r="AO318" s="214" t="s">
        <v>84</v>
      </c>
      <c r="AP318" s="215"/>
      <c r="AQ318" s="23"/>
      <c r="AR318" s="208" t="s">
        <v>85</v>
      </c>
      <c r="AS318" s="209"/>
      <c r="AT318" s="210" t="s">
        <v>86</v>
      </c>
      <c r="AU318" s="211"/>
      <c r="AW318" s="29" t="s">
        <v>4</v>
      </c>
      <c r="AY318" s="136" t="s">
        <v>46</v>
      </c>
      <c r="AZ318" s="13"/>
      <c r="BA318" s="85">
        <f t="shared" si="1543"/>
        <v>5.78</v>
      </c>
      <c r="BB318" s="86">
        <f t="shared" si="1544"/>
        <v>-35.420188968869752</v>
      </c>
      <c r="BC318" s="90">
        <f t="shared" si="1545"/>
        <v>-77.65507435524826</v>
      </c>
      <c r="BD318" s="92"/>
      <c r="BE318" s="14">
        <f t="shared" si="1542"/>
        <v>-2.1704318976987231</v>
      </c>
      <c r="BF318" s="90">
        <f t="shared" si="1567"/>
        <v>-3.7881182805151452E-2</v>
      </c>
      <c r="BG318" s="142">
        <f t="shared" si="1546"/>
        <v>-7.3545141618475661E-4</v>
      </c>
    </row>
    <row r="319" spans="2:59" ht="18.600000000000001" customHeight="1" thickTop="1" thickBot="1">
      <c r="B319" s="40">
        <v>0.92</v>
      </c>
      <c r="D319" s="1">
        <v>1</v>
      </c>
      <c r="E319" s="7">
        <v>0</v>
      </c>
      <c r="F319" s="2">
        <v>0</v>
      </c>
      <c r="G319" s="8">
        <v>0</v>
      </c>
      <c r="I319" s="1">
        <v>1</v>
      </c>
      <c r="J319" s="9">
        <v>0</v>
      </c>
      <c r="K319" s="2">
        <v>0</v>
      </c>
      <c r="L319" s="9">
        <f t="shared" ref="L319" si="1712">IF(0=(1-$J$9*$K$9*$B319^2),10^14,$B319*$K$9/(1-$J$9*$K$9*$B319^2))</f>
        <v>1.1836710832804593</v>
      </c>
      <c r="N319" s="1">
        <f t="shared" ref="N319" si="1713">D319*I319+F319*I322-E319*J319-G319*J322</f>
        <v>1</v>
      </c>
      <c r="O319" s="9">
        <f t="shared" ref="O319" si="1714">(D319*J319+E319*I319+F319*J322+G319*I322)</f>
        <v>0</v>
      </c>
      <c r="P319" s="2">
        <f t="shared" ref="P319" si="1715">D319*K319+F319*K322-E319*L319-G319*L322</f>
        <v>0</v>
      </c>
      <c r="Q319" s="8">
        <f t="shared" ref="Q319" si="1716">(D319*L319+E319*K319+F319*L322+G319*K322)</f>
        <v>1.1836710832804593</v>
      </c>
      <c r="S319" s="1">
        <v>1</v>
      </c>
      <c r="T319" s="7">
        <v>0</v>
      </c>
      <c r="U319" s="2">
        <v>0</v>
      </c>
      <c r="V319" s="8">
        <v>0</v>
      </c>
      <c r="X319" s="1">
        <f t="shared" ref="X319" si="1717">N319*S319+P319*S322-O319*T319-Q319*T322</f>
        <v>-0.31688947595620864</v>
      </c>
      <c r="Y319" s="9">
        <f t="shared" ref="Y319" si="1718">(N319*T319+O319*S319+P319*T322+Q319*S322)</f>
        <v>0</v>
      </c>
      <c r="Z319" s="2">
        <f t="shared" ref="Z319" si="1719">N319*U319+P319*U322-O319*V319-Q319*V322</f>
        <v>0</v>
      </c>
      <c r="AA319" s="8">
        <f t="shared" ref="AA319" si="1720">(N319*V319+O319*U319+P319*V322+Q319*U322)</f>
        <v>1.1836710832804593</v>
      </c>
      <c r="AB319" s="22"/>
      <c r="AC319" s="1">
        <v>1</v>
      </c>
      <c r="AD319" s="9">
        <v>0</v>
      </c>
      <c r="AE319" s="2">
        <v>0</v>
      </c>
      <c r="AF319" s="9">
        <f t="shared" ref="AF319" si="1721">$B319*$AE$9</f>
        <v>0.74583480000000002</v>
      </c>
      <c r="AH319" s="1">
        <f t="shared" ref="AH319" si="1722">X319*AC319+Z319*AC322-Y319*AD319-AA319*AD322</f>
        <v>-0.31688947595620864</v>
      </c>
      <c r="AI319" s="9">
        <f t="shared" ref="AI319" si="1723">(X319*AD319+Y319*AC319+Z319*AD322+AA319*AC322)</f>
        <v>0</v>
      </c>
      <c r="AJ319" s="2">
        <f t="shared" ref="AJ319" si="1724">X319*AE319+Z319*AE322-Y319*AF319-AA319*AF322</f>
        <v>0</v>
      </c>
      <c r="AK319" s="8">
        <f t="shared" ref="AK319" si="1725">(X319*AF319+Y319*AE319+Z319*AF322+AA319*AE322)</f>
        <v>0.94732388435855563</v>
      </c>
      <c r="AM319" s="18">
        <v>1</v>
      </c>
      <c r="AN319" s="25">
        <v>0</v>
      </c>
      <c r="AO319" s="14">
        <v>0</v>
      </c>
      <c r="AP319" s="24">
        <v>0</v>
      </c>
      <c r="AR319" s="1">
        <f t="shared" ref="AR319" si="1726">AH319*AM319+AJ319*AM322-AI319*AN319-AK319*AN322</f>
        <v>-0.31688947595620864</v>
      </c>
      <c r="AS319" s="9">
        <f t="shared" ref="AS319" si="1727">(AH319*AN319+AI319*AM319+AJ319*AN322+AK319*AM322)</f>
        <v>0.94732388435855563</v>
      </c>
      <c r="AT319" s="2">
        <f t="shared" ref="AT319" si="1728">AH319*AO319+AJ319*AO322-AI319*AP319-AK319*AP322</f>
        <v>0</v>
      </c>
      <c r="AU319" s="8">
        <f t="shared" ref="AU319" si="1729">(AH319*AP319+AI319*AO319+AJ319*AP322+AK319*AO322)</f>
        <v>0.94732388435855563</v>
      </c>
      <c r="AW319" s="30">
        <f t="shared" ref="AW319" si="1730">20*LOG(((1+$AN$9)/$AN$9)/((AR319+AR322)^2+(AS319+AS322)^2)^0.5)</f>
        <v>-5.0144089959776363E-5</v>
      </c>
      <c r="AY319" s="137">
        <f t="shared" ref="AY319" si="1731">((AR319^2+AS319^2)^0.5)/((AR322^2+AS322^2)^0.5)</f>
        <v>0.99782081430468572</v>
      </c>
      <c r="AZ319" s="13"/>
      <c r="BA319" s="85">
        <f t="shared" si="1543"/>
        <v>5.8</v>
      </c>
      <c r="BB319" s="86">
        <f t="shared" si="1544"/>
        <v>-35.474996361250021</v>
      </c>
      <c r="BC319" s="90">
        <f t="shared" si="1545"/>
        <v>-77.698482993202234</v>
      </c>
      <c r="BD319" s="92"/>
      <c r="BE319" s="14">
        <f t="shared" si="1542"/>
        <v>-2.1550599394700001</v>
      </c>
      <c r="BF319" s="90">
        <f t="shared" si="1567"/>
        <v>-3.7612891521581204E-2</v>
      </c>
      <c r="BG319" s="142">
        <f t="shared" si="1546"/>
        <v>-7.2453403636270678E-4</v>
      </c>
    </row>
    <row r="320" spans="2:59" ht="18.600000000000001" customHeight="1" thickBot="1">
      <c r="D320" s="3"/>
      <c r="G320" s="4"/>
      <c r="I320" s="3"/>
      <c r="L320" s="4"/>
      <c r="N320" s="3"/>
      <c r="Q320" s="4"/>
      <c r="S320" s="3"/>
      <c r="V320" s="4"/>
      <c r="X320" s="3"/>
      <c r="AA320" s="4"/>
      <c r="AC320" s="3"/>
      <c r="AF320" s="4"/>
      <c r="AH320" s="3"/>
      <c r="AK320" s="4"/>
      <c r="AM320" s="18"/>
      <c r="AN320" s="14"/>
      <c r="AO320" s="14"/>
      <c r="AP320" s="19"/>
      <c r="AR320" s="3"/>
      <c r="AU320" s="4"/>
      <c r="AY320" s="138"/>
      <c r="AZ320" s="13"/>
      <c r="BA320" s="85">
        <f t="shared" si="1543"/>
        <v>5.82</v>
      </c>
      <c r="BB320" s="86">
        <f t="shared" si="1544"/>
        <v>-35.529655653743276</v>
      </c>
      <c r="BC320" s="90">
        <f t="shared" si="1545"/>
        <v>-77.741584191991635</v>
      </c>
      <c r="BD320" s="92"/>
      <c r="BE320" s="14">
        <f t="shared" si="1542"/>
        <v>-2.1398525331037379</v>
      </c>
      <c r="BF320" s="90">
        <f t="shared" si="1567"/>
        <v>-3.7347472209801183E-2</v>
      </c>
      <c r="BG320" s="142">
        <f t="shared" si="1546"/>
        <v>-7.1380665746707177E-4</v>
      </c>
    </row>
    <row r="321" spans="2:59" ht="18.600000000000001" customHeight="1" thickBot="1">
      <c r="D321" s="216" t="s">
        <v>87</v>
      </c>
      <c r="E321" s="217"/>
      <c r="F321" s="218" t="s">
        <v>88</v>
      </c>
      <c r="G321" s="219"/>
      <c r="H321" s="207"/>
      <c r="I321" s="216" t="s">
        <v>89</v>
      </c>
      <c r="J321" s="217"/>
      <c r="K321" s="218" t="s">
        <v>90</v>
      </c>
      <c r="L321" s="219"/>
      <c r="N321" s="208" t="s">
        <v>7</v>
      </c>
      <c r="O321" s="209"/>
      <c r="P321" s="210" t="s">
        <v>8</v>
      </c>
      <c r="Q321" s="211"/>
      <c r="S321" s="216" t="s">
        <v>91</v>
      </c>
      <c r="T321" s="217"/>
      <c r="U321" s="218" t="s">
        <v>92</v>
      </c>
      <c r="V321" s="219"/>
      <c r="W321" s="22"/>
      <c r="X321" s="208" t="s">
        <v>93</v>
      </c>
      <c r="Y321" s="209"/>
      <c r="Z321" s="210" t="s">
        <v>94</v>
      </c>
      <c r="AA321" s="211"/>
      <c r="AB321" s="22"/>
      <c r="AC321" s="216" t="s">
        <v>3</v>
      </c>
      <c r="AD321" s="217"/>
      <c r="AE321" s="218" t="s">
        <v>2</v>
      </c>
      <c r="AF321" s="219"/>
      <c r="AG321" s="22"/>
      <c r="AH321" s="208" t="s">
        <v>95</v>
      </c>
      <c r="AI321" s="209"/>
      <c r="AJ321" s="210" t="s">
        <v>96</v>
      </c>
      <c r="AK321" s="211"/>
      <c r="AL321" s="22"/>
      <c r="AM321" s="216" t="s">
        <v>97</v>
      </c>
      <c r="AN321" s="217"/>
      <c r="AO321" s="218" t="s">
        <v>98</v>
      </c>
      <c r="AP321" s="219"/>
      <c r="AR321" s="208" t="s">
        <v>99</v>
      </c>
      <c r="AS321" s="209"/>
      <c r="AT321" s="210" t="s">
        <v>100</v>
      </c>
      <c r="AU321" s="211"/>
      <c r="AW321" s="48" t="s">
        <v>10</v>
      </c>
      <c r="AY321" s="139" t="s">
        <v>47</v>
      </c>
      <c r="AZ321" s="13"/>
      <c r="BA321" s="85">
        <f t="shared" si="1543"/>
        <v>5.84</v>
      </c>
      <c r="BB321" s="86">
        <f t="shared" si="1544"/>
        <v>-35.58416737250981</v>
      </c>
      <c r="BC321" s="90">
        <f t="shared" si="1545"/>
        <v>-77.784381242653708</v>
      </c>
      <c r="BD321" s="92"/>
      <c r="BE321" s="14">
        <f t="shared" si="1542"/>
        <v>-2.1248073109347354</v>
      </c>
      <c r="BF321" s="90">
        <f t="shared" si="1567"/>
        <v>-3.7084883546258045E-2</v>
      </c>
      <c r="BG321" s="142">
        <f t="shared" si="1546"/>
        <v>-7.0326553514804416E-4</v>
      </c>
    </row>
    <row r="322" spans="2:59" ht="18.600000000000001" customHeight="1" thickTop="1" thickBot="1">
      <c r="D322" s="1">
        <v>0</v>
      </c>
      <c r="E322" s="8">
        <f t="shared" ref="E322" si="1732">$E$9*$B319</f>
        <v>0.52137320000000009</v>
      </c>
      <c r="F322" s="2">
        <v>1</v>
      </c>
      <c r="G322" s="8">
        <v>0</v>
      </c>
      <c r="I322" s="1">
        <v>0</v>
      </c>
      <c r="J322" s="9">
        <v>0</v>
      </c>
      <c r="K322" s="2">
        <v>1</v>
      </c>
      <c r="L322" s="8">
        <v>0</v>
      </c>
      <c r="N322" s="1">
        <f t="shared" ref="N322" si="1733">D322*I319+F322*I322-E322*J319-G322*J322</f>
        <v>0</v>
      </c>
      <c r="O322" s="9">
        <f t="shared" ref="O322" si="1734">(D322*J319+E322*I319+F322*J322+G322*I322)</f>
        <v>0.52137320000000009</v>
      </c>
      <c r="P322" s="2">
        <f t="shared" ref="P322" si="1735">D322*K319+F322*K322-E322*L319-G322*L322</f>
        <v>0.38286561956260035</v>
      </c>
      <c r="Q322" s="8">
        <f t="shared" ref="Q322" si="1736">(D322*L319+E322*K319+F322*L322+G322*K322)</f>
        <v>0</v>
      </c>
      <c r="S322" s="1">
        <v>0</v>
      </c>
      <c r="T322" s="8">
        <f t="shared" ref="T322" si="1737">$T$9*$B319</f>
        <v>1.1125468000000001</v>
      </c>
      <c r="U322" s="2">
        <v>1</v>
      </c>
      <c r="V322" s="8">
        <v>0</v>
      </c>
      <c r="X322" s="1">
        <f t="shared" ref="X322" si="1738">N322*S319+P322*S322-O322*T319-Q322*T322</f>
        <v>0</v>
      </c>
      <c r="Y322" s="9">
        <f t="shared" ref="Y322" si="1739">(N322*T319+O322*S319+P322*T322+Q322*S322)</f>
        <v>0.9473291198743885</v>
      </c>
      <c r="Z322" s="2">
        <f t="shared" ref="Z322" si="1740">N322*U319+P322*U322-O322*V319-Q322*V322</f>
        <v>0.38286561956260035</v>
      </c>
      <c r="AA322" s="8">
        <f t="shared" ref="AA322" si="1741">(N322*V319+O322*U319+P322*V322+Q322*U322)</f>
        <v>0</v>
      </c>
      <c r="AB322" s="22"/>
      <c r="AC322" s="1">
        <v>0</v>
      </c>
      <c r="AD322" s="9">
        <v>0</v>
      </c>
      <c r="AE322" s="2">
        <v>1</v>
      </c>
      <c r="AF322" s="8">
        <v>0</v>
      </c>
      <c r="AH322" s="1">
        <f t="shared" ref="AH322" si="1742">X322*AC319+Z322*AC322-Y322*AD319-AA322*AD322</f>
        <v>0</v>
      </c>
      <c r="AI322" s="9">
        <f t="shared" ref="AI322" si="1743">(X322*AD319+Y322*AC319+Z322*AD322+AA322*AC322)</f>
        <v>0.9473291198743885</v>
      </c>
      <c r="AJ322" s="2">
        <f t="shared" ref="AJ322" si="1744">X322*AE319+Z322*AE322-Y322*AF319-AA322*AF322</f>
        <v>-0.32368540509309029</v>
      </c>
      <c r="AK322" s="8">
        <f t="shared" ref="AK322" si="1745">(X322*AF319+Y322*AE319+Z322*AF322+AA322*AE322)</f>
        <v>0</v>
      </c>
      <c r="AM322" s="20">
        <f t="shared" ref="AM322" si="1746">1/$AN$9</f>
        <v>1</v>
      </c>
      <c r="AN322" s="27">
        <v>0</v>
      </c>
      <c r="AO322" s="21">
        <v>1</v>
      </c>
      <c r="AP322" s="26">
        <v>0</v>
      </c>
      <c r="AR322" s="1">
        <f t="shared" ref="AR322" si="1747">AH322*AM319+AJ322*AM322-AI322*AN319-AK322*AN322</f>
        <v>-0.32368540509309029</v>
      </c>
      <c r="AS322" s="9">
        <f t="shared" ref="AS322" si="1748">(AH322*AN319+AI322*AM319+AJ322*AN322+AK322*AM322)</f>
        <v>0.9473291198743885</v>
      </c>
      <c r="AT322" s="2">
        <f t="shared" ref="AT322" si="1749">AH322*AO319+AJ322*AO322-AI322*AP319-AK322*AP322</f>
        <v>-0.32368540509309029</v>
      </c>
      <c r="AU322" s="8">
        <f t="shared" ref="AU322" si="1750">(AH322*AP319+AI322*AO319+AJ322*AP322+AK322*AO322)</f>
        <v>0</v>
      </c>
      <c r="AW322" s="49">
        <f t="shared" ref="AW322" si="1751">(180/PI())*ATAN(-1*(AS319/AR319))</f>
        <v>71.504387492258957</v>
      </c>
      <c r="AY322" s="140">
        <f t="shared" ref="AY322" si="1752">20*LOG(((1-(10^(AW319/20)^2)*(1-((1-AY319)/(1+AY319))^2))^0.5))</f>
        <v>-48.94972849732887</v>
      </c>
      <c r="AZ322" s="13"/>
      <c r="BA322" s="85">
        <f t="shared" si="1543"/>
        <v>5.86</v>
      </c>
      <c r="BB322" s="86">
        <f t="shared" si="1544"/>
        <v>-35.638532046406318</v>
      </c>
      <c r="BC322" s="90">
        <f t="shared" si="1545"/>
        <v>-77.826877388872404</v>
      </c>
      <c r="BD322" s="92"/>
      <c r="BE322" s="14">
        <f t="shared" si="1542"/>
        <v>-2.1099219482458857</v>
      </c>
      <c r="BF322" s="90">
        <f t="shared" si="1567"/>
        <v>-3.6825084956984104E-2</v>
      </c>
      <c r="BG322" s="142">
        <f t="shared" si="1546"/>
        <v>-6.9290700604209856E-4</v>
      </c>
    </row>
    <row r="323" spans="2:59" ht="18.600000000000001" customHeight="1">
      <c r="AY323" s="37"/>
      <c r="BA323" s="85">
        <f t="shared" si="1543"/>
        <v>5.88</v>
      </c>
      <c r="BB323" s="86">
        <f t="shared" si="1544"/>
        <v>-35.692750206778747</v>
      </c>
      <c r="BC323" s="90">
        <f t="shared" si="1545"/>
        <v>-77.869075827837321</v>
      </c>
      <c r="BD323" s="88"/>
      <c r="BE323" s="14">
        <f t="shared" si="1542"/>
        <v>-2.095194162317378</v>
      </c>
      <c r="BF323" s="90">
        <f t="shared" si="1567"/>
        <v>-3.6568036601002753E-2</v>
      </c>
      <c r="BG323" s="142">
        <f t="shared" si="1546"/>
        <v>-6.8272748591713872E-4</v>
      </c>
    </row>
    <row r="324" spans="2:59" ht="18.600000000000001" customHeight="1" thickBot="1">
      <c r="D324" s="22" t="s">
        <v>60</v>
      </c>
      <c r="E324" s="22"/>
      <c r="F324" s="22"/>
      <c r="G324" s="22"/>
      <c r="H324" s="22"/>
      <c r="I324" s="22" t="s">
        <v>61</v>
      </c>
      <c r="J324" s="22"/>
      <c r="K324" s="22"/>
      <c r="L324" s="22"/>
      <c r="M324" s="23"/>
      <c r="N324" s="23"/>
      <c r="O324" s="28" t="s">
        <v>62</v>
      </c>
      <c r="P324" s="23"/>
      <c r="Q324" s="23"/>
      <c r="R324" s="23"/>
      <c r="S324" s="22"/>
      <c r="T324" s="22" t="s">
        <v>63</v>
      </c>
      <c r="U324" s="23"/>
      <c r="V324" s="23"/>
      <c r="W324" s="23"/>
      <c r="X324" s="23"/>
      <c r="Y324" s="28" t="s">
        <v>64</v>
      </c>
      <c r="Z324" s="23"/>
      <c r="AA324" s="23"/>
      <c r="AB324" s="23"/>
      <c r="AC324" s="28" t="s">
        <v>65</v>
      </c>
      <c r="AD324" s="22"/>
      <c r="AE324" s="22"/>
      <c r="AF324" s="22"/>
      <c r="AG324" s="22"/>
      <c r="AH324" s="23"/>
      <c r="AI324" s="28" t="s">
        <v>66</v>
      </c>
      <c r="AJ324" s="23"/>
      <c r="AK324" s="23"/>
      <c r="AL324" s="22"/>
      <c r="AM324" s="28" t="s">
        <v>67</v>
      </c>
      <c r="AN324" s="22"/>
      <c r="AO324" s="23"/>
      <c r="AP324" s="23"/>
      <c r="AQ324" s="23"/>
      <c r="AR324" s="23"/>
      <c r="AS324" s="28" t="s">
        <v>68</v>
      </c>
      <c r="AT324" s="23"/>
      <c r="AU324" s="23"/>
      <c r="BA324" s="85">
        <f t="shared" si="1543"/>
        <v>5.9</v>
      </c>
      <c r="BB324" s="86">
        <f t="shared" si="1544"/>
        <v>-35.746822387263009</v>
      </c>
      <c r="BC324" s="90">
        <f t="shared" si="1545"/>
        <v>-77.910979711083669</v>
      </c>
      <c r="BD324" s="88"/>
      <c r="BE324" s="14">
        <f t="shared" si="1542"/>
        <v>-2.0806217115130199</v>
      </c>
      <c r="BF324" s="90">
        <f t="shared" si="1567"/>
        <v>-3.6313699354381807E-2</v>
      </c>
      <c r="BG324" s="142">
        <f t="shared" si="1546"/>
        <v>-6.7272346785627484E-4</v>
      </c>
    </row>
    <row r="325" spans="2:59" ht="18.600000000000001" customHeight="1" thickBot="1">
      <c r="B325" s="11"/>
      <c r="D325" s="212" t="s">
        <v>69</v>
      </c>
      <c r="E325" s="213"/>
      <c r="F325" s="214" t="s">
        <v>70</v>
      </c>
      <c r="G325" s="215"/>
      <c r="H325" s="207"/>
      <c r="I325" s="212" t="s">
        <v>71</v>
      </c>
      <c r="J325" s="213"/>
      <c r="K325" s="214" t="s">
        <v>72</v>
      </c>
      <c r="L325" s="215"/>
      <c r="M325" s="23"/>
      <c r="N325" s="208" t="s">
        <v>73</v>
      </c>
      <c r="O325" s="209"/>
      <c r="P325" s="210" t="s">
        <v>74</v>
      </c>
      <c r="Q325" s="211"/>
      <c r="R325" s="23"/>
      <c r="S325" s="212" t="s">
        <v>75</v>
      </c>
      <c r="T325" s="213"/>
      <c r="U325" s="214" t="s">
        <v>76</v>
      </c>
      <c r="V325" s="215"/>
      <c r="W325" s="22"/>
      <c r="X325" s="208" t="s">
        <v>77</v>
      </c>
      <c r="Y325" s="209"/>
      <c r="Z325" s="210" t="s">
        <v>78</v>
      </c>
      <c r="AA325" s="211"/>
      <c r="AB325" s="22"/>
      <c r="AC325" s="212" t="s">
        <v>79</v>
      </c>
      <c r="AD325" s="213"/>
      <c r="AE325" s="214" t="s">
        <v>80</v>
      </c>
      <c r="AF325" s="215"/>
      <c r="AG325" s="22"/>
      <c r="AH325" s="208" t="s">
        <v>81</v>
      </c>
      <c r="AI325" s="209"/>
      <c r="AJ325" s="210" t="s">
        <v>82</v>
      </c>
      <c r="AK325" s="211"/>
      <c r="AL325" s="22"/>
      <c r="AM325" s="212" t="s">
        <v>83</v>
      </c>
      <c r="AN325" s="213"/>
      <c r="AO325" s="214" t="s">
        <v>84</v>
      </c>
      <c r="AP325" s="215"/>
      <c r="AQ325" s="23"/>
      <c r="AR325" s="208" t="s">
        <v>85</v>
      </c>
      <c r="AS325" s="209"/>
      <c r="AT325" s="210" t="s">
        <v>86</v>
      </c>
      <c r="AU325" s="211"/>
      <c r="AW325" s="29" t="s">
        <v>4</v>
      </c>
      <c r="AY325" s="136" t="s">
        <v>46</v>
      </c>
      <c r="AZ325" s="13"/>
      <c r="BA325" s="85">
        <f t="shared" si="1543"/>
        <v>5.92</v>
      </c>
      <c r="BB325" s="86">
        <f t="shared" si="1544"/>
        <v>-35.800749123593299</v>
      </c>
      <c r="BC325" s="90">
        <f t="shared" si="1545"/>
        <v>-77.952592145313929</v>
      </c>
      <c r="BD325" s="92"/>
      <c r="BE325" s="14">
        <f t="shared" si="1542"/>
        <v>-2.0662023943813304</v>
      </c>
      <c r="BF325" s="90">
        <f t="shared" si="1567"/>
        <v>-3.6062034794544597E-2</v>
      </c>
      <c r="BG325" s="142">
        <f t="shared" si="1546"/>
        <v>-6.6289152048601429E-4</v>
      </c>
    </row>
    <row r="326" spans="2:59" ht="18.600000000000001" customHeight="1" thickTop="1" thickBot="1">
      <c r="B326" s="40">
        <v>0.94</v>
      </c>
      <c r="D326" s="1">
        <v>1</v>
      </c>
      <c r="E326" s="7">
        <v>0</v>
      </c>
      <c r="F326" s="2">
        <v>0</v>
      </c>
      <c r="G326" s="8">
        <v>0</v>
      </c>
      <c r="I326" s="1">
        <v>1</v>
      </c>
      <c r="J326" s="9">
        <v>0</v>
      </c>
      <c r="K326" s="2">
        <v>0</v>
      </c>
      <c r="L326" s="9">
        <f t="shared" ref="L326" si="1753">IF(0=(1-$J$9*$K$9*$B326^2),10^14,$B326*$K$9/(1-$J$9*$K$9*$B326^2))</f>
        <v>1.2273573170533274</v>
      </c>
      <c r="N326" s="1">
        <f t="shared" ref="N326" si="1754">D326*I326+F326*I329-E326*J326-G326*J329</f>
        <v>1</v>
      </c>
      <c r="O326" s="9">
        <f t="shared" ref="O326" si="1755">(D326*J326+E326*I326+F326*J329+G326*I329)</f>
        <v>0</v>
      </c>
      <c r="P326" s="2">
        <f t="shared" ref="P326" si="1756">D326*K326+F326*K329-E326*L326-G326*L329</f>
        <v>0</v>
      </c>
      <c r="Q326" s="8">
        <f t="shared" ref="Q326" si="1757">(D326*L326+E326*K326+F326*L329+G326*K329)</f>
        <v>1.2273573170533274</v>
      </c>
      <c r="S326" s="1">
        <v>1</v>
      </c>
      <c r="T326" s="7">
        <v>0</v>
      </c>
      <c r="U326" s="2">
        <v>0</v>
      </c>
      <c r="V326" s="8">
        <v>0</v>
      </c>
      <c r="X326" s="1">
        <f t="shared" ref="X326" si="1758">N326*S326+P326*S329-O326*T326-Q326*T329</f>
        <v>-0.39517707414305314</v>
      </c>
      <c r="Y326" s="9">
        <f t="shared" ref="Y326" si="1759">(N326*T326+O326*S326+P326*T329+Q326*S329)</f>
        <v>0</v>
      </c>
      <c r="Z326" s="2">
        <f t="shared" ref="Z326" si="1760">N326*U326+P326*U329-O326*V326-Q326*V329</f>
        <v>0</v>
      </c>
      <c r="AA326" s="8">
        <f t="shared" ref="AA326" si="1761">(N326*V326+O326*U326+P326*V329+Q326*U329)</f>
        <v>1.2273573170533274</v>
      </c>
      <c r="AB326" s="22"/>
      <c r="AC326" s="1">
        <v>1</v>
      </c>
      <c r="AD326" s="9">
        <v>0</v>
      </c>
      <c r="AE326" s="2">
        <v>0</v>
      </c>
      <c r="AF326" s="9">
        <f t="shared" ref="AF326" si="1762">$B326*$AE$9</f>
        <v>0.76204859999999996</v>
      </c>
      <c r="AH326" s="1">
        <f t="shared" ref="AH326" si="1763">X326*AC326+Z326*AC329-Y326*AD326-AA326*AD329</f>
        <v>-0.39517707414305314</v>
      </c>
      <c r="AI326" s="9">
        <f t="shared" ref="AI326" si="1764">(X326*AD326+Y326*AC326+Z326*AD329+AA326*AC329)</f>
        <v>0</v>
      </c>
      <c r="AJ326" s="2">
        <f t="shared" ref="AJ326" si="1765">X326*AE326+Z326*AE329-Y326*AF326-AA326*AF329</f>
        <v>0</v>
      </c>
      <c r="AK326" s="8">
        <f t="shared" ref="AK326" si="1766">(X326*AF326+Y326*AE326+Z326*AF329+AA326*AE329)</f>
        <v>0.92621318095051763</v>
      </c>
      <c r="AM326" s="18">
        <v>1</v>
      </c>
      <c r="AN326" s="25">
        <v>0</v>
      </c>
      <c r="AO326" s="14">
        <v>0</v>
      </c>
      <c r="AP326" s="24">
        <v>0</v>
      </c>
      <c r="AR326" s="1">
        <f t="shared" ref="AR326" si="1767">AH326*AM326+AJ326*AM329-AI326*AN326-AK326*AN329</f>
        <v>-0.39517707414305314</v>
      </c>
      <c r="AS326" s="9">
        <f t="shared" ref="AS326" si="1768">(AH326*AN326+AI326*AM326+AJ326*AN329+AK326*AM329)</f>
        <v>0.92621318095051763</v>
      </c>
      <c r="AT326" s="2">
        <f t="shared" ref="AT326" si="1769">AH326*AO326+AJ326*AO329-AI326*AP326-AK326*AP329</f>
        <v>0</v>
      </c>
      <c r="AU326" s="8">
        <f t="shared" ref="AU326" si="1770">(AH326*AP326+AI326*AO326+AJ326*AP329+AK326*AO329)</f>
        <v>0.92621318095051763</v>
      </c>
      <c r="AW326" s="30">
        <f t="shared" ref="AW326" si="1771">20*LOG(((1+$AN$9)/$AN$9)/((AR326+AR329)^2+(AS326+AS329)^2)^0.5)</f>
        <v>-1.3704714385229699E-3</v>
      </c>
      <c r="AY326" s="137">
        <f t="shared" ref="AY326" si="1772">((AR326^2+AS326^2)^0.5)/((AR329^2+AS329^2)^0.5)</f>
        <v>1.0134870374615816</v>
      </c>
      <c r="AZ326" s="13"/>
      <c r="BA326" s="85">
        <f t="shared" si="1543"/>
        <v>5.94</v>
      </c>
      <c r="BB326" s="86">
        <f t="shared" si="1544"/>
        <v>-35.854530953417765</v>
      </c>
      <c r="BC326" s="90">
        <f t="shared" si="1545"/>
        <v>-77.993916193201557</v>
      </c>
      <c r="BD326" s="92"/>
      <c r="BE326" s="14">
        <f t="shared" si="1542"/>
        <v>-2.0519340487901596</v>
      </c>
      <c r="BF326" s="90">
        <f t="shared" si="1567"/>
        <v>-3.5813005185166252E-2</v>
      </c>
      <c r="BG326" s="142">
        <f t="shared" si="1546"/>
        <v>-6.5322828624597153E-4</v>
      </c>
    </row>
    <row r="327" spans="2:59" ht="18.600000000000001" customHeight="1" thickBot="1">
      <c r="D327" s="3"/>
      <c r="G327" s="4"/>
      <c r="I327" s="3"/>
      <c r="L327" s="4"/>
      <c r="N327" s="3"/>
      <c r="Q327" s="4"/>
      <c r="S327" s="3"/>
      <c r="V327" s="4"/>
      <c r="X327" s="3"/>
      <c r="AA327" s="4"/>
      <c r="AC327" s="3"/>
      <c r="AF327" s="4"/>
      <c r="AH327" s="3"/>
      <c r="AK327" s="4"/>
      <c r="AM327" s="18"/>
      <c r="AN327" s="14"/>
      <c r="AO327" s="14"/>
      <c r="AP327" s="19"/>
      <c r="AR327" s="3"/>
      <c r="AU327" s="4"/>
      <c r="AY327" s="138"/>
      <c r="AZ327" s="13"/>
      <c r="BA327" s="85">
        <f t="shared" si="1543"/>
        <v>5.96</v>
      </c>
      <c r="BB327" s="86">
        <f t="shared" si="1544"/>
        <v>-35.908168416121143</v>
      </c>
      <c r="BC327" s="90">
        <f t="shared" si="1545"/>
        <v>-78.034954874177359</v>
      </c>
      <c r="BD327" s="92"/>
      <c r="BE327" s="14">
        <f t="shared" si="1542"/>
        <v>-2.0378145510711461</v>
      </c>
      <c r="BF327" s="90">
        <f t="shared" si="1567"/>
        <v>-3.5566573461241632E-2</v>
      </c>
      <c r="BG327" s="142">
        <f t="shared" si="1546"/>
        <v>-6.4373047969719952E-4</v>
      </c>
    </row>
    <row r="328" spans="2:59" ht="18.600000000000001" customHeight="1" thickBot="1">
      <c r="D328" s="216" t="s">
        <v>87</v>
      </c>
      <c r="E328" s="217"/>
      <c r="F328" s="218" t="s">
        <v>88</v>
      </c>
      <c r="G328" s="219"/>
      <c r="H328" s="207"/>
      <c r="I328" s="216" t="s">
        <v>89</v>
      </c>
      <c r="J328" s="217"/>
      <c r="K328" s="218" t="s">
        <v>90</v>
      </c>
      <c r="L328" s="219"/>
      <c r="N328" s="208" t="s">
        <v>7</v>
      </c>
      <c r="O328" s="209"/>
      <c r="P328" s="210" t="s">
        <v>8</v>
      </c>
      <c r="Q328" s="211"/>
      <c r="S328" s="216" t="s">
        <v>91</v>
      </c>
      <c r="T328" s="217"/>
      <c r="U328" s="218" t="s">
        <v>92</v>
      </c>
      <c r="V328" s="219"/>
      <c r="W328" s="22"/>
      <c r="X328" s="208" t="s">
        <v>93</v>
      </c>
      <c r="Y328" s="209"/>
      <c r="Z328" s="210" t="s">
        <v>94</v>
      </c>
      <c r="AA328" s="211"/>
      <c r="AB328" s="22"/>
      <c r="AC328" s="216" t="s">
        <v>3</v>
      </c>
      <c r="AD328" s="217"/>
      <c r="AE328" s="218" t="s">
        <v>2</v>
      </c>
      <c r="AF328" s="219"/>
      <c r="AG328" s="22"/>
      <c r="AH328" s="208" t="s">
        <v>95</v>
      </c>
      <c r="AI328" s="209"/>
      <c r="AJ328" s="210" t="s">
        <v>96</v>
      </c>
      <c r="AK328" s="211"/>
      <c r="AL328" s="22"/>
      <c r="AM328" s="216" t="s">
        <v>97</v>
      </c>
      <c r="AN328" s="217"/>
      <c r="AO328" s="218" t="s">
        <v>98</v>
      </c>
      <c r="AP328" s="219"/>
      <c r="AR328" s="208" t="s">
        <v>99</v>
      </c>
      <c r="AS328" s="209"/>
      <c r="AT328" s="210" t="s">
        <v>100</v>
      </c>
      <c r="AU328" s="211"/>
      <c r="AW328" s="48" t="s">
        <v>10</v>
      </c>
      <c r="AY328" s="139" t="s">
        <v>47</v>
      </c>
      <c r="AZ328" s="13"/>
      <c r="BA328" s="85">
        <f t="shared" si="1543"/>
        <v>5.98</v>
      </c>
      <c r="BB328" s="86">
        <f t="shared" si="1544"/>
        <v>-35.961662052654233</v>
      </c>
      <c r="BC328" s="90">
        <f t="shared" si="1545"/>
        <v>-78.075711165198783</v>
      </c>
      <c r="BD328" s="92"/>
      <c r="BE328" s="14">
        <f t="shared" si="1542"/>
        <v>-2.0238418151969459</v>
      </c>
      <c r="BF328" s="90">
        <f t="shared" si="1567"/>
        <v>-3.5322703214725318E-2</v>
      </c>
      <c r="BG328" s="142">
        <f t="shared" si="1546"/>
        <v>-6.3439488587107185E-4</v>
      </c>
    </row>
    <row r="329" spans="2:59" ht="18.600000000000001" customHeight="1" thickTop="1" thickBot="1">
      <c r="D329" s="1">
        <v>0</v>
      </c>
      <c r="E329" s="8">
        <f t="shared" ref="E329" si="1773">$E$9*$B326</f>
        <v>0.53270740000000005</v>
      </c>
      <c r="F329" s="2">
        <v>1</v>
      </c>
      <c r="G329" s="8">
        <v>0</v>
      </c>
      <c r="I329" s="1">
        <v>0</v>
      </c>
      <c r="J329" s="9">
        <v>0</v>
      </c>
      <c r="K329" s="2">
        <v>1</v>
      </c>
      <c r="L329" s="8">
        <v>0</v>
      </c>
      <c r="N329" s="1">
        <f t="shared" ref="N329" si="1774">D329*I326+F329*I329-E329*J326-G329*J329</f>
        <v>0</v>
      </c>
      <c r="O329" s="9">
        <f t="shared" ref="O329" si="1775">(D329*J326+E329*I326+F329*J329+G329*I329)</f>
        <v>0.53270740000000005</v>
      </c>
      <c r="P329" s="2">
        <f t="shared" ref="P329" si="1776">D329*K326+F329*K329-E329*L326-G329*L329</f>
        <v>0.34617767476154626</v>
      </c>
      <c r="Q329" s="8">
        <f t="shared" ref="Q329" si="1777">(D329*L326+E329*K326+F329*L329+G329*K329)</f>
        <v>0</v>
      </c>
      <c r="S329" s="1">
        <v>0</v>
      </c>
      <c r="T329" s="8">
        <f t="shared" ref="T329" si="1778">$T$9*$B326</f>
        <v>1.1367326</v>
      </c>
      <c r="U329" s="2">
        <v>1</v>
      </c>
      <c r="V329" s="8">
        <v>0</v>
      </c>
      <c r="X329" s="1">
        <f t="shared" ref="X329" si="1779">N329*S326+P329*S329-O329*T326-Q329*T329</f>
        <v>0</v>
      </c>
      <c r="Y329" s="9">
        <f t="shared" ref="Y329" si="1780">(N329*T326+O329*S326+P329*T329+Q329*S329)</f>
        <v>0.92621884829364687</v>
      </c>
      <c r="Z329" s="2">
        <f t="shared" ref="Z329" si="1781">N329*U326+P329*U329-O329*V326-Q329*V329</f>
        <v>0.34617767476154626</v>
      </c>
      <c r="AA329" s="8">
        <f t="shared" ref="AA329" si="1782">(N329*V326+O329*U326+P329*V329+Q329*U329)</f>
        <v>0</v>
      </c>
      <c r="AB329" s="22"/>
      <c r="AC329" s="1">
        <v>0</v>
      </c>
      <c r="AD329" s="9">
        <v>0</v>
      </c>
      <c r="AE329" s="2">
        <v>1</v>
      </c>
      <c r="AF329" s="8">
        <v>0</v>
      </c>
      <c r="AH329" s="1">
        <f t="shared" ref="AH329" si="1783">X329*AC326+Z329*AC329-Y329*AD326-AA329*AD329</f>
        <v>0</v>
      </c>
      <c r="AI329" s="9">
        <f t="shared" ref="AI329" si="1784">(X329*AD326+Y329*AC326+Z329*AD329+AA329*AC329)</f>
        <v>0.92621884829364687</v>
      </c>
      <c r="AJ329" s="2">
        <f t="shared" ref="AJ329" si="1785">X329*AE326+Z329*AE329-Y329*AF326-AA329*AF329</f>
        <v>-0.35964610187423973</v>
      </c>
      <c r="AK329" s="8">
        <f t="shared" ref="AK329" si="1786">(X329*AF326+Y329*AE326+Z329*AF329+AA329*AE329)</f>
        <v>0</v>
      </c>
      <c r="AM329" s="20">
        <f t="shared" ref="AM329" si="1787">1/$AN$9</f>
        <v>1</v>
      </c>
      <c r="AN329" s="27">
        <v>0</v>
      </c>
      <c r="AO329" s="21">
        <v>1</v>
      </c>
      <c r="AP329" s="26">
        <v>0</v>
      </c>
      <c r="AR329" s="1">
        <f t="shared" ref="AR329" si="1788">AH329*AM326+AJ329*AM329-AI329*AN326-AK329*AN329</f>
        <v>-0.35964610187423973</v>
      </c>
      <c r="AS329" s="9">
        <f t="shared" ref="AS329" si="1789">(AH329*AN326+AI329*AM326+AJ329*AN329+AK329*AM329)</f>
        <v>0.92621884829364687</v>
      </c>
      <c r="AT329" s="2">
        <f t="shared" ref="AT329" si="1790">AH329*AO326+AJ329*AO329-AI329*AP326-AK329*AP329</f>
        <v>-0.35964610187423973</v>
      </c>
      <c r="AU329" s="8">
        <f t="shared" ref="AU329" si="1791">(AH329*AP326+AI329*AO326+AJ329*AP329+AK329*AO329)</f>
        <v>0</v>
      </c>
      <c r="AW329" s="49">
        <f t="shared" ref="AW329" si="1792">(180/PI())*ATAN(-1*(AS326/AR326))</f>
        <v>66.894050800379517</v>
      </c>
      <c r="AY329" s="140">
        <f t="shared" ref="AY329" si="1793">20*LOG(((1-(10^(AW326/20)^2)*(1-((1-AY326)/(1+AY326))^2))^0.5))</f>
        <v>-34.432554203936007</v>
      </c>
      <c r="AZ329" s="13"/>
      <c r="BA329" s="85">
        <f t="shared" si="1543"/>
        <v>6</v>
      </c>
      <c r="BB329" s="86">
        <f t="shared" si="1544"/>
        <v>-36.015012405369937</v>
      </c>
      <c r="BC329" s="90">
        <f t="shared" si="1545"/>
        <v>-78.116188001502721</v>
      </c>
      <c r="BD329" s="92"/>
      <c r="BE329" s="14">
        <f t="shared" si="1542"/>
        <v>-2.0100137919677223</v>
      </c>
      <c r="BF329" s="90">
        <f t="shared" si="1567"/>
        <v>-3.5081358680333102E-2</v>
      </c>
      <c r="BG329" s="142">
        <f t="shared" si="1546"/>
        <v>-6.2521835865871284E-4</v>
      </c>
    </row>
    <row r="330" spans="2:59" ht="18.600000000000001" customHeight="1">
      <c r="AY330" s="37"/>
      <c r="BA330" s="85">
        <f t="shared" si="1543"/>
        <v>6.02</v>
      </c>
      <c r="BB330" s="86">
        <f t="shared" si="1544"/>
        <v>-36.068220017865514</v>
      </c>
      <c r="BC330" s="90">
        <f t="shared" si="1545"/>
        <v>-78.156388277342074</v>
      </c>
      <c r="BD330" s="88"/>
      <c r="BE330" s="14">
        <f t="shared" si="1542"/>
        <v>-1.9963284682311659</v>
      </c>
      <c r="BF330" s="90">
        <f t="shared" si="1567"/>
        <v>-3.484250472192886E-2</v>
      </c>
      <c r="BG330" s="142">
        <f t="shared" si="1546"/>
        <v>-6.1619781922843679E-4</v>
      </c>
    </row>
    <row r="331" spans="2:59" ht="18.600000000000001" customHeight="1" thickBot="1">
      <c r="D331" s="22" t="s">
        <v>60</v>
      </c>
      <c r="E331" s="22"/>
      <c r="F331" s="22"/>
      <c r="G331" s="22"/>
      <c r="H331" s="22"/>
      <c r="I331" s="22" t="s">
        <v>61</v>
      </c>
      <c r="J331" s="22"/>
      <c r="K331" s="22"/>
      <c r="L331" s="22"/>
      <c r="M331" s="23"/>
      <c r="N331" s="23"/>
      <c r="O331" s="28" t="s">
        <v>62</v>
      </c>
      <c r="P331" s="23"/>
      <c r="Q331" s="23"/>
      <c r="R331" s="23"/>
      <c r="S331" s="22"/>
      <c r="T331" s="22" t="s">
        <v>63</v>
      </c>
      <c r="U331" s="23"/>
      <c r="V331" s="23"/>
      <c r="W331" s="23"/>
      <c r="X331" s="23"/>
      <c r="Y331" s="28" t="s">
        <v>64</v>
      </c>
      <c r="Z331" s="23"/>
      <c r="AA331" s="23"/>
      <c r="AB331" s="23"/>
      <c r="AC331" s="28" t="s">
        <v>65</v>
      </c>
      <c r="AD331" s="22"/>
      <c r="AE331" s="22"/>
      <c r="AF331" s="22"/>
      <c r="AG331" s="22"/>
      <c r="AH331" s="23"/>
      <c r="AI331" s="28" t="s">
        <v>66</v>
      </c>
      <c r="AJ331" s="23"/>
      <c r="AK331" s="23"/>
      <c r="AL331" s="22"/>
      <c r="AM331" s="28" t="s">
        <v>67</v>
      </c>
      <c r="AN331" s="22"/>
      <c r="AO331" s="23"/>
      <c r="AP331" s="23"/>
      <c r="AQ331" s="23"/>
      <c r="AR331" s="23"/>
      <c r="AS331" s="28" t="s">
        <v>68</v>
      </c>
      <c r="AT331" s="23"/>
      <c r="AU331" s="23"/>
      <c r="BA331" s="85">
        <f t="shared" si="1543"/>
        <v>6.04</v>
      </c>
      <c r="BB331" s="86">
        <f t="shared" si="1544"/>
        <v>-36.121285434830966</v>
      </c>
      <c r="BC331" s="90">
        <f t="shared" si="1545"/>
        <v>-78.196314846706699</v>
      </c>
      <c r="BD331" s="88"/>
      <c r="BE331" s="14">
        <f t="shared" si="1542"/>
        <v>-1.9827838661122565</v>
      </c>
      <c r="BF331" s="90">
        <f t="shared" si="1567"/>
        <v>-3.46061068190813E-2</v>
      </c>
      <c r="BG331" s="142">
        <f t="shared" si="1546"/>
        <v>-6.0733025449626716E-4</v>
      </c>
    </row>
    <row r="332" spans="2:59" ht="18.600000000000001" customHeight="1" thickBot="1">
      <c r="B332" s="11"/>
      <c r="D332" s="212" t="s">
        <v>69</v>
      </c>
      <c r="E332" s="213"/>
      <c r="F332" s="214" t="s">
        <v>70</v>
      </c>
      <c r="G332" s="215"/>
      <c r="H332" s="207"/>
      <c r="I332" s="212" t="s">
        <v>71</v>
      </c>
      <c r="J332" s="213"/>
      <c r="K332" s="214" t="s">
        <v>72</v>
      </c>
      <c r="L332" s="215"/>
      <c r="M332" s="23"/>
      <c r="N332" s="208" t="s">
        <v>73</v>
      </c>
      <c r="O332" s="209"/>
      <c r="P332" s="210" t="s">
        <v>74</v>
      </c>
      <c r="Q332" s="211"/>
      <c r="R332" s="23"/>
      <c r="S332" s="212" t="s">
        <v>75</v>
      </c>
      <c r="T332" s="213"/>
      <c r="U332" s="214" t="s">
        <v>76</v>
      </c>
      <c r="V332" s="215"/>
      <c r="W332" s="22"/>
      <c r="X332" s="208" t="s">
        <v>77</v>
      </c>
      <c r="Y332" s="209"/>
      <c r="Z332" s="210" t="s">
        <v>78</v>
      </c>
      <c r="AA332" s="211"/>
      <c r="AB332" s="22"/>
      <c r="AC332" s="212" t="s">
        <v>79</v>
      </c>
      <c r="AD332" s="213"/>
      <c r="AE332" s="214" t="s">
        <v>80</v>
      </c>
      <c r="AF332" s="215"/>
      <c r="AG332" s="22"/>
      <c r="AH332" s="208" t="s">
        <v>81</v>
      </c>
      <c r="AI332" s="209"/>
      <c r="AJ332" s="210" t="s">
        <v>82</v>
      </c>
      <c r="AK332" s="211"/>
      <c r="AL332" s="22"/>
      <c r="AM332" s="212" t="s">
        <v>83</v>
      </c>
      <c r="AN332" s="213"/>
      <c r="AO332" s="214" t="s">
        <v>84</v>
      </c>
      <c r="AP332" s="215"/>
      <c r="AQ332" s="23"/>
      <c r="AR332" s="208" t="s">
        <v>85</v>
      </c>
      <c r="AS332" s="209"/>
      <c r="AT332" s="210" t="s">
        <v>86</v>
      </c>
      <c r="AU332" s="211"/>
      <c r="AW332" s="29" t="s">
        <v>4</v>
      </c>
      <c r="AY332" s="136" t="s">
        <v>46</v>
      </c>
      <c r="AZ332" s="13"/>
      <c r="BA332" s="85">
        <f t="shared" si="1543"/>
        <v>6.06</v>
      </c>
      <c r="BB332" s="86">
        <f t="shared" si="1544"/>
        <v>-36.174209201903267</v>
      </c>
      <c r="BC332" s="90">
        <f t="shared" si="1545"/>
        <v>-78.235970524028943</v>
      </c>
      <c r="BD332" s="92"/>
      <c r="BE332" s="14">
        <f t="shared" si="1542"/>
        <v>-1.9693780422648899</v>
      </c>
      <c r="BF332" s="90">
        <f t="shared" si="1567"/>
        <v>-3.4372131054002372E-2</v>
      </c>
      <c r="BG332" s="142">
        <f t="shared" si="1546"/>
        <v>-5.9861271562060574E-4</v>
      </c>
    </row>
    <row r="333" spans="2:59" ht="18.600000000000001" customHeight="1" thickTop="1" thickBot="1">
      <c r="B333" s="40">
        <v>0.96</v>
      </c>
      <c r="D333" s="1">
        <v>1</v>
      </c>
      <c r="E333" s="7">
        <v>0</v>
      </c>
      <c r="F333" s="2">
        <v>0</v>
      </c>
      <c r="G333" s="8">
        <v>0</v>
      </c>
      <c r="I333" s="1">
        <v>1</v>
      </c>
      <c r="J333" s="9">
        <v>0</v>
      </c>
      <c r="K333" s="2">
        <v>0</v>
      </c>
      <c r="L333" s="9">
        <f t="shared" ref="L333" si="1794">IF(0=(1-$J$9*$K$9*$B333^2),10^14,$B333*$K$9/(1-$J$9*$K$9*$B333^2))</f>
        <v>1.2727726570028268</v>
      </c>
      <c r="N333" s="1">
        <f t="shared" ref="N333" si="1795">D333*I333+F333*I336-E333*J333-G333*J336</f>
        <v>1</v>
      </c>
      <c r="O333" s="9">
        <f t="shared" ref="O333" si="1796">(D333*J333+E333*I333+F333*J336+G333*I336)</f>
        <v>0</v>
      </c>
      <c r="P333" s="2">
        <f t="shared" ref="P333" si="1797">D333*K333+F333*K336-E333*L333-G333*L336</f>
        <v>0</v>
      </c>
      <c r="Q333" s="8">
        <f t="shared" ref="Q333" si="1798">(D333*L333+E333*K333+F333*L336+G333*K336)</f>
        <v>1.2727726570028268</v>
      </c>
      <c r="S333" s="1">
        <v>1</v>
      </c>
      <c r="T333" s="7">
        <v>0</v>
      </c>
      <c r="U333" s="2">
        <v>0</v>
      </c>
      <c r="V333" s="8">
        <v>0</v>
      </c>
      <c r="X333" s="1">
        <f t="shared" ref="X333" si="1799">N333*S333+P333*S336-O333*T333-Q333*T336</f>
        <v>-0.47758519653147036</v>
      </c>
      <c r="Y333" s="9">
        <f t="shared" ref="Y333" si="1800">(N333*T333+O333*S333+P333*T336+Q333*S336)</f>
        <v>0</v>
      </c>
      <c r="Z333" s="2">
        <f t="shared" ref="Z333" si="1801">N333*U333+P333*U336-O333*V333-Q333*V336</f>
        <v>0</v>
      </c>
      <c r="AA333" s="8">
        <f t="shared" ref="AA333" si="1802">(N333*V333+O333*U333+P333*V336+Q333*U336)</f>
        <v>1.2727726570028268</v>
      </c>
      <c r="AB333" s="22"/>
      <c r="AC333" s="1">
        <v>1</v>
      </c>
      <c r="AD333" s="9">
        <v>0</v>
      </c>
      <c r="AE333" s="2">
        <v>0</v>
      </c>
      <c r="AF333" s="9">
        <f t="shared" ref="AF333" si="1803">$B333*$AE$9</f>
        <v>0.77826240000000002</v>
      </c>
      <c r="AH333" s="1">
        <f t="shared" ref="AH333" si="1804">X333*AC333+Z333*AC336-Y333*AD333-AA333*AD336</f>
        <v>-0.47758519653147036</v>
      </c>
      <c r="AI333" s="9">
        <f t="shared" ref="AI333" si="1805">(X333*AD333+Y333*AC333+Z333*AD336+AA333*AC336)</f>
        <v>0</v>
      </c>
      <c r="AJ333" s="2">
        <f t="shared" ref="AJ333" si="1806">X333*AE333+Z333*AE336-Y333*AF333-AA333*AF336</f>
        <v>0</v>
      </c>
      <c r="AK333" s="8">
        <f t="shared" ref="AK333" si="1807">(X333*AF333+Y333*AE333+Z333*AF336+AA333*AE336)</f>
        <v>0.90108605574577294</v>
      </c>
      <c r="AM333" s="18">
        <v>1</v>
      </c>
      <c r="AN333" s="25">
        <v>0</v>
      </c>
      <c r="AO333" s="14">
        <v>0</v>
      </c>
      <c r="AP333" s="24">
        <v>0</v>
      </c>
      <c r="AR333" s="1">
        <f t="shared" ref="AR333" si="1808">AH333*AM333+AJ333*AM336-AI333*AN333-AK333*AN336</f>
        <v>-0.47758519653147036</v>
      </c>
      <c r="AS333" s="9">
        <f t="shared" ref="AS333" si="1809">(AH333*AN333+AI333*AM333+AJ333*AN336+AK333*AM336)</f>
        <v>0.90108605574577294</v>
      </c>
      <c r="AT333" s="2">
        <f t="shared" ref="AT333" si="1810">AH333*AO333+AJ333*AO336-AI333*AP333-AK333*AP336</f>
        <v>0</v>
      </c>
      <c r="AU333" s="8">
        <f t="shared" ref="AU333" si="1811">(AH333*AP333+AI333*AO333+AJ333*AP336+AK333*AO336)</f>
        <v>0.90108605574577294</v>
      </c>
      <c r="AW333" s="30">
        <f t="shared" ref="AW333" si="1812">20*LOG(((1+$AN$9)/$AN$9)/((AR333+AR336)^2+(AS333+AS336)^2)^0.5)</f>
        <v>-7.6283275382004528E-3</v>
      </c>
      <c r="AY333" s="137">
        <f t="shared" ref="AY333" si="1813">((AR333^2+AS333^2)^0.5)/((AR336^2+AS336^2)^0.5)</f>
        <v>1.0370869186897504</v>
      </c>
      <c r="AZ333" s="13"/>
      <c r="BA333" s="85">
        <f t="shared" si="1543"/>
        <v>6.08</v>
      </c>
      <c r="BB333" s="86">
        <f t="shared" si="1544"/>
        <v>-36.226991865526166</v>
      </c>
      <c r="BC333" s="90">
        <f t="shared" si="1545"/>
        <v>-78.275358084874242</v>
      </c>
      <c r="BD333" s="92"/>
      <c r="BE333" s="14">
        <f t="shared" si="1542"/>
        <v>-1.9561090871484472</v>
      </c>
      <c r="BF333" s="90">
        <f t="shared" si="1567"/>
        <v>-3.4140544098921102E-2</v>
      </c>
      <c r="BG333" s="142">
        <f t="shared" si="1546"/>
        <v>-5.9004231652972619E-4</v>
      </c>
    </row>
    <row r="334" spans="2:59" ht="18.600000000000001" customHeight="1" thickBot="1">
      <c r="D334" s="3"/>
      <c r="G334" s="4"/>
      <c r="I334" s="3"/>
      <c r="L334" s="4"/>
      <c r="N334" s="3"/>
      <c r="Q334" s="4"/>
      <c r="S334" s="3"/>
      <c r="V334" s="4"/>
      <c r="X334" s="3"/>
      <c r="AA334" s="4"/>
      <c r="AC334" s="3"/>
      <c r="AF334" s="4"/>
      <c r="AH334" s="3"/>
      <c r="AK334" s="4"/>
      <c r="AM334" s="18"/>
      <c r="AN334" s="14"/>
      <c r="AO334" s="14"/>
      <c r="AP334" s="19"/>
      <c r="AR334" s="3"/>
      <c r="AU334" s="4"/>
      <c r="AY334" s="138"/>
      <c r="AZ334" s="13"/>
      <c r="BA334" s="85">
        <f t="shared" si="1543"/>
        <v>6.1</v>
      </c>
      <c r="BB334" s="86">
        <f t="shared" si="1544"/>
        <v>-36.279633972815475</v>
      </c>
      <c r="BC334" s="90">
        <f t="shared" si="1545"/>
        <v>-78.31448026661721</v>
      </c>
      <c r="BD334" s="92"/>
      <c r="BE334" s="14">
        <f t="shared" si="1542"/>
        <v>-1.9429751243044797</v>
      </c>
      <c r="BF334" s="90">
        <f t="shared" si="1567"/>
        <v>-3.3911313203459269E-2</v>
      </c>
      <c r="BG334" s="142">
        <f t="shared" si="1546"/>
        <v>-5.8161623249945173E-4</v>
      </c>
    </row>
    <row r="335" spans="2:59" ht="18.600000000000001" customHeight="1" thickBot="1">
      <c r="D335" s="216" t="s">
        <v>87</v>
      </c>
      <c r="E335" s="217"/>
      <c r="F335" s="218" t="s">
        <v>88</v>
      </c>
      <c r="G335" s="219"/>
      <c r="H335" s="207"/>
      <c r="I335" s="216" t="s">
        <v>89</v>
      </c>
      <c r="J335" s="217"/>
      <c r="K335" s="218" t="s">
        <v>90</v>
      </c>
      <c r="L335" s="219"/>
      <c r="N335" s="208" t="s">
        <v>7</v>
      </c>
      <c r="O335" s="209"/>
      <c r="P335" s="210" t="s">
        <v>8</v>
      </c>
      <c r="Q335" s="211"/>
      <c r="S335" s="216" t="s">
        <v>91</v>
      </c>
      <c r="T335" s="217"/>
      <c r="U335" s="218" t="s">
        <v>92</v>
      </c>
      <c r="V335" s="219"/>
      <c r="W335" s="22"/>
      <c r="X335" s="208" t="s">
        <v>93</v>
      </c>
      <c r="Y335" s="209"/>
      <c r="Z335" s="210" t="s">
        <v>94</v>
      </c>
      <c r="AA335" s="211"/>
      <c r="AB335" s="22"/>
      <c r="AC335" s="216" t="s">
        <v>3</v>
      </c>
      <c r="AD335" s="217"/>
      <c r="AE335" s="218" t="s">
        <v>2</v>
      </c>
      <c r="AF335" s="219"/>
      <c r="AG335" s="22"/>
      <c r="AH335" s="208" t="s">
        <v>95</v>
      </c>
      <c r="AI335" s="209"/>
      <c r="AJ335" s="210" t="s">
        <v>96</v>
      </c>
      <c r="AK335" s="211"/>
      <c r="AL335" s="22"/>
      <c r="AM335" s="216" t="s">
        <v>97</v>
      </c>
      <c r="AN335" s="217"/>
      <c r="AO335" s="218" t="s">
        <v>98</v>
      </c>
      <c r="AP335" s="219"/>
      <c r="AR335" s="208" t="s">
        <v>99</v>
      </c>
      <c r="AS335" s="209"/>
      <c r="AT335" s="210" t="s">
        <v>100</v>
      </c>
      <c r="AU335" s="211"/>
      <c r="AW335" s="48" t="s">
        <v>10</v>
      </c>
      <c r="AY335" s="139" t="s">
        <v>47</v>
      </c>
      <c r="AZ335" s="13"/>
      <c r="BA335" s="85">
        <f t="shared" si="1543"/>
        <v>6.12</v>
      </c>
      <c r="BB335" s="86">
        <f t="shared" si="1544"/>
        <v>-36.332136071429602</v>
      </c>
      <c r="BC335" s="90">
        <f t="shared" si="1545"/>
        <v>-78.3533397691033</v>
      </c>
      <c r="BD335" s="92"/>
      <c r="BE335" s="14">
        <f t="shared" si="1542"/>
        <v>-1.9299743096795352</v>
      </c>
      <c r="BF335" s="90">
        <f t="shared" si="1567"/>
        <v>-3.3684406182812557E-2</v>
      </c>
      <c r="BG335" s="142">
        <f t="shared" si="1546"/>
        <v>-5.73331698744367E-4</v>
      </c>
    </row>
    <row r="336" spans="2:59" ht="18.600000000000001" customHeight="1" thickTop="1" thickBot="1">
      <c r="D336" s="1">
        <v>0</v>
      </c>
      <c r="E336" s="8">
        <f t="shared" ref="E336" si="1814">$E$9*$B333</f>
        <v>0.54404160000000001</v>
      </c>
      <c r="F336" s="2">
        <v>1</v>
      </c>
      <c r="G336" s="8">
        <v>0</v>
      </c>
      <c r="I336" s="1">
        <v>0</v>
      </c>
      <c r="J336" s="9">
        <v>0</v>
      </c>
      <c r="K336" s="2">
        <v>1</v>
      </c>
      <c r="L336" s="8">
        <v>0</v>
      </c>
      <c r="N336" s="1">
        <f t="shared" ref="N336" si="1815">D336*I333+F336*I336-E336*J333-G336*J336</f>
        <v>0</v>
      </c>
      <c r="O336" s="9">
        <f t="shared" ref="O336" si="1816">(D336*J333+E336*I333+F336*J336+G336*I336)</f>
        <v>0.54404160000000001</v>
      </c>
      <c r="P336" s="2">
        <f t="shared" ref="P336" si="1817">D336*K333+F336*K336-E336*L333-G336*L336</f>
        <v>0.30755872724793087</v>
      </c>
      <c r="Q336" s="8">
        <f t="shared" ref="Q336" si="1818">(D336*L333+E336*K333+F336*L336+G336*K336)</f>
        <v>0</v>
      </c>
      <c r="S336" s="1">
        <v>0</v>
      </c>
      <c r="T336" s="8">
        <f t="shared" ref="T336" si="1819">$T$9*$B333</f>
        <v>1.1609183999999999</v>
      </c>
      <c r="U336" s="2">
        <v>1</v>
      </c>
      <c r="V336" s="8">
        <v>0</v>
      </c>
      <c r="X336" s="1">
        <f t="shared" ref="X336" si="1820">N336*S333+P336*S336-O336*T333-Q336*T336</f>
        <v>0</v>
      </c>
      <c r="Y336" s="9">
        <f t="shared" ref="Y336" si="1821">(N336*T333+O336*S333+P336*T336+Q336*S336)</f>
        <v>0.90109218554270432</v>
      </c>
      <c r="Z336" s="2">
        <f t="shared" ref="Z336" si="1822">N336*U333+P336*U336-O336*V333-Q336*V336</f>
        <v>0.30755872724793087</v>
      </c>
      <c r="AA336" s="8">
        <f t="shared" ref="AA336" si="1823">(N336*V333+O336*U333+P336*V336+Q336*U336)</f>
        <v>0</v>
      </c>
      <c r="AB336" s="22"/>
      <c r="AC336" s="1">
        <v>0</v>
      </c>
      <c r="AD336" s="9">
        <v>0</v>
      </c>
      <c r="AE336" s="2">
        <v>1</v>
      </c>
      <c r="AF336" s="8">
        <v>0</v>
      </c>
      <c r="AH336" s="1">
        <f t="shared" ref="AH336" si="1824">X336*AC333+Z336*AC336-Y336*AD333-AA336*AD336</f>
        <v>0</v>
      </c>
      <c r="AI336" s="9">
        <f t="shared" ref="AI336" si="1825">(X336*AD333+Y336*AC333+Z336*AD336+AA336*AC336)</f>
        <v>0.90109218554270432</v>
      </c>
      <c r="AJ336" s="2">
        <f t="shared" ref="AJ336" si="1826">X336*AE333+Z336*AE336-Y336*AF333-AA336*AF336</f>
        <v>-0.39372743969377955</v>
      </c>
      <c r="AK336" s="8">
        <f t="shared" ref="AK336" si="1827">(X336*AF333+Y336*AE333+Z336*AF336+AA336*AE336)</f>
        <v>0</v>
      </c>
      <c r="AM336" s="20">
        <f t="shared" ref="AM336" si="1828">1/$AN$9</f>
        <v>1</v>
      </c>
      <c r="AN336" s="27">
        <v>0</v>
      </c>
      <c r="AO336" s="21">
        <v>1</v>
      </c>
      <c r="AP336" s="26">
        <v>0</v>
      </c>
      <c r="AR336" s="1">
        <f t="shared" ref="AR336" si="1829">AH336*AM333+AJ336*AM336-AI336*AN333-AK336*AN336</f>
        <v>-0.39372743969377955</v>
      </c>
      <c r="AS336" s="9">
        <f t="shared" ref="AS336" si="1830">(AH336*AN333+AI336*AM333+AJ336*AN336+AK336*AM336)</f>
        <v>0.90109218554270432</v>
      </c>
      <c r="AT336" s="2">
        <f t="shared" ref="AT336" si="1831">AH336*AO333+AJ336*AO336-AI336*AP333-AK336*AP336</f>
        <v>-0.39372743969377955</v>
      </c>
      <c r="AU336" s="8">
        <f t="shared" ref="AU336" si="1832">(AH336*AP333+AI336*AO333+AJ336*AP336+AK336*AO336)</f>
        <v>0</v>
      </c>
      <c r="AW336" s="49">
        <f t="shared" ref="AW336" si="1833">(180/PI())*ATAN(-1*(AS333/AR333))</f>
        <v>62.075934378699102</v>
      </c>
      <c r="AY336" s="140">
        <f t="shared" ref="AY336" si="1834">20*LOG(((1-(10^(AW333/20)^2)*(1-((1-AY333)/(1+AY333))^2))^0.5))</f>
        <v>-26.80723744749244</v>
      </c>
      <c r="AZ336" s="13"/>
      <c r="BA336" s="85">
        <f t="shared" si="1543"/>
        <v>6.14</v>
      </c>
      <c r="BB336" s="86">
        <f t="shared" si="1544"/>
        <v>-36.38449870944504</v>
      </c>
      <c r="BC336" s="90">
        <f t="shared" si="1545"/>
        <v>-78.39193925529689</v>
      </c>
      <c r="BD336" s="92"/>
      <c r="BE336" s="14">
        <f t="shared" si="1542"/>
        <v>-1.9171048309366781</v>
      </c>
      <c r="BF336" s="90">
        <f t="shared" si="1567"/>
        <v>-3.3459791405734282E-2</v>
      </c>
      <c r="BG336" s="142">
        <f t="shared" si="1546"/>
        <v>-5.6518600905921125E-4</v>
      </c>
    </row>
    <row r="337" spans="2:59" ht="18.600000000000001" customHeight="1">
      <c r="AY337" s="37"/>
      <c r="BA337" s="85">
        <f t="shared" si="1543"/>
        <v>6.16</v>
      </c>
      <c r="BB337" s="86">
        <f t="shared" si="1544"/>
        <v>-36.436722435236803</v>
      </c>
      <c r="BC337" s="90">
        <f t="shared" si="1545"/>
        <v>-78.430281351915625</v>
      </c>
      <c r="BD337" s="88"/>
      <c r="BE337" s="14">
        <f t="shared" si="1542"/>
        <v>-1.9043649068003228</v>
      </c>
      <c r="BF337" s="90">
        <f t="shared" si="1567"/>
        <v>-3.3237437783100586E-2</v>
      </c>
      <c r="BG337" s="142">
        <f t="shared" si="1546"/>
        <v>-5.5717651447958995E-4</v>
      </c>
    </row>
    <row r="338" spans="2:59" ht="18.600000000000001" customHeight="1" thickBot="1">
      <c r="D338" s="22" t="s">
        <v>60</v>
      </c>
      <c r="E338" s="22"/>
      <c r="F338" s="22"/>
      <c r="G338" s="22"/>
      <c r="H338" s="22"/>
      <c r="I338" s="22" t="s">
        <v>61</v>
      </c>
      <c r="J338" s="22"/>
      <c r="K338" s="22"/>
      <c r="L338" s="22"/>
      <c r="M338" s="23"/>
      <c r="N338" s="23"/>
      <c r="O338" s="28" t="s">
        <v>62</v>
      </c>
      <c r="P338" s="23"/>
      <c r="Q338" s="23"/>
      <c r="R338" s="23"/>
      <c r="S338" s="22"/>
      <c r="T338" s="22" t="s">
        <v>63</v>
      </c>
      <c r="U338" s="23"/>
      <c r="V338" s="23"/>
      <c r="W338" s="23"/>
      <c r="X338" s="23"/>
      <c r="Y338" s="28" t="s">
        <v>64</v>
      </c>
      <c r="Z338" s="23"/>
      <c r="AA338" s="23"/>
      <c r="AB338" s="23"/>
      <c r="AC338" s="28" t="s">
        <v>65</v>
      </c>
      <c r="AD338" s="22"/>
      <c r="AE338" s="22"/>
      <c r="AF338" s="22"/>
      <c r="AG338" s="22"/>
      <c r="AH338" s="23"/>
      <c r="AI338" s="28" t="s">
        <v>66</v>
      </c>
      <c r="AJ338" s="23"/>
      <c r="AK338" s="23"/>
      <c r="AL338" s="22"/>
      <c r="AM338" s="28" t="s">
        <v>67</v>
      </c>
      <c r="AN338" s="22"/>
      <c r="AO338" s="23"/>
      <c r="AP338" s="23"/>
      <c r="AQ338" s="23"/>
      <c r="AR338" s="23"/>
      <c r="AS338" s="28" t="s">
        <v>68</v>
      </c>
      <c r="AT338" s="23"/>
      <c r="AU338" s="23"/>
      <c r="BA338" s="85">
        <f t="shared" si="1543"/>
        <v>6.18</v>
      </c>
      <c r="BB338" s="86">
        <f t="shared" si="1544"/>
        <v>-36.488807797363513</v>
      </c>
      <c r="BC338" s="90">
        <f t="shared" si="1545"/>
        <v>-78.46836865005163</v>
      </c>
      <c r="BD338" s="88"/>
      <c r="BE338" s="14">
        <f t="shared" si="1542"/>
        <v>-1.8917527864111168</v>
      </c>
      <c r="BF338" s="90">
        <f t="shared" si="1567"/>
        <v>-3.3017314756651032E-2</v>
      </c>
      <c r="BG338" s="142">
        <f t="shared" si="1546"/>
        <v>-5.4930062198514846E-4</v>
      </c>
    </row>
    <row r="339" spans="2:59" ht="18.600000000000001" customHeight="1" thickBot="1">
      <c r="B339" s="11"/>
      <c r="D339" s="212" t="s">
        <v>69</v>
      </c>
      <c r="E339" s="213"/>
      <c r="F339" s="214" t="s">
        <v>70</v>
      </c>
      <c r="G339" s="215"/>
      <c r="H339" s="207"/>
      <c r="I339" s="212" t="s">
        <v>71</v>
      </c>
      <c r="J339" s="213"/>
      <c r="K339" s="214" t="s">
        <v>72</v>
      </c>
      <c r="L339" s="215"/>
      <c r="M339" s="23"/>
      <c r="N339" s="208" t="s">
        <v>73</v>
      </c>
      <c r="O339" s="209"/>
      <c r="P339" s="210" t="s">
        <v>74</v>
      </c>
      <c r="Q339" s="211"/>
      <c r="R339" s="23"/>
      <c r="S339" s="212" t="s">
        <v>75</v>
      </c>
      <c r="T339" s="213"/>
      <c r="U339" s="214" t="s">
        <v>76</v>
      </c>
      <c r="V339" s="215"/>
      <c r="W339" s="22"/>
      <c r="X339" s="208" t="s">
        <v>77</v>
      </c>
      <c r="Y339" s="209"/>
      <c r="Z339" s="210" t="s">
        <v>78</v>
      </c>
      <c r="AA339" s="211"/>
      <c r="AB339" s="22"/>
      <c r="AC339" s="212" t="s">
        <v>79</v>
      </c>
      <c r="AD339" s="213"/>
      <c r="AE339" s="214" t="s">
        <v>80</v>
      </c>
      <c r="AF339" s="215"/>
      <c r="AG339" s="22"/>
      <c r="AH339" s="208" t="s">
        <v>81</v>
      </c>
      <c r="AI339" s="209"/>
      <c r="AJ339" s="210" t="s">
        <v>82</v>
      </c>
      <c r="AK339" s="211"/>
      <c r="AL339" s="22"/>
      <c r="AM339" s="212" t="s">
        <v>83</v>
      </c>
      <c r="AN339" s="213"/>
      <c r="AO339" s="214" t="s">
        <v>84</v>
      </c>
      <c r="AP339" s="215"/>
      <c r="AQ339" s="23"/>
      <c r="AR339" s="208" t="s">
        <v>85</v>
      </c>
      <c r="AS339" s="209"/>
      <c r="AT339" s="210" t="s">
        <v>86</v>
      </c>
      <c r="AU339" s="211"/>
      <c r="AW339" s="29" t="s">
        <v>4</v>
      </c>
      <c r="AY339" s="136" t="s">
        <v>46</v>
      </c>
      <c r="AZ339" s="13"/>
      <c r="BA339" s="85">
        <f t="shared" si="1543"/>
        <v>6.2</v>
      </c>
      <c r="BB339" s="86">
        <f t="shared" si="1544"/>
        <v>-36.540755344456997</v>
      </c>
      <c r="BC339" s="90">
        <f t="shared" si="1545"/>
        <v>-78.506203705779853</v>
      </c>
      <c r="BD339" s="92"/>
      <c r="BE339" s="14">
        <f t="shared" si="1542"/>
        <v>-1.8792667487020198</v>
      </c>
      <c r="BF339" s="90">
        <f t="shared" si="1567"/>
        <v>-3.2799392288099118E-2</v>
      </c>
      <c r="BG339" s="142">
        <f t="shared" si="1546"/>
        <v>-5.4155579322302686E-4</v>
      </c>
    </row>
    <row r="340" spans="2:59" ht="18.600000000000001" customHeight="1" thickTop="1" thickBot="1">
      <c r="B340" s="40">
        <v>0.98</v>
      </c>
      <c r="D340" s="1">
        <v>1</v>
      </c>
      <c r="E340" s="7">
        <v>0</v>
      </c>
      <c r="F340" s="2">
        <v>0</v>
      </c>
      <c r="G340" s="8">
        <v>0</v>
      </c>
      <c r="I340" s="1">
        <v>1</v>
      </c>
      <c r="J340" s="9">
        <v>0</v>
      </c>
      <c r="K340" s="2">
        <v>0</v>
      </c>
      <c r="L340" s="9">
        <f t="shared" ref="L340" si="1835">IF(0=(1-$J$9*$K$9*$B340^2),10^14,$B340*$K$9/(1-$J$9*$K$9*$B340^2))</f>
        <v>1.3200431281369081</v>
      </c>
      <c r="N340" s="1">
        <f t="shared" ref="N340" si="1836">D340*I340+F340*I343-E340*J340-G340*J343</f>
        <v>1</v>
      </c>
      <c r="O340" s="9">
        <f t="shared" ref="O340" si="1837">(D340*J340+E340*I340+F340*J343+G340*I343)</f>
        <v>0</v>
      </c>
      <c r="P340" s="2">
        <f t="shared" ref="P340" si="1838">D340*K340+F340*K343-E340*L340-G340*L343</f>
        <v>0</v>
      </c>
      <c r="Q340" s="8">
        <f t="shared" ref="Q340" si="1839">(D340*L340+E340*K340+F340*L343+G340*K343)</f>
        <v>1.3200431281369081</v>
      </c>
      <c r="S340" s="1">
        <v>1</v>
      </c>
      <c r="T340" s="7">
        <v>0</v>
      </c>
      <c r="U340" s="2">
        <v>0</v>
      </c>
      <c r="V340" s="8">
        <v>0</v>
      </c>
      <c r="X340" s="1">
        <f t="shared" ref="X340" si="1840">N340*S340+P340*S343-O340*T340-Q340*T343</f>
        <v>-0.56438865533618787</v>
      </c>
      <c r="Y340" s="9">
        <f t="shared" ref="Y340" si="1841">(N340*T340+O340*S340+P340*T343+Q340*S343)</f>
        <v>0</v>
      </c>
      <c r="Z340" s="2">
        <f t="shared" ref="Z340" si="1842">N340*U340+P340*U343-O340*V340-Q340*V343</f>
        <v>0</v>
      </c>
      <c r="AA340" s="8">
        <f t="shared" ref="AA340" si="1843">(N340*V340+O340*U340+P340*V343+Q340*U343)</f>
        <v>1.3200431281369081</v>
      </c>
      <c r="AB340" s="22"/>
      <c r="AC340" s="1">
        <v>1</v>
      </c>
      <c r="AD340" s="9">
        <v>0</v>
      </c>
      <c r="AE340" s="2">
        <v>0</v>
      </c>
      <c r="AF340" s="9">
        <f t="shared" ref="AF340" si="1844">$B340*$AE$9</f>
        <v>0.79447619999999997</v>
      </c>
      <c r="AH340" s="1">
        <f t="shared" ref="AH340" si="1845">X340*AC340+Z340*AC343-Y340*AD340-AA340*AD343</f>
        <v>-0.56438865533618787</v>
      </c>
      <c r="AI340" s="9">
        <f t="shared" ref="AI340" si="1846">(X340*AD340+Y340*AC340+Z340*AD343+AA340*AC343)</f>
        <v>0</v>
      </c>
      <c r="AJ340" s="2">
        <f t="shared" ref="AJ340" si="1847">X340*AE340+Z340*AE343-Y340*AF340-AA340*AF343</f>
        <v>0</v>
      </c>
      <c r="AK340" s="8">
        <f t="shared" ref="AK340" si="1848">(X340*AF340+Y340*AE340+Z340*AF343+AA340*AE343)</f>
        <v>0.87164977392230381</v>
      </c>
      <c r="AM340" s="18">
        <v>1</v>
      </c>
      <c r="AN340" s="25">
        <v>0</v>
      </c>
      <c r="AO340" s="14">
        <v>0</v>
      </c>
      <c r="AP340" s="24">
        <v>0</v>
      </c>
      <c r="AR340" s="1">
        <f t="shared" ref="AR340" si="1849">AH340*AM340+AJ340*AM343-AI340*AN340-AK340*AN343</f>
        <v>-0.56438865533618787</v>
      </c>
      <c r="AS340" s="9">
        <f t="shared" ref="AS340" si="1850">(AH340*AN340+AI340*AM340+AJ340*AN343+AK340*AM343)</f>
        <v>0.87164977392230381</v>
      </c>
      <c r="AT340" s="2">
        <f t="shared" ref="AT340" si="1851">AH340*AO340+AJ340*AO343-AI340*AP340-AK340*AP343</f>
        <v>0</v>
      </c>
      <c r="AU340" s="8">
        <f t="shared" ref="AU340" si="1852">(AH340*AP340+AI340*AO340+AJ340*AP343+AK340*AO343)</f>
        <v>0.87164977392230381</v>
      </c>
      <c r="AW340" s="30">
        <f t="shared" ref="AW340" si="1853">20*LOG(((1+$AN$9)/$AN$9)/((AR340+AR343)^2+(AS340+AS343)^2)^0.5)</f>
        <v>-2.0854493286010242E-2</v>
      </c>
      <c r="AY340" s="137">
        <f t="shared" ref="AY340" si="1854">((AR340^2+AS340^2)^0.5)/((AR343^2+AS343^2)^0.5)</f>
        <v>1.0705058337528093</v>
      </c>
      <c r="AZ340" s="13"/>
      <c r="BA340" s="85">
        <f t="shared" si="1543"/>
        <v>6.22</v>
      </c>
      <c r="BB340" s="86">
        <f t="shared" si="1544"/>
        <v>-36.592565625116222</v>
      </c>
      <c r="BC340" s="90">
        <f t="shared" si="1545"/>
        <v>-78.543789040753893</v>
      </c>
      <c r="BD340" s="92"/>
      <c r="BE340" s="14">
        <f t="shared" si="1542"/>
        <v>-1.8669051017794938</v>
      </c>
      <c r="BF340" s="90">
        <f t="shared" si="1567"/>
        <v>-3.2583640848332013E-2</v>
      </c>
      <c r="BG340" s="142">
        <f t="shared" si="1546"/>
        <v>-5.3393954327088117E-4</v>
      </c>
    </row>
    <row r="341" spans="2:59" ht="18.600000000000001" customHeight="1" thickBot="1">
      <c r="D341" s="3"/>
      <c r="G341" s="4"/>
      <c r="I341" s="3"/>
      <c r="L341" s="4"/>
      <c r="N341" s="3"/>
      <c r="Q341" s="4"/>
      <c r="S341" s="3"/>
      <c r="V341" s="4"/>
      <c r="X341" s="3"/>
      <c r="AA341" s="4"/>
      <c r="AC341" s="3"/>
      <c r="AF341" s="4"/>
      <c r="AH341" s="3"/>
      <c r="AK341" s="4"/>
      <c r="AM341" s="18"/>
      <c r="AN341" s="14"/>
      <c r="AO341" s="14"/>
      <c r="AP341" s="19"/>
      <c r="AR341" s="3"/>
      <c r="AU341" s="4"/>
      <c r="AY341" s="138"/>
      <c r="AZ341" s="13"/>
      <c r="BA341" s="85">
        <f t="shared" si="1543"/>
        <v>6.24</v>
      </c>
      <c r="BB341" s="86">
        <f t="shared" si="1544"/>
        <v>-36.644239187805468</v>
      </c>
      <c r="BC341" s="90">
        <f t="shared" si="1545"/>
        <v>-78.581127142789484</v>
      </c>
      <c r="BD341" s="92"/>
      <c r="BE341" s="14">
        <f t="shared" si="1542"/>
        <v>-1.8546661823301176</v>
      </c>
      <c r="BF341" s="90">
        <f t="shared" si="1567"/>
        <v>-3.237003140705403E-2</v>
      </c>
      <c r="BG341" s="142">
        <f t="shared" si="1546"/>
        <v>-5.2644943942114792E-4</v>
      </c>
    </row>
    <row r="342" spans="2:59" ht="18.600000000000001" customHeight="1" thickBot="1">
      <c r="D342" s="216" t="s">
        <v>87</v>
      </c>
      <c r="E342" s="217"/>
      <c r="F342" s="218" t="s">
        <v>88</v>
      </c>
      <c r="G342" s="219"/>
      <c r="H342" s="207"/>
      <c r="I342" s="216" t="s">
        <v>89</v>
      </c>
      <c r="J342" s="217"/>
      <c r="K342" s="218" t="s">
        <v>90</v>
      </c>
      <c r="L342" s="219"/>
      <c r="N342" s="208" t="s">
        <v>7</v>
      </c>
      <c r="O342" s="209"/>
      <c r="P342" s="210" t="s">
        <v>8</v>
      </c>
      <c r="Q342" s="211"/>
      <c r="S342" s="216" t="s">
        <v>91</v>
      </c>
      <c r="T342" s="217"/>
      <c r="U342" s="218" t="s">
        <v>92</v>
      </c>
      <c r="V342" s="219"/>
      <c r="W342" s="22"/>
      <c r="X342" s="208" t="s">
        <v>93</v>
      </c>
      <c r="Y342" s="209"/>
      <c r="Z342" s="210" t="s">
        <v>94</v>
      </c>
      <c r="AA342" s="211"/>
      <c r="AB342" s="22"/>
      <c r="AC342" s="216" t="s">
        <v>3</v>
      </c>
      <c r="AD342" s="217"/>
      <c r="AE342" s="218" t="s">
        <v>2</v>
      </c>
      <c r="AF342" s="219"/>
      <c r="AG342" s="22"/>
      <c r="AH342" s="208" t="s">
        <v>95</v>
      </c>
      <c r="AI342" s="209"/>
      <c r="AJ342" s="210" t="s">
        <v>96</v>
      </c>
      <c r="AK342" s="211"/>
      <c r="AL342" s="22"/>
      <c r="AM342" s="216" t="s">
        <v>97</v>
      </c>
      <c r="AN342" s="217"/>
      <c r="AO342" s="218" t="s">
        <v>98</v>
      </c>
      <c r="AP342" s="219"/>
      <c r="AR342" s="208" t="s">
        <v>99</v>
      </c>
      <c r="AS342" s="209"/>
      <c r="AT342" s="210" t="s">
        <v>100</v>
      </c>
      <c r="AU342" s="211"/>
      <c r="AW342" s="48" t="s">
        <v>10</v>
      </c>
      <c r="AY342" s="139" t="s">
        <v>47</v>
      </c>
      <c r="AZ342" s="13"/>
      <c r="BA342" s="85">
        <f t="shared" si="1543"/>
        <v>6.26</v>
      </c>
      <c r="BB342" s="86">
        <f t="shared" si="1544"/>
        <v>-36.695776580756515</v>
      </c>
      <c r="BC342" s="90">
        <f t="shared" si="1545"/>
        <v>-78.618220466436085</v>
      </c>
      <c r="BD342" s="92"/>
      <c r="BE342" s="14">
        <f t="shared" si="1542"/>
        <v>-1.8425483550366124</v>
      </c>
      <c r="BF342" s="90">
        <f t="shared" si="1567"/>
        <v>-3.215853542259433E-2</v>
      </c>
      <c r="BG342" s="142">
        <f t="shared" si="1546"/>
        <v>-5.1908309999908653E-4</v>
      </c>
    </row>
    <row r="343" spans="2:59" ht="18.600000000000001" customHeight="1" thickTop="1" thickBot="1">
      <c r="D343" s="1">
        <v>0</v>
      </c>
      <c r="E343" s="8">
        <f t="shared" ref="E343" si="1855">$E$9*$B340</f>
        <v>0.55537580000000009</v>
      </c>
      <c r="F343" s="2">
        <v>1</v>
      </c>
      <c r="G343" s="8">
        <v>0</v>
      </c>
      <c r="I343" s="1">
        <v>0</v>
      </c>
      <c r="J343" s="9">
        <v>0</v>
      </c>
      <c r="K343" s="2">
        <v>1</v>
      </c>
      <c r="L343" s="8">
        <v>0</v>
      </c>
      <c r="N343" s="1">
        <f t="shared" ref="N343" si="1856">D343*I340+F343*I343-E343*J340-G343*J343</f>
        <v>0</v>
      </c>
      <c r="O343" s="9">
        <f t="shared" ref="O343" si="1857">(D343*J340+E343*I340+F343*J343+G343*I343)</f>
        <v>0.55537580000000009</v>
      </c>
      <c r="P343" s="2">
        <f t="shared" ref="P343" si="1858">D343*K340+F343*K343-E343*L340-G343*L343</f>
        <v>0.26687999167646204</v>
      </c>
      <c r="Q343" s="8">
        <f t="shared" ref="Q343" si="1859">(D343*L340+E343*K340+F343*L343+G343*K343)</f>
        <v>0</v>
      </c>
      <c r="S343" s="1">
        <v>0</v>
      </c>
      <c r="T343" s="8">
        <f t="shared" ref="T343" si="1860">$T$9*$B340</f>
        <v>1.1851042000000001</v>
      </c>
      <c r="U343" s="2">
        <v>1</v>
      </c>
      <c r="V343" s="8">
        <v>0</v>
      </c>
      <c r="X343" s="1">
        <f t="shared" ref="X343" si="1861">N343*S340+P343*S343-O343*T340-Q343*T343</f>
        <v>0</v>
      </c>
      <c r="Y343" s="9">
        <f t="shared" ref="Y343" si="1862">(N343*T340+O343*S340+P343*T343+Q343*S343)</f>
        <v>0.8716563990317403</v>
      </c>
      <c r="Z343" s="2">
        <f t="shared" ref="Z343" si="1863">N343*U340+P343*U343-O343*V340-Q343*V343</f>
        <v>0.26687999167646204</v>
      </c>
      <c r="AA343" s="8">
        <f t="shared" ref="AA343" si="1864">(N343*V340+O343*U340+P343*V343+Q343*U343)</f>
        <v>0</v>
      </c>
      <c r="AB343" s="22"/>
      <c r="AC343" s="1">
        <v>0</v>
      </c>
      <c r="AD343" s="9">
        <v>0</v>
      </c>
      <c r="AE343" s="2">
        <v>1</v>
      </c>
      <c r="AF343" s="8">
        <v>0</v>
      </c>
      <c r="AH343" s="1">
        <f t="shared" ref="AH343" si="1865">X343*AC340+Z343*AC343-Y343*AD340-AA343*AD343</f>
        <v>0</v>
      </c>
      <c r="AI343" s="9">
        <f t="shared" ref="AI343" si="1866">(X343*AD340+Y343*AC340+Z343*AD343+AA343*AC343)</f>
        <v>0.8716563990317403</v>
      </c>
      <c r="AJ343" s="2">
        <f t="shared" ref="AJ343" si="1867">X343*AE340+Z343*AE343-Y343*AF340-AA343*AF343</f>
        <v>-0.42563027193195868</v>
      </c>
      <c r="AK343" s="8">
        <f t="shared" ref="AK343" si="1868">(X343*AF340+Y343*AE340+Z343*AF343+AA343*AE343)</f>
        <v>0</v>
      </c>
      <c r="AM343" s="20">
        <f t="shared" ref="AM343" si="1869">1/$AN$9</f>
        <v>1</v>
      </c>
      <c r="AN343" s="27">
        <v>0</v>
      </c>
      <c r="AO343" s="21">
        <v>1</v>
      </c>
      <c r="AP343" s="26">
        <v>0</v>
      </c>
      <c r="AR343" s="1">
        <f t="shared" ref="AR343" si="1870">AH343*AM340+AJ343*AM343-AI343*AN340-AK343*AN343</f>
        <v>-0.42563027193195868</v>
      </c>
      <c r="AS343" s="9">
        <f t="shared" ref="AS343" si="1871">(AH343*AN340+AI343*AM340+AJ343*AN343+AK343*AM343)</f>
        <v>0.8716563990317403</v>
      </c>
      <c r="AT343" s="2">
        <f t="shared" ref="AT343" si="1872">AH343*AO340+AJ343*AO343-AI343*AP340-AK343*AP343</f>
        <v>-0.42563027193195868</v>
      </c>
      <c r="AU343" s="8">
        <f t="shared" ref="AU343" si="1873">(AH343*AP340+AI343*AO340+AJ343*AP343+AK343*AO343)</f>
        <v>0</v>
      </c>
      <c r="AW343" s="49">
        <f t="shared" ref="AW343" si="1874">(180/PI())*ATAN(-1*(AS340/AR340))</f>
        <v>57.077154883128372</v>
      </c>
      <c r="AY343" s="140">
        <f t="shared" ref="AY343" si="1875">20*LOG(((1-(10^(AW340/20)^2)*(1-((1-AY340)/(1+AY340))^2))^0.5))</f>
        <v>-22.258898202540518</v>
      </c>
      <c r="AZ343" s="13"/>
      <c r="BA343" s="85">
        <f t="shared" si="1543"/>
        <v>6.28</v>
      </c>
      <c r="BB343" s="86">
        <f t="shared" si="1544"/>
        <v>-36.747178351874737</v>
      </c>
      <c r="BC343" s="90">
        <f t="shared" si="1545"/>
        <v>-78.655071433536818</v>
      </c>
      <c r="BD343" s="92"/>
      <c r="BE343" s="14">
        <f t="shared" si="1542"/>
        <v>-1.8305500120078868</v>
      </c>
      <c r="BF343" s="90">
        <f t="shared" si="1567"/>
        <v>-3.1949124831959365E-2</v>
      </c>
      <c r="BG343" s="142">
        <f t="shared" si="1546"/>
        <v>-5.118381932068839E-4</v>
      </c>
    </row>
    <row r="344" spans="2:59" ht="18.600000000000001" customHeight="1">
      <c r="AY344" s="37"/>
      <c r="BA344" s="85">
        <f t="shared" si="1543"/>
        <v>6.3</v>
      </c>
      <c r="BB344" s="86">
        <f t="shared" si="1544"/>
        <v>-36.798445048648993</v>
      </c>
      <c r="BC344" s="90">
        <f t="shared" si="1545"/>
        <v>-78.691682433776975</v>
      </c>
      <c r="BD344" s="88"/>
      <c r="BE344" s="14">
        <f t="shared" si="1542"/>
        <v>-1.8186695722192361</v>
      </c>
      <c r="BF344" s="90">
        <f t="shared" si="1567"/>
        <v>-3.1741772041062467E-2</v>
      </c>
      <c r="BG344" s="142">
        <f t="shared" si="1546"/>
        <v>-5.0471243599575018E-4</v>
      </c>
    </row>
    <row r="345" spans="2:59" ht="18.600000000000001" customHeight="1" thickBot="1">
      <c r="D345" s="22" t="s">
        <v>60</v>
      </c>
      <c r="E345" s="22"/>
      <c r="F345" s="22"/>
      <c r="G345" s="22"/>
      <c r="H345" s="22"/>
      <c r="I345" s="22" t="s">
        <v>61</v>
      </c>
      <c r="J345" s="22"/>
      <c r="K345" s="22"/>
      <c r="L345" s="22"/>
      <c r="M345" s="23"/>
      <c r="N345" s="23"/>
      <c r="O345" s="28" t="s">
        <v>62</v>
      </c>
      <c r="P345" s="23"/>
      <c r="Q345" s="23"/>
      <c r="R345" s="23"/>
      <c r="S345" s="22"/>
      <c r="T345" s="22" t="s">
        <v>63</v>
      </c>
      <c r="U345" s="23"/>
      <c r="V345" s="23"/>
      <c r="W345" s="23"/>
      <c r="X345" s="23"/>
      <c r="Y345" s="28" t="s">
        <v>64</v>
      </c>
      <c r="Z345" s="23"/>
      <c r="AA345" s="23"/>
      <c r="AB345" s="23"/>
      <c r="AC345" s="28" t="s">
        <v>65</v>
      </c>
      <c r="AD345" s="22"/>
      <c r="AE345" s="22"/>
      <c r="AF345" s="22"/>
      <c r="AG345" s="22"/>
      <c r="AH345" s="23"/>
      <c r="AI345" s="28" t="s">
        <v>66</v>
      </c>
      <c r="AJ345" s="23"/>
      <c r="AK345" s="23"/>
      <c r="AL345" s="22"/>
      <c r="AM345" s="28" t="s">
        <v>67</v>
      </c>
      <c r="AN345" s="22"/>
      <c r="AO345" s="23"/>
      <c r="AP345" s="23"/>
      <c r="AQ345" s="23"/>
      <c r="AR345" s="23"/>
      <c r="AS345" s="28" t="s">
        <v>68</v>
      </c>
      <c r="AT345" s="23"/>
      <c r="AU345" s="23"/>
      <c r="BA345" s="85">
        <f t="shared" si="1543"/>
        <v>6.32</v>
      </c>
      <c r="BB345" s="86">
        <f t="shared" si="1544"/>
        <v>-36.849577218065079</v>
      </c>
      <c r="BC345" s="90">
        <f t="shared" si="1545"/>
        <v>-78.728055825221361</v>
      </c>
      <c r="BD345" s="88"/>
      <c r="BE345" s="14">
        <f t="shared" si="1542"/>
        <v>-1.806905480977899</v>
      </c>
      <c r="BF345" s="90">
        <f t="shared" si="1567"/>
        <v>-3.1536449915396107E-2</v>
      </c>
      <c r="BG345" s="142">
        <f t="shared" si="1546"/>
        <v>-4.9770359296503791E-4</v>
      </c>
    </row>
    <row r="346" spans="2:59" ht="18.600000000000001" customHeight="1" thickBot="1">
      <c r="B346" s="11"/>
      <c r="D346" s="212" t="s">
        <v>69</v>
      </c>
      <c r="E346" s="213"/>
      <c r="F346" s="214" t="s">
        <v>70</v>
      </c>
      <c r="G346" s="215"/>
      <c r="H346" s="207"/>
      <c r="I346" s="212" t="s">
        <v>71</v>
      </c>
      <c r="J346" s="213"/>
      <c r="K346" s="214" t="s">
        <v>72</v>
      </c>
      <c r="L346" s="215"/>
      <c r="M346" s="23"/>
      <c r="N346" s="208" t="s">
        <v>73</v>
      </c>
      <c r="O346" s="209"/>
      <c r="P346" s="210" t="s">
        <v>74</v>
      </c>
      <c r="Q346" s="211"/>
      <c r="R346" s="23"/>
      <c r="S346" s="212" t="s">
        <v>75</v>
      </c>
      <c r="T346" s="213"/>
      <c r="U346" s="214" t="s">
        <v>76</v>
      </c>
      <c r="V346" s="215"/>
      <c r="W346" s="22"/>
      <c r="X346" s="208" t="s">
        <v>77</v>
      </c>
      <c r="Y346" s="209"/>
      <c r="Z346" s="210" t="s">
        <v>78</v>
      </c>
      <c r="AA346" s="211"/>
      <c r="AB346" s="22"/>
      <c r="AC346" s="212" t="s">
        <v>79</v>
      </c>
      <c r="AD346" s="213"/>
      <c r="AE346" s="214" t="s">
        <v>80</v>
      </c>
      <c r="AF346" s="215"/>
      <c r="AG346" s="22"/>
      <c r="AH346" s="208" t="s">
        <v>81</v>
      </c>
      <c r="AI346" s="209"/>
      <c r="AJ346" s="210" t="s">
        <v>82</v>
      </c>
      <c r="AK346" s="211"/>
      <c r="AL346" s="22"/>
      <c r="AM346" s="212" t="s">
        <v>83</v>
      </c>
      <c r="AN346" s="213"/>
      <c r="AO346" s="214" t="s">
        <v>84</v>
      </c>
      <c r="AP346" s="215"/>
      <c r="AQ346" s="23"/>
      <c r="AR346" s="208" t="s">
        <v>85</v>
      </c>
      <c r="AS346" s="209"/>
      <c r="AT346" s="210" t="s">
        <v>86</v>
      </c>
      <c r="AU346" s="211"/>
      <c r="AW346" s="29" t="s">
        <v>4</v>
      </c>
      <c r="AY346" s="136" t="s">
        <v>46</v>
      </c>
      <c r="AZ346" s="13"/>
      <c r="BA346" s="85">
        <f t="shared" si="1543"/>
        <v>6.34</v>
      </c>
      <c r="BB346" s="86">
        <f t="shared" si="1544"/>
        <v>-36.900575406522698</v>
      </c>
      <c r="BC346" s="90">
        <f t="shared" si="1545"/>
        <v>-78.764193934840918</v>
      </c>
      <c r="BD346" s="92"/>
      <c r="BE346" s="14">
        <f t="shared" si="1542"/>
        <v>-1.7952562093874331</v>
      </c>
      <c r="BF346" s="90">
        <f t="shared" si="1567"/>
        <v>-3.1333131770683441E-2</v>
      </c>
      <c r="BG346" s="142">
        <f t="shared" si="1546"/>
        <v>-4.9080947528645715E-4</v>
      </c>
    </row>
    <row r="347" spans="2:59" ht="18.600000000000001" customHeight="1" thickTop="1" thickBot="1">
      <c r="B347" s="40">
        <v>1</v>
      </c>
      <c r="D347" s="1">
        <v>1</v>
      </c>
      <c r="E347" s="7">
        <v>0</v>
      </c>
      <c r="F347" s="2">
        <v>0</v>
      </c>
      <c r="G347" s="8">
        <v>0</v>
      </c>
      <c r="I347" s="1">
        <v>1</v>
      </c>
      <c r="J347" s="9">
        <v>0</v>
      </c>
      <c r="K347" s="2">
        <v>0</v>
      </c>
      <c r="L347" s="9">
        <f t="shared" ref="L347" si="1876">IF(0=(1-$J$9*$K$9*$B347^2),10^14,$B347*$K$9/(1-$J$9*$K$9*$B347^2))</f>
        <v>1.3693065835602913</v>
      </c>
      <c r="N347" s="1">
        <f t="shared" ref="N347" si="1877">D347*I347+F347*I350-E347*J347-G347*J350</f>
        <v>1</v>
      </c>
      <c r="O347" s="9">
        <f t="shared" ref="O347" si="1878">(D347*J347+E347*I347+F347*J350+G347*I350)</f>
        <v>0</v>
      </c>
      <c r="P347" s="2">
        <f t="shared" ref="P347" si="1879">D347*K347+F347*K350-E347*L347-G347*L350</f>
        <v>0</v>
      </c>
      <c r="Q347" s="8">
        <f t="shared" ref="Q347" si="1880">(D347*L347+E347*K347+F347*L350+G347*K350)</f>
        <v>1.3693065835602913</v>
      </c>
      <c r="S347" s="1">
        <v>1</v>
      </c>
      <c r="T347" s="7">
        <v>0</v>
      </c>
      <c r="U347" s="2">
        <v>0</v>
      </c>
      <c r="V347" s="8">
        <v>0</v>
      </c>
      <c r="X347" s="1">
        <f t="shared" ref="X347" si="1881">N347*S347+P347*S350-O347*T347-Q347*T350</f>
        <v>-0.6558887584336246</v>
      </c>
      <c r="Y347" s="9">
        <f t="shared" ref="Y347" si="1882">(N347*T347+O347*S347+P347*T350+Q347*S350)</f>
        <v>0</v>
      </c>
      <c r="Z347" s="2">
        <f t="shared" ref="Z347" si="1883">N347*U347+P347*U350-O347*V347-Q347*V350</f>
        <v>0</v>
      </c>
      <c r="AA347" s="8">
        <f t="shared" ref="AA347" si="1884">(N347*V347+O347*U347+P347*V350+Q347*U350)</f>
        <v>1.3693065835602913</v>
      </c>
      <c r="AB347" s="22"/>
      <c r="AC347" s="1">
        <v>1</v>
      </c>
      <c r="AD347" s="9">
        <v>0</v>
      </c>
      <c r="AE347" s="2">
        <v>0</v>
      </c>
      <c r="AF347" s="9">
        <f t="shared" ref="AF347" si="1885">$B347*$AE$9</f>
        <v>0.81069000000000002</v>
      </c>
      <c r="AH347" s="1">
        <f t="shared" ref="AH347" si="1886">X347*AC347+Z347*AC350-Y347*AD347-AA347*AD350</f>
        <v>-0.6558887584336246</v>
      </c>
      <c r="AI347" s="9">
        <f t="shared" ref="AI347" si="1887">(X347*AD347+Y347*AC347+Z347*AD350+AA347*AC350)</f>
        <v>0</v>
      </c>
      <c r="AJ347" s="2">
        <f t="shared" ref="AJ347" si="1888">X347*AE347+Z347*AE350-Y347*AF347-AA347*AF350</f>
        <v>0</v>
      </c>
      <c r="AK347" s="8">
        <f t="shared" ref="AK347" si="1889">(X347*AF347+Y347*AE347+Z347*AF350+AA347*AE350)</f>
        <v>0.83758412598573617</v>
      </c>
      <c r="AM347" s="18">
        <v>1</v>
      </c>
      <c r="AN347" s="25">
        <v>0</v>
      </c>
      <c r="AO347" s="14">
        <v>0</v>
      </c>
      <c r="AP347" s="24">
        <v>0</v>
      </c>
      <c r="AR347" s="1">
        <f t="shared" ref="AR347" si="1890">AH347*AM347+AJ347*AM350-AI347*AN347-AK347*AN350</f>
        <v>-0.6558887584336246</v>
      </c>
      <c r="AS347" s="9">
        <f t="shared" ref="AS347" si="1891">(AH347*AN347+AI347*AM347+AJ347*AN350+AK347*AM350)</f>
        <v>0.83758412598573617</v>
      </c>
      <c r="AT347" s="2">
        <f t="shared" ref="AT347" si="1892">AH347*AO347+AJ347*AO350-AI347*AP347-AK347*AP350</f>
        <v>0</v>
      </c>
      <c r="AU347" s="8">
        <f t="shared" ref="AU347" si="1893">(AH347*AP347+AI347*AO347+AJ347*AP350+AK347*AO350)</f>
        <v>0.83758412598573617</v>
      </c>
      <c r="AW347" s="30">
        <f t="shared" ref="AW347" si="1894">20*LOG(((1+$AN$9)/$AN$9)/((AR347+AR350)^2+(AS347+AS350)^2)^0.5)</f>
        <v>-4.3585240085656687E-2</v>
      </c>
      <c r="AY347" s="137">
        <f t="shared" ref="AY347" si="1895">((AR347^2+AS347^2)^0.5)/((AR350^2+AS350^2)^0.5)</f>
        <v>1.1160520122746422</v>
      </c>
      <c r="AZ347" s="13"/>
      <c r="BA347" s="85">
        <f t="shared" si="1543"/>
        <v>6.36</v>
      </c>
      <c r="BB347" s="86">
        <f t="shared" si="1544"/>
        <v>-36.951440159755904</v>
      </c>
      <c r="BC347" s="90">
        <f t="shared" si="1545"/>
        <v>-78.800099059028668</v>
      </c>
      <c r="BD347" s="92"/>
      <c r="BE347" s="14">
        <f t="shared" si="1542"/>
        <v>-1.7837202538310162</v>
      </c>
      <c r="BF347" s="90">
        <f t="shared" si="1567"/>
        <v>-3.1131791363860229E-2</v>
      </c>
      <c r="BG347" s="142">
        <f t="shared" si="1546"/>
        <v>-4.8402793965338477E-4</v>
      </c>
    </row>
    <row r="348" spans="2:59" ht="18.600000000000001" customHeight="1" thickBot="1">
      <c r="D348" s="3"/>
      <c r="G348" s="4"/>
      <c r="I348" s="3"/>
      <c r="L348" s="4"/>
      <c r="N348" s="3"/>
      <c r="Q348" s="4"/>
      <c r="S348" s="3"/>
      <c r="V348" s="4"/>
      <c r="X348" s="3"/>
      <c r="AA348" s="4"/>
      <c r="AC348" s="3"/>
      <c r="AF348" s="4"/>
      <c r="AH348" s="3"/>
      <c r="AK348" s="4"/>
      <c r="AM348" s="18"/>
      <c r="AN348" s="14"/>
      <c r="AO348" s="14"/>
      <c r="AP348" s="19"/>
      <c r="AR348" s="3"/>
      <c r="AU348" s="4"/>
      <c r="AY348" s="138"/>
      <c r="AZ348" s="13"/>
      <c r="BA348" s="85">
        <f t="shared" si="1543"/>
        <v>6.38</v>
      </c>
      <c r="BB348" s="86">
        <f t="shared" si="1544"/>
        <v>-37.002172022756604</v>
      </c>
      <c r="BC348" s="90">
        <f t="shared" si="1545"/>
        <v>-78.835773464105287</v>
      </c>
      <c r="BD348" s="92"/>
      <c r="BE348" s="14">
        <f t="shared" si="1542"/>
        <v>-1.7722961354663926</v>
      </c>
      <c r="BF348" s="90">
        <f t="shared" si="1567"/>
        <v>-3.0932402884260003E-2</v>
      </c>
      <c r="BG348" s="142">
        <f t="shared" si="1546"/>
        <v>-4.7735688725719508E-4</v>
      </c>
    </row>
    <row r="349" spans="2:59" ht="18.600000000000001" customHeight="1" thickBot="1">
      <c r="D349" s="216" t="s">
        <v>87</v>
      </c>
      <c r="E349" s="217"/>
      <c r="F349" s="218" t="s">
        <v>88</v>
      </c>
      <c r="G349" s="219"/>
      <c r="H349" s="207"/>
      <c r="I349" s="216" t="s">
        <v>89</v>
      </c>
      <c r="J349" s="217"/>
      <c r="K349" s="218" t="s">
        <v>90</v>
      </c>
      <c r="L349" s="219"/>
      <c r="N349" s="208" t="s">
        <v>7</v>
      </c>
      <c r="O349" s="209"/>
      <c r="P349" s="210" t="s">
        <v>8</v>
      </c>
      <c r="Q349" s="211"/>
      <c r="S349" s="216" t="s">
        <v>91</v>
      </c>
      <c r="T349" s="217"/>
      <c r="U349" s="218" t="s">
        <v>92</v>
      </c>
      <c r="V349" s="219"/>
      <c r="W349" s="22"/>
      <c r="X349" s="208" t="s">
        <v>93</v>
      </c>
      <c r="Y349" s="209"/>
      <c r="Z349" s="210" t="s">
        <v>94</v>
      </c>
      <c r="AA349" s="211"/>
      <c r="AB349" s="22"/>
      <c r="AC349" s="216" t="s">
        <v>3</v>
      </c>
      <c r="AD349" s="217"/>
      <c r="AE349" s="218" t="s">
        <v>2</v>
      </c>
      <c r="AF349" s="219"/>
      <c r="AG349" s="22"/>
      <c r="AH349" s="208" t="s">
        <v>95</v>
      </c>
      <c r="AI349" s="209"/>
      <c r="AJ349" s="210" t="s">
        <v>96</v>
      </c>
      <c r="AK349" s="211"/>
      <c r="AL349" s="22"/>
      <c r="AM349" s="216" t="s">
        <v>97</v>
      </c>
      <c r="AN349" s="217"/>
      <c r="AO349" s="218" t="s">
        <v>98</v>
      </c>
      <c r="AP349" s="219"/>
      <c r="AR349" s="208" t="s">
        <v>99</v>
      </c>
      <c r="AS349" s="209"/>
      <c r="AT349" s="210" t="s">
        <v>100</v>
      </c>
      <c r="AU349" s="211"/>
      <c r="AW349" s="48" t="s">
        <v>10</v>
      </c>
      <c r="AY349" s="139" t="s">
        <v>47</v>
      </c>
      <c r="AZ349" s="13"/>
      <c r="BA349" s="85">
        <f t="shared" si="1543"/>
        <v>6.4</v>
      </c>
      <c r="BB349" s="86">
        <f t="shared" si="1544"/>
        <v>-37.052771539701411</v>
      </c>
      <c r="BC349" s="90">
        <f t="shared" si="1545"/>
        <v>-78.871219386814616</v>
      </c>
      <c r="BD349" s="92"/>
      <c r="BE349" s="14">
        <f t="shared" si="1542"/>
        <v>-1.7609823997354488</v>
      </c>
      <c r="BF349" s="90">
        <f t="shared" si="1567"/>
        <v>-3.0734940945054499E-2</v>
      </c>
      <c r="BG349" s="142">
        <f t="shared" si="1546"/>
        <v>-4.7079426278386229E-4</v>
      </c>
    </row>
    <row r="350" spans="2:59" ht="18.600000000000001" customHeight="1" thickTop="1" thickBot="1">
      <c r="D350" s="1">
        <v>0</v>
      </c>
      <c r="E350" s="8">
        <f t="shared" ref="E350" si="1896">$E$9*$B347</f>
        <v>0.56671000000000005</v>
      </c>
      <c r="F350" s="2">
        <v>1</v>
      </c>
      <c r="G350" s="8">
        <v>0</v>
      </c>
      <c r="I350" s="1">
        <v>0</v>
      </c>
      <c r="J350" s="9">
        <v>0</v>
      </c>
      <c r="K350" s="2">
        <v>1</v>
      </c>
      <c r="L350" s="8">
        <v>0</v>
      </c>
      <c r="N350" s="1">
        <f t="shared" ref="N350" si="1897">D350*I347+F350*I350-E350*J347-G350*J350</f>
        <v>0</v>
      </c>
      <c r="O350" s="9">
        <f t="shared" ref="O350" si="1898">(D350*J347+E350*I347+F350*J350+G350*I350)</f>
        <v>0.56671000000000005</v>
      </c>
      <c r="P350" s="2">
        <f t="shared" ref="P350" si="1899">D350*K347+F350*K350-E350*L347-G350*L350</f>
        <v>0.22400026603054723</v>
      </c>
      <c r="Q350" s="8">
        <f t="shared" ref="Q350" si="1900">(D350*L347+E350*K347+F350*L350+G350*K350)</f>
        <v>0</v>
      </c>
      <c r="S350" s="1">
        <v>0</v>
      </c>
      <c r="T350" s="8">
        <f t="shared" ref="T350" si="1901">$T$9*$B347</f>
        <v>1.20929</v>
      </c>
      <c r="U350" s="2">
        <v>1</v>
      </c>
      <c r="V350" s="8">
        <v>0</v>
      </c>
      <c r="X350" s="1">
        <f t="shared" ref="X350" si="1902">N350*S347+P350*S350-O350*T347-Q350*T350</f>
        <v>0</v>
      </c>
      <c r="Y350" s="9">
        <f t="shared" ref="Y350" si="1903">(N350*T347+O350*S347+P350*T350+Q350*S350)</f>
        <v>0.8375912817080805</v>
      </c>
      <c r="Z350" s="2">
        <f t="shared" ref="Z350" si="1904">N350*U347+P350*U350-O350*V347-Q350*V350</f>
        <v>0.22400026603054723</v>
      </c>
      <c r="AA350" s="8">
        <f t="shared" ref="AA350" si="1905">(N350*V347+O350*U347+P350*V350+Q350*U350)</f>
        <v>0</v>
      </c>
      <c r="AB350" s="22"/>
      <c r="AC350" s="1">
        <v>0</v>
      </c>
      <c r="AD350" s="9">
        <v>0</v>
      </c>
      <c r="AE350" s="2">
        <v>1</v>
      </c>
      <c r="AF350" s="8">
        <v>0</v>
      </c>
      <c r="AH350" s="1">
        <f t="shared" ref="AH350" si="1906">X350*AC347+Z350*AC350-Y350*AD347-AA350*AD350</f>
        <v>0</v>
      </c>
      <c r="AI350" s="9">
        <f t="shared" ref="AI350" si="1907">(X350*AD347+Y350*AC347+Z350*AD350+AA350*AC350)</f>
        <v>0.8375912817080805</v>
      </c>
      <c r="AJ350" s="2">
        <f t="shared" ref="AJ350" si="1908">X350*AE347+Z350*AE350-Y350*AF347-AA350*AF350</f>
        <v>-0.45502661013737655</v>
      </c>
      <c r="AK350" s="8">
        <f t="shared" ref="AK350" si="1909">(X350*AF347+Y350*AE347+Z350*AF350+AA350*AE350)</f>
        <v>0</v>
      </c>
      <c r="AM350" s="20">
        <f t="shared" ref="AM350" si="1910">1/$AN$9</f>
        <v>1</v>
      </c>
      <c r="AN350" s="27">
        <v>0</v>
      </c>
      <c r="AO350" s="21">
        <v>1</v>
      </c>
      <c r="AP350" s="26">
        <v>0</v>
      </c>
      <c r="AR350" s="1">
        <f t="shared" ref="AR350" si="1911">AH350*AM347+AJ350*AM350-AI350*AN347-AK350*AN350</f>
        <v>-0.45502661013737655</v>
      </c>
      <c r="AS350" s="9">
        <f t="shared" ref="AS350" si="1912">(AH350*AN347+AI350*AM347+AJ350*AN350+AK350*AM350)</f>
        <v>0.8375912817080805</v>
      </c>
      <c r="AT350" s="2">
        <f t="shared" ref="AT350" si="1913">AH350*AO347+AJ350*AO350-AI350*AP347-AK350*AP350</f>
        <v>-0.45502661013737655</v>
      </c>
      <c r="AU350" s="8">
        <f t="shared" ref="AU350" si="1914">(AH350*AP347+AI350*AO347+AJ350*AP350+AK350*AO350)</f>
        <v>0</v>
      </c>
      <c r="AW350" s="49">
        <f t="shared" ref="AW350" si="1915">(180/PI())*ATAN(-1*(AS347/AR347))</f>
        <v>51.93649520920583</v>
      </c>
      <c r="AY350" s="140">
        <f t="shared" ref="AY350" si="1916">20*LOG(((1-(10^(AW347/20)^2)*(1-((1-AY347)/(1+AY347))^2))^0.5))</f>
        <v>-18.872786776318474</v>
      </c>
      <c r="AZ350" s="13"/>
      <c r="BA350" s="85">
        <f t="shared" si="1543"/>
        <v>6.42</v>
      </c>
      <c r="BB350" s="86">
        <f t="shared" si="1544"/>
        <v>-37.103239253881377</v>
      </c>
      <c r="BC350" s="90">
        <f t="shared" si="1545"/>
        <v>-78.906439034809324</v>
      </c>
      <c r="BD350" s="92"/>
      <c r="BE350" s="14">
        <f t="shared" si="1542"/>
        <v>-1.7497776158812024</v>
      </c>
      <c r="BF350" s="90">
        <f t="shared" si="1567"/>
        <v>-3.05393805748236E-2</v>
      </c>
      <c r="BG350" s="142">
        <f t="shared" si="1546"/>
        <v>-4.6433805343951113E-4</v>
      </c>
    </row>
    <row r="351" spans="2:59" ht="18.600000000000001" customHeight="1">
      <c r="AY351" s="37"/>
      <c r="BA351" s="85">
        <f t="shared" si="1543"/>
        <v>6.44</v>
      </c>
      <c r="BB351" s="86">
        <f t="shared" si="1544"/>
        <v>-37.153575707634673</v>
      </c>
      <c r="BC351" s="90">
        <f t="shared" si="1545"/>
        <v>-78.941434587126949</v>
      </c>
      <c r="BD351" s="88"/>
      <c r="BE351" s="14">
        <f t="shared" si="1542"/>
        <v>-1.7386803764744145</v>
      </c>
      <c r="BF351" s="90">
        <f t="shared" si="1567"/>
        <v>-3.0345697209293091E-2</v>
      </c>
      <c r="BG351" s="142">
        <f t="shared" si="1546"/>
        <v>-4.5798628799623755E-4</v>
      </c>
    </row>
    <row r="352" spans="2:59" ht="18.600000000000001" customHeight="1" thickBot="1">
      <c r="D352" s="22" t="s">
        <v>60</v>
      </c>
      <c r="E352" s="22"/>
      <c r="F352" s="22"/>
      <c r="G352" s="22"/>
      <c r="H352" s="22"/>
      <c r="I352" s="22" t="s">
        <v>61</v>
      </c>
      <c r="J352" s="22"/>
      <c r="K352" s="22"/>
      <c r="L352" s="22"/>
      <c r="M352" s="23"/>
      <c r="N352" s="23"/>
      <c r="O352" s="28" t="s">
        <v>62</v>
      </c>
      <c r="P352" s="23"/>
      <c r="Q352" s="23"/>
      <c r="R352" s="23"/>
      <c r="S352" s="22"/>
      <c r="T352" s="22" t="s">
        <v>63</v>
      </c>
      <c r="U352" s="23"/>
      <c r="V352" s="23"/>
      <c r="W352" s="23"/>
      <c r="X352" s="23"/>
      <c r="Y352" s="28" t="s">
        <v>64</v>
      </c>
      <c r="Z352" s="23"/>
      <c r="AA352" s="23"/>
      <c r="AB352" s="23"/>
      <c r="AC352" s="28" t="s">
        <v>65</v>
      </c>
      <c r="AD352" s="22"/>
      <c r="AE352" s="22"/>
      <c r="AF352" s="22"/>
      <c r="AG352" s="22"/>
      <c r="AH352" s="23"/>
      <c r="AI352" s="28" t="s">
        <v>66</v>
      </c>
      <c r="AJ352" s="23"/>
      <c r="AK352" s="23"/>
      <c r="AL352" s="22"/>
      <c r="AM352" s="28" t="s">
        <v>67</v>
      </c>
      <c r="AN352" s="22"/>
      <c r="AO352" s="23"/>
      <c r="AP352" s="23"/>
      <c r="AQ352" s="23"/>
      <c r="AR352" s="23"/>
      <c r="AS352" s="28" t="s">
        <v>68</v>
      </c>
      <c r="AT352" s="23"/>
      <c r="AU352" s="23"/>
      <c r="BA352" s="85">
        <f t="shared" si="1543"/>
        <v>6.46</v>
      </c>
      <c r="BB352" s="86">
        <f t="shared" si="1544"/>
        <v>-37.203781442282171</v>
      </c>
      <c r="BC352" s="90">
        <f t="shared" si="1545"/>
        <v>-78.976208194656436</v>
      </c>
      <c r="BD352" s="88"/>
      <c r="BE352" s="14">
        <f t="shared" ref="BE352:BE399" si="1917">(BC353-BC352)/(BA353-BA352)</f>
        <v>-1.7276892969575952</v>
      </c>
      <c r="BF352" s="90">
        <f t="shared" si="1567"/>
        <v>-3.0153866683376086E-2</v>
      </c>
      <c r="BG352" s="142">
        <f t="shared" si="1546"/>
        <v>-4.5173703585819718E-4</v>
      </c>
    </row>
    <row r="353" spans="2:59" ht="18.600000000000001" customHeight="1" thickBot="1">
      <c r="B353" s="11"/>
      <c r="D353" s="212" t="s">
        <v>69</v>
      </c>
      <c r="E353" s="213"/>
      <c r="F353" s="214" t="s">
        <v>70</v>
      </c>
      <c r="G353" s="215"/>
      <c r="H353" s="207"/>
      <c r="I353" s="212" t="s">
        <v>71</v>
      </c>
      <c r="J353" s="213"/>
      <c r="K353" s="214" t="s">
        <v>72</v>
      </c>
      <c r="L353" s="215"/>
      <c r="M353" s="23"/>
      <c r="N353" s="208" t="s">
        <v>73</v>
      </c>
      <c r="O353" s="209"/>
      <c r="P353" s="210" t="s">
        <v>74</v>
      </c>
      <c r="Q353" s="211"/>
      <c r="R353" s="23"/>
      <c r="S353" s="212" t="s">
        <v>75</v>
      </c>
      <c r="T353" s="213"/>
      <c r="U353" s="214" t="s">
        <v>76</v>
      </c>
      <c r="V353" s="215"/>
      <c r="W353" s="22"/>
      <c r="X353" s="208" t="s">
        <v>77</v>
      </c>
      <c r="Y353" s="209"/>
      <c r="Z353" s="210" t="s">
        <v>78</v>
      </c>
      <c r="AA353" s="211"/>
      <c r="AB353" s="22"/>
      <c r="AC353" s="212" t="s">
        <v>79</v>
      </c>
      <c r="AD353" s="213"/>
      <c r="AE353" s="214" t="s">
        <v>80</v>
      </c>
      <c r="AF353" s="215"/>
      <c r="AG353" s="22"/>
      <c r="AH353" s="208" t="s">
        <v>81</v>
      </c>
      <c r="AI353" s="209"/>
      <c r="AJ353" s="210" t="s">
        <v>82</v>
      </c>
      <c r="AK353" s="211"/>
      <c r="AL353" s="22"/>
      <c r="AM353" s="212" t="s">
        <v>83</v>
      </c>
      <c r="AN353" s="213"/>
      <c r="AO353" s="214" t="s">
        <v>84</v>
      </c>
      <c r="AP353" s="215"/>
      <c r="AQ353" s="23"/>
      <c r="AR353" s="208" t="s">
        <v>85</v>
      </c>
      <c r="AS353" s="209"/>
      <c r="AT353" s="210" t="s">
        <v>86</v>
      </c>
      <c r="AU353" s="211"/>
      <c r="AW353" s="29" t="s">
        <v>4</v>
      </c>
      <c r="AY353" s="136" t="s">
        <v>46</v>
      </c>
      <c r="AZ353" s="13"/>
      <c r="BA353" s="85">
        <f t="shared" ref="BA353:BA416" si="1918">INDEX(B:B,(ROW()-33)*7+25)</f>
        <v>6.48</v>
      </c>
      <c r="BB353" s="86">
        <f t="shared" ref="BB353:BB416" si="1919">INDEX(AW:AW,(ROW()-33)*7+25)</f>
        <v>-37.253856998065615</v>
      </c>
      <c r="BC353" s="90">
        <f t="shared" ref="BC353:BC416" si="1920">INDEX(AW:AW,(ROW()-33)*7+28)</f>
        <v>-79.010761980595589</v>
      </c>
      <c r="BD353" s="92"/>
      <c r="BE353" s="14">
        <f t="shared" si="1917"/>
        <v>-1.7168030151964697</v>
      </c>
      <c r="BF353" s="90">
        <f t="shared" si="1567"/>
        <v>-2.9963865223344641E-2</v>
      </c>
      <c r="BG353" s="142">
        <f t="shared" si="1546"/>
        <v>-4.4558840615471242E-4</v>
      </c>
    </row>
    <row r="354" spans="2:59" ht="18.600000000000001" customHeight="1" thickTop="1" thickBot="1">
      <c r="B354" s="40">
        <v>1.02</v>
      </c>
      <c r="D354" s="1">
        <v>1</v>
      </c>
      <c r="E354" s="7">
        <v>0</v>
      </c>
      <c r="F354" s="2">
        <v>0</v>
      </c>
      <c r="G354" s="8">
        <v>0</v>
      </c>
      <c r="I354" s="1">
        <v>1</v>
      </c>
      <c r="J354" s="9">
        <v>0</v>
      </c>
      <c r="K354" s="2">
        <v>0</v>
      </c>
      <c r="L354" s="9">
        <f t="shared" ref="L354" si="1921">IF(0=(1-$J$9*$K$9*$B354^2),10^14,$B354*$K$9/(1-$J$9*$K$9*$B354^2))</f>
        <v>1.4207141508233752</v>
      </c>
      <c r="N354" s="1">
        <f t="shared" ref="N354" si="1922">D354*I354+F354*I357-E354*J354-G354*J357</f>
        <v>1</v>
      </c>
      <c r="O354" s="9">
        <f t="shared" ref="O354" si="1923">(D354*J354+E354*I354+F354*J357+G354*I357)</f>
        <v>0</v>
      </c>
      <c r="P354" s="2">
        <f t="shared" ref="P354" si="1924">D354*K354+F354*K357-E354*L354-G354*L357</f>
        <v>0</v>
      </c>
      <c r="Q354" s="8">
        <f t="shared" ref="Q354" si="1925">(D354*L354+E354*K354+F354*L357+G354*K357)</f>
        <v>1.4207141508233752</v>
      </c>
      <c r="S354" s="1">
        <v>1</v>
      </c>
      <c r="T354" s="7">
        <v>0</v>
      </c>
      <c r="U354" s="2">
        <v>0</v>
      </c>
      <c r="V354" s="8">
        <v>0</v>
      </c>
      <c r="X354" s="1">
        <f t="shared" ref="X354" si="1926">N354*S354+P354*S357-O354*T354-Q354*T357</f>
        <v>-0.75241652375818324</v>
      </c>
      <c r="Y354" s="9">
        <f t="shared" ref="Y354" si="1927">(N354*T354+O354*S354+P354*T357+Q354*S357)</f>
        <v>0</v>
      </c>
      <c r="Z354" s="2">
        <f t="shared" ref="Z354" si="1928">N354*U354+P354*U357-O354*V354-Q354*V357</f>
        <v>0</v>
      </c>
      <c r="AA354" s="8">
        <f t="shared" ref="AA354" si="1929">(N354*V354+O354*U354+P354*V357+Q354*U357)</f>
        <v>1.4207141508233752</v>
      </c>
      <c r="AB354" s="22"/>
      <c r="AC354" s="1">
        <v>1</v>
      </c>
      <c r="AD354" s="9">
        <v>0</v>
      </c>
      <c r="AE354" s="2">
        <v>0</v>
      </c>
      <c r="AF354" s="9">
        <f t="shared" ref="AF354" si="1930">$B354*$AE$9</f>
        <v>0.82690380000000008</v>
      </c>
      <c r="AH354" s="1">
        <f t="shared" ref="AH354" si="1931">X354*AC354+Z354*AC357-Y354*AD354-AA354*AD357</f>
        <v>-0.75241652375818324</v>
      </c>
      <c r="AI354" s="9">
        <f t="shared" ref="AI354" si="1932">(X354*AD354+Y354*AC354+Z354*AD357+AA354*AC357)</f>
        <v>0</v>
      </c>
      <c r="AJ354" s="2">
        <f t="shared" ref="AJ354" si="1933">X354*AE354+Z354*AE357-Y354*AF354-AA354*AF357</f>
        <v>0</v>
      </c>
      <c r="AK354" s="8">
        <f t="shared" ref="AK354" si="1934">(X354*AF354+Y354*AE354+Z354*AF357+AA354*AE357)</f>
        <v>0.7985380681449431</v>
      </c>
      <c r="AM354" s="18">
        <v>1</v>
      </c>
      <c r="AN354" s="25">
        <v>0</v>
      </c>
      <c r="AO354" s="14">
        <v>0</v>
      </c>
      <c r="AP354" s="24">
        <v>0</v>
      </c>
      <c r="AR354" s="1">
        <f t="shared" ref="AR354" si="1935">AH354*AM354+AJ354*AM357-AI354*AN354-AK354*AN357</f>
        <v>-0.75241652375818324</v>
      </c>
      <c r="AS354" s="9">
        <f t="shared" ref="AS354" si="1936">(AH354*AN354+AI354*AM354+AJ354*AN357+AK354*AM357)</f>
        <v>0.7985380681449431</v>
      </c>
      <c r="AT354" s="2">
        <f t="shared" ref="AT354" si="1937">AH354*AO354+AJ354*AO357-AI354*AP354-AK354*AP357</f>
        <v>0</v>
      </c>
      <c r="AU354" s="8">
        <f t="shared" ref="AU354" si="1938">(AH354*AP354+AI354*AO354+AJ354*AP357+AK354*AO357)</f>
        <v>0.7985380681449431</v>
      </c>
      <c r="AW354" s="30">
        <f t="shared" ref="AW354" si="1939">20*LOG(((1+$AN$9)/$AN$9)/((AR354+AR357)^2+(AS354+AS357)^2)^0.5)</f>
        <v>-7.8933740337146785E-2</v>
      </c>
      <c r="AY354" s="137">
        <f t="shared" ref="AY354" si="1940">((AR354^2+AS354^2)^0.5)/((AR357^2+AS357^2)^0.5)</f>
        <v>1.1765850700533194</v>
      </c>
      <c r="AZ354" s="13"/>
      <c r="BA354" s="85">
        <f t="shared" si="1918"/>
        <v>6.5</v>
      </c>
      <c r="BB354" s="86">
        <f t="shared" si="1919"/>
        <v>-37.303802914088507</v>
      </c>
      <c r="BC354" s="90">
        <f t="shared" si="1920"/>
        <v>-79.045098040899518</v>
      </c>
      <c r="BD354" s="92"/>
      <c r="BE354" s="14">
        <f t="shared" si="1917"/>
        <v>-1.7060201910368642</v>
      </c>
      <c r="BF354" s="90">
        <f t="shared" si="1567"/>
        <v>-2.9775669439095934E-2</v>
      </c>
      <c r="BG354" s="142">
        <f t="shared" ref="BG354:BG417" si="1941">INDEX(AY:AY,(ROW()-33)*7+28)</f>
        <v>-4.3953854685075354E-4</v>
      </c>
    </row>
    <row r="355" spans="2:59" ht="18.600000000000001" customHeight="1" thickBot="1">
      <c r="D355" s="3"/>
      <c r="G355" s="4"/>
      <c r="I355" s="3"/>
      <c r="L355" s="4"/>
      <c r="N355" s="3"/>
      <c r="Q355" s="4"/>
      <c r="S355" s="3"/>
      <c r="V355" s="4"/>
      <c r="X355" s="3"/>
      <c r="AA355" s="4"/>
      <c r="AC355" s="3"/>
      <c r="AF355" s="4"/>
      <c r="AH355" s="3"/>
      <c r="AK355" s="4"/>
      <c r="AM355" s="18"/>
      <c r="AN355" s="14"/>
      <c r="AO355" s="14"/>
      <c r="AP355" s="19"/>
      <c r="AR355" s="3"/>
      <c r="AU355" s="4"/>
      <c r="AY355" s="138"/>
      <c r="AZ355" s="13"/>
      <c r="BA355" s="85">
        <f t="shared" si="1918"/>
        <v>6.52</v>
      </c>
      <c r="BB355" s="86">
        <f t="shared" si="1919"/>
        <v>-37.353619728259496</v>
      </c>
      <c r="BC355" s="90">
        <f t="shared" si="1920"/>
        <v>-79.079218444720254</v>
      </c>
      <c r="BD355" s="92"/>
      <c r="BE355" s="14">
        <f t="shared" si="1917"/>
        <v>-1.6953395058819929</v>
      </c>
      <c r="BF355" s="90">
        <f t="shared" si="1567"/>
        <v>-2.9589256316774549E-2</v>
      </c>
      <c r="BG355" s="142">
        <f t="shared" si="1941"/>
        <v>-4.3358564388057939E-4</v>
      </c>
    </row>
    <row r="356" spans="2:59" ht="18.600000000000001" customHeight="1" thickBot="1">
      <c r="D356" s="216" t="s">
        <v>87</v>
      </c>
      <c r="E356" s="217"/>
      <c r="F356" s="218" t="s">
        <v>88</v>
      </c>
      <c r="G356" s="219"/>
      <c r="H356" s="207"/>
      <c r="I356" s="216" t="s">
        <v>89</v>
      </c>
      <c r="J356" s="217"/>
      <c r="K356" s="218" t="s">
        <v>90</v>
      </c>
      <c r="L356" s="219"/>
      <c r="N356" s="208" t="s">
        <v>7</v>
      </c>
      <c r="O356" s="209"/>
      <c r="P356" s="210" t="s">
        <v>8</v>
      </c>
      <c r="Q356" s="211"/>
      <c r="S356" s="216" t="s">
        <v>91</v>
      </c>
      <c r="T356" s="217"/>
      <c r="U356" s="218" t="s">
        <v>92</v>
      </c>
      <c r="V356" s="219"/>
      <c r="W356" s="22"/>
      <c r="X356" s="208" t="s">
        <v>93</v>
      </c>
      <c r="Y356" s="209"/>
      <c r="Z356" s="210" t="s">
        <v>94</v>
      </c>
      <c r="AA356" s="211"/>
      <c r="AB356" s="22"/>
      <c r="AC356" s="216" t="s">
        <v>3</v>
      </c>
      <c r="AD356" s="217"/>
      <c r="AE356" s="218" t="s">
        <v>2</v>
      </c>
      <c r="AF356" s="219"/>
      <c r="AG356" s="22"/>
      <c r="AH356" s="208" t="s">
        <v>95</v>
      </c>
      <c r="AI356" s="209"/>
      <c r="AJ356" s="210" t="s">
        <v>96</v>
      </c>
      <c r="AK356" s="211"/>
      <c r="AL356" s="22"/>
      <c r="AM356" s="216" t="s">
        <v>97</v>
      </c>
      <c r="AN356" s="217"/>
      <c r="AO356" s="218" t="s">
        <v>98</v>
      </c>
      <c r="AP356" s="219"/>
      <c r="AR356" s="208" t="s">
        <v>99</v>
      </c>
      <c r="AS356" s="209"/>
      <c r="AT356" s="210" t="s">
        <v>100</v>
      </c>
      <c r="AU356" s="211"/>
      <c r="AW356" s="48" t="s">
        <v>10</v>
      </c>
      <c r="AY356" s="139" t="s">
        <v>47</v>
      </c>
      <c r="AZ356" s="13"/>
      <c r="BA356" s="85">
        <f t="shared" si="1918"/>
        <v>6.54</v>
      </c>
      <c r="BB356" s="86">
        <f t="shared" si="1919"/>
        <v>-37.403307977238185</v>
      </c>
      <c r="BC356" s="90">
        <f t="shared" si="1920"/>
        <v>-79.113125234837895</v>
      </c>
      <c r="BD356" s="92"/>
      <c r="BE356" s="14">
        <f t="shared" si="1917"/>
        <v>-1.6847596622689669</v>
      </c>
      <c r="BF356" s="90">
        <f t="shared" ref="BF356:BF398" si="1942">PI()*(IF(BE356&lt;0,BE356,(BE357+BE355)/2))/180</f>
        <v>-2.940460321138115E-2</v>
      </c>
      <c r="BG356" s="142">
        <f t="shared" si="1941"/>
        <v>-4.2772792030357242E-4</v>
      </c>
    </row>
    <row r="357" spans="2:59" ht="18.600000000000001" customHeight="1" thickTop="1" thickBot="1">
      <c r="D357" s="1">
        <v>0</v>
      </c>
      <c r="E357" s="8">
        <f t="shared" ref="E357" si="1943">$E$9*$B354</f>
        <v>0.57804420000000001</v>
      </c>
      <c r="F357" s="2">
        <v>1</v>
      </c>
      <c r="G357" s="8">
        <v>0</v>
      </c>
      <c r="I357" s="1">
        <v>0</v>
      </c>
      <c r="J357" s="9">
        <v>0</v>
      </c>
      <c r="K357" s="2">
        <v>1</v>
      </c>
      <c r="L357" s="8">
        <v>0</v>
      </c>
      <c r="N357" s="1">
        <f t="shared" ref="N357" si="1944">D357*I354+F357*I357-E357*J354-G357*J357</f>
        <v>0</v>
      </c>
      <c r="O357" s="9">
        <f t="shared" ref="O357" si="1945">(D357*J354+E357*I354+F357*J357+G357*I357)</f>
        <v>0.57804420000000001</v>
      </c>
      <c r="P357" s="2">
        <f t="shared" ref="P357" si="1946">D357*K354+F357*K357-E357*L354-G357*L357</f>
        <v>0.17876442525862279</v>
      </c>
      <c r="Q357" s="8">
        <f t="shared" ref="Q357" si="1947">(D357*L354+E357*K354+F357*L357+G357*K357)</f>
        <v>0</v>
      </c>
      <c r="S357" s="1">
        <v>0</v>
      </c>
      <c r="T357" s="8">
        <f t="shared" ref="T357" si="1948">$T$9*$B354</f>
        <v>1.2334757999999999</v>
      </c>
      <c r="U357" s="2">
        <v>1</v>
      </c>
      <c r="V357" s="8">
        <v>0</v>
      </c>
      <c r="X357" s="1">
        <f t="shared" ref="X357" si="1949">N357*S354+P357*S357-O357*T354-Q357*T357</f>
        <v>0</v>
      </c>
      <c r="Y357" s="9">
        <f t="shared" ref="Y357" si="1950">(N357*T354+O357*S354+P357*T357+Q357*S357)</f>
        <v>0.79854579245741997</v>
      </c>
      <c r="Z357" s="2">
        <f t="shared" ref="Z357" si="1951">N357*U354+P357*U357-O357*V354-Q357*V357</f>
        <v>0.17876442525862279</v>
      </c>
      <c r="AA357" s="8">
        <f t="shared" ref="AA357" si="1952">(N357*V354+O357*U354+P357*V357+Q357*U357)</f>
        <v>0</v>
      </c>
      <c r="AB357" s="22"/>
      <c r="AC357" s="1">
        <v>0</v>
      </c>
      <c r="AD357" s="9">
        <v>0</v>
      </c>
      <c r="AE357" s="2">
        <v>1</v>
      </c>
      <c r="AF357" s="8">
        <v>0</v>
      </c>
      <c r="AH357" s="1">
        <f t="shared" ref="AH357" si="1953">X357*AC354+Z357*AC357-Y357*AD354-AA357*AD357</f>
        <v>0</v>
      </c>
      <c r="AI357" s="9">
        <f t="shared" ref="AI357" si="1954">(X357*AD354+Y357*AC354+Z357*AD357+AA357*AC357)</f>
        <v>0.79854579245741997</v>
      </c>
      <c r="AJ357" s="2">
        <f t="shared" ref="AJ357" si="1955">X357*AE354+Z357*AE357-Y357*AF354-AA357*AF357</f>
        <v>-0.48155612499842915</v>
      </c>
      <c r="AK357" s="8">
        <f t="shared" ref="AK357" si="1956">(X357*AF354+Y357*AE354+Z357*AF357+AA357*AE357)</f>
        <v>0</v>
      </c>
      <c r="AM357" s="20">
        <f t="shared" ref="AM357" si="1957">1/$AN$9</f>
        <v>1</v>
      </c>
      <c r="AN357" s="27">
        <v>0</v>
      </c>
      <c r="AO357" s="21">
        <v>1</v>
      </c>
      <c r="AP357" s="26">
        <v>0</v>
      </c>
      <c r="AR357" s="1">
        <f t="shared" ref="AR357" si="1958">AH357*AM354+AJ357*AM357-AI357*AN354-AK357*AN357</f>
        <v>-0.48155612499842915</v>
      </c>
      <c r="AS357" s="9">
        <f t="shared" ref="AS357" si="1959">(AH357*AN354+AI357*AM354+AJ357*AN357+AK357*AM357)</f>
        <v>0.79854579245741997</v>
      </c>
      <c r="AT357" s="2">
        <f t="shared" ref="AT357" si="1960">AH357*AO354+AJ357*AO357-AI357*AP354-AK357*AP357</f>
        <v>-0.48155612499842915</v>
      </c>
      <c r="AU357" s="8">
        <f t="shared" ref="AU357" si="1961">(AH357*AP354+AI357*AO354+AJ357*AP357+AK357*AO357)</f>
        <v>0</v>
      </c>
      <c r="AW357" s="49">
        <f t="shared" ref="AW357" si="1962">(180/PI())*ATAN(-1*(AS354/AR354))</f>
        <v>46.703332454465617</v>
      </c>
      <c r="AY357" s="140">
        <f t="shared" ref="AY357" si="1963">20*LOG(((1-(10^(AW354/20)^2)*(1-((1-AY354)/(1+AY354))^2))^0.5))</f>
        <v>-16.112874691963444</v>
      </c>
      <c r="AZ357" s="13"/>
      <c r="BA357" s="85">
        <f t="shared" si="1918"/>
        <v>6.56</v>
      </c>
      <c r="BB357" s="86">
        <f t="shared" si="1919"/>
        <v>-37.452868196383307</v>
      </c>
      <c r="BC357" s="90">
        <f t="shared" si="1920"/>
        <v>-79.146820428083274</v>
      </c>
      <c r="BD357" s="92"/>
      <c r="BE357" s="14">
        <f t="shared" si="1917"/>
        <v>-1.6742793834644556</v>
      </c>
      <c r="BF357" s="90">
        <f t="shared" si="1942"/>
        <v>-2.9221687839715453E-2</v>
      </c>
      <c r="BG357" s="142">
        <f t="shared" si="1941"/>
        <v>-4.219636354716604E-4</v>
      </c>
    </row>
    <row r="358" spans="2:59" ht="18.600000000000001" customHeight="1">
      <c r="AY358" s="37"/>
      <c r="BA358" s="85">
        <f t="shared" si="1918"/>
        <v>6.58</v>
      </c>
      <c r="BB358" s="86">
        <f t="shared" si="1919"/>
        <v>-37.50230091970321</v>
      </c>
      <c r="BC358" s="90">
        <f t="shared" si="1920"/>
        <v>-79.180306015752564</v>
      </c>
      <c r="BD358" s="88"/>
      <c r="BE358" s="14">
        <f t="shared" si="1917"/>
        <v>-1.6638974130615125</v>
      </c>
      <c r="BF358" s="90">
        <f t="shared" si="1942"/>
        <v>-2.9040488273339493E-2</v>
      </c>
      <c r="BG358" s="142">
        <f t="shared" si="1941"/>
        <v>-4.162910842285742E-4</v>
      </c>
    </row>
    <row r="359" spans="2:59" ht="18.600000000000001" customHeight="1" thickBot="1">
      <c r="D359" s="22" t="s">
        <v>60</v>
      </c>
      <c r="E359" s="22"/>
      <c r="F359" s="22"/>
      <c r="G359" s="22"/>
      <c r="H359" s="22"/>
      <c r="I359" s="22" t="s">
        <v>61</v>
      </c>
      <c r="J359" s="22"/>
      <c r="K359" s="22"/>
      <c r="L359" s="22"/>
      <c r="M359" s="23"/>
      <c r="N359" s="23"/>
      <c r="O359" s="28" t="s">
        <v>62</v>
      </c>
      <c r="P359" s="23"/>
      <c r="Q359" s="23"/>
      <c r="R359" s="23"/>
      <c r="S359" s="22"/>
      <c r="T359" s="22" t="s">
        <v>63</v>
      </c>
      <c r="U359" s="23"/>
      <c r="V359" s="23"/>
      <c r="W359" s="23"/>
      <c r="X359" s="23"/>
      <c r="Y359" s="28" t="s">
        <v>64</v>
      </c>
      <c r="Z359" s="23"/>
      <c r="AA359" s="23"/>
      <c r="AB359" s="23"/>
      <c r="AC359" s="28" t="s">
        <v>65</v>
      </c>
      <c r="AD359" s="22"/>
      <c r="AE359" s="22"/>
      <c r="AF359" s="22"/>
      <c r="AG359" s="22"/>
      <c r="AH359" s="23"/>
      <c r="AI359" s="28" t="s">
        <v>66</v>
      </c>
      <c r="AJ359" s="23"/>
      <c r="AK359" s="23"/>
      <c r="AL359" s="22"/>
      <c r="AM359" s="28" t="s">
        <v>67</v>
      </c>
      <c r="AN359" s="22"/>
      <c r="AO359" s="23"/>
      <c r="AP359" s="23"/>
      <c r="AQ359" s="23"/>
      <c r="AR359" s="23"/>
      <c r="AS359" s="28" t="s">
        <v>68</v>
      </c>
      <c r="AT359" s="23"/>
      <c r="AU359" s="23"/>
      <c r="BA359" s="85">
        <f t="shared" si="1918"/>
        <v>6.6</v>
      </c>
      <c r="BB359" s="86">
        <f t="shared" si="1919"/>
        <v>-37.551606679808444</v>
      </c>
      <c r="BC359" s="90">
        <f t="shared" si="1920"/>
        <v>-79.213583964013793</v>
      </c>
      <c r="BD359" s="88"/>
      <c r="BE359" s="14">
        <f t="shared" si="1917"/>
        <v>-1.653612514586162</v>
      </c>
      <c r="BF359" s="90">
        <f t="shared" si="1942"/>
        <v>-2.8860982931711281E-2</v>
      </c>
      <c r="BG359" s="142">
        <f t="shared" si="1941"/>
        <v>-4.1070859611876288E-4</v>
      </c>
    </row>
    <row r="360" spans="2:59" ht="18.600000000000001" customHeight="1" thickBot="1">
      <c r="B360" s="11"/>
      <c r="D360" s="212" t="s">
        <v>69</v>
      </c>
      <c r="E360" s="213"/>
      <c r="F360" s="214" t="s">
        <v>70</v>
      </c>
      <c r="G360" s="215"/>
      <c r="H360" s="207"/>
      <c r="I360" s="212" t="s">
        <v>71</v>
      </c>
      <c r="J360" s="213"/>
      <c r="K360" s="214" t="s">
        <v>72</v>
      </c>
      <c r="L360" s="215"/>
      <c r="M360" s="23"/>
      <c r="N360" s="208" t="s">
        <v>73</v>
      </c>
      <c r="O360" s="209"/>
      <c r="P360" s="210" t="s">
        <v>74</v>
      </c>
      <c r="Q360" s="211"/>
      <c r="R360" s="23"/>
      <c r="S360" s="212" t="s">
        <v>75</v>
      </c>
      <c r="T360" s="213"/>
      <c r="U360" s="214" t="s">
        <v>76</v>
      </c>
      <c r="V360" s="215"/>
      <c r="W360" s="22"/>
      <c r="X360" s="208" t="s">
        <v>77</v>
      </c>
      <c r="Y360" s="209"/>
      <c r="Z360" s="210" t="s">
        <v>78</v>
      </c>
      <c r="AA360" s="211"/>
      <c r="AB360" s="22"/>
      <c r="AC360" s="212" t="s">
        <v>79</v>
      </c>
      <c r="AD360" s="213"/>
      <c r="AE360" s="214" t="s">
        <v>80</v>
      </c>
      <c r="AF360" s="215"/>
      <c r="AG360" s="22"/>
      <c r="AH360" s="208" t="s">
        <v>81</v>
      </c>
      <c r="AI360" s="209"/>
      <c r="AJ360" s="210" t="s">
        <v>82</v>
      </c>
      <c r="AK360" s="211"/>
      <c r="AL360" s="22"/>
      <c r="AM360" s="212" t="s">
        <v>83</v>
      </c>
      <c r="AN360" s="213"/>
      <c r="AO360" s="214" t="s">
        <v>84</v>
      </c>
      <c r="AP360" s="215"/>
      <c r="AQ360" s="23"/>
      <c r="AR360" s="208" t="s">
        <v>85</v>
      </c>
      <c r="AS360" s="209"/>
      <c r="AT360" s="210" t="s">
        <v>86</v>
      </c>
      <c r="AU360" s="211"/>
      <c r="AW360" s="29" t="s">
        <v>4</v>
      </c>
      <c r="AY360" s="136" t="s">
        <v>46</v>
      </c>
      <c r="AZ360" s="13"/>
      <c r="BA360" s="85">
        <f t="shared" si="1918"/>
        <v>6.62</v>
      </c>
      <c r="BB360" s="86">
        <f t="shared" si="1919"/>
        <v>-37.600786007866546</v>
      </c>
      <c r="BC360" s="90">
        <f t="shared" si="1920"/>
        <v>-79.246656214305517</v>
      </c>
      <c r="BD360" s="92"/>
      <c r="BE360" s="14">
        <f t="shared" si="1917"/>
        <v>-1.6434234711234192</v>
      </c>
      <c r="BF360" s="90">
        <f t="shared" si="1942"/>
        <v>-2.868315057565762E-2</v>
      </c>
      <c r="BG360" s="142">
        <f t="shared" si="1941"/>
        <v>-4.0521453461850034E-4</v>
      </c>
    </row>
    <row r="361" spans="2:59" ht="18.600000000000001" customHeight="1" thickTop="1" thickBot="1">
      <c r="B361" s="40">
        <v>1.04</v>
      </c>
      <c r="D361" s="1">
        <v>1</v>
      </c>
      <c r="E361" s="7">
        <v>0</v>
      </c>
      <c r="F361" s="2">
        <v>0</v>
      </c>
      <c r="G361" s="8">
        <v>0</v>
      </c>
      <c r="I361" s="1">
        <v>1</v>
      </c>
      <c r="J361" s="9">
        <v>0</v>
      </c>
      <c r="K361" s="2">
        <v>0</v>
      </c>
      <c r="L361" s="9">
        <f t="shared" ref="L361" si="1964">IF(0=(1-$J$9*$K$9*$B361^2),10^14,$B361*$K$9/(1-$J$9*$K$9*$B361^2))</f>
        <v>1.4744318946999178</v>
      </c>
      <c r="N361" s="1">
        <f t="shared" ref="N361" si="1965">D361*I361+F361*I364-E361*J361-G361*J364</f>
        <v>1</v>
      </c>
      <c r="O361" s="9">
        <f t="shared" ref="O361" si="1966">(D361*J361+E361*I361+F361*J364+G361*I364)</f>
        <v>0</v>
      </c>
      <c r="P361" s="2">
        <f t="shared" ref="P361" si="1967">D361*K361+F361*K364-E361*L361-G361*L364</f>
        <v>0</v>
      </c>
      <c r="Q361" s="8">
        <f t="shared" ref="Q361" si="1968">(D361*L361+E361*K361+F361*L364+G361*K364)</f>
        <v>1.4744318946999178</v>
      </c>
      <c r="S361" s="1">
        <v>1</v>
      </c>
      <c r="T361" s="7">
        <v>0</v>
      </c>
      <c r="U361" s="2">
        <v>0</v>
      </c>
      <c r="V361" s="8">
        <v>0</v>
      </c>
      <c r="X361" s="1">
        <f t="shared" ref="X361" si="1969">N361*S361+P361*S364-O361*T361-Q361*T364</f>
        <v>-0.85433637577933008</v>
      </c>
      <c r="Y361" s="9">
        <f t="shared" ref="Y361" si="1970">(N361*T361+O361*S361+P361*T364+Q361*S364)</f>
        <v>0</v>
      </c>
      <c r="Z361" s="2">
        <f t="shared" ref="Z361" si="1971">N361*U361+P361*U364-O361*V361-Q361*V364</f>
        <v>0</v>
      </c>
      <c r="AA361" s="8">
        <f t="shared" ref="AA361" si="1972">(N361*V361+O361*U361+P361*V364+Q361*U364)</f>
        <v>1.4744318946999178</v>
      </c>
      <c r="AB361" s="22"/>
      <c r="AC361" s="1">
        <v>1</v>
      </c>
      <c r="AD361" s="9">
        <v>0</v>
      </c>
      <c r="AE361" s="2">
        <v>0</v>
      </c>
      <c r="AF361" s="9">
        <f t="shared" ref="AF361" si="1973">$B361*$AE$9</f>
        <v>0.84311760000000002</v>
      </c>
      <c r="AH361" s="1">
        <f t="shared" ref="AH361" si="1974">X361*AC361+Z361*AC364-Y361*AD361-AA361*AD364</f>
        <v>-0.85433637577933008</v>
      </c>
      <c r="AI361" s="9">
        <f t="shared" ref="AI361" si="1975">(X361*AD361+Y361*AC361+Z361*AD364+AA361*AC364)</f>
        <v>0</v>
      </c>
      <c r="AJ361" s="2">
        <f t="shared" ref="AJ361" si="1976">X361*AE361+Z361*AE364-Y361*AF361-AA361*AF364</f>
        <v>0</v>
      </c>
      <c r="AK361" s="8">
        <f t="shared" ref="AK361" si="1977">(X361*AF361+Y361*AE361+Z361*AF364+AA361*AE364)</f>
        <v>0.7541258599601508</v>
      </c>
      <c r="AM361" s="18">
        <v>1</v>
      </c>
      <c r="AN361" s="25">
        <v>0</v>
      </c>
      <c r="AO361" s="14">
        <v>0</v>
      </c>
      <c r="AP361" s="24">
        <v>0</v>
      </c>
      <c r="AR361" s="1">
        <f t="shared" ref="AR361" si="1978">AH361*AM361+AJ361*AM364-AI361*AN361-AK361*AN364</f>
        <v>-0.85433637577933008</v>
      </c>
      <c r="AS361" s="9">
        <f t="shared" ref="AS361" si="1979">(AH361*AN361+AI361*AM361+AJ361*AN364+AK361*AM364)</f>
        <v>0.7541258599601508</v>
      </c>
      <c r="AT361" s="2">
        <f t="shared" ref="AT361" si="1980">AH361*AO361+AJ361*AO364-AI361*AP361-AK361*AP364</f>
        <v>0</v>
      </c>
      <c r="AU361" s="8">
        <f t="shared" ref="AU361" si="1981">(AH361*AP361+AI361*AO361+AJ361*AP364+AK361*AO364)</f>
        <v>0.7541258599601508</v>
      </c>
      <c r="AW361" s="30">
        <f t="shared" ref="AW361" si="1982">20*LOG(((1+$AN$9)/$AN$9)/((AR361+AR364)^2+(AS361+AS364)^2)^0.5)</f>
        <v>-0.13064875880492197</v>
      </c>
      <c r="AY361" s="137">
        <f t="shared" ref="AY361" si="1983">((AR361^2+AS361^2)^0.5)/((AR364^2+AS364^2)^0.5)</f>
        <v>1.2557075149445798</v>
      </c>
      <c r="AZ361" s="13"/>
      <c r="BA361" s="85">
        <f t="shared" si="1918"/>
        <v>6.64</v>
      </c>
      <c r="BB361" s="86">
        <f t="shared" si="1919"/>
        <v>-37.649839433558824</v>
      </c>
      <c r="BC361" s="90">
        <f t="shared" si="1920"/>
        <v>-79.279524683727985</v>
      </c>
      <c r="BD361" s="92"/>
      <c r="BE361" s="14">
        <f t="shared" si="1917"/>
        <v>-1.6333290849373916</v>
      </c>
      <c r="BF361" s="90">
        <f t="shared" si="1942"/>
        <v>-2.8506970300743603E-2</v>
      </c>
      <c r="BG361" s="142">
        <f t="shared" si="1941"/>
        <v>-3.9980729638436276E-4</v>
      </c>
    </row>
    <row r="362" spans="2:59" ht="18.600000000000001" customHeight="1" thickBot="1">
      <c r="D362" s="3"/>
      <c r="G362" s="4"/>
      <c r="I362" s="3"/>
      <c r="L362" s="4"/>
      <c r="N362" s="3"/>
      <c r="Q362" s="4"/>
      <c r="S362" s="3"/>
      <c r="V362" s="4"/>
      <c r="X362" s="3"/>
      <c r="AA362" s="4"/>
      <c r="AC362" s="3"/>
      <c r="AF362" s="4"/>
      <c r="AH362" s="3"/>
      <c r="AK362" s="4"/>
      <c r="AM362" s="18"/>
      <c r="AN362" s="14"/>
      <c r="AO362" s="14"/>
      <c r="AP362" s="19"/>
      <c r="AR362" s="3"/>
      <c r="AU362" s="4"/>
      <c r="AY362" s="138"/>
      <c r="AZ362" s="13"/>
      <c r="BA362" s="85">
        <f t="shared" si="1918"/>
        <v>6.66</v>
      </c>
      <c r="BB362" s="86">
        <f t="shared" si="1919"/>
        <v>-37.698767485039113</v>
      </c>
      <c r="BC362" s="90">
        <f t="shared" si="1920"/>
        <v>-79.312191265426733</v>
      </c>
      <c r="BD362" s="92"/>
      <c r="BE362" s="14">
        <f t="shared" si="1917"/>
        <v>-1.6233281771079424</v>
      </c>
      <c r="BF362" s="90">
        <f t="shared" si="1942"/>
        <v>-2.8332421530931236E-2</v>
      </c>
      <c r="BG362" s="142">
        <f t="shared" si="1941"/>
        <v>-3.9448531052293259E-4</v>
      </c>
    </row>
    <row r="363" spans="2:59" ht="18.600000000000001" customHeight="1" thickBot="1">
      <c r="D363" s="216" t="s">
        <v>87</v>
      </c>
      <c r="E363" s="217"/>
      <c r="F363" s="218" t="s">
        <v>88</v>
      </c>
      <c r="G363" s="219"/>
      <c r="H363" s="207"/>
      <c r="I363" s="216" t="s">
        <v>89</v>
      </c>
      <c r="J363" s="217"/>
      <c r="K363" s="218" t="s">
        <v>90</v>
      </c>
      <c r="L363" s="219"/>
      <c r="N363" s="208" t="s">
        <v>7</v>
      </c>
      <c r="O363" s="209"/>
      <c r="P363" s="210" t="s">
        <v>8</v>
      </c>
      <c r="Q363" s="211"/>
      <c r="S363" s="216" t="s">
        <v>91</v>
      </c>
      <c r="T363" s="217"/>
      <c r="U363" s="218" t="s">
        <v>92</v>
      </c>
      <c r="V363" s="219"/>
      <c r="W363" s="22"/>
      <c r="X363" s="208" t="s">
        <v>93</v>
      </c>
      <c r="Y363" s="209"/>
      <c r="Z363" s="210" t="s">
        <v>94</v>
      </c>
      <c r="AA363" s="211"/>
      <c r="AB363" s="22"/>
      <c r="AC363" s="216" t="s">
        <v>3</v>
      </c>
      <c r="AD363" s="217"/>
      <c r="AE363" s="218" t="s">
        <v>2</v>
      </c>
      <c r="AF363" s="219"/>
      <c r="AG363" s="22"/>
      <c r="AH363" s="208" t="s">
        <v>95</v>
      </c>
      <c r="AI363" s="209"/>
      <c r="AJ363" s="210" t="s">
        <v>96</v>
      </c>
      <c r="AK363" s="211"/>
      <c r="AL363" s="22"/>
      <c r="AM363" s="216" t="s">
        <v>97</v>
      </c>
      <c r="AN363" s="217"/>
      <c r="AO363" s="218" t="s">
        <v>98</v>
      </c>
      <c r="AP363" s="219"/>
      <c r="AR363" s="208" t="s">
        <v>99</v>
      </c>
      <c r="AS363" s="209"/>
      <c r="AT363" s="210" t="s">
        <v>100</v>
      </c>
      <c r="AU363" s="211"/>
      <c r="AW363" s="48" t="s">
        <v>10</v>
      </c>
      <c r="AY363" s="139" t="s">
        <v>47</v>
      </c>
      <c r="AZ363" s="13"/>
      <c r="BA363" s="85">
        <f t="shared" si="1918"/>
        <v>6.68</v>
      </c>
      <c r="BB363" s="86">
        <f t="shared" si="1919"/>
        <v>-37.747570688894427</v>
      </c>
      <c r="BC363" s="90">
        <f t="shared" si="1920"/>
        <v>-79.344657828968892</v>
      </c>
      <c r="BD363" s="92"/>
      <c r="BE363" s="14">
        <f t="shared" si="1917"/>
        <v>-1.613419587174965</v>
      </c>
      <c r="BF363" s="90">
        <f t="shared" si="1942"/>
        <v>-2.8159484012370815E-2</v>
      </c>
      <c r="BG363" s="142">
        <f t="shared" si="1941"/>
        <v>-3.8924703786822831E-4</v>
      </c>
    </row>
    <row r="364" spans="2:59" ht="18.600000000000001" customHeight="1" thickTop="1" thickBot="1">
      <c r="D364" s="1">
        <v>0</v>
      </c>
      <c r="E364" s="8">
        <f t="shared" ref="E364" si="1984">$E$9*$B361</f>
        <v>0.58937840000000008</v>
      </c>
      <c r="F364" s="2">
        <v>1</v>
      </c>
      <c r="G364" s="8">
        <v>0</v>
      </c>
      <c r="I364" s="1">
        <v>0</v>
      </c>
      <c r="J364" s="9">
        <v>0</v>
      </c>
      <c r="K364" s="2">
        <v>1</v>
      </c>
      <c r="L364" s="8">
        <v>0</v>
      </c>
      <c r="N364" s="1">
        <f t="shared" ref="N364" si="1985">D364*I361+F364*I364-E364*J361-G364*J364</f>
        <v>0</v>
      </c>
      <c r="O364" s="9">
        <f t="shared" ref="O364" si="1986">(D364*J361+E364*I361+F364*J364+G364*I364)</f>
        <v>0.58937840000000008</v>
      </c>
      <c r="P364" s="2">
        <f t="shared" ref="P364" si="1987">D364*K361+F364*K364-E364*L361-G364*L364</f>
        <v>0.13100168899279385</v>
      </c>
      <c r="Q364" s="8">
        <f t="shared" ref="Q364" si="1988">(D364*L361+E364*K361+F364*L364+G364*K364)</f>
        <v>0</v>
      </c>
      <c r="S364" s="1">
        <v>0</v>
      </c>
      <c r="T364" s="8">
        <f t="shared" ref="T364" si="1989">$T$9*$B361</f>
        <v>1.2576616</v>
      </c>
      <c r="U364" s="2">
        <v>1</v>
      </c>
      <c r="V364" s="8">
        <v>0</v>
      </c>
      <c r="X364" s="1">
        <f t="shared" ref="X364" si="1990">N364*S361+P364*S364-O364*T361-Q364*T364</f>
        <v>0</v>
      </c>
      <c r="Y364" s="9">
        <f t="shared" ref="Y364" si="1991">(N364*T361+O364*S361+P364*T364+Q364*S364)</f>
        <v>0.75413419378137958</v>
      </c>
      <c r="Z364" s="2">
        <f t="shared" ref="Z364" si="1992">N364*U361+P364*U364-O364*V361-Q364*V364</f>
        <v>0.13100168899279385</v>
      </c>
      <c r="AA364" s="8">
        <f t="shared" ref="AA364" si="1993">(N364*V361+O364*U361+P364*V364+Q364*U364)</f>
        <v>0</v>
      </c>
      <c r="AB364" s="22"/>
      <c r="AC364" s="1">
        <v>0</v>
      </c>
      <c r="AD364" s="9">
        <v>0</v>
      </c>
      <c r="AE364" s="2">
        <v>1</v>
      </c>
      <c r="AF364" s="8">
        <v>0</v>
      </c>
      <c r="AH364" s="1">
        <f t="shared" ref="AH364" si="1994">X364*AC361+Z364*AC364-Y364*AD361-AA364*AD364</f>
        <v>0</v>
      </c>
      <c r="AI364" s="9">
        <f t="shared" ref="AI364" si="1995">(X364*AD361+Y364*AC361+Z364*AD364+AA364*AC364)</f>
        <v>0.75413419378137958</v>
      </c>
      <c r="AJ364" s="2">
        <f t="shared" ref="AJ364" si="1996">X364*AE361+Z364*AE364-Y364*AF361-AA364*AF364</f>
        <v>-0.50482212254609782</v>
      </c>
      <c r="AK364" s="8">
        <f t="shared" ref="AK364" si="1997">(X364*AF361+Y364*AE361+Z364*AF364+AA364*AE364)</f>
        <v>0</v>
      </c>
      <c r="AM364" s="20">
        <f t="shared" ref="AM364" si="1998">1/$AN$9</f>
        <v>1</v>
      </c>
      <c r="AN364" s="27">
        <v>0</v>
      </c>
      <c r="AO364" s="21">
        <v>1</v>
      </c>
      <c r="AP364" s="26">
        <v>0</v>
      </c>
      <c r="AR364" s="1">
        <f t="shared" ref="AR364" si="1999">AH364*AM361+AJ364*AM364-AI364*AN361-AK364*AN364</f>
        <v>-0.50482212254609782</v>
      </c>
      <c r="AS364" s="9">
        <f t="shared" ref="AS364" si="2000">(AH364*AN361+AI364*AM361+AJ364*AN364+AK364*AM364)</f>
        <v>0.75413419378137958</v>
      </c>
      <c r="AT364" s="2">
        <f t="shared" ref="AT364" si="2001">AH364*AO361+AJ364*AO364-AI364*AP361-AK364*AP364</f>
        <v>-0.50482212254609782</v>
      </c>
      <c r="AU364" s="8">
        <f t="shared" ref="AU364" si="2002">(AH364*AP361+AI364*AO361+AJ364*AP364+AK364*AO364)</f>
        <v>0</v>
      </c>
      <c r="AW364" s="49">
        <f t="shared" ref="AW364" si="2003">(180/PI())*ATAN(-1*(AS361/AR361))</f>
        <v>41.434962580790334</v>
      </c>
      <c r="AY364" s="140">
        <f t="shared" ref="AY364" si="2004">20*LOG(((1-(10^(AW361/20)^2)*(1-((1-AY361)/(1+AY361))^2))^0.5))</f>
        <v>-13.756692775277495</v>
      </c>
      <c r="AZ364" s="13"/>
      <c r="BA364" s="85">
        <f t="shared" si="1918"/>
        <v>6.7</v>
      </c>
      <c r="BB364" s="86">
        <f t="shared" si="1919"/>
        <v>-37.79624957010747</v>
      </c>
      <c r="BC364" s="90">
        <f t="shared" si="1920"/>
        <v>-79.376926220712392</v>
      </c>
      <c r="BD364" s="92"/>
      <c r="BE364" s="14">
        <f t="shared" si="1917"/>
        <v>-1.6036021727885328</v>
      </c>
      <c r="BF364" s="90">
        <f t="shared" si="1942"/>
        <v>-2.7988137807294915E-2</v>
      </c>
      <c r="BG364" s="142">
        <f t="shared" si="1941"/>
        <v>-3.8409097028614686E-4</v>
      </c>
    </row>
    <row r="365" spans="2:59" ht="18.600000000000001" customHeight="1">
      <c r="AY365" s="37"/>
      <c r="BA365" s="85">
        <f t="shared" si="1918"/>
        <v>6.72</v>
      </c>
      <c r="BB365" s="86">
        <f t="shared" si="1919"/>
        <v>-37.844804652020855</v>
      </c>
      <c r="BC365" s="90">
        <f t="shared" si="1920"/>
        <v>-79.408998264168162</v>
      </c>
      <c r="BD365" s="88"/>
      <c r="BE365" s="14">
        <f t="shared" si="1917"/>
        <v>-1.5938748093666875</v>
      </c>
      <c r="BF365" s="90">
        <f t="shared" si="1942"/>
        <v>-2.7818363288045652E-2</v>
      </c>
      <c r="BG365" s="142">
        <f t="shared" si="1941"/>
        <v>-3.7901562999241649E-4</v>
      </c>
    </row>
    <row r="366" spans="2:59" ht="18.600000000000001" customHeight="1" thickBot="1">
      <c r="D366" s="22" t="s">
        <v>60</v>
      </c>
      <c r="E366" s="22"/>
      <c r="F366" s="22"/>
      <c r="G366" s="22"/>
      <c r="H366" s="22"/>
      <c r="I366" s="22" t="s">
        <v>61</v>
      </c>
      <c r="J366" s="22"/>
      <c r="K366" s="22"/>
      <c r="L366" s="22"/>
      <c r="M366" s="23"/>
      <c r="N366" s="23"/>
      <c r="O366" s="28" t="s">
        <v>62</v>
      </c>
      <c r="P366" s="23"/>
      <c r="Q366" s="23"/>
      <c r="R366" s="23"/>
      <c r="S366" s="22"/>
      <c r="T366" s="22" t="s">
        <v>63</v>
      </c>
      <c r="U366" s="23"/>
      <c r="V366" s="23"/>
      <c r="W366" s="23"/>
      <c r="X366" s="23"/>
      <c r="Y366" s="28" t="s">
        <v>64</v>
      </c>
      <c r="Z366" s="23"/>
      <c r="AA366" s="23"/>
      <c r="AB366" s="23"/>
      <c r="AC366" s="28" t="s">
        <v>65</v>
      </c>
      <c r="AD366" s="22"/>
      <c r="AE366" s="22"/>
      <c r="AF366" s="22"/>
      <c r="AG366" s="22"/>
      <c r="AH366" s="23"/>
      <c r="AI366" s="28" t="s">
        <v>66</v>
      </c>
      <c r="AJ366" s="23"/>
      <c r="AK366" s="23"/>
      <c r="AL366" s="22"/>
      <c r="AM366" s="28" t="s">
        <v>67</v>
      </c>
      <c r="AN366" s="22"/>
      <c r="AO366" s="23"/>
      <c r="AP366" s="23"/>
      <c r="AQ366" s="23"/>
      <c r="AR366" s="23"/>
      <c r="AS366" s="28" t="s">
        <v>68</v>
      </c>
      <c r="AT366" s="23"/>
      <c r="AU366" s="23"/>
      <c r="BA366" s="85">
        <f t="shared" si="1918"/>
        <v>6.74</v>
      </c>
      <c r="BB366" s="86">
        <f t="shared" si="1919"/>
        <v>-37.893236456303121</v>
      </c>
      <c r="BC366" s="90">
        <f t="shared" si="1920"/>
        <v>-79.440875760355496</v>
      </c>
      <c r="BD366" s="88"/>
      <c r="BE366" s="14">
        <f t="shared" si="1917"/>
        <v>-1.5842363897647598</v>
      </c>
      <c r="BF366" s="90">
        <f t="shared" si="1942"/>
        <v>-2.7650141131303253E-2</v>
      </c>
      <c r="BG366" s="142">
        <f t="shared" si="1941"/>
        <v>-3.7401956888406058E-4</v>
      </c>
    </row>
    <row r="367" spans="2:59" ht="18.600000000000001" customHeight="1" thickBot="1">
      <c r="B367" s="11"/>
      <c r="D367" s="212" t="s">
        <v>69</v>
      </c>
      <c r="E367" s="213"/>
      <c r="F367" s="214" t="s">
        <v>70</v>
      </c>
      <c r="G367" s="215"/>
      <c r="H367" s="207"/>
      <c r="I367" s="212" t="s">
        <v>71</v>
      </c>
      <c r="J367" s="213"/>
      <c r="K367" s="214" t="s">
        <v>72</v>
      </c>
      <c r="L367" s="215"/>
      <c r="M367" s="23"/>
      <c r="N367" s="208" t="s">
        <v>73</v>
      </c>
      <c r="O367" s="209"/>
      <c r="P367" s="210" t="s">
        <v>74</v>
      </c>
      <c r="Q367" s="211"/>
      <c r="R367" s="23"/>
      <c r="S367" s="212" t="s">
        <v>75</v>
      </c>
      <c r="T367" s="213"/>
      <c r="U367" s="214" t="s">
        <v>76</v>
      </c>
      <c r="V367" s="215"/>
      <c r="W367" s="22"/>
      <c r="X367" s="208" t="s">
        <v>77</v>
      </c>
      <c r="Y367" s="209"/>
      <c r="Z367" s="210" t="s">
        <v>78</v>
      </c>
      <c r="AA367" s="211"/>
      <c r="AB367" s="22"/>
      <c r="AC367" s="212" t="s">
        <v>79</v>
      </c>
      <c r="AD367" s="213"/>
      <c r="AE367" s="214" t="s">
        <v>80</v>
      </c>
      <c r="AF367" s="215"/>
      <c r="AG367" s="22"/>
      <c r="AH367" s="208" t="s">
        <v>81</v>
      </c>
      <c r="AI367" s="209"/>
      <c r="AJ367" s="210" t="s">
        <v>82</v>
      </c>
      <c r="AK367" s="211"/>
      <c r="AL367" s="22"/>
      <c r="AM367" s="212" t="s">
        <v>83</v>
      </c>
      <c r="AN367" s="213"/>
      <c r="AO367" s="214" t="s">
        <v>84</v>
      </c>
      <c r="AP367" s="215"/>
      <c r="AQ367" s="23"/>
      <c r="AR367" s="208" t="s">
        <v>85</v>
      </c>
      <c r="AS367" s="209"/>
      <c r="AT367" s="210" t="s">
        <v>86</v>
      </c>
      <c r="AU367" s="211"/>
      <c r="AW367" s="29" t="s">
        <v>4</v>
      </c>
      <c r="AY367" s="136" t="s">
        <v>46</v>
      </c>
      <c r="AZ367" s="13"/>
      <c r="BA367" s="85">
        <f t="shared" si="1918"/>
        <v>6.76</v>
      </c>
      <c r="BB367" s="86">
        <f t="shared" si="1919"/>
        <v>-37.941545502916263</v>
      </c>
      <c r="BC367" s="90">
        <f t="shared" si="1920"/>
        <v>-79.472560488150791</v>
      </c>
      <c r="BD367" s="92"/>
      <c r="BE367" s="14">
        <f t="shared" si="1917"/>
        <v>-1.5746858239473829</v>
      </c>
      <c r="BF367" s="90">
        <f t="shared" si="1942"/>
        <v>-2.7483452312361604E-2</v>
      </c>
      <c r="BG367" s="142">
        <f t="shared" si="1941"/>
        <v>-3.6910136788726426E-4</v>
      </c>
    </row>
    <row r="368" spans="2:59" ht="18.600000000000001" customHeight="1" thickTop="1" thickBot="1">
      <c r="B368" s="40">
        <v>1.06</v>
      </c>
      <c r="D368" s="1">
        <v>1</v>
      </c>
      <c r="E368" s="7">
        <v>0</v>
      </c>
      <c r="F368" s="2">
        <v>0</v>
      </c>
      <c r="G368" s="8">
        <v>0</v>
      </c>
      <c r="I368" s="1">
        <v>1</v>
      </c>
      <c r="J368" s="9">
        <v>0</v>
      </c>
      <c r="K368" s="2">
        <v>0</v>
      </c>
      <c r="L368" s="9">
        <f t="shared" ref="L368" si="2005">IF(0=(1-$J$9*$K$9*$B368^2),10^14,$B368*$K$9/(1-$J$9*$K$9*$B368^2))</f>
        <v>1.5306427352003822</v>
      </c>
      <c r="N368" s="1">
        <f t="shared" ref="N368" si="2006">D368*I368+F368*I371-E368*J368-G368*J371</f>
        <v>1</v>
      </c>
      <c r="O368" s="9">
        <f t="shared" ref="O368" si="2007">(D368*J368+E368*I368+F368*J371+G368*I371)</f>
        <v>0</v>
      </c>
      <c r="P368" s="2">
        <f t="shared" ref="P368" si="2008">D368*K368+F368*K371-E368*L368-G368*L371</f>
        <v>0</v>
      </c>
      <c r="Q368" s="8">
        <f t="shared" ref="Q368" si="2009">(D368*L368+E368*K368+F368*L371+G368*K371)</f>
        <v>1.5306427352003822</v>
      </c>
      <c r="S368" s="1">
        <v>1</v>
      </c>
      <c r="T368" s="7">
        <v>0</v>
      </c>
      <c r="U368" s="2">
        <v>0</v>
      </c>
      <c r="V368" s="8">
        <v>0</v>
      </c>
      <c r="X368" s="1">
        <f t="shared" ref="X368" si="2010">N368*S368+P368*S371-O368*T368-Q368*T371</f>
        <v>-0.96205041044549833</v>
      </c>
      <c r="Y368" s="9">
        <f t="shared" ref="Y368" si="2011">(N368*T368+O368*S368+P368*T371+Q368*S371)</f>
        <v>0</v>
      </c>
      <c r="Z368" s="2">
        <f t="shared" ref="Z368" si="2012">N368*U368+P368*U371-O368*V368-Q368*V371</f>
        <v>0</v>
      </c>
      <c r="AA368" s="8">
        <f t="shared" ref="AA368" si="2013">(N368*V368+O368*U368+P368*V371+Q368*U371)</f>
        <v>1.5306427352003822</v>
      </c>
      <c r="AB368" s="22"/>
      <c r="AC368" s="1">
        <v>1</v>
      </c>
      <c r="AD368" s="9">
        <v>0</v>
      </c>
      <c r="AE368" s="2">
        <v>0</v>
      </c>
      <c r="AF368" s="9">
        <f t="shared" ref="AF368" si="2014">$B368*$AE$9</f>
        <v>0.85933140000000008</v>
      </c>
      <c r="AH368" s="1">
        <f t="shared" ref="AH368" si="2015">X368*AC368+Z368*AC371-Y368*AD368-AA368*AD371</f>
        <v>-0.96205041044549833</v>
      </c>
      <c r="AI368" s="9">
        <f t="shared" ref="AI368" si="2016">(X368*AD368+Y368*AC368+Z368*AD371+AA368*AC371)</f>
        <v>0</v>
      </c>
      <c r="AJ368" s="2">
        <f t="shared" ref="AJ368" si="2017">X368*AE368+Z368*AE371-Y368*AF368-AA368*AF371</f>
        <v>0</v>
      </c>
      <c r="AK368" s="8">
        <f t="shared" ref="AK368" si="2018">(X368*AF368+Y368*AE368+Z368*AF371+AA368*AE371)</f>
        <v>0.70392260912167737</v>
      </c>
      <c r="AM368" s="18">
        <v>1</v>
      </c>
      <c r="AN368" s="25">
        <v>0</v>
      </c>
      <c r="AO368" s="14">
        <v>0</v>
      </c>
      <c r="AP368" s="24">
        <v>0</v>
      </c>
      <c r="AR368" s="1">
        <f t="shared" ref="AR368" si="2019">AH368*AM368+AJ368*AM371-AI368*AN368-AK368*AN371</f>
        <v>-0.96205041044549833</v>
      </c>
      <c r="AS368" s="9">
        <f t="shared" ref="AS368" si="2020">(AH368*AN368+AI368*AM368+AJ368*AN371+AK368*AM371)</f>
        <v>0.70392260912167737</v>
      </c>
      <c r="AT368" s="2">
        <f t="shared" ref="AT368" si="2021">AH368*AO368+AJ368*AO371-AI368*AP368-AK368*AP371</f>
        <v>0</v>
      </c>
      <c r="AU368" s="8">
        <f t="shared" ref="AU368" si="2022">(AH368*AP368+AI368*AO368+AJ368*AP371+AK368*AO371)</f>
        <v>0.70392260912167737</v>
      </c>
      <c r="AW368" s="30">
        <f t="shared" ref="AW368" si="2023">20*LOG(((1+$AN$9)/$AN$9)/((AR368+AR371)^2+(AS368+AS371)^2)^0.5)</f>
        <v>-0.20314592144431157</v>
      </c>
      <c r="AY368" s="137">
        <f t="shared" ref="AY368" si="2024">((AR368^2+AS368^2)^0.5)/((AR371^2+AS371^2)^0.5)</f>
        <v>1.3580560247490068</v>
      </c>
      <c r="AZ368" s="13"/>
      <c r="BA368" s="85">
        <f t="shared" si="1918"/>
        <v>6.78</v>
      </c>
      <c r="BB368" s="86">
        <f t="shared" si="1919"/>
        <v>-37.989732310085003</v>
      </c>
      <c r="BC368" s="90">
        <f t="shared" si="1920"/>
        <v>-79.504054204629739</v>
      </c>
      <c r="BD368" s="92"/>
      <c r="BE368" s="14">
        <f t="shared" si="1917"/>
        <v>-1.5652220386684568</v>
      </c>
      <c r="BF368" s="90">
        <f t="shared" si="1942"/>
        <v>-2.7318278099542573E-2</v>
      </c>
      <c r="BG368" s="142">
        <f t="shared" si="1941"/>
        <v>-3.6425963632164427E-4</v>
      </c>
    </row>
    <row r="369" spans="2:59" ht="18.600000000000001" customHeight="1" thickBot="1">
      <c r="D369" s="3"/>
      <c r="G369" s="4"/>
      <c r="I369" s="3"/>
      <c r="L369" s="4"/>
      <c r="N369" s="3"/>
      <c r="Q369" s="4"/>
      <c r="S369" s="3"/>
      <c r="V369" s="4"/>
      <c r="X369" s="3"/>
      <c r="AA369" s="4"/>
      <c r="AC369" s="3"/>
      <c r="AF369" s="4"/>
      <c r="AH369" s="3"/>
      <c r="AK369" s="4"/>
      <c r="AM369" s="18"/>
      <c r="AN369" s="14"/>
      <c r="AO369" s="14"/>
      <c r="AP369" s="19"/>
      <c r="AR369" s="3"/>
      <c r="AU369" s="4"/>
      <c r="AY369" s="138"/>
      <c r="AZ369" s="13"/>
      <c r="BA369" s="85">
        <f t="shared" si="1918"/>
        <v>6.8</v>
      </c>
      <c r="BB369" s="86">
        <f t="shared" si="1919"/>
        <v>-38.037797394267471</v>
      </c>
      <c r="BC369" s="90">
        <f t="shared" si="1920"/>
        <v>-79.535358645403107</v>
      </c>
      <c r="BD369" s="92"/>
      <c r="BE369" s="14">
        <f t="shared" si="1917"/>
        <v>-1.5558439771580974</v>
      </c>
      <c r="BF369" s="90">
        <f t="shared" si="1942"/>
        <v>-2.7154600048732248E-2</v>
      </c>
      <c r="BG369" s="142">
        <f t="shared" si="1941"/>
        <v>-3.5949301128092087E-4</v>
      </c>
    </row>
    <row r="370" spans="2:59" ht="18.600000000000001" customHeight="1" thickBot="1">
      <c r="D370" s="216" t="s">
        <v>87</v>
      </c>
      <c r="E370" s="217"/>
      <c r="F370" s="218" t="s">
        <v>88</v>
      </c>
      <c r="G370" s="219"/>
      <c r="H370" s="207"/>
      <c r="I370" s="216" t="s">
        <v>89</v>
      </c>
      <c r="J370" s="217"/>
      <c r="K370" s="218" t="s">
        <v>90</v>
      </c>
      <c r="L370" s="219"/>
      <c r="N370" s="208" t="s">
        <v>7</v>
      </c>
      <c r="O370" s="209"/>
      <c r="P370" s="210" t="s">
        <v>8</v>
      </c>
      <c r="Q370" s="211"/>
      <c r="S370" s="216" t="s">
        <v>91</v>
      </c>
      <c r="T370" s="217"/>
      <c r="U370" s="218" t="s">
        <v>92</v>
      </c>
      <c r="V370" s="219"/>
      <c r="W370" s="22"/>
      <c r="X370" s="208" t="s">
        <v>93</v>
      </c>
      <c r="Y370" s="209"/>
      <c r="Z370" s="210" t="s">
        <v>94</v>
      </c>
      <c r="AA370" s="211"/>
      <c r="AB370" s="22"/>
      <c r="AC370" s="216" t="s">
        <v>3</v>
      </c>
      <c r="AD370" s="217"/>
      <c r="AE370" s="218" t="s">
        <v>2</v>
      </c>
      <c r="AF370" s="219"/>
      <c r="AG370" s="22"/>
      <c r="AH370" s="208" t="s">
        <v>95</v>
      </c>
      <c r="AI370" s="209"/>
      <c r="AJ370" s="210" t="s">
        <v>96</v>
      </c>
      <c r="AK370" s="211"/>
      <c r="AL370" s="22"/>
      <c r="AM370" s="216" t="s">
        <v>97</v>
      </c>
      <c r="AN370" s="217"/>
      <c r="AO370" s="218" t="s">
        <v>98</v>
      </c>
      <c r="AP370" s="219"/>
      <c r="AR370" s="208" t="s">
        <v>99</v>
      </c>
      <c r="AS370" s="209"/>
      <c r="AT370" s="210" t="s">
        <v>100</v>
      </c>
      <c r="AU370" s="211"/>
      <c r="AW370" s="48" t="s">
        <v>10</v>
      </c>
      <c r="AY370" s="139" t="s">
        <v>47</v>
      </c>
      <c r="AZ370" s="13"/>
      <c r="BA370" s="85">
        <f t="shared" si="1918"/>
        <v>6.82</v>
      </c>
      <c r="BB370" s="86">
        <f t="shared" si="1919"/>
        <v>-38.085741270127414</v>
      </c>
      <c r="BC370" s="90">
        <f t="shared" si="1920"/>
        <v>-79.56647552494627</v>
      </c>
      <c r="BD370" s="92"/>
      <c r="BE370" s="14">
        <f t="shared" si="1917"/>
        <v>-1.5465505988246138</v>
      </c>
      <c r="BF370" s="90">
        <f t="shared" si="1942"/>
        <v>-2.6992399998179456E-2</v>
      </c>
      <c r="BG370" s="142">
        <f t="shared" si="1941"/>
        <v>-3.5480015702324212E-4</v>
      </c>
    </row>
    <row r="371" spans="2:59" ht="18.600000000000001" customHeight="1" thickTop="1" thickBot="1">
      <c r="D371" s="1">
        <v>0</v>
      </c>
      <c r="E371" s="8">
        <f t="shared" ref="E371" si="2025">$E$9*$B368</f>
        <v>0.60071260000000004</v>
      </c>
      <c r="F371" s="2">
        <v>1</v>
      </c>
      <c r="G371" s="8">
        <v>0</v>
      </c>
      <c r="I371" s="1">
        <v>0</v>
      </c>
      <c r="J371" s="9">
        <v>0</v>
      </c>
      <c r="K371" s="2">
        <v>1</v>
      </c>
      <c r="L371" s="8">
        <v>0</v>
      </c>
      <c r="N371" s="1">
        <f t="shared" ref="N371" si="2026">D371*I368+F371*I371-E371*J368-G371*J371</f>
        <v>0</v>
      </c>
      <c r="O371" s="9">
        <f t="shared" ref="O371" si="2027">(D371*J368+E371*I368+F371*J371+G371*I371)</f>
        <v>0.60071260000000004</v>
      </c>
      <c r="P371" s="2">
        <f t="shared" ref="P371" si="2028">D371*K368+F371*K371-E371*L368-G371*L371</f>
        <v>8.0523622866666811E-2</v>
      </c>
      <c r="Q371" s="8">
        <f t="shared" ref="Q371" si="2029">(D371*L368+E371*K368+F371*L371+G371*K371)</f>
        <v>0</v>
      </c>
      <c r="S371" s="1">
        <v>0</v>
      </c>
      <c r="T371" s="8">
        <f t="shared" ref="T371" si="2030">$T$9*$B368</f>
        <v>1.2818474</v>
      </c>
      <c r="U371" s="2">
        <v>1</v>
      </c>
      <c r="V371" s="8">
        <v>0</v>
      </c>
      <c r="X371" s="1">
        <f t="shared" ref="X371" si="2031">N371*S368+P371*S371-O371*T368-Q371*T371</f>
        <v>0</v>
      </c>
      <c r="Y371" s="9">
        <f t="shared" ref="Y371" si="2032">(N371*T368+O371*S368+P371*T371+Q371*S371)</f>
        <v>0.70393159661021742</v>
      </c>
      <c r="Z371" s="2">
        <f t="shared" ref="Z371" si="2033">N371*U368+P371*U371-O371*V368-Q371*V371</f>
        <v>8.0523622866666811E-2</v>
      </c>
      <c r="AA371" s="8">
        <f t="shared" ref="AA371" si="2034">(N371*V368+O371*U368+P371*V371+Q371*U371)</f>
        <v>0</v>
      </c>
      <c r="AB371" s="22"/>
      <c r="AC371" s="1">
        <v>0</v>
      </c>
      <c r="AD371" s="9">
        <v>0</v>
      </c>
      <c r="AE371" s="2">
        <v>1</v>
      </c>
      <c r="AF371" s="8">
        <v>0</v>
      </c>
      <c r="AH371" s="1">
        <f t="shared" ref="AH371" si="2035">X371*AC368+Z371*AC371-Y371*AD368-AA371*AD371</f>
        <v>0</v>
      </c>
      <c r="AI371" s="9">
        <f t="shared" ref="AI371" si="2036">(X371*AD368+Y371*AC368+Z371*AD371+AA371*AC371)</f>
        <v>0.70393159661021742</v>
      </c>
      <c r="AJ371" s="2">
        <f t="shared" ref="AJ371" si="2037">X371*AE368+Z371*AE371-Y371*AF368-AA371*AF371</f>
        <v>-0.52438690155262668</v>
      </c>
      <c r="AK371" s="8">
        <f t="shared" ref="AK371" si="2038">(X371*AF368+Y371*AE368+Z371*AF371+AA371*AE371)</f>
        <v>0</v>
      </c>
      <c r="AM371" s="20">
        <f t="shared" ref="AM371" si="2039">1/$AN$9</f>
        <v>1</v>
      </c>
      <c r="AN371" s="27">
        <v>0</v>
      </c>
      <c r="AO371" s="21">
        <v>1</v>
      </c>
      <c r="AP371" s="26">
        <v>0</v>
      </c>
      <c r="AR371" s="1">
        <f t="shared" ref="AR371" si="2040">AH371*AM368+AJ371*AM371-AI371*AN368-AK371*AN371</f>
        <v>-0.52438690155262668</v>
      </c>
      <c r="AS371" s="9">
        <f t="shared" ref="AS371" si="2041">(AH371*AN368+AI371*AM368+AJ371*AN371+AK371*AM371)</f>
        <v>0.70393159661021742</v>
      </c>
      <c r="AT371" s="2">
        <f t="shared" ref="AT371" si="2042">AH371*AO368+AJ371*AO371-AI371*AP368-AK371*AP371</f>
        <v>-0.52438690155262668</v>
      </c>
      <c r="AU371" s="8">
        <f t="shared" ref="AU371" si="2043">(AH371*AP368+AI371*AO368+AJ371*AP371+AK371*AO371)</f>
        <v>0</v>
      </c>
      <c r="AW371" s="49">
        <f t="shared" ref="AW371" si="2044">(180/PI())*ATAN(-1*(AS368/AR368))</f>
        <v>36.19255892507762</v>
      </c>
      <c r="AY371" s="140">
        <f t="shared" ref="AY371" si="2045">20*LOG(((1-(10^(AW368/20)^2)*(1-((1-AY368)/(1+AY368))^2))^0.5))</f>
        <v>-11.693998057550425</v>
      </c>
      <c r="AZ371" s="13"/>
      <c r="BA371" s="85">
        <f t="shared" si="1918"/>
        <v>6.84</v>
      </c>
      <c r="BB371" s="86">
        <f t="shared" si="1919"/>
        <v>-38.133564450507841</v>
      </c>
      <c r="BC371" s="90">
        <f t="shared" si="1920"/>
        <v>-79.597406536922762</v>
      </c>
      <c r="BD371" s="92"/>
      <c r="BE371" s="14">
        <f t="shared" si="1917"/>
        <v>-1.5373408789450238</v>
      </c>
      <c r="BF371" s="90">
        <f t="shared" si="1942"/>
        <v>-2.6831660063094235E-2</v>
      </c>
      <c r="BG371" s="142">
        <f t="shared" si="1941"/>
        <v>-3.5017976438080225E-4</v>
      </c>
    </row>
    <row r="372" spans="2:59" ht="18.600000000000001" customHeight="1">
      <c r="AY372" s="37"/>
      <c r="BA372" s="85">
        <f t="shared" si="1918"/>
        <v>6.86</v>
      </c>
      <c r="BB372" s="86">
        <f t="shared" si="1919"/>
        <v>-38.181267446406004</v>
      </c>
      <c r="BC372" s="90">
        <f t="shared" si="1920"/>
        <v>-79.628153354501663</v>
      </c>
      <c r="BD372" s="88"/>
      <c r="BE372" s="14">
        <f t="shared" si="1917"/>
        <v>-1.5282138083826495</v>
      </c>
      <c r="BF372" s="90">
        <f t="shared" si="1942"/>
        <v>-2.6672362630718954E-2</v>
      </c>
      <c r="BG372" s="142">
        <f t="shared" si="1941"/>
        <v>-3.4563055018104025E-4</v>
      </c>
    </row>
    <row r="373" spans="2:59" ht="18.600000000000001" customHeight="1" thickBot="1">
      <c r="D373" s="22" t="s">
        <v>60</v>
      </c>
      <c r="E373" s="22"/>
      <c r="F373" s="22"/>
      <c r="G373" s="22"/>
      <c r="H373" s="22"/>
      <c r="I373" s="22" t="s">
        <v>61</v>
      </c>
      <c r="J373" s="22"/>
      <c r="K373" s="22"/>
      <c r="L373" s="22"/>
      <c r="M373" s="23"/>
      <c r="N373" s="23"/>
      <c r="O373" s="28" t="s">
        <v>62</v>
      </c>
      <c r="P373" s="23"/>
      <c r="Q373" s="23"/>
      <c r="R373" s="23"/>
      <c r="S373" s="22"/>
      <c r="T373" s="22" t="s">
        <v>63</v>
      </c>
      <c r="U373" s="23"/>
      <c r="V373" s="23"/>
      <c r="W373" s="23"/>
      <c r="X373" s="23"/>
      <c r="Y373" s="28" t="s">
        <v>64</v>
      </c>
      <c r="Z373" s="23"/>
      <c r="AA373" s="23"/>
      <c r="AB373" s="23"/>
      <c r="AC373" s="28" t="s">
        <v>65</v>
      </c>
      <c r="AD373" s="22"/>
      <c r="AE373" s="22"/>
      <c r="AF373" s="22"/>
      <c r="AG373" s="22"/>
      <c r="AH373" s="23"/>
      <c r="AI373" s="28" t="s">
        <v>66</v>
      </c>
      <c r="AJ373" s="23"/>
      <c r="AK373" s="23"/>
      <c r="AL373" s="22"/>
      <c r="AM373" s="28" t="s">
        <v>67</v>
      </c>
      <c r="AN373" s="22"/>
      <c r="AO373" s="23"/>
      <c r="AP373" s="23"/>
      <c r="AQ373" s="23"/>
      <c r="AR373" s="23"/>
      <c r="AS373" s="28" t="s">
        <v>68</v>
      </c>
      <c r="AT373" s="23"/>
      <c r="AU373" s="23"/>
      <c r="BA373" s="85">
        <f t="shared" si="1918"/>
        <v>6.88</v>
      </c>
      <c r="BB373" s="86">
        <f t="shared" si="1919"/>
        <v>-38.228850766949741</v>
      </c>
      <c r="BC373" s="90">
        <f t="shared" si="1920"/>
        <v>-79.658717630669315</v>
      </c>
      <c r="BD373" s="88"/>
      <c r="BE373" s="14">
        <f t="shared" si="1917"/>
        <v>-1.5191683932918569</v>
      </c>
      <c r="BF373" s="90">
        <f t="shared" si="1942"/>
        <v>-2.6514490355175044E-2</v>
      </c>
      <c r="BG373" s="142">
        <f t="shared" si="1941"/>
        <v>-3.4115125668134657E-4</v>
      </c>
    </row>
    <row r="374" spans="2:59" ht="18.600000000000001" customHeight="1" thickBot="1">
      <c r="B374" s="11"/>
      <c r="D374" s="212" t="s">
        <v>69</v>
      </c>
      <c r="E374" s="213"/>
      <c r="F374" s="214" t="s">
        <v>70</v>
      </c>
      <c r="G374" s="215"/>
      <c r="H374" s="207"/>
      <c r="I374" s="212" t="s">
        <v>71</v>
      </c>
      <c r="J374" s="213"/>
      <c r="K374" s="214" t="s">
        <v>72</v>
      </c>
      <c r="L374" s="215"/>
      <c r="M374" s="23"/>
      <c r="N374" s="208" t="s">
        <v>73</v>
      </c>
      <c r="O374" s="209"/>
      <c r="P374" s="210" t="s">
        <v>74</v>
      </c>
      <c r="Q374" s="211"/>
      <c r="R374" s="23"/>
      <c r="S374" s="212" t="s">
        <v>75</v>
      </c>
      <c r="T374" s="213"/>
      <c r="U374" s="214" t="s">
        <v>76</v>
      </c>
      <c r="V374" s="215"/>
      <c r="W374" s="22"/>
      <c r="X374" s="208" t="s">
        <v>77</v>
      </c>
      <c r="Y374" s="209"/>
      <c r="Z374" s="210" t="s">
        <v>78</v>
      </c>
      <c r="AA374" s="211"/>
      <c r="AB374" s="22"/>
      <c r="AC374" s="212" t="s">
        <v>79</v>
      </c>
      <c r="AD374" s="213"/>
      <c r="AE374" s="214" t="s">
        <v>80</v>
      </c>
      <c r="AF374" s="215"/>
      <c r="AG374" s="22"/>
      <c r="AH374" s="208" t="s">
        <v>81</v>
      </c>
      <c r="AI374" s="209"/>
      <c r="AJ374" s="210" t="s">
        <v>82</v>
      </c>
      <c r="AK374" s="211"/>
      <c r="AL374" s="22"/>
      <c r="AM374" s="212" t="s">
        <v>83</v>
      </c>
      <c r="AN374" s="213"/>
      <c r="AO374" s="214" t="s">
        <v>84</v>
      </c>
      <c r="AP374" s="215"/>
      <c r="AQ374" s="23"/>
      <c r="AR374" s="208" t="s">
        <v>85</v>
      </c>
      <c r="AS374" s="209"/>
      <c r="AT374" s="210" t="s">
        <v>86</v>
      </c>
      <c r="AU374" s="211"/>
      <c r="AW374" s="29" t="s">
        <v>4</v>
      </c>
      <c r="AY374" s="136" t="s">
        <v>46</v>
      </c>
      <c r="AZ374" s="13"/>
      <c r="BA374" s="85">
        <f t="shared" si="1918"/>
        <v>6.9</v>
      </c>
      <c r="BB374" s="86">
        <f t="shared" si="1919"/>
        <v>-38.27631491937511</v>
      </c>
      <c r="BC374" s="90">
        <f t="shared" si="1920"/>
        <v>-79.689100998535153</v>
      </c>
      <c r="BD374" s="92"/>
      <c r="BE374" s="14">
        <f t="shared" si="1917"/>
        <v>-1.5102036548477182</v>
      </c>
      <c r="BF374" s="90">
        <f t="shared" si="1942"/>
        <v>-2.6358026152744705E-2</v>
      </c>
      <c r="BG374" s="142">
        <f t="shared" si="1941"/>
        <v>-3.3674065101534903E-4</v>
      </c>
    </row>
    <row r="375" spans="2:59" ht="18.600000000000001" customHeight="1" thickTop="1" thickBot="1">
      <c r="B375" s="40">
        <v>1.08</v>
      </c>
      <c r="D375" s="1">
        <v>1</v>
      </c>
      <c r="E375" s="7">
        <v>0</v>
      </c>
      <c r="F375" s="2">
        <v>0</v>
      </c>
      <c r="G375" s="8">
        <v>0</v>
      </c>
      <c r="I375" s="1">
        <v>1</v>
      </c>
      <c r="J375" s="9">
        <v>0</v>
      </c>
      <c r="K375" s="2">
        <v>0</v>
      </c>
      <c r="L375" s="9">
        <f t="shared" ref="L375" si="2046">IF(0=(1-$J$9*$K$9*$B375^2),10^14,$B375*$K$9/(1-$J$9*$K$9*$B375^2))</f>
        <v>1.5895486677859452</v>
      </c>
      <c r="N375" s="1">
        <f t="shared" ref="N375" si="2047">D375*I375+F375*I378-E375*J375-G375*J378</f>
        <v>1</v>
      </c>
      <c r="O375" s="9">
        <f t="shared" ref="O375" si="2048">(D375*J375+E375*I375+F375*J378+G375*I378)</f>
        <v>0</v>
      </c>
      <c r="P375" s="2">
        <f t="shared" ref="P375" si="2049">D375*K375+F375*K378-E375*L375-G375*L378</f>
        <v>0</v>
      </c>
      <c r="Q375" s="8">
        <f t="shared" ref="Q375" si="2050">(D375*L375+E375*K375+F375*L378+G375*K378)</f>
        <v>1.5895486677859452</v>
      </c>
      <c r="S375" s="1">
        <v>1</v>
      </c>
      <c r="T375" s="7">
        <v>0</v>
      </c>
      <c r="U375" s="2">
        <v>0</v>
      </c>
      <c r="V375" s="8">
        <v>0</v>
      </c>
      <c r="X375" s="1">
        <f t="shared" ref="X375" si="2051">N375*S375+P375*S378-O375*T375-Q375*T378</f>
        <v>-1.0760033331442149</v>
      </c>
      <c r="Y375" s="9">
        <f t="shared" ref="Y375" si="2052">(N375*T375+O375*S375+P375*T378+Q375*S378)</f>
        <v>0</v>
      </c>
      <c r="Z375" s="2">
        <f t="shared" ref="Z375" si="2053">N375*U375+P375*U378-O375*V375-Q375*V378</f>
        <v>0</v>
      </c>
      <c r="AA375" s="8">
        <f t="shared" ref="AA375" si="2054">(N375*V375+O375*U375+P375*V378+Q375*U378)</f>
        <v>1.5895486677859452</v>
      </c>
      <c r="AB375" s="22"/>
      <c r="AC375" s="1">
        <v>1</v>
      </c>
      <c r="AD375" s="9">
        <v>0</v>
      </c>
      <c r="AE375" s="2">
        <v>0</v>
      </c>
      <c r="AF375" s="9">
        <f t="shared" ref="AF375" si="2055">$B375*$AE$9</f>
        <v>0.87554520000000013</v>
      </c>
      <c r="AH375" s="1">
        <f t="shared" ref="AH375" si="2056">X375*AC375+Z375*AC378-Y375*AD375-AA375*AD378</f>
        <v>-1.0760033331442149</v>
      </c>
      <c r="AI375" s="9">
        <f t="shared" ref="AI375" si="2057">(X375*AD375+Y375*AC375+Z375*AD378+AA375*AC378)</f>
        <v>0</v>
      </c>
      <c r="AJ375" s="2">
        <f t="shared" ref="AJ375" si="2058">X375*AE375+Z375*AE378-Y375*AF375-AA375*AF378</f>
        <v>0</v>
      </c>
      <c r="AK375" s="8">
        <f t="shared" ref="AK375" si="2059">(X375*AF375+Y375*AE375+Z375*AF378+AA375*AE378)</f>
        <v>0.64745911426752678</v>
      </c>
      <c r="AM375" s="18">
        <v>1</v>
      </c>
      <c r="AN375" s="25">
        <v>0</v>
      </c>
      <c r="AO375" s="14">
        <v>0</v>
      </c>
      <c r="AP375" s="24">
        <v>0</v>
      </c>
      <c r="AR375" s="1">
        <f t="shared" ref="AR375" si="2060">AH375*AM375+AJ375*AM378-AI375*AN375-AK375*AN378</f>
        <v>-1.0760033331442149</v>
      </c>
      <c r="AS375" s="9">
        <f t="shared" ref="AS375" si="2061">(AH375*AN375+AI375*AM375+AJ375*AN378+AK375*AM378)</f>
        <v>0.64745911426752678</v>
      </c>
      <c r="AT375" s="2">
        <f t="shared" ref="AT375" si="2062">AH375*AO375+AJ375*AO378-AI375*AP375-AK375*AP378</f>
        <v>0</v>
      </c>
      <c r="AU375" s="8">
        <f t="shared" ref="AU375" si="2063">(AH375*AP375+AI375*AO375+AJ375*AP378+AK375*AO378)</f>
        <v>0.64745911426752678</v>
      </c>
      <c r="AW375" s="30">
        <f t="shared" ref="AW375" si="2064">20*LOG(((1+$AN$9)/$AN$9)/((AR375+AR378)^2+(AS375+AS378)^2)^0.5)</f>
        <v>-0.30149213626216159</v>
      </c>
      <c r="AY375" s="137">
        <f t="shared" ref="AY375" si="2065">((AR375^2+AS375^2)^0.5)/((AR378^2+AS378^2)^0.5)</f>
        <v>1.4897469616801706</v>
      </c>
      <c r="AZ375" s="13"/>
      <c r="BA375" s="85">
        <f t="shared" si="1918"/>
        <v>6.92</v>
      </c>
      <c r="BB375" s="86">
        <f t="shared" si="1919"/>
        <v>-38.3236604090052</v>
      </c>
      <c r="BC375" s="90">
        <f t="shared" si="1920"/>
        <v>-79.719305071632107</v>
      </c>
      <c r="BD375" s="92"/>
      <c r="BE375" s="14">
        <f t="shared" si="1917"/>
        <v>-1.5013186289671063</v>
      </c>
      <c r="BF375" s="90">
        <f t="shared" si="1942"/>
        <v>-2.620295319700312E-2</v>
      </c>
      <c r="BG375" s="142">
        <f t="shared" si="1941"/>
        <v>-3.3239752465656354E-4</v>
      </c>
    </row>
    <row r="376" spans="2:59" ht="18.600000000000001" customHeight="1" thickBot="1">
      <c r="D376" s="3"/>
      <c r="G376" s="4"/>
      <c r="I376" s="3"/>
      <c r="L376" s="4"/>
      <c r="N376" s="3"/>
      <c r="Q376" s="4"/>
      <c r="S376" s="3"/>
      <c r="V376" s="4"/>
      <c r="X376" s="3"/>
      <c r="AA376" s="4"/>
      <c r="AC376" s="3"/>
      <c r="AF376" s="4"/>
      <c r="AH376" s="3"/>
      <c r="AK376" s="4"/>
      <c r="AM376" s="18"/>
      <c r="AN376" s="14"/>
      <c r="AO376" s="14"/>
      <c r="AP376" s="19"/>
      <c r="AR376" s="3"/>
      <c r="AU376" s="4"/>
      <c r="AY376" s="138"/>
      <c r="AZ376" s="13"/>
      <c r="BA376" s="85">
        <f t="shared" si="1918"/>
        <v>6.94</v>
      </c>
      <c r="BB376" s="86">
        <f t="shared" si="1919"/>
        <v>-38.370887739230199</v>
      </c>
      <c r="BC376" s="90">
        <f t="shared" si="1920"/>
        <v>-79.74933144421145</v>
      </c>
      <c r="BD376" s="92"/>
      <c r="BE376" s="14">
        <f t="shared" si="1917"/>
        <v>-1.492512366039765</v>
      </c>
      <c r="BF376" s="90">
        <f t="shared" si="1942"/>
        <v>-2.60492549141247E-2</v>
      </c>
      <c r="BG376" s="142">
        <f t="shared" si="1941"/>
        <v>-3.2812069288880172E-4</v>
      </c>
    </row>
    <row r="377" spans="2:59" ht="18.600000000000001" customHeight="1" thickBot="1">
      <c r="D377" s="216" t="s">
        <v>87</v>
      </c>
      <c r="E377" s="217"/>
      <c r="F377" s="218" t="s">
        <v>88</v>
      </c>
      <c r="G377" s="219"/>
      <c r="H377" s="207"/>
      <c r="I377" s="216" t="s">
        <v>89</v>
      </c>
      <c r="J377" s="217"/>
      <c r="K377" s="218" t="s">
        <v>90</v>
      </c>
      <c r="L377" s="219"/>
      <c r="N377" s="208" t="s">
        <v>7</v>
      </c>
      <c r="O377" s="209"/>
      <c r="P377" s="210" t="s">
        <v>8</v>
      </c>
      <c r="Q377" s="211"/>
      <c r="S377" s="216" t="s">
        <v>91</v>
      </c>
      <c r="T377" s="217"/>
      <c r="U377" s="218" t="s">
        <v>92</v>
      </c>
      <c r="V377" s="219"/>
      <c r="W377" s="22"/>
      <c r="X377" s="208" t="s">
        <v>93</v>
      </c>
      <c r="Y377" s="209"/>
      <c r="Z377" s="210" t="s">
        <v>94</v>
      </c>
      <c r="AA377" s="211"/>
      <c r="AB377" s="22"/>
      <c r="AC377" s="216" t="s">
        <v>3</v>
      </c>
      <c r="AD377" s="217"/>
      <c r="AE377" s="218" t="s">
        <v>2</v>
      </c>
      <c r="AF377" s="219"/>
      <c r="AG377" s="22"/>
      <c r="AH377" s="208" t="s">
        <v>95</v>
      </c>
      <c r="AI377" s="209"/>
      <c r="AJ377" s="210" t="s">
        <v>96</v>
      </c>
      <c r="AK377" s="211"/>
      <c r="AL377" s="22"/>
      <c r="AM377" s="216" t="s">
        <v>97</v>
      </c>
      <c r="AN377" s="217"/>
      <c r="AO377" s="218" t="s">
        <v>98</v>
      </c>
      <c r="AP377" s="219"/>
      <c r="AR377" s="208" t="s">
        <v>99</v>
      </c>
      <c r="AS377" s="209"/>
      <c r="AT377" s="210" t="s">
        <v>100</v>
      </c>
      <c r="AU377" s="211"/>
      <c r="AW377" s="48" t="s">
        <v>10</v>
      </c>
      <c r="AY377" s="139" t="s">
        <v>47</v>
      </c>
      <c r="AZ377" s="13"/>
      <c r="BA377" s="85">
        <f t="shared" si="1918"/>
        <v>6.96</v>
      </c>
      <c r="BB377" s="86">
        <f t="shared" si="1919"/>
        <v>-38.41799741148855</v>
      </c>
      <c r="BC377" s="90">
        <f t="shared" si="1920"/>
        <v>-79.779181691532244</v>
      </c>
      <c r="BD377" s="92"/>
      <c r="BE377" s="14">
        <f t="shared" si="1917"/>
        <v>-1.483783930668602</v>
      </c>
      <c r="BF377" s="90">
        <f t="shared" si="1942"/>
        <v>-2.5896914978350373E-2</v>
      </c>
      <c r="BG377" s="142">
        <f t="shared" si="1941"/>
        <v>-3.2390899429394354E-4</v>
      </c>
    </row>
    <row r="378" spans="2:59" ht="18.600000000000001" customHeight="1" thickTop="1" thickBot="1">
      <c r="D378" s="1">
        <v>0</v>
      </c>
      <c r="E378" s="8">
        <f t="shared" ref="E378" si="2066">$E$9*$B375</f>
        <v>0.61204680000000011</v>
      </c>
      <c r="F378" s="2">
        <v>1</v>
      </c>
      <c r="G378" s="8">
        <v>0</v>
      </c>
      <c r="I378" s="1">
        <v>0</v>
      </c>
      <c r="J378" s="9">
        <v>0</v>
      </c>
      <c r="K378" s="2">
        <v>1</v>
      </c>
      <c r="L378" s="8">
        <v>0</v>
      </c>
      <c r="N378" s="1">
        <f t="shared" ref="N378" si="2067">D378*I375+F378*I378-E378*J375-G378*J378</f>
        <v>0</v>
      </c>
      <c r="O378" s="9">
        <f t="shared" ref="O378" si="2068">(D378*J375+E378*I375+F378*J378+G378*I378)</f>
        <v>0.61204680000000011</v>
      </c>
      <c r="P378" s="2">
        <f t="shared" ref="P378" si="2069">D378*K375+F378*K378-E378*L375-G378*L378</f>
        <v>2.7121824437349007E-2</v>
      </c>
      <c r="Q378" s="8">
        <f t="shared" ref="Q378" si="2070">(D378*L375+E378*K375+F378*L378+G378*K378)</f>
        <v>0</v>
      </c>
      <c r="S378" s="1">
        <v>0</v>
      </c>
      <c r="T378" s="8">
        <f t="shared" ref="T378" si="2071">$T$9*$B375</f>
        <v>1.3060332000000001</v>
      </c>
      <c r="U378" s="2">
        <v>1</v>
      </c>
      <c r="V378" s="8">
        <v>0</v>
      </c>
      <c r="X378" s="1">
        <f t="shared" ref="X378" si="2072">N378*S375+P378*S378-O378*T375-Q378*T378</f>
        <v>0</v>
      </c>
      <c r="Y378" s="9">
        <f t="shared" ref="Y378" si="2073">(N378*T375+O378*S375+P378*T378+Q378*S378)</f>
        <v>0.6474688031597492</v>
      </c>
      <c r="Z378" s="2">
        <f t="shared" ref="Z378" si="2074">N378*U375+P378*U378-O378*V375-Q378*V378</f>
        <v>2.7121824437349007E-2</v>
      </c>
      <c r="AA378" s="8">
        <f t="shared" ref="AA378" si="2075">(N378*V375+O378*U375+P378*V378+Q378*U378)</f>
        <v>0</v>
      </c>
      <c r="AB378" s="22"/>
      <c r="AC378" s="1">
        <v>0</v>
      </c>
      <c r="AD378" s="9">
        <v>0</v>
      </c>
      <c r="AE378" s="2">
        <v>1</v>
      </c>
      <c r="AF378" s="8">
        <v>0</v>
      </c>
      <c r="AH378" s="1">
        <f t="shared" ref="AH378" si="2076">X378*AC375+Z378*AC378-Y378*AD375-AA378*AD378</f>
        <v>0</v>
      </c>
      <c r="AI378" s="9">
        <f t="shared" ref="AI378" si="2077">(X378*AD375+Y378*AC375+Z378*AD378+AA378*AC378)</f>
        <v>0.6474688031597492</v>
      </c>
      <c r="AJ378" s="2">
        <f t="shared" ref="AJ378" si="2078">X378*AE375+Z378*AE378-Y378*AF375-AA378*AF378</f>
        <v>-0.53976637831891427</v>
      </c>
      <c r="AK378" s="8">
        <f t="shared" ref="AK378" si="2079">(X378*AF375+Y378*AE375+Z378*AF378+AA378*AE378)</f>
        <v>0</v>
      </c>
      <c r="AM378" s="20">
        <f t="shared" ref="AM378" si="2080">1/$AN$9</f>
        <v>1</v>
      </c>
      <c r="AN378" s="27">
        <v>0</v>
      </c>
      <c r="AO378" s="21">
        <v>1</v>
      </c>
      <c r="AP378" s="26">
        <v>0</v>
      </c>
      <c r="AR378" s="1">
        <f t="shared" ref="AR378" si="2081">AH378*AM375+AJ378*AM378-AI378*AN375-AK378*AN378</f>
        <v>-0.53976637831891427</v>
      </c>
      <c r="AS378" s="9">
        <f t="shared" ref="AS378" si="2082">(AH378*AN375+AI378*AM375+AJ378*AN378+AK378*AM378)</f>
        <v>0.6474688031597492</v>
      </c>
      <c r="AT378" s="2">
        <f t="shared" ref="AT378" si="2083">AH378*AO375+AJ378*AO378-AI378*AP375-AK378*AP378</f>
        <v>-0.53976637831891427</v>
      </c>
      <c r="AU378" s="8">
        <f t="shared" ref="AU378" si="2084">(AH378*AP375+AI378*AO375+AJ378*AP378+AK378*AO378)</f>
        <v>0</v>
      </c>
      <c r="AW378" s="49">
        <f t="shared" ref="AW378" si="2085">(180/PI())*ATAN(-1*(AS375/AR375))</f>
        <v>31.036413615907129</v>
      </c>
      <c r="AY378" s="140">
        <f t="shared" ref="AY378" si="2086">20*LOG(((1-(10^(AW375/20)^2)*(1-((1-AY375)/(1+AY375))^2))^0.5))</f>
        <v>-9.8647035752159553</v>
      </c>
      <c r="AZ378" s="13"/>
      <c r="BA378" s="85">
        <f t="shared" si="1918"/>
        <v>6.98</v>
      </c>
      <c r="BB378" s="86">
        <f t="shared" si="1919"/>
        <v>-38.464989925249292</v>
      </c>
      <c r="BC378" s="90">
        <f t="shared" si="1920"/>
        <v>-79.808857370145617</v>
      </c>
      <c r="BD378" s="92"/>
      <c r="BE378" s="14">
        <f t="shared" si="1917"/>
        <v>-1.4751324014149663</v>
      </c>
      <c r="BF378" s="90">
        <f t="shared" si="1942"/>
        <v>-2.5745917307541822E-2</v>
      </c>
      <c r="BG378" s="142">
        <f t="shared" si="1941"/>
        <v>-3.1976129024935841E-4</v>
      </c>
    </row>
    <row r="379" spans="2:59" ht="18.600000000000001" customHeight="1">
      <c r="AY379" s="37"/>
      <c r="BA379" s="85">
        <f t="shared" si="1918"/>
        <v>6.9999999999999902</v>
      </c>
      <c r="BB379" s="86">
        <f t="shared" si="1919"/>
        <v>-38.511865777995375</v>
      </c>
      <c r="BC379" s="90">
        <f t="shared" si="1920"/>
        <v>-79.838360018173901</v>
      </c>
      <c r="BD379" s="88"/>
      <c r="BE379" s="14">
        <f t="shared" si="1917"/>
        <v>-1.46655687054039</v>
      </c>
      <c r="BF379" s="90">
        <f t="shared" si="1942"/>
        <v>-2.5596246058674034E-2</v>
      </c>
      <c r="BG379" s="142">
        <f t="shared" si="1941"/>
        <v>-3.1567646443594102E-4</v>
      </c>
    </row>
    <row r="380" spans="2:59" ht="18.600000000000001" customHeight="1" thickBot="1">
      <c r="D380" s="22" t="s">
        <v>60</v>
      </c>
      <c r="E380" s="22"/>
      <c r="F380" s="22"/>
      <c r="G380" s="22"/>
      <c r="H380" s="22"/>
      <c r="I380" s="22" t="s">
        <v>61</v>
      </c>
      <c r="J380" s="22"/>
      <c r="K380" s="22"/>
      <c r="L380" s="22"/>
      <c r="M380" s="23"/>
      <c r="N380" s="23"/>
      <c r="O380" s="28" t="s">
        <v>62</v>
      </c>
      <c r="P380" s="23"/>
      <c r="Q380" s="23"/>
      <c r="R380" s="23"/>
      <c r="S380" s="22"/>
      <c r="T380" s="22" t="s">
        <v>63</v>
      </c>
      <c r="U380" s="23"/>
      <c r="V380" s="23"/>
      <c r="W380" s="23"/>
      <c r="X380" s="23"/>
      <c r="Y380" s="28" t="s">
        <v>64</v>
      </c>
      <c r="Z380" s="23"/>
      <c r="AA380" s="23"/>
      <c r="AB380" s="23"/>
      <c r="AC380" s="28" t="s">
        <v>65</v>
      </c>
      <c r="AD380" s="22"/>
      <c r="AE380" s="22"/>
      <c r="AF380" s="22"/>
      <c r="AG380" s="22"/>
      <c r="AH380" s="23"/>
      <c r="AI380" s="28" t="s">
        <v>66</v>
      </c>
      <c r="AJ380" s="23"/>
      <c r="AK380" s="23"/>
      <c r="AL380" s="22"/>
      <c r="AM380" s="28" t="s">
        <v>67</v>
      </c>
      <c r="AN380" s="22"/>
      <c r="AO380" s="23"/>
      <c r="AP380" s="23"/>
      <c r="AQ380" s="23"/>
      <c r="AR380" s="23"/>
      <c r="AS380" s="28" t="s">
        <v>68</v>
      </c>
      <c r="AT380" s="23"/>
      <c r="AU380" s="23"/>
      <c r="BA380" s="85">
        <f t="shared" si="1918"/>
        <v>7.0199999999999898</v>
      </c>
      <c r="BB380" s="86">
        <f t="shared" si="1919"/>
        <v>-38.558625465208152</v>
      </c>
      <c r="BC380" s="90">
        <f t="shared" si="1920"/>
        <v>-79.867691155584708</v>
      </c>
      <c r="BD380" s="88"/>
      <c r="BE380" s="14">
        <f t="shared" si="1917"/>
        <v>-1.4580564437693173</v>
      </c>
      <c r="BF380" s="90">
        <f t="shared" si="1942"/>
        <v>-2.5447885623694145E-2</v>
      </c>
      <c r="BG380" s="142">
        <f t="shared" si="1941"/>
        <v>-3.1165342236061665E-4</v>
      </c>
    </row>
    <row r="381" spans="2:59" ht="18.600000000000001" customHeight="1" thickBot="1">
      <c r="B381" s="11"/>
      <c r="D381" s="212" t="s">
        <v>69</v>
      </c>
      <c r="E381" s="213"/>
      <c r="F381" s="214" t="s">
        <v>70</v>
      </c>
      <c r="G381" s="215"/>
      <c r="H381" s="207"/>
      <c r="I381" s="212" t="s">
        <v>71</v>
      </c>
      <c r="J381" s="213"/>
      <c r="K381" s="214" t="s">
        <v>72</v>
      </c>
      <c r="L381" s="215"/>
      <c r="M381" s="23"/>
      <c r="N381" s="208" t="s">
        <v>73</v>
      </c>
      <c r="O381" s="209"/>
      <c r="P381" s="210" t="s">
        <v>74</v>
      </c>
      <c r="Q381" s="211"/>
      <c r="R381" s="23"/>
      <c r="S381" s="212" t="s">
        <v>75</v>
      </c>
      <c r="T381" s="213"/>
      <c r="U381" s="214" t="s">
        <v>76</v>
      </c>
      <c r="V381" s="215"/>
      <c r="W381" s="22"/>
      <c r="X381" s="208" t="s">
        <v>77</v>
      </c>
      <c r="Y381" s="209"/>
      <c r="Z381" s="210" t="s">
        <v>78</v>
      </c>
      <c r="AA381" s="211"/>
      <c r="AB381" s="22"/>
      <c r="AC381" s="212" t="s">
        <v>79</v>
      </c>
      <c r="AD381" s="213"/>
      <c r="AE381" s="214" t="s">
        <v>80</v>
      </c>
      <c r="AF381" s="215"/>
      <c r="AG381" s="22"/>
      <c r="AH381" s="208" t="s">
        <v>81</v>
      </c>
      <c r="AI381" s="209"/>
      <c r="AJ381" s="210" t="s">
        <v>82</v>
      </c>
      <c r="AK381" s="211"/>
      <c r="AL381" s="22"/>
      <c r="AM381" s="212" t="s">
        <v>83</v>
      </c>
      <c r="AN381" s="213"/>
      <c r="AO381" s="214" t="s">
        <v>84</v>
      </c>
      <c r="AP381" s="215"/>
      <c r="AQ381" s="23"/>
      <c r="AR381" s="208" t="s">
        <v>85</v>
      </c>
      <c r="AS381" s="209"/>
      <c r="AT381" s="210" t="s">
        <v>86</v>
      </c>
      <c r="AU381" s="211"/>
      <c r="AW381" s="29" t="s">
        <v>4</v>
      </c>
      <c r="AY381" s="136" t="s">
        <v>46</v>
      </c>
      <c r="AZ381" s="13"/>
      <c r="BA381" s="85">
        <f t="shared" si="1918"/>
        <v>7.0399999999999903</v>
      </c>
      <c r="BB381" s="86">
        <f t="shared" si="1919"/>
        <v>-38.605269480352653</v>
      </c>
      <c r="BC381" s="90">
        <f t="shared" si="1920"/>
        <v>-79.896852284460095</v>
      </c>
      <c r="BD381" s="92"/>
      <c r="BE381" s="14">
        <f t="shared" si="1917"/>
        <v>-1.4496302400424408</v>
      </c>
      <c r="BF381" s="90">
        <f t="shared" si="1942"/>
        <v>-2.5300820625216335E-2</v>
      </c>
      <c r="BG381" s="142">
        <f t="shared" si="1941"/>
        <v>-3.0769109088271045E-4</v>
      </c>
    </row>
    <row r="382" spans="2:59" ht="18.600000000000001" customHeight="1" thickTop="1" thickBot="1">
      <c r="B382" s="40">
        <v>1.1000000000000001</v>
      </c>
      <c r="D382" s="1">
        <v>1</v>
      </c>
      <c r="E382" s="7">
        <v>0</v>
      </c>
      <c r="F382" s="2">
        <v>0</v>
      </c>
      <c r="G382" s="8">
        <v>0</v>
      </c>
      <c r="I382" s="1">
        <v>1</v>
      </c>
      <c r="J382" s="9">
        <v>0</v>
      </c>
      <c r="K382" s="2">
        <v>0</v>
      </c>
      <c r="L382" s="9">
        <f t="shared" ref="L382" si="2087">IF(0=(1-$J$9*$K$9*$B382^2),10^14,$B382*$K$9/(1-$J$9*$K$9*$B382^2))</f>
        <v>1.6513733428879762</v>
      </c>
      <c r="N382" s="1">
        <f t="shared" ref="N382" si="2088">D382*I382+F382*I385-E382*J382-G382*J385</f>
        <v>1</v>
      </c>
      <c r="O382" s="9">
        <f t="shared" ref="O382" si="2089">(D382*J382+E382*I382+F382*J385+G382*I385)</f>
        <v>0</v>
      </c>
      <c r="P382" s="2">
        <f t="shared" ref="P382" si="2090">D382*K382+F382*K385-E382*L382-G382*L385</f>
        <v>0</v>
      </c>
      <c r="Q382" s="8">
        <f t="shared" ref="Q382" si="2091">(D382*L382+E382*K382+F382*L385+G382*K385)</f>
        <v>1.6513733428879762</v>
      </c>
      <c r="S382" s="1">
        <v>1</v>
      </c>
      <c r="T382" s="7">
        <v>0</v>
      </c>
      <c r="U382" s="2">
        <v>0</v>
      </c>
      <c r="V382" s="8">
        <v>0</v>
      </c>
      <c r="X382" s="1">
        <f t="shared" ref="X382" si="2092">N382*S382+P382*S385-O382*T382-Q382*T385</f>
        <v>-1.1966881968031009</v>
      </c>
      <c r="Y382" s="9">
        <f t="shared" ref="Y382" si="2093">(N382*T382+O382*S382+P382*T385+Q382*S385)</f>
        <v>0</v>
      </c>
      <c r="Z382" s="2">
        <f t="shared" ref="Z382" si="2094">N382*U382+P382*U385-O382*V382-Q382*V385</f>
        <v>0</v>
      </c>
      <c r="AA382" s="8">
        <f t="shared" ref="AA382" si="2095">(N382*V382+O382*U382+P382*V385+Q382*U385)</f>
        <v>1.6513733428879762</v>
      </c>
      <c r="AB382" s="22"/>
      <c r="AC382" s="1">
        <v>1</v>
      </c>
      <c r="AD382" s="9">
        <v>0</v>
      </c>
      <c r="AE382" s="2">
        <v>0</v>
      </c>
      <c r="AF382" s="9">
        <f t="shared" ref="AF382" si="2096">$B382*$AE$9</f>
        <v>0.89175900000000008</v>
      </c>
      <c r="AH382" s="1">
        <f t="shared" ref="AH382" si="2097">X382*AC382+Z382*AC385-Y382*AD382-AA382*AD385</f>
        <v>-1.1966881968031009</v>
      </c>
      <c r="AI382" s="9">
        <f t="shared" ref="AI382" si="2098">(X382*AD382+Y382*AC382+Z382*AD385+AA382*AC385)</f>
        <v>0</v>
      </c>
      <c r="AJ382" s="2">
        <f t="shared" ref="AJ382" si="2099">X382*AE382+Z382*AE385-Y382*AF382-AA382*AF385</f>
        <v>0</v>
      </c>
      <c r="AK382" s="8">
        <f t="shared" ref="AK382" si="2100">(X382*AF382+Y382*AE382+Z382*AF385+AA382*AE385)</f>
        <v>0.58421587319503976</v>
      </c>
      <c r="AM382" s="18">
        <v>1</v>
      </c>
      <c r="AN382" s="25">
        <v>0</v>
      </c>
      <c r="AO382" s="14">
        <v>0</v>
      </c>
      <c r="AP382" s="24">
        <v>0</v>
      </c>
      <c r="AR382" s="1">
        <f t="shared" ref="AR382" si="2101">AH382*AM382+AJ382*AM385-AI382*AN382-AK382*AN385</f>
        <v>-1.1966881968031009</v>
      </c>
      <c r="AS382" s="9">
        <f t="shared" ref="AS382" si="2102">(AH382*AN382+AI382*AM382+AJ382*AN385+AK382*AM385)</f>
        <v>0.58421587319503976</v>
      </c>
      <c r="AT382" s="2">
        <f t="shared" ref="AT382" si="2103">AH382*AO382+AJ382*AO385-AI382*AP382-AK382*AP385</f>
        <v>0</v>
      </c>
      <c r="AU382" s="8">
        <f t="shared" ref="AU382" si="2104">(AH382*AP382+AI382*AO382+AJ382*AP385+AK382*AO385)</f>
        <v>0.58421587319503976</v>
      </c>
      <c r="AW382" s="30">
        <f t="shared" ref="AW382" si="2105">20*LOG(((1+$AN$9)/$AN$9)/((AR382+AR385)^2+(AS382+AS385)^2)^0.5)</f>
        <v>-0.43132062395846238</v>
      </c>
      <c r="AY382" s="137">
        <f t="shared" ref="AY382" si="2106">((AR382^2+AS382^2)^0.5)/((AR385^2+AS385^2)^0.5)</f>
        <v>1.6590526397258536</v>
      </c>
      <c r="AZ382" s="13"/>
      <c r="BA382" s="85">
        <f t="shared" si="1918"/>
        <v>7.0599999999999898</v>
      </c>
      <c r="BB382" s="86">
        <f t="shared" si="1919"/>
        <v>-38.65179831486401</v>
      </c>
      <c r="BC382" s="90">
        <f t="shared" si="1920"/>
        <v>-79.925844889260944</v>
      </c>
      <c r="BD382" s="92"/>
      <c r="BE382" s="14">
        <f t="shared" si="1917"/>
        <v>-1.4412773912837573</v>
      </c>
      <c r="BF382" s="90">
        <f t="shared" si="1942"/>
        <v>-2.515503591245619E-2</v>
      </c>
      <c r="BG382" s="142">
        <f t="shared" si="1941"/>
        <v>-3.0378841776442932E-4</v>
      </c>
    </row>
    <row r="383" spans="2:59" ht="18.600000000000001" customHeight="1" thickBot="1">
      <c r="D383" s="3"/>
      <c r="G383" s="4"/>
      <c r="I383" s="3"/>
      <c r="L383" s="4"/>
      <c r="N383" s="3"/>
      <c r="Q383" s="4"/>
      <c r="S383" s="3"/>
      <c r="V383" s="4"/>
      <c r="X383" s="3"/>
      <c r="AA383" s="4"/>
      <c r="AC383" s="3"/>
      <c r="AF383" s="4"/>
      <c r="AH383" s="3"/>
      <c r="AK383" s="4"/>
      <c r="AM383" s="18"/>
      <c r="AN383" s="14"/>
      <c r="AO383" s="14"/>
      <c r="AP383" s="19"/>
      <c r="AR383" s="3"/>
      <c r="AU383" s="4"/>
      <c r="AY383" s="138"/>
      <c r="AZ383" s="13"/>
      <c r="BA383" s="85">
        <f t="shared" si="1918"/>
        <v>7.0799999999999903</v>
      </c>
      <c r="BB383" s="86">
        <f t="shared" si="1919"/>
        <v>-38.698212458134734</v>
      </c>
      <c r="BC383" s="90">
        <f t="shared" si="1920"/>
        <v>-79.954670437086619</v>
      </c>
      <c r="BD383" s="92"/>
      <c r="BE383" s="14">
        <f t="shared" si="1917"/>
        <v>-1.4329970421684686</v>
      </c>
      <c r="BF383" s="90">
        <f t="shared" si="1942"/>
        <v>-2.5010516557179799E-2</v>
      </c>
      <c r="BG383" s="142">
        <f t="shared" si="1941"/>
        <v>-2.9994437121845665E-4</v>
      </c>
    </row>
    <row r="384" spans="2:59" ht="18.600000000000001" customHeight="1" thickBot="1">
      <c r="D384" s="216" t="s">
        <v>87</v>
      </c>
      <c r="E384" s="217"/>
      <c r="F384" s="218" t="s">
        <v>88</v>
      </c>
      <c r="G384" s="219"/>
      <c r="H384" s="207"/>
      <c r="I384" s="216" t="s">
        <v>89</v>
      </c>
      <c r="J384" s="217"/>
      <c r="K384" s="218" t="s">
        <v>90</v>
      </c>
      <c r="L384" s="219"/>
      <c r="N384" s="208" t="s">
        <v>7</v>
      </c>
      <c r="O384" s="209"/>
      <c r="P384" s="210" t="s">
        <v>8</v>
      </c>
      <c r="Q384" s="211"/>
      <c r="S384" s="216" t="s">
        <v>91</v>
      </c>
      <c r="T384" s="217"/>
      <c r="U384" s="218" t="s">
        <v>92</v>
      </c>
      <c r="V384" s="219"/>
      <c r="W384" s="22"/>
      <c r="X384" s="208" t="s">
        <v>93</v>
      </c>
      <c r="Y384" s="209"/>
      <c r="Z384" s="210" t="s">
        <v>94</v>
      </c>
      <c r="AA384" s="211"/>
      <c r="AB384" s="22"/>
      <c r="AC384" s="216" t="s">
        <v>3</v>
      </c>
      <c r="AD384" s="217"/>
      <c r="AE384" s="218" t="s">
        <v>2</v>
      </c>
      <c r="AF384" s="219"/>
      <c r="AG384" s="22"/>
      <c r="AH384" s="208" t="s">
        <v>95</v>
      </c>
      <c r="AI384" s="209"/>
      <c r="AJ384" s="210" t="s">
        <v>96</v>
      </c>
      <c r="AK384" s="211"/>
      <c r="AL384" s="22"/>
      <c r="AM384" s="216" t="s">
        <v>97</v>
      </c>
      <c r="AN384" s="217"/>
      <c r="AO384" s="218" t="s">
        <v>98</v>
      </c>
      <c r="AP384" s="219"/>
      <c r="AR384" s="208" t="s">
        <v>99</v>
      </c>
      <c r="AS384" s="209"/>
      <c r="AT384" s="210" t="s">
        <v>100</v>
      </c>
      <c r="AU384" s="211"/>
      <c r="AW384" s="48" t="s">
        <v>10</v>
      </c>
      <c r="AY384" s="139" t="s">
        <v>47</v>
      </c>
      <c r="AZ384" s="13"/>
      <c r="BA384" s="85">
        <f t="shared" si="1918"/>
        <v>7.0999999999999899</v>
      </c>
      <c r="BB384" s="86">
        <f t="shared" si="1919"/>
        <v>-38.744512397502881</v>
      </c>
      <c r="BC384" s="90">
        <f t="shared" si="1920"/>
        <v>-79.983330377929988</v>
      </c>
      <c r="BD384" s="92"/>
      <c r="BE384" s="14">
        <f t="shared" si="1917"/>
        <v>-1.4247883498981322</v>
      </c>
      <c r="BF384" s="90">
        <f t="shared" si="1942"/>
        <v>-2.4867247849779422E-2</v>
      </c>
      <c r="BG384" s="142">
        <f t="shared" si="1941"/>
        <v>-2.9615793947098052E-4</v>
      </c>
    </row>
    <row r="385" spans="2:59" ht="18.600000000000001" customHeight="1" thickTop="1" thickBot="1">
      <c r="D385" s="1">
        <v>0</v>
      </c>
      <c r="E385" s="8">
        <f t="shared" ref="E385" si="2107">$E$9*$B382</f>
        <v>0.62338100000000007</v>
      </c>
      <c r="F385" s="2">
        <v>1</v>
      </c>
      <c r="G385" s="8">
        <v>0</v>
      </c>
      <c r="I385" s="1">
        <v>0</v>
      </c>
      <c r="J385" s="9">
        <v>0</v>
      </c>
      <c r="K385" s="2">
        <v>1</v>
      </c>
      <c r="L385" s="8">
        <v>0</v>
      </c>
      <c r="N385" s="1">
        <f t="shared" ref="N385" si="2108">D385*I382+F385*I385-E385*J382-G385*J385</f>
        <v>0</v>
      </c>
      <c r="O385" s="9">
        <f t="shared" ref="O385" si="2109">(D385*J382+E385*I382+F385*J385+G385*I385)</f>
        <v>0.62338100000000007</v>
      </c>
      <c r="P385" s="2">
        <f t="shared" ref="P385" si="2110">D385*K382+F385*K385-E385*L382-G385*L385</f>
        <v>-2.9434765862849543E-2</v>
      </c>
      <c r="Q385" s="8">
        <f t="shared" ref="Q385" si="2111">(D385*L382+E385*K382+F385*L385+G385*K385)</f>
        <v>0</v>
      </c>
      <c r="S385" s="1">
        <v>0</v>
      </c>
      <c r="T385" s="8">
        <f t="shared" ref="T385" si="2112">$T$9*$B382</f>
        <v>1.330219</v>
      </c>
      <c r="U385" s="2">
        <v>1</v>
      </c>
      <c r="V385" s="8">
        <v>0</v>
      </c>
      <c r="X385" s="1">
        <f t="shared" ref="X385" si="2113">N385*S382+P385*S385-O385*T382-Q385*T385</f>
        <v>0</v>
      </c>
      <c r="Y385" s="9">
        <f t="shared" ref="Y385" si="2114">(N385*T382+O385*S382+P385*T385+Q385*S385)</f>
        <v>0.58422631518868617</v>
      </c>
      <c r="Z385" s="2">
        <f t="shared" ref="Z385" si="2115">N385*U382+P385*U385-O385*V382-Q385*V385</f>
        <v>-2.9434765862849543E-2</v>
      </c>
      <c r="AA385" s="8">
        <f t="shared" ref="AA385" si="2116">(N385*V382+O385*U382+P385*V385+Q385*U385)</f>
        <v>0</v>
      </c>
      <c r="AB385" s="22"/>
      <c r="AC385" s="1">
        <v>0</v>
      </c>
      <c r="AD385" s="9">
        <v>0</v>
      </c>
      <c r="AE385" s="2">
        <v>1</v>
      </c>
      <c r="AF385" s="8">
        <v>0</v>
      </c>
      <c r="AH385" s="1">
        <f t="shared" ref="AH385" si="2117">X385*AC382+Z385*AC385-Y385*AD382-AA385*AD385</f>
        <v>0</v>
      </c>
      <c r="AI385" s="9">
        <f t="shared" ref="AI385" si="2118">(X385*AD382+Y385*AC382+Z385*AD385+AA385*AC385)</f>
        <v>0.58422631518868617</v>
      </c>
      <c r="AJ385" s="2">
        <f t="shared" ref="AJ385" si="2119">X385*AE382+Z385*AE385-Y385*AF382-AA385*AF385</f>
        <v>-0.55042384046919723</v>
      </c>
      <c r="AK385" s="8">
        <f t="shared" ref="AK385" si="2120">(X385*AF382+Y385*AE382+Z385*AF385+AA385*AE385)</f>
        <v>0</v>
      </c>
      <c r="AM385" s="20">
        <f t="shared" ref="AM385" si="2121">1/$AN$9</f>
        <v>1</v>
      </c>
      <c r="AN385" s="27">
        <v>0</v>
      </c>
      <c r="AO385" s="21">
        <v>1</v>
      </c>
      <c r="AP385" s="26">
        <v>0</v>
      </c>
      <c r="AR385" s="1">
        <f t="shared" ref="AR385" si="2122">AH385*AM382+AJ385*AM385-AI385*AN382-AK385*AN385</f>
        <v>-0.55042384046919723</v>
      </c>
      <c r="AS385" s="9">
        <f t="shared" ref="AS385" si="2123">(AH385*AN382+AI385*AM382+AJ385*AN385+AK385*AM385)</f>
        <v>0.58422631518868617</v>
      </c>
      <c r="AT385" s="2">
        <f t="shared" ref="AT385" si="2124">AH385*AO382+AJ385*AO385-AI385*AP382-AK385*AP385</f>
        <v>-0.55042384046919723</v>
      </c>
      <c r="AU385" s="8">
        <f t="shared" ref="AU385" si="2125">(AH385*AP382+AI385*AO382+AJ385*AP385+AK385*AO385)</f>
        <v>0</v>
      </c>
      <c r="AW385" s="49">
        <f t="shared" ref="AW385" si="2126">(180/PI())*ATAN(-1*(AS382/AR382))</f>
        <v>26.021347871972939</v>
      </c>
      <c r="AY385" s="140">
        <f t="shared" ref="AY385" si="2127">20*LOG(((1-(10^(AW382/20)^2)*(1-((1-AY382)/(1+AY382))^2))^0.5))</f>
        <v>-8.2342908215389237</v>
      </c>
      <c r="AZ385" s="13"/>
      <c r="BA385" s="85">
        <f t="shared" si="1918"/>
        <v>7.1199999999999903</v>
      </c>
      <c r="BB385" s="86">
        <f t="shared" si="1919"/>
        <v>-38.790698618241073</v>
      </c>
      <c r="BC385" s="90">
        <f t="shared" si="1920"/>
        <v>-80.011826144927952</v>
      </c>
      <c r="BD385" s="92"/>
      <c r="BE385" s="14">
        <f t="shared" si="1917"/>
        <v>-1.416650483980705</v>
      </c>
      <c r="BF385" s="90">
        <f t="shared" si="1942"/>
        <v>-2.4725215295434488E-2</v>
      </c>
      <c r="BG385" s="142">
        <f t="shared" si="1941"/>
        <v>-2.9242813033726362E-4</v>
      </c>
    </row>
    <row r="386" spans="2:59" ht="18.600000000000001" customHeight="1">
      <c r="AY386" s="37"/>
      <c r="BA386" s="85">
        <f t="shared" si="1918"/>
        <v>7.1399999999999899</v>
      </c>
      <c r="BB386" s="86">
        <f t="shared" si="1919"/>
        <v>-38.836771603546374</v>
      </c>
      <c r="BC386" s="90">
        <f t="shared" si="1920"/>
        <v>-80.040159154607565</v>
      </c>
      <c r="BD386" s="88"/>
      <c r="BE386" s="14">
        <f t="shared" si="1917"/>
        <v>-1.4085826260071275</v>
      </c>
      <c r="BF386" s="90">
        <f t="shared" si="1942"/>
        <v>-2.4584404610212281E-2</v>
      </c>
      <c r="BG386" s="142">
        <f t="shared" si="1941"/>
        <v>-2.8875397080493161E-4</v>
      </c>
    </row>
    <row r="387" spans="2:59" ht="18.600000000000001" customHeight="1" thickBot="1">
      <c r="D387" s="22" t="s">
        <v>60</v>
      </c>
      <c r="E387" s="22"/>
      <c r="F387" s="22"/>
      <c r="G387" s="22"/>
      <c r="H387" s="22"/>
      <c r="I387" s="22" t="s">
        <v>61</v>
      </c>
      <c r="J387" s="22"/>
      <c r="K387" s="22"/>
      <c r="L387" s="22"/>
      <c r="M387" s="23"/>
      <c r="N387" s="23"/>
      <c r="O387" s="28" t="s">
        <v>62</v>
      </c>
      <c r="P387" s="23"/>
      <c r="Q387" s="23"/>
      <c r="R387" s="23"/>
      <c r="S387" s="22"/>
      <c r="T387" s="22" t="s">
        <v>63</v>
      </c>
      <c r="U387" s="23"/>
      <c r="V387" s="23"/>
      <c r="W387" s="23"/>
      <c r="X387" s="23"/>
      <c r="Y387" s="28" t="s">
        <v>64</v>
      </c>
      <c r="Z387" s="23"/>
      <c r="AA387" s="23"/>
      <c r="AB387" s="23"/>
      <c r="AC387" s="28" t="s">
        <v>65</v>
      </c>
      <c r="AD387" s="22"/>
      <c r="AE387" s="22"/>
      <c r="AF387" s="22"/>
      <c r="AG387" s="22"/>
      <c r="AH387" s="23"/>
      <c r="AI387" s="28" t="s">
        <v>66</v>
      </c>
      <c r="AJ387" s="23"/>
      <c r="AK387" s="23"/>
      <c r="AL387" s="22"/>
      <c r="AM387" s="28" t="s">
        <v>67</v>
      </c>
      <c r="AN387" s="22"/>
      <c r="AO387" s="23"/>
      <c r="AP387" s="23"/>
      <c r="AQ387" s="23"/>
      <c r="AR387" s="23"/>
      <c r="AS387" s="28" t="s">
        <v>68</v>
      </c>
      <c r="AT387" s="23"/>
      <c r="AU387" s="23"/>
      <c r="BA387" s="85">
        <f t="shared" si="1918"/>
        <v>7.1599999999999904</v>
      </c>
      <c r="BB387" s="86">
        <f t="shared" si="1919"/>
        <v>-38.882731834530958</v>
      </c>
      <c r="BC387" s="90">
        <f t="shared" si="1920"/>
        <v>-80.068330807127708</v>
      </c>
      <c r="BD387" s="88"/>
      <c r="BE387" s="14">
        <f t="shared" si="1917"/>
        <v>-1.4005839694505382</v>
      </c>
      <c r="BF387" s="90">
        <f t="shared" si="1942"/>
        <v>-2.4444801717563566E-2</v>
      </c>
      <c r="BG387" s="142">
        <f t="shared" si="1941"/>
        <v>-2.8513450662498121E-4</v>
      </c>
    </row>
    <row r="388" spans="2:59" ht="18.600000000000001" customHeight="1" thickBot="1">
      <c r="B388" s="11"/>
      <c r="D388" s="212" t="s">
        <v>69</v>
      </c>
      <c r="E388" s="213"/>
      <c r="F388" s="214" t="s">
        <v>70</v>
      </c>
      <c r="G388" s="215"/>
      <c r="H388" s="207"/>
      <c r="I388" s="212" t="s">
        <v>71</v>
      </c>
      <c r="J388" s="213"/>
      <c r="K388" s="214" t="s">
        <v>72</v>
      </c>
      <c r="L388" s="215"/>
      <c r="M388" s="23"/>
      <c r="N388" s="208" t="s">
        <v>73</v>
      </c>
      <c r="O388" s="209"/>
      <c r="P388" s="210" t="s">
        <v>74</v>
      </c>
      <c r="Q388" s="211"/>
      <c r="R388" s="23"/>
      <c r="S388" s="212" t="s">
        <v>75</v>
      </c>
      <c r="T388" s="213"/>
      <c r="U388" s="214" t="s">
        <v>76</v>
      </c>
      <c r="V388" s="215"/>
      <c r="W388" s="22"/>
      <c r="X388" s="208" t="s">
        <v>77</v>
      </c>
      <c r="Y388" s="209"/>
      <c r="Z388" s="210" t="s">
        <v>78</v>
      </c>
      <c r="AA388" s="211"/>
      <c r="AB388" s="22"/>
      <c r="AC388" s="212" t="s">
        <v>79</v>
      </c>
      <c r="AD388" s="213"/>
      <c r="AE388" s="214" t="s">
        <v>80</v>
      </c>
      <c r="AF388" s="215"/>
      <c r="AG388" s="22"/>
      <c r="AH388" s="208" t="s">
        <v>81</v>
      </c>
      <c r="AI388" s="209"/>
      <c r="AJ388" s="210" t="s">
        <v>82</v>
      </c>
      <c r="AK388" s="211"/>
      <c r="AL388" s="22"/>
      <c r="AM388" s="212" t="s">
        <v>83</v>
      </c>
      <c r="AN388" s="213"/>
      <c r="AO388" s="214" t="s">
        <v>84</v>
      </c>
      <c r="AP388" s="215"/>
      <c r="AQ388" s="23"/>
      <c r="AR388" s="208" t="s">
        <v>85</v>
      </c>
      <c r="AS388" s="209"/>
      <c r="AT388" s="210" t="s">
        <v>86</v>
      </c>
      <c r="AU388" s="211"/>
      <c r="AW388" s="29" t="s">
        <v>4</v>
      </c>
      <c r="AY388" s="136" t="s">
        <v>46</v>
      </c>
      <c r="AZ388" s="13"/>
      <c r="BA388" s="85">
        <f t="shared" si="1918"/>
        <v>7.1799999999999899</v>
      </c>
      <c r="BB388" s="86">
        <f t="shared" si="1919"/>
        <v>-38.928579790213561</v>
      </c>
      <c r="BC388" s="90">
        <f t="shared" si="1920"/>
        <v>-80.096342486516718</v>
      </c>
      <c r="BD388" s="92"/>
      <c r="BE388" s="14">
        <f t="shared" si="1917"/>
        <v>-1.3926537194485566</v>
      </c>
      <c r="BF388" s="90">
        <f t="shared" si="1942"/>
        <v>-2.4306392744522703E-2</v>
      </c>
      <c r="BG388" s="142">
        <f t="shared" si="1941"/>
        <v>-2.8156880191339956E-4</v>
      </c>
    </row>
    <row r="389" spans="2:59" ht="18.600000000000001" customHeight="1" thickTop="1" thickBot="1">
      <c r="B389" s="40">
        <v>1.1200000000000001</v>
      </c>
      <c r="D389" s="1">
        <v>1</v>
      </c>
      <c r="E389" s="7">
        <v>0</v>
      </c>
      <c r="F389" s="2">
        <v>0</v>
      </c>
      <c r="G389" s="8">
        <v>0</v>
      </c>
      <c r="I389" s="1">
        <v>1</v>
      </c>
      <c r="J389" s="9">
        <v>0</v>
      </c>
      <c r="K389" s="2">
        <v>0</v>
      </c>
      <c r="L389" s="9">
        <f t="shared" ref="L389" si="2128">IF(0=(1-$J$9*$K$9*$B389^2),10^14,$B389*$K$9/(1-$J$9*$K$9*$B389^2))</f>
        <v>1.7163650745089143</v>
      </c>
      <c r="N389" s="1">
        <f t="shared" ref="N389" si="2129">D389*I389+F389*I392-E389*J389-G389*J392</f>
        <v>1</v>
      </c>
      <c r="O389" s="9">
        <f t="shared" ref="O389" si="2130">(D389*J389+E389*I389+F389*J392+G389*I392)</f>
        <v>0</v>
      </c>
      <c r="P389" s="2">
        <f t="shared" ref="P389" si="2131">D389*K389+F389*K392-E389*L389-G389*L392</f>
        <v>0</v>
      </c>
      <c r="Q389" s="8">
        <f t="shared" ref="Q389" si="2132">(D389*L389+E389*K389+F389*L392+G389*K392)</f>
        <v>1.7163650745089143</v>
      </c>
      <c r="S389" s="1">
        <v>1</v>
      </c>
      <c r="T389" s="7">
        <v>0</v>
      </c>
      <c r="U389" s="2">
        <v>0</v>
      </c>
      <c r="V389" s="8">
        <v>0</v>
      </c>
      <c r="X389" s="1">
        <f t="shared" ref="X389" si="2133">N389*S389+P389*S392-O389*T389-Q389*T392</f>
        <v>-1.3246530954672315</v>
      </c>
      <c r="Y389" s="9">
        <f t="shared" ref="Y389" si="2134">(N389*T389+O389*S389+P389*T392+Q389*S392)</f>
        <v>0</v>
      </c>
      <c r="Z389" s="2">
        <f t="shared" ref="Z389" si="2135">N389*U389+P389*U392-O389*V389-Q389*V392</f>
        <v>0</v>
      </c>
      <c r="AA389" s="8">
        <f t="shared" ref="AA389" si="2136">(N389*V389+O389*U389+P389*V392+Q389*U392)</f>
        <v>1.7163650745089143</v>
      </c>
      <c r="AB389" s="22"/>
      <c r="AC389" s="1">
        <v>1</v>
      </c>
      <c r="AD389" s="9">
        <v>0</v>
      </c>
      <c r="AE389" s="2">
        <v>0</v>
      </c>
      <c r="AF389" s="9">
        <f t="shared" ref="AF389" si="2137">$B389*$AE$9</f>
        <v>0.90797280000000014</v>
      </c>
      <c r="AH389" s="1">
        <f t="shared" ref="AH389" si="2138">X389*AC389+Z389*AC392-Y389*AD389-AA389*AD392</f>
        <v>-1.3246530954672315</v>
      </c>
      <c r="AI389" s="9">
        <f t="shared" ref="AI389" si="2139">(X389*AD389+Y389*AC389+Z389*AD392+AA389*AC392)</f>
        <v>0</v>
      </c>
      <c r="AJ389" s="2">
        <f t="shared" ref="AJ389" si="2140">X389*AE389+Z389*AE392-Y389*AF389-AA389*AF392</f>
        <v>0</v>
      </c>
      <c r="AK389" s="8">
        <f t="shared" ref="AK389" si="2141">(X389*AF389+Y389*AE389+Z389*AF392+AA389*AE392)</f>
        <v>0.51361609438886457</v>
      </c>
      <c r="AM389" s="18">
        <v>1</v>
      </c>
      <c r="AN389" s="25">
        <v>0</v>
      </c>
      <c r="AO389" s="14">
        <v>0</v>
      </c>
      <c r="AP389" s="24">
        <v>0</v>
      </c>
      <c r="AR389" s="1">
        <f t="shared" ref="AR389" si="2142">AH389*AM389+AJ389*AM392-AI389*AN389-AK389*AN392</f>
        <v>-1.3246530954672315</v>
      </c>
      <c r="AS389" s="9">
        <f t="shared" ref="AS389" si="2143">(AH389*AN389+AI389*AM389+AJ389*AN392+AK389*AM392)</f>
        <v>0.51361609438886457</v>
      </c>
      <c r="AT389" s="2">
        <f t="shared" ref="AT389" si="2144">AH389*AO389+AJ389*AO392-AI389*AP389-AK389*AP392</f>
        <v>0</v>
      </c>
      <c r="AU389" s="8">
        <f t="shared" ref="AU389" si="2145">(AH389*AP389+AI389*AO389+AJ389*AP392+AK389*AO392)</f>
        <v>0.51361609438886457</v>
      </c>
      <c r="AW389" s="30">
        <f t="shared" ref="AW389" si="2146">20*LOG(((1+$AN$9)/$AN$9)/((AR389+AR392)^2+(AS389+AS392)^2)^0.5)</f>
        <v>-0.59865511045727859</v>
      </c>
      <c r="AY389" s="137">
        <f t="shared" ref="AY389" si="2147">((AR389^2+AS389^2)^0.5)/((AR392^2+AS392^2)^0.5)</f>
        <v>1.8774016260357334</v>
      </c>
      <c r="AZ389" s="13"/>
      <c r="BA389" s="85">
        <f t="shared" si="1918"/>
        <v>7.1999999999999904</v>
      </c>
      <c r="BB389" s="86">
        <f t="shared" si="1919"/>
        <v>-38.974315947511592</v>
      </c>
      <c r="BC389" s="90">
        <f t="shared" si="1920"/>
        <v>-80.12419556090569</v>
      </c>
      <c r="BD389" s="92"/>
      <c r="BE389" s="14">
        <f t="shared" si="1917"/>
        <v>-1.3847910926031954</v>
      </c>
      <c r="BF389" s="90">
        <f t="shared" si="1942"/>
        <v>-2.4169164018215453E-2</v>
      </c>
      <c r="BG389" s="142">
        <f t="shared" si="1941"/>
        <v>-2.7805593876532408E-4</v>
      </c>
    </row>
    <row r="390" spans="2:59" ht="18.600000000000001" customHeight="1" thickBot="1">
      <c r="D390" s="3"/>
      <c r="G390" s="4"/>
      <c r="I390" s="3"/>
      <c r="L390" s="4"/>
      <c r="N390" s="3"/>
      <c r="Q390" s="4"/>
      <c r="S390" s="3"/>
      <c r="V390" s="4"/>
      <c r="X390" s="3"/>
      <c r="AA390" s="4"/>
      <c r="AC390" s="3"/>
      <c r="AF390" s="4"/>
      <c r="AH390" s="3"/>
      <c r="AK390" s="4"/>
      <c r="AM390" s="18"/>
      <c r="AN390" s="14"/>
      <c r="AO390" s="14"/>
      <c r="AP390" s="19"/>
      <c r="AR390" s="3"/>
      <c r="AU390" s="4"/>
      <c r="AY390" s="138"/>
      <c r="AZ390" s="13"/>
      <c r="BA390" s="85">
        <f t="shared" si="1918"/>
        <v>7.21999999999999</v>
      </c>
      <c r="BB390" s="86">
        <f t="shared" si="1919"/>
        <v>-39.019940781234105</v>
      </c>
      <c r="BC390" s="90">
        <f t="shared" si="1920"/>
        <v>-80.151891382757753</v>
      </c>
      <c r="BD390" s="92"/>
      <c r="BE390" s="14">
        <f t="shared" si="1917"/>
        <v>-1.3769953167851805</v>
      </c>
      <c r="BF390" s="90">
        <f t="shared" si="1942"/>
        <v>-2.4033102062443738E-2</v>
      </c>
      <c r="BG390" s="142">
        <f t="shared" si="1941"/>
        <v>-2.7459501687209919E-4</v>
      </c>
    </row>
    <row r="391" spans="2:59" ht="18.600000000000001" customHeight="1" thickBot="1">
      <c r="D391" s="216" t="s">
        <v>87</v>
      </c>
      <c r="E391" s="217"/>
      <c r="F391" s="218" t="s">
        <v>88</v>
      </c>
      <c r="G391" s="219"/>
      <c r="H391" s="207"/>
      <c r="I391" s="216" t="s">
        <v>89</v>
      </c>
      <c r="J391" s="217"/>
      <c r="K391" s="218" t="s">
        <v>90</v>
      </c>
      <c r="L391" s="219"/>
      <c r="N391" s="208" t="s">
        <v>7</v>
      </c>
      <c r="O391" s="209"/>
      <c r="P391" s="210" t="s">
        <v>8</v>
      </c>
      <c r="Q391" s="211"/>
      <c r="S391" s="216" t="s">
        <v>91</v>
      </c>
      <c r="T391" s="217"/>
      <c r="U391" s="218" t="s">
        <v>92</v>
      </c>
      <c r="V391" s="219"/>
      <c r="W391" s="22"/>
      <c r="X391" s="208" t="s">
        <v>93</v>
      </c>
      <c r="Y391" s="209"/>
      <c r="Z391" s="210" t="s">
        <v>94</v>
      </c>
      <c r="AA391" s="211"/>
      <c r="AB391" s="22"/>
      <c r="AC391" s="216" t="s">
        <v>3</v>
      </c>
      <c r="AD391" s="217"/>
      <c r="AE391" s="218" t="s">
        <v>2</v>
      </c>
      <c r="AF391" s="219"/>
      <c r="AG391" s="22"/>
      <c r="AH391" s="208" t="s">
        <v>95</v>
      </c>
      <c r="AI391" s="209"/>
      <c r="AJ391" s="210" t="s">
        <v>96</v>
      </c>
      <c r="AK391" s="211"/>
      <c r="AL391" s="22"/>
      <c r="AM391" s="216" t="s">
        <v>97</v>
      </c>
      <c r="AN391" s="217"/>
      <c r="AO391" s="218" t="s">
        <v>98</v>
      </c>
      <c r="AP391" s="219"/>
      <c r="AR391" s="208" t="s">
        <v>99</v>
      </c>
      <c r="AS391" s="209"/>
      <c r="AT391" s="210" t="s">
        <v>100</v>
      </c>
      <c r="AU391" s="211"/>
      <c r="AW391" s="48" t="s">
        <v>10</v>
      </c>
      <c r="AY391" s="139" t="s">
        <v>47</v>
      </c>
      <c r="AZ391" s="13"/>
      <c r="BA391" s="85">
        <f t="shared" si="1918"/>
        <v>7.2399999999999904</v>
      </c>
      <c r="BB391" s="86">
        <f t="shared" si="1919"/>
        <v>-39.065454764075369</v>
      </c>
      <c r="BC391" s="90">
        <f t="shared" si="1920"/>
        <v>-80.179431289093458</v>
      </c>
      <c r="BD391" s="92"/>
      <c r="BE391" s="14">
        <f t="shared" si="1917"/>
        <v>-1.36926563092888</v>
      </c>
      <c r="BF391" s="90">
        <f t="shared" si="1942"/>
        <v>-2.389819359410646E-2</v>
      </c>
      <c r="BG391" s="142">
        <f t="shared" si="1941"/>
        <v>-2.7118515314990895E-4</v>
      </c>
    </row>
    <row r="392" spans="2:59" ht="18.600000000000001" customHeight="1" thickTop="1" thickBot="1">
      <c r="D392" s="1">
        <v>0</v>
      </c>
      <c r="E392" s="8">
        <f t="shared" ref="E392" si="2148">$E$9*$B389</f>
        <v>0.63471520000000015</v>
      </c>
      <c r="F392" s="2">
        <v>1</v>
      </c>
      <c r="G392" s="8">
        <v>0</v>
      </c>
      <c r="I392" s="1">
        <v>0</v>
      </c>
      <c r="J392" s="9">
        <v>0</v>
      </c>
      <c r="K392" s="2">
        <v>1</v>
      </c>
      <c r="L392" s="8">
        <v>0</v>
      </c>
      <c r="N392" s="1">
        <f t="shared" ref="N392" si="2149">D392*I389+F392*I392-E392*J389-G392*J392</f>
        <v>0</v>
      </c>
      <c r="O392" s="9">
        <f t="shared" ref="O392" si="2150">(D392*J389+E392*I389+F392*J392+G392*I392)</f>
        <v>0.63471520000000015</v>
      </c>
      <c r="P392" s="2">
        <f t="shared" ref="P392" si="2151">D392*K389+F392*K392-E392*L389-G392*L392</f>
        <v>-8.9403001539940741E-2</v>
      </c>
      <c r="Q392" s="8">
        <f t="shared" ref="Q392" si="2152">(D392*L389+E392*K389+F392*L392+G392*K392)</f>
        <v>0</v>
      </c>
      <c r="S392" s="1">
        <v>0</v>
      </c>
      <c r="T392" s="8">
        <f t="shared" ref="T392" si="2153">$T$9*$B389</f>
        <v>1.3544048000000002</v>
      </c>
      <c r="U392" s="2">
        <v>1</v>
      </c>
      <c r="V392" s="8">
        <v>0</v>
      </c>
      <c r="X392" s="1">
        <f t="shared" ref="X392" si="2154">N392*S389+P392*S392-O392*T389-Q392*T392</f>
        <v>0</v>
      </c>
      <c r="Y392" s="9">
        <f t="shared" ref="Y392" si="2155">(N392*T389+O392*S389+P392*T392+Q392*S392)</f>
        <v>0.51362734557989698</v>
      </c>
      <c r="Z392" s="2">
        <f t="shared" ref="Z392" si="2156">N392*U389+P392*U392-O392*V389-Q392*V392</f>
        <v>-8.9403001539940741E-2</v>
      </c>
      <c r="AA392" s="8">
        <f t="shared" ref="AA392" si="2157">(N392*V389+O392*U389+P392*V392+Q392*U392)</f>
        <v>0</v>
      </c>
      <c r="AB392" s="22"/>
      <c r="AC392" s="1">
        <v>0</v>
      </c>
      <c r="AD392" s="9">
        <v>0</v>
      </c>
      <c r="AE392" s="2">
        <v>1</v>
      </c>
      <c r="AF392" s="8">
        <v>0</v>
      </c>
      <c r="AH392" s="1">
        <f t="shared" ref="AH392" si="2158">X392*AC389+Z392*AC392-Y392*AD389-AA392*AD392</f>
        <v>0</v>
      </c>
      <c r="AI392" s="9">
        <f t="shared" ref="AI392" si="2159">(X392*AD389+Y392*AC389+Z392*AD392+AA392*AC392)</f>
        <v>0.51362734557989698</v>
      </c>
      <c r="AJ392" s="2">
        <f t="shared" ref="AJ392" si="2160">X392*AE389+Z392*AE392-Y392*AF389-AA392*AF392</f>
        <v>-0.55576266066268754</v>
      </c>
      <c r="AK392" s="8">
        <f t="shared" ref="AK392" si="2161">(X392*AF389+Y392*AE389+Z392*AF392+AA392*AE392)</f>
        <v>0</v>
      </c>
      <c r="AM392" s="20">
        <f t="shared" ref="AM392" si="2162">1/$AN$9</f>
        <v>1</v>
      </c>
      <c r="AN392" s="27">
        <v>0</v>
      </c>
      <c r="AO392" s="21">
        <v>1</v>
      </c>
      <c r="AP392" s="26">
        <v>0</v>
      </c>
      <c r="AR392" s="1">
        <f t="shared" ref="AR392" si="2163">AH392*AM389+AJ392*AM392-AI392*AN389-AK392*AN392</f>
        <v>-0.55576266066268754</v>
      </c>
      <c r="AS392" s="9">
        <f t="shared" ref="AS392" si="2164">(AH392*AN389+AI392*AM389+AJ392*AN392+AK392*AM392)</f>
        <v>0.51362734557989698</v>
      </c>
      <c r="AT392" s="2">
        <f t="shared" ref="AT392" si="2165">AH392*AO389+AJ392*AO392-AI392*AP389-AK392*AP392</f>
        <v>-0.55576266066268754</v>
      </c>
      <c r="AU392" s="8">
        <f t="shared" ref="AU392" si="2166">(AH392*AP389+AI392*AO389+AJ392*AP392+AK392*AO392)</f>
        <v>0</v>
      </c>
      <c r="AW392" s="49">
        <f t="shared" ref="AW392" si="2167">(180/PI())*ATAN(-1*(AS389/AR389))</f>
        <v>21.193120165048224</v>
      </c>
      <c r="AY392" s="140">
        <f t="shared" ref="AY392" si="2168">20*LOG(((1-(10^(AW389/20)^2)*(1-((1-AY389)/(1+AY389))^2))^0.5))</f>
        <v>-6.782460270047558</v>
      </c>
      <c r="AZ392" s="13"/>
      <c r="BA392" s="85">
        <f t="shared" si="1918"/>
        <v>7.25999999999999</v>
      </c>
      <c r="BB392" s="86">
        <f t="shared" si="1919"/>
        <v>-39.110858366609087</v>
      </c>
      <c r="BC392" s="90">
        <f t="shared" si="1920"/>
        <v>-80.206816601712035</v>
      </c>
      <c r="BD392" s="92"/>
      <c r="BE392" s="14">
        <f t="shared" si="1917"/>
        <v>-1.3616012848537487</v>
      </c>
      <c r="BF392" s="90">
        <f t="shared" si="1942"/>
        <v>-2.3764425520083111E-2</v>
      </c>
      <c r="BG392" s="142">
        <f t="shared" si="1941"/>
        <v>-2.6782548138094928E-4</v>
      </c>
    </row>
    <row r="393" spans="2:59" ht="18.600000000000001" customHeight="1">
      <c r="AY393" s="37"/>
      <c r="BA393" s="85">
        <f t="shared" si="1918"/>
        <v>7.2799999999999896</v>
      </c>
      <c r="BB393" s="86">
        <f t="shared" si="1919"/>
        <v>-39.156152057283343</v>
      </c>
      <c r="BC393" s="90">
        <f t="shared" si="1920"/>
        <v>-80.234048627409109</v>
      </c>
      <c r="BD393" s="88"/>
      <c r="BE393" s="14">
        <f t="shared" si="1917"/>
        <v>-1.3540015390674085</v>
      </c>
      <c r="BF393" s="90">
        <f t="shared" si="1942"/>
        <v>-2.3631784933796911E-2</v>
      </c>
      <c r="BG393" s="142">
        <f t="shared" si="1941"/>
        <v>-2.6451515185460354E-4</v>
      </c>
    </row>
    <row r="394" spans="2:59" ht="18.600000000000001" customHeight="1" thickBot="1">
      <c r="D394" s="22" t="s">
        <v>60</v>
      </c>
      <c r="E394" s="22"/>
      <c r="F394" s="22"/>
      <c r="G394" s="22"/>
      <c r="H394" s="22"/>
      <c r="I394" s="22" t="s">
        <v>61</v>
      </c>
      <c r="J394" s="22"/>
      <c r="K394" s="22"/>
      <c r="L394" s="22"/>
      <c r="M394" s="23"/>
      <c r="N394" s="23"/>
      <c r="O394" s="28" t="s">
        <v>62</v>
      </c>
      <c r="P394" s="23"/>
      <c r="Q394" s="23"/>
      <c r="R394" s="23"/>
      <c r="S394" s="22"/>
      <c r="T394" s="22" t="s">
        <v>63</v>
      </c>
      <c r="U394" s="23"/>
      <c r="V394" s="23"/>
      <c r="W394" s="23"/>
      <c r="X394" s="23"/>
      <c r="Y394" s="28" t="s">
        <v>64</v>
      </c>
      <c r="Z394" s="23"/>
      <c r="AA394" s="23"/>
      <c r="AB394" s="23"/>
      <c r="AC394" s="28" t="s">
        <v>65</v>
      </c>
      <c r="AD394" s="22"/>
      <c r="AE394" s="22"/>
      <c r="AF394" s="22"/>
      <c r="AG394" s="22"/>
      <c r="AH394" s="23"/>
      <c r="AI394" s="28" t="s">
        <v>66</v>
      </c>
      <c r="AJ394" s="23"/>
      <c r="AK394" s="23"/>
      <c r="AL394" s="22"/>
      <c r="AM394" s="28" t="s">
        <v>67</v>
      </c>
      <c r="AN394" s="22"/>
      <c r="AO394" s="23"/>
      <c r="AP394" s="23"/>
      <c r="AQ394" s="23"/>
      <c r="AR394" s="23"/>
      <c r="AS394" s="28" t="s">
        <v>68</v>
      </c>
      <c r="AT394" s="23"/>
      <c r="AU394" s="23"/>
      <c r="BA394" s="85">
        <f t="shared" si="1918"/>
        <v>7.2999999999999901</v>
      </c>
      <c r="BB394" s="86">
        <f t="shared" si="1919"/>
        <v>-39.201336302416067</v>
      </c>
      <c r="BC394" s="90">
        <f t="shared" si="1920"/>
        <v>-80.261128658190458</v>
      </c>
      <c r="BD394" s="88"/>
      <c r="BE394" s="14">
        <f t="shared" si="1917"/>
        <v>-1.3464656645851678</v>
      </c>
      <c r="BF394" s="90">
        <f t="shared" si="1942"/>
        <v>-2.3500259112064791E-2</v>
      </c>
      <c r="BG394" s="142">
        <f t="shared" si="1941"/>
        <v>-2.6125333101922958E-4</v>
      </c>
    </row>
    <row r="395" spans="2:59" ht="18.600000000000001" customHeight="1" thickBot="1">
      <c r="B395" s="11"/>
      <c r="D395" s="212" t="s">
        <v>69</v>
      </c>
      <c r="E395" s="213"/>
      <c r="F395" s="214" t="s">
        <v>70</v>
      </c>
      <c r="G395" s="215"/>
      <c r="H395" s="207"/>
      <c r="I395" s="212" t="s">
        <v>71</v>
      </c>
      <c r="J395" s="213"/>
      <c r="K395" s="214" t="s">
        <v>72</v>
      </c>
      <c r="L395" s="215"/>
      <c r="M395" s="23"/>
      <c r="N395" s="208" t="s">
        <v>73</v>
      </c>
      <c r="O395" s="209"/>
      <c r="P395" s="210" t="s">
        <v>74</v>
      </c>
      <c r="Q395" s="211"/>
      <c r="R395" s="23"/>
      <c r="S395" s="212" t="s">
        <v>75</v>
      </c>
      <c r="T395" s="213"/>
      <c r="U395" s="214" t="s">
        <v>76</v>
      </c>
      <c r="V395" s="215"/>
      <c r="W395" s="22"/>
      <c r="X395" s="208" t="s">
        <v>77</v>
      </c>
      <c r="Y395" s="209"/>
      <c r="Z395" s="210" t="s">
        <v>78</v>
      </c>
      <c r="AA395" s="211"/>
      <c r="AB395" s="22"/>
      <c r="AC395" s="212" t="s">
        <v>79</v>
      </c>
      <c r="AD395" s="213"/>
      <c r="AE395" s="214" t="s">
        <v>80</v>
      </c>
      <c r="AF395" s="215"/>
      <c r="AG395" s="22"/>
      <c r="AH395" s="208" t="s">
        <v>81</v>
      </c>
      <c r="AI395" s="209"/>
      <c r="AJ395" s="210" t="s">
        <v>82</v>
      </c>
      <c r="AK395" s="211"/>
      <c r="AL395" s="22"/>
      <c r="AM395" s="212" t="s">
        <v>83</v>
      </c>
      <c r="AN395" s="213"/>
      <c r="AO395" s="214" t="s">
        <v>84</v>
      </c>
      <c r="AP395" s="215"/>
      <c r="AQ395" s="23"/>
      <c r="AR395" s="208" t="s">
        <v>85</v>
      </c>
      <c r="AS395" s="209"/>
      <c r="AT395" s="210" t="s">
        <v>86</v>
      </c>
      <c r="AU395" s="211"/>
      <c r="AW395" s="29" t="s">
        <v>4</v>
      </c>
      <c r="AY395" s="136" t="s">
        <v>46</v>
      </c>
      <c r="AZ395" s="13"/>
      <c r="BA395" s="85">
        <f t="shared" si="1918"/>
        <v>7.3199999999999896</v>
      </c>
      <c r="BB395" s="86">
        <f t="shared" si="1919"/>
        <v>-39.246411566191171</v>
      </c>
      <c r="BC395" s="90">
        <f t="shared" si="1920"/>
        <v>-80.288057971482161</v>
      </c>
      <c r="BD395" s="92"/>
      <c r="BE395" s="14">
        <f t="shared" si="1917"/>
        <v>-1.3389929427482319</v>
      </c>
      <c r="BF395" s="90">
        <f t="shared" si="1942"/>
        <v>-2.3369835511924578E-2</v>
      </c>
      <c r="BG395" s="142">
        <f t="shared" si="1941"/>
        <v>-2.5803920115130747E-4</v>
      </c>
    </row>
    <row r="396" spans="2:59" ht="18.600000000000001" customHeight="1" thickTop="1" thickBot="1">
      <c r="B396" s="40">
        <v>1.1399999999999999</v>
      </c>
      <c r="D396" s="1">
        <v>1</v>
      </c>
      <c r="E396" s="7">
        <v>0</v>
      </c>
      <c r="F396" s="2">
        <v>0</v>
      </c>
      <c r="G396" s="8">
        <v>0</v>
      </c>
      <c r="I396" s="1">
        <v>1</v>
      </c>
      <c r="J396" s="9">
        <v>0</v>
      </c>
      <c r="K396" s="2">
        <v>0</v>
      </c>
      <c r="L396" s="9">
        <f t="shared" ref="L396" si="2169">IF(0=(1-$J$9*$K$9*$B396^2),10^14,$B396*$K$9/(1-$J$9*$K$9*$B396^2))</f>
        <v>1.7848003636051735</v>
      </c>
      <c r="N396" s="1">
        <f t="shared" ref="N396" si="2170">D396*I396+F396*I399-E396*J396-G396*J399</f>
        <v>1</v>
      </c>
      <c r="O396" s="9">
        <f t="shared" ref="O396" si="2171">(D396*J396+E396*I396+F396*J399+G396*I399)</f>
        <v>0</v>
      </c>
      <c r="P396" s="2">
        <f t="shared" ref="P396" si="2172">D396*K396+F396*K399-E396*L396-G396*L399</f>
        <v>0</v>
      </c>
      <c r="Q396" s="8">
        <f t="shared" ref="Q396" si="2173">(D396*L396+E396*K396+F396*L399+G396*K399)</f>
        <v>1.7848003636051735</v>
      </c>
      <c r="S396" s="1">
        <v>1</v>
      </c>
      <c r="T396" s="7">
        <v>0</v>
      </c>
      <c r="U396" s="2">
        <v>0</v>
      </c>
      <c r="V396" s="8">
        <v>0</v>
      </c>
      <c r="X396" s="1">
        <f t="shared" ref="X396" si="2174">N396*S396+P396*S399-O396*T396-Q396*T399</f>
        <v>-1.4605090041426743</v>
      </c>
      <c r="Y396" s="9">
        <f t="shared" ref="Y396" si="2175">(N396*T396+O396*S396+P396*T399+Q396*S399)</f>
        <v>0</v>
      </c>
      <c r="Z396" s="2">
        <f t="shared" ref="Z396" si="2176">N396*U396+P396*U399-O396*V396-Q396*V399</f>
        <v>0</v>
      </c>
      <c r="AA396" s="8">
        <f t="shared" ref="AA396" si="2177">(N396*V396+O396*U396+P396*V399+Q396*U399)</f>
        <v>1.7848003636051735</v>
      </c>
      <c r="AB396" s="22"/>
      <c r="AC396" s="1">
        <v>1</v>
      </c>
      <c r="AD396" s="9">
        <v>0</v>
      </c>
      <c r="AE396" s="2">
        <v>0</v>
      </c>
      <c r="AF396" s="9">
        <f t="shared" ref="AF396" si="2178">$B396*$AE$9</f>
        <v>0.92418659999999997</v>
      </c>
      <c r="AH396" s="1">
        <f t="shared" ref="AH396" si="2179">X396*AC396+Z396*AC399-Y396*AD396-AA396*AD399</f>
        <v>-1.4605090041426743</v>
      </c>
      <c r="AI396" s="9">
        <f t="shared" ref="AI396" si="2180">(X396*AD396+Y396*AC396+Z396*AD399+AA396*AC399)</f>
        <v>0</v>
      </c>
      <c r="AJ396" s="2">
        <f t="shared" ref="AJ396" si="2181">X396*AE396+Z396*AE399-Y396*AF396-AA396*AF399</f>
        <v>0</v>
      </c>
      <c r="AK396" s="8">
        <f t="shared" ref="AK396" si="2182">(X396*AF396+Y396*AE396+Z396*AF399+AA396*AE399)</f>
        <v>0.43501751279716938</v>
      </c>
      <c r="AM396" s="18">
        <v>1</v>
      </c>
      <c r="AN396" s="25">
        <v>0</v>
      </c>
      <c r="AO396" s="14">
        <v>0</v>
      </c>
      <c r="AP396" s="24">
        <v>0</v>
      </c>
      <c r="AR396" s="1">
        <f t="shared" ref="AR396" si="2183">AH396*AM396+AJ396*AM399-AI396*AN396-AK396*AN399</f>
        <v>-1.4605090041426743</v>
      </c>
      <c r="AS396" s="9">
        <f t="shared" ref="AS396" si="2184">(AH396*AN396+AI396*AM396+AJ396*AN399+AK396*AM399)</f>
        <v>0.43501751279716938</v>
      </c>
      <c r="AT396" s="2">
        <f t="shared" ref="AT396" si="2185">AH396*AO396+AJ396*AO399-AI396*AP396-AK396*AP399</f>
        <v>0</v>
      </c>
      <c r="AU396" s="8">
        <f t="shared" ref="AU396" si="2186">(AH396*AP396+AI396*AO396+AJ396*AP399+AK396*AO399)</f>
        <v>0.43501751279716938</v>
      </c>
      <c r="AW396" s="30">
        <f t="shared" ref="AW396" si="2187">20*LOG(((1+$AN$9)/$AN$9)/((AR396+AR399)^2+(AS396+AS399)^2)^0.5)</f>
        <v>-0.80963015932361337</v>
      </c>
      <c r="AY396" s="137">
        <f t="shared" ref="AY396" si="2188">((AR396^2+AS396^2)^0.5)/((AR399^2+AS399^2)^0.5)</f>
        <v>2.1607570173647956</v>
      </c>
      <c r="AZ396" s="13"/>
      <c r="BA396" s="85">
        <f t="shared" si="1918"/>
        <v>7.3399999999999901</v>
      </c>
      <c r="BB396" s="86">
        <f t="shared" si="1919"/>
        <v>-39.291378310655233</v>
      </c>
      <c r="BC396" s="90">
        <f t="shared" si="1920"/>
        <v>-80.314837830337126</v>
      </c>
      <c r="BD396" s="92"/>
      <c r="BE396" s="14">
        <f t="shared" si="1917"/>
        <v>-1.3315826650519398</v>
      </c>
      <c r="BF396" s="90">
        <f t="shared" si="1942"/>
        <v>-2.324050176763718E-2</v>
      </c>
      <c r="BG396" s="142">
        <f t="shared" si="1941"/>
        <v>-2.5487196001687583E-4</v>
      </c>
    </row>
    <row r="397" spans="2:59" ht="18.600000000000001" customHeight="1" thickBot="1">
      <c r="D397" s="3"/>
      <c r="G397" s="4"/>
      <c r="I397" s="3"/>
      <c r="L397" s="4"/>
      <c r="N397" s="3"/>
      <c r="Q397" s="4"/>
      <c r="S397" s="3"/>
      <c r="V397" s="4"/>
      <c r="X397" s="3"/>
      <c r="AA397" s="4"/>
      <c r="AC397" s="3"/>
      <c r="AF397" s="4"/>
      <c r="AH397" s="3"/>
      <c r="AK397" s="4"/>
      <c r="AM397" s="18"/>
      <c r="AN397" s="14"/>
      <c r="AO397" s="14"/>
      <c r="AP397" s="19"/>
      <c r="AR397" s="3"/>
      <c r="AU397" s="4"/>
      <c r="AY397" s="138"/>
      <c r="AZ397" s="13"/>
      <c r="BA397" s="85">
        <f t="shared" si="1918"/>
        <v>7.3599999999999897</v>
      </c>
      <c r="BB397" s="86">
        <f t="shared" si="1919"/>
        <v>-39.336236995714749</v>
      </c>
      <c r="BC397" s="90">
        <f t="shared" si="1920"/>
        <v>-80.341469483638164</v>
      </c>
      <c r="BD397" s="92"/>
      <c r="BE397" s="14">
        <f t="shared" si="1917"/>
        <v>-1.3242341329685963</v>
      </c>
      <c r="BF397" s="90">
        <f t="shared" si="1942"/>
        <v>-2.3112245687594395E-2</v>
      </c>
      <c r="BG397" s="142">
        <f t="shared" si="1941"/>
        <v>-2.5175082055129355E-4</v>
      </c>
    </row>
    <row r="398" spans="2:59" ht="18.600000000000001" customHeight="1" thickBot="1">
      <c r="D398" s="216" t="s">
        <v>87</v>
      </c>
      <c r="E398" s="217"/>
      <c r="F398" s="218" t="s">
        <v>88</v>
      </c>
      <c r="G398" s="219"/>
      <c r="H398" s="207"/>
      <c r="I398" s="216" t="s">
        <v>89</v>
      </c>
      <c r="J398" s="217"/>
      <c r="K398" s="218" t="s">
        <v>90</v>
      </c>
      <c r="L398" s="219"/>
      <c r="N398" s="208" t="s">
        <v>7</v>
      </c>
      <c r="O398" s="209"/>
      <c r="P398" s="210" t="s">
        <v>8</v>
      </c>
      <c r="Q398" s="211"/>
      <c r="S398" s="216" t="s">
        <v>91</v>
      </c>
      <c r="T398" s="217"/>
      <c r="U398" s="218" t="s">
        <v>92</v>
      </c>
      <c r="V398" s="219"/>
      <c r="W398" s="22"/>
      <c r="X398" s="208" t="s">
        <v>93</v>
      </c>
      <c r="Y398" s="209"/>
      <c r="Z398" s="210" t="s">
        <v>94</v>
      </c>
      <c r="AA398" s="211"/>
      <c r="AB398" s="22"/>
      <c r="AC398" s="216" t="s">
        <v>3</v>
      </c>
      <c r="AD398" s="217"/>
      <c r="AE398" s="218" t="s">
        <v>2</v>
      </c>
      <c r="AF398" s="219"/>
      <c r="AG398" s="22"/>
      <c r="AH398" s="208" t="s">
        <v>95</v>
      </c>
      <c r="AI398" s="209"/>
      <c r="AJ398" s="210" t="s">
        <v>96</v>
      </c>
      <c r="AK398" s="211"/>
      <c r="AL398" s="22"/>
      <c r="AM398" s="216" t="s">
        <v>97</v>
      </c>
      <c r="AN398" s="217"/>
      <c r="AO398" s="218" t="s">
        <v>98</v>
      </c>
      <c r="AP398" s="219"/>
      <c r="AR398" s="208" t="s">
        <v>99</v>
      </c>
      <c r="AS398" s="209"/>
      <c r="AT398" s="210" t="s">
        <v>100</v>
      </c>
      <c r="AU398" s="211"/>
      <c r="AW398" s="48" t="s">
        <v>10</v>
      </c>
      <c r="AY398" s="139" t="s">
        <v>47</v>
      </c>
      <c r="AZ398" s="13"/>
      <c r="BA398" s="85">
        <f t="shared" si="1918"/>
        <v>7.3799999999999901</v>
      </c>
      <c r="BB398" s="86">
        <f t="shared" si="1919"/>
        <v>-39.380988079133843</v>
      </c>
      <c r="BC398" s="90">
        <f t="shared" si="1920"/>
        <v>-80.367954166297537</v>
      </c>
      <c r="BD398" s="92"/>
      <c r="BE398" s="14">
        <f t="shared" si="1917"/>
        <v>-1.3169466577771796</v>
      </c>
      <c r="BF398" s="90">
        <f t="shared" si="1942"/>
        <v>-2.2985055251346771E-2</v>
      </c>
      <c r="BG398" s="142">
        <f t="shared" si="1941"/>
        <v>-2.4867501054286114E-4</v>
      </c>
    </row>
    <row r="399" spans="2:59" ht="18.600000000000001" customHeight="1" thickTop="1" thickBot="1">
      <c r="D399" s="1">
        <v>0</v>
      </c>
      <c r="E399" s="8">
        <f t="shared" ref="E399" si="2189">$E$9*$B396</f>
        <v>0.6460494</v>
      </c>
      <c r="F399" s="2">
        <v>1</v>
      </c>
      <c r="G399" s="8">
        <v>0</v>
      </c>
      <c r="I399" s="1">
        <v>0</v>
      </c>
      <c r="J399" s="9">
        <v>0</v>
      </c>
      <c r="K399" s="2">
        <v>1</v>
      </c>
      <c r="L399" s="8">
        <v>0</v>
      </c>
      <c r="N399" s="1">
        <f t="shared" ref="N399" si="2190">D399*I396+F399*I399-E399*J396-G399*J399</f>
        <v>0</v>
      </c>
      <c r="O399" s="9">
        <f t="shared" ref="O399" si="2191">(D399*J396+E399*I396+F399*J399+G399*I399)</f>
        <v>0.6460494</v>
      </c>
      <c r="P399" s="2">
        <f t="shared" ref="P399" si="2192">D399*K396+F399*K399-E399*L396-G399*L399</f>
        <v>-0.15306920402690416</v>
      </c>
      <c r="Q399" s="8">
        <f t="shared" ref="Q399" si="2193">(D399*L396+E399*K396+F399*L399+G399*K399)</f>
        <v>0</v>
      </c>
      <c r="S399" s="1">
        <v>0</v>
      </c>
      <c r="T399" s="8">
        <f t="shared" ref="T399" si="2194">$T$9*$B396</f>
        <v>1.3785905999999999</v>
      </c>
      <c r="U399" s="2">
        <v>1</v>
      </c>
      <c r="V399" s="8">
        <v>0</v>
      </c>
      <c r="X399" s="1">
        <f t="shared" ref="X399" si="2195">N399*S396+P399*S399-O399*T396-Q399*T399</f>
        <v>0</v>
      </c>
      <c r="Y399" s="9">
        <f t="shared" ref="Y399" si="2196">(N399*T396+O399*S396+P399*T399+Q399*S399)</f>
        <v>0.43502963417902779</v>
      </c>
      <c r="Z399" s="2">
        <f t="shared" ref="Z399" si="2197">N399*U396+P399*U399-O399*V396-Q399*V399</f>
        <v>-0.15306920402690416</v>
      </c>
      <c r="AA399" s="8">
        <f t="shared" ref="AA399" si="2198">(N399*V396+O399*U396+P399*V399+Q399*U399)</f>
        <v>0</v>
      </c>
      <c r="AB399" s="22"/>
      <c r="AC399" s="1">
        <v>0</v>
      </c>
      <c r="AD399" s="9">
        <v>0</v>
      </c>
      <c r="AE399" s="2">
        <v>1</v>
      </c>
      <c r="AF399" s="8">
        <v>0</v>
      </c>
      <c r="AH399" s="1">
        <f t="shared" ref="AH399" si="2199">X399*AC396+Z399*AC399-Y399*AD396-AA399*AD399</f>
        <v>0</v>
      </c>
      <c r="AI399" s="9">
        <f t="shared" ref="AI399" si="2200">(X399*AD396+Y399*AC396+Z399*AD399+AA399*AC399)</f>
        <v>0.43502963417902779</v>
      </c>
      <c r="AJ399" s="2">
        <f t="shared" ref="AJ399" si="2201">X399*AE396+Z399*AE399-Y399*AF396-AA399*AF399</f>
        <v>-0.55511776253806366</v>
      </c>
      <c r="AK399" s="8">
        <f t="shared" ref="AK399" si="2202">(X399*AF396+Y399*AE396+Z399*AF399+AA399*AE399)</f>
        <v>0</v>
      </c>
      <c r="AM399" s="20">
        <f t="shared" ref="AM399" si="2203">1/$AN$9</f>
        <v>1</v>
      </c>
      <c r="AN399" s="27">
        <v>0</v>
      </c>
      <c r="AO399" s="21">
        <v>1</v>
      </c>
      <c r="AP399" s="26">
        <v>0</v>
      </c>
      <c r="AR399" s="1">
        <f t="shared" ref="AR399" si="2204">AH399*AM396+AJ399*AM399-AI399*AN396-AK399*AN399</f>
        <v>-0.55511776253806366</v>
      </c>
      <c r="AS399" s="9">
        <f t="shared" ref="AS399" si="2205">(AH399*AN396+AI399*AM396+AJ399*AN399+AK399*AM399)</f>
        <v>0.43502963417902779</v>
      </c>
      <c r="AT399" s="2">
        <f t="shared" ref="AT399" si="2206">AH399*AO396+AJ399*AO399-AI399*AP396-AK399*AP399</f>
        <v>-0.55511776253806366</v>
      </c>
      <c r="AU399" s="8">
        <f t="shared" ref="AU399" si="2207">(AH399*AP396+AI399*AO396+AJ399*AP399+AK399*AO399)</f>
        <v>0</v>
      </c>
      <c r="AW399" s="49">
        <f t="shared" ref="AW399" si="2208">(180/PI())*ATAN(-1*(AS396/AR396))</f>
        <v>16.586339630844446</v>
      </c>
      <c r="AY399" s="140">
        <f t="shared" ref="AY399" si="2209">20*LOG(((1-(10^(AW396/20)^2)*(1-((1-AY396)/(1+AY396))^2))^0.5))</f>
        <v>-5.4974132266357989</v>
      </c>
      <c r="AZ399" s="13"/>
      <c r="BA399" s="85">
        <f t="shared" si="1918"/>
        <v>7.3999999999999897</v>
      </c>
      <c r="BB399" s="86">
        <f t="shared" si="1919"/>
        <v>-39.425632016532617</v>
      </c>
      <c r="BC399" s="90">
        <f t="shared" si="1920"/>
        <v>-80.39429309945308</v>
      </c>
      <c r="BD399" s="92"/>
      <c r="BE399" s="14">
        <f t="shared" si="1917"/>
        <v>-1.3097195604046572</v>
      </c>
      <c r="BF399" s="144"/>
      <c r="BG399" s="142">
        <f t="shared" si="1941"/>
        <v>-2.456437723231961E-4</v>
      </c>
    </row>
    <row r="400" spans="2:59" ht="18.600000000000001" customHeight="1">
      <c r="AY400" s="37"/>
      <c r="BA400" s="85">
        <f t="shared" si="1918"/>
        <v>7.4199999999999902</v>
      </c>
      <c r="BB400" s="86">
        <f t="shared" si="1919"/>
        <v>-39.470169261385905</v>
      </c>
      <c r="BC400" s="90">
        <f t="shared" si="1920"/>
        <v>-80.420487490661174</v>
      </c>
      <c r="BD400" s="88"/>
      <c r="BE400" s="88"/>
      <c r="BF400" s="144"/>
      <c r="BG400" s="142">
        <f t="shared" si="1941"/>
        <v>-2.4265636246532458E-4</v>
      </c>
    </row>
    <row r="401" spans="2:59" ht="18.600000000000001" customHeight="1" thickBot="1">
      <c r="D401" s="22" t="s">
        <v>60</v>
      </c>
      <c r="E401" s="22"/>
      <c r="F401" s="22"/>
      <c r="G401" s="22"/>
      <c r="H401" s="22"/>
      <c r="I401" s="22" t="s">
        <v>61</v>
      </c>
      <c r="J401" s="22"/>
      <c r="K401" s="22"/>
      <c r="L401" s="22"/>
      <c r="M401" s="23"/>
      <c r="N401" s="23"/>
      <c r="O401" s="28" t="s">
        <v>62</v>
      </c>
      <c r="P401" s="23"/>
      <c r="Q401" s="23"/>
      <c r="R401" s="23"/>
      <c r="S401" s="22"/>
      <c r="T401" s="22" t="s">
        <v>63</v>
      </c>
      <c r="U401" s="23"/>
      <c r="V401" s="23"/>
      <c r="W401" s="23"/>
      <c r="X401" s="23"/>
      <c r="Y401" s="28" t="s">
        <v>64</v>
      </c>
      <c r="Z401" s="23"/>
      <c r="AA401" s="23"/>
      <c r="AB401" s="23"/>
      <c r="AC401" s="28" t="s">
        <v>65</v>
      </c>
      <c r="AD401" s="22"/>
      <c r="AE401" s="22"/>
      <c r="AF401" s="22"/>
      <c r="AG401" s="22"/>
      <c r="AH401" s="23"/>
      <c r="AI401" s="28" t="s">
        <v>66</v>
      </c>
      <c r="AJ401" s="23"/>
      <c r="AK401" s="23"/>
      <c r="AL401" s="22"/>
      <c r="AM401" s="28" t="s">
        <v>67</v>
      </c>
      <c r="AN401" s="22"/>
      <c r="AO401" s="23"/>
      <c r="AP401" s="23"/>
      <c r="AQ401" s="23"/>
      <c r="AR401" s="23"/>
      <c r="AS401" s="28" t="s">
        <v>68</v>
      </c>
      <c r="AT401" s="23"/>
      <c r="AU401" s="23"/>
      <c r="BA401" s="85">
        <f t="shared" si="1918"/>
        <v>7.4399999999999897</v>
      </c>
      <c r="BB401" s="86">
        <f t="shared" si="1919"/>
        <v>-39.514600265022487</v>
      </c>
      <c r="BC401" s="90">
        <f t="shared" si="1920"/>
        <v>-80.446538534086216</v>
      </c>
      <c r="BD401" s="88"/>
      <c r="BE401" s="88"/>
      <c r="BF401" s="144"/>
      <c r="BG401" s="142">
        <f t="shared" si="1941"/>
        <v>-2.3971205149045526E-4</v>
      </c>
    </row>
    <row r="402" spans="2:59" ht="18.600000000000001" customHeight="1" thickBot="1">
      <c r="B402" s="11"/>
      <c r="D402" s="212" t="s">
        <v>69</v>
      </c>
      <c r="E402" s="213"/>
      <c r="F402" s="214" t="s">
        <v>70</v>
      </c>
      <c r="G402" s="215"/>
      <c r="H402" s="207"/>
      <c r="I402" s="212" t="s">
        <v>71</v>
      </c>
      <c r="J402" s="213"/>
      <c r="K402" s="214" t="s">
        <v>72</v>
      </c>
      <c r="L402" s="215"/>
      <c r="M402" s="23"/>
      <c r="N402" s="208" t="s">
        <v>73</v>
      </c>
      <c r="O402" s="209"/>
      <c r="P402" s="210" t="s">
        <v>74</v>
      </c>
      <c r="Q402" s="211"/>
      <c r="R402" s="23"/>
      <c r="S402" s="212" t="s">
        <v>75</v>
      </c>
      <c r="T402" s="213"/>
      <c r="U402" s="214" t="s">
        <v>76</v>
      </c>
      <c r="V402" s="215"/>
      <c r="W402" s="22"/>
      <c r="X402" s="208" t="s">
        <v>77</v>
      </c>
      <c r="Y402" s="209"/>
      <c r="Z402" s="210" t="s">
        <v>78</v>
      </c>
      <c r="AA402" s="211"/>
      <c r="AB402" s="22"/>
      <c r="AC402" s="212" t="s">
        <v>79</v>
      </c>
      <c r="AD402" s="213"/>
      <c r="AE402" s="214" t="s">
        <v>80</v>
      </c>
      <c r="AF402" s="215"/>
      <c r="AG402" s="22"/>
      <c r="AH402" s="208" t="s">
        <v>81</v>
      </c>
      <c r="AI402" s="209"/>
      <c r="AJ402" s="210" t="s">
        <v>82</v>
      </c>
      <c r="AK402" s="211"/>
      <c r="AL402" s="22"/>
      <c r="AM402" s="212" t="s">
        <v>83</v>
      </c>
      <c r="AN402" s="213"/>
      <c r="AO402" s="214" t="s">
        <v>84</v>
      </c>
      <c r="AP402" s="215"/>
      <c r="AQ402" s="23"/>
      <c r="AR402" s="208" t="s">
        <v>85</v>
      </c>
      <c r="AS402" s="209"/>
      <c r="AT402" s="210" t="s">
        <v>86</v>
      </c>
      <c r="AU402" s="211"/>
      <c r="AW402" s="29" t="s">
        <v>4</v>
      </c>
      <c r="AY402" s="136" t="s">
        <v>46</v>
      </c>
      <c r="AZ402" s="13"/>
      <c r="BA402" s="85">
        <f t="shared" si="1918"/>
        <v>7.4599999999999804</v>
      </c>
      <c r="BB402" s="86">
        <f t="shared" si="1919"/>
        <v>-39.558925476624836</v>
      </c>
      <c r="BC402" s="90">
        <f t="shared" si="1920"/>
        <v>-80.472447410687124</v>
      </c>
      <c r="BD402" s="92"/>
      <c r="BE402" s="88"/>
      <c r="BF402" s="144"/>
      <c r="BG402" s="142">
        <f t="shared" si="1941"/>
        <v>-2.3681012357379091E-4</v>
      </c>
    </row>
    <row r="403" spans="2:59" ht="18.600000000000001" customHeight="1" thickTop="1" thickBot="1">
      <c r="B403" s="40">
        <v>1.1599999999999999</v>
      </c>
      <c r="D403" s="1">
        <v>1</v>
      </c>
      <c r="E403" s="7">
        <v>0</v>
      </c>
      <c r="F403" s="2">
        <v>0</v>
      </c>
      <c r="G403" s="8">
        <v>0</v>
      </c>
      <c r="I403" s="1">
        <v>1</v>
      </c>
      <c r="J403" s="9">
        <v>0</v>
      </c>
      <c r="K403" s="2">
        <v>0</v>
      </c>
      <c r="L403" s="9">
        <f t="shared" ref="L403" si="2210">IF(0=(1-$J$9*$K$9*$B403^2),10^14,$B403*$K$9/(1-$J$9*$K$9*$B403^2))</f>
        <v>1.8569880420863947</v>
      </c>
      <c r="N403" s="1">
        <f t="shared" ref="N403" si="2211">D403*I403+F403*I406-E403*J403-G403*J406</f>
        <v>1</v>
      </c>
      <c r="O403" s="9">
        <f t="shared" ref="O403" si="2212">(D403*J403+E403*I403+F403*J406+G403*I406)</f>
        <v>0</v>
      </c>
      <c r="P403" s="2">
        <f t="shared" ref="P403" si="2213">D403*K403+F403*K406-E403*L403-G403*L406</f>
        <v>0</v>
      </c>
      <c r="Q403" s="8">
        <f t="shared" ref="Q403" si="2214">(D403*L403+E403*K403+F403*L406+G403*K406)</f>
        <v>1.8569880420863947</v>
      </c>
      <c r="S403" s="1">
        <v>1</v>
      </c>
      <c r="T403" s="7">
        <v>0</v>
      </c>
      <c r="U403" s="2">
        <v>0</v>
      </c>
      <c r="V403" s="8">
        <v>0</v>
      </c>
      <c r="X403" s="1">
        <f t="shared" ref="X403" si="2215">N403*S403+P403*S406-O403*T403-Q403*T406</f>
        <v>-1.6049390005210009</v>
      </c>
      <c r="Y403" s="9">
        <f t="shared" ref="Y403" si="2216">(N403*T403+O403*S403+P403*T406+Q403*S406)</f>
        <v>0</v>
      </c>
      <c r="Z403" s="2">
        <f t="shared" ref="Z403" si="2217">N403*U403+P403*U406-O403*V403-Q403*V406</f>
        <v>0</v>
      </c>
      <c r="AA403" s="8">
        <f t="shared" ref="AA403" si="2218">(N403*V403+O403*U403+P403*V406+Q403*U406)</f>
        <v>1.8569880420863947</v>
      </c>
      <c r="AB403" s="22"/>
      <c r="AC403" s="1">
        <v>1</v>
      </c>
      <c r="AD403" s="9">
        <v>0</v>
      </c>
      <c r="AE403" s="2">
        <v>0</v>
      </c>
      <c r="AF403" s="9">
        <f t="shared" ref="AF403" si="2219">$B403*$AE$9</f>
        <v>0.94040039999999991</v>
      </c>
      <c r="AH403" s="1">
        <f t="shared" ref="AH403" si="2220">X403*AC403+Z403*AC406-Y403*AD403-AA403*AD406</f>
        <v>-1.6049390005210009</v>
      </c>
      <c r="AI403" s="9">
        <f t="shared" ref="AI403" si="2221">(X403*AD403+Y403*AC403+Z403*AD406+AA403*AC406)</f>
        <v>0</v>
      </c>
      <c r="AJ403" s="2">
        <f t="shared" ref="AJ403" si="2222">X403*AE403+Z403*AE406-Y403*AF403-AA403*AF406</f>
        <v>0</v>
      </c>
      <c r="AK403" s="8">
        <f t="shared" ref="AK403" si="2223">(X403*AF403+Y403*AE403+Z403*AF406+AA403*AE406)</f>
        <v>0.34770276402084543</v>
      </c>
      <c r="AM403" s="18">
        <v>1</v>
      </c>
      <c r="AN403" s="25">
        <v>0</v>
      </c>
      <c r="AO403" s="14">
        <v>0</v>
      </c>
      <c r="AP403" s="24">
        <v>0</v>
      </c>
      <c r="AR403" s="1">
        <f t="shared" ref="AR403" si="2224">AH403*AM403+AJ403*AM406-AI403*AN403-AK403*AN406</f>
        <v>-1.6049390005210009</v>
      </c>
      <c r="AS403" s="9">
        <f t="shared" ref="AS403" si="2225">(AH403*AN403+AI403*AM403+AJ403*AN406+AK403*AM406)</f>
        <v>0.34770276402084543</v>
      </c>
      <c r="AT403" s="2">
        <f t="shared" ref="AT403" si="2226">AH403*AO403+AJ403*AO406-AI403*AP403-AK403*AP406</f>
        <v>0</v>
      </c>
      <c r="AU403" s="8">
        <f t="shared" ref="AU403" si="2227">(AH403*AP403+AI403*AO403+AJ403*AP406+AK403*AO406)</f>
        <v>0.34770276402084543</v>
      </c>
      <c r="AW403" s="30">
        <f t="shared" ref="AW403" si="2228">20*LOG(((1+$AN$9)/$AN$9)/((AR403+AR406)^2+(AS403+AS406)^2)^0.5)</f>
        <v>-1.0701126190790788</v>
      </c>
      <c r="AY403" s="137">
        <f t="shared" ref="AY403" si="2229">((AR403^2+AS403^2)^0.5)/((AR406^2+AS406^2)^0.5)</f>
        <v>2.5311199229796508</v>
      </c>
      <c r="AZ403" s="13"/>
      <c r="BA403" s="85">
        <f t="shared" si="1918"/>
        <v>7.47999999999998</v>
      </c>
      <c r="BB403" s="86">
        <f t="shared" si="1919"/>
        <v>-39.603145343229301</v>
      </c>
      <c r="BC403" s="90">
        <f t="shared" si="1920"/>
        <v>-80.498215288400615</v>
      </c>
      <c r="BD403" s="92"/>
      <c r="BE403" s="88"/>
      <c r="BF403" s="144"/>
      <c r="BG403" s="142">
        <f t="shared" si="1941"/>
        <v>-2.3394987626866489E-4</v>
      </c>
    </row>
    <row r="404" spans="2:59" ht="18.600000000000001" customHeight="1" thickBot="1">
      <c r="D404" s="3"/>
      <c r="G404" s="4"/>
      <c r="I404" s="3"/>
      <c r="L404" s="4"/>
      <c r="N404" s="3"/>
      <c r="Q404" s="4"/>
      <c r="S404" s="3"/>
      <c r="V404" s="4"/>
      <c r="X404" s="3"/>
      <c r="AA404" s="4"/>
      <c r="AC404" s="3"/>
      <c r="AF404" s="4"/>
      <c r="AH404" s="3"/>
      <c r="AK404" s="4"/>
      <c r="AM404" s="18"/>
      <c r="AN404" s="14"/>
      <c r="AO404" s="14"/>
      <c r="AP404" s="19"/>
      <c r="AR404" s="3"/>
      <c r="AU404" s="4"/>
      <c r="AY404" s="138"/>
      <c r="AZ404" s="13"/>
      <c r="BA404" s="85">
        <f t="shared" si="1918"/>
        <v>7.4999999999999796</v>
      </c>
      <c r="BB404" s="86">
        <f t="shared" si="1919"/>
        <v>-39.647260309726576</v>
      </c>
      <c r="BC404" s="90">
        <f t="shared" si="1920"/>
        <v>-80.523843322321383</v>
      </c>
      <c r="BD404" s="92"/>
      <c r="BE404" s="88"/>
      <c r="BF404" s="144"/>
      <c r="BG404" s="142">
        <f t="shared" si="1941"/>
        <v>-2.3113062022778685E-4</v>
      </c>
    </row>
    <row r="405" spans="2:59" ht="18.600000000000001" customHeight="1" thickBot="1">
      <c r="D405" s="216" t="s">
        <v>87</v>
      </c>
      <c r="E405" s="217"/>
      <c r="F405" s="218" t="s">
        <v>88</v>
      </c>
      <c r="G405" s="219"/>
      <c r="H405" s="207"/>
      <c r="I405" s="216" t="s">
        <v>89</v>
      </c>
      <c r="J405" s="217"/>
      <c r="K405" s="218" t="s">
        <v>90</v>
      </c>
      <c r="L405" s="219"/>
      <c r="N405" s="208" t="s">
        <v>7</v>
      </c>
      <c r="O405" s="209"/>
      <c r="P405" s="210" t="s">
        <v>8</v>
      </c>
      <c r="Q405" s="211"/>
      <c r="S405" s="216" t="s">
        <v>91</v>
      </c>
      <c r="T405" s="217"/>
      <c r="U405" s="218" t="s">
        <v>92</v>
      </c>
      <c r="V405" s="219"/>
      <c r="W405" s="22"/>
      <c r="X405" s="208" t="s">
        <v>93</v>
      </c>
      <c r="Y405" s="209"/>
      <c r="Z405" s="210" t="s">
        <v>94</v>
      </c>
      <c r="AA405" s="211"/>
      <c r="AB405" s="22"/>
      <c r="AC405" s="216" t="s">
        <v>3</v>
      </c>
      <c r="AD405" s="217"/>
      <c r="AE405" s="218" t="s">
        <v>2</v>
      </c>
      <c r="AF405" s="219"/>
      <c r="AG405" s="22"/>
      <c r="AH405" s="208" t="s">
        <v>95</v>
      </c>
      <c r="AI405" s="209"/>
      <c r="AJ405" s="210" t="s">
        <v>96</v>
      </c>
      <c r="AK405" s="211"/>
      <c r="AL405" s="22"/>
      <c r="AM405" s="216" t="s">
        <v>97</v>
      </c>
      <c r="AN405" s="217"/>
      <c r="AO405" s="218" t="s">
        <v>98</v>
      </c>
      <c r="AP405" s="219"/>
      <c r="AR405" s="208" t="s">
        <v>99</v>
      </c>
      <c r="AS405" s="209"/>
      <c r="AT405" s="210" t="s">
        <v>100</v>
      </c>
      <c r="AU405" s="211"/>
      <c r="AW405" s="48" t="s">
        <v>10</v>
      </c>
      <c r="AY405" s="139" t="s">
        <v>47</v>
      </c>
      <c r="AZ405" s="13"/>
      <c r="BA405" s="85">
        <f t="shared" si="1918"/>
        <v>7.51999999999998</v>
      </c>
      <c r="BB405" s="86">
        <f t="shared" si="1919"/>
        <v>-39.691270818862783</v>
      </c>
      <c r="BC405" s="90">
        <f t="shared" si="1920"/>
        <v>-80.54933265487935</v>
      </c>
      <c r="BD405" s="92"/>
      <c r="BE405" s="88"/>
      <c r="BF405" s="144"/>
      <c r="BG405" s="142">
        <f t="shared" si="1941"/>
        <v>-2.2835167893220512E-4</v>
      </c>
    </row>
    <row r="406" spans="2:59" ht="18.600000000000001" customHeight="1" thickTop="1" thickBot="1">
      <c r="D406" s="1">
        <v>0</v>
      </c>
      <c r="E406" s="8">
        <f t="shared" ref="E406" si="2230">$E$9*$B403</f>
        <v>0.65738359999999996</v>
      </c>
      <c r="F406" s="2">
        <v>1</v>
      </c>
      <c r="G406" s="8">
        <v>0</v>
      </c>
      <c r="I406" s="1">
        <v>0</v>
      </c>
      <c r="J406" s="9">
        <v>0</v>
      </c>
      <c r="K406" s="2">
        <v>1</v>
      </c>
      <c r="L406" s="8">
        <v>0</v>
      </c>
      <c r="N406" s="1">
        <f t="shared" ref="N406" si="2231">D406*I403+F406*I406-E406*J403-G406*J406</f>
        <v>0</v>
      </c>
      <c r="O406" s="9">
        <f t="shared" ref="O406" si="2232">(D406*J403+E406*I403+F406*J406+G406*I406)</f>
        <v>0.65738359999999996</v>
      </c>
      <c r="P406" s="2">
        <f t="shared" ref="P406" si="2233">D406*K403+F406*K406-E406*L403-G406*L406</f>
        <v>-0.22075348426370556</v>
      </c>
      <c r="Q406" s="8">
        <f t="shared" ref="Q406" si="2234">(D406*L403+E406*K403+F406*L406+G406*K406)</f>
        <v>0</v>
      </c>
      <c r="S406" s="1">
        <v>0</v>
      </c>
      <c r="T406" s="8">
        <f t="shared" ref="T406" si="2235">$T$9*$B403</f>
        <v>1.4027763999999998</v>
      </c>
      <c r="U406" s="2">
        <v>1</v>
      </c>
      <c r="V406" s="8">
        <v>0</v>
      </c>
      <c r="X406" s="1">
        <f t="shared" ref="X406" si="2236">N406*S403+P406*S406-O406*T403-Q406*T406</f>
        <v>0</v>
      </c>
      <c r="Y406" s="9">
        <f t="shared" ref="Y406" si="2237">(N406*T403+O406*S403+P406*T406+Q406*S406)</f>
        <v>0.34771582205710244</v>
      </c>
      <c r="Z406" s="2">
        <f t="shared" ref="Z406" si="2238">N406*U403+P406*U406-O406*V403-Q406*V406</f>
        <v>-0.22075348426370556</v>
      </c>
      <c r="AA406" s="8">
        <f t="shared" ref="AA406" si="2239">(N406*V403+O406*U403+P406*V406+Q406*U406)</f>
        <v>0</v>
      </c>
      <c r="AB406" s="22"/>
      <c r="AC406" s="1">
        <v>0</v>
      </c>
      <c r="AD406" s="9">
        <v>0</v>
      </c>
      <c r="AE406" s="2">
        <v>1</v>
      </c>
      <c r="AF406" s="8">
        <v>0</v>
      </c>
      <c r="AH406" s="1">
        <f t="shared" ref="AH406" si="2240">X406*AC403+Z406*AC406-Y406*AD403-AA406*AD406</f>
        <v>0</v>
      </c>
      <c r="AI406" s="9">
        <f t="shared" ref="AI406" si="2241">(X406*AD403+Y406*AC403+Z406*AD406+AA406*AC406)</f>
        <v>0.34771582205710244</v>
      </c>
      <c r="AJ406" s="2">
        <f t="shared" ref="AJ406" si="2242">X406*AE403+Z406*AE406-Y406*AF403-AA406*AF406</f>
        <v>-0.54774558241253346</v>
      </c>
      <c r="AK406" s="8">
        <f t="shared" ref="AK406" si="2243">(X406*AF403+Y406*AE403+Z406*AF406+AA406*AE406)</f>
        <v>0</v>
      </c>
      <c r="AM406" s="20">
        <f t="shared" ref="AM406" si="2244">1/$AN$9</f>
        <v>1</v>
      </c>
      <c r="AN406" s="27">
        <v>0</v>
      </c>
      <c r="AO406" s="21">
        <v>1</v>
      </c>
      <c r="AP406" s="26">
        <v>0</v>
      </c>
      <c r="AR406" s="1">
        <f t="shared" ref="AR406" si="2245">AH406*AM403+AJ406*AM406-AI406*AN403-AK406*AN406</f>
        <v>-0.54774558241253346</v>
      </c>
      <c r="AS406" s="9">
        <f t="shared" ref="AS406" si="2246">(AH406*AN403+AI406*AM403+AJ406*AN406+AK406*AM406)</f>
        <v>0.34771582205710244</v>
      </c>
      <c r="AT406" s="2">
        <f t="shared" ref="AT406" si="2247">AH406*AO403+AJ406*AO406-AI406*AP403-AK406*AP406</f>
        <v>-0.54774558241253346</v>
      </c>
      <c r="AU406" s="8">
        <f t="shared" ref="AU406" si="2248">(AH406*AP403+AI406*AO403+AJ406*AP406+AK406*AO406)</f>
        <v>0</v>
      </c>
      <c r="AW406" s="49">
        <f t="shared" ref="AW406" si="2249">(180/PI())*ATAN(-1*(AS403/AR403))</f>
        <v>12.223962645407566</v>
      </c>
      <c r="AY406" s="140">
        <f t="shared" ref="AY406" si="2250">20*LOG(((1-(10^(AW403/20)^2)*(1-((1-AY403)/(1+AY403))^2))^0.5))</f>
        <v>-4.3729476707918842</v>
      </c>
      <c r="AZ406" s="13"/>
      <c r="BA406" s="85">
        <f t="shared" si="1918"/>
        <v>7.5399999999999796</v>
      </c>
      <c r="BB406" s="86">
        <f t="shared" si="1919"/>
        <v>-39.735177311240754</v>
      </c>
      <c r="BC406" s="90">
        <f t="shared" si="1920"/>
        <v>-80.574684416013866</v>
      </c>
      <c r="BD406" s="92"/>
      <c r="BE406" s="88"/>
      <c r="BF406" s="144"/>
      <c r="BG406" s="142">
        <f t="shared" si="1941"/>
        <v>-2.2561238843087913E-4</v>
      </c>
    </row>
    <row r="407" spans="2:59" ht="18.600000000000001" customHeight="1">
      <c r="AY407" s="37"/>
      <c r="BA407" s="85">
        <f t="shared" si="1918"/>
        <v>7.5599999999999801</v>
      </c>
      <c r="BB407" s="86">
        <f t="shared" si="1919"/>
        <v>-39.778980225321874</v>
      </c>
      <c r="BC407" s="90">
        <f t="shared" si="1920"/>
        <v>-80.599899723345231</v>
      </c>
      <c r="BD407" s="88"/>
      <c r="BE407" s="88"/>
      <c r="BF407" s="144"/>
      <c r="BG407" s="142">
        <f t="shared" si="1941"/>
        <v>-2.2291209708121793E-4</v>
      </c>
    </row>
    <row r="408" spans="2:59" ht="18.600000000000001" customHeight="1" thickBot="1">
      <c r="D408" s="22" t="s">
        <v>60</v>
      </c>
      <c r="E408" s="22"/>
      <c r="F408" s="22"/>
      <c r="G408" s="22"/>
      <c r="H408" s="22"/>
      <c r="I408" s="22" t="s">
        <v>61</v>
      </c>
      <c r="J408" s="22"/>
      <c r="K408" s="22"/>
      <c r="L408" s="22"/>
      <c r="M408" s="23"/>
      <c r="N408" s="23"/>
      <c r="O408" s="28" t="s">
        <v>62</v>
      </c>
      <c r="P408" s="23"/>
      <c r="Q408" s="23"/>
      <c r="R408" s="23"/>
      <c r="S408" s="22"/>
      <c r="T408" s="22" t="s">
        <v>63</v>
      </c>
      <c r="U408" s="23"/>
      <c r="V408" s="23"/>
      <c r="W408" s="23"/>
      <c r="X408" s="23"/>
      <c r="Y408" s="28" t="s">
        <v>64</v>
      </c>
      <c r="Z408" s="23"/>
      <c r="AA408" s="23"/>
      <c r="AB408" s="23"/>
      <c r="AC408" s="28" t="s">
        <v>65</v>
      </c>
      <c r="AD408" s="22"/>
      <c r="AE408" s="22"/>
      <c r="AF408" s="22"/>
      <c r="AG408" s="22"/>
      <c r="AH408" s="23"/>
      <c r="AI408" s="28" t="s">
        <v>66</v>
      </c>
      <c r="AJ408" s="23"/>
      <c r="AK408" s="23"/>
      <c r="AL408" s="22"/>
      <c r="AM408" s="28" t="s">
        <v>67</v>
      </c>
      <c r="AN408" s="22"/>
      <c r="AO408" s="23"/>
      <c r="AP408" s="23"/>
      <c r="AQ408" s="23"/>
      <c r="AR408" s="23"/>
      <c r="AS408" s="28" t="s">
        <v>68</v>
      </c>
      <c r="AT408" s="23"/>
      <c r="AU408" s="23"/>
      <c r="BA408" s="85">
        <f t="shared" si="1918"/>
        <v>7.5799999999999796</v>
      </c>
      <c r="BB408" s="86">
        <f t="shared" si="1919"/>
        <v>-39.822679997428089</v>
      </c>
      <c r="BC408" s="90">
        <f t="shared" si="1920"/>
        <v>-80.624979682343081</v>
      </c>
      <c r="BD408" s="88"/>
      <c r="BE408" s="88"/>
      <c r="BF408" s="144"/>
      <c r="BG408" s="142">
        <f t="shared" si="1941"/>
        <v>-2.2025016529637109E-4</v>
      </c>
    </row>
    <row r="409" spans="2:59" ht="18.600000000000001" customHeight="1" thickBot="1">
      <c r="B409" s="11"/>
      <c r="D409" s="212" t="s">
        <v>69</v>
      </c>
      <c r="E409" s="213"/>
      <c r="F409" s="214" t="s">
        <v>70</v>
      </c>
      <c r="G409" s="215"/>
      <c r="H409" s="207"/>
      <c r="I409" s="212" t="s">
        <v>71</v>
      </c>
      <c r="J409" s="213"/>
      <c r="K409" s="214" t="s">
        <v>72</v>
      </c>
      <c r="L409" s="215"/>
      <c r="M409" s="23"/>
      <c r="N409" s="208" t="s">
        <v>73</v>
      </c>
      <c r="O409" s="209"/>
      <c r="P409" s="210" t="s">
        <v>74</v>
      </c>
      <c r="Q409" s="211"/>
      <c r="R409" s="23"/>
      <c r="S409" s="212" t="s">
        <v>75</v>
      </c>
      <c r="T409" s="213"/>
      <c r="U409" s="214" t="s">
        <v>76</v>
      </c>
      <c r="V409" s="215"/>
      <c r="W409" s="22"/>
      <c r="X409" s="208" t="s">
        <v>77</v>
      </c>
      <c r="Y409" s="209"/>
      <c r="Z409" s="210" t="s">
        <v>78</v>
      </c>
      <c r="AA409" s="211"/>
      <c r="AB409" s="22"/>
      <c r="AC409" s="212" t="s">
        <v>79</v>
      </c>
      <c r="AD409" s="213"/>
      <c r="AE409" s="214" t="s">
        <v>80</v>
      </c>
      <c r="AF409" s="215"/>
      <c r="AG409" s="22"/>
      <c r="AH409" s="208" t="s">
        <v>81</v>
      </c>
      <c r="AI409" s="209"/>
      <c r="AJ409" s="210" t="s">
        <v>82</v>
      </c>
      <c r="AK409" s="211"/>
      <c r="AL409" s="22"/>
      <c r="AM409" s="212" t="s">
        <v>83</v>
      </c>
      <c r="AN409" s="213"/>
      <c r="AO409" s="214" t="s">
        <v>84</v>
      </c>
      <c r="AP409" s="215"/>
      <c r="AQ409" s="23"/>
      <c r="AR409" s="208" t="s">
        <v>85</v>
      </c>
      <c r="AS409" s="209"/>
      <c r="AT409" s="210" t="s">
        <v>86</v>
      </c>
      <c r="AU409" s="211"/>
      <c r="AW409" s="29" t="s">
        <v>4</v>
      </c>
      <c r="AY409" s="136" t="s">
        <v>46</v>
      </c>
      <c r="AZ409" s="13"/>
      <c r="BA409" s="85">
        <f t="shared" si="1918"/>
        <v>7.5999999999999801</v>
      </c>
      <c r="BB409" s="86">
        <f t="shared" si="1919"/>
        <v>-39.866277061744455</v>
      </c>
      <c r="BC409" s="90">
        <f t="shared" si="1920"/>
        <v>-80.649925386492228</v>
      </c>
      <c r="BD409" s="92"/>
      <c r="BE409" s="88"/>
      <c r="BF409" s="144"/>
      <c r="BG409" s="142">
        <f t="shared" si="1941"/>
        <v>-2.1762596529927177E-4</v>
      </c>
    </row>
    <row r="410" spans="2:59" ht="18.600000000000001" customHeight="1" thickTop="1" thickBot="1">
      <c r="B410" s="40">
        <v>1.18</v>
      </c>
      <c r="D410" s="1">
        <v>1</v>
      </c>
      <c r="E410" s="7">
        <v>0</v>
      </c>
      <c r="F410" s="2">
        <v>0</v>
      </c>
      <c r="G410" s="8">
        <v>0</v>
      </c>
      <c r="I410" s="1">
        <v>1</v>
      </c>
      <c r="J410" s="9">
        <v>0</v>
      </c>
      <c r="K410" s="2">
        <v>0</v>
      </c>
      <c r="L410" s="9">
        <f t="shared" ref="L410" si="2251">IF(0=(1-$J$9*$K$9*$B410^2),10^14,$B410*$K$9/(1-$J$9*$K$9*$B410^2))</f>
        <v>1.9332741688814779</v>
      </c>
      <c r="N410" s="1">
        <f t="shared" ref="N410" si="2252">D410*I410+F410*I413-E410*J410-G410*J413</f>
        <v>1</v>
      </c>
      <c r="O410" s="9">
        <f t="shared" ref="O410" si="2253">(D410*J410+E410*I410+F410*J413+G410*I413)</f>
        <v>0</v>
      </c>
      <c r="P410" s="2">
        <f t="shared" ref="P410" si="2254">D410*K410+F410*K413-E410*L410-G410*L413</f>
        <v>0</v>
      </c>
      <c r="Q410" s="8">
        <f t="shared" ref="Q410" si="2255">(D410*L410+E410*K410+F410*L413+G410*K413)</f>
        <v>1.9332741688814779</v>
      </c>
      <c r="S410" s="1">
        <v>1</v>
      </c>
      <c r="T410" s="7">
        <v>0</v>
      </c>
      <c r="U410" s="2">
        <v>0</v>
      </c>
      <c r="V410" s="8">
        <v>0</v>
      </c>
      <c r="X410" s="1">
        <f t="shared" ref="X410" si="2256">N410*S410+P410*S413-O410*T410-Q410*T413</f>
        <v>-1.7587091612302852</v>
      </c>
      <c r="Y410" s="9">
        <f t="shared" ref="Y410" si="2257">(N410*T410+O410*S410+P410*T413+Q410*S413)</f>
        <v>0</v>
      </c>
      <c r="Z410" s="2">
        <f t="shared" ref="Z410" si="2258">N410*U410+P410*U413-O410*V410-Q410*V413</f>
        <v>0</v>
      </c>
      <c r="AA410" s="8">
        <f t="shared" ref="AA410" si="2259">(N410*V410+O410*U410+P410*V413+Q410*U413)</f>
        <v>1.9332741688814779</v>
      </c>
      <c r="AB410" s="22"/>
      <c r="AC410" s="1">
        <v>1</v>
      </c>
      <c r="AD410" s="9">
        <v>0</v>
      </c>
      <c r="AE410" s="2">
        <v>0</v>
      </c>
      <c r="AF410" s="9">
        <f t="shared" ref="AF410" si="2260">$B410*$AE$9</f>
        <v>0.95661419999999997</v>
      </c>
      <c r="AH410" s="1">
        <f t="shared" ref="AH410" si="2261">X410*AC410+Z410*AC413-Y410*AD410-AA410*AD413</f>
        <v>-1.7587091612302852</v>
      </c>
      <c r="AI410" s="9">
        <f t="shared" ref="AI410" si="2262">(X410*AD410+Y410*AC410+Z410*AD413+AA410*AC413)</f>
        <v>0</v>
      </c>
      <c r="AJ410" s="2">
        <f t="shared" ref="AJ410" si="2263">X410*AE410+Z410*AE413-Y410*AF410-AA410*AF413</f>
        <v>0</v>
      </c>
      <c r="AK410" s="8">
        <f t="shared" ref="AK410" si="2264">(X410*AF410+Y410*AE410+Z410*AF413+AA410*AE413)</f>
        <v>0.25086801157849759</v>
      </c>
      <c r="AM410" s="18">
        <v>1</v>
      </c>
      <c r="AN410" s="25">
        <v>0</v>
      </c>
      <c r="AO410" s="14">
        <v>0</v>
      </c>
      <c r="AP410" s="24">
        <v>0</v>
      </c>
      <c r="AR410" s="1">
        <f t="shared" ref="AR410" si="2265">AH410*AM410+AJ410*AM413-AI410*AN410-AK410*AN413</f>
        <v>-1.7587091612302852</v>
      </c>
      <c r="AS410" s="9">
        <f t="shared" ref="AS410" si="2266">(AH410*AN410+AI410*AM410+AJ410*AN413+AK410*AM413)</f>
        <v>0.25086801157849759</v>
      </c>
      <c r="AT410" s="2">
        <f t="shared" ref="AT410" si="2267">AH410*AO410+AJ410*AO413-AI410*AP410-AK410*AP413</f>
        <v>0</v>
      </c>
      <c r="AU410" s="8">
        <f t="shared" ref="AU410" si="2268">(AH410*AP410+AI410*AO410+AJ410*AP413+AK410*AO413)</f>
        <v>0.25086801157849759</v>
      </c>
      <c r="AW410" s="30">
        <f t="shared" ref="AW410" si="2269">20*LOG(((1+$AN$9)/$AN$9)/((AR410+AR413)^2+(AS410+AS413)^2)^0.5)</f>
        <v>-1.3852557930203226</v>
      </c>
      <c r="AY410" s="137">
        <f t="shared" ref="AY410" si="2270">((AR410^2+AS410^2)^0.5)/((AR413^2+AS413^2)^0.5)</f>
        <v>3.0165411061457474</v>
      </c>
      <c r="AZ410" s="13"/>
      <c r="BA410" s="85">
        <f t="shared" si="1918"/>
        <v>7.6199999999999797</v>
      </c>
      <c r="BB410" s="86">
        <f t="shared" si="1919"/>
        <v>-39.909771850321867</v>
      </c>
      <c r="BC410" s="90">
        <f t="shared" si="1920"/>
        <v>-80.674737917455744</v>
      </c>
      <c r="BD410" s="92"/>
      <c r="BE410" s="88"/>
      <c r="BF410" s="144"/>
      <c r="BG410" s="142">
        <f t="shared" si="1941"/>
        <v>-2.1503888088246769E-4</v>
      </c>
    </row>
    <row r="411" spans="2:59" ht="18.600000000000001" customHeight="1" thickBot="1">
      <c r="D411" s="3"/>
      <c r="G411" s="4"/>
      <c r="I411" s="3"/>
      <c r="L411" s="4"/>
      <c r="N411" s="3"/>
      <c r="Q411" s="4"/>
      <c r="S411" s="3"/>
      <c r="V411" s="4"/>
      <c r="X411" s="3"/>
      <c r="AA411" s="4"/>
      <c r="AC411" s="3"/>
      <c r="AF411" s="4"/>
      <c r="AH411" s="3"/>
      <c r="AK411" s="4"/>
      <c r="AM411" s="18"/>
      <c r="AN411" s="14"/>
      <c r="AO411" s="14"/>
      <c r="AP411" s="19"/>
      <c r="AR411" s="3"/>
      <c r="AU411" s="4"/>
      <c r="AY411" s="138"/>
      <c r="AZ411" s="13"/>
      <c r="BA411" s="85">
        <f t="shared" si="1918"/>
        <v>7.6399999999999801</v>
      </c>
      <c r="BB411" s="86">
        <f t="shared" si="1919"/>
        <v>-39.953164793080219</v>
      </c>
      <c r="BC411" s="90">
        <f t="shared" si="1920"/>
        <v>-80.69941834523523</v>
      </c>
      <c r="BD411" s="92"/>
      <c r="BE411" s="88"/>
      <c r="BF411" s="144"/>
      <c r="BG411" s="142">
        <f t="shared" si="1941"/>
        <v>-2.1248830717181117E-4</v>
      </c>
    </row>
    <row r="412" spans="2:59" ht="18.600000000000001" customHeight="1" thickBot="1">
      <c r="D412" s="216" t="s">
        <v>87</v>
      </c>
      <c r="E412" s="217"/>
      <c r="F412" s="218" t="s">
        <v>88</v>
      </c>
      <c r="G412" s="219"/>
      <c r="H412" s="207"/>
      <c r="I412" s="216" t="s">
        <v>89</v>
      </c>
      <c r="J412" s="217"/>
      <c r="K412" s="218" t="s">
        <v>90</v>
      </c>
      <c r="L412" s="219"/>
      <c r="N412" s="208" t="s">
        <v>7</v>
      </c>
      <c r="O412" s="209"/>
      <c r="P412" s="210" t="s">
        <v>8</v>
      </c>
      <c r="Q412" s="211"/>
      <c r="S412" s="216" t="s">
        <v>91</v>
      </c>
      <c r="T412" s="217"/>
      <c r="U412" s="218" t="s">
        <v>92</v>
      </c>
      <c r="V412" s="219"/>
      <c r="W412" s="22"/>
      <c r="X412" s="208" t="s">
        <v>93</v>
      </c>
      <c r="Y412" s="209"/>
      <c r="Z412" s="210" t="s">
        <v>94</v>
      </c>
      <c r="AA412" s="211"/>
      <c r="AB412" s="22"/>
      <c r="AC412" s="216" t="s">
        <v>3</v>
      </c>
      <c r="AD412" s="217"/>
      <c r="AE412" s="218" t="s">
        <v>2</v>
      </c>
      <c r="AF412" s="219"/>
      <c r="AG412" s="22"/>
      <c r="AH412" s="208" t="s">
        <v>95</v>
      </c>
      <c r="AI412" s="209"/>
      <c r="AJ412" s="210" t="s">
        <v>96</v>
      </c>
      <c r="AK412" s="211"/>
      <c r="AL412" s="22"/>
      <c r="AM412" s="216" t="s">
        <v>97</v>
      </c>
      <c r="AN412" s="217"/>
      <c r="AO412" s="218" t="s">
        <v>98</v>
      </c>
      <c r="AP412" s="219"/>
      <c r="AR412" s="208" t="s">
        <v>99</v>
      </c>
      <c r="AS412" s="209"/>
      <c r="AT412" s="210" t="s">
        <v>100</v>
      </c>
      <c r="AU412" s="211"/>
      <c r="AW412" s="48" t="s">
        <v>10</v>
      </c>
      <c r="AY412" s="139" t="s">
        <v>47</v>
      </c>
      <c r="AZ412" s="13"/>
      <c r="BA412" s="85">
        <f t="shared" si="1918"/>
        <v>7.6599999999999797</v>
      </c>
      <c r="BB412" s="86">
        <f t="shared" si="1919"/>
        <v>-39.99645631781177</v>
      </c>
      <c r="BC412" s="90">
        <f t="shared" si="1920"/>
        <v>-80.723967728328631</v>
      </c>
      <c r="BD412" s="92"/>
      <c r="BE412" s="88"/>
      <c r="BF412" s="144"/>
      <c r="BG412" s="142">
        <f t="shared" si="1941"/>
        <v>-2.0997365039690099E-4</v>
      </c>
    </row>
    <row r="413" spans="2:59" ht="18.600000000000001" customHeight="1" thickTop="1" thickBot="1">
      <c r="D413" s="1">
        <v>0</v>
      </c>
      <c r="E413" s="8">
        <f t="shared" ref="E413" si="2271">$E$9*$B410</f>
        <v>0.66871780000000003</v>
      </c>
      <c r="F413" s="2">
        <v>1</v>
      </c>
      <c r="G413" s="8">
        <v>0</v>
      </c>
      <c r="I413" s="1">
        <v>0</v>
      </c>
      <c r="J413" s="9">
        <v>0</v>
      </c>
      <c r="K413" s="2">
        <v>1</v>
      </c>
      <c r="L413" s="8">
        <v>0</v>
      </c>
      <c r="N413" s="1">
        <f t="shared" ref="N413" si="2272">D413*I410+F413*I413-E413*J410-G413*J413</f>
        <v>0</v>
      </c>
      <c r="O413" s="9">
        <f t="shared" ref="O413" si="2273">(D413*J410+E413*I410+F413*J413+G413*I413)</f>
        <v>0.66871780000000003</v>
      </c>
      <c r="P413" s="2">
        <f t="shared" ref="P413" si="2274">D413*K410+F413*K413-E413*L410-G413*L413</f>
        <v>-0.29281484901125032</v>
      </c>
      <c r="Q413" s="8">
        <f t="shared" ref="Q413" si="2275">(D413*L410+E413*K410+F413*L413+G413*K413)</f>
        <v>0</v>
      </c>
      <c r="S413" s="1">
        <v>0</v>
      </c>
      <c r="T413" s="8">
        <f t="shared" ref="T413" si="2276">$T$9*$B410</f>
        <v>1.4269622</v>
      </c>
      <c r="U413" s="2">
        <v>1</v>
      </c>
      <c r="V413" s="8">
        <v>0</v>
      </c>
      <c r="X413" s="1">
        <f t="shared" ref="X413" si="2277">N413*S410+P413*S413-O413*T410-Q413*T413</f>
        <v>0</v>
      </c>
      <c r="Y413" s="9">
        <f t="shared" ref="Y413" si="2278">(N413*T410+O413*S410+P413*T413+Q413*S413)</f>
        <v>0.25088207886223846</v>
      </c>
      <c r="Z413" s="2">
        <f t="shared" ref="Z413" si="2279">N413*U410+P413*U413-O413*V410-Q413*V413</f>
        <v>-0.29281484901125032</v>
      </c>
      <c r="AA413" s="8">
        <f t="shared" ref="AA413" si="2280">(N413*V410+O413*U410+P413*V413+Q413*U413)</f>
        <v>0</v>
      </c>
      <c r="AB413" s="22"/>
      <c r="AC413" s="1">
        <v>0</v>
      </c>
      <c r="AD413" s="9">
        <v>0</v>
      </c>
      <c r="AE413" s="2">
        <v>1</v>
      </c>
      <c r="AF413" s="8">
        <v>0</v>
      </c>
      <c r="AH413" s="1">
        <f t="shared" ref="AH413" si="2281">X413*AC410+Z413*AC413-Y413*AD410-AA413*AD413</f>
        <v>0</v>
      </c>
      <c r="AI413" s="9">
        <f t="shared" ref="AI413" si="2282">(X413*AD410+Y413*AC410+Z413*AD413+AA413*AC413)</f>
        <v>0.25088207886223846</v>
      </c>
      <c r="AJ413" s="2">
        <f t="shared" ref="AJ413" si="2283">X413*AE410+Z413*AE413-Y413*AF410-AA413*AF413</f>
        <v>-0.53281220817638753</v>
      </c>
      <c r="AK413" s="8">
        <f t="shared" ref="AK413" si="2284">(X413*AF410+Y413*AE410+Z413*AF413+AA413*AE413)</f>
        <v>0</v>
      </c>
      <c r="AM413" s="20">
        <f t="shared" ref="AM413" si="2285">1/$AN$9</f>
        <v>1</v>
      </c>
      <c r="AN413" s="27">
        <v>0</v>
      </c>
      <c r="AO413" s="21">
        <v>1</v>
      </c>
      <c r="AP413" s="26">
        <v>0</v>
      </c>
      <c r="AR413" s="1">
        <f t="shared" ref="AR413" si="2286">AH413*AM410+AJ413*AM413-AI413*AN410-AK413*AN413</f>
        <v>-0.53281220817638753</v>
      </c>
      <c r="AS413" s="9">
        <f t="shared" ref="AS413" si="2287">(AH413*AN410+AI413*AM410+AJ413*AN413+AK413*AM413)</f>
        <v>0.25088207886223846</v>
      </c>
      <c r="AT413" s="2">
        <f t="shared" ref="AT413" si="2288">AH413*AO410+AJ413*AO413-AI413*AP410-AK413*AP413</f>
        <v>-0.53281220817638753</v>
      </c>
      <c r="AU413" s="8">
        <f t="shared" ref="AU413" si="2289">(AH413*AP410+AI413*AO410+AJ413*AP413+AK413*AO413)</f>
        <v>0</v>
      </c>
      <c r="AW413" s="49">
        <f t="shared" ref="AW413" si="2290">(180/PI())*ATAN(-1*(AS410/AR410))</f>
        <v>8.1180926108648421</v>
      </c>
      <c r="AY413" s="140">
        <f t="shared" ref="AY413" si="2291">20*LOG(((1-(10^(AW410/20)^2)*(1-((1-AY410)/(1+AY410))^2))^0.5))</f>
        <v>-3.4072557632679734</v>
      </c>
      <c r="AZ413" s="13"/>
      <c r="BA413" s="85">
        <f t="shared" si="1918"/>
        <v>7.6799999999999802</v>
      </c>
      <c r="BB413" s="86">
        <f t="shared" si="1919"/>
        <v>-40.039646850184944</v>
      </c>
      <c r="BC413" s="90">
        <f t="shared" si="1920"/>
        <v>-80.748387113885414</v>
      </c>
      <c r="BD413" s="92"/>
      <c r="BE413" s="88"/>
      <c r="BF413" s="144"/>
      <c r="BG413" s="142">
        <f t="shared" si="1941"/>
        <v>-2.0749432766441889E-4</v>
      </c>
    </row>
    <row r="414" spans="2:59" ht="18.600000000000001" customHeight="1">
      <c r="AY414" s="37"/>
      <c r="BA414" s="85">
        <f t="shared" si="1918"/>
        <v>7.6999999999999797</v>
      </c>
      <c r="BB414" s="86">
        <f t="shared" si="1919"/>
        <v>-40.082736813748234</v>
      </c>
      <c r="BC414" s="90">
        <f t="shared" si="1920"/>
        <v>-80.772677537859209</v>
      </c>
      <c r="BD414" s="88"/>
      <c r="BE414" s="88"/>
      <c r="BF414" s="144"/>
      <c r="BG414" s="142">
        <f t="shared" si="1941"/>
        <v>-2.0504976673725405E-4</v>
      </c>
    </row>
    <row r="415" spans="2:59" ht="18.600000000000001" customHeight="1" thickBot="1">
      <c r="D415" s="22" t="s">
        <v>60</v>
      </c>
      <c r="E415" s="22"/>
      <c r="F415" s="22"/>
      <c r="G415" s="22"/>
      <c r="H415" s="22"/>
      <c r="I415" s="22" t="s">
        <v>61</v>
      </c>
      <c r="J415" s="22"/>
      <c r="K415" s="22"/>
      <c r="L415" s="22"/>
      <c r="M415" s="23"/>
      <c r="N415" s="23"/>
      <c r="O415" s="28" t="s">
        <v>62</v>
      </c>
      <c r="P415" s="23"/>
      <c r="Q415" s="23"/>
      <c r="R415" s="23"/>
      <c r="S415" s="22"/>
      <c r="T415" s="22" t="s">
        <v>63</v>
      </c>
      <c r="U415" s="23"/>
      <c r="V415" s="23"/>
      <c r="W415" s="23"/>
      <c r="X415" s="23"/>
      <c r="Y415" s="28" t="s">
        <v>64</v>
      </c>
      <c r="Z415" s="23"/>
      <c r="AA415" s="23"/>
      <c r="AB415" s="23"/>
      <c r="AC415" s="28" t="s">
        <v>65</v>
      </c>
      <c r="AD415" s="22"/>
      <c r="AE415" s="22"/>
      <c r="AF415" s="22"/>
      <c r="AG415" s="22"/>
      <c r="AH415" s="23"/>
      <c r="AI415" s="28" t="s">
        <v>66</v>
      </c>
      <c r="AJ415" s="23"/>
      <c r="AK415" s="23"/>
      <c r="AL415" s="22"/>
      <c r="AM415" s="28" t="s">
        <v>67</v>
      </c>
      <c r="AN415" s="22"/>
      <c r="AO415" s="23"/>
      <c r="AP415" s="23"/>
      <c r="AQ415" s="23"/>
      <c r="AR415" s="23"/>
      <c r="AS415" s="28" t="s">
        <v>68</v>
      </c>
      <c r="AT415" s="23"/>
      <c r="AU415" s="23"/>
      <c r="BA415" s="85">
        <f t="shared" si="1918"/>
        <v>7.7199999999999802</v>
      </c>
      <c r="BB415" s="86">
        <f t="shared" si="1919"/>
        <v>-40.125726629934569</v>
      </c>
      <c r="BC415" s="90">
        <f t="shared" si="1920"/>
        <v>-80.796840025157977</v>
      </c>
      <c r="BD415" s="88"/>
      <c r="BE415" s="88"/>
      <c r="BF415" s="144"/>
      <c r="BG415" s="142">
        <f t="shared" si="1941"/>
        <v>-2.026394058232717E-4</v>
      </c>
    </row>
    <row r="416" spans="2:59" ht="18.600000000000001" customHeight="1" thickBot="1">
      <c r="B416" s="11"/>
      <c r="D416" s="212" t="s">
        <v>69</v>
      </c>
      <c r="E416" s="213"/>
      <c r="F416" s="214" t="s">
        <v>70</v>
      </c>
      <c r="G416" s="215"/>
      <c r="H416" s="207"/>
      <c r="I416" s="212" t="s">
        <v>71</v>
      </c>
      <c r="J416" s="213"/>
      <c r="K416" s="214" t="s">
        <v>72</v>
      </c>
      <c r="L416" s="215"/>
      <c r="M416" s="23"/>
      <c r="N416" s="208" t="s">
        <v>73</v>
      </c>
      <c r="O416" s="209"/>
      <c r="P416" s="210" t="s">
        <v>74</v>
      </c>
      <c r="Q416" s="211"/>
      <c r="R416" s="23"/>
      <c r="S416" s="212" t="s">
        <v>75</v>
      </c>
      <c r="T416" s="213"/>
      <c r="U416" s="214" t="s">
        <v>76</v>
      </c>
      <c r="V416" s="215"/>
      <c r="W416" s="22"/>
      <c r="X416" s="208" t="s">
        <v>77</v>
      </c>
      <c r="Y416" s="209"/>
      <c r="Z416" s="210" t="s">
        <v>78</v>
      </c>
      <c r="AA416" s="211"/>
      <c r="AB416" s="22"/>
      <c r="AC416" s="212" t="s">
        <v>79</v>
      </c>
      <c r="AD416" s="213"/>
      <c r="AE416" s="214" t="s">
        <v>80</v>
      </c>
      <c r="AF416" s="215"/>
      <c r="AG416" s="22"/>
      <c r="AH416" s="208" t="s">
        <v>81</v>
      </c>
      <c r="AI416" s="209"/>
      <c r="AJ416" s="210" t="s">
        <v>82</v>
      </c>
      <c r="AK416" s="211"/>
      <c r="AL416" s="22"/>
      <c r="AM416" s="212" t="s">
        <v>83</v>
      </c>
      <c r="AN416" s="213"/>
      <c r="AO416" s="214" t="s">
        <v>84</v>
      </c>
      <c r="AP416" s="215"/>
      <c r="AQ416" s="23"/>
      <c r="AR416" s="208" t="s">
        <v>85</v>
      </c>
      <c r="AS416" s="209"/>
      <c r="AT416" s="210" t="s">
        <v>86</v>
      </c>
      <c r="AU416" s="211"/>
      <c r="AW416" s="29" t="s">
        <v>4</v>
      </c>
      <c r="AY416" s="136" t="s">
        <v>46</v>
      </c>
      <c r="AZ416" s="13"/>
      <c r="BA416" s="85">
        <f t="shared" si="1918"/>
        <v>7.7399999999999798</v>
      </c>
      <c r="BB416" s="86">
        <f t="shared" si="1919"/>
        <v>-40.16861671806582</v>
      </c>
      <c r="BC416" s="90">
        <f t="shared" si="1920"/>
        <v>-80.820875589791797</v>
      </c>
      <c r="BD416" s="92"/>
      <c r="BE416" s="88"/>
      <c r="BF416" s="144"/>
      <c r="BG416" s="142">
        <f t="shared" si="1941"/>
        <v>-2.0026269335829787E-4</v>
      </c>
    </row>
    <row r="417" spans="2:59" ht="18.600000000000001" customHeight="1" thickTop="1" thickBot="1">
      <c r="B417" s="40">
        <v>1.2</v>
      </c>
      <c r="D417" s="1">
        <v>1</v>
      </c>
      <c r="E417" s="7">
        <v>0</v>
      </c>
      <c r="F417" s="2">
        <v>0</v>
      </c>
      <c r="G417" s="8">
        <v>0</v>
      </c>
      <c r="I417" s="1">
        <v>1</v>
      </c>
      <c r="J417" s="9">
        <v>0</v>
      </c>
      <c r="K417" s="2">
        <v>0</v>
      </c>
      <c r="L417" s="9">
        <f t="shared" ref="L417" si="2292">IF(0=(1-$J$9*$K$9*$B417^2),10^14,$B417*$K$9/(1-$J$9*$K$9*$B417^2))</f>
        <v>2.0140478423309904</v>
      </c>
      <c r="N417" s="1">
        <f t="shared" ref="N417" si="2293">D417*I417+F417*I420-E417*J417-G417*J420</f>
        <v>1</v>
      </c>
      <c r="O417" s="9">
        <f t="shared" ref="O417" si="2294">(D417*J417+E417*I417+F417*J420+G417*I420)</f>
        <v>0</v>
      </c>
      <c r="P417" s="2">
        <f t="shared" ref="P417" si="2295">D417*K417+F417*K420-E417*L417-G417*L420</f>
        <v>0</v>
      </c>
      <c r="Q417" s="8">
        <f t="shared" ref="Q417" si="2296">(D417*L417+E417*K417+F417*L420+G417*K420)</f>
        <v>2.0140478423309904</v>
      </c>
      <c r="S417" s="1">
        <v>1</v>
      </c>
      <c r="T417" s="7">
        <v>0</v>
      </c>
      <c r="U417" s="2">
        <v>0</v>
      </c>
      <c r="V417" s="8">
        <v>0</v>
      </c>
      <c r="X417" s="1">
        <f t="shared" ref="X417" si="2297">N417*S417+P417*S420-O417*T417-Q417*T420</f>
        <v>-1.9226814983029317</v>
      </c>
      <c r="Y417" s="9">
        <f t="shared" ref="Y417" si="2298">(N417*T417+O417*S417+P417*T420+Q417*S420)</f>
        <v>0</v>
      </c>
      <c r="Z417" s="2">
        <f t="shared" ref="Z417" si="2299">N417*U417+P417*U420-O417*V417-Q417*V420</f>
        <v>0</v>
      </c>
      <c r="AA417" s="8">
        <f t="shared" ref="AA417" si="2300">(N417*V417+O417*U417+P417*V420+Q417*U420)</f>
        <v>2.0140478423309904</v>
      </c>
      <c r="AB417" s="22"/>
      <c r="AC417" s="1">
        <v>1</v>
      </c>
      <c r="AD417" s="9">
        <v>0</v>
      </c>
      <c r="AE417" s="2">
        <v>0</v>
      </c>
      <c r="AF417" s="9">
        <f t="shared" ref="AF417" si="2301">$B417*$AE$9</f>
        <v>0.97282800000000003</v>
      </c>
      <c r="AH417" s="1">
        <f t="shared" ref="AH417" si="2302">X417*AC417+Z417*AC420-Y417*AD417-AA417*AD420</f>
        <v>-1.9226814983029317</v>
      </c>
      <c r="AI417" s="9">
        <f t="shared" ref="AI417" si="2303">(X417*AD417+Y417*AC417+Z417*AD420+AA417*AC420)</f>
        <v>0</v>
      </c>
      <c r="AJ417" s="2">
        <f t="shared" ref="AJ417" si="2304">X417*AE417+Z417*AE420-Y417*AF417-AA417*AF420</f>
        <v>0</v>
      </c>
      <c r="AK417" s="8">
        <f t="shared" ref="AK417" si="2305">(X417*AF417+Y417*AE417+Z417*AF420+AA417*AE420)</f>
        <v>0.14360944569994594</v>
      </c>
      <c r="AM417" s="18">
        <v>1</v>
      </c>
      <c r="AN417" s="25">
        <v>0</v>
      </c>
      <c r="AO417" s="14">
        <v>0</v>
      </c>
      <c r="AP417" s="24">
        <v>0</v>
      </c>
      <c r="AR417" s="1">
        <f t="shared" ref="AR417" si="2306">AH417*AM417+AJ417*AM420-AI417*AN417-AK417*AN420</f>
        <v>-1.9226814983029317</v>
      </c>
      <c r="AS417" s="9">
        <f t="shared" ref="AS417" si="2307">(AH417*AN417+AI417*AM417+AJ417*AN420+AK417*AM420)</f>
        <v>0.14360944569994594</v>
      </c>
      <c r="AT417" s="2">
        <f t="shared" ref="AT417" si="2308">AH417*AO417+AJ417*AO420-AI417*AP417-AK417*AP420</f>
        <v>0</v>
      </c>
      <c r="AU417" s="8">
        <f t="shared" ref="AU417" si="2309">(AH417*AP417+AI417*AO417+AJ417*AP420+AK417*AO420)</f>
        <v>0.14360944569994594</v>
      </c>
      <c r="AW417" s="30">
        <f t="shared" ref="AW417" si="2310">20*LOG(((1+$AN$9)/$AN$9)/((AR417+AR420)^2+(AS417+AS420)^2)^0.5)</f>
        <v>-1.7590469758532767</v>
      </c>
      <c r="AY417" s="137">
        <f t="shared" ref="AY417" si="2311">((AR417^2+AS417^2)^0.5)/((AR420^2+AS420^2)^0.5)</f>
        <v>3.6430281252120222</v>
      </c>
      <c r="AZ417" s="13"/>
      <c r="BA417" s="85">
        <f t="shared" ref="BA417:BA480" si="2312">INDEX(B:B,(ROW()-33)*7+25)</f>
        <v>7.7599999999999802</v>
      </c>
      <c r="BB417" s="86">
        <f t="shared" ref="BB417:BB480" si="2313">INDEX(AW:AW,(ROW()-33)*7+25)</f>
        <v>-40.211407495357562</v>
      </c>
      <c r="BC417" s="90">
        <f t="shared" ref="BC417:BC480" si="2314">INDEX(AW:AW,(ROW()-33)*7+28)</f>
        <v>-80.844785235018165</v>
      </c>
      <c r="BD417" s="92"/>
      <c r="BE417" s="88"/>
      <c r="BF417" s="144"/>
      <c r="BG417" s="142">
        <f t="shared" si="1941"/>
        <v>-1.9791908780549862E-4</v>
      </c>
    </row>
    <row r="418" spans="2:59" ht="18.600000000000001" customHeight="1" thickBot="1">
      <c r="D418" s="3"/>
      <c r="G418" s="4"/>
      <c r="I418" s="3"/>
      <c r="L418" s="4"/>
      <c r="N418" s="3"/>
      <c r="Q418" s="4"/>
      <c r="S418" s="3"/>
      <c r="V418" s="4"/>
      <c r="X418" s="3"/>
      <c r="AA418" s="4"/>
      <c r="AC418" s="3"/>
      <c r="AF418" s="4"/>
      <c r="AH418" s="3"/>
      <c r="AK418" s="4"/>
      <c r="AM418" s="18"/>
      <c r="AN418" s="14"/>
      <c r="AO418" s="14"/>
      <c r="AP418" s="19"/>
      <c r="AR418" s="3"/>
      <c r="AU418" s="4"/>
      <c r="AY418" s="138"/>
      <c r="AZ418" s="13"/>
      <c r="BA418" s="85">
        <f t="shared" si="2312"/>
        <v>7.7799999999999798</v>
      </c>
      <c r="BB418" s="86">
        <f t="shared" si="2313"/>
        <v>-40.254099376924124</v>
      </c>
      <c r="BC418" s="90">
        <f t="shared" si="2314"/>
        <v>-80.868569953485164</v>
      </c>
      <c r="BD418" s="92"/>
      <c r="BE418" s="88"/>
      <c r="BF418" s="144"/>
      <c r="BG418" s="142">
        <f t="shared" ref="BG418:BG481" si="2315">INDEX(AY:AY,(ROW()-33)*7+28)</f>
        <v>-1.9560805745090368E-4</v>
      </c>
    </row>
    <row r="419" spans="2:59" ht="18.600000000000001" customHeight="1" thickBot="1">
      <c r="D419" s="216" t="s">
        <v>87</v>
      </c>
      <c r="E419" s="217"/>
      <c r="F419" s="218" t="s">
        <v>88</v>
      </c>
      <c r="G419" s="219"/>
      <c r="H419" s="207"/>
      <c r="I419" s="216" t="s">
        <v>89</v>
      </c>
      <c r="J419" s="217"/>
      <c r="K419" s="218" t="s">
        <v>90</v>
      </c>
      <c r="L419" s="219"/>
      <c r="N419" s="208" t="s">
        <v>7</v>
      </c>
      <c r="O419" s="209"/>
      <c r="P419" s="210" t="s">
        <v>8</v>
      </c>
      <c r="Q419" s="211"/>
      <c r="S419" s="216" t="s">
        <v>91</v>
      </c>
      <c r="T419" s="217"/>
      <c r="U419" s="218" t="s">
        <v>92</v>
      </c>
      <c r="V419" s="219"/>
      <c r="W419" s="22"/>
      <c r="X419" s="208" t="s">
        <v>93</v>
      </c>
      <c r="Y419" s="209"/>
      <c r="Z419" s="210" t="s">
        <v>94</v>
      </c>
      <c r="AA419" s="211"/>
      <c r="AB419" s="22"/>
      <c r="AC419" s="216" t="s">
        <v>3</v>
      </c>
      <c r="AD419" s="217"/>
      <c r="AE419" s="218" t="s">
        <v>2</v>
      </c>
      <c r="AF419" s="219"/>
      <c r="AG419" s="22"/>
      <c r="AH419" s="208" t="s">
        <v>95</v>
      </c>
      <c r="AI419" s="209"/>
      <c r="AJ419" s="210" t="s">
        <v>96</v>
      </c>
      <c r="AK419" s="211"/>
      <c r="AL419" s="22"/>
      <c r="AM419" s="216" t="s">
        <v>97</v>
      </c>
      <c r="AN419" s="217"/>
      <c r="AO419" s="218" t="s">
        <v>98</v>
      </c>
      <c r="AP419" s="219"/>
      <c r="AR419" s="208" t="s">
        <v>99</v>
      </c>
      <c r="AS419" s="209"/>
      <c r="AT419" s="210" t="s">
        <v>100</v>
      </c>
      <c r="AU419" s="211"/>
      <c r="AW419" s="48" t="s">
        <v>10</v>
      </c>
      <c r="AY419" s="139" t="s">
        <v>47</v>
      </c>
      <c r="AZ419" s="13"/>
      <c r="BA419" s="85">
        <f t="shared" si="2312"/>
        <v>7.7999999999999803</v>
      </c>
      <c r="BB419" s="86">
        <f t="shared" si="2313"/>
        <v>-40.296692775783882</v>
      </c>
      <c r="BC419" s="90">
        <f t="shared" si="2314"/>
        <v>-80.892230727372095</v>
      </c>
      <c r="BD419" s="92"/>
      <c r="BE419" s="88"/>
      <c r="BF419" s="144"/>
      <c r="BG419" s="142">
        <f t="shared" si="2315"/>
        <v>-1.9332908020664583E-4</v>
      </c>
    </row>
    <row r="420" spans="2:59" ht="18.600000000000001" customHeight="1" thickTop="1" thickBot="1">
      <c r="D420" s="1">
        <v>0</v>
      </c>
      <c r="E420" s="8">
        <f t="shared" ref="E420" si="2316">$E$9*$B417</f>
        <v>0.68005199999999999</v>
      </c>
      <c r="F420" s="2">
        <v>1</v>
      </c>
      <c r="G420" s="8">
        <v>0</v>
      </c>
      <c r="I420" s="1">
        <v>0</v>
      </c>
      <c r="J420" s="9">
        <v>0</v>
      </c>
      <c r="K420" s="2">
        <v>1</v>
      </c>
      <c r="L420" s="8">
        <v>0</v>
      </c>
      <c r="N420" s="1">
        <f t="shared" ref="N420" si="2317">D420*I417+F420*I420-E420*J417-G420*J420</f>
        <v>0</v>
      </c>
      <c r="O420" s="9">
        <f t="shared" ref="O420" si="2318">(D420*J417+E420*I417+F420*J420+G420*I420)</f>
        <v>0.68005199999999999</v>
      </c>
      <c r="P420" s="2">
        <f t="shared" ref="P420" si="2319">D420*K417+F420*K420-E420*L417-G420*L420</f>
        <v>-0.36965726327287474</v>
      </c>
      <c r="Q420" s="8">
        <f t="shared" ref="Q420" si="2320">(D420*L417+E420*K417+F420*L420+G420*K420)</f>
        <v>0</v>
      </c>
      <c r="S420" s="1">
        <v>0</v>
      </c>
      <c r="T420" s="8">
        <f t="shared" ref="T420" si="2321">$T$9*$B417</f>
        <v>1.4511479999999999</v>
      </c>
      <c r="U420" s="2">
        <v>1</v>
      </c>
      <c r="V420" s="8">
        <v>0</v>
      </c>
      <c r="X420" s="1">
        <f t="shared" ref="X420" si="2322">N420*S417+P420*S420-O420*T417-Q420*T420</f>
        <v>0</v>
      </c>
      <c r="Y420" s="9">
        <f t="shared" ref="Y420" si="2323">(N420*T417+O420*S417+P420*T420+Q420*S420)</f>
        <v>0.14362460171609437</v>
      </c>
      <c r="Z420" s="2">
        <f t="shared" ref="Z420" si="2324">N420*U417+P420*U420-O420*V417-Q420*V420</f>
        <v>-0.36965726327287474</v>
      </c>
      <c r="AA420" s="8">
        <f t="shared" ref="AA420" si="2325">(N420*V417+O420*U417+P420*V420+Q420*U420)</f>
        <v>0</v>
      </c>
      <c r="AB420" s="22"/>
      <c r="AC420" s="1">
        <v>0</v>
      </c>
      <c r="AD420" s="9">
        <v>0</v>
      </c>
      <c r="AE420" s="2">
        <v>1</v>
      </c>
      <c r="AF420" s="8">
        <v>0</v>
      </c>
      <c r="AH420" s="1">
        <f t="shared" ref="AH420" si="2326">X420*AC417+Z420*AC420-Y420*AD417-AA420*AD420</f>
        <v>0</v>
      </c>
      <c r="AI420" s="9">
        <f t="shared" ref="AI420" si="2327">(X420*AD417+Y420*AC417+Z420*AD420+AA420*AC420)</f>
        <v>0.14362460171609437</v>
      </c>
      <c r="AJ420" s="2">
        <f t="shared" ref="AJ420" si="2328">X420*AE417+Z420*AE420-Y420*AF417-AA420*AF420</f>
        <v>-0.5093792973111394</v>
      </c>
      <c r="AK420" s="8">
        <f t="shared" ref="AK420" si="2329">(X420*AF417+Y420*AE417+Z420*AF420+AA420*AE420)</f>
        <v>0</v>
      </c>
      <c r="AM420" s="20">
        <f t="shared" ref="AM420" si="2330">1/$AN$9</f>
        <v>1</v>
      </c>
      <c r="AN420" s="27">
        <v>0</v>
      </c>
      <c r="AO420" s="21">
        <v>1</v>
      </c>
      <c r="AP420" s="26">
        <v>0</v>
      </c>
      <c r="AR420" s="1">
        <f t="shared" ref="AR420" si="2331">AH420*AM417+AJ420*AM420-AI420*AN417-AK420*AN420</f>
        <v>-0.5093792973111394</v>
      </c>
      <c r="AS420" s="9">
        <f t="shared" ref="AS420" si="2332">(AH420*AN417+AI420*AM417+AJ420*AN420+AK420*AM420)</f>
        <v>0.14362460171609437</v>
      </c>
      <c r="AT420" s="2">
        <f t="shared" ref="AT420" si="2333">AH420*AO417+AJ420*AO420-AI420*AP417-AK420*AP420</f>
        <v>-0.5093792973111394</v>
      </c>
      <c r="AU420" s="8">
        <f t="shared" ref="AU420" si="2334">(AH420*AP417+AI420*AO417+AJ420*AP420+AK420*AO420)</f>
        <v>0</v>
      </c>
      <c r="AW420" s="49">
        <f t="shared" ref="AW420" si="2335">(180/PI())*ATAN(-1*(AS417/AR417))</f>
        <v>4.2716199230010252</v>
      </c>
      <c r="AY420" s="140">
        <f t="shared" ref="AY420" si="2336">20*LOG(((1-(10^(AW417/20)^2)*(1-((1-AY417)/(1+AY417))^2))^0.5))</f>
        <v>-2.6029515005458919</v>
      </c>
      <c r="AZ420" s="13"/>
      <c r="BA420" s="85">
        <f t="shared" si="2312"/>
        <v>7.8199999999999799</v>
      </c>
      <c r="BB420" s="86">
        <f t="shared" si="2313"/>
        <v>-40.339188102864689</v>
      </c>
      <c r="BC420" s="90">
        <f t="shared" si="2314"/>
        <v>-80.915768528528048</v>
      </c>
      <c r="BD420" s="92"/>
      <c r="BE420" s="88"/>
      <c r="BF420" s="144"/>
      <c r="BG420" s="142">
        <f t="shared" si="2315"/>
        <v>-1.9108164341709465E-4</v>
      </c>
    </row>
    <row r="421" spans="2:59" ht="18.600000000000001" customHeight="1">
      <c r="AY421" s="37"/>
      <c r="BA421" s="85">
        <f t="shared" si="2312"/>
        <v>7.8399999999999803</v>
      </c>
      <c r="BB421" s="86">
        <f t="shared" si="2313"/>
        <v>-40.381585767009611</v>
      </c>
      <c r="BC421" s="90">
        <f t="shared" si="2314"/>
        <v>-80.939184318608099</v>
      </c>
      <c r="BD421" s="88"/>
      <c r="BE421" s="88"/>
      <c r="BF421" s="144"/>
      <c r="BG421" s="142">
        <f t="shared" si="2315"/>
        <v>-1.8886524367270607E-4</v>
      </c>
    </row>
    <row r="422" spans="2:59" ht="18.600000000000001" customHeight="1" thickBot="1">
      <c r="D422" s="22" t="s">
        <v>60</v>
      </c>
      <c r="E422" s="22"/>
      <c r="F422" s="22"/>
      <c r="G422" s="22"/>
      <c r="H422" s="22"/>
      <c r="I422" s="22" t="s">
        <v>61</v>
      </c>
      <c r="J422" s="22"/>
      <c r="K422" s="22"/>
      <c r="L422" s="22"/>
      <c r="M422" s="23"/>
      <c r="N422" s="23"/>
      <c r="O422" s="28" t="s">
        <v>62</v>
      </c>
      <c r="P422" s="23"/>
      <c r="Q422" s="23"/>
      <c r="R422" s="23"/>
      <c r="S422" s="22"/>
      <c r="T422" s="22" t="s">
        <v>63</v>
      </c>
      <c r="U422" s="23"/>
      <c r="V422" s="23"/>
      <c r="W422" s="23"/>
      <c r="X422" s="23"/>
      <c r="Y422" s="28" t="s">
        <v>64</v>
      </c>
      <c r="Z422" s="23"/>
      <c r="AA422" s="23"/>
      <c r="AB422" s="23"/>
      <c r="AC422" s="28" t="s">
        <v>65</v>
      </c>
      <c r="AD422" s="22"/>
      <c r="AE422" s="22"/>
      <c r="AF422" s="22"/>
      <c r="AG422" s="22"/>
      <c r="AH422" s="23"/>
      <c r="AI422" s="28" t="s">
        <v>66</v>
      </c>
      <c r="AJ422" s="23"/>
      <c r="AK422" s="23"/>
      <c r="AL422" s="22"/>
      <c r="AM422" s="28" t="s">
        <v>67</v>
      </c>
      <c r="AN422" s="22"/>
      <c r="AO422" s="23"/>
      <c r="AP422" s="23"/>
      <c r="AQ422" s="23"/>
      <c r="AR422" s="23"/>
      <c r="AS422" s="28" t="s">
        <v>68</v>
      </c>
      <c r="AT422" s="23"/>
      <c r="AU422" s="23"/>
      <c r="BA422" s="85">
        <f t="shared" si="2312"/>
        <v>7.8599999999999799</v>
      </c>
      <c r="BB422" s="86">
        <f t="shared" si="2313"/>
        <v>-40.42388617498279</v>
      </c>
      <c r="BC422" s="90">
        <f t="shared" si="2314"/>
        <v>-80.962479049207559</v>
      </c>
      <c r="BD422" s="88"/>
      <c r="BE422" s="88"/>
      <c r="BF422" s="144"/>
      <c r="BG422" s="142">
        <f t="shared" si="2315"/>
        <v>-1.8667938662580177E-4</v>
      </c>
    </row>
    <row r="423" spans="2:59" ht="18.600000000000001" customHeight="1" thickBot="1">
      <c r="B423" s="11"/>
      <c r="D423" s="212" t="s">
        <v>69</v>
      </c>
      <c r="E423" s="213"/>
      <c r="F423" s="214" t="s">
        <v>70</v>
      </c>
      <c r="G423" s="215"/>
      <c r="H423" s="207"/>
      <c r="I423" s="212" t="s">
        <v>71</v>
      </c>
      <c r="J423" s="213"/>
      <c r="K423" s="214" t="s">
        <v>72</v>
      </c>
      <c r="L423" s="215"/>
      <c r="M423" s="23"/>
      <c r="N423" s="208" t="s">
        <v>73</v>
      </c>
      <c r="O423" s="209"/>
      <c r="P423" s="210" t="s">
        <v>74</v>
      </c>
      <c r="Q423" s="211"/>
      <c r="R423" s="23"/>
      <c r="S423" s="212" t="s">
        <v>75</v>
      </c>
      <c r="T423" s="213"/>
      <c r="U423" s="214" t="s">
        <v>76</v>
      </c>
      <c r="V423" s="215"/>
      <c r="W423" s="22"/>
      <c r="X423" s="208" t="s">
        <v>77</v>
      </c>
      <c r="Y423" s="209"/>
      <c r="Z423" s="210" t="s">
        <v>78</v>
      </c>
      <c r="AA423" s="211"/>
      <c r="AB423" s="22"/>
      <c r="AC423" s="212" t="s">
        <v>79</v>
      </c>
      <c r="AD423" s="213"/>
      <c r="AE423" s="214" t="s">
        <v>80</v>
      </c>
      <c r="AF423" s="215"/>
      <c r="AG423" s="22"/>
      <c r="AH423" s="208" t="s">
        <v>81</v>
      </c>
      <c r="AI423" s="209"/>
      <c r="AJ423" s="210" t="s">
        <v>82</v>
      </c>
      <c r="AK423" s="211"/>
      <c r="AL423" s="22"/>
      <c r="AM423" s="212" t="s">
        <v>83</v>
      </c>
      <c r="AN423" s="213"/>
      <c r="AO423" s="214" t="s">
        <v>84</v>
      </c>
      <c r="AP423" s="215"/>
      <c r="AQ423" s="23"/>
      <c r="AR423" s="208" t="s">
        <v>85</v>
      </c>
      <c r="AS423" s="209"/>
      <c r="AT423" s="210" t="s">
        <v>86</v>
      </c>
      <c r="AU423" s="211"/>
      <c r="AW423" s="29" t="s">
        <v>4</v>
      </c>
      <c r="AY423" s="136" t="s">
        <v>46</v>
      </c>
      <c r="AZ423" s="13"/>
      <c r="BA423" s="85">
        <f t="shared" si="2312"/>
        <v>7.8799999999999804</v>
      </c>
      <c r="BB423" s="86">
        <f t="shared" si="2313"/>
        <v>-40.466089731475556</v>
      </c>
      <c r="BC423" s="90">
        <f t="shared" si="2314"/>
        <v>-80.985653661993879</v>
      </c>
      <c r="BD423" s="92"/>
      <c r="BE423" s="88"/>
      <c r="BF423" s="144"/>
      <c r="BG423" s="142">
        <f t="shared" si="2315"/>
        <v>-1.8452358680442099E-4</v>
      </c>
    </row>
    <row r="424" spans="2:59" ht="18.600000000000001" customHeight="1" thickTop="1" thickBot="1">
      <c r="B424" s="40">
        <v>1.22</v>
      </c>
      <c r="D424" s="1">
        <v>1</v>
      </c>
      <c r="E424" s="7">
        <v>0</v>
      </c>
      <c r="F424" s="2">
        <v>0</v>
      </c>
      <c r="G424" s="8">
        <v>0</v>
      </c>
      <c r="I424" s="1">
        <v>1</v>
      </c>
      <c r="J424" s="9">
        <v>0</v>
      </c>
      <c r="K424" s="2">
        <v>0</v>
      </c>
      <c r="L424" s="9">
        <f t="shared" ref="L424" si="2337">IF(0=(1-$J$9*$K$9*$B424^2),10^14,$B424*$K$9/(1-$J$9*$K$9*$B424^2))</f>
        <v>2.0997481354840581</v>
      </c>
      <c r="N424" s="1">
        <f t="shared" ref="N424" si="2338">D424*I424+F424*I427-E424*J424-G424*J427</f>
        <v>1</v>
      </c>
      <c r="O424" s="9">
        <f t="shared" ref="O424" si="2339">(D424*J424+E424*I424+F424*J427+G424*I427)</f>
        <v>0</v>
      </c>
      <c r="P424" s="2">
        <f t="shared" ref="P424" si="2340">D424*K424+F424*K427-E424*L424-G424*L427</f>
        <v>0</v>
      </c>
      <c r="Q424" s="8">
        <f t="shared" ref="Q424" si="2341">(D424*L424+E424*K424+F424*L427+G424*K427)</f>
        <v>2.0997481354840581</v>
      </c>
      <c r="S424" s="1">
        <v>1</v>
      </c>
      <c r="T424" s="7">
        <v>0</v>
      </c>
      <c r="U424" s="2">
        <v>0</v>
      </c>
      <c r="V424" s="8">
        <v>0</v>
      </c>
      <c r="X424" s="1">
        <f t="shared" ref="X424" si="2342">N424*S424+P424*S427-O424*T424-Q424*T427</f>
        <v>-2.0978293957666105</v>
      </c>
      <c r="Y424" s="9">
        <f t="shared" ref="Y424" si="2343">(N424*T424+O424*S424+P424*T427+Q424*S427)</f>
        <v>0</v>
      </c>
      <c r="Z424" s="2">
        <f t="shared" ref="Z424" si="2344">N424*U424+P424*U427-O424*V424-Q424*V427</f>
        <v>0</v>
      </c>
      <c r="AA424" s="8">
        <f t="shared" ref="AA424" si="2345">(N424*V424+O424*U424+P424*V427+Q424*U427)</f>
        <v>2.0997481354840581</v>
      </c>
      <c r="AB424" s="22"/>
      <c r="AC424" s="1">
        <v>1</v>
      </c>
      <c r="AD424" s="9">
        <v>0</v>
      </c>
      <c r="AE424" s="2">
        <v>0</v>
      </c>
      <c r="AF424" s="9">
        <f t="shared" ref="AF424" si="2346">$B424*$AE$9</f>
        <v>0.98904179999999997</v>
      </c>
      <c r="AH424" s="1">
        <f t="shared" ref="AH424" si="2347">X424*AC424+Z424*AC427-Y424*AD424-AA424*AD427</f>
        <v>-2.0978293957666105</v>
      </c>
      <c r="AI424" s="9">
        <f t="shared" ref="AI424" si="2348">(X424*AD424+Y424*AC424+Z424*AD427+AA424*AC427)</f>
        <v>0</v>
      </c>
      <c r="AJ424" s="2">
        <f t="shared" ref="AJ424" si="2349">X424*AE424+Z424*AE427-Y424*AF424-AA424*AF427</f>
        <v>0</v>
      </c>
      <c r="AK424" s="8">
        <f t="shared" ref="AK424" si="2350">(X424*AF424+Y424*AE424+Z424*AF427+AA424*AE427)</f>
        <v>2.4907173802137361E-2</v>
      </c>
      <c r="AM424" s="18">
        <v>1</v>
      </c>
      <c r="AN424" s="25">
        <v>0</v>
      </c>
      <c r="AO424" s="14">
        <v>0</v>
      </c>
      <c r="AP424" s="24">
        <v>0</v>
      </c>
      <c r="AR424" s="1">
        <f t="shared" ref="AR424" si="2351">AH424*AM424+AJ424*AM427-AI424*AN424-AK424*AN427</f>
        <v>-2.0978293957666105</v>
      </c>
      <c r="AS424" s="9">
        <f t="shared" ref="AS424" si="2352">(AH424*AN424+AI424*AM424+AJ424*AN427+AK424*AM427)</f>
        <v>2.4907173802137361E-2</v>
      </c>
      <c r="AT424" s="2">
        <f t="shared" ref="AT424" si="2353">AH424*AO424+AJ424*AO427-AI424*AP424-AK424*AP427</f>
        <v>0</v>
      </c>
      <c r="AU424" s="8">
        <f t="shared" ref="AU424" si="2354">(AH424*AP424+AI424*AO424+AJ424*AP427+AK424*AO427)</f>
        <v>2.4907173802137361E-2</v>
      </c>
      <c r="AW424" s="30">
        <f t="shared" ref="AW424" si="2355">20*LOG(((1+$AN$9)/$AN$9)/((AR424+AR427)^2+(AS424+AS427)^2)^0.5)</f>
        <v>-2.1939291217779826</v>
      </c>
      <c r="AY424" s="137">
        <f t="shared" ref="AY424" si="2356">((AR424^2+AS424^2)^0.5)/((AR427^2+AS427^2)^0.5)</f>
        <v>4.39791743544877</v>
      </c>
      <c r="AZ424" s="13"/>
      <c r="BA424" s="85">
        <f t="shared" si="2312"/>
        <v>7.8999999999999799</v>
      </c>
      <c r="BB424" s="86">
        <f t="shared" si="2313"/>
        <v>-40.508196839112699</v>
      </c>
      <c r="BC424" s="90">
        <f t="shared" si="2314"/>
        <v>-81.008709088836596</v>
      </c>
      <c r="BD424" s="92"/>
      <c r="BE424" s="88"/>
      <c r="BF424" s="144"/>
      <c r="BG424" s="142">
        <f t="shared" si="2315"/>
        <v>-1.8239736744256715E-4</v>
      </c>
    </row>
    <row r="425" spans="2:59" ht="18.600000000000001" customHeight="1" thickBot="1">
      <c r="D425" s="3"/>
      <c r="G425" s="4"/>
      <c r="I425" s="3"/>
      <c r="L425" s="4"/>
      <c r="N425" s="3"/>
      <c r="Q425" s="4"/>
      <c r="S425" s="3"/>
      <c r="V425" s="4"/>
      <c r="X425" s="3"/>
      <c r="AA425" s="4"/>
      <c r="AC425" s="3"/>
      <c r="AF425" s="4"/>
      <c r="AH425" s="3"/>
      <c r="AK425" s="4"/>
      <c r="AM425" s="18"/>
      <c r="AN425" s="14"/>
      <c r="AO425" s="14"/>
      <c r="AP425" s="19"/>
      <c r="AR425" s="3"/>
      <c r="AU425" s="4"/>
      <c r="AY425" s="138"/>
      <c r="AZ425" s="13"/>
      <c r="BA425" s="85">
        <f t="shared" si="2312"/>
        <v>7.9199999999999697</v>
      </c>
      <c r="BB425" s="86">
        <f t="shared" si="2313"/>
        <v>-40.550207898458901</v>
      </c>
      <c r="BC425" s="90">
        <f t="shared" si="2314"/>
        <v>-81.031646251935186</v>
      </c>
      <c r="BD425" s="92"/>
      <c r="BE425" s="88"/>
      <c r="BF425" s="144"/>
      <c r="BG425" s="142">
        <f t="shared" si="2315"/>
        <v>-1.8030026030370512E-4</v>
      </c>
    </row>
    <row r="426" spans="2:59" ht="18.600000000000001" customHeight="1" thickBot="1">
      <c r="D426" s="216" t="s">
        <v>87</v>
      </c>
      <c r="E426" s="217"/>
      <c r="F426" s="218" t="s">
        <v>88</v>
      </c>
      <c r="G426" s="219"/>
      <c r="H426" s="207"/>
      <c r="I426" s="216" t="s">
        <v>89</v>
      </c>
      <c r="J426" s="217"/>
      <c r="K426" s="218" t="s">
        <v>90</v>
      </c>
      <c r="L426" s="219"/>
      <c r="N426" s="208" t="s">
        <v>7</v>
      </c>
      <c r="O426" s="209"/>
      <c r="P426" s="210" t="s">
        <v>8</v>
      </c>
      <c r="Q426" s="211"/>
      <c r="S426" s="216" t="s">
        <v>91</v>
      </c>
      <c r="T426" s="217"/>
      <c r="U426" s="218" t="s">
        <v>92</v>
      </c>
      <c r="V426" s="219"/>
      <c r="W426" s="22"/>
      <c r="X426" s="208" t="s">
        <v>93</v>
      </c>
      <c r="Y426" s="209"/>
      <c r="Z426" s="210" t="s">
        <v>94</v>
      </c>
      <c r="AA426" s="211"/>
      <c r="AB426" s="22"/>
      <c r="AC426" s="216" t="s">
        <v>3</v>
      </c>
      <c r="AD426" s="217"/>
      <c r="AE426" s="218" t="s">
        <v>2</v>
      </c>
      <c r="AF426" s="219"/>
      <c r="AG426" s="22"/>
      <c r="AH426" s="208" t="s">
        <v>95</v>
      </c>
      <c r="AI426" s="209"/>
      <c r="AJ426" s="210" t="s">
        <v>96</v>
      </c>
      <c r="AK426" s="211"/>
      <c r="AL426" s="22"/>
      <c r="AM426" s="216" t="s">
        <v>97</v>
      </c>
      <c r="AN426" s="217"/>
      <c r="AO426" s="218" t="s">
        <v>98</v>
      </c>
      <c r="AP426" s="219"/>
      <c r="AR426" s="208" t="s">
        <v>99</v>
      </c>
      <c r="AS426" s="209"/>
      <c r="AT426" s="210" t="s">
        <v>100</v>
      </c>
      <c r="AU426" s="211"/>
      <c r="AW426" s="48" t="s">
        <v>10</v>
      </c>
      <c r="AY426" s="139" t="s">
        <v>47</v>
      </c>
      <c r="AZ426" s="13"/>
      <c r="BA426" s="85">
        <f t="shared" si="2312"/>
        <v>7.9399999999999702</v>
      </c>
      <c r="BB426" s="86">
        <f t="shared" si="2313"/>
        <v>-40.592123308025414</v>
      </c>
      <c r="BC426" s="90">
        <f t="shared" si="2314"/>
        <v>-81.054466063944986</v>
      </c>
      <c r="BD426" s="92"/>
      <c r="BE426" s="88"/>
      <c r="BF426" s="144"/>
      <c r="BG426" s="142">
        <f t="shared" si="2315"/>
        <v>-1.7823180551293857E-4</v>
      </c>
    </row>
    <row r="427" spans="2:59" ht="18.600000000000001" customHeight="1" thickTop="1" thickBot="1">
      <c r="D427" s="1">
        <v>0</v>
      </c>
      <c r="E427" s="8">
        <f t="shared" ref="E427" si="2357">$E$9*$B424</f>
        <v>0.69138620000000006</v>
      </c>
      <c r="F427" s="2">
        <v>1</v>
      </c>
      <c r="G427" s="8">
        <v>0</v>
      </c>
      <c r="I427" s="1">
        <v>0</v>
      </c>
      <c r="J427" s="9">
        <v>0</v>
      </c>
      <c r="K427" s="2">
        <v>1</v>
      </c>
      <c r="L427" s="8">
        <v>0</v>
      </c>
      <c r="N427" s="1">
        <f t="shared" ref="N427" si="2358">D427*I424+F427*I427-E427*J424-G427*J427</f>
        <v>0</v>
      </c>
      <c r="O427" s="9">
        <f t="shared" ref="O427" si="2359">(D427*J424+E427*I424+F427*J427+G427*I427)</f>
        <v>0.69138620000000006</v>
      </c>
      <c r="P427" s="2">
        <f t="shared" ref="P427" si="2360">D427*K424+F427*K427-E427*L424-G427*L427</f>
        <v>-0.45173688434940829</v>
      </c>
      <c r="Q427" s="8">
        <f t="shared" ref="Q427" si="2361">(D427*L424+E427*K424+F427*L427+G427*K427)</f>
        <v>0</v>
      </c>
      <c r="S427" s="1">
        <v>0</v>
      </c>
      <c r="T427" s="8">
        <f t="shared" ref="T427" si="2362">$T$9*$B424</f>
        <v>1.4753338</v>
      </c>
      <c r="U427" s="2">
        <v>1</v>
      </c>
      <c r="V427" s="8">
        <v>0</v>
      </c>
      <c r="X427" s="1">
        <f t="shared" ref="X427" si="2363">N427*S424+P427*S427-O427*T424-Q427*T427</f>
        <v>0</v>
      </c>
      <c r="Y427" s="9">
        <f t="shared" ref="Y427" si="2364">(N427*T424+O427*S424+P427*T427+Q427*S427)</f>
        <v>2.4923505812627034E-2</v>
      </c>
      <c r="Z427" s="2">
        <f t="shared" ref="Z427" si="2365">N427*U424+P427*U427-O427*V424-Q427*V427</f>
        <v>-0.45173688434940829</v>
      </c>
      <c r="AA427" s="8">
        <f t="shared" ref="AA427" si="2366">(N427*V424+O427*U424+P427*V427+Q427*U427)</f>
        <v>0</v>
      </c>
      <c r="AB427" s="22"/>
      <c r="AC427" s="1">
        <v>0</v>
      </c>
      <c r="AD427" s="9">
        <v>0</v>
      </c>
      <c r="AE427" s="2">
        <v>1</v>
      </c>
      <c r="AF427" s="8">
        <v>0</v>
      </c>
      <c r="AH427" s="1">
        <f t="shared" ref="AH427" si="2367">X427*AC424+Z427*AC427-Y427*AD424-AA427*AD427</f>
        <v>0</v>
      </c>
      <c r="AI427" s="9">
        <f t="shared" ref="AI427" si="2368">(X427*AD424+Y427*AC424+Z427*AD427+AA427*AC427)</f>
        <v>2.4923505812627034E-2</v>
      </c>
      <c r="AJ427" s="2">
        <f t="shared" ref="AJ427" si="2369">X427*AE424+Z427*AE427-Y427*AF424-AA427*AF427</f>
        <v>-0.47638727340063941</v>
      </c>
      <c r="AK427" s="8">
        <f t="shared" ref="AK427" si="2370">(X427*AF424+Y427*AE424+Z427*AF427+AA427*AE427)</f>
        <v>0</v>
      </c>
      <c r="AM427" s="20">
        <f t="shared" ref="AM427" si="2371">1/$AN$9</f>
        <v>1</v>
      </c>
      <c r="AN427" s="27">
        <v>0</v>
      </c>
      <c r="AO427" s="21">
        <v>1</v>
      </c>
      <c r="AP427" s="26">
        <v>0</v>
      </c>
      <c r="AR427" s="1">
        <f t="shared" ref="AR427" si="2372">AH427*AM424+AJ427*AM427-AI427*AN424-AK427*AN427</f>
        <v>-0.47638727340063941</v>
      </c>
      <c r="AS427" s="9">
        <f t="shared" ref="AS427" si="2373">(AH427*AN424+AI427*AM424+AJ427*AN427+AK427*AM427)</f>
        <v>2.4923505812627034E-2</v>
      </c>
      <c r="AT427" s="2">
        <f t="shared" ref="AT427" si="2374">AH427*AO424+AJ427*AO427-AI427*AP424-AK427*AP427</f>
        <v>-0.47638727340063941</v>
      </c>
      <c r="AU427" s="8">
        <f t="shared" ref="AU427" si="2375">(AH427*AP424+AI427*AO424+AJ427*AP427+AK427*AO427)</f>
        <v>0</v>
      </c>
      <c r="AW427" s="49">
        <f t="shared" ref="AW427" si="2376">(180/PI())*ATAN(-1*(AS424/AR424))</f>
        <v>0.68023114344423119</v>
      </c>
      <c r="AY427" s="140">
        <f t="shared" ref="AY427" si="2377">20*LOG(((1-(10^(AW424/20)^2)*(1-((1-AY424)/(1+AY424))^2))^0.5))</f>
        <v>-1.9674922401715782</v>
      </c>
      <c r="AZ427" s="13"/>
      <c r="BA427" s="85">
        <f t="shared" si="2312"/>
        <v>7.9599999999999698</v>
      </c>
      <c r="BB427" s="86">
        <f t="shared" si="2313"/>
        <v>-40.63394346427679</v>
      </c>
      <c r="BC427" s="90">
        <f t="shared" si="2314"/>
        <v>-81.077169428100945</v>
      </c>
      <c r="BD427" s="92"/>
      <c r="BE427" s="88"/>
      <c r="BF427" s="144"/>
      <c r="BG427" s="142">
        <f t="shared" si="2315"/>
        <v>-1.7619155138918821E-4</v>
      </c>
    </row>
    <row r="428" spans="2:59" ht="18.600000000000001" customHeight="1">
      <c r="AY428" s="37"/>
      <c r="BA428" s="85">
        <f t="shared" si="2312"/>
        <v>7.9799999999999702</v>
      </c>
      <c r="BB428" s="86">
        <f t="shared" si="2313"/>
        <v>-40.675668761637809</v>
      </c>
      <c r="BC428" s="90">
        <f t="shared" si="2314"/>
        <v>-81.099757238339706</v>
      </c>
      <c r="BD428" s="88"/>
      <c r="BE428" s="88"/>
      <c r="BF428" s="144"/>
      <c r="BG428" s="142">
        <f t="shared" si="2315"/>
        <v>-1.7417905428701426E-4</v>
      </c>
    </row>
    <row r="429" spans="2:59" ht="18.600000000000001" customHeight="1" thickBot="1">
      <c r="D429" s="22" t="s">
        <v>60</v>
      </c>
      <c r="E429" s="22"/>
      <c r="F429" s="22"/>
      <c r="G429" s="22"/>
      <c r="H429" s="22"/>
      <c r="I429" s="22" t="s">
        <v>61</v>
      </c>
      <c r="J429" s="22"/>
      <c r="K429" s="22"/>
      <c r="L429" s="22"/>
      <c r="M429" s="23"/>
      <c r="N429" s="23"/>
      <c r="O429" s="28" t="s">
        <v>62</v>
      </c>
      <c r="P429" s="23"/>
      <c r="Q429" s="23"/>
      <c r="R429" s="23"/>
      <c r="S429" s="22"/>
      <c r="T429" s="22" t="s">
        <v>63</v>
      </c>
      <c r="U429" s="23"/>
      <c r="V429" s="23"/>
      <c r="W429" s="23"/>
      <c r="X429" s="23"/>
      <c r="Y429" s="28" t="s">
        <v>64</v>
      </c>
      <c r="Z429" s="23"/>
      <c r="AA429" s="23"/>
      <c r="AB429" s="23"/>
      <c r="AC429" s="28" t="s">
        <v>65</v>
      </c>
      <c r="AD429" s="22"/>
      <c r="AE429" s="22"/>
      <c r="AF429" s="22"/>
      <c r="AG429" s="22"/>
      <c r="AH429" s="23"/>
      <c r="AI429" s="28" t="s">
        <v>66</v>
      </c>
      <c r="AJ429" s="23"/>
      <c r="AK429" s="23"/>
      <c r="AL429" s="22"/>
      <c r="AM429" s="28" t="s">
        <v>67</v>
      </c>
      <c r="AN429" s="22"/>
      <c r="AO429" s="23"/>
      <c r="AP429" s="23"/>
      <c r="AQ429" s="23"/>
      <c r="AR429" s="23"/>
      <c r="AS429" s="28" t="s">
        <v>68</v>
      </c>
      <c r="AT429" s="23"/>
      <c r="AU429" s="23"/>
      <c r="BA429" s="85">
        <f t="shared" si="2312"/>
        <v>7.9999999999999698</v>
      </c>
      <c r="BB429" s="86">
        <f t="shared" si="2313"/>
        <v>-40.717299592500609</v>
      </c>
      <c r="BC429" s="90">
        <f t="shared" si="2314"/>
        <v>-81.122230379419591</v>
      </c>
      <c r="BD429" s="88"/>
      <c r="BE429" s="88"/>
      <c r="BF429" s="144"/>
      <c r="BG429" s="142">
        <f t="shared" si="2315"/>
        <v>-1.7219387843747566E-4</v>
      </c>
    </row>
    <row r="430" spans="2:59" ht="18.600000000000001" customHeight="1" thickBot="1">
      <c r="B430" s="11"/>
      <c r="D430" s="212" t="s">
        <v>69</v>
      </c>
      <c r="E430" s="213"/>
      <c r="F430" s="214" t="s">
        <v>70</v>
      </c>
      <c r="G430" s="215"/>
      <c r="H430" s="207"/>
      <c r="I430" s="212" t="s">
        <v>71</v>
      </c>
      <c r="J430" s="213"/>
      <c r="K430" s="214" t="s">
        <v>72</v>
      </c>
      <c r="L430" s="215"/>
      <c r="M430" s="23"/>
      <c r="N430" s="208" t="s">
        <v>73</v>
      </c>
      <c r="O430" s="209"/>
      <c r="P430" s="210" t="s">
        <v>74</v>
      </c>
      <c r="Q430" s="211"/>
      <c r="R430" s="23"/>
      <c r="S430" s="212" t="s">
        <v>75</v>
      </c>
      <c r="T430" s="213"/>
      <c r="U430" s="214" t="s">
        <v>76</v>
      </c>
      <c r="V430" s="215"/>
      <c r="W430" s="22"/>
      <c r="X430" s="208" t="s">
        <v>77</v>
      </c>
      <c r="Y430" s="209"/>
      <c r="Z430" s="210" t="s">
        <v>78</v>
      </c>
      <c r="AA430" s="211"/>
      <c r="AB430" s="22"/>
      <c r="AC430" s="212" t="s">
        <v>79</v>
      </c>
      <c r="AD430" s="213"/>
      <c r="AE430" s="214" t="s">
        <v>80</v>
      </c>
      <c r="AF430" s="215"/>
      <c r="AG430" s="22"/>
      <c r="AH430" s="208" t="s">
        <v>81</v>
      </c>
      <c r="AI430" s="209"/>
      <c r="AJ430" s="210" t="s">
        <v>82</v>
      </c>
      <c r="AK430" s="211"/>
      <c r="AL430" s="22"/>
      <c r="AM430" s="212" t="s">
        <v>83</v>
      </c>
      <c r="AN430" s="213"/>
      <c r="AO430" s="214" t="s">
        <v>84</v>
      </c>
      <c r="AP430" s="215"/>
      <c r="AQ430" s="23"/>
      <c r="AR430" s="208" t="s">
        <v>85</v>
      </c>
      <c r="AS430" s="209"/>
      <c r="AT430" s="210" t="s">
        <v>86</v>
      </c>
      <c r="AU430" s="211"/>
      <c r="AW430" s="29" t="s">
        <v>4</v>
      </c>
      <c r="AY430" s="136" t="s">
        <v>46</v>
      </c>
      <c r="AZ430" s="13"/>
      <c r="BA430" s="85">
        <f t="shared" si="2312"/>
        <v>8.0199999999999694</v>
      </c>
      <c r="BB430" s="86">
        <f t="shared" si="2313"/>
        <v>-40.758836347231892</v>
      </c>
      <c r="BC430" s="90">
        <f t="shared" si="2314"/>
        <v>-81.144589727038792</v>
      </c>
      <c r="BD430" s="92"/>
      <c r="BE430" s="88"/>
      <c r="BF430" s="144"/>
      <c r="BG430" s="142">
        <f t="shared" si="2315"/>
        <v>-1.7023559578995429E-4</v>
      </c>
    </row>
    <row r="431" spans="2:59" ht="18.600000000000001" customHeight="1" thickTop="1" thickBot="1">
      <c r="B431" s="40">
        <v>1.24</v>
      </c>
      <c r="D431" s="1">
        <v>1</v>
      </c>
      <c r="E431" s="7">
        <v>0</v>
      </c>
      <c r="F431" s="2">
        <v>0</v>
      </c>
      <c r="G431" s="8">
        <v>0</v>
      </c>
      <c r="I431" s="1">
        <v>1</v>
      </c>
      <c r="J431" s="9">
        <v>0</v>
      </c>
      <c r="K431" s="2">
        <v>0</v>
      </c>
      <c r="L431" s="9">
        <f t="shared" ref="L431" si="2378">IF(0=(1-$J$9*$K$9*$B431^2),10^14,$B431*$K$9/(1-$J$9*$K$9*$B431^2))</f>
        <v>2.1908724158701713</v>
      </c>
      <c r="N431" s="1">
        <f t="shared" ref="N431" si="2379">D431*I431+F431*I434-E431*J431-G431*J434</f>
        <v>1</v>
      </c>
      <c r="O431" s="9">
        <f t="shared" ref="O431" si="2380">(D431*J431+E431*I431+F431*J434+G431*I434)</f>
        <v>0</v>
      </c>
      <c r="P431" s="2">
        <f t="shared" ref="P431" si="2381">D431*K431+F431*K434-E431*L431-G431*L434</f>
        <v>0</v>
      </c>
      <c r="Q431" s="8">
        <f t="shared" ref="Q431" si="2382">(D431*L431+E431*K431+F431*L434+G431*K434)</f>
        <v>2.1908724158701713</v>
      </c>
      <c r="S431" s="1">
        <v>1</v>
      </c>
      <c r="T431" s="7">
        <v>0</v>
      </c>
      <c r="U431" s="2">
        <v>0</v>
      </c>
      <c r="V431" s="8">
        <v>0</v>
      </c>
      <c r="X431" s="1">
        <f t="shared" ref="X431" si="2383">N431*S431+P431*S434-O431*T431-Q431*T434</f>
        <v>-2.2852561286966728</v>
      </c>
      <c r="Y431" s="9">
        <f t="shared" ref="Y431" si="2384">(N431*T431+O431*S431+P431*T434+Q431*S434)</f>
        <v>0</v>
      </c>
      <c r="Z431" s="2">
        <f t="shared" ref="Z431" si="2385">N431*U431+P431*U434-O431*V431-Q431*V434</f>
        <v>0</v>
      </c>
      <c r="AA431" s="8">
        <f t="shared" ref="AA431" si="2386">(N431*V431+O431*U431+P431*V434+Q431*U434)</f>
        <v>2.1908724158701713</v>
      </c>
      <c r="AB431" s="22"/>
      <c r="AC431" s="1">
        <v>1</v>
      </c>
      <c r="AD431" s="9">
        <v>0</v>
      </c>
      <c r="AE431" s="2">
        <v>0</v>
      </c>
      <c r="AF431" s="9">
        <f t="shared" ref="AF431" si="2387">$B431*$AE$9</f>
        <v>1.0052555999999999</v>
      </c>
      <c r="AH431" s="1">
        <f t="shared" ref="AH431" si="2388">X431*AC431+Z431*AC434-Y431*AD431-AA431*AD434</f>
        <v>-2.2852561286966728</v>
      </c>
      <c r="AI431" s="9">
        <f t="shared" ref="AI431" si="2389">(X431*AD431+Y431*AC431+Z431*AD434+AA431*AC434)</f>
        <v>0</v>
      </c>
      <c r="AJ431" s="2">
        <f t="shared" ref="AJ431" si="2390">X431*AE431+Z431*AE434-Y431*AF431-AA431*AF434</f>
        <v>0</v>
      </c>
      <c r="AK431" s="8">
        <f t="shared" ref="AK431" si="2391">(X431*AF431+Y431*AE431+Z431*AF434+AA431*AE434)</f>
        <v>-0.10639410493647938</v>
      </c>
      <c r="AM431" s="18">
        <v>1</v>
      </c>
      <c r="AN431" s="25">
        <v>0</v>
      </c>
      <c r="AO431" s="14">
        <v>0</v>
      </c>
      <c r="AP431" s="24">
        <v>0</v>
      </c>
      <c r="AR431" s="1">
        <f t="shared" ref="AR431" si="2392">AH431*AM431+AJ431*AM434-AI431*AN431-AK431*AN434</f>
        <v>-2.2852561286966728</v>
      </c>
      <c r="AS431" s="9">
        <f t="shared" ref="AS431" si="2393">(AH431*AN431+AI431*AM431+AJ431*AN434+AK431*AM434)</f>
        <v>-0.10639410493647938</v>
      </c>
      <c r="AT431" s="2">
        <f t="shared" ref="AT431" si="2394">AH431*AO431+AJ431*AO434-AI431*AP431-AK431*AP434</f>
        <v>0</v>
      </c>
      <c r="AU431" s="8">
        <f t="shared" ref="AU431" si="2395">(AH431*AP431+AI431*AO431+AJ431*AP434+AK431*AO434)</f>
        <v>-0.10639410493647938</v>
      </c>
      <c r="AW431" s="30">
        <f t="shared" ref="AW431" si="2396">20*LOG(((1+$AN$9)/$AN$9)/((AR431+AR434)^2+(AS431+AS434)^2)^0.5)</f>
        <v>-2.6905765534807635</v>
      </c>
      <c r="AY431" s="137">
        <f t="shared" ref="AY431" si="2397">((AR431^2+AS431^2)^0.5)/((AR434^2+AS434^2)^0.5)</f>
        <v>5.134955245198034</v>
      </c>
      <c r="AZ431" s="13"/>
      <c r="BA431" s="85">
        <f t="shared" si="2312"/>
        <v>8.0399999999999707</v>
      </c>
      <c r="BB431" s="86">
        <f t="shared" si="2313"/>
        <v>-40.800279414180267</v>
      </c>
      <c r="BC431" s="90">
        <f t="shared" si="2314"/>
        <v>-81.166836147951685</v>
      </c>
      <c r="BD431" s="92"/>
      <c r="BE431" s="88"/>
      <c r="BF431" s="144"/>
      <c r="BG431" s="142">
        <f t="shared" si="2315"/>
        <v>-1.6830378586362338E-4</v>
      </c>
    </row>
    <row r="432" spans="2:59" ht="18.600000000000001" customHeight="1" thickBot="1">
      <c r="D432" s="3"/>
      <c r="G432" s="4"/>
      <c r="I432" s="3"/>
      <c r="L432" s="4"/>
      <c r="N432" s="3"/>
      <c r="Q432" s="4"/>
      <c r="S432" s="3"/>
      <c r="V432" s="4"/>
      <c r="X432" s="3"/>
      <c r="AA432" s="4"/>
      <c r="AC432" s="3"/>
      <c r="AF432" s="4"/>
      <c r="AH432" s="3"/>
      <c r="AK432" s="4"/>
      <c r="AM432" s="18"/>
      <c r="AN432" s="14"/>
      <c r="AO432" s="14"/>
      <c r="AP432" s="19"/>
      <c r="AR432" s="3"/>
      <c r="AU432" s="4"/>
      <c r="AY432" s="138"/>
      <c r="AZ432" s="13"/>
      <c r="BA432" s="85">
        <f t="shared" si="2312"/>
        <v>8.0599999999999703</v>
      </c>
      <c r="BB432" s="86">
        <f t="shared" si="2313"/>
        <v>-40.841629179683764</v>
      </c>
      <c r="BC432" s="90">
        <f t="shared" si="2314"/>
        <v>-81.188970500083414</v>
      </c>
      <c r="BD432" s="92"/>
      <c r="BE432" s="88"/>
      <c r="BF432" s="144"/>
      <c r="BG432" s="142">
        <f t="shared" si="2315"/>
        <v>-1.6639803559988136E-4</v>
      </c>
    </row>
    <row r="433" spans="2:59" ht="18.600000000000001" customHeight="1" thickBot="1">
      <c r="D433" s="216" t="s">
        <v>87</v>
      </c>
      <c r="E433" s="217"/>
      <c r="F433" s="218" t="s">
        <v>88</v>
      </c>
      <c r="G433" s="219"/>
      <c r="H433" s="207"/>
      <c r="I433" s="216" t="s">
        <v>89</v>
      </c>
      <c r="J433" s="217"/>
      <c r="K433" s="218" t="s">
        <v>90</v>
      </c>
      <c r="L433" s="219"/>
      <c r="N433" s="208" t="s">
        <v>7</v>
      </c>
      <c r="O433" s="209"/>
      <c r="P433" s="210" t="s">
        <v>8</v>
      </c>
      <c r="Q433" s="211"/>
      <c r="S433" s="216" t="s">
        <v>91</v>
      </c>
      <c r="T433" s="217"/>
      <c r="U433" s="218" t="s">
        <v>92</v>
      </c>
      <c r="V433" s="219"/>
      <c r="W433" s="22"/>
      <c r="X433" s="208" t="s">
        <v>93</v>
      </c>
      <c r="Y433" s="209"/>
      <c r="Z433" s="210" t="s">
        <v>94</v>
      </c>
      <c r="AA433" s="211"/>
      <c r="AB433" s="22"/>
      <c r="AC433" s="216" t="s">
        <v>3</v>
      </c>
      <c r="AD433" s="217"/>
      <c r="AE433" s="218" t="s">
        <v>2</v>
      </c>
      <c r="AF433" s="219"/>
      <c r="AG433" s="22"/>
      <c r="AH433" s="208" t="s">
        <v>95</v>
      </c>
      <c r="AI433" s="209"/>
      <c r="AJ433" s="210" t="s">
        <v>96</v>
      </c>
      <c r="AK433" s="211"/>
      <c r="AL433" s="22"/>
      <c r="AM433" s="216" t="s">
        <v>97</v>
      </c>
      <c r="AN433" s="217"/>
      <c r="AO433" s="218" t="s">
        <v>98</v>
      </c>
      <c r="AP433" s="219"/>
      <c r="AR433" s="208" t="s">
        <v>99</v>
      </c>
      <c r="AS433" s="209"/>
      <c r="AT433" s="210" t="s">
        <v>100</v>
      </c>
      <c r="AU433" s="211"/>
      <c r="AW433" s="48" t="s">
        <v>10</v>
      </c>
      <c r="AY433" s="139" t="s">
        <v>47</v>
      </c>
      <c r="AZ433" s="13"/>
      <c r="BA433" s="85">
        <f t="shared" si="2312"/>
        <v>8.0799999999999699</v>
      </c>
      <c r="BB433" s="86">
        <f t="shared" si="2313"/>
        <v>-40.88288602807738</v>
      </c>
      <c r="BC433" s="90">
        <f t="shared" si="2314"/>
        <v>-81.210993632642712</v>
      </c>
      <c r="BD433" s="92"/>
      <c r="BE433" s="88"/>
      <c r="BF433" s="144"/>
      <c r="BG433" s="142">
        <f t="shared" si="2315"/>
        <v>-1.6451793921478595E-4</v>
      </c>
    </row>
    <row r="434" spans="2:59" ht="18.600000000000001" customHeight="1" thickTop="1" thickBot="1">
      <c r="D434" s="1">
        <v>0</v>
      </c>
      <c r="E434" s="8">
        <f t="shared" ref="E434" si="2398">$E$9*$B431</f>
        <v>0.70272040000000002</v>
      </c>
      <c r="F434" s="2">
        <v>1</v>
      </c>
      <c r="G434" s="8">
        <v>0</v>
      </c>
      <c r="I434" s="1">
        <v>0</v>
      </c>
      <c r="J434" s="9">
        <v>0</v>
      </c>
      <c r="K434" s="2">
        <v>1</v>
      </c>
      <c r="L434" s="8">
        <v>0</v>
      </c>
      <c r="N434" s="1">
        <f t="shared" ref="N434" si="2399">D434*I431+F434*I434-E434*J431-G434*J434</f>
        <v>0</v>
      </c>
      <c r="O434" s="9">
        <f t="shared" ref="O434" si="2400">(D434*J431+E434*I431+F434*J434+G434*I434)</f>
        <v>0.70272040000000002</v>
      </c>
      <c r="P434" s="2">
        <f t="shared" ref="P434" si="2401">D434*K431+F434*K434-E434*L431-G434*L434</f>
        <v>-0.53957074042925313</v>
      </c>
      <c r="Q434" s="8">
        <f t="shared" ref="Q434" si="2402">(D434*L431+E434*K431+F434*L434+G434*K434)</f>
        <v>0</v>
      </c>
      <c r="S434" s="1">
        <v>0</v>
      </c>
      <c r="T434" s="8">
        <f t="shared" ref="T434" si="2403">$T$9*$B431</f>
        <v>1.4995196</v>
      </c>
      <c r="U434" s="2">
        <v>1</v>
      </c>
      <c r="V434" s="8">
        <v>0</v>
      </c>
      <c r="X434" s="1">
        <f t="shared" ref="X434" si="2404">N434*S431+P434*S434-O434*T431-Q434*T434</f>
        <v>0</v>
      </c>
      <c r="Y434" s="9">
        <f t="shared" ref="Y434" si="2405">(N434*T431+O434*S431+P434*T434+Q434*S434)</f>
        <v>-0.10637650086017747</v>
      </c>
      <c r="Z434" s="2">
        <f t="shared" ref="Z434" si="2406">N434*U431+P434*U434-O434*V431-Q434*V434</f>
        <v>-0.53957074042925313</v>
      </c>
      <c r="AA434" s="8">
        <f t="shared" ref="AA434" si="2407">(N434*V431+O434*U431+P434*V434+Q434*U434)</f>
        <v>0</v>
      </c>
      <c r="AB434" s="22"/>
      <c r="AC434" s="1">
        <v>0</v>
      </c>
      <c r="AD434" s="9">
        <v>0</v>
      </c>
      <c r="AE434" s="2">
        <v>1</v>
      </c>
      <c r="AF434" s="8">
        <v>0</v>
      </c>
      <c r="AH434" s="1">
        <f t="shared" ref="AH434" si="2408">X434*AC431+Z434*AC434-Y434*AD431-AA434*AD434</f>
        <v>0</v>
      </c>
      <c r="AI434" s="9">
        <f t="shared" ref="AI434" si="2409">(X434*AD431+Y434*AC431+Z434*AD434+AA434*AC434)</f>
        <v>-0.10637650086017747</v>
      </c>
      <c r="AJ434" s="2">
        <f t="shared" ref="AJ434" si="2410">X434*AE431+Z434*AE434-Y434*AF431-AA434*AF434</f>
        <v>-0.43263516723115492</v>
      </c>
      <c r="AK434" s="8">
        <f t="shared" ref="AK434" si="2411">(X434*AF431+Y434*AE431+Z434*AF434+AA434*AE434)</f>
        <v>0</v>
      </c>
      <c r="AM434" s="20">
        <f t="shared" ref="AM434" si="2412">1/$AN$9</f>
        <v>1</v>
      </c>
      <c r="AN434" s="27">
        <v>0</v>
      </c>
      <c r="AO434" s="21">
        <v>1</v>
      </c>
      <c r="AP434" s="26">
        <v>0</v>
      </c>
      <c r="AR434" s="1">
        <f t="shared" ref="AR434" si="2413">AH434*AM431+AJ434*AM434-AI434*AN431-AK434*AN434</f>
        <v>-0.43263516723115492</v>
      </c>
      <c r="AS434" s="9">
        <f t="shared" ref="AS434" si="2414">(AH434*AN431+AI434*AM431+AJ434*AN434+AK434*AM434)</f>
        <v>-0.10637650086017747</v>
      </c>
      <c r="AT434" s="2">
        <f t="shared" ref="AT434" si="2415">AH434*AO431+AJ434*AO434-AI434*AP431-AK434*AP434</f>
        <v>-0.43263516723115492</v>
      </c>
      <c r="AU434" s="8">
        <f t="shared" ref="AU434" si="2416">(AH434*AP431+AI434*AO431+AJ434*AP434+AK434*AO434)</f>
        <v>0</v>
      </c>
      <c r="AW434" s="49">
        <f t="shared" ref="AW434" si="2417">(180/PI())*ATAN(-1*(AS431/AR431))</f>
        <v>-2.665580652143817</v>
      </c>
      <c r="AY434" s="140">
        <f t="shared" ref="AY434" si="2418">20*LOG(((1-(10^(AW431/20)^2)*(1-((1-AY431)/(1+AY431))^2))^0.5))</f>
        <v>-1.5101588961449408</v>
      </c>
      <c r="AZ434" s="13"/>
      <c r="BA434" s="85">
        <f t="shared" si="2312"/>
        <v>8.0999999999999694</v>
      </c>
      <c r="BB434" s="86">
        <f t="shared" si="2313"/>
        <v>-40.924050341700919</v>
      </c>
      <c r="BC434" s="90">
        <f t="shared" si="2314"/>
        <v>-81.23290638623287</v>
      </c>
      <c r="BD434" s="92"/>
      <c r="BE434" s="88"/>
      <c r="BF434" s="144"/>
      <c r="BG434" s="142">
        <f t="shared" si="2315"/>
        <v>-1.6266309805534681E-4</v>
      </c>
    </row>
    <row r="435" spans="2:59" ht="18.600000000000001" customHeight="1">
      <c r="AY435" s="37"/>
      <c r="BA435" s="85">
        <f t="shared" si="2312"/>
        <v>8.1199999999999708</v>
      </c>
      <c r="BB435" s="86">
        <f t="shared" si="2313"/>
        <v>-40.965122500906659</v>
      </c>
      <c r="BC435" s="90">
        <f t="shared" si="2314"/>
        <v>-81.254709592961149</v>
      </c>
      <c r="BD435" s="88"/>
      <c r="BE435" s="88"/>
      <c r="BF435" s="144"/>
      <c r="BG435" s="142">
        <f t="shared" si="2315"/>
        <v>-1.6083312046642634E-4</v>
      </c>
    </row>
    <row r="436" spans="2:59" ht="18.600000000000001" customHeight="1" thickBot="1">
      <c r="D436" s="22" t="s">
        <v>60</v>
      </c>
      <c r="E436" s="22"/>
      <c r="F436" s="22"/>
      <c r="G436" s="22"/>
      <c r="H436" s="22"/>
      <c r="I436" s="22" t="s">
        <v>61</v>
      </c>
      <c r="J436" s="22"/>
      <c r="K436" s="22"/>
      <c r="L436" s="22"/>
      <c r="M436" s="23"/>
      <c r="N436" s="23"/>
      <c r="O436" s="28" t="s">
        <v>62</v>
      </c>
      <c r="P436" s="23"/>
      <c r="Q436" s="23"/>
      <c r="R436" s="23"/>
      <c r="S436" s="22"/>
      <c r="T436" s="22" t="s">
        <v>63</v>
      </c>
      <c r="U436" s="23"/>
      <c r="V436" s="23"/>
      <c r="W436" s="23"/>
      <c r="X436" s="23"/>
      <c r="Y436" s="28" t="s">
        <v>64</v>
      </c>
      <c r="Z436" s="23"/>
      <c r="AA436" s="23"/>
      <c r="AB436" s="23"/>
      <c r="AC436" s="28" t="s">
        <v>65</v>
      </c>
      <c r="AD436" s="22"/>
      <c r="AE436" s="22"/>
      <c r="AF436" s="22"/>
      <c r="AG436" s="22"/>
      <c r="AH436" s="23"/>
      <c r="AI436" s="28" t="s">
        <v>66</v>
      </c>
      <c r="AJ436" s="23"/>
      <c r="AK436" s="23"/>
      <c r="AL436" s="22"/>
      <c r="AM436" s="28" t="s">
        <v>67</v>
      </c>
      <c r="AN436" s="22"/>
      <c r="AO436" s="23"/>
      <c r="AP436" s="23"/>
      <c r="AQ436" s="23"/>
      <c r="AR436" s="23"/>
      <c r="AS436" s="28" t="s">
        <v>68</v>
      </c>
      <c r="AT436" s="23"/>
      <c r="AU436" s="23"/>
      <c r="BA436" s="85">
        <f t="shared" si="2312"/>
        <v>8.1399999999999704</v>
      </c>
      <c r="BB436" s="86">
        <f t="shared" si="2313"/>
        <v>-41.006102884067403</v>
      </c>
      <c r="BC436" s="90">
        <f t="shared" si="2314"/>
        <v>-81.276404076546342</v>
      </c>
      <c r="BD436" s="88"/>
      <c r="BE436" s="88"/>
      <c r="BF436" s="144"/>
      <c r="BG436" s="142">
        <f t="shared" si="2315"/>
        <v>-1.5902762164992667E-4</v>
      </c>
    </row>
    <row r="437" spans="2:59" ht="18.600000000000001" customHeight="1" thickBot="1">
      <c r="B437" s="11"/>
      <c r="D437" s="212" t="s">
        <v>69</v>
      </c>
      <c r="E437" s="213"/>
      <c r="F437" s="214" t="s">
        <v>70</v>
      </c>
      <c r="G437" s="215"/>
      <c r="H437" s="207"/>
      <c r="I437" s="212" t="s">
        <v>71</v>
      </c>
      <c r="J437" s="213"/>
      <c r="K437" s="214" t="s">
        <v>72</v>
      </c>
      <c r="L437" s="215"/>
      <c r="M437" s="23"/>
      <c r="N437" s="208" t="s">
        <v>73</v>
      </c>
      <c r="O437" s="209"/>
      <c r="P437" s="210" t="s">
        <v>74</v>
      </c>
      <c r="Q437" s="211"/>
      <c r="R437" s="23"/>
      <c r="S437" s="212" t="s">
        <v>75</v>
      </c>
      <c r="T437" s="213"/>
      <c r="U437" s="214" t="s">
        <v>76</v>
      </c>
      <c r="V437" s="215"/>
      <c r="W437" s="22"/>
      <c r="X437" s="208" t="s">
        <v>77</v>
      </c>
      <c r="Y437" s="209"/>
      <c r="Z437" s="210" t="s">
        <v>78</v>
      </c>
      <c r="AA437" s="211"/>
      <c r="AB437" s="22"/>
      <c r="AC437" s="212" t="s">
        <v>79</v>
      </c>
      <c r="AD437" s="213"/>
      <c r="AE437" s="214" t="s">
        <v>80</v>
      </c>
      <c r="AF437" s="215"/>
      <c r="AG437" s="22"/>
      <c r="AH437" s="208" t="s">
        <v>81</v>
      </c>
      <c r="AI437" s="209"/>
      <c r="AJ437" s="210" t="s">
        <v>82</v>
      </c>
      <c r="AK437" s="211"/>
      <c r="AL437" s="22"/>
      <c r="AM437" s="212" t="s">
        <v>83</v>
      </c>
      <c r="AN437" s="213"/>
      <c r="AO437" s="214" t="s">
        <v>84</v>
      </c>
      <c r="AP437" s="215"/>
      <c r="AQ437" s="23"/>
      <c r="AR437" s="208" t="s">
        <v>85</v>
      </c>
      <c r="AS437" s="209"/>
      <c r="AT437" s="210" t="s">
        <v>86</v>
      </c>
      <c r="AU437" s="211"/>
      <c r="AW437" s="29" t="s">
        <v>4</v>
      </c>
      <c r="AY437" s="136" t="s">
        <v>46</v>
      </c>
      <c r="AZ437" s="13"/>
      <c r="BA437" s="85">
        <f t="shared" si="2312"/>
        <v>8.1599999999999699</v>
      </c>
      <c r="BB437" s="86">
        <f t="shared" si="2313"/>
        <v>-41.046991867584467</v>
      </c>
      <c r="BC437" s="90">
        <f t="shared" si="2314"/>
        <v>-81.297990652425</v>
      </c>
      <c r="BD437" s="92"/>
      <c r="BE437" s="88"/>
      <c r="BF437" s="144"/>
      <c r="BG437" s="142">
        <f t="shared" si="2315"/>
        <v>-1.5724622353169176E-4</v>
      </c>
    </row>
    <row r="438" spans="2:59" ht="18.600000000000001" customHeight="1" thickTop="1" thickBot="1">
      <c r="B438" s="40">
        <v>1.26</v>
      </c>
      <c r="D438" s="1">
        <v>1</v>
      </c>
      <c r="E438" s="7">
        <v>0</v>
      </c>
      <c r="F438" s="2">
        <v>0</v>
      </c>
      <c r="G438" s="8">
        <v>0</v>
      </c>
      <c r="I438" s="1">
        <v>1</v>
      </c>
      <c r="J438" s="9">
        <v>0</v>
      </c>
      <c r="K438" s="2">
        <v>0</v>
      </c>
      <c r="L438" s="9">
        <f t="shared" ref="L438" si="2419">IF(0=(1-$J$9*$K$9*$B438^2),10^14,$B438*$K$9/(1-$J$9*$K$9*$B438^2))</f>
        <v>2.2879863833449394</v>
      </c>
      <c r="N438" s="1">
        <f t="shared" ref="N438" si="2420">D438*I438+F438*I441-E438*J438-G438*J441</f>
        <v>1</v>
      </c>
      <c r="O438" s="9">
        <f t="shared" ref="O438" si="2421">(D438*J438+E438*I438+F438*J441+G438*I441)</f>
        <v>0</v>
      </c>
      <c r="P438" s="2">
        <f t="shared" ref="P438" si="2422">D438*K438+F438*K441-E438*L438-G438*L441</f>
        <v>0</v>
      </c>
      <c r="Q438" s="8">
        <f t="shared" ref="Q438" si="2423">(D438*L438+E438*K438+F438*L441+G438*K441)</f>
        <v>2.2879863833449394</v>
      </c>
      <c r="S438" s="1">
        <v>1</v>
      </c>
      <c r="T438" s="7">
        <v>0</v>
      </c>
      <c r="U438" s="2">
        <v>0</v>
      </c>
      <c r="V438" s="8">
        <v>0</v>
      </c>
      <c r="X438" s="1">
        <f t="shared" ref="X438" si="2424">N438*S438+P438*S441-O438*T438-Q438*T441</f>
        <v>-2.4862172074291542</v>
      </c>
      <c r="Y438" s="9">
        <f t="shared" ref="Y438" si="2425">(N438*T438+O438*S438+P438*T441+Q438*S441)</f>
        <v>0</v>
      </c>
      <c r="Z438" s="2">
        <f t="shared" ref="Z438" si="2426">N438*U438+P438*U441-O438*V438-Q438*V441</f>
        <v>0</v>
      </c>
      <c r="AA438" s="8">
        <f t="shared" ref="AA438" si="2427">(N438*V438+O438*U438+P438*V441+Q438*U441)</f>
        <v>2.2879863833449394</v>
      </c>
      <c r="AB438" s="22"/>
      <c r="AC438" s="1">
        <v>1</v>
      </c>
      <c r="AD438" s="9">
        <v>0</v>
      </c>
      <c r="AE438" s="2">
        <v>0</v>
      </c>
      <c r="AF438" s="9">
        <f t="shared" ref="AF438" si="2428">$B438*$AE$9</f>
        <v>1.0214694</v>
      </c>
      <c r="AH438" s="1">
        <f t="shared" ref="AH438" si="2429">X438*AC438+Z438*AC441-Y438*AD438-AA438*AD441</f>
        <v>-2.4862172074291542</v>
      </c>
      <c r="AI438" s="9">
        <f t="shared" ref="AI438" si="2430">(X438*AD438+Y438*AC438+Z438*AD441+AA438*AC441)</f>
        <v>0</v>
      </c>
      <c r="AJ438" s="2">
        <f t="shared" ref="AJ438" si="2431">X438*AE438+Z438*AE441-Y438*AF438-AA438*AF441</f>
        <v>0</v>
      </c>
      <c r="AK438" s="8">
        <f t="shared" ref="AK438" si="2432">(X438*AF438+Y438*AE438+Z438*AF441+AA438*AE441)</f>
        <v>-0.25160841579739435</v>
      </c>
      <c r="AM438" s="18">
        <v>1</v>
      </c>
      <c r="AN438" s="25">
        <v>0</v>
      </c>
      <c r="AO438" s="14">
        <v>0</v>
      </c>
      <c r="AP438" s="24">
        <v>0</v>
      </c>
      <c r="AR438" s="1">
        <f t="shared" ref="AR438" si="2433">AH438*AM438+AJ438*AM441-AI438*AN438-AK438*AN441</f>
        <v>-2.4862172074291542</v>
      </c>
      <c r="AS438" s="9">
        <f t="shared" ref="AS438" si="2434">(AH438*AN438+AI438*AM438+AJ438*AN441+AK438*AM441)</f>
        <v>-0.25160841579739435</v>
      </c>
      <c r="AT438" s="2">
        <f t="shared" ref="AT438" si="2435">AH438*AO438+AJ438*AO441-AI438*AP438-AK438*AP441</f>
        <v>0</v>
      </c>
      <c r="AU438" s="8">
        <f t="shared" ref="AU438" si="2436">(AH438*AP438+AI438*AO438+AJ438*AP441+AK438*AO441)</f>
        <v>-0.25160841579739435</v>
      </c>
      <c r="AW438" s="30">
        <f t="shared" ref="AW438" si="2437">20*LOG(((1+$AN$9)/$AN$9)/((AR438+AR441)^2+(AS438+AS441)^2)^0.5)</f>
        <v>-3.247877410258261</v>
      </c>
      <c r="AY438" s="137">
        <f t="shared" ref="AY438" si="2438">((AR438^2+AS438^2)^0.5)/((AR441^2+AS441^2)^0.5)</f>
        <v>5.5159207165913884</v>
      </c>
      <c r="AZ438" s="13"/>
      <c r="BA438" s="85">
        <f t="shared" si="2312"/>
        <v>8.1799999999999695</v>
      </c>
      <c r="BB438" s="86">
        <f t="shared" si="2313"/>
        <v>-41.087789825895825</v>
      </c>
      <c r="BC438" s="90">
        <f t="shared" si="2314"/>
        <v>-81.319470127855652</v>
      </c>
      <c r="BD438" s="92"/>
      <c r="BE438" s="88"/>
      <c r="BF438" s="144"/>
      <c r="BG438" s="142">
        <f t="shared" si="2315"/>
        <v>-1.5548855463323215E-4</v>
      </c>
    </row>
    <row r="439" spans="2:59" ht="18.600000000000001" customHeight="1" thickBot="1">
      <c r="D439" s="3"/>
      <c r="G439" s="4"/>
      <c r="I439" s="3"/>
      <c r="L439" s="4"/>
      <c r="N439" s="3"/>
      <c r="Q439" s="4"/>
      <c r="S439" s="3"/>
      <c r="V439" s="4"/>
      <c r="X439" s="3"/>
      <c r="AA439" s="4"/>
      <c r="AC439" s="3"/>
      <c r="AF439" s="4"/>
      <c r="AH439" s="3"/>
      <c r="AK439" s="4"/>
      <c r="AM439" s="18"/>
      <c r="AN439" s="14"/>
      <c r="AO439" s="14"/>
      <c r="AP439" s="19"/>
      <c r="AR439" s="3"/>
      <c r="AU439" s="4"/>
      <c r="AY439" s="138"/>
      <c r="AZ439" s="13"/>
      <c r="BA439" s="85">
        <f t="shared" si="2312"/>
        <v>8.1999999999999709</v>
      </c>
      <c r="BB439" s="86">
        <f t="shared" si="2313"/>
        <v>-41.128497131484245</v>
      </c>
      <c r="BC439" s="90">
        <f t="shared" si="2314"/>
        <v>-81.340843302021739</v>
      </c>
      <c r="BD439" s="92"/>
      <c r="BE439" s="88"/>
      <c r="BF439" s="144"/>
      <c r="BG439" s="142">
        <f t="shared" si="2315"/>
        <v>-1.5375424994248558E-4</v>
      </c>
    </row>
    <row r="440" spans="2:59" ht="18.600000000000001" customHeight="1" thickBot="1">
      <c r="D440" s="216" t="s">
        <v>87</v>
      </c>
      <c r="E440" s="217"/>
      <c r="F440" s="218" t="s">
        <v>88</v>
      </c>
      <c r="G440" s="219"/>
      <c r="H440" s="207"/>
      <c r="I440" s="216" t="s">
        <v>89</v>
      </c>
      <c r="J440" s="217"/>
      <c r="K440" s="218" t="s">
        <v>90</v>
      </c>
      <c r="L440" s="219"/>
      <c r="N440" s="208" t="s">
        <v>7</v>
      </c>
      <c r="O440" s="209"/>
      <c r="P440" s="210" t="s">
        <v>8</v>
      </c>
      <c r="Q440" s="211"/>
      <c r="S440" s="216" t="s">
        <v>91</v>
      </c>
      <c r="T440" s="217"/>
      <c r="U440" s="218" t="s">
        <v>92</v>
      </c>
      <c r="V440" s="219"/>
      <c r="W440" s="22"/>
      <c r="X440" s="208" t="s">
        <v>93</v>
      </c>
      <c r="Y440" s="209"/>
      <c r="Z440" s="210" t="s">
        <v>94</v>
      </c>
      <c r="AA440" s="211"/>
      <c r="AB440" s="22"/>
      <c r="AC440" s="216" t="s">
        <v>3</v>
      </c>
      <c r="AD440" s="217"/>
      <c r="AE440" s="218" t="s">
        <v>2</v>
      </c>
      <c r="AF440" s="219"/>
      <c r="AG440" s="22"/>
      <c r="AH440" s="208" t="s">
        <v>95</v>
      </c>
      <c r="AI440" s="209"/>
      <c r="AJ440" s="210" t="s">
        <v>96</v>
      </c>
      <c r="AK440" s="211"/>
      <c r="AL440" s="22"/>
      <c r="AM440" s="216" t="s">
        <v>97</v>
      </c>
      <c r="AN440" s="217"/>
      <c r="AO440" s="218" t="s">
        <v>98</v>
      </c>
      <c r="AP440" s="219"/>
      <c r="AR440" s="208" t="s">
        <v>99</v>
      </c>
      <c r="AS440" s="209"/>
      <c r="AT440" s="210" t="s">
        <v>100</v>
      </c>
      <c r="AU440" s="211"/>
      <c r="AW440" s="48" t="s">
        <v>10</v>
      </c>
      <c r="AY440" s="139" t="s">
        <v>47</v>
      </c>
      <c r="AZ440" s="13"/>
      <c r="BA440" s="85">
        <f t="shared" si="2312"/>
        <v>8.2199999999999704</v>
      </c>
      <c r="BB440" s="86">
        <f t="shared" si="2313"/>
        <v>-41.16911415488569</v>
      </c>
      <c r="BC440" s="90">
        <f t="shared" si="2314"/>
        <v>-81.362110966132832</v>
      </c>
      <c r="BD440" s="92"/>
      <c r="BE440" s="88"/>
      <c r="BF440" s="144"/>
      <c r="BG440" s="142">
        <f t="shared" si="2315"/>
        <v>-1.520429507903647E-4</v>
      </c>
    </row>
    <row r="441" spans="2:59" ht="18.600000000000001" customHeight="1" thickTop="1" thickBot="1">
      <c r="D441" s="1">
        <v>0</v>
      </c>
      <c r="E441" s="8">
        <f t="shared" ref="E441" si="2439">$E$9*$B438</f>
        <v>0.71405460000000009</v>
      </c>
      <c r="F441" s="2">
        <v>1</v>
      </c>
      <c r="G441" s="8">
        <v>0</v>
      </c>
      <c r="I441" s="1">
        <v>0</v>
      </c>
      <c r="J441" s="9">
        <v>0</v>
      </c>
      <c r="K441" s="2">
        <v>1</v>
      </c>
      <c r="L441" s="8">
        <v>0</v>
      </c>
      <c r="N441" s="1">
        <f t="shared" ref="N441" si="2440">D441*I438+F441*I441-E441*J438-G441*J441</f>
        <v>0</v>
      </c>
      <c r="O441" s="9">
        <f t="shared" ref="O441" si="2441">(D441*J438+E441*I438+F441*J441+G441*I441)</f>
        <v>0.71405460000000009</v>
      </c>
      <c r="P441" s="2">
        <f t="shared" ref="P441" si="2442">D441*K438+F441*K441-E441*L438-G441*L441</f>
        <v>-0.63374720176481758</v>
      </c>
      <c r="Q441" s="8">
        <f t="shared" ref="Q441" si="2443">(D441*L438+E441*K438+F441*L441+G441*K441)</f>
        <v>0</v>
      </c>
      <c r="S441" s="1">
        <v>0</v>
      </c>
      <c r="T441" s="8">
        <f t="shared" ref="T441" si="2444">$T$9*$B438</f>
        <v>1.5237053999999999</v>
      </c>
      <c r="U441" s="2">
        <v>1</v>
      </c>
      <c r="V441" s="8">
        <v>0</v>
      </c>
      <c r="X441" s="1">
        <f t="shared" ref="X441" si="2445">N441*S438+P441*S441-O441*T438-Q441*T441</f>
        <v>0</v>
      </c>
      <c r="Y441" s="9">
        <f t="shared" ref="Y441" si="2446">(N441*T438+O441*S438+P441*T441+Q441*S441)</f>
        <v>-0.25158943356394192</v>
      </c>
      <c r="Z441" s="2">
        <f t="shared" ref="Z441" si="2447">N441*U438+P441*U441-O441*V438-Q441*V441</f>
        <v>-0.63374720176481758</v>
      </c>
      <c r="AA441" s="8">
        <f t="shared" ref="AA441" si="2448">(N441*V438+O441*U438+P441*V441+Q441*U441)</f>
        <v>0</v>
      </c>
      <c r="AB441" s="22"/>
      <c r="AC441" s="1">
        <v>0</v>
      </c>
      <c r="AD441" s="9">
        <v>0</v>
      </c>
      <c r="AE441" s="2">
        <v>1</v>
      </c>
      <c r="AF441" s="8">
        <v>0</v>
      </c>
      <c r="AH441" s="1">
        <f t="shared" ref="AH441" si="2449">X441*AC438+Z441*AC441-Y441*AD438-AA441*AD441</f>
        <v>0</v>
      </c>
      <c r="AI441" s="9">
        <f t="shared" ref="AI441" si="2450">(X441*AD438+Y441*AC438+Z441*AD441+AA441*AC441)</f>
        <v>-0.25158943356394192</v>
      </c>
      <c r="AJ441" s="2">
        <f t="shared" ref="AJ441" si="2451">X441*AE438+Z441*AE441-Y441*AF438-AA441*AF441</f>
        <v>-0.37675629401591798</v>
      </c>
      <c r="AK441" s="8">
        <f t="shared" ref="AK441" si="2452">(X441*AF438+Y441*AE438+Z441*AF441+AA441*AE441)</f>
        <v>0</v>
      </c>
      <c r="AM441" s="20">
        <f t="shared" ref="AM441" si="2453">1/$AN$9</f>
        <v>1</v>
      </c>
      <c r="AN441" s="27">
        <v>0</v>
      </c>
      <c r="AO441" s="21">
        <v>1</v>
      </c>
      <c r="AP441" s="26">
        <v>0</v>
      </c>
      <c r="AR441" s="1">
        <f t="shared" ref="AR441" si="2454">AH441*AM438+AJ441*AM441-AI441*AN438-AK441*AN441</f>
        <v>-0.37675629401591798</v>
      </c>
      <c r="AS441" s="9">
        <f t="shared" ref="AS441" si="2455">(AH441*AN438+AI441*AM438+AJ441*AN441+AK441*AM441)</f>
        <v>-0.25158943356394192</v>
      </c>
      <c r="AT441" s="2">
        <f t="shared" ref="AT441" si="2456">AH441*AO438+AJ441*AO441-AI441*AP438-AK441*AP441</f>
        <v>-0.37675629401591798</v>
      </c>
      <c r="AU441" s="8">
        <f t="shared" ref="AU441" si="2457">(AH441*AP438+AI441*AO438+AJ441*AP441+AK441*AO441)</f>
        <v>0</v>
      </c>
      <c r="AW441" s="49">
        <f t="shared" ref="AW441" si="2458">(180/PI())*ATAN(-1*(AS438/AR438))</f>
        <v>-5.7787329943024934</v>
      </c>
      <c r="AY441" s="140">
        <f t="shared" ref="AY441" si="2459">20*LOG(((1-(10^(AW438/20)^2)*(1-((1-AY438)/(1+AY438))^2))^0.5))</f>
        <v>-1.2262982075572235</v>
      </c>
      <c r="AZ441" s="13"/>
      <c r="BA441" s="85">
        <f t="shared" si="2312"/>
        <v>8.23999999999997</v>
      </c>
      <c r="BB441" s="86">
        <f t="shared" si="2313"/>
        <v>-41.209641264697574</v>
      </c>
      <c r="BC441" s="90">
        <f t="shared" si="2314"/>
        <v>-81.383273903524469</v>
      </c>
      <c r="BD441" s="92"/>
      <c r="BE441" s="88"/>
      <c r="BF441" s="144"/>
      <c r="BG441" s="142">
        <f t="shared" si="2315"/>
        <v>-1.5035430472730503E-4</v>
      </c>
    </row>
    <row r="442" spans="2:59" ht="18.600000000000001" customHeight="1">
      <c r="AY442" s="37"/>
      <c r="BA442" s="85">
        <f t="shared" si="2312"/>
        <v>8.2599999999999696</v>
      </c>
      <c r="BB442" s="86">
        <f t="shared" si="2313"/>
        <v>-41.250078827587302</v>
      </c>
      <c r="BC442" s="90">
        <f t="shared" si="2314"/>
        <v>-81.404332889756304</v>
      </c>
      <c r="BD442" s="88"/>
      <c r="BE442" s="88"/>
      <c r="BF442" s="144"/>
      <c r="BG442" s="142">
        <f t="shared" si="2315"/>
        <v>-1.4868796540270645E-4</v>
      </c>
    </row>
    <row r="443" spans="2:59" ht="18.600000000000001" customHeight="1" thickBot="1">
      <c r="D443" s="22" t="s">
        <v>60</v>
      </c>
      <c r="E443" s="22"/>
      <c r="F443" s="22"/>
      <c r="G443" s="22"/>
      <c r="H443" s="22"/>
      <c r="I443" s="22" t="s">
        <v>61</v>
      </c>
      <c r="J443" s="22"/>
      <c r="K443" s="22"/>
      <c r="L443" s="22"/>
      <c r="M443" s="23"/>
      <c r="N443" s="23"/>
      <c r="O443" s="28" t="s">
        <v>62</v>
      </c>
      <c r="P443" s="23"/>
      <c r="Q443" s="23"/>
      <c r="R443" s="23"/>
      <c r="S443" s="22"/>
      <c r="T443" s="22" t="s">
        <v>63</v>
      </c>
      <c r="U443" s="23"/>
      <c r="V443" s="23"/>
      <c r="W443" s="23"/>
      <c r="X443" s="23"/>
      <c r="Y443" s="28" t="s">
        <v>64</v>
      </c>
      <c r="Z443" s="23"/>
      <c r="AA443" s="23"/>
      <c r="AB443" s="23"/>
      <c r="AC443" s="28" t="s">
        <v>65</v>
      </c>
      <c r="AD443" s="22"/>
      <c r="AE443" s="22"/>
      <c r="AF443" s="22"/>
      <c r="AG443" s="22"/>
      <c r="AH443" s="23"/>
      <c r="AI443" s="28" t="s">
        <v>66</v>
      </c>
      <c r="AJ443" s="23"/>
      <c r="AK443" s="23"/>
      <c r="AL443" s="22"/>
      <c r="AM443" s="28" t="s">
        <v>67</v>
      </c>
      <c r="AN443" s="22"/>
      <c r="AO443" s="23"/>
      <c r="AP443" s="23"/>
      <c r="AQ443" s="23"/>
      <c r="AR443" s="23"/>
      <c r="AS443" s="28" t="s">
        <v>68</v>
      </c>
      <c r="AT443" s="23"/>
      <c r="AU443" s="23"/>
      <c r="BA443" s="85">
        <f t="shared" si="2312"/>
        <v>8.2799999999999692</v>
      </c>
      <c r="BB443" s="86">
        <f t="shared" si="2313"/>
        <v>-41.290427208300699</v>
      </c>
      <c r="BC443" s="90">
        <f t="shared" si="2314"/>
        <v>-81.425288692708918</v>
      </c>
      <c r="BD443" s="88"/>
      <c r="BE443" s="88"/>
      <c r="BF443" s="144"/>
      <c r="BG443" s="142">
        <f t="shared" si="2315"/>
        <v>-1.4704359245016157E-4</v>
      </c>
    </row>
    <row r="444" spans="2:59" ht="18.600000000000001" customHeight="1" thickBot="1">
      <c r="B444" s="11"/>
      <c r="D444" s="212" t="s">
        <v>69</v>
      </c>
      <c r="E444" s="213"/>
      <c r="F444" s="214" t="s">
        <v>70</v>
      </c>
      <c r="G444" s="215"/>
      <c r="H444" s="207"/>
      <c r="I444" s="212" t="s">
        <v>71</v>
      </c>
      <c r="J444" s="213"/>
      <c r="K444" s="214" t="s">
        <v>72</v>
      </c>
      <c r="L444" s="215"/>
      <c r="M444" s="23"/>
      <c r="N444" s="208" t="s">
        <v>73</v>
      </c>
      <c r="O444" s="209"/>
      <c r="P444" s="210" t="s">
        <v>74</v>
      </c>
      <c r="Q444" s="211"/>
      <c r="R444" s="23"/>
      <c r="S444" s="212" t="s">
        <v>75</v>
      </c>
      <c r="T444" s="213"/>
      <c r="U444" s="214" t="s">
        <v>76</v>
      </c>
      <c r="V444" s="215"/>
      <c r="W444" s="22"/>
      <c r="X444" s="208" t="s">
        <v>77</v>
      </c>
      <c r="Y444" s="209"/>
      <c r="Z444" s="210" t="s">
        <v>78</v>
      </c>
      <c r="AA444" s="211"/>
      <c r="AB444" s="22"/>
      <c r="AC444" s="212" t="s">
        <v>79</v>
      </c>
      <c r="AD444" s="213"/>
      <c r="AE444" s="214" t="s">
        <v>80</v>
      </c>
      <c r="AF444" s="215"/>
      <c r="AG444" s="22"/>
      <c r="AH444" s="208" t="s">
        <v>81</v>
      </c>
      <c r="AI444" s="209"/>
      <c r="AJ444" s="210" t="s">
        <v>82</v>
      </c>
      <c r="AK444" s="211"/>
      <c r="AL444" s="22"/>
      <c r="AM444" s="212" t="s">
        <v>83</v>
      </c>
      <c r="AN444" s="213"/>
      <c r="AO444" s="214" t="s">
        <v>84</v>
      </c>
      <c r="AP444" s="215"/>
      <c r="AQ444" s="23"/>
      <c r="AR444" s="208" t="s">
        <v>85</v>
      </c>
      <c r="AS444" s="209"/>
      <c r="AT444" s="210" t="s">
        <v>86</v>
      </c>
      <c r="AU444" s="211"/>
      <c r="AW444" s="29" t="s">
        <v>4</v>
      </c>
      <c r="AY444" s="136" t="s">
        <v>46</v>
      </c>
      <c r="AZ444" s="13"/>
      <c r="BA444" s="85">
        <f t="shared" si="2312"/>
        <v>8.2999999999999705</v>
      </c>
      <c r="BB444" s="86">
        <f t="shared" si="2313"/>
        <v>-41.330686769670635</v>
      </c>
      <c r="BC444" s="90">
        <f t="shared" si="2314"/>
        <v>-81.446142072679137</v>
      </c>
      <c r="BD444" s="92"/>
      <c r="BE444" s="88"/>
      <c r="BF444" s="144"/>
      <c r="BG444" s="142">
        <f t="shared" si="2315"/>
        <v>-1.4542085137171998E-4</v>
      </c>
    </row>
    <row r="445" spans="2:59" ht="18.600000000000001" customHeight="1" thickTop="1" thickBot="1">
      <c r="B445" s="40">
        <v>1.28</v>
      </c>
      <c r="D445" s="1">
        <v>1</v>
      </c>
      <c r="E445" s="7">
        <v>0</v>
      </c>
      <c r="F445" s="2">
        <v>0</v>
      </c>
      <c r="G445" s="8">
        <v>0</v>
      </c>
      <c r="I445" s="1">
        <v>1</v>
      </c>
      <c r="J445" s="9">
        <v>0</v>
      </c>
      <c r="K445" s="2">
        <v>0</v>
      </c>
      <c r="L445" s="9">
        <f t="shared" ref="L445" si="2460">IF(0=(1-$J$9*$K$9*$B445^2),10^14,$B445*$K$9/(1-$J$9*$K$9*$B445^2))</f>
        <v>2.3917362547469119</v>
      </c>
      <c r="N445" s="1">
        <f t="shared" ref="N445" si="2461">D445*I445+F445*I448-E445*J445-G445*J448</f>
        <v>1</v>
      </c>
      <c r="O445" s="9">
        <f t="shared" ref="O445" si="2462">(D445*J445+E445*I445+F445*J448+G445*I448)</f>
        <v>0</v>
      </c>
      <c r="P445" s="2">
        <f t="shared" ref="P445" si="2463">D445*K445+F445*K448-E445*L445-G445*L448</f>
        <v>0</v>
      </c>
      <c r="Q445" s="8">
        <f t="shared" ref="Q445" si="2464">(D445*L445+E445*K445+F445*L448+G445*K448)</f>
        <v>2.3917362547469119</v>
      </c>
      <c r="S445" s="1">
        <v>1</v>
      </c>
      <c r="T445" s="7">
        <v>0</v>
      </c>
      <c r="U445" s="2">
        <v>0</v>
      </c>
      <c r="V445" s="8">
        <v>0</v>
      </c>
      <c r="X445" s="1">
        <f t="shared" ref="X445" si="2465">N445*S445+P445*S448-O445*T445-Q445*T448</f>
        <v>-2.7021475014437031</v>
      </c>
      <c r="Y445" s="9">
        <f t="shared" ref="Y445" si="2466">(N445*T445+O445*S445+P445*T448+Q445*S448)</f>
        <v>0</v>
      </c>
      <c r="Z445" s="2">
        <f t="shared" ref="Z445" si="2467">N445*U445+P445*U448-O445*V445-Q445*V448</f>
        <v>0</v>
      </c>
      <c r="AA445" s="8">
        <f t="shared" ref="AA445" si="2468">(N445*V445+O445*U445+P445*V448+Q445*U448)</f>
        <v>2.3917362547469119</v>
      </c>
      <c r="AB445" s="22"/>
      <c r="AC445" s="1">
        <v>1</v>
      </c>
      <c r="AD445" s="9">
        <v>0</v>
      </c>
      <c r="AE445" s="2">
        <v>0</v>
      </c>
      <c r="AF445" s="9">
        <f t="shared" ref="AF445" si="2469">$B445*$AE$9</f>
        <v>1.0376832</v>
      </c>
      <c r="AH445" s="1">
        <f t="shared" ref="AH445" si="2470">X445*AC445+Z445*AC448-Y445*AD445-AA445*AD448</f>
        <v>-2.7021475014437031</v>
      </c>
      <c r="AI445" s="9">
        <f t="shared" ref="AI445" si="2471">(X445*AD445+Y445*AC445+Z445*AD448+AA445*AC448)</f>
        <v>0</v>
      </c>
      <c r="AJ445" s="2">
        <f t="shared" ref="AJ445" si="2472">X445*AE445+Z445*AE448-Y445*AF445-AA445*AF448</f>
        <v>0</v>
      </c>
      <c r="AK445" s="8">
        <f t="shared" ref="AK445" si="2473">(X445*AF445+Y445*AE445+Z445*AF448+AA445*AE448)</f>
        <v>-0.41223681142319446</v>
      </c>
      <c r="AM445" s="18">
        <v>1</v>
      </c>
      <c r="AN445" s="25">
        <v>0</v>
      </c>
      <c r="AO445" s="14">
        <v>0</v>
      </c>
      <c r="AP445" s="24">
        <v>0</v>
      </c>
      <c r="AR445" s="1">
        <f t="shared" ref="AR445" si="2474">AH445*AM445+AJ445*AM448-AI445*AN445-AK445*AN448</f>
        <v>-2.7021475014437031</v>
      </c>
      <c r="AS445" s="9">
        <f t="shared" ref="AS445" si="2475">(AH445*AN445+AI445*AM445+AJ445*AN448+AK445*AM448)</f>
        <v>-0.41223681142319446</v>
      </c>
      <c r="AT445" s="2">
        <f t="shared" ref="AT445" si="2476">AH445*AO445+AJ445*AO448-AI445*AP445-AK445*AP448</f>
        <v>0</v>
      </c>
      <c r="AU445" s="8">
        <f t="shared" ref="AU445" si="2477">(AH445*AP445+AI445*AO445+AJ445*AP448+AK445*AO448)</f>
        <v>-0.41223681142319446</v>
      </c>
      <c r="AW445" s="30">
        <f t="shared" ref="AW445" si="2478">20*LOG(((1+$AN$9)/$AN$9)/((AR445+AR448)^2+(AS445+AS448)^2)^0.5)</f>
        <v>-3.8631288036720051</v>
      </c>
      <c r="AY445" s="137">
        <f t="shared" ref="AY445" si="2479">((AR445^2+AS445^2)^0.5)/((AR448^2+AS448^2)^0.5)</f>
        <v>5.3170040425895975</v>
      </c>
      <c r="AZ445" s="13"/>
      <c r="BA445" s="85">
        <f t="shared" si="2312"/>
        <v>8.3199999999999701</v>
      </c>
      <c r="BB445" s="86">
        <f t="shared" si="2313"/>
        <v>-41.370857872625642</v>
      </c>
      <c r="BC445" s="90">
        <f t="shared" si="2314"/>
        <v>-81.466893782473875</v>
      </c>
      <c r="BD445" s="92"/>
      <c r="BE445" s="88"/>
      <c r="BF445" s="144"/>
      <c r="BG445" s="142">
        <f t="shared" si="2315"/>
        <v>-1.4381941342408186E-4</v>
      </c>
    </row>
    <row r="446" spans="2:59" ht="18.600000000000001" customHeight="1" thickBot="1">
      <c r="D446" s="3"/>
      <c r="G446" s="4"/>
      <c r="I446" s="3"/>
      <c r="L446" s="4"/>
      <c r="N446" s="3"/>
      <c r="Q446" s="4"/>
      <c r="S446" s="3"/>
      <c r="V446" s="4"/>
      <c r="X446" s="3"/>
      <c r="AA446" s="4"/>
      <c r="AC446" s="3"/>
      <c r="AF446" s="4"/>
      <c r="AH446" s="3"/>
      <c r="AK446" s="4"/>
      <c r="AM446" s="18"/>
      <c r="AN446" s="14"/>
      <c r="AO446" s="14"/>
      <c r="AP446" s="19"/>
      <c r="AR446" s="3"/>
      <c r="AU446" s="4"/>
      <c r="AY446" s="138"/>
      <c r="AZ446" s="13"/>
      <c r="BA446" s="85">
        <f t="shared" si="2312"/>
        <v>8.3399999999999697</v>
      </c>
      <c r="BB446" s="86">
        <f t="shared" si="2313"/>
        <v>-41.410940876198595</v>
      </c>
      <c r="BC446" s="90">
        <f t="shared" si="2314"/>
        <v>-81.487544567502766</v>
      </c>
      <c r="BD446" s="92"/>
      <c r="BE446" s="88"/>
      <c r="BF446" s="144"/>
      <c r="BG446" s="142">
        <f t="shared" si="2315"/>
        <v>-1.4223895550961356E-4</v>
      </c>
    </row>
    <row r="447" spans="2:59" ht="18.600000000000001" customHeight="1" thickBot="1">
      <c r="D447" s="216" t="s">
        <v>87</v>
      </c>
      <c r="E447" s="217"/>
      <c r="F447" s="218" t="s">
        <v>88</v>
      </c>
      <c r="G447" s="219"/>
      <c r="H447" s="207"/>
      <c r="I447" s="216" t="s">
        <v>89</v>
      </c>
      <c r="J447" s="217"/>
      <c r="K447" s="218" t="s">
        <v>90</v>
      </c>
      <c r="L447" s="219"/>
      <c r="N447" s="208" t="s">
        <v>7</v>
      </c>
      <c r="O447" s="209"/>
      <c r="P447" s="210" t="s">
        <v>8</v>
      </c>
      <c r="Q447" s="211"/>
      <c r="S447" s="216" t="s">
        <v>91</v>
      </c>
      <c r="T447" s="217"/>
      <c r="U447" s="218" t="s">
        <v>92</v>
      </c>
      <c r="V447" s="219"/>
      <c r="W447" s="22"/>
      <c r="X447" s="208" t="s">
        <v>93</v>
      </c>
      <c r="Y447" s="209"/>
      <c r="Z447" s="210" t="s">
        <v>94</v>
      </c>
      <c r="AA447" s="211"/>
      <c r="AB447" s="22"/>
      <c r="AC447" s="216" t="s">
        <v>3</v>
      </c>
      <c r="AD447" s="217"/>
      <c r="AE447" s="218" t="s">
        <v>2</v>
      </c>
      <c r="AF447" s="219"/>
      <c r="AG447" s="22"/>
      <c r="AH447" s="208" t="s">
        <v>95</v>
      </c>
      <c r="AI447" s="209"/>
      <c r="AJ447" s="210" t="s">
        <v>96</v>
      </c>
      <c r="AK447" s="211"/>
      <c r="AL447" s="22"/>
      <c r="AM447" s="216" t="s">
        <v>97</v>
      </c>
      <c r="AN447" s="217"/>
      <c r="AO447" s="218" t="s">
        <v>98</v>
      </c>
      <c r="AP447" s="219"/>
      <c r="AR447" s="208" t="s">
        <v>99</v>
      </c>
      <c r="AS447" s="209"/>
      <c r="AT447" s="210" t="s">
        <v>100</v>
      </c>
      <c r="AU447" s="211"/>
      <c r="AW447" s="48" t="s">
        <v>10</v>
      </c>
      <c r="AY447" s="139" t="s">
        <v>47</v>
      </c>
      <c r="AZ447" s="13"/>
      <c r="BA447" s="85">
        <f t="shared" si="2312"/>
        <v>8.3599999999999692</v>
      </c>
      <c r="BB447" s="86">
        <f t="shared" si="2313"/>
        <v>-41.450936137535479</v>
      </c>
      <c r="BC447" s="90">
        <f t="shared" si="2314"/>
        <v>-81.508095165869094</v>
      </c>
      <c r="BD447" s="92"/>
      <c r="BE447" s="88"/>
      <c r="BF447" s="144"/>
      <c r="BG447" s="142">
        <f t="shared" si="2315"/>
        <v>-1.4067916007122128E-4</v>
      </c>
    </row>
    <row r="448" spans="2:59" ht="18.600000000000001" customHeight="1" thickTop="1" thickBot="1">
      <c r="D448" s="1">
        <v>0</v>
      </c>
      <c r="E448" s="8">
        <f t="shared" ref="E448" si="2480">$E$9*$B445</f>
        <v>0.72538880000000006</v>
      </c>
      <c r="F448" s="2">
        <v>1</v>
      </c>
      <c r="G448" s="8">
        <v>0</v>
      </c>
      <c r="I448" s="1">
        <v>0</v>
      </c>
      <c r="J448" s="9">
        <v>0</v>
      </c>
      <c r="K448" s="2">
        <v>1</v>
      </c>
      <c r="L448" s="8">
        <v>0</v>
      </c>
      <c r="N448" s="1">
        <f t="shared" ref="N448" si="2481">D448*I445+F448*I448-E448*J445-G448*J448</f>
        <v>0</v>
      </c>
      <c r="O448" s="9">
        <f t="shared" ref="O448" si="2482">(D448*J445+E448*I445+F448*J448+G448*I448)</f>
        <v>0.72538880000000006</v>
      </c>
      <c r="P448" s="2">
        <f t="shared" ref="P448" si="2483">D448*K445+F448*K448-E448*L445-G448*L448</f>
        <v>-0.73493869174735682</v>
      </c>
      <c r="Q448" s="8">
        <f t="shared" ref="Q448" si="2484">(D448*L445+E448*K445+F448*L448+G448*K448)</f>
        <v>0</v>
      </c>
      <c r="S448" s="1">
        <v>0</v>
      </c>
      <c r="T448" s="8">
        <f t="shared" ref="T448" si="2485">$T$9*$B445</f>
        <v>1.5478912</v>
      </c>
      <c r="U448" s="2">
        <v>1</v>
      </c>
      <c r="V448" s="8">
        <v>0</v>
      </c>
      <c r="X448" s="1">
        <f t="shared" ref="X448" si="2486">N448*S445+P448*S448-O448*T445-Q448*T448</f>
        <v>0</v>
      </c>
      <c r="Y448" s="9">
        <f t="shared" ref="Y448" si="2487">(N448*T445+O448*S445+P448*T448+Q448*S448)</f>
        <v>-0.41221633349524611</v>
      </c>
      <c r="Z448" s="2">
        <f t="shared" ref="Z448" si="2488">N448*U445+P448*U448-O448*V445-Q448*V448</f>
        <v>-0.73493869174735682</v>
      </c>
      <c r="AA448" s="8">
        <f t="shared" ref="AA448" si="2489">(N448*V445+O448*U445+P448*V448+Q448*U448)</f>
        <v>0</v>
      </c>
      <c r="AB448" s="22"/>
      <c r="AC448" s="1">
        <v>0</v>
      </c>
      <c r="AD448" s="9">
        <v>0</v>
      </c>
      <c r="AE448" s="2">
        <v>1</v>
      </c>
      <c r="AF448" s="8">
        <v>0</v>
      </c>
      <c r="AH448" s="1">
        <f t="shared" ref="AH448" si="2490">X448*AC445+Z448*AC448-Y448*AD445-AA448*AD448</f>
        <v>0</v>
      </c>
      <c r="AI448" s="9">
        <f t="shared" ref="AI448" si="2491">(X448*AD445+Y448*AC445+Z448*AD448+AA448*AC448)</f>
        <v>-0.41221633349524611</v>
      </c>
      <c r="AJ448" s="2">
        <f t="shared" ref="AJ448" si="2492">X448*AE445+Z448*AE448-Y448*AF445-AA448*AF448</f>
        <v>-0.30718872771374262</v>
      </c>
      <c r="AK448" s="8">
        <f t="shared" ref="AK448" si="2493">(X448*AF445+Y448*AE445+Z448*AF448+AA448*AE448)</f>
        <v>0</v>
      </c>
      <c r="AM448" s="20">
        <f t="shared" ref="AM448" si="2494">1/$AN$9</f>
        <v>1</v>
      </c>
      <c r="AN448" s="27">
        <v>0</v>
      </c>
      <c r="AO448" s="21">
        <v>1</v>
      </c>
      <c r="AP448" s="26">
        <v>0</v>
      </c>
      <c r="AR448" s="1">
        <f t="shared" ref="AR448" si="2495">AH448*AM445+AJ448*AM448-AI448*AN445-AK448*AN448</f>
        <v>-0.30718872771374262</v>
      </c>
      <c r="AS448" s="9">
        <f t="shared" ref="AS448" si="2496">(AH448*AN445+AI448*AM445+AJ448*AN448+AK448*AM448)</f>
        <v>-0.41221633349524611</v>
      </c>
      <c r="AT448" s="2">
        <f t="shared" ref="AT448" si="2497">AH448*AO445+AJ448*AO448-AI448*AP445-AK448*AP448</f>
        <v>-0.30718872771374262</v>
      </c>
      <c r="AU448" s="8">
        <f t="shared" ref="AU448" si="2498">(AH448*AP445+AI448*AO445+AJ448*AP448+AK448*AO448)</f>
        <v>0</v>
      </c>
      <c r="AW448" s="49">
        <f t="shared" ref="AW448" si="2499">(180/PI())*ATAN(-1*(AS445/AR445))</f>
        <v>-8.6741027818741738</v>
      </c>
      <c r="AY448" s="140">
        <f t="shared" ref="AY448" si="2500">20*LOG(((1-(10^(AW445/20)^2)*(1-((1-AY445)/(1+AY445))^2))^0.5))</f>
        <v>-1.0733429537292338</v>
      </c>
      <c r="AZ448" s="13"/>
      <c r="BA448" s="85">
        <f t="shared" si="2312"/>
        <v>8.3799999999999706</v>
      </c>
      <c r="BB448" s="86">
        <f t="shared" si="2313"/>
        <v>-41.490844011904116</v>
      </c>
      <c r="BC448" s="90">
        <f t="shared" si="2314"/>
        <v>-81.52854630845971</v>
      </c>
      <c r="BD448" s="92"/>
      <c r="BE448" s="88"/>
      <c r="BF448" s="144"/>
      <c r="BG448" s="142">
        <f t="shared" si="2315"/>
        <v>-1.3913971498143884E-4</v>
      </c>
    </row>
    <row r="449" spans="2:59" ht="18.600000000000001" customHeight="1">
      <c r="AY449" s="37"/>
      <c r="BA449" s="85">
        <f t="shared" si="2312"/>
        <v>8.3999999999999595</v>
      </c>
      <c r="BB449" s="86">
        <f t="shared" si="2313"/>
        <v>-41.530664852703083</v>
      </c>
      <c r="BC449" s="90">
        <f t="shared" si="2314"/>
        <v>-81.548898719033446</v>
      </c>
      <c r="BD449" s="88"/>
      <c r="BE449" s="88"/>
      <c r="BF449" s="144"/>
      <c r="BG449" s="142">
        <f t="shared" si="2315"/>
        <v>-1.3762031344501693E-4</v>
      </c>
    </row>
    <row r="450" spans="2:59" ht="18.600000000000001" customHeight="1" thickBot="1">
      <c r="D450" s="22" t="s">
        <v>60</v>
      </c>
      <c r="E450" s="22"/>
      <c r="F450" s="22"/>
      <c r="G450" s="22"/>
      <c r="H450" s="22"/>
      <c r="I450" s="22" t="s">
        <v>61</v>
      </c>
      <c r="J450" s="22"/>
      <c r="K450" s="22"/>
      <c r="L450" s="22"/>
      <c r="M450" s="23"/>
      <c r="N450" s="23"/>
      <c r="O450" s="28" t="s">
        <v>62</v>
      </c>
      <c r="P450" s="23"/>
      <c r="Q450" s="23"/>
      <c r="R450" s="23"/>
      <c r="S450" s="22"/>
      <c r="T450" s="22" t="s">
        <v>63</v>
      </c>
      <c r="U450" s="23"/>
      <c r="V450" s="23"/>
      <c r="W450" s="23"/>
      <c r="X450" s="23"/>
      <c r="Y450" s="28" t="s">
        <v>64</v>
      </c>
      <c r="Z450" s="23"/>
      <c r="AA450" s="23"/>
      <c r="AB450" s="23"/>
      <c r="AC450" s="28" t="s">
        <v>65</v>
      </c>
      <c r="AD450" s="22"/>
      <c r="AE450" s="22"/>
      <c r="AF450" s="22"/>
      <c r="AG450" s="22"/>
      <c r="AH450" s="23"/>
      <c r="AI450" s="28" t="s">
        <v>66</v>
      </c>
      <c r="AJ450" s="23"/>
      <c r="AK450" s="23"/>
      <c r="AL450" s="22"/>
      <c r="AM450" s="28" t="s">
        <v>67</v>
      </c>
      <c r="AN450" s="22"/>
      <c r="AO450" s="23"/>
      <c r="AP450" s="23"/>
      <c r="AQ450" s="23"/>
      <c r="AR450" s="23"/>
      <c r="AS450" s="28" t="s">
        <v>68</v>
      </c>
      <c r="AT450" s="23"/>
      <c r="AU450" s="23"/>
      <c r="BA450" s="85">
        <f t="shared" si="2312"/>
        <v>8.4199999999999608</v>
      </c>
      <c r="BB450" s="86">
        <f t="shared" si="2313"/>
        <v>-41.570399011470585</v>
      </c>
      <c r="BC450" s="90">
        <f t="shared" si="2314"/>
        <v>-81.569153114308193</v>
      </c>
      <c r="BD450" s="88"/>
      <c r="BE450" s="88"/>
      <c r="BF450" s="144"/>
      <c r="BG450" s="142">
        <f t="shared" si="2315"/>
        <v>-1.3612065389476219E-4</v>
      </c>
    </row>
    <row r="451" spans="2:59" ht="18.600000000000001" customHeight="1" thickBot="1">
      <c r="B451" s="11"/>
      <c r="D451" s="212" t="s">
        <v>69</v>
      </c>
      <c r="E451" s="213"/>
      <c r="F451" s="214" t="s">
        <v>70</v>
      </c>
      <c r="G451" s="215"/>
      <c r="H451" s="207"/>
      <c r="I451" s="212" t="s">
        <v>71</v>
      </c>
      <c r="J451" s="213"/>
      <c r="K451" s="214" t="s">
        <v>72</v>
      </c>
      <c r="L451" s="215"/>
      <c r="M451" s="23"/>
      <c r="N451" s="208" t="s">
        <v>73</v>
      </c>
      <c r="O451" s="209"/>
      <c r="P451" s="210" t="s">
        <v>74</v>
      </c>
      <c r="Q451" s="211"/>
      <c r="R451" s="23"/>
      <c r="S451" s="212" t="s">
        <v>75</v>
      </c>
      <c r="T451" s="213"/>
      <c r="U451" s="214" t="s">
        <v>76</v>
      </c>
      <c r="V451" s="215"/>
      <c r="W451" s="22"/>
      <c r="X451" s="208" t="s">
        <v>77</v>
      </c>
      <c r="Y451" s="209"/>
      <c r="Z451" s="210" t="s">
        <v>78</v>
      </c>
      <c r="AA451" s="211"/>
      <c r="AB451" s="22"/>
      <c r="AC451" s="212" t="s">
        <v>79</v>
      </c>
      <c r="AD451" s="213"/>
      <c r="AE451" s="214" t="s">
        <v>80</v>
      </c>
      <c r="AF451" s="215"/>
      <c r="AG451" s="22"/>
      <c r="AH451" s="208" t="s">
        <v>81</v>
      </c>
      <c r="AI451" s="209"/>
      <c r="AJ451" s="210" t="s">
        <v>82</v>
      </c>
      <c r="AK451" s="211"/>
      <c r="AL451" s="22"/>
      <c r="AM451" s="212" t="s">
        <v>83</v>
      </c>
      <c r="AN451" s="213"/>
      <c r="AO451" s="214" t="s">
        <v>84</v>
      </c>
      <c r="AP451" s="215"/>
      <c r="AQ451" s="23"/>
      <c r="AR451" s="208" t="s">
        <v>85</v>
      </c>
      <c r="AS451" s="209"/>
      <c r="AT451" s="210" t="s">
        <v>86</v>
      </c>
      <c r="AU451" s="211"/>
      <c r="AW451" s="29" t="s">
        <v>4</v>
      </c>
      <c r="AY451" s="136" t="s">
        <v>46</v>
      </c>
      <c r="AZ451" s="13"/>
      <c r="BA451" s="85">
        <f t="shared" si="2312"/>
        <v>8.4399999999999604</v>
      </c>
      <c r="BB451" s="86">
        <f t="shared" si="2313"/>
        <v>-41.610046837893258</v>
      </c>
      <c r="BC451" s="90">
        <f t="shared" si="2314"/>
        <v>-81.589310204046811</v>
      </c>
      <c r="BD451" s="92"/>
      <c r="BE451" s="88"/>
      <c r="BF451" s="144"/>
      <c r="BG451" s="142">
        <f t="shared" si="2315"/>
        <v>-1.3464043989123417E-4</v>
      </c>
    </row>
    <row r="452" spans="2:59" ht="18.600000000000001" customHeight="1" thickTop="1" thickBot="1">
      <c r="B452" s="40">
        <v>1.3</v>
      </c>
      <c r="D452" s="1">
        <v>1</v>
      </c>
      <c r="E452" s="7">
        <v>0</v>
      </c>
      <c r="F452" s="2">
        <v>0</v>
      </c>
      <c r="G452" s="8">
        <v>0</v>
      </c>
      <c r="I452" s="1">
        <v>1</v>
      </c>
      <c r="J452" s="9">
        <v>0</v>
      </c>
      <c r="K452" s="2">
        <v>0</v>
      </c>
      <c r="L452" s="9">
        <f t="shared" ref="L452" si="2501">IF(0=(1-$J$9*$K$9*$B452^2),10^14,$B452*$K$9/(1-$J$9*$K$9*$B452^2))</f>
        <v>2.5028636508928046</v>
      </c>
      <c r="N452" s="1">
        <f t="shared" ref="N452" si="2502">D452*I452+F452*I455-E452*J452-G452*J455</f>
        <v>1</v>
      </c>
      <c r="O452" s="9">
        <f t="shared" ref="O452" si="2503">(D452*J452+E452*I452+F452*J455+G452*I455)</f>
        <v>0</v>
      </c>
      <c r="P452" s="2">
        <f t="shared" ref="P452" si="2504">D452*K452+F452*K455-E452*L452-G452*L455</f>
        <v>0</v>
      </c>
      <c r="Q452" s="8">
        <f t="shared" ref="Q452" si="2505">(D452*L452+E452*K452+F452*L455+G452*K455)</f>
        <v>2.5028636508928046</v>
      </c>
      <c r="S452" s="1">
        <v>1</v>
      </c>
      <c r="T452" s="7">
        <v>0</v>
      </c>
      <c r="U452" s="2">
        <v>0</v>
      </c>
      <c r="V452" s="8">
        <v>0</v>
      </c>
      <c r="X452" s="1">
        <f t="shared" ref="X452" si="2506">N452*S452+P452*S455-O452*T452-Q452*T455</f>
        <v>-2.9346943797046077</v>
      </c>
      <c r="Y452" s="9">
        <f t="shared" ref="Y452" si="2507">(N452*T452+O452*S452+P452*T455+Q452*S455)</f>
        <v>0</v>
      </c>
      <c r="Z452" s="2">
        <f t="shared" ref="Z452" si="2508">N452*U452+P452*U455-O452*V452-Q452*V455</f>
        <v>0</v>
      </c>
      <c r="AA452" s="8">
        <f t="shared" ref="AA452" si="2509">(N452*V452+O452*U452+P452*V455+Q452*U455)</f>
        <v>2.5028636508928046</v>
      </c>
      <c r="AB452" s="22"/>
      <c r="AC452" s="1">
        <v>1</v>
      </c>
      <c r="AD452" s="9">
        <v>0</v>
      </c>
      <c r="AE452" s="2">
        <v>0</v>
      </c>
      <c r="AF452" s="9">
        <f t="shared" ref="AF452" si="2510">$B452*$AE$9</f>
        <v>1.0538970000000001</v>
      </c>
      <c r="AH452" s="1">
        <f t="shared" ref="AH452" si="2511">X452*AC452+Z452*AC455-Y452*AD452-AA452*AD455</f>
        <v>-2.9346943797046077</v>
      </c>
      <c r="AI452" s="9">
        <f t="shared" ref="AI452" si="2512">(X452*AD452+Y452*AC452+Z452*AD455+AA452*AC455)</f>
        <v>0</v>
      </c>
      <c r="AJ452" s="2">
        <f t="shared" ref="AJ452" si="2513">X452*AE452+Z452*AE455-Y452*AF452-AA452*AF455</f>
        <v>0</v>
      </c>
      <c r="AK452" s="8">
        <f t="shared" ref="AK452" si="2514">(X452*AF452+Y452*AE452+Z452*AF455+AA452*AE455)</f>
        <v>-0.59000195179474257</v>
      </c>
      <c r="AM452" s="18">
        <v>1</v>
      </c>
      <c r="AN452" s="25">
        <v>0</v>
      </c>
      <c r="AO452" s="14">
        <v>0</v>
      </c>
      <c r="AP452" s="24">
        <v>0</v>
      </c>
      <c r="AR452" s="1">
        <f t="shared" ref="AR452" si="2515">AH452*AM452+AJ452*AM455-AI452*AN452-AK452*AN455</f>
        <v>-2.9346943797046077</v>
      </c>
      <c r="AS452" s="9">
        <f t="shared" ref="AS452" si="2516">(AH452*AN452+AI452*AM452+AJ452*AN455+AK452*AM455)</f>
        <v>-0.59000195179474257</v>
      </c>
      <c r="AT452" s="2">
        <f t="shared" ref="AT452" si="2517">AH452*AO452+AJ452*AO455-AI452*AP452-AK452*AP455</f>
        <v>0</v>
      </c>
      <c r="AU452" s="8">
        <f t="shared" ref="AU452" si="2518">(AH452*AP452+AI452*AO452+AJ452*AP455+AK452*AO455)</f>
        <v>-0.59000195179474257</v>
      </c>
      <c r="AW452" s="30">
        <f t="shared" ref="AW452" si="2519">20*LOG(((1+$AN$9)/$AN$9)/((AR452+AR455)^2+(AS452+AS455)^2)^0.5)</f>
        <v>-4.532401700080336</v>
      </c>
      <c r="AY452" s="137">
        <f t="shared" ref="AY452" si="2520">((AR452^2+AS452^2)^0.5)/((AR455^2+AS455^2)^0.5)</f>
        <v>4.7483305972002787</v>
      </c>
      <c r="AZ452" s="13"/>
      <c r="BA452" s="85">
        <f t="shared" si="2312"/>
        <v>8.45999999999996</v>
      </c>
      <c r="BB452" s="86">
        <f t="shared" si="2313"/>
        <v>-41.649608679815238</v>
      </c>
      <c r="BC452" s="90">
        <f t="shared" si="2314"/>
        <v>-81.609370691141706</v>
      </c>
      <c r="BD452" s="92"/>
      <c r="BE452" s="88"/>
      <c r="BF452" s="144"/>
      <c r="BG452" s="142">
        <f t="shared" si="2315"/>
        <v>-1.3317938002822865E-4</v>
      </c>
    </row>
    <row r="453" spans="2:59" ht="18.600000000000001" customHeight="1" thickBot="1">
      <c r="D453" s="3"/>
      <c r="G453" s="4"/>
      <c r="I453" s="3"/>
      <c r="L453" s="4"/>
      <c r="N453" s="3"/>
      <c r="Q453" s="4"/>
      <c r="S453" s="3"/>
      <c r="V453" s="4"/>
      <c r="X453" s="3"/>
      <c r="AA453" s="4"/>
      <c r="AC453" s="3"/>
      <c r="AF453" s="4"/>
      <c r="AH453" s="3"/>
      <c r="AK453" s="4"/>
      <c r="AM453" s="18"/>
      <c r="AN453" s="14"/>
      <c r="AO453" s="14"/>
      <c r="AP453" s="19"/>
      <c r="AR453" s="3"/>
      <c r="AU453" s="4"/>
      <c r="AY453" s="138"/>
      <c r="AZ453" s="13"/>
      <c r="BA453" s="85">
        <f t="shared" si="2312"/>
        <v>8.4799999999999596</v>
      </c>
      <c r="BB453" s="86">
        <f t="shared" si="2313"/>
        <v>-41.689084883247077</v>
      </c>
      <c r="BC453" s="90">
        <f t="shared" si="2314"/>
        <v>-81.629335271698196</v>
      </c>
      <c r="BD453" s="92"/>
      <c r="BE453" s="88"/>
      <c r="BF453" s="144"/>
      <c r="BG453" s="142">
        <f t="shared" si="2315"/>
        <v>-1.3173718784018992E-4</v>
      </c>
    </row>
    <row r="454" spans="2:59" ht="18.600000000000001" customHeight="1" thickBot="1">
      <c r="D454" s="216" t="s">
        <v>87</v>
      </c>
      <c r="E454" s="217"/>
      <c r="F454" s="218" t="s">
        <v>88</v>
      </c>
      <c r="G454" s="219"/>
      <c r="H454" s="207"/>
      <c r="I454" s="216" t="s">
        <v>89</v>
      </c>
      <c r="J454" s="217"/>
      <c r="K454" s="218" t="s">
        <v>90</v>
      </c>
      <c r="L454" s="219"/>
      <c r="N454" s="208" t="s">
        <v>7</v>
      </c>
      <c r="O454" s="209"/>
      <c r="P454" s="210" t="s">
        <v>8</v>
      </c>
      <c r="Q454" s="211"/>
      <c r="S454" s="216" t="s">
        <v>91</v>
      </c>
      <c r="T454" s="217"/>
      <c r="U454" s="218" t="s">
        <v>92</v>
      </c>
      <c r="V454" s="219"/>
      <c r="W454" s="22"/>
      <c r="X454" s="208" t="s">
        <v>93</v>
      </c>
      <c r="Y454" s="209"/>
      <c r="Z454" s="210" t="s">
        <v>94</v>
      </c>
      <c r="AA454" s="211"/>
      <c r="AB454" s="22"/>
      <c r="AC454" s="216" t="s">
        <v>3</v>
      </c>
      <c r="AD454" s="217"/>
      <c r="AE454" s="218" t="s">
        <v>2</v>
      </c>
      <c r="AF454" s="219"/>
      <c r="AG454" s="22"/>
      <c r="AH454" s="208" t="s">
        <v>95</v>
      </c>
      <c r="AI454" s="209"/>
      <c r="AJ454" s="210" t="s">
        <v>96</v>
      </c>
      <c r="AK454" s="211"/>
      <c r="AL454" s="22"/>
      <c r="AM454" s="216" t="s">
        <v>97</v>
      </c>
      <c r="AN454" s="217"/>
      <c r="AO454" s="218" t="s">
        <v>98</v>
      </c>
      <c r="AP454" s="219"/>
      <c r="AR454" s="208" t="s">
        <v>99</v>
      </c>
      <c r="AS454" s="209"/>
      <c r="AT454" s="210" t="s">
        <v>100</v>
      </c>
      <c r="AU454" s="211"/>
      <c r="AW454" s="48" t="s">
        <v>10</v>
      </c>
      <c r="AY454" s="139" t="s">
        <v>47</v>
      </c>
      <c r="AZ454" s="13"/>
      <c r="BA454" s="85">
        <f t="shared" si="2312"/>
        <v>8.4999999999999591</v>
      </c>
      <c r="BB454" s="86">
        <f t="shared" si="2313"/>
        <v>-41.728475792374802</v>
      </c>
      <c r="BC454" s="90">
        <f t="shared" si="2314"/>
        <v>-81.649204635116647</v>
      </c>
      <c r="BD454" s="92"/>
      <c r="BE454" s="88"/>
      <c r="BF454" s="144"/>
      <c r="BG454" s="142">
        <f t="shared" si="2315"/>
        <v>-1.3031358170094472E-4</v>
      </c>
    </row>
    <row r="455" spans="2:59" ht="18.600000000000001" customHeight="1" thickTop="1" thickBot="1">
      <c r="D455" s="1">
        <v>0</v>
      </c>
      <c r="E455" s="8">
        <f t="shared" ref="E455" si="2521">$E$9*$B452</f>
        <v>0.73672300000000013</v>
      </c>
      <c r="F455" s="2">
        <v>1</v>
      </c>
      <c r="G455" s="8">
        <v>0</v>
      </c>
      <c r="I455" s="1">
        <v>0</v>
      </c>
      <c r="J455" s="9">
        <v>0</v>
      </c>
      <c r="K455" s="2">
        <v>1</v>
      </c>
      <c r="L455" s="8">
        <v>0</v>
      </c>
      <c r="N455" s="1">
        <f t="shared" ref="N455" si="2522">D455*I452+F455*I455-E455*J452-G455*J455</f>
        <v>0</v>
      </c>
      <c r="O455" s="9">
        <f t="shared" ref="O455" si="2523">(D455*J452+E455*I452+F455*J455+G455*I455)</f>
        <v>0.73672300000000013</v>
      </c>
      <c r="P455" s="2">
        <f t="shared" ref="P455" si="2524">D455*K452+F455*K455-E455*L452-G455*L455</f>
        <v>-0.84391721747670001</v>
      </c>
      <c r="Q455" s="8">
        <f t="shared" ref="Q455" si="2525">(D455*L452+E455*K452+F455*L455+G455*K455)</f>
        <v>0</v>
      </c>
      <c r="S455" s="1">
        <v>0</v>
      </c>
      <c r="T455" s="8">
        <f t="shared" ref="T455" si="2526">$T$9*$B452</f>
        <v>1.5720769999999999</v>
      </c>
      <c r="U455" s="2">
        <v>1</v>
      </c>
      <c r="V455" s="8">
        <v>0</v>
      </c>
      <c r="X455" s="1">
        <f t="shared" ref="X455" si="2527">N455*S452+P455*S455-O455*T452-Q455*T455</f>
        <v>0</v>
      </c>
      <c r="Y455" s="9">
        <f t="shared" ref="Y455" si="2528">(N455*T452+O455*S452+P455*T455+Q455*S455)</f>
        <v>-0.58997984749911792</v>
      </c>
      <c r="Z455" s="2">
        <f t="shared" ref="Z455" si="2529">N455*U452+P455*U455-O455*V452-Q455*V455</f>
        <v>-0.84391721747670001</v>
      </c>
      <c r="AA455" s="8">
        <f t="shared" ref="AA455" si="2530">(N455*V452+O455*U452+P455*V455+Q455*U455)</f>
        <v>0</v>
      </c>
      <c r="AB455" s="22"/>
      <c r="AC455" s="1">
        <v>0</v>
      </c>
      <c r="AD455" s="9">
        <v>0</v>
      </c>
      <c r="AE455" s="2">
        <v>1</v>
      </c>
      <c r="AF455" s="8">
        <v>0</v>
      </c>
      <c r="AH455" s="1">
        <f t="shared" ref="AH455" si="2531">X455*AC452+Z455*AC455-Y455*AD452-AA455*AD455</f>
        <v>0</v>
      </c>
      <c r="AI455" s="9">
        <f t="shared" ref="AI455" si="2532">(X455*AD452+Y455*AC452+Z455*AD455+AA455*AC455)</f>
        <v>-0.58997984749911792</v>
      </c>
      <c r="AJ455" s="2">
        <f t="shared" ref="AJ455" si="2533">X455*AE452+Z455*AE455-Y455*AF452-AA455*AF455</f>
        <v>-0.22213922613692205</v>
      </c>
      <c r="AK455" s="8">
        <f t="shared" ref="AK455" si="2534">(X455*AF452+Y455*AE452+Z455*AF455+AA455*AE455)</f>
        <v>0</v>
      </c>
      <c r="AM455" s="20">
        <f t="shared" ref="AM455" si="2535">1/$AN$9</f>
        <v>1</v>
      </c>
      <c r="AN455" s="27">
        <v>0</v>
      </c>
      <c r="AO455" s="21">
        <v>1</v>
      </c>
      <c r="AP455" s="26">
        <v>0</v>
      </c>
      <c r="AR455" s="1">
        <f t="shared" ref="AR455" si="2536">AH455*AM452+AJ455*AM455-AI455*AN452-AK455*AN455</f>
        <v>-0.22213922613692205</v>
      </c>
      <c r="AS455" s="9">
        <f t="shared" ref="AS455" si="2537">(AH455*AN452+AI455*AM452+AJ455*AN455+AK455*AM455)</f>
        <v>-0.58997984749911792</v>
      </c>
      <c r="AT455" s="2">
        <f t="shared" ref="AT455" si="2538">AH455*AO452+AJ455*AO455-AI455*AP452-AK455*AP455</f>
        <v>-0.22213922613692205</v>
      </c>
      <c r="AU455" s="8">
        <f t="shared" ref="AU455" si="2539">(AH455*AP452+AI455*AO452+AJ455*AP455+AK455*AO455)</f>
        <v>0</v>
      </c>
      <c r="AW455" s="49">
        <f t="shared" ref="AW455" si="2540">(180/PI())*ATAN(-1*(AS452/AR452))</f>
        <v>-11.367423075954768</v>
      </c>
      <c r="AY455" s="140">
        <f t="shared" ref="AY455" si="2541">20*LOG(((1-(10^(AW452/20)^2)*(1-((1-AY452)/(1+AY452))^2))^0.5))</f>
        <v>-0.98231804342126949</v>
      </c>
      <c r="AZ455" s="13"/>
      <c r="BA455" s="85">
        <f t="shared" si="2312"/>
        <v>8.5199999999999605</v>
      </c>
      <c r="BB455" s="86">
        <f t="shared" si="2313"/>
        <v>-41.767781749568883</v>
      </c>
      <c r="BC455" s="90">
        <f t="shared" si="2314"/>
        <v>-81.668979464173404</v>
      </c>
      <c r="BD455" s="92"/>
      <c r="BE455" s="88"/>
      <c r="BF455" s="144"/>
      <c r="BG455" s="142">
        <f t="shared" si="2315"/>
        <v>-1.2890828474172283E-4</v>
      </c>
    </row>
    <row r="456" spans="2:59" ht="18.600000000000001" customHeight="1">
      <c r="AY456" s="37"/>
      <c r="BA456" s="85">
        <f t="shared" si="2312"/>
        <v>8.5399999999999601</v>
      </c>
      <c r="BB456" s="86">
        <f t="shared" si="2313"/>
        <v>-41.807003095393362</v>
      </c>
      <c r="BC456" s="90">
        <f t="shared" si="2314"/>
        <v>-81.688660435100573</v>
      </c>
      <c r="BD456" s="88"/>
      <c r="BE456" s="88"/>
      <c r="BF456" s="144"/>
      <c r="BG456" s="142">
        <f t="shared" si="2315"/>
        <v>-1.2752102475857059E-4</v>
      </c>
    </row>
    <row r="457" spans="2:59" ht="18.600000000000001" customHeight="1" thickBot="1">
      <c r="D457" s="22" t="s">
        <v>60</v>
      </c>
      <c r="E457" s="22"/>
      <c r="F457" s="22"/>
      <c r="G457" s="22"/>
      <c r="H457" s="22"/>
      <c r="I457" s="22" t="s">
        <v>61</v>
      </c>
      <c r="J457" s="22"/>
      <c r="K457" s="22"/>
      <c r="L457" s="22"/>
      <c r="M457" s="23"/>
      <c r="N457" s="23"/>
      <c r="O457" s="28" t="s">
        <v>62</v>
      </c>
      <c r="P457" s="23"/>
      <c r="Q457" s="23"/>
      <c r="R457" s="23"/>
      <c r="S457" s="22"/>
      <c r="T457" s="22" t="s">
        <v>63</v>
      </c>
      <c r="U457" s="23"/>
      <c r="V457" s="23"/>
      <c r="W457" s="23"/>
      <c r="X457" s="23"/>
      <c r="Y457" s="28" t="s">
        <v>64</v>
      </c>
      <c r="Z457" s="23"/>
      <c r="AA457" s="23"/>
      <c r="AB457" s="23"/>
      <c r="AC457" s="28" t="s">
        <v>65</v>
      </c>
      <c r="AD457" s="22"/>
      <c r="AE457" s="22"/>
      <c r="AF457" s="22"/>
      <c r="AG457" s="22"/>
      <c r="AH457" s="23"/>
      <c r="AI457" s="28" t="s">
        <v>66</v>
      </c>
      <c r="AJ457" s="23"/>
      <c r="AK457" s="23"/>
      <c r="AL457" s="22"/>
      <c r="AM457" s="28" t="s">
        <v>67</v>
      </c>
      <c r="AN457" s="22"/>
      <c r="AO457" s="23"/>
      <c r="AP457" s="23"/>
      <c r="AQ457" s="23"/>
      <c r="AR457" s="23"/>
      <c r="AS457" s="28" t="s">
        <v>68</v>
      </c>
      <c r="AT457" s="23"/>
      <c r="AU457" s="23"/>
      <c r="BA457" s="85">
        <f t="shared" si="2312"/>
        <v>8.5599999999999596</v>
      </c>
      <c r="BB457" s="86">
        <f t="shared" si="2313"/>
        <v>-41.846140168614866</v>
      </c>
      <c r="BC457" s="90">
        <f t="shared" si="2314"/>
        <v>-81.708248217664647</v>
      </c>
      <c r="BD457" s="88"/>
      <c r="BE457" s="88"/>
      <c r="BF457" s="144"/>
      <c r="BG457" s="142">
        <f t="shared" si="2315"/>
        <v>-1.2615153412169345E-4</v>
      </c>
    </row>
    <row r="458" spans="2:59" ht="18.600000000000001" customHeight="1" thickBot="1">
      <c r="B458" s="11"/>
      <c r="D458" s="212" t="s">
        <v>69</v>
      </c>
      <c r="E458" s="213"/>
      <c r="F458" s="214" t="s">
        <v>70</v>
      </c>
      <c r="G458" s="215"/>
      <c r="H458" s="207"/>
      <c r="I458" s="212" t="s">
        <v>71</v>
      </c>
      <c r="J458" s="213"/>
      <c r="K458" s="214" t="s">
        <v>72</v>
      </c>
      <c r="L458" s="215"/>
      <c r="M458" s="23"/>
      <c r="N458" s="208" t="s">
        <v>73</v>
      </c>
      <c r="O458" s="209"/>
      <c r="P458" s="210" t="s">
        <v>74</v>
      </c>
      <c r="Q458" s="211"/>
      <c r="R458" s="23"/>
      <c r="S458" s="212" t="s">
        <v>75</v>
      </c>
      <c r="T458" s="213"/>
      <c r="U458" s="214" t="s">
        <v>76</v>
      </c>
      <c r="V458" s="215"/>
      <c r="W458" s="22"/>
      <c r="X458" s="208" t="s">
        <v>77</v>
      </c>
      <c r="Y458" s="209"/>
      <c r="Z458" s="210" t="s">
        <v>78</v>
      </c>
      <c r="AA458" s="211"/>
      <c r="AB458" s="22"/>
      <c r="AC458" s="212" t="s">
        <v>79</v>
      </c>
      <c r="AD458" s="213"/>
      <c r="AE458" s="214" t="s">
        <v>80</v>
      </c>
      <c r="AF458" s="215"/>
      <c r="AG458" s="22"/>
      <c r="AH458" s="208" t="s">
        <v>81</v>
      </c>
      <c r="AI458" s="209"/>
      <c r="AJ458" s="210" t="s">
        <v>82</v>
      </c>
      <c r="AK458" s="211"/>
      <c r="AL458" s="22"/>
      <c r="AM458" s="212" t="s">
        <v>83</v>
      </c>
      <c r="AN458" s="213"/>
      <c r="AO458" s="214" t="s">
        <v>84</v>
      </c>
      <c r="AP458" s="215"/>
      <c r="AQ458" s="23"/>
      <c r="AR458" s="208" t="s">
        <v>85</v>
      </c>
      <c r="AS458" s="209"/>
      <c r="AT458" s="210" t="s">
        <v>86</v>
      </c>
      <c r="AU458" s="211"/>
      <c r="AW458" s="29" t="s">
        <v>4</v>
      </c>
      <c r="AY458" s="136" t="s">
        <v>46</v>
      </c>
      <c r="AZ458" s="13"/>
      <c r="BA458" s="85">
        <f t="shared" si="2312"/>
        <v>8.5799999999999592</v>
      </c>
      <c r="BB458" s="86">
        <f t="shared" si="2313"/>
        <v>-41.885193306211733</v>
      </c>
      <c r="BC458" s="90">
        <f t="shared" si="2314"/>
        <v>-81.72774347524394</v>
      </c>
      <c r="BD458" s="92"/>
      <c r="BE458" s="88"/>
      <c r="BF458" s="144"/>
      <c r="BG458" s="142">
        <f t="shared" si="2315"/>
        <v>-1.2479954969540625E-4</v>
      </c>
    </row>
    <row r="459" spans="2:59" ht="18.600000000000001" customHeight="1" thickTop="1" thickBot="1">
      <c r="B459" s="40">
        <f>BD95</f>
        <v>1.3069999999999999</v>
      </c>
      <c r="D459" s="1">
        <v>1</v>
      </c>
      <c r="E459" s="7">
        <v>0</v>
      </c>
      <c r="F459" s="2">
        <v>0</v>
      </c>
      <c r="G459" s="8">
        <v>0</v>
      </c>
      <c r="I459" s="1">
        <v>1</v>
      </c>
      <c r="J459" s="9">
        <v>0</v>
      </c>
      <c r="K459" s="2">
        <v>0</v>
      </c>
      <c r="L459" s="9">
        <f t="shared" ref="L459" si="2542">IF(0=(1-$J$9*$K$9*$B459^2),10^14,$B459*$K$9/(1-$J$9*$K$9*$B459^2))</f>
        <v>2.5436556221748297</v>
      </c>
      <c r="N459" s="1">
        <f t="shared" ref="N459" si="2543">D459*I459+F459*I462-E459*J459-G459*J462</f>
        <v>1</v>
      </c>
      <c r="O459" s="9">
        <f t="shared" ref="O459" si="2544">(D459*J459+E459*I459+F459*J462+G459*I462)</f>
        <v>0</v>
      </c>
      <c r="P459" s="2">
        <f t="shared" ref="P459" si="2545">D459*K459+F459*K462-E459*L459-G459*L462</f>
        <v>0</v>
      </c>
      <c r="Q459" s="8">
        <f t="shared" ref="Q459" si="2546">(D459*L459+E459*K459+F459*L462+G459*K462)</f>
        <v>2.5436556221748297</v>
      </c>
      <c r="S459" s="1">
        <v>1</v>
      </c>
      <c r="T459" s="7">
        <v>0</v>
      </c>
      <c r="U459" s="2">
        <v>0</v>
      </c>
      <c r="V459" s="8">
        <v>0</v>
      </c>
      <c r="X459" s="1">
        <f t="shared" ref="X459" si="2547">N459*S459+P459*S462-O459*T459-Q459*T462</f>
        <v>-3.0203546206931184</v>
      </c>
      <c r="Y459" s="9">
        <f t="shared" ref="Y459" si="2548">(N459*T459+O459*S459+P459*T462+Q459*S462)</f>
        <v>0</v>
      </c>
      <c r="Z459" s="2">
        <f t="shared" ref="Z459" si="2549">N459*U459+P459*U462-O459*V459-Q459*V462</f>
        <v>0</v>
      </c>
      <c r="AA459" s="8">
        <f t="shared" ref="AA459" si="2550">(N459*V459+O459*U459+P459*V462+Q459*U462)</f>
        <v>2.5436556221748297</v>
      </c>
      <c r="AB459" s="22"/>
      <c r="AC459" s="1">
        <v>1</v>
      </c>
      <c r="AD459" s="9">
        <v>0</v>
      </c>
      <c r="AE459" s="2">
        <v>0</v>
      </c>
      <c r="AF459" s="9">
        <f t="shared" ref="AF459" si="2551">$B459*$AE$9</f>
        <v>1.0595718299999999</v>
      </c>
      <c r="AH459" s="1">
        <f t="shared" ref="AH459" si="2552">X459*AC459+Z459*AC462-Y459*AD459-AA459*AD462</f>
        <v>-3.0203546206931184</v>
      </c>
      <c r="AI459" s="9">
        <f t="shared" ref="AI459" si="2553">(X459*AD459+Y459*AC459+Z459*AD462+AA459*AC462)</f>
        <v>0</v>
      </c>
      <c r="AJ459" s="2">
        <f t="shared" ref="AJ459" si="2554">X459*AE459+Z459*AE462-Y459*AF459-AA459*AF462</f>
        <v>0</v>
      </c>
      <c r="AK459" s="8">
        <f t="shared" ref="AK459" si="2555">(X459*AF459+Y459*AE459+Z459*AF462+AA459*AE462)</f>
        <v>-0.65662705052193315</v>
      </c>
      <c r="AM459" s="18">
        <v>1</v>
      </c>
      <c r="AN459" s="25">
        <v>0</v>
      </c>
      <c r="AO459" s="14">
        <v>0</v>
      </c>
      <c r="AP459" s="24">
        <v>0</v>
      </c>
      <c r="AR459" s="1">
        <f t="shared" ref="AR459" si="2556">AH459*AM459+AJ459*AM462-AI459*AN459-AK459*AN462</f>
        <v>-3.0203546206931184</v>
      </c>
      <c r="AS459" s="9">
        <f t="shared" ref="AS459" si="2557">(AH459*AN459+AI459*AM459+AJ459*AN462+AK459*AM462)</f>
        <v>-0.65662705052193315</v>
      </c>
      <c r="AT459" s="2">
        <f t="shared" ref="AT459" si="2558">AH459*AO459+AJ459*AO462-AI459*AP459-AK459*AP462</f>
        <v>0</v>
      </c>
      <c r="AU459" s="8">
        <f t="shared" ref="AU459" si="2559">(AH459*AP459+AI459*AO459+AJ459*AP462+AK459*AO462)</f>
        <v>-0.65662705052193315</v>
      </c>
      <c r="AW459" s="30">
        <f t="shared" ref="AW459" si="2560">20*LOG(((1+$AN$9)/$AN$9)/((AR459+AR462)^2+(AS459+AS462)^2)^0.5)</f>
        <v>-4.7785541003843122</v>
      </c>
      <c r="AY459" s="137">
        <f t="shared" ref="AY459" si="2561">((AR459^2+AS459^2)^0.5)/((AR462^2+AS462^2)^0.5)</f>
        <v>4.524939331146947</v>
      </c>
      <c r="AZ459" s="13"/>
      <c r="BA459" s="85">
        <f t="shared" si="2312"/>
        <v>8.5999999999999606</v>
      </c>
      <c r="BB459" s="86">
        <f t="shared" si="2313"/>
        <v>-41.924162843383144</v>
      </c>
      <c r="BC459" s="90">
        <f t="shared" si="2314"/>
        <v>-81.747146864904977</v>
      </c>
      <c r="BD459" s="92"/>
      <c r="BE459" s="88"/>
      <c r="BF459" s="144"/>
      <c r="BG459" s="142">
        <f t="shared" si="2315"/>
        <v>-1.234648127503695E-4</v>
      </c>
    </row>
    <row r="460" spans="2:59" ht="18.600000000000001" customHeight="1" thickBot="1">
      <c r="D460" s="3"/>
      <c r="G460" s="4"/>
      <c r="I460" s="3"/>
      <c r="L460" s="4"/>
      <c r="N460" s="3"/>
      <c r="Q460" s="4"/>
      <c r="S460" s="3"/>
      <c r="V460" s="4"/>
      <c r="X460" s="3"/>
      <c r="AA460" s="4"/>
      <c r="AC460" s="3"/>
      <c r="AF460" s="4"/>
      <c r="AH460" s="3"/>
      <c r="AK460" s="4"/>
      <c r="AM460" s="18"/>
      <c r="AN460" s="14"/>
      <c r="AO460" s="14"/>
      <c r="AP460" s="19"/>
      <c r="AR460" s="3"/>
      <c r="AU460" s="4"/>
      <c r="AY460" s="138"/>
      <c r="AZ460" s="13"/>
      <c r="BA460" s="85">
        <f t="shared" si="2312"/>
        <v>8.6199999999999601</v>
      </c>
      <c r="BB460" s="86">
        <f t="shared" si="2313"/>
        <v>-41.963049113558185</v>
      </c>
      <c r="BC460" s="90">
        <f t="shared" si="2314"/>
        <v>-81.766459037477802</v>
      </c>
      <c r="BD460" s="92"/>
      <c r="BE460" s="88"/>
      <c r="BF460" s="144"/>
      <c r="BG460" s="142">
        <f t="shared" si="2315"/>
        <v>-1.2214706888354028E-4</v>
      </c>
    </row>
    <row r="461" spans="2:59" ht="18.600000000000001" customHeight="1" thickBot="1">
      <c r="D461" s="216" t="s">
        <v>87</v>
      </c>
      <c r="E461" s="217"/>
      <c r="F461" s="218" t="s">
        <v>88</v>
      </c>
      <c r="G461" s="219"/>
      <c r="H461" s="207"/>
      <c r="I461" s="216" t="s">
        <v>89</v>
      </c>
      <c r="J461" s="217"/>
      <c r="K461" s="218" t="s">
        <v>90</v>
      </c>
      <c r="L461" s="219"/>
      <c r="N461" s="208" t="s">
        <v>7</v>
      </c>
      <c r="O461" s="209"/>
      <c r="P461" s="210" t="s">
        <v>8</v>
      </c>
      <c r="Q461" s="211"/>
      <c r="S461" s="216" t="s">
        <v>91</v>
      </c>
      <c r="T461" s="217"/>
      <c r="U461" s="218" t="s">
        <v>92</v>
      </c>
      <c r="V461" s="219"/>
      <c r="W461" s="22"/>
      <c r="X461" s="208" t="s">
        <v>93</v>
      </c>
      <c r="Y461" s="209"/>
      <c r="Z461" s="210" t="s">
        <v>94</v>
      </c>
      <c r="AA461" s="211"/>
      <c r="AB461" s="22"/>
      <c r="AC461" s="216" t="s">
        <v>3</v>
      </c>
      <c r="AD461" s="217"/>
      <c r="AE461" s="218" t="s">
        <v>2</v>
      </c>
      <c r="AF461" s="219"/>
      <c r="AG461" s="22"/>
      <c r="AH461" s="208" t="s">
        <v>95</v>
      </c>
      <c r="AI461" s="209"/>
      <c r="AJ461" s="210" t="s">
        <v>96</v>
      </c>
      <c r="AK461" s="211"/>
      <c r="AL461" s="22"/>
      <c r="AM461" s="216" t="s">
        <v>97</v>
      </c>
      <c r="AN461" s="217"/>
      <c r="AO461" s="218" t="s">
        <v>98</v>
      </c>
      <c r="AP461" s="219"/>
      <c r="AR461" s="208" t="s">
        <v>99</v>
      </c>
      <c r="AS461" s="209"/>
      <c r="AT461" s="210" t="s">
        <v>100</v>
      </c>
      <c r="AU461" s="211"/>
      <c r="AW461" s="48" t="s">
        <v>10</v>
      </c>
      <c r="AY461" s="139" t="s">
        <v>47</v>
      </c>
      <c r="AZ461" s="13"/>
      <c r="BA461" s="85">
        <f t="shared" si="2312"/>
        <v>8.6399999999999597</v>
      </c>
      <c r="BB461" s="86">
        <f t="shared" si="2313"/>
        <v>-42.001852448405046</v>
      </c>
      <c r="BC461" s="90">
        <f t="shared" si="2314"/>
        <v>-81.785680637630009</v>
      </c>
      <c r="BD461" s="92"/>
      <c r="BE461" s="88"/>
      <c r="BF461" s="144"/>
      <c r="BG461" s="142">
        <f t="shared" si="2315"/>
        <v>-1.2084606793619503E-4</v>
      </c>
    </row>
    <row r="462" spans="2:59" ht="18.600000000000001" customHeight="1" thickTop="1" thickBot="1">
      <c r="D462" s="1">
        <v>0</v>
      </c>
      <c r="E462" s="8">
        <f t="shared" ref="E462" si="2562">$E$9*$B459</f>
        <v>0.74068997000000003</v>
      </c>
      <c r="F462" s="2">
        <v>1</v>
      </c>
      <c r="G462" s="8">
        <v>0</v>
      </c>
      <c r="I462" s="1">
        <v>0</v>
      </c>
      <c r="J462" s="9">
        <v>0</v>
      </c>
      <c r="K462" s="2">
        <v>1</v>
      </c>
      <c r="L462" s="8">
        <v>0</v>
      </c>
      <c r="N462" s="1">
        <f t="shared" ref="N462" si="2563">D462*I459+F462*I462-E462*J459-G462*J462</f>
        <v>0</v>
      </c>
      <c r="O462" s="9">
        <f t="shared" ref="O462" si="2564">(D462*J459+E462*I459+F462*J462+G462*I462)</f>
        <v>0.74068997000000003</v>
      </c>
      <c r="P462" s="2">
        <f t="shared" ref="P462" si="2565">D462*K459+F462*K462-E462*L459-G462*L462</f>
        <v>-0.88406020647900596</v>
      </c>
      <c r="Q462" s="8">
        <f t="shared" ref="Q462" si="2566">(D462*L459+E462*K459+F462*L462+G462*K462)</f>
        <v>0</v>
      </c>
      <c r="S462" s="1">
        <v>0</v>
      </c>
      <c r="T462" s="8">
        <f t="shared" ref="T462" si="2567">$T$9*$B459</f>
        <v>1.5805420299999999</v>
      </c>
      <c r="U462" s="2">
        <v>1</v>
      </c>
      <c r="V462" s="8">
        <v>0</v>
      </c>
      <c r="X462" s="1">
        <f t="shared" ref="X462" si="2568">N462*S459+P462*S462-O462*T459-Q462*T462</f>
        <v>0</v>
      </c>
      <c r="Y462" s="9">
        <f t="shared" ref="Y462" si="2569">(N462*T459+O462*S459+P462*T462+Q462*S462)</f>
        <v>-0.65660434339054707</v>
      </c>
      <c r="Z462" s="2">
        <f t="shared" ref="Z462" si="2570">N462*U459+P462*U462-O462*V459-Q462*V462</f>
        <v>-0.88406020647900596</v>
      </c>
      <c r="AA462" s="8">
        <f t="shared" ref="AA462" si="2571">(N462*V459+O462*U459+P462*V462+Q462*U462)</f>
        <v>0</v>
      </c>
      <c r="AB462" s="22"/>
      <c r="AC462" s="1">
        <v>0</v>
      </c>
      <c r="AD462" s="9">
        <v>0</v>
      </c>
      <c r="AE462" s="2">
        <v>1</v>
      </c>
      <c r="AF462" s="8">
        <v>0</v>
      </c>
      <c r="AH462" s="1">
        <f t="shared" ref="AH462" si="2572">X462*AC459+Z462*AC462-Y462*AD459-AA462*AD462</f>
        <v>0</v>
      </c>
      <c r="AI462" s="9">
        <f t="shared" ref="AI462" si="2573">(X462*AD459+Y462*AC459+Z462*AD462+AA462*AC462)</f>
        <v>-0.65660434339054707</v>
      </c>
      <c r="AJ462" s="2">
        <f t="shared" ref="AJ462" si="2574">X462*AE459+Z462*AE462-Y462*AF459-AA462*AF462</f>
        <v>-0.18834074076673568</v>
      </c>
      <c r="AK462" s="8">
        <f t="shared" ref="AK462" si="2575">(X462*AF459+Y462*AE459+Z462*AF462+AA462*AE462)</f>
        <v>0</v>
      </c>
      <c r="AM462" s="20">
        <f t="shared" ref="AM462" si="2576">1/$AN$9</f>
        <v>1</v>
      </c>
      <c r="AN462" s="27">
        <v>0</v>
      </c>
      <c r="AO462" s="21">
        <v>1</v>
      </c>
      <c r="AP462" s="26">
        <v>0</v>
      </c>
      <c r="AR462" s="1">
        <f t="shared" ref="AR462" si="2577">AH462*AM459+AJ462*AM462-AI462*AN459-AK462*AN462</f>
        <v>-0.18834074076673568</v>
      </c>
      <c r="AS462" s="9">
        <f t="shared" ref="AS462" si="2578">(AH462*AN459+AI462*AM459+AJ462*AN462+AK462*AM462)</f>
        <v>-0.65660434339054707</v>
      </c>
      <c r="AT462" s="2">
        <f t="shared" ref="AT462" si="2579">AH462*AO459+AJ462*AO462-AI462*AP459-AK462*AP462</f>
        <v>-0.18834074076673568</v>
      </c>
      <c r="AU462" s="8">
        <f t="shared" ref="AU462" si="2580">(AH462*AP459+AI462*AO459+AJ462*AP462+AK462*AO462)</f>
        <v>0</v>
      </c>
      <c r="AW462" s="49">
        <f t="shared" ref="AW462" si="2581">(180/PI())*ATAN(-1*(AS459/AR459))</f>
        <v>-12.265284898404317</v>
      </c>
      <c r="AY462" s="140">
        <f t="shared" ref="AY462" si="2582">20*LOG(((1-(10^(AW459/20)^2)*(1-((1-AY459)/(1+AY459))^2))^0.5))</f>
        <v>-0.95455396803093229</v>
      </c>
      <c r="AZ462" s="13"/>
      <c r="BA462" s="85">
        <f t="shared" si="2312"/>
        <v>8.6599999999999593</v>
      </c>
      <c r="BB462" s="86">
        <f t="shared" si="2313"/>
        <v>-42.040573177840102</v>
      </c>
      <c r="BC462" s="90">
        <f t="shared" si="2314"/>
        <v>-81.804812303940054</v>
      </c>
      <c r="BD462" s="92"/>
      <c r="BE462" s="88"/>
      <c r="BF462" s="144"/>
      <c r="BG462" s="142">
        <f t="shared" si="2315"/>
        <v>-1.1956156391870297E-4</v>
      </c>
    </row>
    <row r="463" spans="2:59" ht="18.600000000000001" customHeight="1">
      <c r="AY463" s="37"/>
      <c r="BA463" s="85">
        <f t="shared" si="2312"/>
        <v>8.6799999999999606</v>
      </c>
      <c r="BB463" s="86">
        <f t="shared" si="2313"/>
        <v>-42.079211630037108</v>
      </c>
      <c r="BC463" s="90">
        <f t="shared" si="2314"/>
        <v>-81.823854668969147</v>
      </c>
      <c r="BD463" s="88"/>
      <c r="BE463" s="88"/>
      <c r="BF463" s="144"/>
      <c r="BG463" s="142">
        <f t="shared" si="2315"/>
        <v>-1.182933149275848E-4</v>
      </c>
    </row>
    <row r="464" spans="2:59" ht="18.600000000000001" customHeight="1" thickBot="1">
      <c r="D464" s="22" t="s">
        <v>60</v>
      </c>
      <c r="E464" s="22"/>
      <c r="F464" s="22"/>
      <c r="G464" s="22"/>
      <c r="H464" s="22"/>
      <c r="I464" s="22" t="s">
        <v>61</v>
      </c>
      <c r="J464" s="22"/>
      <c r="K464" s="22"/>
      <c r="L464" s="22"/>
      <c r="M464" s="23"/>
      <c r="N464" s="23"/>
      <c r="O464" s="28" t="s">
        <v>62</v>
      </c>
      <c r="P464" s="23"/>
      <c r="Q464" s="23"/>
      <c r="R464" s="23"/>
      <c r="S464" s="22"/>
      <c r="T464" s="22" t="s">
        <v>63</v>
      </c>
      <c r="U464" s="23"/>
      <c r="V464" s="23"/>
      <c r="W464" s="23"/>
      <c r="X464" s="23"/>
      <c r="Y464" s="28" t="s">
        <v>64</v>
      </c>
      <c r="Z464" s="23"/>
      <c r="AA464" s="23"/>
      <c r="AB464" s="23"/>
      <c r="AC464" s="28" t="s">
        <v>65</v>
      </c>
      <c r="AD464" s="22"/>
      <c r="AE464" s="22"/>
      <c r="AF464" s="22"/>
      <c r="AG464" s="22"/>
      <c r="AH464" s="23"/>
      <c r="AI464" s="28" t="s">
        <v>66</v>
      </c>
      <c r="AJ464" s="23"/>
      <c r="AK464" s="23"/>
      <c r="AL464" s="22"/>
      <c r="AM464" s="28" t="s">
        <v>67</v>
      </c>
      <c r="AN464" s="22"/>
      <c r="AO464" s="23"/>
      <c r="AP464" s="23"/>
      <c r="AQ464" s="23"/>
      <c r="AR464" s="23"/>
      <c r="AS464" s="28" t="s">
        <v>68</v>
      </c>
      <c r="AT464" s="23"/>
      <c r="AU464" s="23"/>
      <c r="BA464" s="85">
        <f t="shared" si="2312"/>
        <v>8.6999999999999602</v>
      </c>
      <c r="BB464" s="86">
        <f t="shared" si="2313"/>
        <v>-42.117768131436293</v>
      </c>
      <c r="BC464" s="90">
        <f t="shared" si="2314"/>
        <v>-81.842808359332466</v>
      </c>
      <c r="BD464" s="88"/>
      <c r="BE464" s="88"/>
      <c r="BF464" s="144"/>
      <c r="BG464" s="142">
        <f t="shared" si="2315"/>
        <v>-1.1704108307510838E-4</v>
      </c>
    </row>
    <row r="465" spans="2:59" ht="18.600000000000001" customHeight="1" thickBot="1">
      <c r="B465" s="11"/>
      <c r="D465" s="212" t="s">
        <v>69</v>
      </c>
      <c r="E465" s="213"/>
      <c r="F465" s="214" t="s">
        <v>70</v>
      </c>
      <c r="G465" s="215"/>
      <c r="H465" s="207"/>
      <c r="I465" s="212" t="s">
        <v>71</v>
      </c>
      <c r="J465" s="213"/>
      <c r="K465" s="214" t="s">
        <v>72</v>
      </c>
      <c r="L465" s="215"/>
      <c r="M465" s="23"/>
      <c r="N465" s="208" t="s">
        <v>73</v>
      </c>
      <c r="O465" s="209"/>
      <c r="P465" s="210" t="s">
        <v>74</v>
      </c>
      <c r="Q465" s="211"/>
      <c r="R465" s="23"/>
      <c r="S465" s="212" t="s">
        <v>75</v>
      </c>
      <c r="T465" s="213"/>
      <c r="U465" s="214" t="s">
        <v>76</v>
      </c>
      <c r="V465" s="215"/>
      <c r="W465" s="22"/>
      <c r="X465" s="208" t="s">
        <v>77</v>
      </c>
      <c r="Y465" s="209"/>
      <c r="Z465" s="210" t="s">
        <v>78</v>
      </c>
      <c r="AA465" s="211"/>
      <c r="AB465" s="22"/>
      <c r="AC465" s="212" t="s">
        <v>79</v>
      </c>
      <c r="AD465" s="213"/>
      <c r="AE465" s="214" t="s">
        <v>80</v>
      </c>
      <c r="AF465" s="215"/>
      <c r="AG465" s="22"/>
      <c r="AH465" s="208" t="s">
        <v>81</v>
      </c>
      <c r="AI465" s="209"/>
      <c r="AJ465" s="210" t="s">
        <v>82</v>
      </c>
      <c r="AK465" s="211"/>
      <c r="AL465" s="22"/>
      <c r="AM465" s="212" t="s">
        <v>83</v>
      </c>
      <c r="AN465" s="213"/>
      <c r="AO465" s="214" t="s">
        <v>84</v>
      </c>
      <c r="AP465" s="215"/>
      <c r="AQ465" s="23"/>
      <c r="AR465" s="208" t="s">
        <v>85</v>
      </c>
      <c r="AS465" s="209"/>
      <c r="AT465" s="210" t="s">
        <v>86</v>
      </c>
      <c r="AU465" s="211"/>
      <c r="AW465" s="29" t="s">
        <v>4</v>
      </c>
      <c r="AY465" s="136" t="s">
        <v>46</v>
      </c>
      <c r="AZ465" s="13"/>
      <c r="BA465" s="85">
        <f t="shared" si="2312"/>
        <v>8.7199999999999598</v>
      </c>
      <c r="BB465" s="86">
        <f t="shared" si="2313"/>
        <v>-42.156243006753584</v>
      </c>
      <c r="BC465" s="90">
        <f t="shared" si="2314"/>
        <v>-81.861673995769067</v>
      </c>
      <c r="BD465" s="92"/>
      <c r="BE465" s="88"/>
      <c r="BF465" s="144"/>
      <c r="BG465" s="142">
        <f t="shared" si="2315"/>
        <v>-1.1580463441116979E-4</v>
      </c>
    </row>
    <row r="466" spans="2:59" ht="18.600000000000001" customHeight="1" thickTop="1" thickBot="1">
      <c r="B466" s="40">
        <v>1.34</v>
      </c>
      <c r="D466" s="1">
        <v>1</v>
      </c>
      <c r="E466" s="7">
        <v>0</v>
      </c>
      <c r="F466" s="2">
        <v>0</v>
      </c>
      <c r="G466" s="8">
        <v>0</v>
      </c>
      <c r="I466" s="1">
        <v>1</v>
      </c>
      <c r="J466" s="9">
        <v>0</v>
      </c>
      <c r="K466" s="2">
        <v>0</v>
      </c>
      <c r="L466" s="9">
        <f t="shared" ref="L466" si="2583">IF(0=(1-$J$9*$K$9*$B466^2),10^14,$B466*$K$9/(1-$J$9*$K$9*$B466^2))</f>
        <v>2.7508087997497874</v>
      </c>
      <c r="N466" s="1">
        <f t="shared" ref="N466" si="2584">D466*I466+F466*I469-E466*J466-G466*J469</f>
        <v>1</v>
      </c>
      <c r="O466" s="9">
        <f t="shared" ref="O466" si="2585">(D466*J466+E466*I466+F466*J469+G466*I469)</f>
        <v>0</v>
      </c>
      <c r="P466" s="2">
        <f t="shared" ref="P466" si="2586">D466*K466+F466*K469-E466*L466-G466*L469</f>
        <v>0</v>
      </c>
      <c r="Q466" s="8">
        <f t="shared" ref="Q466" si="2587">(D466*L466+E466*K466+F466*L469+G466*K469)</f>
        <v>2.7508087997497874</v>
      </c>
      <c r="S466" s="1">
        <v>1</v>
      </c>
      <c r="T466" s="7">
        <v>0</v>
      </c>
      <c r="U466" s="2">
        <v>0</v>
      </c>
      <c r="V466" s="8">
        <v>0</v>
      </c>
      <c r="X466" s="1">
        <f t="shared" ref="X466" si="2588">N466*S466+P466*S469-O466*T466-Q466*T469</f>
        <v>-3.4575442684222235</v>
      </c>
      <c r="Y466" s="9">
        <f t="shared" ref="Y466" si="2589">(N466*T466+O466*S466+P466*T469+Q466*S469)</f>
        <v>0</v>
      </c>
      <c r="Z466" s="2">
        <f t="shared" ref="Z466" si="2590">N466*U466+P466*U469-O466*V466-Q466*V469</f>
        <v>0</v>
      </c>
      <c r="AA466" s="8">
        <f t="shared" ref="AA466" si="2591">(N466*V466+O466*U466+P466*V469+Q466*U469)</f>
        <v>2.7508087997497874</v>
      </c>
      <c r="AB466" s="22"/>
      <c r="AC466" s="1">
        <v>1</v>
      </c>
      <c r="AD466" s="9">
        <v>0</v>
      </c>
      <c r="AE466" s="2">
        <v>0</v>
      </c>
      <c r="AF466" s="9">
        <f t="shared" ref="AF466" si="2592">$B466*$AE$9</f>
        <v>1.0863246000000002</v>
      </c>
      <c r="AH466" s="1">
        <f t="shared" ref="AH466" si="2593">X466*AC466+Z466*AC469-Y466*AD466-AA466*AD469</f>
        <v>-3.4575442684222235</v>
      </c>
      <c r="AI466" s="9">
        <f t="shared" ref="AI466" si="2594">(X466*AD466+Y466*AC466+Z466*AD469+AA466*AC469)</f>
        <v>0</v>
      </c>
      <c r="AJ466" s="2">
        <f t="shared" ref="AJ466" si="2595">X466*AE466+Z466*AE469-Y466*AF466-AA466*AF469</f>
        <v>0</v>
      </c>
      <c r="AK466" s="8">
        <f t="shared" ref="AK466" si="2596">(X466*AF466+Y466*AE466+Z466*AF469+AA466*AE469)</f>
        <v>-1.0052065946262778</v>
      </c>
      <c r="AM466" s="18">
        <v>1</v>
      </c>
      <c r="AN466" s="25">
        <v>0</v>
      </c>
      <c r="AO466" s="14">
        <v>0</v>
      </c>
      <c r="AP466" s="24">
        <v>0</v>
      </c>
      <c r="AR466" s="1">
        <f t="shared" ref="AR466" si="2597">AH466*AM466+AJ466*AM469-AI466*AN466-AK466*AN469</f>
        <v>-3.4575442684222235</v>
      </c>
      <c r="AS466" s="9">
        <f t="shared" ref="AS466" si="2598">(AH466*AN466+AI466*AM466+AJ466*AN469+AK466*AM469)</f>
        <v>-1.0052065946262778</v>
      </c>
      <c r="AT466" s="2">
        <f t="shared" ref="AT466" si="2599">AH466*AO466+AJ466*AO469-AI466*AP466-AK466*AP469</f>
        <v>0</v>
      </c>
      <c r="AU466" s="8">
        <f t="shared" ref="AU466" si="2600">(AH466*AP466+AI466*AO466+AJ466*AP469+AK466*AO469)</f>
        <v>-1.0052065946262778</v>
      </c>
      <c r="AW466" s="30">
        <f t="shared" ref="AW466" si="2601">20*LOG(((1+$AN$9)/$AN$9)/((AR466+AR469)^2+(AS466+AS469)^2)^0.5)</f>
        <v>-6.0139311289620698</v>
      </c>
      <c r="AY466" s="137">
        <f t="shared" ref="AY466" si="2602">((AR466^2+AS466^2)^0.5)/((AR469^2+AS469^2)^0.5)</f>
        <v>3.5821273024145888</v>
      </c>
      <c r="AZ466" s="13"/>
      <c r="BA466" s="85">
        <f t="shared" si="2312"/>
        <v>8.7399999999999594</v>
      </c>
      <c r="BB466" s="86">
        <f t="shared" si="2313"/>
        <v>-42.194636578989687</v>
      </c>
      <c r="BC466" s="90">
        <f t="shared" si="2314"/>
        <v>-81.880452193210999</v>
      </c>
      <c r="BD466" s="92"/>
      <c r="BE466" s="88"/>
      <c r="BF466" s="144"/>
      <c r="BG466" s="142">
        <f t="shared" si="2315"/>
        <v>-1.1458373885481804E-4</v>
      </c>
    </row>
    <row r="467" spans="2:59" ht="18.600000000000001" customHeight="1" thickBot="1">
      <c r="D467" s="3"/>
      <c r="G467" s="4"/>
      <c r="I467" s="3"/>
      <c r="L467" s="4"/>
      <c r="N467" s="3"/>
      <c r="Q467" s="4"/>
      <c r="S467" s="3"/>
      <c r="V467" s="4"/>
      <c r="X467" s="3"/>
      <c r="AA467" s="4"/>
      <c r="AC467" s="3"/>
      <c r="AF467" s="4"/>
      <c r="AH467" s="3"/>
      <c r="AK467" s="4"/>
      <c r="AM467" s="18"/>
      <c r="AN467" s="14"/>
      <c r="AO467" s="14"/>
      <c r="AP467" s="19"/>
      <c r="AR467" s="3"/>
      <c r="AU467" s="4"/>
      <c r="AY467" s="138"/>
      <c r="AZ467" s="13"/>
      <c r="BA467" s="85">
        <f t="shared" si="2312"/>
        <v>8.7599999999999607</v>
      </c>
      <c r="BB467" s="86">
        <f t="shared" si="2313"/>
        <v>-42.232949169439266</v>
      </c>
      <c r="BC467" s="90">
        <f t="shared" si="2314"/>
        <v>-81.899143560851385</v>
      </c>
      <c r="BD467" s="92"/>
      <c r="BE467" s="88"/>
      <c r="BF467" s="144"/>
      <c r="BG467" s="142">
        <f t="shared" si="2315"/>
        <v>-1.1337817012095832E-4</v>
      </c>
    </row>
    <row r="468" spans="2:59" ht="18.600000000000001" customHeight="1" thickBot="1">
      <c r="D468" s="216" t="s">
        <v>87</v>
      </c>
      <c r="E468" s="217"/>
      <c r="F468" s="218" t="s">
        <v>88</v>
      </c>
      <c r="G468" s="219"/>
      <c r="H468" s="207"/>
      <c r="I468" s="216" t="s">
        <v>89</v>
      </c>
      <c r="J468" s="217"/>
      <c r="K468" s="218" t="s">
        <v>90</v>
      </c>
      <c r="L468" s="219"/>
      <c r="N468" s="208" t="s">
        <v>7</v>
      </c>
      <c r="O468" s="209"/>
      <c r="P468" s="210" t="s">
        <v>8</v>
      </c>
      <c r="Q468" s="211"/>
      <c r="S468" s="216" t="s">
        <v>91</v>
      </c>
      <c r="T468" s="217"/>
      <c r="U468" s="218" t="s">
        <v>92</v>
      </c>
      <c r="V468" s="219"/>
      <c r="W468" s="22"/>
      <c r="X468" s="208" t="s">
        <v>93</v>
      </c>
      <c r="Y468" s="209"/>
      <c r="Z468" s="210" t="s">
        <v>94</v>
      </c>
      <c r="AA468" s="211"/>
      <c r="AB468" s="22"/>
      <c r="AC468" s="216" t="s">
        <v>3</v>
      </c>
      <c r="AD468" s="217"/>
      <c r="AE468" s="218" t="s">
        <v>2</v>
      </c>
      <c r="AF468" s="219"/>
      <c r="AG468" s="22"/>
      <c r="AH468" s="208" t="s">
        <v>95</v>
      </c>
      <c r="AI468" s="209"/>
      <c r="AJ468" s="210" t="s">
        <v>96</v>
      </c>
      <c r="AK468" s="211"/>
      <c r="AL468" s="22"/>
      <c r="AM468" s="216" t="s">
        <v>97</v>
      </c>
      <c r="AN468" s="217"/>
      <c r="AO468" s="218" t="s">
        <v>98</v>
      </c>
      <c r="AP468" s="219"/>
      <c r="AR468" s="208" t="s">
        <v>99</v>
      </c>
      <c r="AS468" s="209"/>
      <c r="AT468" s="210" t="s">
        <v>100</v>
      </c>
      <c r="AU468" s="211"/>
      <c r="AW468" s="48" t="s">
        <v>10</v>
      </c>
      <c r="AY468" s="139" t="s">
        <v>47</v>
      </c>
      <c r="AZ468" s="13"/>
      <c r="BA468" s="85">
        <f t="shared" si="2312"/>
        <v>8.7799999999999603</v>
      </c>
      <c r="BB468" s="86">
        <f t="shared" si="2313"/>
        <v>-42.271181097700094</v>
      </c>
      <c r="BC468" s="90">
        <f t="shared" si="2314"/>
        <v>-81.917748702211441</v>
      </c>
      <c r="BD468" s="92"/>
      <c r="BE468" s="88"/>
      <c r="BF468" s="144"/>
      <c r="BG468" s="142">
        <f t="shared" si="2315"/>
        <v>-1.1218770564994856E-4</v>
      </c>
    </row>
    <row r="469" spans="2:59" ht="18.600000000000001" customHeight="1" thickTop="1" thickBot="1">
      <c r="D469" s="1">
        <v>0</v>
      </c>
      <c r="E469" s="8">
        <f t="shared" ref="E469" si="2603">$E$9*$B466</f>
        <v>0.75939140000000016</v>
      </c>
      <c r="F469" s="2">
        <v>1</v>
      </c>
      <c r="G469" s="8">
        <v>0</v>
      </c>
      <c r="I469" s="1">
        <v>0</v>
      </c>
      <c r="J469" s="9">
        <v>0</v>
      </c>
      <c r="K469" s="2">
        <v>1</v>
      </c>
      <c r="L469" s="8">
        <v>0</v>
      </c>
      <c r="N469" s="1">
        <f t="shared" ref="N469" si="2604">D469*I466+F469*I469-E469*J466-G469*J469</f>
        <v>0</v>
      </c>
      <c r="O469" s="9">
        <f t="shared" ref="O469" si="2605">(D469*J466+E469*I466+F469*J469+G469*I469)</f>
        <v>0.75939140000000016</v>
      </c>
      <c r="P469" s="2">
        <f t="shared" ref="P469" si="2606">D469*K466+F469*K469-E469*L466-G469*L469</f>
        <v>-1.0889405455743111</v>
      </c>
      <c r="Q469" s="8">
        <f t="shared" ref="Q469" si="2607">(D469*L466+E469*K466+F469*L469+G469*K469)</f>
        <v>0</v>
      </c>
      <c r="S469" s="1">
        <v>0</v>
      </c>
      <c r="T469" s="8">
        <f t="shared" ref="T469" si="2608">$T$9*$B466</f>
        <v>1.6204486</v>
      </c>
      <c r="U469" s="2">
        <v>1</v>
      </c>
      <c r="V469" s="8">
        <v>0</v>
      </c>
      <c r="X469" s="1">
        <f t="shared" ref="X469" si="2609">N469*S466+P469*S469-O469*T466-Q469*T469</f>
        <v>0</v>
      </c>
      <c r="Y469" s="9">
        <f t="shared" ref="Y469" si="2610">(N469*T466+O469*S466+P469*T469+Q469*S469)</f>
        <v>-1.0051807825591283</v>
      </c>
      <c r="Z469" s="2">
        <f t="shared" ref="Z469" si="2611">N469*U466+P469*U469-O469*V466-Q469*V469</f>
        <v>-1.0889405455743111</v>
      </c>
      <c r="AA469" s="8">
        <f t="shared" ref="AA469" si="2612">(N469*V466+O469*U466+P469*V469+Q469*U469)</f>
        <v>0</v>
      </c>
      <c r="AB469" s="22"/>
      <c r="AC469" s="1">
        <v>0</v>
      </c>
      <c r="AD469" s="9">
        <v>0</v>
      </c>
      <c r="AE469" s="2">
        <v>1</v>
      </c>
      <c r="AF469" s="8">
        <v>0</v>
      </c>
      <c r="AH469" s="1">
        <f t="shared" ref="AH469" si="2613">X469*AC466+Z469*AC469-Y469*AD466-AA469*AD469</f>
        <v>0</v>
      </c>
      <c r="AI469" s="9">
        <f t="shared" ref="AI469" si="2614">(X469*AD466+Y469*AC466+Z469*AD469+AA469*AC469)</f>
        <v>-1.0051807825591283</v>
      </c>
      <c r="AJ469" s="2">
        <f t="shared" ref="AJ469" si="2615">X469*AE466+Z469*AE469-Y469*AF466-AA469*AF469</f>
        <v>3.0120659669212735E-3</v>
      </c>
      <c r="AK469" s="8">
        <f t="shared" ref="AK469" si="2616">(X469*AF466+Y469*AE466+Z469*AF469+AA469*AE469)</f>
        <v>0</v>
      </c>
      <c r="AM469" s="20">
        <f t="shared" ref="AM469" si="2617">1/$AN$9</f>
        <v>1</v>
      </c>
      <c r="AN469" s="27">
        <v>0</v>
      </c>
      <c r="AO469" s="21">
        <v>1</v>
      </c>
      <c r="AP469" s="26">
        <v>0</v>
      </c>
      <c r="AR469" s="1">
        <f t="shared" ref="AR469" si="2618">AH469*AM466+AJ469*AM469-AI469*AN466-AK469*AN469</f>
        <v>3.0120659669212735E-3</v>
      </c>
      <c r="AS469" s="9">
        <f t="shared" ref="AS469" si="2619">(AH469*AN466+AI469*AM466+AJ469*AN469+AK469*AM469)</f>
        <v>-1.0051807825591283</v>
      </c>
      <c r="AT469" s="2">
        <f t="shared" ref="AT469" si="2620">AH469*AO466+AJ469*AO469-AI469*AP466-AK469*AP469</f>
        <v>3.0120659669212735E-3</v>
      </c>
      <c r="AU469" s="8">
        <f t="shared" ref="AU469" si="2621">(AH469*AP466+AI469*AO466+AJ469*AP469+AK469*AO469)</f>
        <v>0</v>
      </c>
      <c r="AW469" s="49">
        <f t="shared" ref="AW469" si="2622">(180/PI())*ATAN(-1*(AS466/AR466))</f>
        <v>-16.210652487644698</v>
      </c>
      <c r="AY469" s="140">
        <f t="shared" ref="AY469" si="2623">20*LOG(((1-(10^(AW466/20)^2)*(1-((1-AY466)/(1+AY466))^2))^0.5))</f>
        <v>-0.81378972680009931</v>
      </c>
      <c r="AZ469" s="13"/>
      <c r="BA469" s="85">
        <f t="shared" si="2312"/>
        <v>8.7999999999999599</v>
      </c>
      <c r="BB469" s="86">
        <f t="shared" si="2313"/>
        <v>-42.309332681682164</v>
      </c>
      <c r="BC469" s="90">
        <f t="shared" si="2314"/>
        <v>-81.936268215206766</v>
      </c>
      <c r="BD469" s="92"/>
      <c r="BE469" s="88"/>
      <c r="BF469" s="144"/>
      <c r="BG469" s="142">
        <f t="shared" si="2315"/>
        <v>-1.1101212653912471E-4</v>
      </c>
    </row>
    <row r="470" spans="2:59" ht="18.600000000000001" customHeight="1">
      <c r="AY470" s="37"/>
      <c r="BA470" s="85">
        <f t="shared" si="2312"/>
        <v>8.8199999999999594</v>
      </c>
      <c r="BB470" s="86">
        <f t="shared" si="2313"/>
        <v>-42.347404237616864</v>
      </c>
      <c r="BC470" s="90">
        <f t="shared" si="2314"/>
        <v>-81.954702692212507</v>
      </c>
      <c r="BD470" s="88"/>
      <c r="BE470" s="88"/>
      <c r="BF470" s="144"/>
      <c r="BG470" s="142">
        <f t="shared" si="2315"/>
        <v>-1.0985121748011245E-4</v>
      </c>
    </row>
    <row r="471" spans="2:59" ht="18.600000000000001" customHeight="1" thickBot="1">
      <c r="D471" s="22" t="s">
        <v>60</v>
      </c>
      <c r="E471" s="22"/>
      <c r="F471" s="22"/>
      <c r="G471" s="22"/>
      <c r="H471" s="22"/>
      <c r="I471" s="22" t="s">
        <v>61</v>
      </c>
      <c r="J471" s="22"/>
      <c r="K471" s="22"/>
      <c r="L471" s="22"/>
      <c r="M471" s="23"/>
      <c r="N471" s="23"/>
      <c r="O471" s="28" t="s">
        <v>62</v>
      </c>
      <c r="P471" s="23"/>
      <c r="Q471" s="23"/>
      <c r="R471" s="23"/>
      <c r="S471" s="22"/>
      <c r="T471" s="22" t="s">
        <v>63</v>
      </c>
      <c r="U471" s="23"/>
      <c r="V471" s="23"/>
      <c r="W471" s="23"/>
      <c r="X471" s="23"/>
      <c r="Y471" s="28" t="s">
        <v>64</v>
      </c>
      <c r="Z471" s="23"/>
      <c r="AA471" s="23"/>
      <c r="AB471" s="23"/>
      <c r="AC471" s="28" t="s">
        <v>65</v>
      </c>
      <c r="AD471" s="22"/>
      <c r="AE471" s="22"/>
      <c r="AF471" s="22"/>
      <c r="AG471" s="22"/>
      <c r="AH471" s="23"/>
      <c r="AI471" s="28" t="s">
        <v>66</v>
      </c>
      <c r="AJ471" s="23"/>
      <c r="AK471" s="23"/>
      <c r="AL471" s="22"/>
      <c r="AM471" s="28" t="s">
        <v>67</v>
      </c>
      <c r="AN471" s="22"/>
      <c r="AO471" s="23"/>
      <c r="AP471" s="23"/>
      <c r="AQ471" s="23"/>
      <c r="AR471" s="23"/>
      <c r="AS471" s="28" t="s">
        <v>68</v>
      </c>
      <c r="AT471" s="23"/>
      <c r="AU471" s="23"/>
      <c r="BA471" s="85">
        <f t="shared" si="2312"/>
        <v>8.8399999999999608</v>
      </c>
      <c r="BB471" s="86">
        <f t="shared" si="2313"/>
        <v>-42.385396080066045</v>
      </c>
      <c r="BC471" s="90">
        <f t="shared" si="2314"/>
        <v>-81.973052720127683</v>
      </c>
      <c r="BD471" s="88"/>
      <c r="BE471" s="88"/>
      <c r="BF471" s="144"/>
      <c r="BG471" s="142">
        <f t="shared" si="2315"/>
        <v>-1.0870476668649563E-4</v>
      </c>
    </row>
    <row r="472" spans="2:59" ht="18.600000000000001" customHeight="1" thickBot="1">
      <c r="B472" s="11"/>
      <c r="D472" s="212" t="s">
        <v>69</v>
      </c>
      <c r="E472" s="213"/>
      <c r="F472" s="214" t="s">
        <v>70</v>
      </c>
      <c r="G472" s="215"/>
      <c r="H472" s="207"/>
      <c r="I472" s="212" t="s">
        <v>71</v>
      </c>
      <c r="J472" s="213"/>
      <c r="K472" s="214" t="s">
        <v>72</v>
      </c>
      <c r="L472" s="215"/>
      <c r="M472" s="23"/>
      <c r="N472" s="208" t="s">
        <v>73</v>
      </c>
      <c r="O472" s="209"/>
      <c r="P472" s="210" t="s">
        <v>74</v>
      </c>
      <c r="Q472" s="211"/>
      <c r="R472" s="23"/>
      <c r="S472" s="212" t="s">
        <v>75</v>
      </c>
      <c r="T472" s="213"/>
      <c r="U472" s="214" t="s">
        <v>76</v>
      </c>
      <c r="V472" s="215"/>
      <c r="W472" s="22"/>
      <c r="X472" s="208" t="s">
        <v>77</v>
      </c>
      <c r="Y472" s="209"/>
      <c r="Z472" s="210" t="s">
        <v>78</v>
      </c>
      <c r="AA472" s="211"/>
      <c r="AB472" s="22"/>
      <c r="AC472" s="212" t="s">
        <v>79</v>
      </c>
      <c r="AD472" s="213"/>
      <c r="AE472" s="214" t="s">
        <v>80</v>
      </c>
      <c r="AF472" s="215"/>
      <c r="AG472" s="22"/>
      <c r="AH472" s="208" t="s">
        <v>81</v>
      </c>
      <c r="AI472" s="209"/>
      <c r="AJ472" s="210" t="s">
        <v>82</v>
      </c>
      <c r="AK472" s="211"/>
      <c r="AL472" s="22"/>
      <c r="AM472" s="212" t="s">
        <v>83</v>
      </c>
      <c r="AN472" s="213"/>
      <c r="AO472" s="214" t="s">
        <v>84</v>
      </c>
      <c r="AP472" s="215"/>
      <c r="AQ472" s="23"/>
      <c r="AR472" s="208" t="s">
        <v>85</v>
      </c>
      <c r="AS472" s="209"/>
      <c r="AT472" s="210" t="s">
        <v>86</v>
      </c>
      <c r="AU472" s="211"/>
      <c r="AW472" s="29" t="s">
        <v>4</v>
      </c>
      <c r="AY472" s="136" t="s">
        <v>46</v>
      </c>
      <c r="AZ472" s="13"/>
      <c r="BA472" s="85">
        <f t="shared" si="2312"/>
        <v>8.8599999999999497</v>
      </c>
      <c r="BB472" s="86">
        <f t="shared" si="2313"/>
        <v>-42.423308521931133</v>
      </c>
      <c r="BC472" s="90">
        <f t="shared" si="2314"/>
        <v>-81.991318880438641</v>
      </c>
      <c r="BD472" s="92"/>
      <c r="BE472" s="88"/>
      <c r="BF472" s="144"/>
      <c r="BG472" s="142">
        <f t="shared" si="2315"/>
        <v>-1.0757256583498564E-4</v>
      </c>
    </row>
    <row r="473" spans="2:59" ht="18.600000000000001" customHeight="1" thickTop="1" thickBot="1">
      <c r="B473" s="40">
        <v>1.36</v>
      </c>
      <c r="D473" s="1">
        <v>1</v>
      </c>
      <c r="E473" s="7">
        <v>0</v>
      </c>
      <c r="F473" s="2">
        <v>0</v>
      </c>
      <c r="G473" s="8">
        <v>0</v>
      </c>
      <c r="I473" s="1">
        <v>1</v>
      </c>
      <c r="J473" s="9">
        <v>0</v>
      </c>
      <c r="K473" s="2">
        <v>0</v>
      </c>
      <c r="L473" s="9">
        <f t="shared" ref="L473" si="2624">IF(0=(1-$J$9*$K$9*$B473^2),10^14,$B473*$K$9/(1-$J$9*$K$9*$B473^2))</f>
        <v>2.889774861991615</v>
      </c>
      <c r="N473" s="1">
        <f t="shared" ref="N473" si="2625">D473*I473+F473*I476-E473*J473-G473*J476</f>
        <v>1</v>
      </c>
      <c r="O473" s="9">
        <f t="shared" ref="O473" si="2626">(D473*J473+E473*I473+F473*J476+G473*I476)</f>
        <v>0</v>
      </c>
      <c r="P473" s="2">
        <f t="shared" ref="P473" si="2627">D473*K473+F473*K476-E473*L473-G473*L476</f>
        <v>0</v>
      </c>
      <c r="Q473" s="8">
        <f t="shared" ref="Q473" si="2628">(D473*L473+E473*K473+F473*L476+G473*K476)</f>
        <v>2.889774861991615</v>
      </c>
      <c r="S473" s="1">
        <v>1</v>
      </c>
      <c r="T473" s="7">
        <v>0</v>
      </c>
      <c r="U473" s="2">
        <v>0</v>
      </c>
      <c r="V473" s="8">
        <v>0</v>
      </c>
      <c r="X473" s="1">
        <f t="shared" ref="X473" si="2629">N473*S473+P473*S476-O473*T473-Q473*T476</f>
        <v>-3.7526231462866635</v>
      </c>
      <c r="Y473" s="9">
        <f t="shared" ref="Y473" si="2630">(N473*T473+O473*S473+P473*T476+Q473*S476)</f>
        <v>0</v>
      </c>
      <c r="Z473" s="2">
        <f t="shared" ref="Z473" si="2631">N473*U473+P473*U476-O473*V473-Q473*V476</f>
        <v>0</v>
      </c>
      <c r="AA473" s="8">
        <f t="shared" ref="AA473" si="2632">(N473*V473+O473*U473+P473*V476+Q473*U476)</f>
        <v>2.889774861991615</v>
      </c>
      <c r="AB473" s="22"/>
      <c r="AC473" s="1">
        <v>1</v>
      </c>
      <c r="AD473" s="9">
        <v>0</v>
      </c>
      <c r="AE473" s="2">
        <v>0</v>
      </c>
      <c r="AF473" s="9">
        <f t="shared" ref="AF473" si="2633">$B473*$AE$9</f>
        <v>1.1025384</v>
      </c>
      <c r="AH473" s="1">
        <f t="shared" ref="AH473" si="2634">X473*AC473+Z473*AC476-Y473*AD473-AA473*AD476</f>
        <v>-3.7526231462866635</v>
      </c>
      <c r="AI473" s="9">
        <f t="shared" ref="AI473" si="2635">(X473*AD473+Y473*AC473+Z473*AD476+AA473*AC476)</f>
        <v>0</v>
      </c>
      <c r="AJ473" s="2">
        <f t="shared" ref="AJ473" si="2636">X473*AE473+Z473*AE476-Y473*AF473-AA473*AF476</f>
        <v>0</v>
      </c>
      <c r="AK473" s="8">
        <f t="shared" ref="AK473" si="2637">(X473*AF473+Y473*AE473+Z473*AF476+AA473*AE476)</f>
        <v>-1.2476362575182494</v>
      </c>
      <c r="AM473" s="18">
        <v>1</v>
      </c>
      <c r="AN473" s="25">
        <v>0</v>
      </c>
      <c r="AO473" s="14">
        <v>0</v>
      </c>
      <c r="AP473" s="24">
        <v>0</v>
      </c>
      <c r="AR473" s="1">
        <f t="shared" ref="AR473" si="2638">AH473*AM473+AJ473*AM476-AI473*AN473-AK473*AN476</f>
        <v>-3.7526231462866635</v>
      </c>
      <c r="AS473" s="9">
        <f t="shared" ref="AS473" si="2639">(AH473*AN473+AI473*AM473+AJ473*AN476+AK473*AM476)</f>
        <v>-1.2476362575182494</v>
      </c>
      <c r="AT473" s="2">
        <f t="shared" ref="AT473" si="2640">AH473*AO473+AJ473*AO476-AI473*AP473-AK473*AP476</f>
        <v>0</v>
      </c>
      <c r="AU473" s="8">
        <f t="shared" ref="AU473" si="2641">(AH473*AP473+AI473*AO473+AJ473*AP476+AK473*AO476)</f>
        <v>-1.2476362575182494</v>
      </c>
      <c r="AW473" s="30">
        <f t="shared" ref="AW473" si="2642">20*LOG(((1+$AN$9)/$AN$9)/((AR473+AR476)^2+(AS473+AS476)^2)^0.5)</f>
        <v>-6.8163237586081742</v>
      </c>
      <c r="AY473" s="137">
        <f t="shared" ref="AY473" si="2643">((AR473^2+AS473^2)^0.5)/((AR476^2+AS476^2)^0.5)</f>
        <v>3.1475737085513016</v>
      </c>
      <c r="AZ473" s="13"/>
      <c r="BA473" s="85">
        <f t="shared" si="2312"/>
        <v>8.8799999999999493</v>
      </c>
      <c r="BB473" s="86">
        <f t="shared" si="2313"/>
        <v>-42.461141874462328</v>
      </c>
      <c r="BC473" s="90">
        <f t="shared" si="2314"/>
        <v>-82.009501749281583</v>
      </c>
      <c r="BD473" s="92"/>
      <c r="BE473" s="88"/>
      <c r="BF473" s="144"/>
      <c r="BG473" s="142">
        <f t="shared" si="2315"/>
        <v>-1.0645441000080492E-4</v>
      </c>
    </row>
    <row r="474" spans="2:59" ht="18.600000000000001" customHeight="1" thickBot="1">
      <c r="D474" s="3"/>
      <c r="G474" s="4"/>
      <c r="I474" s="3"/>
      <c r="L474" s="4"/>
      <c r="N474" s="3"/>
      <c r="Q474" s="4"/>
      <c r="S474" s="3"/>
      <c r="V474" s="4"/>
      <c r="X474" s="3"/>
      <c r="AA474" s="4"/>
      <c r="AC474" s="3"/>
      <c r="AF474" s="4"/>
      <c r="AH474" s="3"/>
      <c r="AK474" s="4"/>
      <c r="AM474" s="18"/>
      <c r="AN474" s="14"/>
      <c r="AO474" s="14"/>
      <c r="AP474" s="19"/>
      <c r="AR474" s="3"/>
      <c r="AU474" s="4"/>
      <c r="AY474" s="138"/>
      <c r="AZ474" s="13"/>
      <c r="BA474" s="85">
        <f t="shared" si="2312"/>
        <v>8.8999999999999506</v>
      </c>
      <c r="BB474" s="86">
        <f t="shared" si="2313"/>
        <v>-42.498896447267541</v>
      </c>
      <c r="BC474" s="90">
        <f t="shared" si="2314"/>
        <v>-82.02760189750424</v>
      </c>
      <c r="BD474" s="92"/>
      <c r="BE474" s="88"/>
      <c r="BF474" s="144"/>
      <c r="BG474" s="142">
        <f t="shared" si="2315"/>
        <v>-1.0535009759499942E-4</v>
      </c>
    </row>
    <row r="475" spans="2:59" ht="18.600000000000001" customHeight="1" thickBot="1">
      <c r="D475" s="216" t="s">
        <v>87</v>
      </c>
      <c r="E475" s="217"/>
      <c r="F475" s="218" t="s">
        <v>88</v>
      </c>
      <c r="G475" s="219"/>
      <c r="H475" s="207"/>
      <c r="I475" s="216" t="s">
        <v>89</v>
      </c>
      <c r="J475" s="217"/>
      <c r="K475" s="218" t="s">
        <v>90</v>
      </c>
      <c r="L475" s="219"/>
      <c r="N475" s="208" t="s">
        <v>7</v>
      </c>
      <c r="O475" s="209"/>
      <c r="P475" s="210" t="s">
        <v>8</v>
      </c>
      <c r="Q475" s="211"/>
      <c r="S475" s="216" t="s">
        <v>91</v>
      </c>
      <c r="T475" s="217"/>
      <c r="U475" s="218" t="s">
        <v>92</v>
      </c>
      <c r="V475" s="219"/>
      <c r="W475" s="22"/>
      <c r="X475" s="208" t="s">
        <v>93</v>
      </c>
      <c r="Y475" s="209"/>
      <c r="Z475" s="210" t="s">
        <v>94</v>
      </c>
      <c r="AA475" s="211"/>
      <c r="AB475" s="22"/>
      <c r="AC475" s="216" t="s">
        <v>3</v>
      </c>
      <c r="AD475" s="217"/>
      <c r="AE475" s="218" t="s">
        <v>2</v>
      </c>
      <c r="AF475" s="219"/>
      <c r="AG475" s="22"/>
      <c r="AH475" s="208" t="s">
        <v>95</v>
      </c>
      <c r="AI475" s="209"/>
      <c r="AJ475" s="210" t="s">
        <v>96</v>
      </c>
      <c r="AK475" s="211"/>
      <c r="AL475" s="22"/>
      <c r="AM475" s="216" t="s">
        <v>97</v>
      </c>
      <c r="AN475" s="217"/>
      <c r="AO475" s="218" t="s">
        <v>98</v>
      </c>
      <c r="AP475" s="219"/>
      <c r="AR475" s="208" t="s">
        <v>99</v>
      </c>
      <c r="AS475" s="209"/>
      <c r="AT475" s="210" t="s">
        <v>100</v>
      </c>
      <c r="AU475" s="211"/>
      <c r="AW475" s="48" t="s">
        <v>10</v>
      </c>
      <c r="AY475" s="139" t="s">
        <v>47</v>
      </c>
      <c r="AZ475" s="13"/>
      <c r="BA475" s="85">
        <f t="shared" si="2312"/>
        <v>8.9199999999999502</v>
      </c>
      <c r="BB475" s="86">
        <f t="shared" si="2313"/>
        <v>-42.536572548321551</v>
      </c>
      <c r="BC475" s="90">
        <f t="shared" si="2314"/>
        <v>-82.045619890726698</v>
      </c>
      <c r="BD475" s="92"/>
      <c r="BE475" s="88"/>
      <c r="BF475" s="144"/>
      <c r="BG475" s="142">
        <f t="shared" si="2315"/>
        <v>-1.0425943030560852E-4</v>
      </c>
    </row>
    <row r="476" spans="2:59" ht="18.600000000000001" customHeight="1" thickTop="1" thickBot="1">
      <c r="D476" s="1">
        <v>0</v>
      </c>
      <c r="E476" s="8">
        <f t="shared" ref="E476" si="2644">$E$9*$B473</f>
        <v>0.77072560000000012</v>
      </c>
      <c r="F476" s="2">
        <v>1</v>
      </c>
      <c r="G476" s="8">
        <v>0</v>
      </c>
      <c r="I476" s="1">
        <v>0</v>
      </c>
      <c r="J476" s="9">
        <v>0</v>
      </c>
      <c r="K476" s="2">
        <v>1</v>
      </c>
      <c r="L476" s="8">
        <v>0</v>
      </c>
      <c r="N476" s="1">
        <f t="shared" ref="N476" si="2645">D476*I473+F476*I476-E476*J473-G476*J476</f>
        <v>0</v>
      </c>
      <c r="O476" s="9">
        <f t="shared" ref="O476" si="2646">(D476*J473+E476*I473+F476*J476+G476*I476)</f>
        <v>0.77072560000000012</v>
      </c>
      <c r="P476" s="2">
        <f t="shared" ref="P476" si="2647">D476*K473+F476*K476-E476*L473-G476*L476</f>
        <v>-1.227223464373405</v>
      </c>
      <c r="Q476" s="8">
        <f t="shared" ref="Q476" si="2648">(D476*L473+E476*K473+F476*L476+G476*K476)</f>
        <v>0</v>
      </c>
      <c r="S476" s="1">
        <v>0</v>
      </c>
      <c r="T476" s="8">
        <f t="shared" ref="T476" si="2649">$T$9*$B473</f>
        <v>1.6446344000000002</v>
      </c>
      <c r="U476" s="2">
        <v>1</v>
      </c>
      <c r="V476" s="8">
        <v>0</v>
      </c>
      <c r="X476" s="1">
        <f t="shared" ref="X476" si="2650">N476*S473+P476*S476-O476*T473-Q476*T476</f>
        <v>0</v>
      </c>
      <c r="Y476" s="9">
        <f t="shared" ref="Y476" si="2651">(N476*T473+O476*S473+P476*T476+Q476*S476)</f>
        <v>-1.2476083259956767</v>
      </c>
      <c r="Z476" s="2">
        <f t="shared" ref="Z476" si="2652">N476*U473+P476*U476-O476*V473-Q476*V476</f>
        <v>-1.227223464373405</v>
      </c>
      <c r="AA476" s="8">
        <f t="shared" ref="AA476" si="2653">(N476*V473+O476*U473+P476*V476+Q476*U476)</f>
        <v>0</v>
      </c>
      <c r="AB476" s="22"/>
      <c r="AC476" s="1">
        <v>0</v>
      </c>
      <c r="AD476" s="9">
        <v>0</v>
      </c>
      <c r="AE476" s="2">
        <v>1</v>
      </c>
      <c r="AF476" s="8">
        <v>0</v>
      </c>
      <c r="AH476" s="1">
        <f t="shared" ref="AH476" si="2654">X476*AC473+Z476*AC476-Y476*AD473-AA476*AD476</f>
        <v>0</v>
      </c>
      <c r="AI476" s="9">
        <f t="shared" ref="AI476" si="2655">(X476*AD473+Y476*AC473+Z476*AD476+AA476*AC476)</f>
        <v>-1.2476083259956767</v>
      </c>
      <c r="AJ476" s="2">
        <f t="shared" ref="AJ476" si="2656">X476*AE473+Z476*AE476-Y476*AF473-AA476*AF476</f>
        <v>0.14831262319654681</v>
      </c>
      <c r="AK476" s="8">
        <f t="shared" ref="AK476" si="2657">(X476*AF473+Y476*AE473+Z476*AF476+AA476*AE476)</f>
        <v>0</v>
      </c>
      <c r="AM476" s="20">
        <f t="shared" ref="AM476" si="2658">1/$AN$9</f>
        <v>1</v>
      </c>
      <c r="AN476" s="27">
        <v>0</v>
      </c>
      <c r="AO476" s="21">
        <v>1</v>
      </c>
      <c r="AP476" s="26">
        <v>0</v>
      </c>
      <c r="AR476" s="1">
        <f t="shared" ref="AR476" si="2659">AH476*AM473+AJ476*AM476-AI476*AN473-AK476*AN476</f>
        <v>0.14831262319654681</v>
      </c>
      <c r="AS476" s="9">
        <f t="shared" ref="AS476" si="2660">(AH476*AN473+AI476*AM473+AJ476*AN476+AK476*AM476)</f>
        <v>-1.2476083259956767</v>
      </c>
      <c r="AT476" s="2">
        <f t="shared" ref="AT476" si="2661">AH476*AO473+AJ476*AO476-AI476*AP473-AK476*AP476</f>
        <v>0.14831262319654681</v>
      </c>
      <c r="AU476" s="8">
        <f t="shared" ref="AU476" si="2662">(AH476*AP473+AI476*AO473+AJ476*AP476+AK476*AO476)</f>
        <v>0</v>
      </c>
      <c r="AW476" s="49">
        <f t="shared" ref="AW476" si="2663">(180/PI())*ATAN(-1*(AS473/AR473))</f>
        <v>-18.390441026355433</v>
      </c>
      <c r="AY476" s="140">
        <f t="shared" ref="AY476" si="2664">20*LOG(((1-(10^(AW473/20)^2)*(1-((1-AY473)/(1+AY473))^2))^0.5))</f>
        <v>-0.71778552351117064</v>
      </c>
      <c r="AZ476" s="13"/>
      <c r="BA476" s="85">
        <f t="shared" si="2312"/>
        <v>8.9399999999999498</v>
      </c>
      <c r="BB476" s="86">
        <f t="shared" si="2313"/>
        <v>-42.574170483975038</v>
      </c>
      <c r="BC476" s="90">
        <f t="shared" si="2314"/>
        <v>-82.063556289401347</v>
      </c>
      <c r="BD476" s="92"/>
      <c r="BE476" s="88"/>
      <c r="BF476" s="144"/>
      <c r="BG476" s="142">
        <f t="shared" si="2315"/>
        <v>-1.0318221303787079E-4</v>
      </c>
    </row>
    <row r="477" spans="2:59" ht="18.600000000000001" customHeight="1">
      <c r="AY477" s="37"/>
      <c r="BA477" s="85">
        <f t="shared" si="2312"/>
        <v>8.9599999999999493</v>
      </c>
      <c r="BB477" s="86">
        <f t="shared" si="2313"/>
        <v>-42.611690558963616</v>
      </c>
      <c r="BC477" s="90">
        <f t="shared" si="2314"/>
        <v>-82.081411648872091</v>
      </c>
      <c r="BD477" s="88"/>
      <c r="BE477" s="88"/>
      <c r="BF477" s="144"/>
      <c r="BG477" s="142">
        <f t="shared" si="2315"/>
        <v>-1.0211825385442984E-4</v>
      </c>
    </row>
    <row r="478" spans="2:59" ht="18.600000000000001" customHeight="1" thickBot="1">
      <c r="D478" s="22" t="s">
        <v>60</v>
      </c>
      <c r="E478" s="22"/>
      <c r="F478" s="22"/>
      <c r="G478" s="22"/>
      <c r="H478" s="22"/>
      <c r="I478" s="22" t="s">
        <v>61</v>
      </c>
      <c r="J478" s="22"/>
      <c r="K478" s="22"/>
      <c r="L478" s="22"/>
      <c r="M478" s="23"/>
      <c r="N478" s="23"/>
      <c r="O478" s="28" t="s">
        <v>62</v>
      </c>
      <c r="P478" s="23"/>
      <c r="Q478" s="23"/>
      <c r="R478" s="23"/>
      <c r="S478" s="22"/>
      <c r="T478" s="22" t="s">
        <v>63</v>
      </c>
      <c r="U478" s="23"/>
      <c r="V478" s="23"/>
      <c r="W478" s="23"/>
      <c r="X478" s="23"/>
      <c r="Y478" s="28" t="s">
        <v>64</v>
      </c>
      <c r="Z478" s="23"/>
      <c r="AA478" s="23"/>
      <c r="AB478" s="23"/>
      <c r="AC478" s="28" t="s">
        <v>65</v>
      </c>
      <c r="AD478" s="22"/>
      <c r="AE478" s="22"/>
      <c r="AF478" s="22"/>
      <c r="AG478" s="22"/>
      <c r="AH478" s="23"/>
      <c r="AI478" s="28" t="s">
        <v>66</v>
      </c>
      <c r="AJ478" s="23"/>
      <c r="AK478" s="23"/>
      <c r="AL478" s="22"/>
      <c r="AM478" s="28" t="s">
        <v>67</v>
      </c>
      <c r="AN478" s="22"/>
      <c r="AO478" s="23"/>
      <c r="AP478" s="23"/>
      <c r="AQ478" s="23"/>
      <c r="AR478" s="23"/>
      <c r="AS478" s="28" t="s">
        <v>68</v>
      </c>
      <c r="AT478" s="23"/>
      <c r="AU478" s="23"/>
      <c r="BA478" s="85">
        <f t="shared" si="2312"/>
        <v>8.9799999999999507</v>
      </c>
      <c r="BB478" s="86">
        <f t="shared" si="2313"/>
        <v>-42.649133076416888</v>
      </c>
      <c r="BC478" s="90">
        <f t="shared" si="2314"/>
        <v>-82.099186519432578</v>
      </c>
      <c r="BD478" s="88"/>
      <c r="BE478" s="88"/>
      <c r="BF478" s="144"/>
      <c r="BG478" s="142">
        <f t="shared" si="2315"/>
        <v>-1.010673639203623E-4</v>
      </c>
    </row>
    <row r="479" spans="2:59" ht="18.600000000000001" customHeight="1" thickBot="1">
      <c r="B479" s="11"/>
      <c r="D479" s="212" t="s">
        <v>69</v>
      </c>
      <c r="E479" s="213"/>
      <c r="F479" s="214" t="s">
        <v>70</v>
      </c>
      <c r="G479" s="215"/>
      <c r="H479" s="207"/>
      <c r="I479" s="212" t="s">
        <v>71</v>
      </c>
      <c r="J479" s="213"/>
      <c r="K479" s="214" t="s">
        <v>72</v>
      </c>
      <c r="L479" s="215"/>
      <c r="M479" s="23"/>
      <c r="N479" s="208" t="s">
        <v>73</v>
      </c>
      <c r="O479" s="209"/>
      <c r="P479" s="210" t="s">
        <v>74</v>
      </c>
      <c r="Q479" s="211"/>
      <c r="R479" s="23"/>
      <c r="S479" s="212" t="s">
        <v>75</v>
      </c>
      <c r="T479" s="213"/>
      <c r="U479" s="214" t="s">
        <v>76</v>
      </c>
      <c r="V479" s="215"/>
      <c r="W479" s="22"/>
      <c r="X479" s="208" t="s">
        <v>77</v>
      </c>
      <c r="Y479" s="209"/>
      <c r="Z479" s="210" t="s">
        <v>78</v>
      </c>
      <c r="AA479" s="211"/>
      <c r="AB479" s="22"/>
      <c r="AC479" s="212" t="s">
        <v>79</v>
      </c>
      <c r="AD479" s="213"/>
      <c r="AE479" s="214" t="s">
        <v>80</v>
      </c>
      <c r="AF479" s="215"/>
      <c r="AG479" s="22"/>
      <c r="AH479" s="208" t="s">
        <v>81</v>
      </c>
      <c r="AI479" s="209"/>
      <c r="AJ479" s="210" t="s">
        <v>82</v>
      </c>
      <c r="AK479" s="211"/>
      <c r="AL479" s="22"/>
      <c r="AM479" s="212" t="s">
        <v>83</v>
      </c>
      <c r="AN479" s="213"/>
      <c r="AO479" s="214" t="s">
        <v>84</v>
      </c>
      <c r="AP479" s="215"/>
      <c r="AQ479" s="23"/>
      <c r="AR479" s="208" t="s">
        <v>85</v>
      </c>
      <c r="AS479" s="209"/>
      <c r="AT479" s="210" t="s">
        <v>86</v>
      </c>
      <c r="AU479" s="211"/>
      <c r="AW479" s="29" t="s">
        <v>4</v>
      </c>
      <c r="AY479" s="136" t="s">
        <v>46</v>
      </c>
      <c r="AZ479" s="13"/>
      <c r="BA479" s="85">
        <f t="shared" si="2312"/>
        <v>8.9999999999999503</v>
      </c>
      <c r="BB479" s="86">
        <f t="shared" si="2313"/>
        <v>-42.686498337867327</v>
      </c>
      <c r="BC479" s="90">
        <f t="shared" si="2314"/>
        <v>-82.116881446383886</v>
      </c>
      <c r="BD479" s="92"/>
      <c r="BE479" s="88"/>
      <c r="BF479" s="144"/>
      <c r="BG479" s="142">
        <f t="shared" si="2315"/>
        <v>-1.000293574472412E-4</v>
      </c>
    </row>
    <row r="480" spans="2:59" ht="18.600000000000001" customHeight="1" thickTop="1" thickBot="1">
      <c r="B480" s="40">
        <v>1.38</v>
      </c>
      <c r="D480" s="1">
        <v>1</v>
      </c>
      <c r="E480" s="7">
        <v>0</v>
      </c>
      <c r="F480" s="2">
        <v>0</v>
      </c>
      <c r="G480" s="8">
        <v>0</v>
      </c>
      <c r="I480" s="1">
        <v>1</v>
      </c>
      <c r="J480" s="9">
        <v>0</v>
      </c>
      <c r="K480" s="2">
        <v>0</v>
      </c>
      <c r="L480" s="9">
        <f t="shared" ref="L480" si="2665">IF(0=(1-$J$9*$K$9*$B480^2),10^14,$B480*$K$9/(1-$J$9*$K$9*$B480^2))</f>
        <v>3.0404791808639771</v>
      </c>
      <c r="N480" s="1">
        <f t="shared" ref="N480" si="2666">D480*I480+F480*I483-E480*J480-G480*J483</f>
        <v>1</v>
      </c>
      <c r="O480" s="9">
        <f t="shared" ref="O480" si="2667">(D480*J480+E480*I480+F480*J483+G480*I483)</f>
        <v>0</v>
      </c>
      <c r="P480" s="2">
        <f t="shared" ref="P480" si="2668">D480*K480+F480*K483-E480*L480-G480*L483</f>
        <v>0</v>
      </c>
      <c r="Q480" s="8">
        <f t="shared" ref="Q480" si="2669">(D480*L480+E480*K480+F480*L483+G480*K483)</f>
        <v>3.0404791808639771</v>
      </c>
      <c r="S480" s="1">
        <v>1</v>
      </c>
      <c r="T480" s="7">
        <v>0</v>
      </c>
      <c r="U480" s="2">
        <v>0</v>
      </c>
      <c r="V480" s="8">
        <v>0</v>
      </c>
      <c r="X480" s="1">
        <f t="shared" ref="X480" si="2670">N480*S480+P480*S483-O480*T480-Q480*T483</f>
        <v>-4.0740130747052579</v>
      </c>
      <c r="Y480" s="9">
        <f t="shared" ref="Y480" si="2671">(N480*T480+O480*S480+P480*T483+Q480*S483)</f>
        <v>0</v>
      </c>
      <c r="Z480" s="2">
        <f t="shared" ref="Z480" si="2672">N480*U480+P480*U483-O480*V480-Q480*V483</f>
        <v>0</v>
      </c>
      <c r="AA480" s="8">
        <f t="shared" ref="AA480" si="2673">(N480*V480+O480*U480+P480*V483+Q480*U483)</f>
        <v>3.0404791808639771</v>
      </c>
      <c r="AB480" s="22"/>
      <c r="AC480" s="1">
        <v>1</v>
      </c>
      <c r="AD480" s="9">
        <v>0</v>
      </c>
      <c r="AE480" s="2">
        <v>0</v>
      </c>
      <c r="AF480" s="9">
        <f t="shared" ref="AF480" si="2674">$B480*$AE$9</f>
        <v>1.1187521999999999</v>
      </c>
      <c r="AH480" s="1">
        <f t="shared" ref="AH480" si="2675">X480*AC480+Z480*AC483-Y480*AD480-AA480*AD483</f>
        <v>-4.0740130747052579</v>
      </c>
      <c r="AI480" s="9">
        <f t="shared" ref="AI480" si="2676">(X480*AD480+Y480*AC480+Z480*AD483+AA480*AC483)</f>
        <v>0</v>
      </c>
      <c r="AJ480" s="2">
        <f t="shared" ref="AJ480" si="2677">X480*AE480+Z480*AE483-Y480*AF480-AA480*AF483</f>
        <v>0</v>
      </c>
      <c r="AK480" s="8">
        <f t="shared" ref="AK480" si="2678">(X480*AF480+Y480*AE480+Z480*AF483+AA480*AE483)</f>
        <v>-1.5173319092912938</v>
      </c>
      <c r="AM480" s="18">
        <v>1</v>
      </c>
      <c r="AN480" s="25">
        <v>0</v>
      </c>
      <c r="AO480" s="14">
        <v>0</v>
      </c>
      <c r="AP480" s="24">
        <v>0</v>
      </c>
      <c r="AR480" s="1">
        <f t="shared" ref="AR480" si="2679">AH480*AM480+AJ480*AM483-AI480*AN480-AK480*AN483</f>
        <v>-4.0740130747052579</v>
      </c>
      <c r="AS480" s="9">
        <f t="shared" ref="AS480" si="2680">(AH480*AN480+AI480*AM480+AJ480*AN483+AK480*AM483)</f>
        <v>-1.5173319092912938</v>
      </c>
      <c r="AT480" s="2">
        <f t="shared" ref="AT480" si="2681">AH480*AO480+AJ480*AO483-AI480*AP480-AK480*AP483</f>
        <v>0</v>
      </c>
      <c r="AU480" s="8">
        <f t="shared" ref="AU480" si="2682">(AH480*AP480+AI480*AO480+AJ480*AP483+AK480*AO483)</f>
        <v>-1.5173319092912938</v>
      </c>
      <c r="AW480" s="30">
        <f t="shared" ref="AW480" si="2683">20*LOG(((1+$AN$9)/$AN$9)/((AR480+AR483)^2+(AS480+AS483)^2)^0.5)</f>
        <v>-7.6537528483253938</v>
      </c>
      <c r="AY480" s="137">
        <f t="shared" ref="AY480" si="2684">((AR480^2+AS480^2)^0.5)/((AR483^2+AS483^2)^0.5)</f>
        <v>2.8036773355372704</v>
      </c>
      <c r="AZ480" s="13"/>
      <c r="BA480" s="85">
        <f t="shared" si="2312"/>
        <v>9.0199999999999498</v>
      </c>
      <c r="BB480" s="86">
        <f t="shared" si="2313"/>
        <v>-42.723786643259423</v>
      </c>
      <c r="BC480" s="90">
        <f t="shared" si="2314"/>
        <v>-82.134496970091078</v>
      </c>
      <c r="BD480" s="92"/>
      <c r="BE480" s="88"/>
      <c r="BF480" s="144"/>
      <c r="BG480" s="142">
        <f t="shared" si="2315"/>
        <v>-9.9004051638164206E-5</v>
      </c>
    </row>
    <row r="481" spans="2:59" ht="18.600000000000001" customHeight="1" thickBot="1">
      <c r="D481" s="3"/>
      <c r="G481" s="4"/>
      <c r="I481" s="3"/>
      <c r="L481" s="4"/>
      <c r="N481" s="3"/>
      <c r="Q481" s="4"/>
      <c r="S481" s="3"/>
      <c r="V481" s="4"/>
      <c r="X481" s="3"/>
      <c r="AA481" s="4"/>
      <c r="AC481" s="3"/>
      <c r="AF481" s="4"/>
      <c r="AH481" s="3"/>
      <c r="AK481" s="4"/>
      <c r="AM481" s="18"/>
      <c r="AN481" s="14"/>
      <c r="AO481" s="14"/>
      <c r="AP481" s="19"/>
      <c r="AR481" s="3"/>
      <c r="AU481" s="4"/>
      <c r="AY481" s="138"/>
      <c r="AZ481" s="13"/>
      <c r="BA481" s="85">
        <f t="shared" ref="BA481:BA530" si="2685">INDEX(B:B,(ROW()-33)*7+25)</f>
        <v>9.0399999999999494</v>
      </c>
      <c r="BB481" s="86">
        <f t="shared" ref="BB481:BB530" si="2686">INDEX(AW:AW,(ROW()-33)*7+25)</f>
        <v>-42.760998290958469</v>
      </c>
      <c r="BC481" s="90">
        <f t="shared" ref="BC481:BC530" si="2687">INDEX(AW:AW,(ROW()-33)*7+28)</f>
        <v>-82.152033626039383</v>
      </c>
      <c r="BD481" s="92"/>
      <c r="BE481" s="88"/>
      <c r="BF481" s="144"/>
      <c r="BG481" s="142">
        <f t="shared" si="2315"/>
        <v>-9.7991266632781816E-5</v>
      </c>
    </row>
    <row r="482" spans="2:59" ht="18.600000000000001" customHeight="1" thickBot="1">
      <c r="D482" s="216" t="s">
        <v>87</v>
      </c>
      <c r="E482" s="217"/>
      <c r="F482" s="218" t="s">
        <v>88</v>
      </c>
      <c r="G482" s="219"/>
      <c r="H482" s="207"/>
      <c r="I482" s="216" t="s">
        <v>89</v>
      </c>
      <c r="J482" s="217"/>
      <c r="K482" s="218" t="s">
        <v>90</v>
      </c>
      <c r="L482" s="219"/>
      <c r="N482" s="208" t="s">
        <v>7</v>
      </c>
      <c r="O482" s="209"/>
      <c r="P482" s="210" t="s">
        <v>8</v>
      </c>
      <c r="Q482" s="211"/>
      <c r="S482" s="216" t="s">
        <v>91</v>
      </c>
      <c r="T482" s="217"/>
      <c r="U482" s="218" t="s">
        <v>92</v>
      </c>
      <c r="V482" s="219"/>
      <c r="W482" s="22"/>
      <c r="X482" s="208" t="s">
        <v>93</v>
      </c>
      <c r="Y482" s="209"/>
      <c r="Z482" s="210" t="s">
        <v>94</v>
      </c>
      <c r="AA482" s="211"/>
      <c r="AB482" s="22"/>
      <c r="AC482" s="216" t="s">
        <v>3</v>
      </c>
      <c r="AD482" s="217"/>
      <c r="AE482" s="218" t="s">
        <v>2</v>
      </c>
      <c r="AF482" s="219"/>
      <c r="AG482" s="22"/>
      <c r="AH482" s="208" t="s">
        <v>95</v>
      </c>
      <c r="AI482" s="209"/>
      <c r="AJ482" s="210" t="s">
        <v>96</v>
      </c>
      <c r="AK482" s="211"/>
      <c r="AL482" s="22"/>
      <c r="AM482" s="216" t="s">
        <v>97</v>
      </c>
      <c r="AN482" s="217"/>
      <c r="AO482" s="218" t="s">
        <v>98</v>
      </c>
      <c r="AP482" s="219"/>
      <c r="AR482" s="208" t="s">
        <v>99</v>
      </c>
      <c r="AS482" s="209"/>
      <c r="AT482" s="210" t="s">
        <v>100</v>
      </c>
      <c r="AU482" s="211"/>
      <c r="AW482" s="48" t="s">
        <v>10</v>
      </c>
      <c r="AY482" s="139" t="s">
        <v>47</v>
      </c>
      <c r="AZ482" s="13"/>
      <c r="BA482" s="85">
        <f t="shared" si="2685"/>
        <v>9.0599999999999508</v>
      </c>
      <c r="BB482" s="86">
        <f t="shared" si="2686"/>
        <v>-42.798133577759607</v>
      </c>
      <c r="BC482" s="90">
        <f t="shared" si="2687"/>
        <v>-82.169491944889216</v>
      </c>
      <c r="BD482" s="92"/>
      <c r="BE482" s="88"/>
      <c r="BF482" s="144"/>
      <c r="BG482" s="142">
        <f t="shared" ref="BG482:BG530" si="2688">INDEX(AY:AY,(ROW()-33)*7+28)</f>
        <v>-9.6990825457147397E-5</v>
      </c>
    </row>
    <row r="483" spans="2:59" ht="18.600000000000001" customHeight="1" thickTop="1" thickBot="1">
      <c r="D483" s="1">
        <v>0</v>
      </c>
      <c r="E483" s="8">
        <f t="shared" ref="E483" si="2689">$E$9*$B480</f>
        <v>0.78205979999999997</v>
      </c>
      <c r="F483" s="2">
        <v>1</v>
      </c>
      <c r="G483" s="8">
        <v>0</v>
      </c>
      <c r="I483" s="1">
        <v>0</v>
      </c>
      <c r="J483" s="9">
        <v>0</v>
      </c>
      <c r="K483" s="2">
        <v>1</v>
      </c>
      <c r="L483" s="8">
        <v>0</v>
      </c>
      <c r="N483" s="1">
        <f t="shared" ref="N483" si="2690">D483*I480+F483*I483-E483*J480-G483*J483</f>
        <v>0</v>
      </c>
      <c r="O483" s="9">
        <f t="shared" ref="O483" si="2691">(D483*J480+E483*I480+F483*J483+G483*I483)</f>
        <v>0.78205979999999997</v>
      </c>
      <c r="P483" s="2">
        <f t="shared" ref="P483" si="2692">D483*K480+F483*K483-E483*L480-G483*L483</f>
        <v>-1.3778365400906458</v>
      </c>
      <c r="Q483" s="8">
        <f t="shared" ref="Q483" si="2693">(D483*L480+E483*K480+F483*L483+G483*K483)</f>
        <v>0</v>
      </c>
      <c r="S483" s="1">
        <v>0</v>
      </c>
      <c r="T483" s="8">
        <f t="shared" ref="T483" si="2694">$T$9*$B480</f>
        <v>1.6688201999999999</v>
      </c>
      <c r="U483" s="2">
        <v>1</v>
      </c>
      <c r="V483" s="8">
        <v>0</v>
      </c>
      <c r="X483" s="1">
        <f t="shared" ref="X483" si="2695">N483*S480+P483*S483-O483*T480-Q483*T483</f>
        <v>0</v>
      </c>
      <c r="Y483" s="9">
        <f t="shared" ref="Y483" si="2696">(N483*T480+O483*S480+P483*T483+Q483*S483)</f>
        <v>-1.5173016504013797</v>
      </c>
      <c r="Z483" s="2">
        <f t="shared" ref="Z483" si="2697">N483*U480+P483*U483-O483*V480-Q483*V483</f>
        <v>-1.3778365400906458</v>
      </c>
      <c r="AA483" s="8">
        <f t="shared" ref="AA483" si="2698">(N483*V480+O483*U480+P483*V483+Q483*U483)</f>
        <v>0</v>
      </c>
      <c r="AB483" s="22"/>
      <c r="AC483" s="1">
        <v>0</v>
      </c>
      <c r="AD483" s="9">
        <v>0</v>
      </c>
      <c r="AE483" s="2">
        <v>1</v>
      </c>
      <c r="AF483" s="8">
        <v>0</v>
      </c>
      <c r="AH483" s="1">
        <f t="shared" ref="AH483" si="2699">X483*AC480+Z483*AC483-Y483*AD480-AA483*AD483</f>
        <v>0</v>
      </c>
      <c r="AI483" s="9">
        <f t="shared" ref="AI483" si="2700">(X483*AD480+Y483*AC480+Z483*AD483+AA483*AC483)</f>
        <v>-1.5173016504013797</v>
      </c>
      <c r="AJ483" s="2">
        <f t="shared" ref="AJ483" si="2701">X483*AE480+Z483*AE483-Y483*AF480-AA483*AF483</f>
        <v>0.31964801935952836</v>
      </c>
      <c r="AK483" s="8">
        <f t="shared" ref="AK483" si="2702">(X483*AF480+Y483*AE480+Z483*AF483+AA483*AE483)</f>
        <v>0</v>
      </c>
      <c r="AM483" s="20">
        <f t="shared" ref="AM483" si="2703">1/$AN$9</f>
        <v>1</v>
      </c>
      <c r="AN483" s="27">
        <v>0</v>
      </c>
      <c r="AO483" s="21">
        <v>1</v>
      </c>
      <c r="AP483" s="26">
        <v>0</v>
      </c>
      <c r="AR483" s="1">
        <f t="shared" ref="AR483" si="2704">AH483*AM480+AJ483*AM483-AI483*AN480-AK483*AN483</f>
        <v>0.31964801935952836</v>
      </c>
      <c r="AS483" s="9">
        <f t="shared" ref="AS483" si="2705">(AH483*AN480+AI483*AM480+AJ483*AN483+AK483*AM483)</f>
        <v>-1.5173016504013797</v>
      </c>
      <c r="AT483" s="2">
        <f t="shared" ref="AT483" si="2706">AH483*AO480+AJ483*AO483-AI483*AP480-AK483*AP483</f>
        <v>0.31964801935952836</v>
      </c>
      <c r="AU483" s="8">
        <f t="shared" ref="AU483" si="2707">(AH483*AP480+AI483*AO480+AJ483*AP483+AK483*AO483)</f>
        <v>0</v>
      </c>
      <c r="AW483" s="49">
        <f t="shared" ref="AW483" si="2708">(180/PI())*ATAN(-1*(AS480/AR480))</f>
        <v>-20.427423437536056</v>
      </c>
      <c r="AY483" s="140">
        <f t="shared" ref="AY483" si="2709">20*LOG(((1-(10^(AW480/20)^2)*(1-((1-AY480)/(1+AY480))^2))^0.5))</f>
        <v>-0.62004494333704518</v>
      </c>
      <c r="AZ483" s="13"/>
      <c r="BA483" s="85">
        <f t="shared" si="2685"/>
        <v>9.0799999999999503</v>
      </c>
      <c r="BB483" s="86">
        <f t="shared" si="2686"/>
        <v>-42.835192798896664</v>
      </c>
      <c r="BC483" s="90">
        <f t="shared" si="2687"/>
        <v>-82.18687245253075</v>
      </c>
      <c r="BD483" s="92"/>
      <c r="BE483" s="88"/>
      <c r="BF483" s="144"/>
      <c r="BG483" s="142">
        <f t="shared" si="2688"/>
        <v>-9.6002553970674421E-5</v>
      </c>
    </row>
    <row r="484" spans="2:59" ht="18.600000000000001" customHeight="1">
      <c r="AY484" s="37"/>
      <c r="BA484" s="85">
        <f t="shared" si="2685"/>
        <v>9.0999999999999499</v>
      </c>
      <c r="BB484" s="86">
        <f t="shared" si="2686"/>
        <v>-42.872176248051062</v>
      </c>
      <c r="BC484" s="90">
        <f t="shared" si="2687"/>
        <v>-82.204175670137545</v>
      </c>
      <c r="BD484" s="88"/>
      <c r="BE484" s="88"/>
      <c r="BF484" s="144"/>
      <c r="BG484" s="142">
        <f t="shared" si="2688"/>
        <v>-9.5026280815022394E-5</v>
      </c>
    </row>
    <row r="485" spans="2:59" ht="18.600000000000001" customHeight="1" thickBot="1">
      <c r="D485" s="22" t="s">
        <v>60</v>
      </c>
      <c r="E485" s="22"/>
      <c r="F485" s="22"/>
      <c r="G485" s="22"/>
      <c r="H485" s="22"/>
      <c r="I485" s="22" t="s">
        <v>61</v>
      </c>
      <c r="J485" s="22"/>
      <c r="K485" s="22"/>
      <c r="L485" s="22"/>
      <c r="M485" s="23"/>
      <c r="N485" s="23"/>
      <c r="O485" s="28" t="s">
        <v>62</v>
      </c>
      <c r="P485" s="23"/>
      <c r="Q485" s="23"/>
      <c r="R485" s="23"/>
      <c r="S485" s="22"/>
      <c r="T485" s="22" t="s">
        <v>63</v>
      </c>
      <c r="U485" s="23"/>
      <c r="V485" s="23"/>
      <c r="W485" s="23"/>
      <c r="X485" s="23"/>
      <c r="Y485" s="28" t="s">
        <v>64</v>
      </c>
      <c r="Z485" s="23"/>
      <c r="AA485" s="23"/>
      <c r="AB485" s="23"/>
      <c r="AC485" s="28" t="s">
        <v>65</v>
      </c>
      <c r="AD485" s="22"/>
      <c r="AE485" s="22"/>
      <c r="AF485" s="22"/>
      <c r="AG485" s="22"/>
      <c r="AH485" s="23"/>
      <c r="AI485" s="28" t="s">
        <v>66</v>
      </c>
      <c r="AJ485" s="23"/>
      <c r="AK485" s="23"/>
      <c r="AL485" s="22"/>
      <c r="AM485" s="28" t="s">
        <v>67</v>
      </c>
      <c r="AN485" s="22"/>
      <c r="AO485" s="23"/>
      <c r="AP485" s="23"/>
      <c r="AQ485" s="23"/>
      <c r="AR485" s="23"/>
      <c r="AS485" s="28" t="s">
        <v>68</v>
      </c>
      <c r="AT485" s="23"/>
      <c r="AU485" s="23"/>
      <c r="BA485" s="85">
        <f t="shared" si="2685"/>
        <v>9.1199999999999495</v>
      </c>
      <c r="BB485" s="86">
        <f t="shared" si="2686"/>
        <v>-42.909084217360686</v>
      </c>
      <c r="BC485" s="90">
        <f t="shared" si="2687"/>
        <v>-82.221402114219657</v>
      </c>
      <c r="BD485" s="88"/>
      <c r="BE485" s="88"/>
      <c r="BF485" s="144"/>
      <c r="BG485" s="142">
        <f t="shared" si="2688"/>
        <v>-9.406183736491175E-5</v>
      </c>
    </row>
    <row r="486" spans="2:59" ht="18.600000000000001" customHeight="1" thickBot="1">
      <c r="B486" s="11"/>
      <c r="D486" s="212" t="s">
        <v>69</v>
      </c>
      <c r="E486" s="213"/>
      <c r="F486" s="214" t="s">
        <v>70</v>
      </c>
      <c r="G486" s="215"/>
      <c r="H486" s="207"/>
      <c r="I486" s="212" t="s">
        <v>71</v>
      </c>
      <c r="J486" s="213"/>
      <c r="K486" s="214" t="s">
        <v>72</v>
      </c>
      <c r="L486" s="215"/>
      <c r="M486" s="23"/>
      <c r="N486" s="208" t="s">
        <v>73</v>
      </c>
      <c r="O486" s="209"/>
      <c r="P486" s="210" t="s">
        <v>74</v>
      </c>
      <c r="Q486" s="211"/>
      <c r="R486" s="23"/>
      <c r="S486" s="212" t="s">
        <v>75</v>
      </c>
      <c r="T486" s="213"/>
      <c r="U486" s="214" t="s">
        <v>76</v>
      </c>
      <c r="V486" s="215"/>
      <c r="W486" s="22"/>
      <c r="X486" s="208" t="s">
        <v>77</v>
      </c>
      <c r="Y486" s="209"/>
      <c r="Z486" s="210" t="s">
        <v>78</v>
      </c>
      <c r="AA486" s="211"/>
      <c r="AB486" s="22"/>
      <c r="AC486" s="212" t="s">
        <v>79</v>
      </c>
      <c r="AD486" s="213"/>
      <c r="AE486" s="214" t="s">
        <v>80</v>
      </c>
      <c r="AF486" s="215"/>
      <c r="AG486" s="22"/>
      <c r="AH486" s="208" t="s">
        <v>81</v>
      </c>
      <c r="AI486" s="209"/>
      <c r="AJ486" s="210" t="s">
        <v>82</v>
      </c>
      <c r="AK486" s="211"/>
      <c r="AL486" s="22"/>
      <c r="AM486" s="212" t="s">
        <v>83</v>
      </c>
      <c r="AN486" s="213"/>
      <c r="AO486" s="214" t="s">
        <v>84</v>
      </c>
      <c r="AP486" s="215"/>
      <c r="AQ486" s="23"/>
      <c r="AR486" s="208" t="s">
        <v>85</v>
      </c>
      <c r="AS486" s="209"/>
      <c r="AT486" s="210" t="s">
        <v>86</v>
      </c>
      <c r="AU486" s="211"/>
      <c r="AW486" s="29" t="s">
        <v>4</v>
      </c>
      <c r="AY486" s="136" t="s">
        <v>46</v>
      </c>
      <c r="AZ486" s="13"/>
      <c r="BA486" s="85">
        <f t="shared" si="2685"/>
        <v>9.1399999999999508</v>
      </c>
      <c r="BB486" s="86">
        <f t="shared" si="2686"/>
        <v>-42.945916997428654</v>
      </c>
      <c r="BC486" s="90">
        <f t="shared" si="2687"/>
        <v>-82.238552296675792</v>
      </c>
      <c r="BD486" s="92"/>
      <c r="BE486" s="88"/>
      <c r="BF486" s="144"/>
      <c r="BG486" s="142">
        <f t="shared" si="2688"/>
        <v>-9.3109057683760376E-5</v>
      </c>
    </row>
    <row r="487" spans="2:59" ht="18.600000000000001" customHeight="1" thickTop="1" thickBot="1">
      <c r="B487" s="40">
        <v>1.4</v>
      </c>
      <c r="D487" s="1">
        <v>1</v>
      </c>
      <c r="E487" s="7">
        <v>0</v>
      </c>
      <c r="F487" s="2">
        <v>0</v>
      </c>
      <c r="G487" s="8">
        <v>0</v>
      </c>
      <c r="I487" s="1">
        <v>1</v>
      </c>
      <c r="J487" s="9">
        <v>0</v>
      </c>
      <c r="K487" s="2">
        <v>0</v>
      </c>
      <c r="L487" s="9">
        <f t="shared" ref="L487" si="2710">IF(0=(1-$J$9*$K$9*$B487^2),10^14,$B487*$K$9/(1-$J$9*$K$9*$B487^2))</f>
        <v>3.204524846838662</v>
      </c>
      <c r="N487" s="1">
        <f t="shared" ref="N487" si="2711">D487*I487+F487*I490-E487*J487-G487*J490</f>
        <v>1</v>
      </c>
      <c r="O487" s="9">
        <f t="shared" ref="O487" si="2712">(D487*J487+E487*I487+F487*J490+G487*I490)</f>
        <v>0</v>
      </c>
      <c r="P487" s="2">
        <f t="shared" ref="P487" si="2713">D487*K487+F487*K490-E487*L487-G487*L490</f>
        <v>0</v>
      </c>
      <c r="Q487" s="8">
        <f t="shared" ref="Q487" si="2714">(D487*L487+E487*K487+F487*L490+G487*K490)</f>
        <v>3.204524846838662</v>
      </c>
      <c r="S487" s="1">
        <v>1</v>
      </c>
      <c r="T487" s="7">
        <v>0</v>
      </c>
      <c r="U487" s="2">
        <v>0</v>
      </c>
      <c r="V487" s="8">
        <v>0</v>
      </c>
      <c r="X487" s="1">
        <f t="shared" ref="X487" si="2715">N487*S487+P487*S490-O487*T487-Q487*T490</f>
        <v>-4.4252797928469354</v>
      </c>
      <c r="Y487" s="9">
        <f t="shared" ref="Y487" si="2716">(N487*T487+O487*S487+P487*T490+Q487*S490)</f>
        <v>0</v>
      </c>
      <c r="Z487" s="2">
        <f t="shared" ref="Z487" si="2717">N487*U487+P487*U490-O487*V487-Q487*V490</f>
        <v>0</v>
      </c>
      <c r="AA487" s="8">
        <f t="shared" ref="AA487" si="2718">(N487*V487+O487*U487+P487*V490+Q487*U490)</f>
        <v>3.204524846838662</v>
      </c>
      <c r="AB487" s="22"/>
      <c r="AC487" s="1">
        <v>1</v>
      </c>
      <c r="AD487" s="9">
        <v>0</v>
      </c>
      <c r="AE487" s="2">
        <v>0</v>
      </c>
      <c r="AF487" s="9">
        <f t="shared" ref="AF487" si="2719">$B487*$AE$9</f>
        <v>1.1349659999999999</v>
      </c>
      <c r="AH487" s="1">
        <f t="shared" ref="AH487" si="2720">X487*AC487+Z487*AC490-Y487*AD487-AA487*AD490</f>
        <v>-4.4252797928469354</v>
      </c>
      <c r="AI487" s="9">
        <f t="shared" ref="AI487" si="2721">(X487*AD487+Y487*AC487+Z487*AD490+AA487*AC490)</f>
        <v>0</v>
      </c>
      <c r="AJ487" s="2">
        <f t="shared" ref="AJ487" si="2722">X487*AE487+Z487*AE490-Y487*AF487-AA487*AF490</f>
        <v>0</v>
      </c>
      <c r="AK487" s="8">
        <f t="shared" ref="AK487" si="2723">(X487*AF487+Y487*AE487+Z487*AF490+AA487*AE490)</f>
        <v>-1.8180172585296526</v>
      </c>
      <c r="AM487" s="18">
        <v>1</v>
      </c>
      <c r="AN487" s="25">
        <v>0</v>
      </c>
      <c r="AO487" s="14">
        <v>0</v>
      </c>
      <c r="AP487" s="24">
        <v>0</v>
      </c>
      <c r="AR487" s="1">
        <f t="shared" ref="AR487" si="2724">AH487*AM487+AJ487*AM490-AI487*AN487-AK487*AN490</f>
        <v>-4.4252797928469354</v>
      </c>
      <c r="AS487" s="9">
        <f t="shared" ref="AS487" si="2725">(AH487*AN487+AI487*AM487+AJ487*AN490+AK487*AM490)</f>
        <v>-1.8180172585296526</v>
      </c>
      <c r="AT487" s="2">
        <f t="shared" ref="AT487" si="2726">AH487*AO487+AJ487*AO490-AI487*AP487-AK487*AP490</f>
        <v>0</v>
      </c>
      <c r="AU487" s="8">
        <f t="shared" ref="AU487" si="2727">(AH487*AP487+AI487*AO487+AJ487*AP490+AK487*AO490)</f>
        <v>-1.8180172585296526</v>
      </c>
      <c r="AW487" s="30">
        <f t="shared" ref="AW487" si="2728">20*LOG(((1+$AN$9)/$AN$9)/((AR487+AR490)^2+(AS487+AS490)^2)^0.5)</f>
        <v>-8.5224649672137858</v>
      </c>
      <c r="AY487" s="137">
        <f t="shared" ref="AY487" si="2729">((AR487^2+AS487^2)^0.5)/((AR490^2+AS490^2)^0.5)</f>
        <v>2.5297835956089254</v>
      </c>
      <c r="AZ487" s="13"/>
      <c r="BA487" s="85">
        <f t="shared" si="2685"/>
        <v>9.1599999999999504</v>
      </c>
      <c r="BB487" s="86">
        <f t="shared" si="2686"/>
        <v>-42.982674877332173</v>
      </c>
      <c r="BC487" s="90">
        <f t="shared" si="2687"/>
        <v>-82.255626724844902</v>
      </c>
      <c r="BD487" s="92"/>
      <c r="BE487" s="88"/>
      <c r="BF487" s="144"/>
      <c r="BG487" s="142">
        <f t="shared" si="2688"/>
        <v>-9.2167778466783982E-5</v>
      </c>
    </row>
    <row r="488" spans="2:59" ht="18.600000000000001" customHeight="1" thickBot="1">
      <c r="D488" s="3"/>
      <c r="G488" s="4"/>
      <c r="I488" s="3"/>
      <c r="L488" s="4"/>
      <c r="N488" s="3"/>
      <c r="Q488" s="4"/>
      <c r="S488" s="3"/>
      <c r="V488" s="4"/>
      <c r="X488" s="3"/>
      <c r="AA488" s="4"/>
      <c r="AC488" s="3"/>
      <c r="AF488" s="4"/>
      <c r="AH488" s="3"/>
      <c r="AK488" s="4"/>
      <c r="AM488" s="18"/>
      <c r="AN488" s="14"/>
      <c r="AO488" s="14"/>
      <c r="AP488" s="19"/>
      <c r="AR488" s="3"/>
      <c r="AU488" s="4"/>
      <c r="AY488" s="138"/>
      <c r="AZ488" s="13"/>
      <c r="BA488" s="85">
        <f t="shared" si="2685"/>
        <v>9.17999999999995</v>
      </c>
      <c r="BB488" s="86">
        <f t="shared" si="2686"/>
        <v>-43.019358144631276</v>
      </c>
      <c r="BC488" s="90">
        <f t="shared" si="2687"/>
        <v>-82.27262590155712</v>
      </c>
      <c r="BD488" s="92"/>
      <c r="BE488" s="88"/>
      <c r="BF488" s="144"/>
      <c r="BG488" s="142">
        <f t="shared" si="2688"/>
        <v>-9.1237839003383323E-5</v>
      </c>
    </row>
    <row r="489" spans="2:59" ht="18.600000000000001" customHeight="1" thickBot="1">
      <c r="D489" s="216" t="s">
        <v>87</v>
      </c>
      <c r="E489" s="217"/>
      <c r="F489" s="218" t="s">
        <v>88</v>
      </c>
      <c r="G489" s="219"/>
      <c r="H489" s="207"/>
      <c r="I489" s="216" t="s">
        <v>89</v>
      </c>
      <c r="J489" s="217"/>
      <c r="K489" s="218" t="s">
        <v>90</v>
      </c>
      <c r="L489" s="219"/>
      <c r="N489" s="208" t="s">
        <v>7</v>
      </c>
      <c r="O489" s="209"/>
      <c r="P489" s="210" t="s">
        <v>8</v>
      </c>
      <c r="Q489" s="211"/>
      <c r="S489" s="216" t="s">
        <v>91</v>
      </c>
      <c r="T489" s="217"/>
      <c r="U489" s="218" t="s">
        <v>92</v>
      </c>
      <c r="V489" s="219"/>
      <c r="W489" s="22"/>
      <c r="X489" s="208" t="s">
        <v>93</v>
      </c>
      <c r="Y489" s="209"/>
      <c r="Z489" s="210" t="s">
        <v>94</v>
      </c>
      <c r="AA489" s="211"/>
      <c r="AB489" s="22"/>
      <c r="AC489" s="216" t="s">
        <v>3</v>
      </c>
      <c r="AD489" s="217"/>
      <c r="AE489" s="218" t="s">
        <v>2</v>
      </c>
      <c r="AF489" s="219"/>
      <c r="AG489" s="22"/>
      <c r="AH489" s="208" t="s">
        <v>95</v>
      </c>
      <c r="AI489" s="209"/>
      <c r="AJ489" s="210" t="s">
        <v>96</v>
      </c>
      <c r="AK489" s="211"/>
      <c r="AL489" s="22"/>
      <c r="AM489" s="216" t="s">
        <v>97</v>
      </c>
      <c r="AN489" s="217"/>
      <c r="AO489" s="218" t="s">
        <v>98</v>
      </c>
      <c r="AP489" s="219"/>
      <c r="AR489" s="208" t="s">
        <v>99</v>
      </c>
      <c r="AS489" s="209"/>
      <c r="AT489" s="210" t="s">
        <v>100</v>
      </c>
      <c r="AU489" s="211"/>
      <c r="AW489" s="48" t="s">
        <v>10</v>
      </c>
      <c r="AY489" s="139" t="s">
        <v>47</v>
      </c>
      <c r="AZ489" s="13"/>
      <c r="BA489" s="85">
        <f t="shared" si="2685"/>
        <v>9.1999999999999496</v>
      </c>
      <c r="BB489" s="86">
        <f t="shared" si="2686"/>
        <v>-43.055967085377567</v>
      </c>
      <c r="BC489" s="90">
        <f t="shared" si="2687"/>
        <v>-82.289550325183896</v>
      </c>
      <c r="BD489" s="92"/>
      <c r="BE489" s="88"/>
      <c r="BF489" s="144"/>
      <c r="BG489" s="142">
        <f t="shared" si="2688"/>
        <v>-9.0319081126995123E-5</v>
      </c>
    </row>
    <row r="490" spans="2:59" ht="18.600000000000001" customHeight="1" thickTop="1" thickBot="1">
      <c r="D490" s="1">
        <v>0</v>
      </c>
      <c r="E490" s="8">
        <f t="shared" ref="E490" si="2730">$E$9*$B487</f>
        <v>0.79339400000000004</v>
      </c>
      <c r="F490" s="2">
        <v>1</v>
      </c>
      <c r="G490" s="8">
        <v>0</v>
      </c>
      <c r="I490" s="1">
        <v>0</v>
      </c>
      <c r="J490" s="9">
        <v>0</v>
      </c>
      <c r="K490" s="2">
        <v>1</v>
      </c>
      <c r="L490" s="8">
        <v>0</v>
      </c>
      <c r="N490" s="1">
        <f t="shared" ref="N490" si="2731">D490*I487+F490*I490-E490*J487-G490*J490</f>
        <v>0</v>
      </c>
      <c r="O490" s="9">
        <f t="shared" ref="O490" si="2732">(D490*J487+E490*I487+F490*J490+G490*I490)</f>
        <v>0.79339400000000004</v>
      </c>
      <c r="P490" s="2">
        <f t="shared" ref="P490" si="2733">D490*K487+F490*K490-E490*L487-G490*L490</f>
        <v>-1.5424507863327137</v>
      </c>
      <c r="Q490" s="8">
        <f t="shared" ref="Q490" si="2734">(D490*L487+E490*K487+F490*L490+G490*K490)</f>
        <v>0</v>
      </c>
      <c r="S490" s="1">
        <v>0</v>
      </c>
      <c r="T490" s="8">
        <f t="shared" ref="T490" si="2735">$T$9*$B487</f>
        <v>1.6930059999999998</v>
      </c>
      <c r="U490" s="2">
        <v>1</v>
      </c>
      <c r="V490" s="8">
        <v>0</v>
      </c>
      <c r="X490" s="1">
        <f t="shared" ref="X490" si="2736">N490*S487+P490*S490-O490*T487-Q490*T490</f>
        <v>0</v>
      </c>
      <c r="Y490" s="9">
        <f t="shared" ref="Y490" si="2737">(N490*T487+O490*S487+P490*T490+Q490*S490)</f>
        <v>-1.817984435966002</v>
      </c>
      <c r="Z490" s="2">
        <f t="shared" ref="Z490" si="2738">N490*U487+P490*U490-O490*V487-Q490*V490</f>
        <v>-1.5424507863327137</v>
      </c>
      <c r="AA490" s="8">
        <f t="shared" ref="AA490" si="2739">(N490*V487+O490*U487+P490*V490+Q490*U490)</f>
        <v>0</v>
      </c>
      <c r="AB490" s="22"/>
      <c r="AC490" s="1">
        <v>0</v>
      </c>
      <c r="AD490" s="9">
        <v>0</v>
      </c>
      <c r="AE490" s="2">
        <v>1</v>
      </c>
      <c r="AF490" s="8">
        <v>0</v>
      </c>
      <c r="AH490" s="1">
        <f t="shared" ref="AH490" si="2740">X490*AC487+Z490*AC490-Y490*AD487-AA490*AD490</f>
        <v>0</v>
      </c>
      <c r="AI490" s="9">
        <f t="shared" ref="AI490" si="2741">(X490*AD487+Y490*AC487+Z490*AD490+AA490*AC490)</f>
        <v>-1.817984435966002</v>
      </c>
      <c r="AJ490" s="2">
        <f t="shared" ref="AJ490" si="2742">X490*AE487+Z490*AE490-Y490*AF487-AA490*AF490</f>
        <v>0.52089973701787562</v>
      </c>
      <c r="AK490" s="8">
        <f t="shared" ref="AK490" si="2743">(X490*AF487+Y490*AE487+Z490*AF490+AA490*AE490)</f>
        <v>0</v>
      </c>
      <c r="AM490" s="20">
        <f t="shared" ref="AM490" si="2744">1/$AN$9</f>
        <v>1</v>
      </c>
      <c r="AN490" s="27">
        <v>0</v>
      </c>
      <c r="AO490" s="21">
        <v>1</v>
      </c>
      <c r="AP490" s="26">
        <v>0</v>
      </c>
      <c r="AR490" s="1">
        <f t="shared" ref="AR490" si="2745">AH490*AM487+AJ490*AM490-AI490*AN487-AK490*AN490</f>
        <v>0.52089973701787562</v>
      </c>
      <c r="AS490" s="9">
        <f t="shared" ref="AS490" si="2746">(AH490*AN487+AI490*AM487+AJ490*AN490+AK490*AM490)</f>
        <v>-1.817984435966002</v>
      </c>
      <c r="AT490" s="2">
        <f t="shared" ref="AT490" si="2747">AH490*AO487+AJ490*AO490-AI490*AP487-AK490*AP490</f>
        <v>0.52089973701787562</v>
      </c>
      <c r="AU490" s="8">
        <f t="shared" ref="AU490" si="2748">(AH490*AP487+AI490*AO487+AJ490*AP490+AK490*AO490)</f>
        <v>0</v>
      </c>
      <c r="AW490" s="49">
        <f t="shared" ref="AW490" si="2749">(180/PI())*ATAN(-1*(AS487/AR487))</f>
        <v>-22.334102718595332</v>
      </c>
      <c r="AY490" s="140">
        <f t="shared" ref="AY490" si="2750">20*LOG(((1-(10^(AW487/20)^2)*(1-((1-AY487)/(1+AY487))^2))^0.5))</f>
        <v>-0.52630119930609298</v>
      </c>
      <c r="AZ490" s="13"/>
      <c r="BA490" s="85">
        <f t="shared" si="2685"/>
        <v>9.2199999999999491</v>
      </c>
      <c r="BB490" s="86">
        <f t="shared" si="2686"/>
        <v>-43.092501984122961</v>
      </c>
      <c r="BC490" s="90">
        <f t="shared" si="2687"/>
        <v>-82.306400489687491</v>
      </c>
      <c r="BD490" s="92"/>
      <c r="BE490" s="88"/>
      <c r="BF490" s="144"/>
      <c r="BG490" s="142">
        <f t="shared" si="2688"/>
        <v>-8.941134917265783E-5</v>
      </c>
    </row>
    <row r="491" spans="2:59" ht="18.600000000000001" customHeight="1">
      <c r="AY491" s="37"/>
      <c r="BA491" s="85">
        <f t="shared" si="2685"/>
        <v>9.2399999999999505</v>
      </c>
      <c r="BB491" s="86">
        <f t="shared" si="2686"/>
        <v>-43.128963123928287</v>
      </c>
      <c r="BC491" s="90">
        <f t="shared" si="2687"/>
        <v>-82.323176884669934</v>
      </c>
      <c r="BD491" s="88"/>
      <c r="BE491" s="88"/>
      <c r="BF491" s="144"/>
      <c r="BG491" s="142">
        <f t="shared" si="2688"/>
        <v>-8.8514489926862737E-5</v>
      </c>
    </row>
    <row r="492" spans="2:59" ht="18.600000000000001" customHeight="1" thickBot="1">
      <c r="D492" s="22" t="s">
        <v>60</v>
      </c>
      <c r="E492" s="22"/>
      <c r="F492" s="22"/>
      <c r="G492" s="22"/>
      <c r="H492" s="22"/>
      <c r="I492" s="22" t="s">
        <v>61</v>
      </c>
      <c r="J492" s="22"/>
      <c r="K492" s="22"/>
      <c r="L492" s="22"/>
      <c r="M492" s="23"/>
      <c r="N492" s="23"/>
      <c r="O492" s="28" t="s">
        <v>62</v>
      </c>
      <c r="P492" s="23"/>
      <c r="Q492" s="23"/>
      <c r="R492" s="23"/>
      <c r="S492" s="22"/>
      <c r="T492" s="22" t="s">
        <v>63</v>
      </c>
      <c r="U492" s="23"/>
      <c r="V492" s="23"/>
      <c r="W492" s="23"/>
      <c r="X492" s="23"/>
      <c r="Y492" s="28" t="s">
        <v>64</v>
      </c>
      <c r="Z492" s="23"/>
      <c r="AA492" s="23"/>
      <c r="AB492" s="23"/>
      <c r="AC492" s="28" t="s">
        <v>65</v>
      </c>
      <c r="AD492" s="22"/>
      <c r="AE492" s="22"/>
      <c r="AF492" s="22"/>
      <c r="AG492" s="22"/>
      <c r="AH492" s="23"/>
      <c r="AI492" s="28" t="s">
        <v>66</v>
      </c>
      <c r="AJ492" s="23"/>
      <c r="AK492" s="23"/>
      <c r="AL492" s="22"/>
      <c r="AM492" s="28" t="s">
        <v>67</v>
      </c>
      <c r="AN492" s="22"/>
      <c r="AO492" s="23"/>
      <c r="AP492" s="23"/>
      <c r="AQ492" s="23"/>
      <c r="AR492" s="23"/>
      <c r="AS492" s="28" t="s">
        <v>68</v>
      </c>
      <c r="AT492" s="23"/>
      <c r="AU492" s="23"/>
      <c r="BA492" s="85">
        <f t="shared" si="2685"/>
        <v>9.25999999999995</v>
      </c>
      <c r="BB492" s="86">
        <f t="shared" si="2686"/>
        <v>-43.165350786372009</v>
      </c>
      <c r="BC492" s="90">
        <f t="shared" si="2687"/>
        <v>-82.339879995421128</v>
      </c>
      <c r="BD492" s="88"/>
      <c r="BE492" s="88"/>
      <c r="BF492" s="144"/>
      <c r="BG492" s="142">
        <f t="shared" si="2688"/>
        <v>-8.7628352591870301E-5</v>
      </c>
    </row>
    <row r="493" spans="2:59" ht="18.600000000000001" customHeight="1" thickBot="1">
      <c r="B493" s="11"/>
      <c r="D493" s="212" t="s">
        <v>69</v>
      </c>
      <c r="E493" s="213"/>
      <c r="F493" s="214" t="s">
        <v>70</v>
      </c>
      <c r="G493" s="215"/>
      <c r="H493" s="207"/>
      <c r="I493" s="212" t="s">
        <v>71</v>
      </c>
      <c r="J493" s="213"/>
      <c r="K493" s="214" t="s">
        <v>72</v>
      </c>
      <c r="L493" s="215"/>
      <c r="M493" s="23"/>
      <c r="N493" s="208" t="s">
        <v>73</v>
      </c>
      <c r="O493" s="209"/>
      <c r="P493" s="210" t="s">
        <v>74</v>
      </c>
      <c r="Q493" s="211"/>
      <c r="R493" s="23"/>
      <c r="S493" s="212" t="s">
        <v>75</v>
      </c>
      <c r="T493" s="213"/>
      <c r="U493" s="214" t="s">
        <v>76</v>
      </c>
      <c r="V493" s="215"/>
      <c r="W493" s="22"/>
      <c r="X493" s="208" t="s">
        <v>77</v>
      </c>
      <c r="Y493" s="209"/>
      <c r="Z493" s="210" t="s">
        <v>78</v>
      </c>
      <c r="AA493" s="211"/>
      <c r="AB493" s="22"/>
      <c r="AC493" s="212" t="s">
        <v>79</v>
      </c>
      <c r="AD493" s="213"/>
      <c r="AE493" s="214" t="s">
        <v>80</v>
      </c>
      <c r="AF493" s="215"/>
      <c r="AG493" s="22"/>
      <c r="AH493" s="208" t="s">
        <v>81</v>
      </c>
      <c r="AI493" s="209"/>
      <c r="AJ493" s="210" t="s">
        <v>82</v>
      </c>
      <c r="AK493" s="211"/>
      <c r="AL493" s="22"/>
      <c r="AM493" s="212" t="s">
        <v>83</v>
      </c>
      <c r="AN493" s="213"/>
      <c r="AO493" s="214" t="s">
        <v>84</v>
      </c>
      <c r="AP493" s="215"/>
      <c r="AQ493" s="23"/>
      <c r="AR493" s="208" t="s">
        <v>85</v>
      </c>
      <c r="AS493" s="209"/>
      <c r="AT493" s="210" t="s">
        <v>86</v>
      </c>
      <c r="AU493" s="211"/>
      <c r="AW493" s="29" t="s">
        <v>4</v>
      </c>
      <c r="AY493" s="136" t="s">
        <v>46</v>
      </c>
      <c r="AZ493" s="13"/>
      <c r="BA493" s="85">
        <f t="shared" si="2685"/>
        <v>9.2799999999999496</v>
      </c>
      <c r="BB493" s="86">
        <f t="shared" si="2686"/>
        <v>-43.201665251558822</v>
      </c>
      <c r="BC493" s="90">
        <f t="shared" si="2687"/>
        <v>-82.35651030296647</v>
      </c>
      <c r="BD493" s="92"/>
      <c r="BE493" s="88"/>
      <c r="BF493" s="144"/>
      <c r="BG493" s="142">
        <f t="shared" si="2688"/>
        <v>-8.6752788742311887E-5</v>
      </c>
    </row>
    <row r="494" spans="2:59" ht="18.600000000000001" customHeight="1" thickTop="1" thickBot="1">
      <c r="B494" s="40">
        <v>1.42</v>
      </c>
      <c r="D494" s="1">
        <v>1</v>
      </c>
      <c r="E494" s="7">
        <v>0</v>
      </c>
      <c r="F494" s="2">
        <v>0</v>
      </c>
      <c r="G494" s="8">
        <v>0</v>
      </c>
      <c r="I494" s="1">
        <v>1</v>
      </c>
      <c r="J494" s="9">
        <v>0</v>
      </c>
      <c r="K494" s="2">
        <v>0</v>
      </c>
      <c r="L494" s="9">
        <f t="shared" ref="L494" si="2751">IF(0=(1-$J$9*$K$9*$B494^2),10^14,$B494*$K$9/(1-$J$9*$K$9*$B494^2))</f>
        <v>3.3838193935176877</v>
      </c>
      <c r="N494" s="1">
        <f t="shared" ref="N494" si="2752">D494*I494+F494*I497-E494*J494-G494*J497</f>
        <v>1</v>
      </c>
      <c r="O494" s="9">
        <f t="shared" ref="O494" si="2753">(D494*J494+E494*I494+F494*J497+G494*I497)</f>
        <v>0</v>
      </c>
      <c r="P494" s="2">
        <f t="shared" ref="P494" si="2754">D494*K494+F494*K497-E494*L494-G494*L497</f>
        <v>0</v>
      </c>
      <c r="Q494" s="8">
        <f t="shared" ref="Q494" si="2755">(D494*L494+E494*K494+F494*L497+G494*K497)</f>
        <v>3.3838193935176877</v>
      </c>
      <c r="S494" s="1">
        <v>1</v>
      </c>
      <c r="T494" s="7">
        <v>0</v>
      </c>
      <c r="U494" s="2">
        <v>0</v>
      </c>
      <c r="V494" s="8">
        <v>0</v>
      </c>
      <c r="X494" s="1">
        <f t="shared" ref="X494" si="2756">N494*S494+P494*S497-O494*T494-Q494*T497</f>
        <v>-4.8106669152295458</v>
      </c>
      <c r="Y494" s="9">
        <f t="shared" ref="Y494" si="2757">(N494*T494+O494*S494+P494*T497+Q494*S497)</f>
        <v>0</v>
      </c>
      <c r="Z494" s="2">
        <f t="shared" ref="Z494" si="2758">N494*U494+P494*U497-O494*V494-Q494*V497</f>
        <v>0</v>
      </c>
      <c r="AA494" s="8">
        <f t="shared" ref="AA494" si="2759">(N494*V494+O494*U494+P494*V497+Q494*U497)</f>
        <v>3.3838193935176877</v>
      </c>
      <c r="AB494" s="22"/>
      <c r="AC494" s="1">
        <v>1</v>
      </c>
      <c r="AD494" s="9">
        <v>0</v>
      </c>
      <c r="AE494" s="2">
        <v>0</v>
      </c>
      <c r="AF494" s="9">
        <f t="shared" ref="AF494" si="2760">$B494*$AE$9</f>
        <v>1.1511798</v>
      </c>
      <c r="AH494" s="1">
        <f t="shared" ref="AH494" si="2761">X494*AC494+Z494*AC497-Y494*AD494-AA494*AD497</f>
        <v>-4.8106669152295458</v>
      </c>
      <c r="AI494" s="9">
        <f t="shared" ref="AI494" si="2762">(X494*AD494+Y494*AC494+Z494*AD497+AA494*AC497)</f>
        <v>0</v>
      </c>
      <c r="AJ494" s="2">
        <f t="shared" ref="AJ494" si="2763">X494*AE494+Z494*AE497-Y494*AF494-AA494*AF497</f>
        <v>0</v>
      </c>
      <c r="AK494" s="8">
        <f t="shared" ref="AK494" si="2764">(X494*AF494+Y494*AE494+Z494*AF497+AA494*AE497)</f>
        <v>-2.154123183822878</v>
      </c>
      <c r="AM494" s="18">
        <v>1</v>
      </c>
      <c r="AN494" s="25">
        <v>0</v>
      </c>
      <c r="AO494" s="14">
        <v>0</v>
      </c>
      <c r="AP494" s="24">
        <v>0</v>
      </c>
      <c r="AR494" s="1">
        <f t="shared" ref="AR494" si="2765">AH494*AM494+AJ494*AM497-AI494*AN494-AK494*AN497</f>
        <v>-4.8106669152295458</v>
      </c>
      <c r="AS494" s="9">
        <f t="shared" ref="AS494" si="2766">(AH494*AN494+AI494*AM494+AJ494*AN497+AK494*AM497)</f>
        <v>-2.154123183822878</v>
      </c>
      <c r="AT494" s="2">
        <f t="shared" ref="AT494" si="2767">AH494*AO494+AJ494*AO497-AI494*AP494-AK494*AP497</f>
        <v>0</v>
      </c>
      <c r="AU494" s="8">
        <f t="shared" ref="AU494" si="2768">(AH494*AP494+AI494*AO494+AJ494*AP497+AK494*AO497)</f>
        <v>-2.154123183822878</v>
      </c>
      <c r="AW494" s="30">
        <f t="shared" ref="AW494" si="2769">20*LOG(((1+$AN$9)/$AN$9)/((AR494+AR497)^2+(AS494+AS497)^2)^0.5)</f>
        <v>-9.4195136016458214</v>
      </c>
      <c r="AY494" s="137">
        <f t="shared" ref="AY494" si="2770">((AR494^2+AS494^2)^0.5)/((AR497^2+AS497^2)^0.5)</f>
        <v>2.3086476821642332</v>
      </c>
      <c r="AZ494" s="13"/>
      <c r="BA494" s="85">
        <f t="shared" si="2685"/>
        <v>9.2999999999999492</v>
      </c>
      <c r="BB494" s="86">
        <f t="shared" si="2686"/>
        <v>-43.237906798128201</v>
      </c>
      <c r="BC494" s="90">
        <f t="shared" si="2687"/>
        <v>-82.373068284113771</v>
      </c>
      <c r="BD494" s="92"/>
      <c r="BE494" s="88"/>
      <c r="BF494" s="144"/>
      <c r="BG494" s="142">
        <f t="shared" si="2688"/>
        <v>-8.5887652276969809E-5</v>
      </c>
    </row>
    <row r="495" spans="2:59" ht="18.600000000000001" customHeight="1" thickBot="1">
      <c r="D495" s="3"/>
      <c r="G495" s="4"/>
      <c r="I495" s="3"/>
      <c r="L495" s="4"/>
      <c r="N495" s="3"/>
      <c r="Q495" s="4"/>
      <c r="S495" s="3"/>
      <c r="V495" s="4"/>
      <c r="X495" s="3"/>
      <c r="AA495" s="4"/>
      <c r="AC495" s="3"/>
      <c r="AF495" s="4"/>
      <c r="AH495" s="3"/>
      <c r="AK495" s="4"/>
      <c r="AM495" s="18"/>
      <c r="AN495" s="14"/>
      <c r="AO495" s="14"/>
      <c r="AP495" s="19"/>
      <c r="AR495" s="3"/>
      <c r="AU495" s="4"/>
      <c r="AY495" s="138"/>
      <c r="AZ495" s="13"/>
      <c r="BA495" s="85">
        <f t="shared" si="2685"/>
        <v>9.3199999999999505</v>
      </c>
      <c r="BB495" s="86">
        <f t="shared" si="2686"/>
        <v>-43.27407570326298</v>
      </c>
      <c r="BC495" s="90">
        <f t="shared" si="2687"/>
        <v>-82.389554411499574</v>
      </c>
      <c r="BD495" s="92"/>
      <c r="BE495" s="88"/>
      <c r="BF495" s="144"/>
      <c r="BG495" s="142">
        <f t="shared" si="2688"/>
        <v>-8.5032799386951377E-5</v>
      </c>
    </row>
    <row r="496" spans="2:59" ht="18.600000000000001" customHeight="1" thickBot="1">
      <c r="D496" s="216" t="s">
        <v>87</v>
      </c>
      <c r="E496" s="217"/>
      <c r="F496" s="218" t="s">
        <v>88</v>
      </c>
      <c r="G496" s="219"/>
      <c r="H496" s="207"/>
      <c r="I496" s="216" t="s">
        <v>89</v>
      </c>
      <c r="J496" s="217"/>
      <c r="K496" s="218" t="s">
        <v>90</v>
      </c>
      <c r="L496" s="219"/>
      <c r="N496" s="208" t="s">
        <v>7</v>
      </c>
      <c r="O496" s="209"/>
      <c r="P496" s="210" t="s">
        <v>8</v>
      </c>
      <c r="Q496" s="211"/>
      <c r="S496" s="216" t="s">
        <v>91</v>
      </c>
      <c r="T496" s="217"/>
      <c r="U496" s="218" t="s">
        <v>92</v>
      </c>
      <c r="V496" s="219"/>
      <c r="W496" s="22"/>
      <c r="X496" s="208" t="s">
        <v>93</v>
      </c>
      <c r="Y496" s="209"/>
      <c r="Z496" s="210" t="s">
        <v>94</v>
      </c>
      <c r="AA496" s="211"/>
      <c r="AB496" s="22"/>
      <c r="AC496" s="216" t="s">
        <v>3</v>
      </c>
      <c r="AD496" s="217"/>
      <c r="AE496" s="218" t="s">
        <v>2</v>
      </c>
      <c r="AF496" s="219"/>
      <c r="AG496" s="22"/>
      <c r="AH496" s="208" t="s">
        <v>95</v>
      </c>
      <c r="AI496" s="209"/>
      <c r="AJ496" s="210" t="s">
        <v>96</v>
      </c>
      <c r="AK496" s="211"/>
      <c r="AL496" s="22"/>
      <c r="AM496" s="216" t="s">
        <v>97</v>
      </c>
      <c r="AN496" s="217"/>
      <c r="AO496" s="218" t="s">
        <v>98</v>
      </c>
      <c r="AP496" s="219"/>
      <c r="AR496" s="208" t="s">
        <v>99</v>
      </c>
      <c r="AS496" s="209"/>
      <c r="AT496" s="210" t="s">
        <v>100</v>
      </c>
      <c r="AU496" s="211"/>
      <c r="AW496" s="48" t="s">
        <v>10</v>
      </c>
      <c r="AY496" s="139" t="s">
        <v>47</v>
      </c>
      <c r="AZ496" s="13"/>
      <c r="BA496" s="85">
        <f t="shared" si="2685"/>
        <v>9.3399999999999395</v>
      </c>
      <c r="BB496" s="86">
        <f t="shared" si="2686"/>
        <v>-43.31017224269786</v>
      </c>
      <c r="BC496" s="90">
        <f t="shared" si="2687"/>
        <v>-82.405969153634857</v>
      </c>
      <c r="BD496" s="92"/>
      <c r="BE496" s="88"/>
      <c r="BF496" s="144"/>
      <c r="BG496" s="142">
        <f t="shared" si="2688"/>
        <v>-8.4188088508433439E-5</v>
      </c>
    </row>
    <row r="497" spans="2:59" ht="18.600000000000001" customHeight="1" thickTop="1" thickBot="1">
      <c r="D497" s="1">
        <v>0</v>
      </c>
      <c r="E497" s="8">
        <f t="shared" ref="E497" si="2771">$E$9*$B494</f>
        <v>0.8047282</v>
      </c>
      <c r="F497" s="2">
        <v>1</v>
      </c>
      <c r="G497" s="8">
        <v>0</v>
      </c>
      <c r="I497" s="1">
        <v>0</v>
      </c>
      <c r="J497" s="9">
        <v>0</v>
      </c>
      <c r="K497" s="2">
        <v>1</v>
      </c>
      <c r="L497" s="8">
        <v>0</v>
      </c>
      <c r="N497" s="1">
        <f t="shared" ref="N497" si="2772">D497*I494+F497*I497-E497*J494-G497*J497</f>
        <v>0</v>
      </c>
      <c r="O497" s="9">
        <f t="shared" ref="O497" si="2773">(D497*J494+E497*I494+F497*J497+G497*I497)</f>
        <v>0.8047282</v>
      </c>
      <c r="P497" s="2">
        <f t="shared" ref="P497" si="2774">D497*K494+F497*K497-E497*L494-G497*L497</f>
        <v>-1.7230548896705806</v>
      </c>
      <c r="Q497" s="8">
        <f t="shared" ref="Q497" si="2775">(D497*L494+E497*K494+F497*L497+G497*K497)</f>
        <v>0</v>
      </c>
      <c r="S497" s="1">
        <v>0</v>
      </c>
      <c r="T497" s="8">
        <f t="shared" ref="T497" si="2776">$T$9*$B494</f>
        <v>1.7171917999999999</v>
      </c>
      <c r="U497" s="2">
        <v>1</v>
      </c>
      <c r="V497" s="8">
        <v>0</v>
      </c>
      <c r="X497" s="1">
        <f t="shared" ref="X497" si="2777">N497*S494+P497*S497-O497*T494-Q497*T497</f>
        <v>0</v>
      </c>
      <c r="Y497" s="9">
        <f t="shared" ref="Y497" si="2778">(N497*T494+O497*S494+P497*T497+Q497*S497)</f>
        <v>-2.1540875274922255</v>
      </c>
      <c r="Z497" s="2">
        <f t="shared" ref="Z497" si="2779">N497*U494+P497*U497-O497*V494-Q497*V497</f>
        <v>-1.7230548896705806</v>
      </c>
      <c r="AA497" s="8">
        <f t="shared" ref="AA497" si="2780">(N497*V494+O497*U494+P497*V497+Q497*U497)</f>
        <v>0</v>
      </c>
      <c r="AB497" s="22"/>
      <c r="AC497" s="1">
        <v>0</v>
      </c>
      <c r="AD497" s="9">
        <v>0</v>
      </c>
      <c r="AE497" s="2">
        <v>1</v>
      </c>
      <c r="AF497" s="8">
        <v>0</v>
      </c>
      <c r="AH497" s="1">
        <f t="shared" ref="AH497" si="2781">X497*AC494+Z497*AC497-Y497*AD494-AA497*AD497</f>
        <v>0</v>
      </c>
      <c r="AI497" s="9">
        <f t="shared" ref="AI497" si="2782">(X497*AD494+Y497*AC494+Z497*AD497+AA497*AC497)</f>
        <v>-2.1540875274922255</v>
      </c>
      <c r="AJ497" s="2">
        <f t="shared" ref="AJ497" si="2783">X497*AE494+Z497*AE497-Y497*AF494-AA497*AF497</f>
        <v>0.75668715941041409</v>
      </c>
      <c r="AK497" s="8">
        <f t="shared" ref="AK497" si="2784">(X497*AF494+Y497*AE494+Z497*AF497+AA497*AE497)</f>
        <v>0</v>
      </c>
      <c r="AM497" s="20">
        <f t="shared" ref="AM497" si="2785">1/$AN$9</f>
        <v>1</v>
      </c>
      <c r="AN497" s="27">
        <v>0</v>
      </c>
      <c r="AO497" s="21">
        <v>1</v>
      </c>
      <c r="AP497" s="26">
        <v>0</v>
      </c>
      <c r="AR497" s="1">
        <f t="shared" ref="AR497" si="2786">AH497*AM494+AJ497*AM497-AI497*AN494-AK497*AN497</f>
        <v>0.75668715941041409</v>
      </c>
      <c r="AS497" s="9">
        <f t="shared" ref="AS497" si="2787">(AH497*AN494+AI497*AM494+AJ497*AN497+AK497*AM497)</f>
        <v>-2.1540875274922255</v>
      </c>
      <c r="AT497" s="2">
        <f t="shared" ref="AT497" si="2788">AH497*AO494+AJ497*AO497-AI497*AP494-AK497*AP497</f>
        <v>0.75668715941041409</v>
      </c>
      <c r="AU497" s="8">
        <f t="shared" ref="AU497" si="2789">(AH497*AP494+AI497*AO494+AJ497*AP497+AK497*AO497)</f>
        <v>0</v>
      </c>
      <c r="AW497" s="49">
        <f t="shared" ref="AW497" si="2790">(180/PI())*ATAN(-1*(AS494/AR494))</f>
        <v>-24.121907973098356</v>
      </c>
      <c r="AY497" s="140">
        <f t="shared" ref="AY497" si="2791">20*LOG(((1-(10^(AW494/20)^2)*(1-((1-AY494)/(1+AY494))^2))^0.5))</f>
        <v>-0.44033189438311005</v>
      </c>
      <c r="AZ497" s="13"/>
      <c r="BA497" s="85">
        <f t="shared" si="2685"/>
        <v>9.3599999999999408</v>
      </c>
      <c r="BB497" s="86">
        <f t="shared" si="2686"/>
        <v>-43.346196690727922</v>
      </c>
      <c r="BC497" s="90">
        <f t="shared" si="2687"/>
        <v>-82.422312974950131</v>
      </c>
      <c r="BD497" s="92"/>
      <c r="BE497" s="88"/>
      <c r="BF497" s="144"/>
      <c r="BG497" s="142">
        <f t="shared" si="2688"/>
        <v>-8.3353380288907935E-5</v>
      </c>
    </row>
    <row r="498" spans="2:59" ht="18.600000000000001" customHeight="1">
      <c r="AY498" s="37"/>
      <c r="BA498" s="85">
        <f t="shared" si="2685"/>
        <v>9.3799999999999404</v>
      </c>
      <c r="BB498" s="86">
        <f t="shared" si="2686"/>
        <v>-43.382149320216953</v>
      </c>
      <c r="BC498" s="90">
        <f t="shared" si="2687"/>
        <v>-82.438586335839958</v>
      </c>
      <c r="BD498" s="88"/>
      <c r="BE498" s="88"/>
      <c r="BF498" s="144"/>
      <c r="BG498" s="142">
        <f t="shared" si="2688"/>
        <v>-8.2528537544748222E-5</v>
      </c>
    </row>
    <row r="499" spans="2:59" ht="18.600000000000001" customHeight="1" thickBot="1">
      <c r="D499" s="22" t="s">
        <v>60</v>
      </c>
      <c r="E499" s="22"/>
      <c r="F499" s="22"/>
      <c r="G499" s="22"/>
      <c r="H499" s="22"/>
      <c r="I499" s="22" t="s">
        <v>61</v>
      </c>
      <c r="J499" s="22"/>
      <c r="K499" s="22"/>
      <c r="L499" s="22"/>
      <c r="M499" s="23"/>
      <c r="N499" s="23"/>
      <c r="O499" s="28" t="s">
        <v>62</v>
      </c>
      <c r="P499" s="23"/>
      <c r="Q499" s="23"/>
      <c r="R499" s="23"/>
      <c r="S499" s="22"/>
      <c r="T499" s="22" t="s">
        <v>63</v>
      </c>
      <c r="U499" s="23"/>
      <c r="V499" s="23"/>
      <c r="W499" s="23"/>
      <c r="X499" s="23"/>
      <c r="Y499" s="28" t="s">
        <v>64</v>
      </c>
      <c r="Z499" s="23"/>
      <c r="AA499" s="23"/>
      <c r="AB499" s="23"/>
      <c r="AC499" s="28" t="s">
        <v>65</v>
      </c>
      <c r="AD499" s="22"/>
      <c r="AE499" s="22"/>
      <c r="AF499" s="22"/>
      <c r="AG499" s="22"/>
      <c r="AH499" s="23"/>
      <c r="AI499" s="28" t="s">
        <v>66</v>
      </c>
      <c r="AJ499" s="23"/>
      <c r="AK499" s="23"/>
      <c r="AL499" s="22"/>
      <c r="AM499" s="28" t="s">
        <v>67</v>
      </c>
      <c r="AN499" s="22"/>
      <c r="AO499" s="23"/>
      <c r="AP499" s="23"/>
      <c r="AQ499" s="23"/>
      <c r="AR499" s="23"/>
      <c r="AS499" s="28" t="s">
        <v>68</v>
      </c>
      <c r="AT499" s="23"/>
      <c r="AU499" s="23"/>
      <c r="BA499" s="85">
        <f t="shared" si="2685"/>
        <v>9.39999999999994</v>
      </c>
      <c r="BB499" s="86">
        <f t="shared" si="2686"/>
        <v>-43.418030402606</v>
      </c>
      <c r="BC499" s="90">
        <f t="shared" si="2687"/>
        <v>-82.454789692706839</v>
      </c>
      <c r="BD499" s="88"/>
      <c r="BE499" s="88"/>
      <c r="BF499" s="144"/>
      <c r="BG499" s="142">
        <f t="shared" si="2688"/>
        <v>-8.1713425225526267E-5</v>
      </c>
    </row>
    <row r="500" spans="2:59" ht="18.600000000000001" customHeight="1" thickBot="1">
      <c r="B500" s="11"/>
      <c r="D500" s="212" t="s">
        <v>69</v>
      </c>
      <c r="E500" s="213"/>
      <c r="F500" s="214" t="s">
        <v>70</v>
      </c>
      <c r="G500" s="215"/>
      <c r="H500" s="207"/>
      <c r="I500" s="212" t="s">
        <v>71</v>
      </c>
      <c r="J500" s="213"/>
      <c r="K500" s="214" t="s">
        <v>72</v>
      </c>
      <c r="L500" s="215"/>
      <c r="M500" s="23"/>
      <c r="N500" s="208" t="s">
        <v>73</v>
      </c>
      <c r="O500" s="209"/>
      <c r="P500" s="210" t="s">
        <v>74</v>
      </c>
      <c r="Q500" s="211"/>
      <c r="R500" s="23"/>
      <c r="S500" s="212" t="s">
        <v>75</v>
      </c>
      <c r="T500" s="213"/>
      <c r="U500" s="214" t="s">
        <v>76</v>
      </c>
      <c r="V500" s="215"/>
      <c r="W500" s="22"/>
      <c r="X500" s="208" t="s">
        <v>77</v>
      </c>
      <c r="Y500" s="209"/>
      <c r="Z500" s="210" t="s">
        <v>78</v>
      </c>
      <c r="AA500" s="211"/>
      <c r="AB500" s="22"/>
      <c r="AC500" s="212" t="s">
        <v>79</v>
      </c>
      <c r="AD500" s="213"/>
      <c r="AE500" s="214" t="s">
        <v>80</v>
      </c>
      <c r="AF500" s="215"/>
      <c r="AG500" s="22"/>
      <c r="AH500" s="208" t="s">
        <v>81</v>
      </c>
      <c r="AI500" s="209"/>
      <c r="AJ500" s="210" t="s">
        <v>82</v>
      </c>
      <c r="AK500" s="211"/>
      <c r="AL500" s="22"/>
      <c r="AM500" s="212" t="s">
        <v>83</v>
      </c>
      <c r="AN500" s="213"/>
      <c r="AO500" s="214" t="s">
        <v>84</v>
      </c>
      <c r="AP500" s="215"/>
      <c r="AQ500" s="23"/>
      <c r="AR500" s="208" t="s">
        <v>85</v>
      </c>
      <c r="AS500" s="209"/>
      <c r="AT500" s="210" t="s">
        <v>86</v>
      </c>
      <c r="AU500" s="211"/>
      <c r="AW500" s="29" t="s">
        <v>4</v>
      </c>
      <c r="AY500" s="136" t="s">
        <v>46</v>
      </c>
      <c r="AZ500" s="13"/>
      <c r="BA500" s="85">
        <f t="shared" si="2685"/>
        <v>9.4199999999999395</v>
      </c>
      <c r="BB500" s="86">
        <f t="shared" si="2686"/>
        <v>-43.453840207921658</v>
      </c>
      <c r="BC500" s="90">
        <f t="shared" si="2687"/>
        <v>-82.470923498004609</v>
      </c>
      <c r="BD500" s="92"/>
      <c r="BE500" s="88"/>
      <c r="BF500" s="144"/>
      <c r="BG500" s="142">
        <f t="shared" si="2688"/>
        <v>-8.0907910378329379E-5</v>
      </c>
    </row>
    <row r="501" spans="2:59" ht="18.600000000000001" customHeight="1" thickTop="1" thickBot="1">
      <c r="B501" s="40">
        <v>1.44</v>
      </c>
      <c r="D501" s="1">
        <v>1</v>
      </c>
      <c r="E501" s="7">
        <v>0</v>
      </c>
      <c r="F501" s="2">
        <v>0</v>
      </c>
      <c r="G501" s="8">
        <v>0</v>
      </c>
      <c r="I501" s="1">
        <v>1</v>
      </c>
      <c r="J501" s="9">
        <v>0</v>
      </c>
      <c r="K501" s="2">
        <v>0</v>
      </c>
      <c r="L501" s="9">
        <f t="shared" ref="L501" si="2792">IF(0=(1-$J$9*$K$9*$B501^2),10^14,$B501*$K$9/(1-$J$9*$K$9*$B501^2))</f>
        <v>3.5806507174943687</v>
      </c>
      <c r="N501" s="1">
        <f t="shared" ref="N501" si="2793">D501*I501+F501*I504-E501*J501-G501*J504</f>
        <v>1</v>
      </c>
      <c r="O501" s="9">
        <f t="shared" ref="O501" si="2794">(D501*J501+E501*I501+F501*J504+G501*I504)</f>
        <v>0</v>
      </c>
      <c r="P501" s="2">
        <f t="shared" ref="P501" si="2795">D501*K501+F501*K504-E501*L501-G501*L504</f>
        <v>0</v>
      </c>
      <c r="Q501" s="8">
        <f t="shared" ref="Q501" si="2796">(D501*L501+E501*K501+F501*L504+G501*K504)</f>
        <v>3.5806507174943687</v>
      </c>
      <c r="S501" s="1">
        <v>1</v>
      </c>
      <c r="T501" s="7">
        <v>0</v>
      </c>
      <c r="U501" s="2">
        <v>0</v>
      </c>
      <c r="V501" s="8">
        <v>0</v>
      </c>
      <c r="X501" s="1">
        <f t="shared" ref="X501" si="2797">N501*S501+P501*S504-O501*T501-Q501*T504</f>
        <v>-5.2352649528686213</v>
      </c>
      <c r="Y501" s="9">
        <f t="shared" ref="Y501" si="2798">(N501*T501+O501*S501+P501*T504+Q501*S504)</f>
        <v>0</v>
      </c>
      <c r="Z501" s="2">
        <f t="shared" ref="Z501" si="2799">N501*U501+P501*U504-O501*V501-Q501*V504</f>
        <v>0</v>
      </c>
      <c r="AA501" s="8">
        <f t="shared" ref="AA501" si="2800">(N501*V501+O501*U501+P501*V504+Q501*U504)</f>
        <v>3.5806507174943687</v>
      </c>
      <c r="AB501" s="22"/>
      <c r="AC501" s="1">
        <v>1</v>
      </c>
      <c r="AD501" s="9">
        <v>0</v>
      </c>
      <c r="AE501" s="2">
        <v>0</v>
      </c>
      <c r="AF501" s="9">
        <f t="shared" ref="AF501" si="2801">$B501*$AE$9</f>
        <v>1.1673936</v>
      </c>
      <c r="AH501" s="1">
        <f t="shared" ref="AH501" si="2802">X501*AC501+Z501*AC504-Y501*AD501-AA501*AD504</f>
        <v>-5.2352649528686213</v>
      </c>
      <c r="AI501" s="9">
        <f t="shared" ref="AI501" si="2803">(X501*AD501+Y501*AC501+Z501*AD504+AA501*AC504)</f>
        <v>0</v>
      </c>
      <c r="AJ501" s="2">
        <f t="shared" ref="AJ501" si="2804">X501*AE501+Z501*AE504-Y501*AF501-AA501*AF504</f>
        <v>0</v>
      </c>
      <c r="AK501" s="8">
        <f t="shared" ref="AK501" si="2805">(X501*AF501+Y501*AE501+Z501*AF504+AA501*AE504)</f>
        <v>-2.5309640827887612</v>
      </c>
      <c r="AM501" s="18">
        <v>1</v>
      </c>
      <c r="AN501" s="25">
        <v>0</v>
      </c>
      <c r="AO501" s="14">
        <v>0</v>
      </c>
      <c r="AP501" s="24">
        <v>0</v>
      </c>
      <c r="AR501" s="1">
        <f t="shared" ref="AR501" si="2806">AH501*AM501+AJ501*AM504-AI501*AN501-AK501*AN504</f>
        <v>-5.2352649528686213</v>
      </c>
      <c r="AS501" s="9">
        <f t="shared" ref="AS501" si="2807">(AH501*AN501+AI501*AM501+AJ501*AN504+AK501*AM504)</f>
        <v>-2.5309640827887612</v>
      </c>
      <c r="AT501" s="2">
        <f t="shared" ref="AT501" si="2808">AH501*AO501+AJ501*AO504-AI501*AP501-AK501*AP504</f>
        <v>0</v>
      </c>
      <c r="AU501" s="8">
        <f t="shared" ref="AU501" si="2809">(AH501*AP501+AI501*AO501+AJ501*AP504+AK501*AO504)</f>
        <v>-2.5309640827887612</v>
      </c>
      <c r="AW501" s="30">
        <f t="shared" ref="AW501" si="2810">20*LOG(((1+$AN$9)/$AN$9)/((AR501+AR504)^2+(AS501+AS504)^2)^0.5)</f>
        <v>-10.342826861648422</v>
      </c>
      <c r="AY501" s="137">
        <f t="shared" ref="AY501" si="2811">((AR501^2+AS501^2)^0.5)/((AR504^2+AS504^2)^0.5)</f>
        <v>2.1273346556020392</v>
      </c>
      <c r="AZ501" s="13"/>
      <c r="BA501" s="85">
        <f t="shared" si="2685"/>
        <v>9.4399999999999409</v>
      </c>
      <c r="BB501" s="86">
        <f t="shared" si="2686"/>
        <v>-43.489579004784424</v>
      </c>
      <c r="BC501" s="90">
        <f t="shared" si="2687"/>
        <v>-82.486988200281232</v>
      </c>
      <c r="BD501" s="92"/>
      <c r="BE501" s="88"/>
      <c r="BF501" s="144"/>
      <c r="BG501" s="142">
        <f t="shared" si="2688"/>
        <v>-8.0111862109184475E-5</v>
      </c>
    </row>
    <row r="502" spans="2:59" ht="18.600000000000001" customHeight="1" thickBot="1">
      <c r="D502" s="3"/>
      <c r="G502" s="4"/>
      <c r="I502" s="3"/>
      <c r="L502" s="4"/>
      <c r="N502" s="3"/>
      <c r="Q502" s="4"/>
      <c r="S502" s="3"/>
      <c r="V502" s="4"/>
      <c r="X502" s="3"/>
      <c r="AA502" s="4"/>
      <c r="AC502" s="3"/>
      <c r="AF502" s="4"/>
      <c r="AH502" s="3"/>
      <c r="AK502" s="4"/>
      <c r="AM502" s="18"/>
      <c r="AN502" s="14"/>
      <c r="AO502" s="14"/>
      <c r="AP502" s="19"/>
      <c r="AR502" s="3"/>
      <c r="AU502" s="4"/>
      <c r="AY502" s="138"/>
      <c r="AZ502" s="13"/>
      <c r="BA502" s="85">
        <f t="shared" si="2685"/>
        <v>9.4599999999999405</v>
      </c>
      <c r="BB502" s="86">
        <f t="shared" si="2686"/>
        <v>-43.525247060416994</v>
      </c>
      <c r="BC502" s="90">
        <f t="shared" si="2687"/>
        <v>-82.502984244220926</v>
      </c>
      <c r="BD502" s="92"/>
      <c r="BE502" s="88"/>
      <c r="BF502" s="144"/>
      <c r="BG502" s="142">
        <f t="shared" si="2688"/>
        <v>-7.9325151545446565E-5</v>
      </c>
    </row>
    <row r="503" spans="2:59" ht="18.600000000000001" customHeight="1" thickBot="1">
      <c r="D503" s="216" t="s">
        <v>87</v>
      </c>
      <c r="E503" s="217"/>
      <c r="F503" s="218" t="s">
        <v>88</v>
      </c>
      <c r="G503" s="219"/>
      <c r="H503" s="207"/>
      <c r="I503" s="216" t="s">
        <v>89</v>
      </c>
      <c r="J503" s="217"/>
      <c r="K503" s="218" t="s">
        <v>90</v>
      </c>
      <c r="L503" s="219"/>
      <c r="N503" s="208" t="s">
        <v>7</v>
      </c>
      <c r="O503" s="209"/>
      <c r="P503" s="210" t="s">
        <v>8</v>
      </c>
      <c r="Q503" s="211"/>
      <c r="S503" s="216" t="s">
        <v>91</v>
      </c>
      <c r="T503" s="217"/>
      <c r="U503" s="218" t="s">
        <v>92</v>
      </c>
      <c r="V503" s="219"/>
      <c r="W503" s="22"/>
      <c r="X503" s="208" t="s">
        <v>93</v>
      </c>
      <c r="Y503" s="209"/>
      <c r="Z503" s="210" t="s">
        <v>94</v>
      </c>
      <c r="AA503" s="211"/>
      <c r="AB503" s="22"/>
      <c r="AC503" s="216" t="s">
        <v>3</v>
      </c>
      <c r="AD503" s="217"/>
      <c r="AE503" s="218" t="s">
        <v>2</v>
      </c>
      <c r="AF503" s="219"/>
      <c r="AG503" s="22"/>
      <c r="AH503" s="208" t="s">
        <v>95</v>
      </c>
      <c r="AI503" s="209"/>
      <c r="AJ503" s="210" t="s">
        <v>96</v>
      </c>
      <c r="AK503" s="211"/>
      <c r="AL503" s="22"/>
      <c r="AM503" s="216" t="s">
        <v>97</v>
      </c>
      <c r="AN503" s="217"/>
      <c r="AO503" s="218" t="s">
        <v>98</v>
      </c>
      <c r="AP503" s="219"/>
      <c r="AR503" s="208" t="s">
        <v>99</v>
      </c>
      <c r="AS503" s="209"/>
      <c r="AT503" s="210" t="s">
        <v>100</v>
      </c>
      <c r="AU503" s="211"/>
      <c r="AW503" s="48" t="s">
        <v>10</v>
      </c>
      <c r="AY503" s="139" t="s">
        <v>47</v>
      </c>
      <c r="AZ503" s="13"/>
      <c r="BA503" s="85">
        <f t="shared" si="2685"/>
        <v>9.47999999999994</v>
      </c>
      <c r="BB503" s="86">
        <f t="shared" si="2686"/>
        <v>-43.56084464065254</v>
      </c>
      <c r="BC503" s="90">
        <f t="shared" si="2687"/>
        <v>-82.518912070685971</v>
      </c>
      <c r="BD503" s="92"/>
      <c r="BE503" s="88"/>
      <c r="BF503" s="144"/>
      <c r="BG503" s="142">
        <f t="shared" si="2688"/>
        <v>-7.8547651807830588E-5</v>
      </c>
    </row>
    <row r="504" spans="2:59" ht="18.600000000000001" customHeight="1" thickTop="1" thickBot="1">
      <c r="D504" s="1">
        <v>0</v>
      </c>
      <c r="E504" s="8">
        <f t="shared" ref="E504" si="2812">$E$9*$B501</f>
        <v>0.81606240000000008</v>
      </c>
      <c r="F504" s="2">
        <v>1</v>
      </c>
      <c r="G504" s="8">
        <v>0</v>
      </c>
      <c r="I504" s="1">
        <v>0</v>
      </c>
      <c r="J504" s="9">
        <v>0</v>
      </c>
      <c r="K504" s="2">
        <v>1</v>
      </c>
      <c r="L504" s="8">
        <v>0</v>
      </c>
      <c r="N504" s="1">
        <f t="shared" ref="N504" si="2813">D504*I501+F504*I504-E504*J501-G504*J504</f>
        <v>0</v>
      </c>
      <c r="O504" s="9">
        <f t="shared" ref="O504" si="2814">(D504*J501+E504*I501+F504*J504+G504*I504)</f>
        <v>0.81606240000000008</v>
      </c>
      <c r="P504" s="2">
        <f t="shared" ref="P504" si="2815">D504*K501+F504*K504-E504*L501-G504*L504</f>
        <v>-1.9220344180801767</v>
      </c>
      <c r="Q504" s="8">
        <f t="shared" ref="Q504" si="2816">(D504*L501+E504*K501+F504*L504+G504*K504)</f>
        <v>0</v>
      </c>
      <c r="S504" s="1">
        <v>0</v>
      </c>
      <c r="T504" s="8">
        <f t="shared" ref="T504" si="2817">$T$9*$B501</f>
        <v>1.7413775999999999</v>
      </c>
      <c r="U504" s="2">
        <v>1</v>
      </c>
      <c r="V504" s="8">
        <v>0</v>
      </c>
      <c r="X504" s="1">
        <f t="shared" ref="X504" si="2818">N504*S501+P504*S504-O504*T501-Q504*T504</f>
        <v>0</v>
      </c>
      <c r="Y504" s="9">
        <f t="shared" ref="Y504" si="2819">(N504*T501+O504*S501+P504*T504+Q504*S504)</f>
        <v>-2.5309252820738548</v>
      </c>
      <c r="Z504" s="2">
        <f t="shared" ref="Z504" si="2820">N504*U501+P504*U504-O504*V501-Q504*V504</f>
        <v>-1.9220344180801767</v>
      </c>
      <c r="AA504" s="8">
        <f t="shared" ref="AA504" si="2821">(N504*V501+O504*U501+P504*V504+Q504*U504)</f>
        <v>0</v>
      </c>
      <c r="AB504" s="22"/>
      <c r="AC504" s="1">
        <v>0</v>
      </c>
      <c r="AD504" s="9">
        <v>0</v>
      </c>
      <c r="AE504" s="2">
        <v>1</v>
      </c>
      <c r="AF504" s="8">
        <v>0</v>
      </c>
      <c r="AH504" s="1">
        <f t="shared" ref="AH504" si="2822">X504*AC501+Z504*AC504-Y504*AD501-AA504*AD504</f>
        <v>0</v>
      </c>
      <c r="AI504" s="9">
        <f t="shared" ref="AI504" si="2823">(X504*AD501+Y504*AC501+Z504*AD504+AA504*AC504)</f>
        <v>-2.5309252820738548</v>
      </c>
      <c r="AJ504" s="2">
        <f t="shared" ref="AJ504" si="2824">X504*AE501+Z504*AE504-Y504*AF501-AA504*AF504</f>
        <v>1.0325515582910363</v>
      </c>
      <c r="AK504" s="8">
        <f t="shared" ref="AK504" si="2825">(X504*AF501+Y504*AE501+Z504*AF504+AA504*AE504)</f>
        <v>0</v>
      </c>
      <c r="AM504" s="20">
        <f t="shared" ref="AM504" si="2826">1/$AN$9</f>
        <v>1</v>
      </c>
      <c r="AN504" s="27">
        <v>0</v>
      </c>
      <c r="AO504" s="21">
        <v>1</v>
      </c>
      <c r="AP504" s="26">
        <v>0</v>
      </c>
      <c r="AR504" s="1">
        <f t="shared" ref="AR504" si="2827">AH504*AM501+AJ504*AM504-AI504*AN501-AK504*AN504</f>
        <v>1.0325515582910363</v>
      </c>
      <c r="AS504" s="9">
        <f t="shared" ref="AS504" si="2828">(AH504*AN501+AI504*AM501+AJ504*AN504+AK504*AM504)</f>
        <v>-2.5309252820738548</v>
      </c>
      <c r="AT504" s="2">
        <f t="shared" ref="AT504" si="2829">AH504*AO501+AJ504*AO504-AI504*AP501-AK504*AP504</f>
        <v>1.0325515582910363</v>
      </c>
      <c r="AU504" s="8">
        <f t="shared" ref="AU504" si="2830">(AH504*AP501+AI504*AO501+AJ504*AP504+AK504*AO504)</f>
        <v>0</v>
      </c>
      <c r="AW504" s="49">
        <f t="shared" ref="AW504" si="2831">(180/PI())*ATAN(-1*(AS501/AR501))</f>
        <v>-25.801225266140037</v>
      </c>
      <c r="AY504" s="140">
        <f t="shared" ref="AY504" si="2832">20*LOG(((1-(10^(AW501/20)^2)*(1-((1-AY501)/(1+AY501))^2))^0.5))</f>
        <v>-0.36401768010164515</v>
      </c>
      <c r="AZ504" s="13"/>
      <c r="BA504" s="85">
        <f t="shared" si="2685"/>
        <v>9.4999999999999396</v>
      </c>
      <c r="BB504" s="86">
        <f t="shared" si="2686"/>
        <v>-43.596372009942925</v>
      </c>
      <c r="BC504" s="90">
        <f t="shared" si="2687"/>
        <v>-82.534772116757765</v>
      </c>
      <c r="BD504" s="92"/>
      <c r="BE504" s="88"/>
      <c r="BF504" s="144"/>
      <c r="BG504" s="142">
        <f t="shared" si="2688"/>
        <v>-7.7779237969907114E-5</v>
      </c>
    </row>
    <row r="505" spans="2:59" ht="18.600000000000001" customHeight="1">
      <c r="AY505" s="37"/>
      <c r="BA505" s="85">
        <f t="shared" si="2685"/>
        <v>9.5199999999999392</v>
      </c>
      <c r="BB505" s="86">
        <f t="shared" si="2686"/>
        <v>-43.631829431366867</v>
      </c>
      <c r="BC505" s="90">
        <f t="shared" si="2687"/>
        <v>-82.550564815777449</v>
      </c>
      <c r="BD505" s="88"/>
      <c r="BE505" s="88"/>
      <c r="BF505" s="144"/>
      <c r="BG505" s="142">
        <f t="shared" si="2688"/>
        <v>-7.7019787026277024E-5</v>
      </c>
    </row>
    <row r="506" spans="2:59" ht="18.600000000000001" customHeight="1" thickBot="1">
      <c r="D506" s="22" t="s">
        <v>60</v>
      </c>
      <c r="E506" s="22"/>
      <c r="F506" s="22"/>
      <c r="G506" s="22"/>
      <c r="H506" s="22"/>
      <c r="I506" s="22" t="s">
        <v>61</v>
      </c>
      <c r="J506" s="22"/>
      <c r="K506" s="22"/>
      <c r="L506" s="22"/>
      <c r="M506" s="23"/>
      <c r="N506" s="23"/>
      <c r="O506" s="28" t="s">
        <v>62</v>
      </c>
      <c r="P506" s="23"/>
      <c r="Q506" s="23"/>
      <c r="R506" s="23"/>
      <c r="S506" s="22"/>
      <c r="T506" s="22" t="s">
        <v>63</v>
      </c>
      <c r="U506" s="23"/>
      <c r="V506" s="23"/>
      <c r="W506" s="23"/>
      <c r="X506" s="23"/>
      <c r="Y506" s="28" t="s">
        <v>64</v>
      </c>
      <c r="Z506" s="23"/>
      <c r="AA506" s="23"/>
      <c r="AB506" s="23"/>
      <c r="AC506" s="28" t="s">
        <v>65</v>
      </c>
      <c r="AD506" s="22"/>
      <c r="AE506" s="22"/>
      <c r="AF506" s="22"/>
      <c r="AG506" s="22"/>
      <c r="AH506" s="23"/>
      <c r="AI506" s="28" t="s">
        <v>66</v>
      </c>
      <c r="AJ506" s="23"/>
      <c r="AK506" s="23"/>
      <c r="AL506" s="22"/>
      <c r="AM506" s="28" t="s">
        <v>67</v>
      </c>
      <c r="AN506" s="22"/>
      <c r="AO506" s="23"/>
      <c r="AP506" s="23"/>
      <c r="AQ506" s="23"/>
      <c r="AR506" s="23"/>
      <c r="AS506" s="28" t="s">
        <v>68</v>
      </c>
      <c r="AT506" s="23"/>
      <c r="AU506" s="23"/>
      <c r="BA506" s="85">
        <f t="shared" si="2685"/>
        <v>9.5399999999999405</v>
      </c>
      <c r="BB506" s="86">
        <f t="shared" si="2686"/>
        <v>-43.667217166638139</v>
      </c>
      <c r="BC506" s="90">
        <f t="shared" si="2687"/>
        <v>-82.566290597385972</v>
      </c>
      <c r="BD506" s="88"/>
      <c r="BE506" s="88"/>
      <c r="BF506" s="144"/>
      <c r="BG506" s="142">
        <f t="shared" si="2688"/>
        <v>-7.6269177860746352E-5</v>
      </c>
    </row>
    <row r="507" spans="2:59" ht="18.600000000000001" customHeight="1" thickBot="1">
      <c r="B507" s="11"/>
      <c r="D507" s="212" t="s">
        <v>69</v>
      </c>
      <c r="E507" s="213"/>
      <c r="F507" s="214" t="s">
        <v>70</v>
      </c>
      <c r="G507" s="215"/>
      <c r="H507" s="207"/>
      <c r="I507" s="212" t="s">
        <v>71</v>
      </c>
      <c r="J507" s="213"/>
      <c r="K507" s="214" t="s">
        <v>72</v>
      </c>
      <c r="L507" s="215"/>
      <c r="M507" s="23"/>
      <c r="N507" s="208" t="s">
        <v>73</v>
      </c>
      <c r="O507" s="209"/>
      <c r="P507" s="210" t="s">
        <v>74</v>
      </c>
      <c r="Q507" s="211"/>
      <c r="R507" s="23"/>
      <c r="S507" s="212" t="s">
        <v>75</v>
      </c>
      <c r="T507" s="213"/>
      <c r="U507" s="214" t="s">
        <v>76</v>
      </c>
      <c r="V507" s="215"/>
      <c r="W507" s="22"/>
      <c r="X507" s="208" t="s">
        <v>77</v>
      </c>
      <c r="Y507" s="209"/>
      <c r="Z507" s="210" t="s">
        <v>78</v>
      </c>
      <c r="AA507" s="211"/>
      <c r="AB507" s="22"/>
      <c r="AC507" s="212" t="s">
        <v>79</v>
      </c>
      <c r="AD507" s="213"/>
      <c r="AE507" s="214" t="s">
        <v>80</v>
      </c>
      <c r="AF507" s="215"/>
      <c r="AG507" s="22"/>
      <c r="AH507" s="208" t="s">
        <v>81</v>
      </c>
      <c r="AI507" s="209"/>
      <c r="AJ507" s="210" t="s">
        <v>82</v>
      </c>
      <c r="AK507" s="211"/>
      <c r="AL507" s="22"/>
      <c r="AM507" s="212" t="s">
        <v>83</v>
      </c>
      <c r="AN507" s="213"/>
      <c r="AO507" s="214" t="s">
        <v>84</v>
      </c>
      <c r="AP507" s="215"/>
      <c r="AQ507" s="23"/>
      <c r="AR507" s="208" t="s">
        <v>85</v>
      </c>
      <c r="AS507" s="209"/>
      <c r="AT507" s="210" t="s">
        <v>86</v>
      </c>
      <c r="AU507" s="211"/>
      <c r="AW507" s="29" t="s">
        <v>4</v>
      </c>
      <c r="AY507" s="136" t="s">
        <v>46</v>
      </c>
      <c r="AZ507" s="13"/>
      <c r="BA507" s="85">
        <f t="shared" si="2685"/>
        <v>9.5599999999999401</v>
      </c>
      <c r="BB507" s="86">
        <f t="shared" si="2686"/>
        <v>-43.70253547611361</v>
      </c>
      <c r="BC507" s="90">
        <f t="shared" si="2687"/>
        <v>-82.581949887563695</v>
      </c>
      <c r="BD507" s="92"/>
      <c r="BE507" s="88"/>
      <c r="BF507" s="144"/>
      <c r="BG507" s="142">
        <f t="shared" si="2688"/>
        <v>-7.5527291213536735E-5</v>
      </c>
    </row>
    <row r="508" spans="2:59" ht="18.600000000000001" customHeight="1" thickTop="1" thickBot="1">
      <c r="B508" s="40">
        <v>1.46</v>
      </c>
      <c r="D508" s="1">
        <v>1</v>
      </c>
      <c r="E508" s="7">
        <v>0</v>
      </c>
      <c r="F508" s="2">
        <v>0</v>
      </c>
      <c r="G508" s="8">
        <v>0</v>
      </c>
      <c r="I508" s="1">
        <v>1</v>
      </c>
      <c r="J508" s="9">
        <v>0</v>
      </c>
      <c r="K508" s="2">
        <v>0</v>
      </c>
      <c r="L508" s="9">
        <f t="shared" ref="L508" si="2833">IF(0=(1-$J$9*$K$9*$B508^2),10^14,$B508*$K$9/(1-$J$9*$K$9*$B508^2))</f>
        <v>3.7977869077356514</v>
      </c>
      <c r="N508" s="1">
        <f t="shared" ref="N508" si="2834">D508*I508+F508*I511-E508*J508-G508*J511</f>
        <v>1</v>
      </c>
      <c r="O508" s="9">
        <f t="shared" ref="O508" si="2835">(D508*J508+E508*I508+F508*J511+G508*I511)</f>
        <v>0</v>
      </c>
      <c r="P508" s="2">
        <f t="shared" ref="P508" si="2836">D508*K508+F508*K511-E508*L508-G508*L511</f>
        <v>0</v>
      </c>
      <c r="Q508" s="8">
        <f t="shared" ref="Q508" si="2837">(D508*L508+E508*K508+F508*L511+G508*K511)</f>
        <v>3.7977869077356514</v>
      </c>
      <c r="S508" s="1">
        <v>1</v>
      </c>
      <c r="T508" s="7">
        <v>0</v>
      </c>
      <c r="U508" s="2">
        <v>0</v>
      </c>
      <c r="V508" s="8">
        <v>0</v>
      </c>
      <c r="X508" s="1">
        <f t="shared" ref="X508" si="2838">N508*S508+P508*S511-O508*T508-Q508*T511</f>
        <v>-5.7052335652972435</v>
      </c>
      <c r="Y508" s="9">
        <f t="shared" ref="Y508" si="2839">(N508*T508+O508*S508+P508*T511+Q508*S511)</f>
        <v>0</v>
      </c>
      <c r="Z508" s="2">
        <f t="shared" ref="Z508" si="2840">N508*U508+P508*U511-O508*V508-Q508*V511</f>
        <v>0</v>
      </c>
      <c r="AA508" s="8">
        <f t="shared" ref="AA508" si="2841">(N508*V508+O508*U508+P508*V511+Q508*U511)</f>
        <v>3.7977869077356514</v>
      </c>
      <c r="AB508" s="22"/>
      <c r="AC508" s="1">
        <v>1</v>
      </c>
      <c r="AD508" s="9">
        <v>0</v>
      </c>
      <c r="AE508" s="2">
        <v>0</v>
      </c>
      <c r="AF508" s="9">
        <f t="shared" ref="AF508" si="2842">$B508*$AE$9</f>
        <v>1.1836074000000001</v>
      </c>
      <c r="AH508" s="1">
        <f t="shared" ref="AH508" si="2843">X508*AC508+Z508*AC511-Y508*AD508-AA508*AD511</f>
        <v>-5.7052335652972435</v>
      </c>
      <c r="AI508" s="9">
        <f t="shared" ref="AI508" si="2844">(X508*AD508+Y508*AC508+Z508*AD511+AA508*AC511)</f>
        <v>0</v>
      </c>
      <c r="AJ508" s="2">
        <f t="shared" ref="AJ508" si="2845">X508*AE508+Z508*AE511-Y508*AF508-AA508*AF511</f>
        <v>0</v>
      </c>
      <c r="AK508" s="8">
        <f t="shared" ref="AK508" si="2846">(X508*AF508+Y508*AE508+Z508*AF511+AA508*AE511)</f>
        <v>-2.9549697588785495</v>
      </c>
      <c r="AM508" s="18">
        <v>1</v>
      </c>
      <c r="AN508" s="25">
        <v>0</v>
      </c>
      <c r="AO508" s="14">
        <v>0</v>
      </c>
      <c r="AP508" s="24">
        <v>0</v>
      </c>
      <c r="AR508" s="1">
        <f t="shared" ref="AR508" si="2847">AH508*AM508+AJ508*AM511-AI508*AN508-AK508*AN511</f>
        <v>-5.7052335652972435</v>
      </c>
      <c r="AS508" s="9">
        <f t="shared" ref="AS508" si="2848">(AH508*AN508+AI508*AM508+AJ508*AN511+AK508*AM511)</f>
        <v>-2.9549697588785495</v>
      </c>
      <c r="AT508" s="2">
        <f t="shared" ref="AT508" si="2849">AH508*AO508+AJ508*AO511-AI508*AP508-AK508*AP511</f>
        <v>0</v>
      </c>
      <c r="AU508" s="8">
        <f t="shared" ref="AU508" si="2850">(AH508*AP508+AI508*AO508+AJ508*AP511+AK508*AO511)</f>
        <v>-2.9549697588785495</v>
      </c>
      <c r="AW508" s="30">
        <f t="shared" ref="AW508" si="2851">20*LOG(((1+$AN$9)/$AN$9)/((AR508+AR511)^2+(AS508+AS511)^2)^0.5)</f>
        <v>-11.291232505375383</v>
      </c>
      <c r="AY508" s="137">
        <f t="shared" ref="AY508" si="2852">((AR508^2+AS508^2)^0.5)/((AR511^2+AS511^2)^0.5)</f>
        <v>1.9764156217374371</v>
      </c>
      <c r="AZ508" s="13"/>
      <c r="BA508" s="85">
        <f t="shared" si="2685"/>
        <v>9.5799999999999397</v>
      </c>
      <c r="BB508" s="86">
        <f t="shared" si="2686"/>
        <v>-43.737784618801371</v>
      </c>
      <c r="BC508" s="90">
        <f t="shared" si="2687"/>
        <v>-82.597543108669399</v>
      </c>
      <c r="BD508" s="92"/>
      <c r="BE508" s="88"/>
      <c r="BF508" s="144"/>
      <c r="BG508" s="142">
        <f t="shared" si="2688"/>
        <v>-7.4794009647531677E-5</v>
      </c>
    </row>
    <row r="509" spans="2:59" ht="18.600000000000001" customHeight="1" thickBot="1">
      <c r="D509" s="3"/>
      <c r="G509" s="4"/>
      <c r="I509" s="3"/>
      <c r="L509" s="4"/>
      <c r="N509" s="3"/>
      <c r="Q509" s="4"/>
      <c r="S509" s="3"/>
      <c r="V509" s="4"/>
      <c r="X509" s="3"/>
      <c r="AA509" s="4"/>
      <c r="AC509" s="3"/>
      <c r="AF509" s="4"/>
      <c r="AH509" s="3"/>
      <c r="AK509" s="4"/>
      <c r="AM509" s="18"/>
      <c r="AN509" s="14"/>
      <c r="AO509" s="14"/>
      <c r="AP509" s="19"/>
      <c r="AR509" s="3"/>
      <c r="AU509" s="4"/>
      <c r="AY509" s="138"/>
      <c r="AZ509" s="13"/>
      <c r="BA509" s="85">
        <f t="shared" si="2685"/>
        <v>9.5999999999999392</v>
      </c>
      <c r="BB509" s="86">
        <f t="shared" si="2686"/>
        <v>-43.772964852368759</v>
      </c>
      <c r="BC509" s="90">
        <f t="shared" si="2687"/>
        <v>-82.613070679478867</v>
      </c>
      <c r="BD509" s="92"/>
      <c r="BE509" s="88"/>
      <c r="BF509" s="144"/>
      <c r="BG509" s="142">
        <f t="shared" si="2688"/>
        <v>-7.4069217520308879E-5</v>
      </c>
    </row>
    <row r="510" spans="2:59" ht="18.600000000000001" customHeight="1" thickBot="1">
      <c r="D510" s="216" t="s">
        <v>87</v>
      </c>
      <c r="E510" s="217"/>
      <c r="F510" s="218" t="s">
        <v>88</v>
      </c>
      <c r="G510" s="219"/>
      <c r="H510" s="207"/>
      <c r="I510" s="216" t="s">
        <v>89</v>
      </c>
      <c r="J510" s="217"/>
      <c r="K510" s="218" t="s">
        <v>90</v>
      </c>
      <c r="L510" s="219"/>
      <c r="N510" s="208" t="s">
        <v>7</v>
      </c>
      <c r="O510" s="209"/>
      <c r="P510" s="210" t="s">
        <v>8</v>
      </c>
      <c r="Q510" s="211"/>
      <c r="S510" s="216" t="s">
        <v>91</v>
      </c>
      <c r="T510" s="217"/>
      <c r="U510" s="218" t="s">
        <v>92</v>
      </c>
      <c r="V510" s="219"/>
      <c r="W510" s="22"/>
      <c r="X510" s="208" t="s">
        <v>93</v>
      </c>
      <c r="Y510" s="209"/>
      <c r="Z510" s="210" t="s">
        <v>94</v>
      </c>
      <c r="AA510" s="211"/>
      <c r="AB510" s="22"/>
      <c r="AC510" s="216" t="s">
        <v>3</v>
      </c>
      <c r="AD510" s="217"/>
      <c r="AE510" s="218" t="s">
        <v>2</v>
      </c>
      <c r="AF510" s="219"/>
      <c r="AG510" s="22"/>
      <c r="AH510" s="208" t="s">
        <v>95</v>
      </c>
      <c r="AI510" s="209"/>
      <c r="AJ510" s="210" t="s">
        <v>96</v>
      </c>
      <c r="AK510" s="211"/>
      <c r="AL510" s="22"/>
      <c r="AM510" s="216" t="s">
        <v>97</v>
      </c>
      <c r="AN510" s="217"/>
      <c r="AO510" s="218" t="s">
        <v>98</v>
      </c>
      <c r="AP510" s="219"/>
      <c r="AR510" s="208" t="s">
        <v>99</v>
      </c>
      <c r="AS510" s="209"/>
      <c r="AT510" s="210" t="s">
        <v>100</v>
      </c>
      <c r="AU510" s="211"/>
      <c r="AW510" s="48" t="s">
        <v>10</v>
      </c>
      <c r="AY510" s="139" t="s">
        <v>47</v>
      </c>
      <c r="AZ510" s="13"/>
      <c r="BA510" s="85">
        <f t="shared" si="2685"/>
        <v>9.6199999999999406</v>
      </c>
      <c r="BB510" s="86">
        <f t="shared" si="2686"/>
        <v>-43.808076433150333</v>
      </c>
      <c r="BC510" s="90">
        <f t="shared" si="2687"/>
        <v>-82.628533015222956</v>
      </c>
      <c r="BD510" s="92"/>
      <c r="BE510" s="88"/>
      <c r="BF510" s="144"/>
      <c r="BG510" s="142">
        <f t="shared" si="2688"/>
        <v>-7.3352800951350923E-5</v>
      </c>
    </row>
    <row r="511" spans="2:59" ht="18.600000000000001" customHeight="1" thickTop="1" thickBot="1">
      <c r="D511" s="1">
        <v>0</v>
      </c>
      <c r="E511" s="8">
        <f t="shared" ref="E511" si="2853">$E$9*$B508</f>
        <v>0.82739660000000004</v>
      </c>
      <c r="F511" s="2">
        <v>1</v>
      </c>
      <c r="G511" s="8">
        <v>0</v>
      </c>
      <c r="I511" s="1">
        <v>0</v>
      </c>
      <c r="J511" s="9">
        <v>0</v>
      </c>
      <c r="K511" s="2">
        <v>1</v>
      </c>
      <c r="L511" s="8">
        <v>0</v>
      </c>
      <c r="N511" s="1">
        <f t="shared" ref="N511" si="2854">D511*I508+F511*I511-E511*J508-G511*J511</f>
        <v>0</v>
      </c>
      <c r="O511" s="9">
        <f t="shared" ref="O511" si="2855">(D511*J508+E511*I508+F511*J511+G511*I511)</f>
        <v>0.82739660000000004</v>
      </c>
      <c r="P511" s="2">
        <f t="shared" ref="P511" si="2856">D511*K508+F511*K511-E511*L508-G511*L511</f>
        <v>-2.142275974984992</v>
      </c>
      <c r="Q511" s="8">
        <f t="shared" ref="Q511" si="2857">(D511*L508+E511*K508+F511*L511+G511*K511)</f>
        <v>0</v>
      </c>
      <c r="S511" s="1">
        <v>0</v>
      </c>
      <c r="T511" s="8">
        <f t="shared" ref="T511" si="2858">$T$9*$B508</f>
        <v>1.7655634</v>
      </c>
      <c r="U511" s="2">
        <v>1</v>
      </c>
      <c r="V511" s="8">
        <v>0</v>
      </c>
      <c r="X511" s="1">
        <f t="shared" ref="X511" si="2859">N511*S508+P511*S511-O511*T508-Q511*T511</f>
        <v>0</v>
      </c>
      <c r="Y511" s="9">
        <f t="shared" ref="Y511" si="2860">(N511*T508+O511*S508+P511*T511+Q511*S511)</f>
        <v>-2.9549274541328172</v>
      </c>
      <c r="Z511" s="2">
        <f t="shared" ref="Z511" si="2861">N511*U508+P511*U511-O511*V508-Q511*V511</f>
        <v>-2.142275974984992</v>
      </c>
      <c r="AA511" s="8">
        <f t="shared" ref="AA511" si="2862">(N511*V508+O511*U508+P511*V511+Q511*U511)</f>
        <v>0</v>
      </c>
      <c r="AB511" s="22"/>
      <c r="AC511" s="1">
        <v>0</v>
      </c>
      <c r="AD511" s="9">
        <v>0</v>
      </c>
      <c r="AE511" s="2">
        <v>1</v>
      </c>
      <c r="AF511" s="8">
        <v>0</v>
      </c>
      <c r="AH511" s="1">
        <f t="shared" ref="AH511" si="2863">X511*AC508+Z511*AC511-Y511*AD508-AA511*AD511</f>
        <v>0</v>
      </c>
      <c r="AI511" s="9">
        <f t="shared" ref="AI511" si="2864">(X511*AD508+Y511*AC508+Z511*AD511+AA511*AC511)</f>
        <v>-2.9549274541328172</v>
      </c>
      <c r="AJ511" s="2">
        <f t="shared" ref="AJ511" si="2865">X511*AE508+Z511*AE511-Y511*AF508-AA511*AF511</f>
        <v>1.3551980261897714</v>
      </c>
      <c r="AK511" s="8">
        <f t="shared" ref="AK511" si="2866">(X511*AF508+Y511*AE508+Z511*AF511+AA511*AE511)</f>
        <v>0</v>
      </c>
      <c r="AM511" s="20">
        <f t="shared" ref="AM511" si="2867">1/$AN$9</f>
        <v>1</v>
      </c>
      <c r="AN511" s="27">
        <v>0</v>
      </c>
      <c r="AO511" s="21">
        <v>1</v>
      </c>
      <c r="AP511" s="26">
        <v>0</v>
      </c>
      <c r="AR511" s="1">
        <f t="shared" ref="AR511" si="2868">AH511*AM508+AJ511*AM511-AI511*AN508-AK511*AN511</f>
        <v>1.3551980261897714</v>
      </c>
      <c r="AS511" s="9">
        <f t="shared" ref="AS511" si="2869">(AH511*AN508+AI511*AM508+AJ511*AN511+AK511*AM511)</f>
        <v>-2.9549274541328172</v>
      </c>
      <c r="AT511" s="2">
        <f t="shared" ref="AT511" si="2870">AH511*AO508+AJ511*AO511-AI511*AP508-AK511*AP511</f>
        <v>1.3551980261897714</v>
      </c>
      <c r="AU511" s="8">
        <f t="shared" ref="AU511" si="2871">(AH511*AP508+AI511*AO508+AJ511*AP511+AK511*AO511)</f>
        <v>0</v>
      </c>
      <c r="AW511" s="49">
        <f t="shared" ref="AW511" si="2872">(180/PI())*ATAN(-1*(AS508/AR508))</f>
        <v>-27.381454703377646</v>
      </c>
      <c r="AY511" s="140">
        <f t="shared" ref="AY511" si="2873">20*LOG(((1-(10^(AW508/20)^2)*(1-((1-AY508)/(1+AY508))^2))^0.5))</f>
        <v>-0.29786559289838194</v>
      </c>
      <c r="AZ511" s="13"/>
      <c r="BA511" s="85">
        <f t="shared" si="2685"/>
        <v>9.6399999999999402</v>
      </c>
      <c r="BB511" s="86">
        <f t="shared" si="2686"/>
        <v>-43.843119616155811</v>
      </c>
      <c r="BC511" s="90">
        <f t="shared" si="2687"/>
        <v>-82.643930527625102</v>
      </c>
      <c r="BD511" s="92"/>
      <c r="BE511" s="88"/>
      <c r="BF511" s="144"/>
      <c r="BG511" s="142">
        <f t="shared" si="2688"/>
        <v>-7.2644647794077688E-5</v>
      </c>
    </row>
    <row r="512" spans="2:59" ht="18.600000000000001" customHeight="1">
      <c r="AY512" s="37"/>
      <c r="BA512" s="85">
        <f t="shared" si="2685"/>
        <v>9.6599999999999397</v>
      </c>
      <c r="BB512" s="86">
        <f t="shared" si="2686"/>
        <v>-43.878094655078037</v>
      </c>
      <c r="BC512" s="90">
        <f t="shared" si="2687"/>
        <v>-82.659263624938546</v>
      </c>
      <c r="BD512" s="88"/>
      <c r="BE512" s="88"/>
      <c r="BF512" s="144"/>
      <c r="BG512" s="142">
        <f t="shared" si="2688"/>
        <v>-7.1944647603057173E-5</v>
      </c>
    </row>
    <row r="513" spans="2:59" ht="18.600000000000001" customHeight="1" thickBot="1">
      <c r="D513" s="22" t="s">
        <v>60</v>
      </c>
      <c r="E513" s="22"/>
      <c r="F513" s="22"/>
      <c r="G513" s="22"/>
      <c r="H513" s="22"/>
      <c r="I513" s="22" t="s">
        <v>61</v>
      </c>
      <c r="J513" s="22"/>
      <c r="K513" s="22"/>
      <c r="L513" s="22"/>
      <c r="M513" s="23"/>
      <c r="N513" s="23"/>
      <c r="O513" s="28" t="s">
        <v>62</v>
      </c>
      <c r="P513" s="23"/>
      <c r="Q513" s="23"/>
      <c r="R513" s="23"/>
      <c r="S513" s="22"/>
      <c r="T513" s="22" t="s">
        <v>63</v>
      </c>
      <c r="U513" s="23"/>
      <c r="V513" s="23"/>
      <c r="W513" s="23"/>
      <c r="X513" s="23"/>
      <c r="Y513" s="28" t="s">
        <v>64</v>
      </c>
      <c r="Z513" s="23"/>
      <c r="AA513" s="23"/>
      <c r="AB513" s="23"/>
      <c r="AC513" s="28" t="s">
        <v>65</v>
      </c>
      <c r="AD513" s="22"/>
      <c r="AE513" s="22"/>
      <c r="AF513" s="22"/>
      <c r="AG513" s="22"/>
      <c r="AH513" s="23"/>
      <c r="AI513" s="28" t="s">
        <v>66</v>
      </c>
      <c r="AJ513" s="23"/>
      <c r="AK513" s="23"/>
      <c r="AL513" s="22"/>
      <c r="AM513" s="28" t="s">
        <v>67</v>
      </c>
      <c r="AN513" s="22"/>
      <c r="AO513" s="23"/>
      <c r="AP513" s="23"/>
      <c r="AQ513" s="23"/>
      <c r="AR513" s="23"/>
      <c r="AS513" s="28" t="s">
        <v>68</v>
      </c>
      <c r="AT513" s="23"/>
      <c r="AU513" s="23"/>
      <c r="BA513" s="85">
        <f t="shared" si="2685"/>
        <v>9.6799999999999393</v>
      </c>
      <c r="BB513" s="86">
        <f t="shared" si="2686"/>
        <v>-43.913001802300798</v>
      </c>
      <c r="BC513" s="90">
        <f t="shared" si="2687"/>
        <v>-82.674532711982792</v>
      </c>
      <c r="BD513" s="88"/>
      <c r="BE513" s="88"/>
      <c r="BF513" s="144"/>
      <c r="BG513" s="142">
        <f t="shared" si="2688"/>
        <v>-7.1252691608931029E-5</v>
      </c>
    </row>
    <row r="514" spans="2:59" ht="18.600000000000001" customHeight="1" thickBot="1">
      <c r="B514" s="11"/>
      <c r="D514" s="212" t="s">
        <v>69</v>
      </c>
      <c r="E514" s="213"/>
      <c r="F514" s="214" t="s">
        <v>70</v>
      </c>
      <c r="G514" s="215"/>
      <c r="H514" s="207"/>
      <c r="I514" s="212" t="s">
        <v>71</v>
      </c>
      <c r="J514" s="213"/>
      <c r="K514" s="214" t="s">
        <v>72</v>
      </c>
      <c r="L514" s="215"/>
      <c r="M514" s="23"/>
      <c r="N514" s="208" t="s">
        <v>73</v>
      </c>
      <c r="O514" s="209"/>
      <c r="P514" s="210" t="s">
        <v>74</v>
      </c>
      <c r="Q514" s="211"/>
      <c r="R514" s="23"/>
      <c r="S514" s="212" t="s">
        <v>75</v>
      </c>
      <c r="T514" s="213"/>
      <c r="U514" s="214" t="s">
        <v>76</v>
      </c>
      <c r="V514" s="215"/>
      <c r="W514" s="22"/>
      <c r="X514" s="208" t="s">
        <v>77</v>
      </c>
      <c r="Y514" s="209"/>
      <c r="Z514" s="210" t="s">
        <v>78</v>
      </c>
      <c r="AA514" s="211"/>
      <c r="AB514" s="22"/>
      <c r="AC514" s="212" t="s">
        <v>79</v>
      </c>
      <c r="AD514" s="213"/>
      <c r="AE514" s="214" t="s">
        <v>80</v>
      </c>
      <c r="AF514" s="215"/>
      <c r="AG514" s="22"/>
      <c r="AH514" s="208" t="s">
        <v>81</v>
      </c>
      <c r="AI514" s="209"/>
      <c r="AJ514" s="210" t="s">
        <v>82</v>
      </c>
      <c r="AK514" s="211"/>
      <c r="AL514" s="22"/>
      <c r="AM514" s="212" t="s">
        <v>83</v>
      </c>
      <c r="AN514" s="213"/>
      <c r="AO514" s="214" t="s">
        <v>84</v>
      </c>
      <c r="AP514" s="215"/>
      <c r="AQ514" s="23"/>
      <c r="AR514" s="208" t="s">
        <v>85</v>
      </c>
      <c r="AS514" s="209"/>
      <c r="AT514" s="210" t="s">
        <v>86</v>
      </c>
      <c r="AU514" s="211"/>
      <c r="AW514" s="29" t="s">
        <v>4</v>
      </c>
      <c r="AY514" s="136" t="s">
        <v>46</v>
      </c>
      <c r="AZ514" s="13"/>
      <c r="BA514" s="85">
        <f t="shared" si="2685"/>
        <v>9.6999999999999407</v>
      </c>
      <c r="BB514" s="86">
        <f t="shared" si="2686"/>
        <v>-43.947841308906696</v>
      </c>
      <c r="BC514" s="90">
        <f t="shared" si="2687"/>
        <v>-82.689738190179909</v>
      </c>
      <c r="BD514" s="92"/>
      <c r="BE514" s="88"/>
      <c r="BF514" s="144"/>
      <c r="BG514" s="142">
        <f t="shared" si="2688"/>
        <v>-7.0568672689482804E-5</v>
      </c>
    </row>
    <row r="515" spans="2:59" ht="18.600000000000001" customHeight="1" thickTop="1" thickBot="1">
      <c r="B515" s="40">
        <v>1.48</v>
      </c>
      <c r="D515" s="1">
        <v>1</v>
      </c>
      <c r="E515" s="7">
        <v>0</v>
      </c>
      <c r="F515" s="2">
        <v>0</v>
      </c>
      <c r="G515" s="8">
        <v>0</v>
      </c>
      <c r="I515" s="1">
        <v>1</v>
      </c>
      <c r="J515" s="9">
        <v>0</v>
      </c>
      <c r="K515" s="2">
        <v>0</v>
      </c>
      <c r="L515" s="9">
        <f t="shared" ref="L515" si="2874">IF(0=(1-$J$9*$K$9*$B515^2),10^14,$B515*$K$9/(1-$J$9*$K$9*$B515^2))</f>
        <v>4.0386092560451372</v>
      </c>
      <c r="N515" s="1">
        <f t="shared" ref="N515" si="2875">D515*I515+F515*I518-E515*J515-G515*J518</f>
        <v>1</v>
      </c>
      <c r="O515" s="9">
        <f t="shared" ref="O515" si="2876">(D515*J515+E515*I515+F515*J518+G515*I518)</f>
        <v>0</v>
      </c>
      <c r="P515" s="2">
        <f t="shared" ref="P515" si="2877">D515*K515+F515*K518-E515*L515-G515*L518</f>
        <v>0</v>
      </c>
      <c r="Q515" s="8">
        <f t="shared" ref="Q515" si="2878">(D515*L515+E515*K515+F515*L518+G515*K518)</f>
        <v>4.0386092560451372</v>
      </c>
      <c r="S515" s="1">
        <v>1</v>
      </c>
      <c r="T515" s="7">
        <v>0</v>
      </c>
      <c r="U515" s="2">
        <v>0</v>
      </c>
      <c r="V515" s="8">
        <v>0</v>
      </c>
      <c r="X515" s="1">
        <f t="shared" ref="X515" si="2879">N515*S515+P515*S518-O515*T515-Q515*T518</f>
        <v>-6.228097685119379</v>
      </c>
      <c r="Y515" s="9">
        <f t="shared" ref="Y515" si="2880">(N515*T515+O515*S515+P515*T518+Q515*S518)</f>
        <v>0</v>
      </c>
      <c r="Z515" s="2">
        <f t="shared" ref="Z515" si="2881">N515*U515+P515*U518-O515*V515-Q515*V518</f>
        <v>0</v>
      </c>
      <c r="AA515" s="8">
        <f t="shared" ref="AA515" si="2882">(N515*V515+O515*U515+P515*V518+Q515*U518)</f>
        <v>4.0386092560451372</v>
      </c>
      <c r="AB515" s="22"/>
      <c r="AC515" s="1">
        <v>1</v>
      </c>
      <c r="AD515" s="9">
        <v>0</v>
      </c>
      <c r="AE515" s="2">
        <v>0</v>
      </c>
      <c r="AF515" s="9">
        <f t="shared" ref="AF515" si="2883">$B515*$AE$9</f>
        <v>1.1998211999999999</v>
      </c>
      <c r="AH515" s="1">
        <f t="shared" ref="AH515" si="2884">X515*AC515+Z515*AC518-Y515*AD515-AA515*AD518</f>
        <v>-6.228097685119379</v>
      </c>
      <c r="AI515" s="9">
        <f t="shared" ref="AI515" si="2885">(X515*AD515+Y515*AC515+Z515*AD518+AA515*AC518)</f>
        <v>0</v>
      </c>
      <c r="AJ515" s="2">
        <f t="shared" ref="AJ515" si="2886">X515*AE515+Z515*AE518-Y515*AF515-AA515*AF518</f>
        <v>0</v>
      </c>
      <c r="AK515" s="8">
        <f t="shared" ref="AK515" si="2887">(X515*AF515+Y515*AE515+Z515*AF518+AA515*AE518)</f>
        <v>-3.4339943822320178</v>
      </c>
      <c r="AM515" s="18">
        <v>1</v>
      </c>
      <c r="AN515" s="25">
        <v>0</v>
      </c>
      <c r="AO515" s="14">
        <v>0</v>
      </c>
      <c r="AP515" s="24">
        <v>0</v>
      </c>
      <c r="AR515" s="1">
        <f t="shared" ref="AR515" si="2888">AH515*AM515+AJ515*AM518-AI515*AN515-AK515*AN518</f>
        <v>-6.228097685119379</v>
      </c>
      <c r="AS515" s="9">
        <f t="shared" ref="AS515" si="2889">(AH515*AN515+AI515*AM515+AJ515*AN518+AK515*AM518)</f>
        <v>-3.4339943822320178</v>
      </c>
      <c r="AT515" s="2">
        <f t="shared" ref="AT515" si="2890">AH515*AO515+AJ515*AO518-AI515*AP515-AK515*AP518</f>
        <v>0</v>
      </c>
      <c r="AU515" s="8">
        <f t="shared" ref="AU515" si="2891">(AH515*AP515+AI515*AO515+AJ515*AP518+AK515*AO518)</f>
        <v>-3.4339943822320178</v>
      </c>
      <c r="AW515" s="30">
        <f t="shared" ref="AW515" si="2892">20*LOG(((1+$AN$9)/$AN$9)/((AR515+AR518)^2+(AS515+AS518)^2)^0.5)</f>
        <v>-12.264463654252392</v>
      </c>
      <c r="AY515" s="137">
        <f t="shared" ref="AY515" si="2893">((AR515^2+AS515^2)^0.5)/((AR518^2+AS518^2)^0.5)</f>
        <v>1.8490279328256756</v>
      </c>
      <c r="AZ515" s="13"/>
      <c r="BA515" s="85">
        <f t="shared" si="2685"/>
        <v>9.7199999999999402</v>
      </c>
      <c r="BB515" s="86">
        <f t="shared" si="2686"/>
        <v>-43.982613424684907</v>
      </c>
      <c r="BC515" s="90">
        <f t="shared" si="2687"/>
        <v>-82.704880457590178</v>
      </c>
      <c r="BD515" s="92"/>
      <c r="BE515" s="88"/>
      <c r="BF515" s="144"/>
      <c r="BG515" s="142">
        <f t="shared" si="2688"/>
        <v>-6.9892485336848944E-5</v>
      </c>
    </row>
    <row r="516" spans="2:59" ht="18.600000000000001" customHeight="1" thickBot="1">
      <c r="D516" s="3"/>
      <c r="G516" s="4"/>
      <c r="I516" s="3"/>
      <c r="L516" s="4"/>
      <c r="N516" s="3"/>
      <c r="Q516" s="4"/>
      <c r="S516" s="3"/>
      <c r="V516" s="4"/>
      <c r="X516" s="3"/>
      <c r="AA516" s="4"/>
      <c r="AC516" s="3"/>
      <c r="AF516" s="4"/>
      <c r="AH516" s="3"/>
      <c r="AK516" s="4"/>
      <c r="AM516" s="18"/>
      <c r="AN516" s="14"/>
      <c r="AO516" s="14"/>
      <c r="AP516" s="19"/>
      <c r="AR516" s="3"/>
      <c r="AU516" s="4"/>
      <c r="AY516" s="138"/>
      <c r="AZ516" s="13"/>
      <c r="BA516" s="85">
        <f t="shared" si="2685"/>
        <v>9.7399999999999398</v>
      </c>
      <c r="BB516" s="86">
        <f t="shared" si="2686"/>
        <v>-44.017318398138976</v>
      </c>
      <c r="BC516" s="90">
        <f t="shared" si="2687"/>
        <v>-82.719959908947303</v>
      </c>
      <c r="BD516" s="92"/>
      <c r="BE516" s="88"/>
      <c r="BF516" s="144"/>
      <c r="BG516" s="142">
        <f t="shared" si="2688"/>
        <v>-6.9224025639194787E-5</v>
      </c>
    </row>
    <row r="517" spans="2:59" ht="18.600000000000001" customHeight="1" thickBot="1">
      <c r="D517" s="216" t="s">
        <v>87</v>
      </c>
      <c r="E517" s="217"/>
      <c r="F517" s="218" t="s">
        <v>88</v>
      </c>
      <c r="G517" s="219"/>
      <c r="H517" s="207"/>
      <c r="I517" s="216" t="s">
        <v>89</v>
      </c>
      <c r="J517" s="217"/>
      <c r="K517" s="218" t="s">
        <v>90</v>
      </c>
      <c r="L517" s="219"/>
      <c r="N517" s="208" t="s">
        <v>7</v>
      </c>
      <c r="O517" s="209"/>
      <c r="P517" s="210" t="s">
        <v>8</v>
      </c>
      <c r="Q517" s="211"/>
      <c r="S517" s="216" t="s">
        <v>91</v>
      </c>
      <c r="T517" s="217"/>
      <c r="U517" s="218" t="s">
        <v>92</v>
      </c>
      <c r="V517" s="219"/>
      <c r="W517" s="22"/>
      <c r="X517" s="208" t="s">
        <v>93</v>
      </c>
      <c r="Y517" s="209"/>
      <c r="Z517" s="210" t="s">
        <v>94</v>
      </c>
      <c r="AA517" s="211"/>
      <c r="AB517" s="22"/>
      <c r="AC517" s="216" t="s">
        <v>3</v>
      </c>
      <c r="AD517" s="217"/>
      <c r="AE517" s="218" t="s">
        <v>2</v>
      </c>
      <c r="AF517" s="219"/>
      <c r="AG517" s="22"/>
      <c r="AH517" s="208" t="s">
        <v>95</v>
      </c>
      <c r="AI517" s="209"/>
      <c r="AJ517" s="210" t="s">
        <v>96</v>
      </c>
      <c r="AK517" s="211"/>
      <c r="AL517" s="22"/>
      <c r="AM517" s="216" t="s">
        <v>97</v>
      </c>
      <c r="AN517" s="217"/>
      <c r="AO517" s="218" t="s">
        <v>98</v>
      </c>
      <c r="AP517" s="219"/>
      <c r="AR517" s="208" t="s">
        <v>99</v>
      </c>
      <c r="AS517" s="209"/>
      <c r="AT517" s="210" t="s">
        <v>100</v>
      </c>
      <c r="AU517" s="211"/>
      <c r="AW517" s="48" t="s">
        <v>10</v>
      </c>
      <c r="AY517" s="139" t="s">
        <v>47</v>
      </c>
      <c r="AZ517" s="13"/>
      <c r="BA517" s="85">
        <f t="shared" si="2685"/>
        <v>9.7599999999999394</v>
      </c>
      <c r="BB517" s="86">
        <f t="shared" si="2686"/>
        <v>-44.051956476494489</v>
      </c>
      <c r="BC517" s="90">
        <f t="shared" si="2687"/>
        <v>-82.734976935693297</v>
      </c>
      <c r="BD517" s="92"/>
      <c r="BE517" s="88"/>
      <c r="BF517" s="144"/>
      <c r="BG517" s="142">
        <f t="shared" si="2688"/>
        <v>-6.8563191245032588E-5</v>
      </c>
    </row>
    <row r="518" spans="2:59" ht="18.600000000000001" customHeight="1" thickTop="1" thickBot="1">
      <c r="D518" s="1">
        <v>0</v>
      </c>
      <c r="E518" s="8">
        <f t="shared" ref="E518" si="2894">$E$9*$B515</f>
        <v>0.83873080000000011</v>
      </c>
      <c r="F518" s="2">
        <v>1</v>
      </c>
      <c r="G518" s="8">
        <v>0</v>
      </c>
      <c r="I518" s="1">
        <v>0</v>
      </c>
      <c r="J518" s="9">
        <v>0</v>
      </c>
      <c r="K518" s="2">
        <v>1</v>
      </c>
      <c r="L518" s="8">
        <v>0</v>
      </c>
      <c r="N518" s="1">
        <f t="shared" ref="N518" si="2895">D518*I515+F518*I518-E518*J515-G518*J518</f>
        <v>0</v>
      </c>
      <c r="O518" s="9">
        <f t="shared" ref="O518" si="2896">(D518*J515+E518*I515+F518*J518+G518*I518)</f>
        <v>0.83873080000000011</v>
      </c>
      <c r="P518" s="2">
        <f t="shared" ref="P518" si="2897">D518*K515+F518*K518-E518*L515-G518*L518</f>
        <v>-2.3873059722101431</v>
      </c>
      <c r="Q518" s="8">
        <f t="shared" ref="Q518" si="2898">(D518*L515+E518*K515+F518*L518+G518*K518)</f>
        <v>0</v>
      </c>
      <c r="S518" s="1">
        <v>0</v>
      </c>
      <c r="T518" s="8">
        <f t="shared" ref="T518" si="2899">$T$9*$B515</f>
        <v>1.7897491999999999</v>
      </c>
      <c r="U518" s="2">
        <v>1</v>
      </c>
      <c r="V518" s="8">
        <v>0</v>
      </c>
      <c r="X518" s="1">
        <f t="shared" ref="X518" si="2900">N518*S515+P518*S518-O518*T515-Q518*T518</f>
        <v>0</v>
      </c>
      <c r="Y518" s="9">
        <f t="shared" ref="Y518" si="2901">(N518*T515+O518*S515+P518*T518+Q518*S518)</f>
        <v>-3.4339481539183256</v>
      </c>
      <c r="Z518" s="2">
        <f t="shared" ref="Z518" si="2902">N518*U515+P518*U518-O518*V515-Q518*V518</f>
        <v>-2.3873059722101431</v>
      </c>
      <c r="AA518" s="8">
        <f t="shared" ref="AA518" si="2903">(N518*V515+O518*U515+P518*V518+Q518*U518)</f>
        <v>0</v>
      </c>
      <c r="AB518" s="22"/>
      <c r="AC518" s="1">
        <v>0</v>
      </c>
      <c r="AD518" s="9">
        <v>0</v>
      </c>
      <c r="AE518" s="2">
        <v>1</v>
      </c>
      <c r="AF518" s="8">
        <v>0</v>
      </c>
      <c r="AH518" s="1">
        <f t="shared" ref="AH518" si="2904">X518*AC515+Z518*AC518-Y518*AD515-AA518*AD518</f>
        <v>0</v>
      </c>
      <c r="AI518" s="9">
        <f t="shared" ref="AI518" si="2905">(X518*AD515+Y518*AC515+Z518*AD518+AA518*AC518)</f>
        <v>-3.4339481539183256</v>
      </c>
      <c r="AJ518" s="2">
        <f t="shared" ref="AJ518" si="2906">X518*AE515+Z518*AE518-Y518*AF515-AA518*AF518</f>
        <v>1.7328178225619268</v>
      </c>
      <c r="AK518" s="8">
        <f t="shared" ref="AK518" si="2907">(X518*AF515+Y518*AE515+Z518*AF518+AA518*AE518)</f>
        <v>0</v>
      </c>
      <c r="AM518" s="20">
        <f t="shared" ref="AM518" si="2908">1/$AN$9</f>
        <v>1</v>
      </c>
      <c r="AN518" s="27">
        <v>0</v>
      </c>
      <c r="AO518" s="21">
        <v>1</v>
      </c>
      <c r="AP518" s="26">
        <v>0</v>
      </c>
      <c r="AR518" s="1">
        <f t="shared" ref="AR518" si="2909">AH518*AM515+AJ518*AM518-AI518*AN515-AK518*AN518</f>
        <v>1.7328178225619268</v>
      </c>
      <c r="AS518" s="9">
        <f t="shared" ref="AS518" si="2910">(AH518*AN515+AI518*AM515+AJ518*AN518+AK518*AM518)</f>
        <v>-3.4339481539183256</v>
      </c>
      <c r="AT518" s="2">
        <f t="shared" ref="AT518" si="2911">AH518*AO515+AJ518*AO518-AI518*AP515-AK518*AP518</f>
        <v>1.7328178225619268</v>
      </c>
      <c r="AU518" s="8">
        <f t="shared" ref="AU518" si="2912">(AH518*AP515+AI518*AO515+AJ518*AP518+AK518*AO518)</f>
        <v>0</v>
      </c>
      <c r="AW518" s="49">
        <f t="shared" ref="AW518" si="2913">(180/PI())*ATAN(-1*(AS515/AR515))</f>
        <v>-28.871081498599956</v>
      </c>
      <c r="AY518" s="140">
        <f t="shared" ref="AY518" si="2914">20*LOG(((1-(10^(AW515/20)^2)*(1-((1-AY515)/(1+AY515))^2))^0.5))</f>
        <v>-0.24152853933972082</v>
      </c>
      <c r="AZ518" s="13"/>
      <c r="BA518" s="85">
        <f t="shared" si="2685"/>
        <v>9.7799999999999407</v>
      </c>
      <c r="BB518" s="86">
        <f t="shared" si="2686"/>
        <v>-44.08652790570676</v>
      </c>
      <c r="BC518" s="90">
        <f t="shared" si="2687"/>
        <v>-82.749931926012792</v>
      </c>
      <c r="BD518" s="92"/>
      <c r="BE518" s="88"/>
      <c r="BF518" s="144"/>
      <c r="BG518" s="142">
        <f t="shared" si="2688"/>
        <v>-6.7909881342004738E-5</v>
      </c>
    </row>
    <row r="519" spans="2:59" ht="18.600000000000001" customHeight="1">
      <c r="AY519" s="37"/>
      <c r="BA519" s="85">
        <f t="shared" si="2685"/>
        <v>9.7999999999999297</v>
      </c>
      <c r="BB519" s="86">
        <f t="shared" si="2686"/>
        <v>-44.121032930468445</v>
      </c>
      <c r="BC519" s="90">
        <f t="shared" si="2687"/>
        <v>-82.764825264866985</v>
      </c>
      <c r="BD519" s="88"/>
      <c r="BE519" s="88"/>
      <c r="BF519" s="144"/>
      <c r="BG519" s="142">
        <f t="shared" si="2688"/>
        <v>-6.726399663084519E-5</v>
      </c>
    </row>
    <row r="520" spans="2:59" ht="18.600000000000001" customHeight="1" thickBot="1">
      <c r="D520" s="22" t="s">
        <v>60</v>
      </c>
      <c r="E520" s="22"/>
      <c r="F520" s="22"/>
      <c r="G520" s="22"/>
      <c r="H520" s="22"/>
      <c r="I520" s="22" t="s">
        <v>61</v>
      </c>
      <c r="J520" s="22"/>
      <c r="K520" s="22"/>
      <c r="L520" s="22"/>
      <c r="M520" s="23"/>
      <c r="N520" s="23"/>
      <c r="O520" s="28" t="s">
        <v>62</v>
      </c>
      <c r="P520" s="23"/>
      <c r="Q520" s="23"/>
      <c r="R520" s="23"/>
      <c r="S520" s="22"/>
      <c r="T520" s="22" t="s">
        <v>63</v>
      </c>
      <c r="U520" s="23"/>
      <c r="V520" s="23"/>
      <c r="W520" s="23"/>
      <c r="X520" s="23"/>
      <c r="Y520" s="28" t="s">
        <v>64</v>
      </c>
      <c r="Z520" s="23"/>
      <c r="AA520" s="23"/>
      <c r="AB520" s="23"/>
      <c r="AC520" s="28" t="s">
        <v>65</v>
      </c>
      <c r="AD520" s="22"/>
      <c r="AE520" s="22"/>
      <c r="AF520" s="22"/>
      <c r="AG520" s="22"/>
      <c r="AH520" s="23"/>
      <c r="AI520" s="28" t="s">
        <v>66</v>
      </c>
      <c r="AJ520" s="23"/>
      <c r="AK520" s="23"/>
      <c r="AL520" s="22"/>
      <c r="AM520" s="28" t="s">
        <v>67</v>
      </c>
      <c r="AN520" s="22"/>
      <c r="AO520" s="23"/>
      <c r="AP520" s="23"/>
      <c r="AQ520" s="23"/>
      <c r="AR520" s="23"/>
      <c r="AS520" s="28" t="s">
        <v>68</v>
      </c>
      <c r="AT520" s="23"/>
      <c r="AU520" s="23"/>
      <c r="BA520" s="85">
        <f t="shared" si="2685"/>
        <v>9.8199999999999292</v>
      </c>
      <c r="BB520" s="86">
        <f t="shared" si="2686"/>
        <v>-44.155471794217213</v>
      </c>
      <c r="BC520" s="90">
        <f t="shared" si="2687"/>
        <v>-82.779657334027192</v>
      </c>
      <c r="BD520" s="88"/>
      <c r="BE520" s="88"/>
      <c r="BF520" s="144"/>
      <c r="BG520" s="142">
        <f t="shared" si="2688"/>
        <v>-6.6625439299340997E-5</v>
      </c>
    </row>
    <row r="521" spans="2:59" ht="18.600000000000001" customHeight="1" thickBot="1">
      <c r="B521" s="11"/>
      <c r="D521" s="212" t="s">
        <v>69</v>
      </c>
      <c r="E521" s="213"/>
      <c r="F521" s="214" t="s">
        <v>70</v>
      </c>
      <c r="G521" s="215"/>
      <c r="H521" s="207"/>
      <c r="I521" s="212" t="s">
        <v>71</v>
      </c>
      <c r="J521" s="213"/>
      <c r="K521" s="214" t="s">
        <v>72</v>
      </c>
      <c r="L521" s="215"/>
      <c r="M521" s="23"/>
      <c r="N521" s="208" t="s">
        <v>73</v>
      </c>
      <c r="O521" s="209"/>
      <c r="P521" s="210" t="s">
        <v>74</v>
      </c>
      <c r="Q521" s="211"/>
      <c r="R521" s="23"/>
      <c r="S521" s="212" t="s">
        <v>75</v>
      </c>
      <c r="T521" s="213"/>
      <c r="U521" s="214" t="s">
        <v>76</v>
      </c>
      <c r="V521" s="215"/>
      <c r="W521" s="22"/>
      <c r="X521" s="208" t="s">
        <v>77</v>
      </c>
      <c r="Y521" s="209"/>
      <c r="Z521" s="210" t="s">
        <v>78</v>
      </c>
      <c r="AA521" s="211"/>
      <c r="AB521" s="22"/>
      <c r="AC521" s="212" t="s">
        <v>79</v>
      </c>
      <c r="AD521" s="213"/>
      <c r="AE521" s="214" t="s">
        <v>80</v>
      </c>
      <c r="AF521" s="215"/>
      <c r="AG521" s="22"/>
      <c r="AH521" s="208" t="s">
        <v>81</v>
      </c>
      <c r="AI521" s="209"/>
      <c r="AJ521" s="210" t="s">
        <v>82</v>
      </c>
      <c r="AK521" s="211"/>
      <c r="AL521" s="22"/>
      <c r="AM521" s="212" t="s">
        <v>83</v>
      </c>
      <c r="AN521" s="213"/>
      <c r="AO521" s="214" t="s">
        <v>84</v>
      </c>
      <c r="AP521" s="215"/>
      <c r="AQ521" s="23"/>
      <c r="AR521" s="208" t="s">
        <v>85</v>
      </c>
      <c r="AS521" s="209"/>
      <c r="AT521" s="210" t="s">
        <v>86</v>
      </c>
      <c r="AU521" s="211"/>
      <c r="AW521" s="29" t="s">
        <v>4</v>
      </c>
      <c r="AY521" s="136" t="s">
        <v>46</v>
      </c>
      <c r="AZ521" s="13"/>
      <c r="BA521" s="85">
        <f t="shared" si="2685"/>
        <v>9.8399999999999306</v>
      </c>
      <c r="BB521" s="86">
        <f t="shared" si="2686"/>
        <v>-44.189844739143147</v>
      </c>
      <c r="BC521" s="90">
        <f t="shared" si="2687"/>
        <v>-82.794428512107871</v>
      </c>
      <c r="BD521" s="92"/>
      <c r="BE521" s="88"/>
      <c r="BF521" s="144"/>
      <c r="BG521" s="142">
        <f t="shared" si="2688"/>
        <v>-6.5994112995329543E-5</v>
      </c>
    </row>
    <row r="522" spans="2:59" ht="18.600000000000001" customHeight="1" thickTop="1" thickBot="1">
      <c r="B522" s="40">
        <v>1.5</v>
      </c>
      <c r="D522" s="1">
        <v>1</v>
      </c>
      <c r="E522" s="7">
        <v>0</v>
      </c>
      <c r="F522" s="2">
        <v>0</v>
      </c>
      <c r="G522" s="8">
        <v>0</v>
      </c>
      <c r="I522" s="1">
        <v>1</v>
      </c>
      <c r="J522" s="9">
        <v>0</v>
      </c>
      <c r="K522" s="2">
        <v>0</v>
      </c>
      <c r="L522" s="9">
        <f t="shared" ref="L522" si="2915">IF(0=(1-$J$9*$K$9*$B522^2),10^14,$B522*$K$9/(1-$J$9*$K$9*$B522^2))</f>
        <v>4.3072920700404005</v>
      </c>
      <c r="N522" s="1">
        <f t="shared" ref="N522" si="2916">D522*I522+F522*I525-E522*J522-G522*J525</f>
        <v>1</v>
      </c>
      <c r="O522" s="9">
        <f t="shared" ref="O522" si="2917">(D522*J522+E522*I522+F522*J525+G522*I525)</f>
        <v>0</v>
      </c>
      <c r="P522" s="2">
        <f t="shared" ref="P522" si="2918">D522*K522+F522*K525-E522*L522-G522*L525</f>
        <v>0</v>
      </c>
      <c r="Q522" s="8">
        <f t="shared" ref="Q522" si="2919">(D522*L522+E522*K522+F522*L525+G522*K525)</f>
        <v>4.3072920700404005</v>
      </c>
      <c r="S522" s="1">
        <v>1</v>
      </c>
      <c r="T522" s="7">
        <v>0</v>
      </c>
      <c r="U522" s="2">
        <v>0</v>
      </c>
      <c r="V522" s="8">
        <v>0</v>
      </c>
      <c r="X522" s="1">
        <f t="shared" ref="X522" si="2920">N522*S522+P522*S525-O522*T522-Q522*T525</f>
        <v>-6.8131478410687336</v>
      </c>
      <c r="Y522" s="9">
        <f t="shared" ref="Y522" si="2921">(N522*T522+O522*S522+P522*T525+Q522*S525)</f>
        <v>0</v>
      </c>
      <c r="Z522" s="2">
        <f t="shared" ref="Z522" si="2922">N522*U522+P522*U525-O522*V522-Q522*V525</f>
        <v>0</v>
      </c>
      <c r="AA522" s="8">
        <f t="shared" ref="AA522" si="2923">(N522*V522+O522*U522+P522*V525+Q522*U525)</f>
        <v>4.3072920700404005</v>
      </c>
      <c r="AB522" s="22"/>
      <c r="AC522" s="1">
        <v>1</v>
      </c>
      <c r="AD522" s="9">
        <v>0</v>
      </c>
      <c r="AE522" s="2">
        <v>0</v>
      </c>
      <c r="AF522" s="9">
        <f t="shared" ref="AF522" si="2924">$B522*$AE$9</f>
        <v>1.216035</v>
      </c>
      <c r="AH522" s="1">
        <f t="shared" ref="AH522" si="2925">X522*AC522+Z522*AC525-Y522*AD522-AA522*AD525</f>
        <v>-6.8131478410687336</v>
      </c>
      <c r="AI522" s="9">
        <f t="shared" ref="AI522" si="2926">(X522*AD522+Y522*AC522+Z522*AD525+AA522*AC525)</f>
        <v>0</v>
      </c>
      <c r="AJ522" s="2">
        <f t="shared" ref="AJ522" si="2927">X522*AE522+Z522*AE525-Y522*AF522-AA522*AF525</f>
        <v>0</v>
      </c>
      <c r="AK522" s="8">
        <f t="shared" ref="AK522" si="2928">(X522*AF522+Y522*AE522+Z522*AF525+AA522*AE525)</f>
        <v>-3.9777341648736169</v>
      </c>
      <c r="AM522" s="18">
        <v>1</v>
      </c>
      <c r="AN522" s="25">
        <v>0</v>
      </c>
      <c r="AO522" s="14">
        <v>0</v>
      </c>
      <c r="AP522" s="24">
        <v>0</v>
      </c>
      <c r="AR522" s="1">
        <f t="shared" ref="AR522" si="2929">AH522*AM522+AJ522*AM525-AI522*AN522-AK522*AN525</f>
        <v>-6.8131478410687336</v>
      </c>
      <c r="AS522" s="9">
        <f t="shared" ref="AS522" si="2930">(AH522*AN522+AI522*AM522+AJ522*AN525+AK522*AM525)</f>
        <v>-3.9777341648736169</v>
      </c>
      <c r="AT522" s="2">
        <f t="shared" ref="AT522" si="2931">AH522*AO522+AJ522*AO525-AI522*AP522-AK522*AP525</f>
        <v>0</v>
      </c>
      <c r="AU522" s="8">
        <f t="shared" ref="AU522" si="2932">(AH522*AP522+AI522*AO522+AJ522*AP525+AK522*AO525)</f>
        <v>-3.9777341648736169</v>
      </c>
      <c r="AW522" s="30">
        <f t="shared" ref="AW522" si="2933">20*LOG(((1+$AN$9)/$AN$9)/((AR522+AR525)^2+(AS522+AS525)^2)^0.5)</f>
        <v>-13.263165225028368</v>
      </c>
      <c r="AY522" s="137">
        <f t="shared" ref="AY522" si="2934">((AR522^2+AS522^2)^0.5)/((AR525^2+AS525^2)^0.5)</f>
        <v>1.7401317376315915</v>
      </c>
      <c r="AZ522" s="13"/>
      <c r="BA522" s="85">
        <f t="shared" si="2685"/>
        <v>9.8599999999999302</v>
      </c>
      <c r="BB522" s="86">
        <f t="shared" si="2686"/>
        <v>-44.224152006196384</v>
      </c>
      <c r="BC522" s="90">
        <f t="shared" si="2687"/>
        <v>-82.809139174599366</v>
      </c>
      <c r="BD522" s="92"/>
      <c r="BE522" s="88"/>
      <c r="BF522" s="144"/>
      <c r="BG522" s="142">
        <f t="shared" si="2688"/>
        <v>-6.5369922805481881E-5</v>
      </c>
    </row>
    <row r="523" spans="2:59" ht="18.600000000000001" customHeight="1" thickBot="1">
      <c r="D523" s="3"/>
      <c r="G523" s="4"/>
      <c r="I523" s="3"/>
      <c r="L523" s="4"/>
      <c r="N523" s="3"/>
      <c r="Q523" s="4"/>
      <c r="S523" s="3"/>
      <c r="V523" s="4"/>
      <c r="X523" s="3"/>
      <c r="AA523" s="4"/>
      <c r="AC523" s="3"/>
      <c r="AF523" s="4"/>
      <c r="AH523" s="3"/>
      <c r="AK523" s="4"/>
      <c r="AM523" s="18"/>
      <c r="AN523" s="14"/>
      <c r="AO523" s="14"/>
      <c r="AP523" s="19"/>
      <c r="AR523" s="3"/>
      <c r="AU523" s="4"/>
      <c r="AY523" s="138"/>
      <c r="AZ523" s="13"/>
      <c r="BA523" s="85">
        <f t="shared" si="2685"/>
        <v>9.8799999999999297</v>
      </c>
      <c r="BB523" s="86">
        <f t="shared" si="2686"/>
        <v>-44.258393835094509</v>
      </c>
      <c r="BC523" s="90">
        <f t="shared" si="2687"/>
        <v>-82.823789693900153</v>
      </c>
      <c r="BD523" s="92"/>
      <c r="BE523" s="88"/>
      <c r="BF523" s="144"/>
      <c r="BG523" s="142">
        <f t="shared" si="2688"/>
        <v>-6.4752775231193021E-5</v>
      </c>
    </row>
    <row r="524" spans="2:59" ht="18.600000000000001" customHeight="1" thickBot="1">
      <c r="D524" s="216" t="s">
        <v>87</v>
      </c>
      <c r="E524" s="217"/>
      <c r="F524" s="218" t="s">
        <v>88</v>
      </c>
      <c r="G524" s="219"/>
      <c r="H524" s="207"/>
      <c r="I524" s="216" t="s">
        <v>89</v>
      </c>
      <c r="J524" s="217"/>
      <c r="K524" s="218" t="s">
        <v>90</v>
      </c>
      <c r="L524" s="219"/>
      <c r="N524" s="208" t="s">
        <v>7</v>
      </c>
      <c r="O524" s="209"/>
      <c r="P524" s="210" t="s">
        <v>8</v>
      </c>
      <c r="Q524" s="211"/>
      <c r="S524" s="216" t="s">
        <v>91</v>
      </c>
      <c r="T524" s="217"/>
      <c r="U524" s="218" t="s">
        <v>92</v>
      </c>
      <c r="V524" s="219"/>
      <c r="W524" s="22"/>
      <c r="X524" s="208" t="s">
        <v>93</v>
      </c>
      <c r="Y524" s="209"/>
      <c r="Z524" s="210" t="s">
        <v>94</v>
      </c>
      <c r="AA524" s="211"/>
      <c r="AB524" s="22"/>
      <c r="AC524" s="216" t="s">
        <v>3</v>
      </c>
      <c r="AD524" s="217"/>
      <c r="AE524" s="218" t="s">
        <v>2</v>
      </c>
      <c r="AF524" s="219"/>
      <c r="AG524" s="22"/>
      <c r="AH524" s="208" t="s">
        <v>95</v>
      </c>
      <c r="AI524" s="209"/>
      <c r="AJ524" s="210" t="s">
        <v>96</v>
      </c>
      <c r="AK524" s="211"/>
      <c r="AL524" s="22"/>
      <c r="AM524" s="216" t="s">
        <v>97</v>
      </c>
      <c r="AN524" s="217"/>
      <c r="AO524" s="218" t="s">
        <v>98</v>
      </c>
      <c r="AP524" s="219"/>
      <c r="AR524" s="208" t="s">
        <v>99</v>
      </c>
      <c r="AS524" s="209"/>
      <c r="AT524" s="210" t="s">
        <v>100</v>
      </c>
      <c r="AU524" s="211"/>
      <c r="AW524" s="48" t="s">
        <v>10</v>
      </c>
      <c r="AY524" s="139" t="s">
        <v>47</v>
      </c>
      <c r="AZ524" s="13"/>
      <c r="BA524" s="85">
        <f t="shared" si="2685"/>
        <v>9.8999999999999293</v>
      </c>
      <c r="BB524" s="86">
        <f t="shared" si="2686"/>
        <v>-44.292570464330005</v>
      </c>
      <c r="BC524" s="90">
        <f t="shared" si="2687"/>
        <v>-82.838380439348683</v>
      </c>
      <c r="BD524" s="92"/>
      <c r="BE524" s="88"/>
      <c r="BF524" s="144"/>
      <c r="BG524" s="142">
        <f t="shared" si="2688"/>
        <v>-6.4142578161579319E-5</v>
      </c>
    </row>
    <row r="525" spans="2:59" ht="18.600000000000001" customHeight="1" thickTop="1" thickBot="1">
      <c r="D525" s="1">
        <v>0</v>
      </c>
      <c r="E525" s="8">
        <f t="shared" ref="E525" si="2935">$E$9*$B522</f>
        <v>0.85006500000000007</v>
      </c>
      <c r="F525" s="2">
        <v>1</v>
      </c>
      <c r="G525" s="8">
        <v>0</v>
      </c>
      <c r="I525" s="1">
        <v>0</v>
      </c>
      <c r="J525" s="9">
        <v>0</v>
      </c>
      <c r="K525" s="2">
        <v>1</v>
      </c>
      <c r="L525" s="8">
        <v>0</v>
      </c>
      <c r="N525" s="1">
        <f t="shared" ref="N525" si="2936">D525*I522+F525*I525-E525*J522-G525*J525</f>
        <v>0</v>
      </c>
      <c r="O525" s="9">
        <f t="shared" ref="O525" si="2937">(D525*J522+E525*I522+F525*J525+G525*I525)</f>
        <v>0.85006500000000007</v>
      </c>
      <c r="P525" s="2">
        <f t="shared" ref="P525" si="2938">D525*K522+F525*K525-E525*L522-G525*L525</f>
        <v>-2.6614782335188933</v>
      </c>
      <c r="Q525" s="8">
        <f t="shared" ref="Q525" si="2939">(D525*L522+E525*K522+F525*L525+G525*K525)</f>
        <v>0</v>
      </c>
      <c r="S525" s="1">
        <v>0</v>
      </c>
      <c r="T525" s="8">
        <f t="shared" ref="T525" si="2940">$T$9*$B522</f>
        <v>1.8139349999999999</v>
      </c>
      <c r="U525" s="2">
        <v>1</v>
      </c>
      <c r="V525" s="8">
        <v>0</v>
      </c>
      <c r="X525" s="1">
        <f t="shared" ref="X525" si="2941">N525*S522+P525*S525-O525*T522-Q525*T525</f>
        <v>0</v>
      </c>
      <c r="Y525" s="9">
        <f t="shared" ref="Y525" si="2942">(N525*T522+O525*S522+P525*T525+Q525*S525)</f>
        <v>-3.9776835195180933</v>
      </c>
      <c r="Z525" s="2">
        <f t="shared" ref="Z525" si="2943">N525*U522+P525*U525-O525*V522-Q525*V525</f>
        <v>-2.6614782335188933</v>
      </c>
      <c r="AA525" s="8">
        <f t="shared" ref="AA525" si="2944">(N525*V522+O525*U522+P525*V525+Q525*U525)</f>
        <v>0</v>
      </c>
      <c r="AB525" s="22"/>
      <c r="AC525" s="1">
        <v>0</v>
      </c>
      <c r="AD525" s="9">
        <v>0</v>
      </c>
      <c r="AE525" s="2">
        <v>1</v>
      </c>
      <c r="AF525" s="8">
        <v>0</v>
      </c>
      <c r="AH525" s="1">
        <f t="shared" ref="AH525" si="2945">X525*AC522+Z525*AC525-Y525*AD522-AA525*AD525</f>
        <v>0</v>
      </c>
      <c r="AI525" s="9">
        <f t="shared" ref="AI525" si="2946">(X525*AD522+Y525*AC522+Z525*AD525+AA525*AC525)</f>
        <v>-3.9776835195180933</v>
      </c>
      <c r="AJ525" s="2">
        <f t="shared" ref="AJ525" si="2947">X525*AE522+Z525*AE525-Y525*AF522-AA525*AF525</f>
        <v>2.1755241451382914</v>
      </c>
      <c r="AK525" s="8">
        <f t="shared" ref="AK525" si="2948">(X525*AF522+Y525*AE522+Z525*AF525+AA525*AE525)</f>
        <v>0</v>
      </c>
      <c r="AM525" s="20">
        <f t="shared" ref="AM525" si="2949">1/$AN$9</f>
        <v>1</v>
      </c>
      <c r="AN525" s="27">
        <v>0</v>
      </c>
      <c r="AO525" s="21">
        <v>1</v>
      </c>
      <c r="AP525" s="26">
        <v>0</v>
      </c>
      <c r="AR525" s="1">
        <f t="shared" ref="AR525" si="2950">AH525*AM522+AJ525*AM525-AI525*AN522-AK525*AN525</f>
        <v>2.1755241451382914</v>
      </c>
      <c r="AS525" s="9">
        <f t="shared" ref="AS525" si="2951">(AH525*AN522+AI525*AM522+AJ525*AN525+AK525*AM525)</f>
        <v>-3.9776835195180933</v>
      </c>
      <c r="AT525" s="2">
        <f t="shared" ref="AT525" si="2952">AH525*AO522+AJ525*AO525-AI525*AP522-AK525*AP525</f>
        <v>2.1755241451382914</v>
      </c>
      <c r="AU525" s="8">
        <f t="shared" ref="AU525" si="2953">(AH525*AP522+AI525*AO522+AJ525*AP525+AK525*AO525)</f>
        <v>0</v>
      </c>
      <c r="AW525" s="49">
        <f t="shared" ref="AW525" si="2954">(180/PI())*ATAN(-1*(AS522/AR522))</f>
        <v>-30.277752854530437</v>
      </c>
      <c r="AY525" s="140">
        <f t="shared" ref="AY525" si="2955">20*LOG(((1-(10^(AW522/20)^2)*(1-((1-AY522)/(1+AY522))^2))^0.5))</f>
        <v>-0.19419616522977839</v>
      </c>
      <c r="AZ525" s="13"/>
      <c r="BA525" s="85">
        <f t="shared" si="2685"/>
        <v>9.9199999999999307</v>
      </c>
      <c r="BB525" s="86">
        <f t="shared" si="2686"/>
        <v>-44.326682131177648</v>
      </c>
      <c r="BC525" s="90">
        <f t="shared" si="2687"/>
        <v>-82.85291177725496</v>
      </c>
      <c r="BD525" s="92"/>
      <c r="BE525" s="88"/>
      <c r="BF525" s="144"/>
      <c r="BG525" s="142">
        <f t="shared" si="2688"/>
        <v>-6.3539240856119177E-5</v>
      </c>
    </row>
    <row r="526" spans="2:59" ht="18.600000000000001" customHeight="1">
      <c r="AY526" s="37"/>
      <c r="BA526" s="85">
        <f t="shared" si="2685"/>
        <v>9.9399999999999302</v>
      </c>
      <c r="BB526" s="86">
        <f t="shared" si="2686"/>
        <v>-44.360729071701812</v>
      </c>
      <c r="BC526" s="90">
        <f t="shared" si="2687"/>
        <v>-82.867384070931507</v>
      </c>
      <c r="BD526" s="88"/>
      <c r="BE526" s="88"/>
      <c r="BF526" s="144"/>
      <c r="BG526" s="142">
        <f t="shared" si="2688"/>
        <v>-6.2942673915721833E-5</v>
      </c>
    </row>
    <row r="527" spans="2:59" ht="18.600000000000001" customHeight="1" thickBot="1">
      <c r="D527" s="22" t="s">
        <v>60</v>
      </c>
      <c r="E527" s="22"/>
      <c r="F527" s="22"/>
      <c r="G527" s="22"/>
      <c r="H527" s="22"/>
      <c r="I527" s="22" t="s">
        <v>61</v>
      </c>
      <c r="J527" s="22"/>
      <c r="K527" s="22"/>
      <c r="L527" s="22"/>
      <c r="M527" s="23"/>
      <c r="N527" s="23"/>
      <c r="O527" s="28" t="s">
        <v>62</v>
      </c>
      <c r="P527" s="23"/>
      <c r="Q527" s="23"/>
      <c r="R527" s="23"/>
      <c r="S527" s="22"/>
      <c r="T527" s="22" t="s">
        <v>63</v>
      </c>
      <c r="U527" s="23"/>
      <c r="V527" s="23"/>
      <c r="W527" s="23"/>
      <c r="X527" s="23"/>
      <c r="Y527" s="28" t="s">
        <v>64</v>
      </c>
      <c r="Z527" s="23"/>
      <c r="AA527" s="23"/>
      <c r="AB527" s="23"/>
      <c r="AC527" s="28" t="s">
        <v>65</v>
      </c>
      <c r="AD527" s="22"/>
      <c r="AE527" s="22"/>
      <c r="AF527" s="22"/>
      <c r="AG527" s="22"/>
      <c r="AH527" s="23"/>
      <c r="AI527" s="28" t="s">
        <v>66</v>
      </c>
      <c r="AJ527" s="23"/>
      <c r="AK527" s="23"/>
      <c r="AL527" s="22"/>
      <c r="AM527" s="28" t="s">
        <v>67</v>
      </c>
      <c r="AN527" s="22"/>
      <c r="AO527" s="23"/>
      <c r="AP527" s="23"/>
      <c r="AQ527" s="23"/>
      <c r="AR527" s="23"/>
      <c r="AS527" s="28" t="s">
        <v>68</v>
      </c>
      <c r="AT527" s="23"/>
      <c r="AU527" s="23"/>
      <c r="BA527" s="85">
        <f t="shared" si="2685"/>
        <v>9.9599999999999298</v>
      </c>
      <c r="BB527" s="86">
        <f t="shared" si="2686"/>
        <v>-44.394711520763806</v>
      </c>
      <c r="BC527" s="90">
        <f t="shared" si="2687"/>
        <v>-82.881797680724148</v>
      </c>
      <c r="BD527" s="88"/>
      <c r="BE527" s="88"/>
      <c r="BF527" s="144"/>
      <c r="BG527" s="142">
        <f t="shared" si="2688"/>
        <v>-6.2352789265368192E-5</v>
      </c>
    </row>
    <row r="528" spans="2:59" ht="18.600000000000001" customHeight="1" thickBot="1">
      <c r="B528" s="11"/>
      <c r="D528" s="212" t="s">
        <v>69</v>
      </c>
      <c r="E528" s="213"/>
      <c r="F528" s="214" t="s">
        <v>70</v>
      </c>
      <c r="G528" s="215"/>
      <c r="H528" s="207"/>
      <c r="I528" s="212" t="s">
        <v>71</v>
      </c>
      <c r="J528" s="213"/>
      <c r="K528" s="214" t="s">
        <v>72</v>
      </c>
      <c r="L528" s="215"/>
      <c r="M528" s="23"/>
      <c r="N528" s="208" t="s">
        <v>73</v>
      </c>
      <c r="O528" s="209"/>
      <c r="P528" s="210" t="s">
        <v>74</v>
      </c>
      <c r="Q528" s="211"/>
      <c r="R528" s="23"/>
      <c r="S528" s="212" t="s">
        <v>75</v>
      </c>
      <c r="T528" s="213"/>
      <c r="U528" s="214" t="s">
        <v>76</v>
      </c>
      <c r="V528" s="215"/>
      <c r="W528" s="22"/>
      <c r="X528" s="208" t="s">
        <v>77</v>
      </c>
      <c r="Y528" s="209"/>
      <c r="Z528" s="210" t="s">
        <v>78</v>
      </c>
      <c r="AA528" s="211"/>
      <c r="AB528" s="22"/>
      <c r="AC528" s="212" t="s">
        <v>79</v>
      </c>
      <c r="AD528" s="213"/>
      <c r="AE528" s="214" t="s">
        <v>80</v>
      </c>
      <c r="AF528" s="215"/>
      <c r="AG528" s="22"/>
      <c r="AH528" s="208" t="s">
        <v>81</v>
      </c>
      <c r="AI528" s="209"/>
      <c r="AJ528" s="210" t="s">
        <v>82</v>
      </c>
      <c r="AK528" s="211"/>
      <c r="AL528" s="22"/>
      <c r="AM528" s="212" t="s">
        <v>83</v>
      </c>
      <c r="AN528" s="213"/>
      <c r="AO528" s="214" t="s">
        <v>84</v>
      </c>
      <c r="AP528" s="215"/>
      <c r="AQ528" s="23"/>
      <c r="AR528" s="208" t="s">
        <v>85</v>
      </c>
      <c r="AS528" s="209"/>
      <c r="AT528" s="210" t="s">
        <v>86</v>
      </c>
      <c r="AU528" s="211"/>
      <c r="AW528" s="29" t="s">
        <v>4</v>
      </c>
      <c r="AY528" s="136" t="s">
        <v>46</v>
      </c>
      <c r="AZ528" s="13"/>
      <c r="BA528" s="85">
        <f t="shared" si="2685"/>
        <v>9.9799999999999294</v>
      </c>
      <c r="BB528" s="86">
        <f t="shared" si="2686"/>
        <v>-44.428629712029135</v>
      </c>
      <c r="BC528" s="90">
        <f t="shared" si="2687"/>
        <v>-82.896152964042301</v>
      </c>
      <c r="BD528" s="92"/>
      <c r="BE528" s="88"/>
      <c r="BF528" s="144"/>
      <c r="BG528" s="142">
        <f t="shared" si="2688"/>
        <v>-6.1769500129036978E-5</v>
      </c>
    </row>
    <row r="529" spans="2:59" ht="18.600000000000001" customHeight="1" thickTop="1" thickBot="1">
      <c r="B529" s="40">
        <v>1.52</v>
      </c>
      <c r="D529" s="1">
        <v>1</v>
      </c>
      <c r="E529" s="7">
        <v>0</v>
      </c>
      <c r="F529" s="2">
        <v>0</v>
      </c>
      <c r="G529" s="8">
        <v>0</v>
      </c>
      <c r="I529" s="1">
        <v>1</v>
      </c>
      <c r="J529" s="9">
        <v>0</v>
      </c>
      <c r="K529" s="2">
        <v>0</v>
      </c>
      <c r="L529" s="9">
        <f t="shared" ref="L529" si="2956">IF(0=(1-$J$9*$K$9*$B529^2),10^14,$B529*$K$9/(1-$J$9*$K$9*$B529^2))</f>
        <v>4.6090496988859497</v>
      </c>
      <c r="N529" s="1">
        <f t="shared" ref="N529" si="2957">D529*I529+F529*I532-E529*J529-G529*J532</f>
        <v>1</v>
      </c>
      <c r="O529" s="9">
        <f t="shared" ref="O529" si="2958">(D529*J529+E529*I529+F529*J532+G529*I532)</f>
        <v>0</v>
      </c>
      <c r="P529" s="2">
        <f t="shared" ref="P529" si="2959">D529*K529+F529*K532-E529*L529-G529*L532</f>
        <v>0</v>
      </c>
      <c r="Q529" s="8">
        <f t="shared" ref="Q529" si="2960">(D529*L529+E529*K529+F529*L532+G529*K532)</f>
        <v>4.6090496988859497</v>
      </c>
      <c r="S529" s="1">
        <v>1</v>
      </c>
      <c r="T529" s="7">
        <v>0</v>
      </c>
      <c r="U529" s="2">
        <v>0</v>
      </c>
      <c r="V529" s="8">
        <v>0</v>
      </c>
      <c r="X529" s="1">
        <f t="shared" ref="X529" si="2961">N529*S529+P529*S532-O529*T529-Q529*T532</f>
        <v>-7.4719901197560006</v>
      </c>
      <c r="Y529" s="9">
        <f t="shared" ref="Y529" si="2962">(N529*T529+O529*S529+P529*T532+Q529*S532)</f>
        <v>0</v>
      </c>
      <c r="Z529" s="2">
        <f t="shared" ref="Z529" si="2963">N529*U529+P529*U532-O529*V529-Q529*V532</f>
        <v>0</v>
      </c>
      <c r="AA529" s="8">
        <f t="shared" ref="AA529" si="2964">(N529*V529+O529*U529+P529*V532+Q529*U532)</f>
        <v>4.6090496988859497</v>
      </c>
      <c r="AB529" s="22"/>
      <c r="AC529" s="1">
        <v>1</v>
      </c>
      <c r="AD529" s="9">
        <v>0</v>
      </c>
      <c r="AE529" s="2">
        <v>0</v>
      </c>
      <c r="AF529" s="9">
        <f t="shared" ref="AF529" si="2965">$B529*$AE$9</f>
        <v>1.2322488</v>
      </c>
      <c r="AH529" s="1">
        <f t="shared" ref="AH529" si="2966">X529*AC529+Z529*AC532-Y529*AD529-AA529*AD532</f>
        <v>-7.4719901197560006</v>
      </c>
      <c r="AI529" s="9">
        <f t="shared" ref="AI529" si="2967">(X529*AD529+Y529*AC529+Z529*AD532+AA529*AC532)</f>
        <v>0</v>
      </c>
      <c r="AJ529" s="2">
        <f t="shared" ref="AJ529" si="2968">X529*AE529+Z529*AE532-Y529*AF529-AA529*AF532</f>
        <v>0</v>
      </c>
      <c r="AK529" s="8">
        <f t="shared" ref="AK529" si="2969">(X529*AF529+Y529*AE529+Z529*AF532+AA529*AE532)</f>
        <v>-4.5983011597952386</v>
      </c>
      <c r="AM529" s="18">
        <v>1</v>
      </c>
      <c r="AN529" s="25">
        <v>0</v>
      </c>
      <c r="AO529" s="14">
        <v>0</v>
      </c>
      <c r="AP529" s="24">
        <v>0</v>
      </c>
      <c r="AR529" s="1">
        <f t="shared" ref="AR529" si="2970">AH529*AM529+AJ529*AM532-AI529*AN529-AK529*AN532</f>
        <v>-7.4719901197560006</v>
      </c>
      <c r="AS529" s="9">
        <f t="shared" ref="AS529" si="2971">(AH529*AN529+AI529*AM529+AJ529*AN532+AK529*AM532)</f>
        <v>-4.5983011597952386</v>
      </c>
      <c r="AT529" s="2">
        <f t="shared" ref="AT529" si="2972">AH529*AO529+AJ529*AO532-AI529*AP529-AK529*AP532</f>
        <v>0</v>
      </c>
      <c r="AU529" s="8">
        <f t="shared" ref="AU529" si="2973">(AH529*AP529+AI529*AO529+AJ529*AP532+AK529*AO532)</f>
        <v>-4.5983011597952386</v>
      </c>
      <c r="AW529" s="30">
        <f t="shared" ref="AW529" si="2974">20*LOG(((1+$AN$9)/$AN$9)/((AR529+AR532)^2+(AS529+AS532)^2)^0.5)</f>
        <v>-14.28891809026643</v>
      </c>
      <c r="AY529" s="137">
        <f t="shared" ref="AY529" si="2975">((AR529^2+AS529^2)^0.5)/((AR532^2+AS532^2)^0.5)</f>
        <v>1.6459774406614915</v>
      </c>
      <c r="AZ529" s="13"/>
      <c r="BA529" s="85">
        <f t="shared" si="2685"/>
        <v>9.9999999999999307</v>
      </c>
      <c r="BB529" s="86">
        <f t="shared" si="2686"/>
        <v>-44.462483877974684</v>
      </c>
      <c r="BC529" s="90">
        <f t="shared" si="2687"/>
        <v>-82.910450275388982</v>
      </c>
      <c r="BD529" s="92"/>
      <c r="BE529" s="88"/>
      <c r="BF529" s="144"/>
      <c r="BG529" s="142">
        <f t="shared" si="2688"/>
        <v>-6.1192721011381248E-5</v>
      </c>
    </row>
    <row r="530" spans="2:59" ht="18.600000000000001" customHeight="1" thickBot="1">
      <c r="D530" s="3"/>
      <c r="G530" s="4"/>
      <c r="I530" s="3"/>
      <c r="L530" s="4"/>
      <c r="N530" s="3"/>
      <c r="Q530" s="4"/>
      <c r="S530" s="3"/>
      <c r="V530" s="4"/>
      <c r="X530" s="3"/>
      <c r="AA530" s="4"/>
      <c r="AC530" s="3"/>
      <c r="AF530" s="4"/>
      <c r="AH530" s="3"/>
      <c r="AK530" s="4"/>
      <c r="AM530" s="18"/>
      <c r="AN530" s="14"/>
      <c r="AO530" s="14"/>
      <c r="AP530" s="19"/>
      <c r="AR530" s="3"/>
      <c r="AU530" s="4"/>
      <c r="AY530" s="138"/>
      <c r="AZ530" s="13"/>
      <c r="BA530" s="1">
        <f t="shared" si="2685"/>
        <v>10.0199999999999</v>
      </c>
      <c r="BB530" s="87">
        <f t="shared" si="2686"/>
        <v>-44.496274249895876</v>
      </c>
      <c r="BC530" s="91">
        <f t="shared" si="2687"/>
        <v>-82.924689966390318</v>
      </c>
      <c r="BD530" s="98"/>
      <c r="BE530" s="99"/>
      <c r="BF530" s="145"/>
      <c r="BG530" s="45">
        <f t="shared" si="2688"/>
        <v>-6.0622367673619046E-5</v>
      </c>
    </row>
    <row r="531" spans="2:59" ht="18.600000000000001" customHeight="1" thickBot="1">
      <c r="D531" s="216" t="s">
        <v>87</v>
      </c>
      <c r="E531" s="217"/>
      <c r="F531" s="218" t="s">
        <v>88</v>
      </c>
      <c r="G531" s="219"/>
      <c r="H531" s="207"/>
      <c r="I531" s="216" t="s">
        <v>89</v>
      </c>
      <c r="J531" s="217"/>
      <c r="K531" s="218" t="s">
        <v>90</v>
      </c>
      <c r="L531" s="219"/>
      <c r="N531" s="208" t="s">
        <v>7</v>
      </c>
      <c r="O531" s="209"/>
      <c r="P531" s="210" t="s">
        <v>8</v>
      </c>
      <c r="Q531" s="211"/>
      <c r="S531" s="216" t="s">
        <v>91</v>
      </c>
      <c r="T531" s="217"/>
      <c r="U531" s="218" t="s">
        <v>92</v>
      </c>
      <c r="V531" s="219"/>
      <c r="W531" s="22"/>
      <c r="X531" s="208" t="s">
        <v>93</v>
      </c>
      <c r="Y531" s="209"/>
      <c r="Z531" s="210" t="s">
        <v>94</v>
      </c>
      <c r="AA531" s="211"/>
      <c r="AB531" s="22"/>
      <c r="AC531" s="216" t="s">
        <v>3</v>
      </c>
      <c r="AD531" s="217"/>
      <c r="AE531" s="218" t="s">
        <v>2</v>
      </c>
      <c r="AF531" s="219"/>
      <c r="AG531" s="22"/>
      <c r="AH531" s="208" t="s">
        <v>95</v>
      </c>
      <c r="AI531" s="209"/>
      <c r="AJ531" s="210" t="s">
        <v>96</v>
      </c>
      <c r="AK531" s="211"/>
      <c r="AL531" s="22"/>
      <c r="AM531" s="216" t="s">
        <v>97</v>
      </c>
      <c r="AN531" s="217"/>
      <c r="AO531" s="218" t="s">
        <v>98</v>
      </c>
      <c r="AP531" s="219"/>
      <c r="AR531" s="208" t="s">
        <v>99</v>
      </c>
      <c r="AS531" s="209"/>
      <c r="AT531" s="210" t="s">
        <v>100</v>
      </c>
      <c r="AU531" s="211"/>
      <c r="AW531" s="48" t="s">
        <v>10</v>
      </c>
      <c r="AY531" s="139" t="s">
        <v>47</v>
      </c>
      <c r="AZ531" s="13"/>
      <c r="BA531" s="6"/>
      <c r="BB531" s="6"/>
      <c r="BC531" s="84"/>
      <c r="BD531" s="36"/>
    </row>
    <row r="532" spans="2:59" ht="18.600000000000001" customHeight="1" thickTop="1" thickBot="1">
      <c r="D532" s="1">
        <v>0</v>
      </c>
      <c r="E532" s="8">
        <f t="shared" ref="E532" si="2976">$E$9*$B529</f>
        <v>0.86139920000000003</v>
      </c>
      <c r="F532" s="2">
        <v>1</v>
      </c>
      <c r="G532" s="8">
        <v>0</v>
      </c>
      <c r="I532" s="1">
        <v>0</v>
      </c>
      <c r="J532" s="9">
        <v>0</v>
      </c>
      <c r="K532" s="2">
        <v>1</v>
      </c>
      <c r="L532" s="8">
        <v>0</v>
      </c>
      <c r="N532" s="1">
        <f t="shared" ref="N532" si="2977">D532*I529+F532*I532-E532*J529-G532*J532</f>
        <v>0</v>
      </c>
      <c r="O532" s="9">
        <f t="shared" ref="O532" si="2978">(D532*J529+E532*I529+F532*J532+G532*I532)</f>
        <v>0.86139920000000003</v>
      </c>
      <c r="P532" s="2">
        <f t="shared" ref="P532" si="2979">D532*K529+F532*K532-E532*L529-G532*L532</f>
        <v>-2.9702317233805982</v>
      </c>
      <c r="Q532" s="8">
        <f t="shared" ref="Q532" si="2980">(D532*L529+E532*K529+F532*L532+G532*K532)</f>
        <v>0</v>
      </c>
      <c r="S532" s="1">
        <v>0</v>
      </c>
      <c r="T532" s="8">
        <f t="shared" ref="T532" si="2981">$T$9*$B529</f>
        <v>1.8381208</v>
      </c>
      <c r="U532" s="2">
        <v>1</v>
      </c>
      <c r="V532" s="8">
        <v>0</v>
      </c>
      <c r="X532" s="1">
        <f t="shared" ref="X532" si="2982">N532*S529+P532*S532-O532*T529-Q532*T532</f>
        <v>0</v>
      </c>
      <c r="Y532" s="9">
        <f t="shared" ref="Y532" si="2983">(N532*T529+O532*S529+P532*T532+Q532*S532)</f>
        <v>-4.5982455115657235</v>
      </c>
      <c r="Z532" s="2">
        <f t="shared" ref="Z532" si="2984">N532*U529+P532*U532-O532*V529-Q532*V532</f>
        <v>-2.9702317233805982</v>
      </c>
      <c r="AA532" s="8">
        <f t="shared" ref="AA532" si="2985">(N532*V529+O532*U529+P532*V532+Q532*U532)</f>
        <v>0</v>
      </c>
      <c r="AB532" s="22"/>
      <c r="AC532" s="1">
        <v>0</v>
      </c>
      <c r="AD532" s="9">
        <v>0</v>
      </c>
      <c r="AE532" s="2">
        <v>1</v>
      </c>
      <c r="AF532" s="8">
        <v>0</v>
      </c>
      <c r="AH532" s="1">
        <f t="shared" ref="AH532" si="2986">X532*AC529+Z532*AC532-Y532*AD529-AA532*AD532</f>
        <v>0</v>
      </c>
      <c r="AI532" s="9">
        <f t="shared" ref="AI532" si="2987">(X532*AD529+Y532*AC529+Z532*AD532+AA532*AC532)</f>
        <v>-4.5982455115657235</v>
      </c>
      <c r="AJ532" s="2">
        <f t="shared" ref="AJ532" si="2988">X532*AE529+Z532*AE532-Y532*AF529-AA532*AF532</f>
        <v>2.6959507903516506</v>
      </c>
      <c r="AK532" s="8">
        <f t="shared" ref="AK532" si="2989">(X532*AF529+Y532*AE529+Z532*AF532+AA532*AE532)</f>
        <v>0</v>
      </c>
      <c r="AM532" s="20">
        <f t="shared" ref="AM532" si="2990">1/$AN$9</f>
        <v>1</v>
      </c>
      <c r="AN532" s="27">
        <v>0</v>
      </c>
      <c r="AO532" s="21">
        <v>1</v>
      </c>
      <c r="AP532" s="26">
        <v>0</v>
      </c>
      <c r="AR532" s="1">
        <f t="shared" ref="AR532" si="2991">AH532*AM529+AJ532*AM532-AI532*AN529-AK532*AN532</f>
        <v>2.6959507903516506</v>
      </c>
      <c r="AS532" s="9">
        <f t="shared" ref="AS532" si="2992">(AH532*AN529+AI532*AM529+AJ532*AN532+AK532*AM532)</f>
        <v>-4.5982455115657235</v>
      </c>
      <c r="AT532" s="2">
        <f t="shared" ref="AT532" si="2993">AH532*AO529+AJ532*AO532-AI532*AP529-AK532*AP532</f>
        <v>2.6959507903516506</v>
      </c>
      <c r="AU532" s="8">
        <f t="shared" ref="AU532" si="2994">(AH532*AP529+AI532*AO529+AJ532*AP532+AK532*AO532)</f>
        <v>0</v>
      </c>
      <c r="AW532" s="49">
        <f t="shared" ref="AW532" si="2995">(180/PI())*ATAN(-1*(AS529/AR529))</f>
        <v>-31.60835538747714</v>
      </c>
      <c r="AY532" s="140">
        <f t="shared" ref="AY532" si="2996">20*LOG(((1-(10^(AW529/20)^2)*(1-((1-AY529)/(1+AY529))^2))^0.5))</f>
        <v>-0.15485449504454973</v>
      </c>
      <c r="AZ532" s="13"/>
      <c r="BA532" s="5"/>
      <c r="BB532" s="5"/>
      <c r="BC532" s="36"/>
      <c r="BD532" s="36"/>
    </row>
    <row r="533" spans="2:59" ht="18.600000000000001" customHeight="1">
      <c r="AY533" s="37"/>
      <c r="BA533" s="5"/>
      <c r="BB533" s="5"/>
    </row>
    <row r="534" spans="2:59" ht="18.600000000000001" customHeight="1" thickBot="1">
      <c r="D534" s="22" t="s">
        <v>60</v>
      </c>
      <c r="E534" s="22"/>
      <c r="F534" s="22"/>
      <c r="G534" s="22"/>
      <c r="H534" s="22"/>
      <c r="I534" s="22" t="s">
        <v>61</v>
      </c>
      <c r="J534" s="22"/>
      <c r="K534" s="22"/>
      <c r="L534" s="22"/>
      <c r="M534" s="23"/>
      <c r="N534" s="23"/>
      <c r="O534" s="28" t="s">
        <v>62</v>
      </c>
      <c r="P534" s="23"/>
      <c r="Q534" s="23"/>
      <c r="R534" s="23"/>
      <c r="S534" s="22"/>
      <c r="T534" s="22" t="s">
        <v>63</v>
      </c>
      <c r="U534" s="23"/>
      <c r="V534" s="23"/>
      <c r="W534" s="23"/>
      <c r="X534" s="23"/>
      <c r="Y534" s="28" t="s">
        <v>64</v>
      </c>
      <c r="Z534" s="23"/>
      <c r="AA534" s="23"/>
      <c r="AB534" s="23"/>
      <c r="AC534" s="28" t="s">
        <v>65</v>
      </c>
      <c r="AD534" s="22"/>
      <c r="AE534" s="22"/>
      <c r="AF534" s="22"/>
      <c r="AG534" s="22"/>
      <c r="AH534" s="23"/>
      <c r="AI534" s="28" t="s">
        <v>66</v>
      </c>
      <c r="AJ534" s="23"/>
      <c r="AK534" s="23"/>
      <c r="AL534" s="22"/>
      <c r="AM534" s="28" t="s">
        <v>67</v>
      </c>
      <c r="AN534" s="22"/>
      <c r="AO534" s="23"/>
      <c r="AP534" s="23"/>
      <c r="AQ534" s="23"/>
      <c r="AR534" s="23"/>
      <c r="AS534" s="28" t="s">
        <v>68</v>
      </c>
      <c r="AT534" s="23"/>
      <c r="AU534" s="23"/>
      <c r="BA534" s="5"/>
      <c r="BB534" s="5"/>
    </row>
    <row r="535" spans="2:59" ht="18.600000000000001" customHeight="1" thickBot="1">
      <c r="B535" s="11"/>
      <c r="D535" s="212" t="s">
        <v>69</v>
      </c>
      <c r="E535" s="213"/>
      <c r="F535" s="214" t="s">
        <v>70</v>
      </c>
      <c r="G535" s="215"/>
      <c r="H535" s="207"/>
      <c r="I535" s="212" t="s">
        <v>71</v>
      </c>
      <c r="J535" s="213"/>
      <c r="K535" s="214" t="s">
        <v>72</v>
      </c>
      <c r="L535" s="215"/>
      <c r="M535" s="23"/>
      <c r="N535" s="208" t="s">
        <v>73</v>
      </c>
      <c r="O535" s="209"/>
      <c r="P535" s="210" t="s">
        <v>74</v>
      </c>
      <c r="Q535" s="211"/>
      <c r="R535" s="23"/>
      <c r="S535" s="212" t="s">
        <v>75</v>
      </c>
      <c r="T535" s="213"/>
      <c r="U535" s="214" t="s">
        <v>76</v>
      </c>
      <c r="V535" s="215"/>
      <c r="W535" s="22"/>
      <c r="X535" s="208" t="s">
        <v>77</v>
      </c>
      <c r="Y535" s="209"/>
      <c r="Z535" s="210" t="s">
        <v>78</v>
      </c>
      <c r="AA535" s="211"/>
      <c r="AB535" s="22"/>
      <c r="AC535" s="212" t="s">
        <v>79</v>
      </c>
      <c r="AD535" s="213"/>
      <c r="AE535" s="214" t="s">
        <v>80</v>
      </c>
      <c r="AF535" s="215"/>
      <c r="AG535" s="22"/>
      <c r="AH535" s="208" t="s">
        <v>81</v>
      </c>
      <c r="AI535" s="209"/>
      <c r="AJ535" s="210" t="s">
        <v>82</v>
      </c>
      <c r="AK535" s="211"/>
      <c r="AL535" s="22"/>
      <c r="AM535" s="212" t="s">
        <v>83</v>
      </c>
      <c r="AN535" s="213"/>
      <c r="AO535" s="214" t="s">
        <v>84</v>
      </c>
      <c r="AP535" s="215"/>
      <c r="AQ535" s="23"/>
      <c r="AR535" s="208" t="s">
        <v>85</v>
      </c>
      <c r="AS535" s="209"/>
      <c r="AT535" s="210" t="s">
        <v>86</v>
      </c>
      <c r="AU535" s="211"/>
      <c r="AW535" s="29" t="s">
        <v>4</v>
      </c>
      <c r="AY535" s="136" t="s">
        <v>46</v>
      </c>
      <c r="AZ535" s="13"/>
      <c r="BA535" s="5"/>
      <c r="BB535" s="5"/>
      <c r="BC535" s="36"/>
      <c r="BD535" s="36"/>
    </row>
    <row r="536" spans="2:59" ht="18.600000000000001" customHeight="1" thickTop="1" thickBot="1">
      <c r="B536" s="40">
        <v>1.54</v>
      </c>
      <c r="D536" s="1">
        <v>1</v>
      </c>
      <c r="E536" s="7">
        <v>0</v>
      </c>
      <c r="F536" s="2">
        <v>0</v>
      </c>
      <c r="G536" s="8">
        <v>0</v>
      </c>
      <c r="I536" s="1">
        <v>1</v>
      </c>
      <c r="J536" s="9">
        <v>0</v>
      </c>
      <c r="K536" s="2">
        <v>0</v>
      </c>
      <c r="L536" s="9">
        <f t="shared" ref="L536" si="2997">IF(0=(1-$J$9*$K$9*$B536^2),10^14,$B536*$K$9/(1-$J$9*$K$9*$B536^2))</f>
        <v>4.950482030141929</v>
      </c>
      <c r="N536" s="1">
        <f t="shared" ref="N536" si="2998">D536*I536+F536*I539-E536*J536-G536*J539</f>
        <v>1</v>
      </c>
      <c r="O536" s="9">
        <f t="shared" ref="O536" si="2999">(D536*J536+E536*I536+F536*J539+G536*I539)</f>
        <v>0</v>
      </c>
      <c r="P536" s="2">
        <f t="shared" ref="P536" si="3000">D536*K536+F536*K539-E536*L536-G536*L539</f>
        <v>0</v>
      </c>
      <c r="Q536" s="8">
        <f t="shared" ref="Q536" si="3001">(D536*L536+E536*K536+F536*L539+G536*K539)</f>
        <v>4.950482030141929</v>
      </c>
      <c r="S536" s="1">
        <v>1</v>
      </c>
      <c r="T536" s="7">
        <v>0</v>
      </c>
      <c r="U536" s="2">
        <v>0</v>
      </c>
      <c r="V536" s="8">
        <v>0</v>
      </c>
      <c r="X536" s="1">
        <f t="shared" ref="X536" si="3002">N536*S536+P536*S539-O536*T536-Q536*T539</f>
        <v>-8.2193153579147129</v>
      </c>
      <c r="Y536" s="9">
        <f t="shared" ref="Y536" si="3003">(N536*T536+O536*S536+P536*T539+Q536*S539)</f>
        <v>0</v>
      </c>
      <c r="Z536" s="2">
        <f t="shared" ref="Z536" si="3004">N536*U536+P536*U539-O536*V536-Q536*V539</f>
        <v>0</v>
      </c>
      <c r="AA536" s="8">
        <f t="shared" ref="AA536" si="3005">(N536*V536+O536*U536+P536*V539+Q536*U539)</f>
        <v>4.950482030141929</v>
      </c>
      <c r="AB536" s="22"/>
      <c r="AC536" s="1">
        <v>1</v>
      </c>
      <c r="AD536" s="9">
        <v>0</v>
      </c>
      <c r="AE536" s="2">
        <v>0</v>
      </c>
      <c r="AF536" s="9">
        <f t="shared" ref="AF536" si="3006">$B536*$AE$9</f>
        <v>1.2484626000000001</v>
      </c>
      <c r="AH536" s="1">
        <f t="shared" ref="AH536" si="3007">X536*AC536+Z536*AC539-Y536*AD536-AA536*AD539</f>
        <v>-8.2193153579147129</v>
      </c>
      <c r="AI536" s="9">
        <f t="shared" ref="AI536" si="3008">(X536*AD536+Y536*AC536+Z536*AD539+AA536*AC539)</f>
        <v>0</v>
      </c>
      <c r="AJ536" s="2">
        <f t="shared" ref="AJ536" si="3009">X536*AE536+Z536*AE539-Y536*AF536-AA536*AF539</f>
        <v>0</v>
      </c>
      <c r="AK536" s="8">
        <f t="shared" ref="AK536" si="3010">(X536*AF536+Y536*AE536+Z536*AF539+AA536*AE539)</f>
        <v>-5.3110257918202048</v>
      </c>
      <c r="AM536" s="18">
        <v>1</v>
      </c>
      <c r="AN536" s="25">
        <v>0</v>
      </c>
      <c r="AO536" s="14">
        <v>0</v>
      </c>
      <c r="AP536" s="24">
        <v>0</v>
      </c>
      <c r="AR536" s="1">
        <f t="shared" ref="AR536" si="3011">AH536*AM536+AJ536*AM539-AI536*AN536-AK536*AN539</f>
        <v>-8.2193153579147129</v>
      </c>
      <c r="AS536" s="9">
        <f t="shared" ref="AS536" si="3012">(AH536*AN536+AI536*AM536+AJ536*AN539+AK536*AM539)</f>
        <v>-5.3110257918202048</v>
      </c>
      <c r="AT536" s="2">
        <f t="shared" ref="AT536" si="3013">AH536*AO536+AJ536*AO539-AI536*AP536-AK536*AP539</f>
        <v>0</v>
      </c>
      <c r="AU536" s="8">
        <f t="shared" ref="AU536" si="3014">(AH536*AP536+AI536*AO536+AJ536*AP539+AK536*AO539)</f>
        <v>-5.3110257918202048</v>
      </c>
      <c r="AW536" s="30">
        <f t="shared" ref="AW536" si="3015">20*LOG(((1+$AN$9)/$AN$9)/((AR536+AR539)^2+(AS536+AS539)^2)^0.5)</f>
        <v>-15.344296580489454</v>
      </c>
      <c r="AY536" s="137">
        <f t="shared" ref="AY536" si="3016">((AR536^2+AS536^2)^0.5)/((AR539^2+AS539^2)^0.5)</f>
        <v>1.5637354552959588</v>
      </c>
      <c r="AZ536" s="13"/>
      <c r="BA536" s="5"/>
      <c r="BB536" s="5"/>
      <c r="BC536" s="36"/>
      <c r="BD536" s="36"/>
    </row>
    <row r="537" spans="2:59" ht="18.600000000000001" customHeight="1" thickBot="1">
      <c r="D537" s="3"/>
      <c r="G537" s="4"/>
      <c r="I537" s="3"/>
      <c r="L537" s="4"/>
      <c r="N537" s="3"/>
      <c r="Q537" s="4"/>
      <c r="S537" s="3"/>
      <c r="V537" s="4"/>
      <c r="X537" s="3"/>
      <c r="AA537" s="4"/>
      <c r="AC537" s="3"/>
      <c r="AF537" s="4"/>
      <c r="AH537" s="3"/>
      <c r="AK537" s="4"/>
      <c r="AM537" s="18"/>
      <c r="AN537" s="14"/>
      <c r="AO537" s="14"/>
      <c r="AP537" s="19"/>
      <c r="AR537" s="3"/>
      <c r="AU537" s="4"/>
      <c r="AY537" s="138"/>
      <c r="AZ537" s="13"/>
      <c r="BA537" s="5"/>
      <c r="BB537" s="5"/>
      <c r="BC537" s="36"/>
      <c r="BD537" s="36"/>
    </row>
    <row r="538" spans="2:59" ht="18.600000000000001" customHeight="1" thickBot="1">
      <c r="D538" s="216" t="s">
        <v>87</v>
      </c>
      <c r="E538" s="217"/>
      <c r="F538" s="218" t="s">
        <v>88</v>
      </c>
      <c r="G538" s="219"/>
      <c r="H538" s="207"/>
      <c r="I538" s="216" t="s">
        <v>89</v>
      </c>
      <c r="J538" s="217"/>
      <c r="K538" s="218" t="s">
        <v>90</v>
      </c>
      <c r="L538" s="219"/>
      <c r="N538" s="208" t="s">
        <v>7</v>
      </c>
      <c r="O538" s="209"/>
      <c r="P538" s="210" t="s">
        <v>8</v>
      </c>
      <c r="Q538" s="211"/>
      <c r="S538" s="216" t="s">
        <v>91</v>
      </c>
      <c r="T538" s="217"/>
      <c r="U538" s="218" t="s">
        <v>92</v>
      </c>
      <c r="V538" s="219"/>
      <c r="W538" s="22"/>
      <c r="X538" s="208" t="s">
        <v>93</v>
      </c>
      <c r="Y538" s="209"/>
      <c r="Z538" s="210" t="s">
        <v>94</v>
      </c>
      <c r="AA538" s="211"/>
      <c r="AB538" s="22"/>
      <c r="AC538" s="216" t="s">
        <v>3</v>
      </c>
      <c r="AD538" s="217"/>
      <c r="AE538" s="218" t="s">
        <v>2</v>
      </c>
      <c r="AF538" s="219"/>
      <c r="AG538" s="22"/>
      <c r="AH538" s="208" t="s">
        <v>95</v>
      </c>
      <c r="AI538" s="209"/>
      <c r="AJ538" s="210" t="s">
        <v>96</v>
      </c>
      <c r="AK538" s="211"/>
      <c r="AL538" s="22"/>
      <c r="AM538" s="216" t="s">
        <v>97</v>
      </c>
      <c r="AN538" s="217"/>
      <c r="AO538" s="218" t="s">
        <v>98</v>
      </c>
      <c r="AP538" s="219"/>
      <c r="AR538" s="208" t="s">
        <v>99</v>
      </c>
      <c r="AS538" s="209"/>
      <c r="AT538" s="210" t="s">
        <v>100</v>
      </c>
      <c r="AU538" s="211"/>
      <c r="AW538" s="48" t="s">
        <v>10</v>
      </c>
      <c r="AY538" s="139" t="s">
        <v>47</v>
      </c>
      <c r="AZ538" s="13"/>
      <c r="BA538" s="5"/>
      <c r="BB538" s="5"/>
      <c r="BC538" s="36"/>
      <c r="BD538" s="36"/>
    </row>
    <row r="539" spans="2:59" ht="18.600000000000001" customHeight="1" thickTop="1" thickBot="1">
      <c r="D539" s="1">
        <v>0</v>
      </c>
      <c r="E539" s="8">
        <f t="shared" ref="E539" si="3017">$E$9*$B536</f>
        <v>0.8727334000000001</v>
      </c>
      <c r="F539" s="2">
        <v>1</v>
      </c>
      <c r="G539" s="8">
        <v>0</v>
      </c>
      <c r="I539" s="1">
        <v>0</v>
      </c>
      <c r="J539" s="9">
        <v>0</v>
      </c>
      <c r="K539" s="2">
        <v>1</v>
      </c>
      <c r="L539" s="8">
        <v>0</v>
      </c>
      <c r="N539" s="1">
        <f t="shared" ref="N539" si="3018">D539*I536+F539*I539-E539*J536-G539*J539</f>
        <v>0</v>
      </c>
      <c r="O539" s="9">
        <f t="shared" ref="O539" si="3019">(D539*J536+E539*I536+F539*J539+G539*I539)</f>
        <v>0.8727334000000001</v>
      </c>
      <c r="P539" s="2">
        <f t="shared" ref="P539" si="3020">D539*K536+F539*K539-E539*L536-G539*L539</f>
        <v>-3.3204510138046688</v>
      </c>
      <c r="Q539" s="8">
        <f t="shared" ref="Q539" si="3021">(D539*L536+E539*K536+F539*L539+G539*K539)</f>
        <v>0</v>
      </c>
      <c r="S539" s="1">
        <v>0</v>
      </c>
      <c r="T539" s="8">
        <f t="shared" ref="T539" si="3022">$T$9*$B536</f>
        <v>1.8623065999999999</v>
      </c>
      <c r="U539" s="2">
        <v>1</v>
      </c>
      <c r="V539" s="8">
        <v>0</v>
      </c>
      <c r="X539" s="1">
        <f t="shared" ref="X539" si="3023">N539*S536+P539*S539-O539*T536-Q539*T539</f>
        <v>0</v>
      </c>
      <c r="Y539" s="9">
        <f t="shared" ref="Y539" si="3024">(N539*T536+O539*S536+P539*T539+Q539*S539)</f>
        <v>-5.3109644379851249</v>
      </c>
      <c r="Z539" s="2">
        <f t="shared" ref="Z539" si="3025">N539*U536+P539*U539-O539*V536-Q539*V539</f>
        <v>-3.3204510138046688</v>
      </c>
      <c r="AA539" s="8">
        <f t="shared" ref="AA539" si="3026">(N539*V536+O539*U536+P539*V539+Q539*U539)</f>
        <v>0</v>
      </c>
      <c r="AB539" s="22"/>
      <c r="AC539" s="1">
        <v>0</v>
      </c>
      <c r="AD539" s="9">
        <v>0</v>
      </c>
      <c r="AE539" s="2">
        <v>1</v>
      </c>
      <c r="AF539" s="8">
        <v>0</v>
      </c>
      <c r="AH539" s="1">
        <f t="shared" ref="AH539" si="3027">X539*AC536+Z539*AC539-Y539*AD536-AA539*AD539</f>
        <v>0</v>
      </c>
      <c r="AI539" s="9">
        <f t="shared" ref="AI539" si="3028">(X539*AD536+Y539*AC536+Z539*AD539+AA539*AC539)</f>
        <v>-5.3109644379851249</v>
      </c>
      <c r="AJ539" s="2">
        <f t="shared" ref="AJ539" si="3029">X539*AE536+Z539*AE539-Y539*AF536-AA539*AF539</f>
        <v>3.3100894569497799</v>
      </c>
      <c r="AK539" s="8">
        <f t="shared" ref="AK539" si="3030">(X539*AF536+Y539*AE536+Z539*AF539+AA539*AE539)</f>
        <v>0</v>
      </c>
      <c r="AM539" s="20">
        <f t="shared" ref="AM539" si="3031">1/$AN$9</f>
        <v>1</v>
      </c>
      <c r="AN539" s="27">
        <v>0</v>
      </c>
      <c r="AO539" s="21">
        <v>1</v>
      </c>
      <c r="AP539" s="26">
        <v>0</v>
      </c>
      <c r="AR539" s="1">
        <f t="shared" ref="AR539" si="3032">AH539*AM536+AJ539*AM539-AI539*AN536-AK539*AN539</f>
        <v>3.3100894569497799</v>
      </c>
      <c r="AS539" s="9">
        <f t="shared" ref="AS539" si="3033">(AH539*AN536+AI539*AM536+AJ539*AN539+AK539*AM539)</f>
        <v>-5.3109644379851249</v>
      </c>
      <c r="AT539" s="2">
        <f t="shared" ref="AT539" si="3034">AH539*AO536+AJ539*AO539-AI539*AP536-AK539*AP539</f>
        <v>3.3100894569497799</v>
      </c>
      <c r="AU539" s="8">
        <f t="shared" ref="AU539" si="3035">(AH539*AP536+AI539*AO536+AJ539*AP539+AK539*AO539)</f>
        <v>0</v>
      </c>
      <c r="AW539" s="49">
        <f t="shared" ref="AW539" si="3036">(180/PI())*ATAN(-1*(AS536/AR536))</f>
        <v>-32.869089854690557</v>
      </c>
      <c r="AY539" s="140">
        <f t="shared" ref="AY539" si="3037">20*LOG(((1-(10^(AW536/20)^2)*(1-((1-AY536)/(1+AY536))^2))^0.5))</f>
        <v>-0.12244451933840966</v>
      </c>
      <c r="AZ539" s="13"/>
      <c r="BA539" s="5"/>
      <c r="BB539" s="5"/>
      <c r="BC539" s="36"/>
      <c r="BD539" s="36"/>
    </row>
    <row r="540" spans="2:59" ht="18.600000000000001" customHeight="1">
      <c r="AY540" s="37"/>
      <c r="BA540" s="5"/>
      <c r="BB540" s="5"/>
    </row>
    <row r="541" spans="2:59" ht="18.600000000000001" customHeight="1" thickBot="1">
      <c r="D541" s="22" t="s">
        <v>60</v>
      </c>
      <c r="E541" s="22"/>
      <c r="F541" s="22"/>
      <c r="G541" s="22"/>
      <c r="H541" s="22"/>
      <c r="I541" s="22" t="s">
        <v>61</v>
      </c>
      <c r="J541" s="22"/>
      <c r="K541" s="22"/>
      <c r="L541" s="22"/>
      <c r="M541" s="23"/>
      <c r="N541" s="23"/>
      <c r="O541" s="28" t="s">
        <v>62</v>
      </c>
      <c r="P541" s="23"/>
      <c r="Q541" s="23"/>
      <c r="R541" s="23"/>
      <c r="S541" s="22"/>
      <c r="T541" s="22" t="s">
        <v>63</v>
      </c>
      <c r="U541" s="23"/>
      <c r="V541" s="23"/>
      <c r="W541" s="23"/>
      <c r="X541" s="23"/>
      <c r="Y541" s="28" t="s">
        <v>64</v>
      </c>
      <c r="Z541" s="23"/>
      <c r="AA541" s="23"/>
      <c r="AB541" s="23"/>
      <c r="AC541" s="28" t="s">
        <v>65</v>
      </c>
      <c r="AD541" s="22"/>
      <c r="AE541" s="22"/>
      <c r="AF541" s="22"/>
      <c r="AG541" s="22"/>
      <c r="AH541" s="23"/>
      <c r="AI541" s="28" t="s">
        <v>66</v>
      </c>
      <c r="AJ541" s="23"/>
      <c r="AK541" s="23"/>
      <c r="AL541" s="22"/>
      <c r="AM541" s="28" t="s">
        <v>67</v>
      </c>
      <c r="AN541" s="22"/>
      <c r="AO541" s="23"/>
      <c r="AP541" s="23"/>
      <c r="AQ541" s="23"/>
      <c r="AR541" s="23"/>
      <c r="AS541" s="28" t="s">
        <v>68</v>
      </c>
      <c r="AT541" s="23"/>
      <c r="AU541" s="23"/>
      <c r="BA541" s="5"/>
      <c r="BB541" s="5"/>
    </row>
    <row r="542" spans="2:59" ht="18.600000000000001" customHeight="1" thickBot="1">
      <c r="B542" s="11"/>
      <c r="D542" s="212" t="s">
        <v>69</v>
      </c>
      <c r="E542" s="213"/>
      <c r="F542" s="214" t="s">
        <v>70</v>
      </c>
      <c r="G542" s="215"/>
      <c r="H542" s="207"/>
      <c r="I542" s="212" t="s">
        <v>71</v>
      </c>
      <c r="J542" s="213"/>
      <c r="K542" s="214" t="s">
        <v>72</v>
      </c>
      <c r="L542" s="215"/>
      <c r="M542" s="23"/>
      <c r="N542" s="208" t="s">
        <v>73</v>
      </c>
      <c r="O542" s="209"/>
      <c r="P542" s="210" t="s">
        <v>74</v>
      </c>
      <c r="Q542" s="211"/>
      <c r="R542" s="23"/>
      <c r="S542" s="212" t="s">
        <v>75</v>
      </c>
      <c r="T542" s="213"/>
      <c r="U542" s="214" t="s">
        <v>76</v>
      </c>
      <c r="V542" s="215"/>
      <c r="W542" s="22"/>
      <c r="X542" s="208" t="s">
        <v>77</v>
      </c>
      <c r="Y542" s="209"/>
      <c r="Z542" s="210" t="s">
        <v>78</v>
      </c>
      <c r="AA542" s="211"/>
      <c r="AB542" s="22"/>
      <c r="AC542" s="212" t="s">
        <v>79</v>
      </c>
      <c r="AD542" s="213"/>
      <c r="AE542" s="214" t="s">
        <v>80</v>
      </c>
      <c r="AF542" s="215"/>
      <c r="AG542" s="22"/>
      <c r="AH542" s="208" t="s">
        <v>81</v>
      </c>
      <c r="AI542" s="209"/>
      <c r="AJ542" s="210" t="s">
        <v>82</v>
      </c>
      <c r="AK542" s="211"/>
      <c r="AL542" s="22"/>
      <c r="AM542" s="212" t="s">
        <v>83</v>
      </c>
      <c r="AN542" s="213"/>
      <c r="AO542" s="214" t="s">
        <v>84</v>
      </c>
      <c r="AP542" s="215"/>
      <c r="AQ542" s="23"/>
      <c r="AR542" s="208" t="s">
        <v>85</v>
      </c>
      <c r="AS542" s="209"/>
      <c r="AT542" s="210" t="s">
        <v>86</v>
      </c>
      <c r="AU542" s="211"/>
      <c r="AW542" s="29" t="s">
        <v>4</v>
      </c>
      <c r="AY542" s="136" t="s">
        <v>46</v>
      </c>
      <c r="AZ542" s="13"/>
      <c r="BA542" s="5"/>
      <c r="BB542" s="5"/>
      <c r="BC542" s="36"/>
      <c r="BD542" s="36"/>
    </row>
    <row r="543" spans="2:59" ht="18.600000000000001" customHeight="1" thickTop="1" thickBot="1">
      <c r="B543" s="40">
        <v>1.56</v>
      </c>
      <c r="D543" s="1">
        <v>1</v>
      </c>
      <c r="E543" s="7">
        <v>0</v>
      </c>
      <c r="F543" s="2">
        <v>0</v>
      </c>
      <c r="G543" s="8">
        <v>0</v>
      </c>
      <c r="I543" s="1">
        <v>1</v>
      </c>
      <c r="J543" s="9">
        <v>0</v>
      </c>
      <c r="K543" s="2">
        <v>0</v>
      </c>
      <c r="L543" s="9">
        <f t="shared" ref="L543" si="3038">IF(0=(1-$J$9*$K$9*$B543^2),10^14,$B543*$K$9/(1-$J$9*$K$9*$B543^2))</f>
        <v>5.3400675123720021</v>
      </c>
      <c r="N543" s="1">
        <f t="shared" ref="N543" si="3039">D543*I543+F543*I546-E543*J543-G543*J546</f>
        <v>1</v>
      </c>
      <c r="O543" s="9">
        <f t="shared" ref="O543" si="3040">(D543*J543+E543*I543+F543*J546+G543*I546)</f>
        <v>0</v>
      </c>
      <c r="P543" s="2">
        <f t="shared" ref="P543" si="3041">D543*K543+F543*K546-E543*L543-G543*L546</f>
        <v>0</v>
      </c>
      <c r="Q543" s="8">
        <f t="shared" ref="Q543" si="3042">(D543*L543+E543*K543+F543*L546+G543*K546)</f>
        <v>5.3400675123720021</v>
      </c>
      <c r="S543" s="1">
        <v>1</v>
      </c>
      <c r="T543" s="7">
        <v>0</v>
      </c>
      <c r="U543" s="2">
        <v>0</v>
      </c>
      <c r="V543" s="8">
        <v>0</v>
      </c>
      <c r="X543" s="1">
        <f t="shared" ref="X543" si="3043">N543*S543+P543*S546-O543*T543-Q543*T546</f>
        <v>-9.0739967775766885</v>
      </c>
      <c r="Y543" s="9">
        <f t="shared" ref="Y543" si="3044">(N543*T543+O543*S543+P543*T546+Q543*S546)</f>
        <v>0</v>
      </c>
      <c r="Z543" s="2">
        <f t="shared" ref="Z543" si="3045">N543*U543+P543*U546-O543*V543-Q543*V546</f>
        <v>0</v>
      </c>
      <c r="AA543" s="8">
        <f t="shared" ref="AA543" si="3046">(N543*V543+O543*U543+P543*V546+Q543*U546)</f>
        <v>5.3400675123720021</v>
      </c>
      <c r="AB543" s="22"/>
      <c r="AC543" s="1">
        <v>1</v>
      </c>
      <c r="AD543" s="9">
        <v>0</v>
      </c>
      <c r="AE543" s="2">
        <v>0</v>
      </c>
      <c r="AF543" s="9">
        <f t="shared" ref="AF543" si="3047">$B543*$AE$9</f>
        <v>1.2646764000000001</v>
      </c>
      <c r="AH543" s="1">
        <f t="shared" ref="AH543" si="3048">X543*AC543+Z543*AC546-Y543*AD543-AA543*AD546</f>
        <v>-9.0739967775766885</v>
      </c>
      <c r="AI543" s="9">
        <f t="shared" ref="AI543" si="3049">(X543*AD543+Y543*AC543+Z543*AD546+AA543*AC546)</f>
        <v>0</v>
      </c>
      <c r="AJ543" s="2">
        <f t="shared" ref="AJ543" si="3050">X543*AE543+Z543*AE546-Y543*AF543-AA543*AF546</f>
        <v>0</v>
      </c>
      <c r="AK543" s="8">
        <f t="shared" ref="AK543" si="3051">(X543*AF543+Y543*AE543+Z543*AF546+AA543*AE546)</f>
        <v>-6.135602065905287</v>
      </c>
      <c r="AM543" s="18">
        <v>1</v>
      </c>
      <c r="AN543" s="25">
        <v>0</v>
      </c>
      <c r="AO543" s="14">
        <v>0</v>
      </c>
      <c r="AP543" s="24">
        <v>0</v>
      </c>
      <c r="AR543" s="1">
        <f t="shared" ref="AR543" si="3052">AH543*AM543+AJ543*AM546-AI543*AN543-AK543*AN546</f>
        <v>-9.0739967775766885</v>
      </c>
      <c r="AS543" s="9">
        <f t="shared" ref="AS543" si="3053">(AH543*AN543+AI543*AM543+AJ543*AN546+AK543*AM546)</f>
        <v>-6.135602065905287</v>
      </c>
      <c r="AT543" s="2">
        <f t="shared" ref="AT543" si="3054">AH543*AO543+AJ543*AO546-AI543*AP543-AK543*AP546</f>
        <v>0</v>
      </c>
      <c r="AU543" s="8">
        <f t="shared" ref="AU543" si="3055">(AH543*AP543+AI543*AO543+AJ543*AP546+AK543*AO546)</f>
        <v>-6.135602065905287</v>
      </c>
      <c r="AW543" s="30">
        <f t="shared" ref="AW543" si="3056">20*LOG(((1+$AN$9)/$AN$9)/((AR543+AR546)^2+(AS543+AS546)^2)^0.5)</f>
        <v>-16.432976038227682</v>
      </c>
      <c r="AY543" s="137">
        <f t="shared" ref="AY543" si="3057">((AR543^2+AS543^2)^0.5)/((AR546^2+AS546^2)^0.5)</f>
        <v>1.4912399772994862</v>
      </c>
      <c r="AZ543" s="13"/>
      <c r="BA543" s="5"/>
      <c r="BB543" s="5"/>
      <c r="BC543" s="36"/>
      <c r="BD543" s="36"/>
    </row>
    <row r="544" spans="2:59" ht="18.600000000000001" customHeight="1" thickBot="1">
      <c r="D544" s="3"/>
      <c r="G544" s="4"/>
      <c r="I544" s="3"/>
      <c r="L544" s="4"/>
      <c r="N544" s="3"/>
      <c r="Q544" s="4"/>
      <c r="S544" s="3"/>
      <c r="V544" s="4"/>
      <c r="X544" s="3"/>
      <c r="AA544" s="4"/>
      <c r="AC544" s="3"/>
      <c r="AF544" s="4"/>
      <c r="AH544" s="3"/>
      <c r="AK544" s="4"/>
      <c r="AM544" s="18"/>
      <c r="AN544" s="14"/>
      <c r="AO544" s="14"/>
      <c r="AP544" s="19"/>
      <c r="AR544" s="3"/>
      <c r="AU544" s="4"/>
      <c r="AY544" s="138"/>
      <c r="AZ544" s="13"/>
      <c r="BA544" s="5"/>
      <c r="BB544" s="5"/>
      <c r="BC544" s="36"/>
      <c r="BD544" s="36"/>
    </row>
    <row r="545" spans="2:56" ht="18.600000000000001" customHeight="1" thickBot="1">
      <c r="D545" s="216" t="s">
        <v>87</v>
      </c>
      <c r="E545" s="217"/>
      <c r="F545" s="218" t="s">
        <v>88</v>
      </c>
      <c r="G545" s="219"/>
      <c r="H545" s="207"/>
      <c r="I545" s="216" t="s">
        <v>89</v>
      </c>
      <c r="J545" s="217"/>
      <c r="K545" s="218" t="s">
        <v>90</v>
      </c>
      <c r="L545" s="219"/>
      <c r="N545" s="208" t="s">
        <v>7</v>
      </c>
      <c r="O545" s="209"/>
      <c r="P545" s="210" t="s">
        <v>8</v>
      </c>
      <c r="Q545" s="211"/>
      <c r="S545" s="216" t="s">
        <v>91</v>
      </c>
      <c r="T545" s="217"/>
      <c r="U545" s="218" t="s">
        <v>92</v>
      </c>
      <c r="V545" s="219"/>
      <c r="W545" s="22"/>
      <c r="X545" s="208" t="s">
        <v>93</v>
      </c>
      <c r="Y545" s="209"/>
      <c r="Z545" s="210" t="s">
        <v>94</v>
      </c>
      <c r="AA545" s="211"/>
      <c r="AB545" s="22"/>
      <c r="AC545" s="216" t="s">
        <v>3</v>
      </c>
      <c r="AD545" s="217"/>
      <c r="AE545" s="218" t="s">
        <v>2</v>
      </c>
      <c r="AF545" s="219"/>
      <c r="AG545" s="22"/>
      <c r="AH545" s="208" t="s">
        <v>95</v>
      </c>
      <c r="AI545" s="209"/>
      <c r="AJ545" s="210" t="s">
        <v>96</v>
      </c>
      <c r="AK545" s="211"/>
      <c r="AL545" s="22"/>
      <c r="AM545" s="216" t="s">
        <v>97</v>
      </c>
      <c r="AN545" s="217"/>
      <c r="AO545" s="218" t="s">
        <v>98</v>
      </c>
      <c r="AP545" s="219"/>
      <c r="AR545" s="208" t="s">
        <v>99</v>
      </c>
      <c r="AS545" s="209"/>
      <c r="AT545" s="210" t="s">
        <v>100</v>
      </c>
      <c r="AU545" s="211"/>
      <c r="AW545" s="48" t="s">
        <v>10</v>
      </c>
      <c r="AY545" s="139" t="s">
        <v>47</v>
      </c>
      <c r="AZ545" s="13"/>
      <c r="BA545" s="5"/>
      <c r="BB545" s="5"/>
      <c r="BC545" s="36"/>
      <c r="BD545" s="36"/>
    </row>
    <row r="546" spans="2:56" ht="18.600000000000001" customHeight="1" thickTop="1" thickBot="1">
      <c r="D546" s="1">
        <v>0</v>
      </c>
      <c r="E546" s="8">
        <f t="shared" ref="E546" si="3058">$E$9*$B543</f>
        <v>0.88406760000000006</v>
      </c>
      <c r="F546" s="2">
        <v>1</v>
      </c>
      <c r="G546" s="8">
        <v>0</v>
      </c>
      <c r="I546" s="1">
        <v>0</v>
      </c>
      <c r="J546" s="9">
        <v>0</v>
      </c>
      <c r="K546" s="2">
        <v>1</v>
      </c>
      <c r="L546" s="8">
        <v>0</v>
      </c>
      <c r="N546" s="1">
        <f t="shared" ref="N546" si="3059">D546*I543+F546*I546-E546*J543-G546*J546</f>
        <v>0</v>
      </c>
      <c r="O546" s="9">
        <f t="shared" ref="O546" si="3060">(D546*J543+E546*I543+F546*J546+G546*I546)</f>
        <v>0.88406760000000006</v>
      </c>
      <c r="P546" s="2">
        <f t="shared" ref="P546" si="3061">D546*K543+F546*K546-E546*L543-G546*L546</f>
        <v>-3.7209806695006868</v>
      </c>
      <c r="Q546" s="8">
        <f t="shared" ref="Q546" si="3062">(D546*L543+E546*K543+F546*L546+G546*K546)</f>
        <v>0</v>
      </c>
      <c r="S546" s="1">
        <v>0</v>
      </c>
      <c r="T546" s="8">
        <f t="shared" ref="T546" si="3063">$T$9*$B543</f>
        <v>1.8864924000000001</v>
      </c>
      <c r="U546" s="2">
        <v>1</v>
      </c>
      <c r="V546" s="8">
        <v>0</v>
      </c>
      <c r="X546" s="1">
        <f t="shared" ref="X546" si="3064">N546*S543+P546*S546-O546*T543-Q546*T546</f>
        <v>0</v>
      </c>
      <c r="Y546" s="9">
        <f t="shared" ref="Y546" si="3065">(N546*T543+O546*S543+P546*T546+Q546*S546)</f>
        <v>-6.1355341535599583</v>
      </c>
      <c r="Z546" s="2">
        <f t="shared" ref="Z546" si="3066">N546*U543+P546*U546-O546*V543-Q546*V546</f>
        <v>-3.7209806695006868</v>
      </c>
      <c r="AA546" s="8">
        <f t="shared" ref="AA546" si="3067">(N546*V543+O546*U543+P546*V546+Q546*U546)</f>
        <v>0</v>
      </c>
      <c r="AB546" s="22"/>
      <c r="AC546" s="1">
        <v>0</v>
      </c>
      <c r="AD546" s="9">
        <v>0</v>
      </c>
      <c r="AE546" s="2">
        <v>1</v>
      </c>
      <c r="AF546" s="8">
        <v>0</v>
      </c>
      <c r="AH546" s="1">
        <f t="shared" ref="AH546" si="3068">X546*AC543+Z546*AC546-Y546*AD543-AA546*AD546</f>
        <v>0</v>
      </c>
      <c r="AI546" s="9">
        <f t="shared" ref="AI546" si="3069">(X546*AD543+Y546*AC543+Z546*AD546+AA546*AC546)</f>
        <v>-6.1355341535599583</v>
      </c>
      <c r="AJ546" s="2">
        <f t="shared" ref="AJ546" si="3070">X546*AE543+Z546*AE546-Y546*AF543-AA546*AF546</f>
        <v>4.0384845759005694</v>
      </c>
      <c r="AK546" s="8">
        <f t="shared" ref="AK546" si="3071">(X546*AF543+Y546*AE543+Z546*AF546+AA546*AE546)</f>
        <v>0</v>
      </c>
      <c r="AM546" s="20">
        <f t="shared" ref="AM546" si="3072">1/$AN$9</f>
        <v>1</v>
      </c>
      <c r="AN546" s="27">
        <v>0</v>
      </c>
      <c r="AO546" s="21">
        <v>1</v>
      </c>
      <c r="AP546" s="26">
        <v>0</v>
      </c>
      <c r="AR546" s="1">
        <f t="shared" ref="AR546" si="3073">AH546*AM543+AJ546*AM546-AI546*AN543-AK546*AN546</f>
        <v>4.0384845759005694</v>
      </c>
      <c r="AS546" s="9">
        <f t="shared" ref="AS546" si="3074">(AH546*AN543+AI546*AM543+AJ546*AN546+AK546*AM546)</f>
        <v>-6.1355341535599583</v>
      </c>
      <c r="AT546" s="2">
        <f t="shared" ref="AT546" si="3075">AH546*AO543+AJ546*AO546-AI546*AP543-AK546*AP546</f>
        <v>4.0384845759005694</v>
      </c>
      <c r="AU546" s="8">
        <f t="shared" ref="AU546" si="3076">(AH546*AP543+AI546*AO543+AJ546*AP546+AK546*AO546)</f>
        <v>0</v>
      </c>
      <c r="AW546" s="49">
        <f t="shared" ref="AW546" si="3077">(180/PI())*ATAN(-1*(AS543/AR543))</f>
        <v>-34.06554132666647</v>
      </c>
      <c r="AY546" s="140">
        <f t="shared" ref="AY546" si="3078">20*LOG(((1-(10^(AW543/20)^2)*(1-((1-AY543)/(1+AY543))^2))^0.5))</f>
        <v>-9.5951518156880161E-2</v>
      </c>
      <c r="AZ546" s="13"/>
      <c r="BA546" s="5"/>
      <c r="BB546" s="5"/>
      <c r="BC546" s="36"/>
      <c r="BD546" s="36"/>
    </row>
    <row r="547" spans="2:56" ht="18.600000000000001" customHeight="1">
      <c r="AY547" s="37"/>
      <c r="BA547" s="5"/>
      <c r="BB547" s="5"/>
    </row>
    <row r="548" spans="2:56" ht="18.600000000000001" customHeight="1" thickBot="1">
      <c r="D548" s="22" t="s">
        <v>60</v>
      </c>
      <c r="E548" s="22"/>
      <c r="F548" s="22"/>
      <c r="G548" s="22"/>
      <c r="H548" s="22"/>
      <c r="I548" s="22" t="s">
        <v>61</v>
      </c>
      <c r="J548" s="22"/>
      <c r="K548" s="22"/>
      <c r="L548" s="22"/>
      <c r="M548" s="23"/>
      <c r="N548" s="23"/>
      <c r="O548" s="28" t="s">
        <v>62</v>
      </c>
      <c r="P548" s="23"/>
      <c r="Q548" s="23"/>
      <c r="R548" s="23"/>
      <c r="S548" s="22"/>
      <c r="T548" s="22" t="s">
        <v>63</v>
      </c>
      <c r="U548" s="23"/>
      <c r="V548" s="23"/>
      <c r="W548" s="23"/>
      <c r="X548" s="23"/>
      <c r="Y548" s="28" t="s">
        <v>64</v>
      </c>
      <c r="Z548" s="23"/>
      <c r="AA548" s="23"/>
      <c r="AB548" s="23"/>
      <c r="AC548" s="28" t="s">
        <v>65</v>
      </c>
      <c r="AD548" s="22"/>
      <c r="AE548" s="22"/>
      <c r="AF548" s="22"/>
      <c r="AG548" s="22"/>
      <c r="AH548" s="23"/>
      <c r="AI548" s="28" t="s">
        <v>66</v>
      </c>
      <c r="AJ548" s="23"/>
      <c r="AK548" s="23"/>
      <c r="AL548" s="22"/>
      <c r="AM548" s="28" t="s">
        <v>67</v>
      </c>
      <c r="AN548" s="22"/>
      <c r="AO548" s="23"/>
      <c r="AP548" s="23"/>
      <c r="AQ548" s="23"/>
      <c r="AR548" s="23"/>
      <c r="AS548" s="28" t="s">
        <v>68</v>
      </c>
      <c r="AT548" s="23"/>
      <c r="AU548" s="23"/>
      <c r="BA548" s="5"/>
      <c r="BB548" s="5"/>
    </row>
    <row r="549" spans="2:56" ht="18.600000000000001" customHeight="1" thickBot="1">
      <c r="B549" s="11"/>
      <c r="D549" s="212" t="s">
        <v>69</v>
      </c>
      <c r="E549" s="213"/>
      <c r="F549" s="214" t="s">
        <v>70</v>
      </c>
      <c r="G549" s="215"/>
      <c r="H549" s="207"/>
      <c r="I549" s="212" t="s">
        <v>71</v>
      </c>
      <c r="J549" s="213"/>
      <c r="K549" s="214" t="s">
        <v>72</v>
      </c>
      <c r="L549" s="215"/>
      <c r="M549" s="23"/>
      <c r="N549" s="208" t="s">
        <v>73</v>
      </c>
      <c r="O549" s="209"/>
      <c r="P549" s="210" t="s">
        <v>74</v>
      </c>
      <c r="Q549" s="211"/>
      <c r="R549" s="23"/>
      <c r="S549" s="212" t="s">
        <v>75</v>
      </c>
      <c r="T549" s="213"/>
      <c r="U549" s="214" t="s">
        <v>76</v>
      </c>
      <c r="V549" s="215"/>
      <c r="W549" s="22"/>
      <c r="X549" s="208" t="s">
        <v>77</v>
      </c>
      <c r="Y549" s="209"/>
      <c r="Z549" s="210" t="s">
        <v>78</v>
      </c>
      <c r="AA549" s="211"/>
      <c r="AB549" s="22"/>
      <c r="AC549" s="212" t="s">
        <v>79</v>
      </c>
      <c r="AD549" s="213"/>
      <c r="AE549" s="214" t="s">
        <v>80</v>
      </c>
      <c r="AF549" s="215"/>
      <c r="AG549" s="22"/>
      <c r="AH549" s="208" t="s">
        <v>81</v>
      </c>
      <c r="AI549" s="209"/>
      <c r="AJ549" s="210" t="s">
        <v>82</v>
      </c>
      <c r="AK549" s="211"/>
      <c r="AL549" s="22"/>
      <c r="AM549" s="212" t="s">
        <v>83</v>
      </c>
      <c r="AN549" s="213"/>
      <c r="AO549" s="214" t="s">
        <v>84</v>
      </c>
      <c r="AP549" s="215"/>
      <c r="AQ549" s="23"/>
      <c r="AR549" s="208" t="s">
        <v>85</v>
      </c>
      <c r="AS549" s="209"/>
      <c r="AT549" s="210" t="s">
        <v>86</v>
      </c>
      <c r="AU549" s="211"/>
      <c r="AW549" s="29" t="s">
        <v>4</v>
      </c>
      <c r="AY549" s="136" t="s">
        <v>46</v>
      </c>
      <c r="AZ549" s="13"/>
      <c r="BA549" s="5"/>
      <c r="BB549" s="5"/>
      <c r="BC549" s="36"/>
      <c r="BD549" s="36"/>
    </row>
    <row r="550" spans="2:56" ht="18.600000000000001" customHeight="1" thickTop="1" thickBot="1">
      <c r="B550" s="40">
        <v>1.58</v>
      </c>
      <c r="D550" s="1">
        <v>1</v>
      </c>
      <c r="E550" s="7">
        <v>0</v>
      </c>
      <c r="F550" s="2">
        <v>0</v>
      </c>
      <c r="G550" s="8">
        <v>0</v>
      </c>
      <c r="I550" s="1">
        <v>1</v>
      </c>
      <c r="J550" s="9">
        <v>0</v>
      </c>
      <c r="K550" s="2">
        <v>0</v>
      </c>
      <c r="L550" s="9">
        <f t="shared" ref="L550" si="3079">IF(0=(1-$J$9*$K$9*$B550^2),10^14,$B550*$K$9/(1-$J$9*$K$9*$B550^2))</f>
        <v>5.7888828261984848</v>
      </c>
      <c r="N550" s="1">
        <f t="shared" ref="N550" si="3080">D550*I550+F550*I553-E550*J550-G550*J553</f>
        <v>1</v>
      </c>
      <c r="O550" s="9">
        <f t="shared" ref="O550" si="3081">(D550*J550+E550*I550+F550*J553+G550*I553)</f>
        <v>0</v>
      </c>
      <c r="P550" s="2">
        <f t="shared" ref="P550" si="3082">D550*K550+F550*K553-E550*L550-G550*L553</f>
        <v>0</v>
      </c>
      <c r="Q550" s="8">
        <f t="shared" ref="Q550" si="3083">(D550*L550+E550*K550+F550*L553+G550*K553)</f>
        <v>5.7888828261984848</v>
      </c>
      <c r="S550" s="1">
        <v>1</v>
      </c>
      <c r="T550" s="7">
        <v>0</v>
      </c>
      <c r="U550" s="2">
        <v>0</v>
      </c>
      <c r="V550" s="8">
        <v>0</v>
      </c>
      <c r="X550" s="1">
        <f t="shared" ref="X550" si="3084">N550*S550+P550*S553-O550*T550-Q550*T553</f>
        <v>-10.060692218371834</v>
      </c>
      <c r="Y550" s="9">
        <f t="shared" ref="Y550" si="3085">(N550*T550+O550*S550+P550*T553+Q550*S553)</f>
        <v>0</v>
      </c>
      <c r="Z550" s="2">
        <f t="shared" ref="Z550" si="3086">N550*U550+P550*U553-O550*V550-Q550*V553</f>
        <v>0</v>
      </c>
      <c r="AA550" s="8">
        <f t="shared" ref="AA550" si="3087">(N550*V550+O550*U550+P550*V553+Q550*U553)</f>
        <v>5.7888828261984848</v>
      </c>
      <c r="AB550" s="22"/>
      <c r="AC550" s="1">
        <v>1</v>
      </c>
      <c r="AD550" s="9">
        <v>0</v>
      </c>
      <c r="AE550" s="2">
        <v>0</v>
      </c>
      <c r="AF550" s="9">
        <f t="shared" ref="AF550" si="3088">$B550*$AE$9</f>
        <v>1.2808902000000002</v>
      </c>
      <c r="AH550" s="1">
        <f t="shared" ref="AH550" si="3089">X550*AC550+Z550*AC553-Y550*AD550-AA550*AD553</f>
        <v>-10.060692218371834</v>
      </c>
      <c r="AI550" s="9">
        <f t="shared" ref="AI550" si="3090">(X550*AD550+Y550*AC550+Z550*AD553+AA550*AC553)</f>
        <v>0</v>
      </c>
      <c r="AJ550" s="2">
        <f t="shared" ref="AJ550" si="3091">X550*AE550+Z550*AE553-Y550*AF550-AA550*AF553</f>
        <v>0</v>
      </c>
      <c r="AK550" s="8">
        <f t="shared" ref="AK550" si="3092">(X550*AF550+Y550*AE550+Z550*AF553+AA550*AE553)</f>
        <v>-7.0977592415302588</v>
      </c>
      <c r="AM550" s="18">
        <v>1</v>
      </c>
      <c r="AN550" s="25">
        <v>0</v>
      </c>
      <c r="AO550" s="14">
        <v>0</v>
      </c>
      <c r="AP550" s="24">
        <v>0</v>
      </c>
      <c r="AR550" s="1">
        <f t="shared" ref="AR550" si="3093">AH550*AM550+AJ550*AM553-AI550*AN550-AK550*AN553</f>
        <v>-10.060692218371834</v>
      </c>
      <c r="AS550" s="9">
        <f t="shared" ref="AS550" si="3094">(AH550*AN550+AI550*AM550+AJ550*AN553+AK550*AM553)</f>
        <v>-7.0977592415302588</v>
      </c>
      <c r="AT550" s="2">
        <f t="shared" ref="AT550" si="3095">AH550*AO550+AJ550*AO553-AI550*AP550-AK550*AP553</f>
        <v>0</v>
      </c>
      <c r="AU550" s="8">
        <f t="shared" ref="AU550" si="3096">(AH550*AP550+AI550*AO550+AJ550*AP553+AK550*AO553)</f>
        <v>-7.0977592415302588</v>
      </c>
      <c r="AW550" s="30">
        <f t="shared" ref="AW550" si="3097">20*LOG(((1+$AN$9)/$AN$9)/((AR550+AR553)^2+(AS550+AS553)^2)^0.5)</f>
        <v>-17.559911676280294</v>
      </c>
      <c r="AY550" s="137">
        <f t="shared" ref="AY550" si="3098">((AR550^2+AS550^2)^0.5)/((AR553^2+AS553^2)^0.5)</f>
        <v>1.4268105929779213</v>
      </c>
      <c r="AZ550" s="13"/>
      <c r="BA550" s="5"/>
      <c r="BB550" s="5"/>
      <c r="BC550" s="36"/>
      <c r="BD550" s="36"/>
    </row>
    <row r="551" spans="2:56" ht="18.600000000000001" customHeight="1" thickBot="1">
      <c r="D551" s="3"/>
      <c r="G551" s="4"/>
      <c r="I551" s="3"/>
      <c r="L551" s="4"/>
      <c r="N551" s="3"/>
      <c r="Q551" s="4"/>
      <c r="S551" s="3"/>
      <c r="V551" s="4"/>
      <c r="X551" s="3"/>
      <c r="AA551" s="4"/>
      <c r="AC551" s="3"/>
      <c r="AF551" s="4"/>
      <c r="AH551" s="3"/>
      <c r="AK551" s="4"/>
      <c r="AM551" s="18"/>
      <c r="AN551" s="14"/>
      <c r="AO551" s="14"/>
      <c r="AP551" s="19"/>
      <c r="AR551" s="3"/>
      <c r="AU551" s="4"/>
      <c r="AY551" s="138"/>
      <c r="AZ551" s="13"/>
      <c r="BA551" s="5"/>
      <c r="BB551" s="5"/>
      <c r="BC551" s="36"/>
      <c r="BD551" s="36"/>
    </row>
    <row r="552" spans="2:56" ht="18.600000000000001" customHeight="1" thickBot="1">
      <c r="D552" s="216" t="s">
        <v>87</v>
      </c>
      <c r="E552" s="217"/>
      <c r="F552" s="218" t="s">
        <v>88</v>
      </c>
      <c r="G552" s="219"/>
      <c r="H552" s="207"/>
      <c r="I552" s="216" t="s">
        <v>89</v>
      </c>
      <c r="J552" s="217"/>
      <c r="K552" s="218" t="s">
        <v>90</v>
      </c>
      <c r="L552" s="219"/>
      <c r="N552" s="208" t="s">
        <v>7</v>
      </c>
      <c r="O552" s="209"/>
      <c r="P552" s="210" t="s">
        <v>8</v>
      </c>
      <c r="Q552" s="211"/>
      <c r="S552" s="216" t="s">
        <v>91</v>
      </c>
      <c r="T552" s="217"/>
      <c r="U552" s="218" t="s">
        <v>92</v>
      </c>
      <c r="V552" s="219"/>
      <c r="W552" s="22"/>
      <c r="X552" s="208" t="s">
        <v>93</v>
      </c>
      <c r="Y552" s="209"/>
      <c r="Z552" s="210" t="s">
        <v>94</v>
      </c>
      <c r="AA552" s="211"/>
      <c r="AB552" s="22"/>
      <c r="AC552" s="216" t="s">
        <v>3</v>
      </c>
      <c r="AD552" s="217"/>
      <c r="AE552" s="218" t="s">
        <v>2</v>
      </c>
      <c r="AF552" s="219"/>
      <c r="AG552" s="22"/>
      <c r="AH552" s="208" t="s">
        <v>95</v>
      </c>
      <c r="AI552" s="209"/>
      <c r="AJ552" s="210" t="s">
        <v>96</v>
      </c>
      <c r="AK552" s="211"/>
      <c r="AL552" s="22"/>
      <c r="AM552" s="216" t="s">
        <v>97</v>
      </c>
      <c r="AN552" s="217"/>
      <c r="AO552" s="218" t="s">
        <v>98</v>
      </c>
      <c r="AP552" s="219"/>
      <c r="AR552" s="208" t="s">
        <v>99</v>
      </c>
      <c r="AS552" s="209"/>
      <c r="AT552" s="210" t="s">
        <v>100</v>
      </c>
      <c r="AU552" s="211"/>
      <c r="AW552" s="48" t="s">
        <v>10</v>
      </c>
      <c r="AY552" s="139" t="s">
        <v>47</v>
      </c>
      <c r="AZ552" s="13"/>
      <c r="BA552" s="5"/>
      <c r="BB552" s="5"/>
      <c r="BC552" s="36"/>
      <c r="BD552" s="36"/>
    </row>
    <row r="553" spans="2:56" ht="18.600000000000001" customHeight="1" thickTop="1" thickBot="1">
      <c r="D553" s="1">
        <v>0</v>
      </c>
      <c r="E553" s="8">
        <f t="shared" ref="E553" si="3099">$E$9*$B550</f>
        <v>0.89540180000000014</v>
      </c>
      <c r="F553" s="2">
        <v>1</v>
      </c>
      <c r="G553" s="8">
        <v>0</v>
      </c>
      <c r="I553" s="1">
        <v>0</v>
      </c>
      <c r="J553" s="9">
        <v>0</v>
      </c>
      <c r="K553" s="2">
        <v>1</v>
      </c>
      <c r="L553" s="8">
        <v>0</v>
      </c>
      <c r="N553" s="1">
        <f t="shared" ref="N553" si="3100">D553*I550+F553*I553-E553*J550-G553*J553</f>
        <v>0</v>
      </c>
      <c r="O553" s="9">
        <f t="shared" ref="O553" si="3101">(D553*J550+E553*I550+F553*J553+G553*I553)</f>
        <v>0.89540180000000014</v>
      </c>
      <c r="P553" s="2">
        <f t="shared" ref="P553" si="3102">D553*K550+F553*K553-E553*L550-G553*L553</f>
        <v>-4.1833761025672116</v>
      </c>
      <c r="Q553" s="8">
        <f t="shared" ref="Q553" si="3103">(D553*L550+E553*K550+F553*L553+G553*K553)</f>
        <v>0</v>
      </c>
      <c r="S553" s="1">
        <v>0</v>
      </c>
      <c r="T553" s="8">
        <f t="shared" ref="T553" si="3104">$T$9*$B550</f>
        <v>1.9106782</v>
      </c>
      <c r="U553" s="2">
        <v>1</v>
      </c>
      <c r="V553" s="8">
        <v>0</v>
      </c>
      <c r="X553" s="1">
        <f t="shared" ref="X553" si="3105">N553*S550+P553*S553-O553*T550-Q553*T553</f>
        <v>0</v>
      </c>
      <c r="Y553" s="9">
        <f t="shared" ref="Y553" si="3106">(N553*T550+O553*S550+P553*T553+Q553*S553)</f>
        <v>-7.0976837215761348</v>
      </c>
      <c r="Z553" s="2">
        <f t="shared" ref="Z553" si="3107">N553*U550+P553*U553-O553*V550-Q553*V553</f>
        <v>-4.1833761025672116</v>
      </c>
      <c r="AA553" s="8">
        <f t="shared" ref="AA553" si="3108">(N553*V550+O553*U550+P553*V553+Q553*U553)</f>
        <v>0</v>
      </c>
      <c r="AB553" s="22"/>
      <c r="AC553" s="1">
        <v>0</v>
      </c>
      <c r="AD553" s="9">
        <v>0</v>
      </c>
      <c r="AE553" s="2">
        <v>1</v>
      </c>
      <c r="AF553" s="8">
        <v>0</v>
      </c>
      <c r="AH553" s="1">
        <f t="shared" ref="AH553" si="3109">X553*AC550+Z553*AC553-Y553*AD550-AA553*AD553</f>
        <v>0</v>
      </c>
      <c r="AI553" s="9">
        <f t="shared" ref="AI553" si="3110">(X553*AD550+Y553*AC550+Z553*AD553+AA553*AC553)</f>
        <v>-7.0976837215761348</v>
      </c>
      <c r="AJ553" s="2">
        <f t="shared" ref="AJ553" si="3111">X553*AE550+Z553*AE553-Y553*AF550-AA553*AF553</f>
        <v>4.9079774190991889</v>
      </c>
      <c r="AK553" s="8">
        <f t="shared" ref="AK553" si="3112">(X553*AF550+Y553*AE550+Z553*AF553+AA553*AE553)</f>
        <v>0</v>
      </c>
      <c r="AM553" s="20">
        <f t="shared" ref="AM553" si="3113">1/$AN$9</f>
        <v>1</v>
      </c>
      <c r="AN553" s="27">
        <v>0</v>
      </c>
      <c r="AO553" s="21">
        <v>1</v>
      </c>
      <c r="AP553" s="26">
        <v>0</v>
      </c>
      <c r="AR553" s="1">
        <f t="shared" ref="AR553" si="3114">AH553*AM550+AJ553*AM553-AI553*AN550-AK553*AN553</f>
        <v>4.9079774190991889</v>
      </c>
      <c r="AS553" s="9">
        <f t="shared" ref="AS553" si="3115">(AH553*AN550+AI553*AM550+AJ553*AN553+AK553*AM553)</f>
        <v>-7.0976837215761348</v>
      </c>
      <c r="AT553" s="2">
        <f t="shared" ref="AT553" si="3116">AH553*AO550+AJ553*AO553-AI553*AP550-AK553*AP553</f>
        <v>4.9079774190991889</v>
      </c>
      <c r="AU553" s="8">
        <f t="shared" ref="AU553" si="3117">(AH553*AP550+AI553*AO550+AJ553*AP553+AK553*AO553)</f>
        <v>0</v>
      </c>
      <c r="AW553" s="49">
        <f t="shared" ref="AW553" si="3118">(180/PI())*ATAN(-1*(AS550/AR550))</f>
        <v>-35.202743868226236</v>
      </c>
      <c r="AY553" s="140">
        <f t="shared" ref="AY553" si="3119">20*LOG(((1-(10^(AW550/20)^2)*(1-((1-AY550)/(1+AY550))^2))^0.5))</f>
        <v>-7.4450030459054045E-2</v>
      </c>
      <c r="AZ553" s="13"/>
      <c r="BA553" s="5"/>
      <c r="BB553" s="5"/>
      <c r="BC553" s="36"/>
      <c r="BD553" s="36"/>
    </row>
    <row r="554" spans="2:56" ht="18.600000000000001" customHeight="1">
      <c r="AY554" s="37"/>
      <c r="BA554" s="5"/>
      <c r="BB554" s="5"/>
    </row>
    <row r="555" spans="2:56" ht="18.600000000000001" customHeight="1" thickBot="1">
      <c r="D555" s="22" t="s">
        <v>60</v>
      </c>
      <c r="E555" s="22"/>
      <c r="F555" s="22"/>
      <c r="G555" s="22"/>
      <c r="H555" s="22"/>
      <c r="I555" s="22" t="s">
        <v>61</v>
      </c>
      <c r="J555" s="22"/>
      <c r="K555" s="22"/>
      <c r="L555" s="22"/>
      <c r="M555" s="23"/>
      <c r="N555" s="23"/>
      <c r="O555" s="28" t="s">
        <v>62</v>
      </c>
      <c r="P555" s="23"/>
      <c r="Q555" s="23"/>
      <c r="R555" s="23"/>
      <c r="S555" s="22"/>
      <c r="T555" s="22" t="s">
        <v>63</v>
      </c>
      <c r="U555" s="23"/>
      <c r="V555" s="23"/>
      <c r="W555" s="23"/>
      <c r="X555" s="23"/>
      <c r="Y555" s="28" t="s">
        <v>64</v>
      </c>
      <c r="Z555" s="23"/>
      <c r="AA555" s="23"/>
      <c r="AB555" s="23"/>
      <c r="AC555" s="28" t="s">
        <v>65</v>
      </c>
      <c r="AD555" s="22"/>
      <c r="AE555" s="22"/>
      <c r="AF555" s="22"/>
      <c r="AG555" s="22"/>
      <c r="AH555" s="23"/>
      <c r="AI555" s="28" t="s">
        <v>66</v>
      </c>
      <c r="AJ555" s="23"/>
      <c r="AK555" s="23"/>
      <c r="AL555" s="22"/>
      <c r="AM555" s="28" t="s">
        <v>67</v>
      </c>
      <c r="AN555" s="22"/>
      <c r="AO555" s="23"/>
      <c r="AP555" s="23"/>
      <c r="AQ555" s="23"/>
      <c r="AR555" s="23"/>
      <c r="AS555" s="28" t="s">
        <v>68</v>
      </c>
      <c r="AT555" s="23"/>
      <c r="AU555" s="23"/>
      <c r="BA555" s="5"/>
      <c r="BB555" s="5"/>
    </row>
    <row r="556" spans="2:56" ht="18.600000000000001" customHeight="1" thickBot="1">
      <c r="B556" s="11"/>
      <c r="D556" s="212" t="s">
        <v>69</v>
      </c>
      <c r="E556" s="213"/>
      <c r="F556" s="214" t="s">
        <v>70</v>
      </c>
      <c r="G556" s="215"/>
      <c r="H556" s="207"/>
      <c r="I556" s="212" t="s">
        <v>71</v>
      </c>
      <c r="J556" s="213"/>
      <c r="K556" s="214" t="s">
        <v>72</v>
      </c>
      <c r="L556" s="215"/>
      <c r="M556" s="23"/>
      <c r="N556" s="208" t="s">
        <v>73</v>
      </c>
      <c r="O556" s="209"/>
      <c r="P556" s="210" t="s">
        <v>74</v>
      </c>
      <c r="Q556" s="211"/>
      <c r="R556" s="23"/>
      <c r="S556" s="212" t="s">
        <v>75</v>
      </c>
      <c r="T556" s="213"/>
      <c r="U556" s="214" t="s">
        <v>76</v>
      </c>
      <c r="V556" s="215"/>
      <c r="W556" s="22"/>
      <c r="X556" s="208" t="s">
        <v>77</v>
      </c>
      <c r="Y556" s="209"/>
      <c r="Z556" s="210" t="s">
        <v>78</v>
      </c>
      <c r="AA556" s="211"/>
      <c r="AB556" s="22"/>
      <c r="AC556" s="212" t="s">
        <v>79</v>
      </c>
      <c r="AD556" s="213"/>
      <c r="AE556" s="214" t="s">
        <v>80</v>
      </c>
      <c r="AF556" s="215"/>
      <c r="AG556" s="22"/>
      <c r="AH556" s="208" t="s">
        <v>81</v>
      </c>
      <c r="AI556" s="209"/>
      <c r="AJ556" s="210" t="s">
        <v>82</v>
      </c>
      <c r="AK556" s="211"/>
      <c r="AL556" s="22"/>
      <c r="AM556" s="212" t="s">
        <v>83</v>
      </c>
      <c r="AN556" s="213"/>
      <c r="AO556" s="214" t="s">
        <v>84</v>
      </c>
      <c r="AP556" s="215"/>
      <c r="AQ556" s="23"/>
      <c r="AR556" s="208" t="s">
        <v>85</v>
      </c>
      <c r="AS556" s="209"/>
      <c r="AT556" s="210" t="s">
        <v>86</v>
      </c>
      <c r="AU556" s="211"/>
      <c r="AW556" s="29" t="s">
        <v>4</v>
      </c>
      <c r="AY556" s="136" t="s">
        <v>46</v>
      </c>
      <c r="AZ556" s="13"/>
      <c r="BA556" s="5"/>
      <c r="BB556" s="5"/>
      <c r="BC556" s="36"/>
      <c r="BD556" s="36"/>
    </row>
    <row r="557" spans="2:56" ht="18.600000000000001" customHeight="1" thickTop="1" thickBot="1">
      <c r="B557" s="40">
        <v>1.6</v>
      </c>
      <c r="D557" s="1">
        <v>1</v>
      </c>
      <c r="E557" s="7">
        <v>0</v>
      </c>
      <c r="F557" s="2">
        <v>0</v>
      </c>
      <c r="G557" s="8">
        <v>0</v>
      </c>
      <c r="I557" s="1">
        <v>1</v>
      </c>
      <c r="J557" s="9">
        <v>0</v>
      </c>
      <c r="K557" s="2">
        <v>0</v>
      </c>
      <c r="L557" s="9">
        <f t="shared" ref="L557" si="3120">IF(0=(1-$J$9*$K$9*$B557^2),10^14,$B557*$K$9/(1-$J$9*$K$9*$B557^2))</f>
        <v>6.3116808489518377</v>
      </c>
      <c r="N557" s="1">
        <f t="shared" ref="N557" si="3121">D557*I557+F557*I560-E557*J557-G557*J560</f>
        <v>1</v>
      </c>
      <c r="O557" s="9">
        <f t="shared" ref="O557" si="3122">(D557*J557+E557*I557+F557*J560+G557*I560)</f>
        <v>0</v>
      </c>
      <c r="P557" s="2">
        <f t="shared" ref="P557" si="3123">D557*K557+F557*K560-E557*L557-G557*L560</f>
        <v>0</v>
      </c>
      <c r="Q557" s="8">
        <f t="shared" ref="Q557" si="3124">(D557*L557+E557*K557+F557*L560+G557*K560)</f>
        <v>6.3116808489518377</v>
      </c>
      <c r="S557" s="1">
        <v>1</v>
      </c>
      <c r="T557" s="7">
        <v>0</v>
      </c>
      <c r="U557" s="2">
        <v>0</v>
      </c>
      <c r="V557" s="8">
        <v>0</v>
      </c>
      <c r="X557" s="1">
        <f t="shared" ref="X557" si="3125">N557*S557+P557*S560-O557*T557-Q557*T560</f>
        <v>-11.21224405412635</v>
      </c>
      <c r="Y557" s="9">
        <f t="shared" ref="Y557" si="3126">(N557*T557+O557*S557+P557*T560+Q557*S560)</f>
        <v>0</v>
      </c>
      <c r="Z557" s="2">
        <f t="shared" ref="Z557" si="3127">N557*U557+P557*U560-O557*V557-Q557*V560</f>
        <v>0</v>
      </c>
      <c r="AA557" s="8">
        <f t="shared" ref="AA557" si="3128">(N557*V557+O557*U557+P557*V560+Q557*U560)</f>
        <v>6.3116808489518377</v>
      </c>
      <c r="AB557" s="22"/>
      <c r="AC557" s="1">
        <v>1</v>
      </c>
      <c r="AD557" s="9">
        <v>0</v>
      </c>
      <c r="AE557" s="2">
        <v>0</v>
      </c>
      <c r="AF557" s="9">
        <f t="shared" ref="AF557" si="3129">$B557*$AE$9</f>
        <v>1.297104</v>
      </c>
      <c r="AH557" s="1">
        <f t="shared" ref="AH557" si="3130">X557*AC557+Z557*AC560-Y557*AD557-AA557*AD560</f>
        <v>-11.21224405412635</v>
      </c>
      <c r="AI557" s="9">
        <f t="shared" ref="AI557" si="3131">(X557*AD557+Y557*AC557+Z557*AD560+AA557*AC560)</f>
        <v>0</v>
      </c>
      <c r="AJ557" s="2">
        <f t="shared" ref="AJ557" si="3132">X557*AE557+Z557*AE560-Y557*AF557-AA557*AF560</f>
        <v>0</v>
      </c>
      <c r="AK557" s="8">
        <f t="shared" ref="AK557" si="3133">(X557*AF557+Y557*AE557+Z557*AF560+AA557*AE560)</f>
        <v>-8.2317657626316674</v>
      </c>
      <c r="AM557" s="18">
        <v>1</v>
      </c>
      <c r="AN557" s="25">
        <v>0</v>
      </c>
      <c r="AO557" s="14">
        <v>0</v>
      </c>
      <c r="AP557" s="24">
        <v>0</v>
      </c>
      <c r="AR557" s="1">
        <f t="shared" ref="AR557" si="3134">AH557*AM557+AJ557*AM560-AI557*AN557-AK557*AN560</f>
        <v>-11.21224405412635</v>
      </c>
      <c r="AS557" s="9">
        <f t="shared" ref="AS557" si="3135">(AH557*AN557+AI557*AM557+AJ557*AN560+AK557*AM560)</f>
        <v>-8.2317657626316674</v>
      </c>
      <c r="AT557" s="2">
        <f t="shared" ref="AT557" si="3136">AH557*AO557+AJ557*AO560-AI557*AP557-AK557*AP560</f>
        <v>0</v>
      </c>
      <c r="AU557" s="8">
        <f t="shared" ref="AU557" si="3137">(AH557*AP557+AI557*AO557+AJ557*AP560+AK557*AO560)</f>
        <v>-8.2317657626316674</v>
      </c>
      <c r="AW557" s="30">
        <f t="shared" ref="AW557" si="3138">20*LOG(((1+$AN$9)/$AN$9)/((AR557+AR560)^2+(AS557+AS560)^2)^0.5)</f>
        <v>-18.731619577547747</v>
      </c>
      <c r="AY557" s="137">
        <f t="shared" ref="AY557" si="3139">((AR557^2+AS557^2)^0.5)/((AR560^2+AS560^2)^0.5)</f>
        <v>1.369126741537521</v>
      </c>
      <c r="AZ557" s="13"/>
      <c r="BA557" s="5"/>
      <c r="BB557" s="5"/>
      <c r="BC557" s="36"/>
      <c r="BD557" s="36"/>
    </row>
    <row r="558" spans="2:56" ht="18.600000000000001" customHeight="1" thickBot="1">
      <c r="D558" s="3"/>
      <c r="G558" s="4"/>
      <c r="I558" s="3"/>
      <c r="L558" s="4"/>
      <c r="N558" s="3"/>
      <c r="Q558" s="4"/>
      <c r="S558" s="3"/>
      <c r="V558" s="4"/>
      <c r="X558" s="3"/>
      <c r="AA558" s="4"/>
      <c r="AC558" s="3"/>
      <c r="AF558" s="4"/>
      <c r="AH558" s="3"/>
      <c r="AK558" s="4"/>
      <c r="AM558" s="18"/>
      <c r="AN558" s="14"/>
      <c r="AO558" s="14"/>
      <c r="AP558" s="19"/>
      <c r="AR558" s="3"/>
      <c r="AU558" s="4"/>
      <c r="AY558" s="138"/>
      <c r="AZ558" s="13"/>
      <c r="BA558" s="5"/>
      <c r="BB558" s="5"/>
      <c r="BC558" s="36"/>
      <c r="BD558" s="36"/>
    </row>
    <row r="559" spans="2:56" ht="18.600000000000001" customHeight="1" thickBot="1">
      <c r="D559" s="216" t="s">
        <v>87</v>
      </c>
      <c r="E559" s="217"/>
      <c r="F559" s="218" t="s">
        <v>88</v>
      </c>
      <c r="G559" s="219"/>
      <c r="H559" s="207"/>
      <c r="I559" s="216" t="s">
        <v>89</v>
      </c>
      <c r="J559" s="217"/>
      <c r="K559" s="218" t="s">
        <v>90</v>
      </c>
      <c r="L559" s="219"/>
      <c r="N559" s="208" t="s">
        <v>7</v>
      </c>
      <c r="O559" s="209"/>
      <c r="P559" s="210" t="s">
        <v>8</v>
      </c>
      <c r="Q559" s="211"/>
      <c r="S559" s="216" t="s">
        <v>91</v>
      </c>
      <c r="T559" s="217"/>
      <c r="U559" s="218" t="s">
        <v>92</v>
      </c>
      <c r="V559" s="219"/>
      <c r="W559" s="22"/>
      <c r="X559" s="208" t="s">
        <v>93</v>
      </c>
      <c r="Y559" s="209"/>
      <c r="Z559" s="210" t="s">
        <v>94</v>
      </c>
      <c r="AA559" s="211"/>
      <c r="AB559" s="22"/>
      <c r="AC559" s="216" t="s">
        <v>3</v>
      </c>
      <c r="AD559" s="217"/>
      <c r="AE559" s="218" t="s">
        <v>2</v>
      </c>
      <c r="AF559" s="219"/>
      <c r="AG559" s="22"/>
      <c r="AH559" s="208" t="s">
        <v>95</v>
      </c>
      <c r="AI559" s="209"/>
      <c r="AJ559" s="210" t="s">
        <v>96</v>
      </c>
      <c r="AK559" s="211"/>
      <c r="AL559" s="22"/>
      <c r="AM559" s="216" t="s">
        <v>97</v>
      </c>
      <c r="AN559" s="217"/>
      <c r="AO559" s="218" t="s">
        <v>98</v>
      </c>
      <c r="AP559" s="219"/>
      <c r="AR559" s="208" t="s">
        <v>99</v>
      </c>
      <c r="AS559" s="209"/>
      <c r="AT559" s="210" t="s">
        <v>100</v>
      </c>
      <c r="AU559" s="211"/>
      <c r="AW559" s="48" t="s">
        <v>10</v>
      </c>
      <c r="AY559" s="139" t="s">
        <v>47</v>
      </c>
      <c r="AZ559" s="13"/>
      <c r="BA559" s="5"/>
      <c r="BB559" s="5"/>
      <c r="BC559" s="36"/>
      <c r="BD559" s="36"/>
    </row>
    <row r="560" spans="2:56" ht="18.600000000000001" customHeight="1" thickTop="1" thickBot="1">
      <c r="D560" s="1">
        <v>0</v>
      </c>
      <c r="E560" s="8">
        <f t="shared" ref="E560" si="3140">$E$9*$B557</f>
        <v>0.9067360000000001</v>
      </c>
      <c r="F560" s="2">
        <v>1</v>
      </c>
      <c r="G560" s="8">
        <v>0</v>
      </c>
      <c r="I560" s="1">
        <v>0</v>
      </c>
      <c r="J560" s="9">
        <v>0</v>
      </c>
      <c r="K560" s="2">
        <v>1</v>
      </c>
      <c r="L560" s="8">
        <v>0</v>
      </c>
      <c r="N560" s="1">
        <f t="shared" ref="N560" si="3141">D560*I557+F560*I560-E560*J557-G560*J560</f>
        <v>0</v>
      </c>
      <c r="O560" s="9">
        <f t="shared" ref="O560" si="3142">(D560*J557+E560*I557+F560*J560+G560*I560)</f>
        <v>0.9067360000000001</v>
      </c>
      <c r="P560" s="2">
        <f t="shared" ref="P560" si="3143">D560*K557+F560*K560-E560*L557-G560*L560</f>
        <v>-4.7230282462551942</v>
      </c>
      <c r="Q560" s="8">
        <f t="shared" ref="Q560" si="3144">(D560*L557+E560*K557+F560*L560+G560*K560)</f>
        <v>0</v>
      </c>
      <c r="S560" s="1">
        <v>0</v>
      </c>
      <c r="T560" s="8">
        <f t="shared" ref="T560" si="3145">$T$9*$B557</f>
        <v>1.9348640000000001</v>
      </c>
      <c r="U560" s="2">
        <v>1</v>
      </c>
      <c r="V560" s="8">
        <v>0</v>
      </c>
      <c r="X560" s="1">
        <f t="shared" ref="X560" si="3146">N560*S557+P560*S560-O560*T557-Q560*T560</f>
        <v>0</v>
      </c>
      <c r="Y560" s="9">
        <f t="shared" ref="Y560" si="3147">(N560*T557+O560*S557+P560*T560+Q560*S560)</f>
        <v>-8.2316813246623095</v>
      </c>
      <c r="Z560" s="2">
        <f t="shared" ref="Z560" si="3148">N560*U557+P560*U560-O560*V557-Q560*V560</f>
        <v>-4.7230282462551942</v>
      </c>
      <c r="AA560" s="8">
        <f t="shared" ref="AA560" si="3149">(N560*V557+O560*U557+P560*V560+Q560*U560)</f>
        <v>0</v>
      </c>
      <c r="AB560" s="22"/>
      <c r="AC560" s="1">
        <v>0</v>
      </c>
      <c r="AD560" s="9">
        <v>0</v>
      </c>
      <c r="AE560" s="2">
        <v>1</v>
      </c>
      <c r="AF560" s="8">
        <v>0</v>
      </c>
      <c r="AH560" s="1">
        <f t="shared" ref="AH560" si="3150">X560*AC557+Z560*AC560-Y560*AD557-AA560*AD560</f>
        <v>0</v>
      </c>
      <c r="AI560" s="9">
        <f t="shared" ref="AI560" si="3151">(X560*AD557+Y560*AC557+Z560*AD560+AA560*AC560)</f>
        <v>-8.2316813246623095</v>
      </c>
      <c r="AJ560" s="2">
        <f t="shared" ref="AJ560" si="3152">X560*AE557+Z560*AE560-Y560*AF557-AA560*AF560</f>
        <v>5.9543185266895859</v>
      </c>
      <c r="AK560" s="8">
        <f t="shared" ref="AK560" si="3153">(X560*AF557+Y560*AE557+Z560*AF560+AA560*AE560)</f>
        <v>0</v>
      </c>
      <c r="AM560" s="20">
        <f t="shared" ref="AM560" si="3154">1/$AN$9</f>
        <v>1</v>
      </c>
      <c r="AN560" s="27">
        <v>0</v>
      </c>
      <c r="AO560" s="21">
        <v>1</v>
      </c>
      <c r="AP560" s="26">
        <v>0</v>
      </c>
      <c r="AR560" s="1">
        <f t="shared" ref="AR560" si="3155">AH560*AM557+AJ560*AM560-AI560*AN557-AK560*AN560</f>
        <v>5.9543185266895859</v>
      </c>
      <c r="AS560" s="9">
        <f t="shared" ref="AS560" si="3156">(AH560*AN557+AI560*AM557+AJ560*AN560+AK560*AM560)</f>
        <v>-8.2316813246623095</v>
      </c>
      <c r="AT560" s="2">
        <f t="shared" ref="AT560" si="3157">AH560*AO557+AJ560*AO560-AI560*AP557-AK560*AP560</f>
        <v>5.9543185266895859</v>
      </c>
      <c r="AU560" s="8">
        <f t="shared" ref="AU560" si="3158">(AH560*AP557+AI560*AO557+AJ560*AP560+AK560*AO560)</f>
        <v>0</v>
      </c>
      <c r="AW560" s="49">
        <f t="shared" ref="AW560" si="3159">(180/PI())*ATAN(-1*(AS557/AR557))</f>
        <v>-36.285239389865374</v>
      </c>
      <c r="AY560" s="140">
        <f t="shared" ref="AY560" si="3160">20*LOG(((1-(10^(AW557/20)^2)*(1-((1-AY557)/(1+AY557))^2))^0.5))</f>
        <v>-5.712186401273308E-2</v>
      </c>
      <c r="AZ560" s="13"/>
      <c r="BA560" s="5"/>
      <c r="BB560" s="5"/>
      <c r="BC560" s="36"/>
      <c r="BD560" s="36"/>
    </row>
    <row r="561" spans="2:56" ht="18.600000000000001" customHeight="1">
      <c r="AY561" s="37"/>
      <c r="BA561" s="5"/>
      <c r="BB561" s="5"/>
    </row>
    <row r="562" spans="2:56" ht="18.600000000000001" customHeight="1" thickBot="1">
      <c r="D562" s="22" t="s">
        <v>60</v>
      </c>
      <c r="E562" s="22"/>
      <c r="F562" s="22"/>
      <c r="G562" s="22"/>
      <c r="H562" s="22"/>
      <c r="I562" s="22" t="s">
        <v>61</v>
      </c>
      <c r="J562" s="22"/>
      <c r="K562" s="22"/>
      <c r="L562" s="22"/>
      <c r="M562" s="23"/>
      <c r="N562" s="23"/>
      <c r="O562" s="28" t="s">
        <v>62</v>
      </c>
      <c r="P562" s="23"/>
      <c r="Q562" s="23"/>
      <c r="R562" s="23"/>
      <c r="S562" s="22"/>
      <c r="T562" s="22" t="s">
        <v>63</v>
      </c>
      <c r="U562" s="23"/>
      <c r="V562" s="23"/>
      <c r="W562" s="23"/>
      <c r="X562" s="23"/>
      <c r="Y562" s="28" t="s">
        <v>64</v>
      </c>
      <c r="Z562" s="23"/>
      <c r="AA562" s="23"/>
      <c r="AB562" s="23"/>
      <c r="AC562" s="28" t="s">
        <v>65</v>
      </c>
      <c r="AD562" s="22"/>
      <c r="AE562" s="22"/>
      <c r="AF562" s="22"/>
      <c r="AG562" s="22"/>
      <c r="AH562" s="23"/>
      <c r="AI562" s="28" t="s">
        <v>66</v>
      </c>
      <c r="AJ562" s="23"/>
      <c r="AK562" s="23"/>
      <c r="AL562" s="22"/>
      <c r="AM562" s="28" t="s">
        <v>67</v>
      </c>
      <c r="AN562" s="22"/>
      <c r="AO562" s="23"/>
      <c r="AP562" s="23"/>
      <c r="AQ562" s="23"/>
      <c r="AR562" s="23"/>
      <c r="AS562" s="28" t="s">
        <v>68</v>
      </c>
      <c r="AT562" s="23"/>
      <c r="AU562" s="23"/>
      <c r="BA562" s="5"/>
      <c r="BB562" s="5"/>
    </row>
    <row r="563" spans="2:56" ht="18.600000000000001" customHeight="1" thickBot="1">
      <c r="B563" s="11"/>
      <c r="D563" s="212" t="s">
        <v>69</v>
      </c>
      <c r="E563" s="213"/>
      <c r="F563" s="214" t="s">
        <v>70</v>
      </c>
      <c r="G563" s="215"/>
      <c r="H563" s="207"/>
      <c r="I563" s="212" t="s">
        <v>71</v>
      </c>
      <c r="J563" s="213"/>
      <c r="K563" s="214" t="s">
        <v>72</v>
      </c>
      <c r="L563" s="215"/>
      <c r="M563" s="23"/>
      <c r="N563" s="208" t="s">
        <v>73</v>
      </c>
      <c r="O563" s="209"/>
      <c r="P563" s="210" t="s">
        <v>74</v>
      </c>
      <c r="Q563" s="211"/>
      <c r="R563" s="23"/>
      <c r="S563" s="212" t="s">
        <v>75</v>
      </c>
      <c r="T563" s="213"/>
      <c r="U563" s="214" t="s">
        <v>76</v>
      </c>
      <c r="V563" s="215"/>
      <c r="W563" s="22"/>
      <c r="X563" s="208" t="s">
        <v>77</v>
      </c>
      <c r="Y563" s="209"/>
      <c r="Z563" s="210" t="s">
        <v>78</v>
      </c>
      <c r="AA563" s="211"/>
      <c r="AB563" s="22"/>
      <c r="AC563" s="212" t="s">
        <v>79</v>
      </c>
      <c r="AD563" s="213"/>
      <c r="AE563" s="214" t="s">
        <v>80</v>
      </c>
      <c r="AF563" s="215"/>
      <c r="AG563" s="22"/>
      <c r="AH563" s="208" t="s">
        <v>81</v>
      </c>
      <c r="AI563" s="209"/>
      <c r="AJ563" s="210" t="s">
        <v>82</v>
      </c>
      <c r="AK563" s="211"/>
      <c r="AL563" s="22"/>
      <c r="AM563" s="212" t="s">
        <v>83</v>
      </c>
      <c r="AN563" s="213"/>
      <c r="AO563" s="214" t="s">
        <v>84</v>
      </c>
      <c r="AP563" s="215"/>
      <c r="AQ563" s="23"/>
      <c r="AR563" s="208" t="s">
        <v>85</v>
      </c>
      <c r="AS563" s="209"/>
      <c r="AT563" s="210" t="s">
        <v>86</v>
      </c>
      <c r="AU563" s="211"/>
      <c r="AW563" s="29" t="s">
        <v>4</v>
      </c>
      <c r="AY563" s="136" t="s">
        <v>46</v>
      </c>
      <c r="AZ563" s="13"/>
      <c r="BA563" s="5"/>
      <c r="BB563" s="5"/>
      <c r="BC563" s="36"/>
      <c r="BD563" s="36"/>
    </row>
    <row r="564" spans="2:56" ht="18.600000000000001" customHeight="1" thickTop="1" thickBot="1">
      <c r="B564" s="40">
        <v>1.62</v>
      </c>
      <c r="D564" s="1">
        <v>1</v>
      </c>
      <c r="E564" s="7">
        <v>0</v>
      </c>
      <c r="F564" s="2">
        <v>0</v>
      </c>
      <c r="G564" s="8">
        <v>0</v>
      </c>
      <c r="I564" s="1">
        <v>1</v>
      </c>
      <c r="J564" s="9">
        <v>0</v>
      </c>
      <c r="K564" s="2">
        <v>0</v>
      </c>
      <c r="L564" s="9">
        <f t="shared" ref="L564" si="3161">IF(0=(1-$J$9*$K$9*$B564^2),10^14,$B564*$K$9/(1-$J$9*$K$9*$B564^2))</f>
        <v>6.9285538526657291</v>
      </c>
      <c r="N564" s="1">
        <f t="shared" ref="N564" si="3162">D564*I564+F564*I567-E564*J564-G564*J567</f>
        <v>1</v>
      </c>
      <c r="O564" s="9">
        <f t="shared" ref="O564" si="3163">(D564*J564+E564*I564+F564*J567+G564*I567)</f>
        <v>0</v>
      </c>
      <c r="P564" s="2">
        <f t="shared" ref="P564" si="3164">D564*K564+F564*K567-E564*L564-G564*L567</f>
        <v>0</v>
      </c>
      <c r="Q564" s="8">
        <f t="shared" ref="Q564" si="3165">(D564*L564+E564*K564+F564*L567+G564*K567)</f>
        <v>6.9285538526657291</v>
      </c>
      <c r="S564" s="1">
        <v>1</v>
      </c>
      <c r="T564" s="7">
        <v>0</v>
      </c>
      <c r="U564" s="2">
        <v>0</v>
      </c>
      <c r="V564" s="8">
        <v>0</v>
      </c>
      <c r="X564" s="1">
        <f t="shared" ref="X564" si="3166">N564*S564+P564*S567-O564*T564-Q564*T567</f>
        <v>-12.573382039354026</v>
      </c>
      <c r="Y564" s="9">
        <f t="shared" ref="Y564" si="3167">(N564*T564+O564*S564+P564*T567+Q564*S567)</f>
        <v>0</v>
      </c>
      <c r="Z564" s="2">
        <f t="shared" ref="Z564" si="3168">N564*U564+P564*U567-O564*V564-Q564*V567</f>
        <v>0</v>
      </c>
      <c r="AA564" s="8">
        <f t="shared" ref="AA564" si="3169">(N564*V564+O564*U564+P564*V567+Q564*U567)</f>
        <v>6.9285538526657291</v>
      </c>
      <c r="AB564" s="22"/>
      <c r="AC564" s="1">
        <v>1</v>
      </c>
      <c r="AD564" s="9">
        <v>0</v>
      </c>
      <c r="AE564" s="2">
        <v>0</v>
      </c>
      <c r="AF564" s="9">
        <f t="shared" ref="AF564" si="3170">$B564*$AE$9</f>
        <v>1.3133178000000001</v>
      </c>
      <c r="AH564" s="1">
        <f t="shared" ref="AH564" si="3171">X564*AC564+Z564*AC567-Y564*AD564-AA564*AD567</f>
        <v>-12.573382039354026</v>
      </c>
      <c r="AI564" s="9">
        <f t="shared" ref="AI564" si="3172">(X564*AD564+Y564*AC564+Z564*AD567+AA564*AC567)</f>
        <v>0</v>
      </c>
      <c r="AJ564" s="2">
        <f t="shared" ref="AJ564" si="3173">X564*AE564+Z564*AE567-Y564*AF564-AA564*AF567</f>
        <v>0</v>
      </c>
      <c r="AK564" s="8">
        <f t="shared" ref="AK564" si="3174">(X564*AF564+Y564*AE564+Z564*AF567+AA564*AE567)</f>
        <v>-9.5842925858182149</v>
      </c>
      <c r="AM564" s="18">
        <v>1</v>
      </c>
      <c r="AN564" s="25">
        <v>0</v>
      </c>
      <c r="AO564" s="14">
        <v>0</v>
      </c>
      <c r="AP564" s="24">
        <v>0</v>
      </c>
      <c r="AR564" s="1">
        <f t="shared" ref="AR564" si="3175">AH564*AM564+AJ564*AM567-AI564*AN564-AK564*AN567</f>
        <v>-12.573382039354026</v>
      </c>
      <c r="AS564" s="9">
        <f t="shared" ref="AS564" si="3176">(AH564*AN564+AI564*AM564+AJ564*AN567+AK564*AM567)</f>
        <v>-9.5842925858182149</v>
      </c>
      <c r="AT564" s="2">
        <f t="shared" ref="AT564" si="3177">AH564*AO564+AJ564*AO567-AI564*AP564-AK564*AP567</f>
        <v>0</v>
      </c>
      <c r="AU564" s="8">
        <f t="shared" ref="AU564" si="3178">(AH564*AP564+AI564*AO564+AJ564*AP567+AK564*AO567)</f>
        <v>-9.5842925858182149</v>
      </c>
      <c r="AW564" s="30">
        <f t="shared" ref="AW564" si="3179">20*LOG(((1+$AN$9)/$AN$9)/((AR564+AR567)^2+(AS564+AS567)^2)^0.5)</f>
        <v>-19.956608425223045</v>
      </c>
      <c r="AY564" s="137">
        <f t="shared" ref="AY564" si="3180">((AR564^2+AS564^2)^0.5)/((AR567^2+AS567^2)^0.5)</f>
        <v>1.3171382493156114</v>
      </c>
      <c r="AZ564" s="13"/>
      <c r="BA564" s="36"/>
      <c r="BB564" s="36"/>
      <c r="BC564" s="36"/>
      <c r="BD564" s="36"/>
    </row>
    <row r="565" spans="2:56" ht="18.600000000000001" customHeight="1" thickBot="1">
      <c r="D565" s="3"/>
      <c r="G565" s="4"/>
      <c r="I565" s="3"/>
      <c r="L565" s="4"/>
      <c r="N565" s="3"/>
      <c r="Q565" s="4"/>
      <c r="S565" s="3"/>
      <c r="V565" s="4"/>
      <c r="X565" s="3"/>
      <c r="AA565" s="4"/>
      <c r="AC565" s="3"/>
      <c r="AF565" s="4"/>
      <c r="AH565" s="3"/>
      <c r="AK565" s="4"/>
      <c r="AM565" s="18"/>
      <c r="AN565" s="14"/>
      <c r="AO565" s="14"/>
      <c r="AP565" s="19"/>
      <c r="AR565" s="3"/>
      <c r="AU565" s="4"/>
      <c r="AY565" s="138"/>
      <c r="AZ565" s="13"/>
      <c r="BA565" s="36"/>
      <c r="BB565" s="36"/>
      <c r="BC565" s="36"/>
      <c r="BD565" s="36"/>
    </row>
    <row r="566" spans="2:56" ht="18.600000000000001" customHeight="1" thickBot="1">
      <c r="D566" s="216" t="s">
        <v>87</v>
      </c>
      <c r="E566" s="217"/>
      <c r="F566" s="218" t="s">
        <v>88</v>
      </c>
      <c r="G566" s="219"/>
      <c r="H566" s="207"/>
      <c r="I566" s="216" t="s">
        <v>89</v>
      </c>
      <c r="J566" s="217"/>
      <c r="K566" s="218" t="s">
        <v>90</v>
      </c>
      <c r="L566" s="219"/>
      <c r="N566" s="208" t="s">
        <v>7</v>
      </c>
      <c r="O566" s="209"/>
      <c r="P566" s="210" t="s">
        <v>8</v>
      </c>
      <c r="Q566" s="211"/>
      <c r="S566" s="216" t="s">
        <v>91</v>
      </c>
      <c r="T566" s="217"/>
      <c r="U566" s="218" t="s">
        <v>92</v>
      </c>
      <c r="V566" s="219"/>
      <c r="W566" s="22"/>
      <c r="X566" s="208" t="s">
        <v>93</v>
      </c>
      <c r="Y566" s="209"/>
      <c r="Z566" s="210" t="s">
        <v>94</v>
      </c>
      <c r="AA566" s="211"/>
      <c r="AB566" s="22"/>
      <c r="AC566" s="216" t="s">
        <v>3</v>
      </c>
      <c r="AD566" s="217"/>
      <c r="AE566" s="218" t="s">
        <v>2</v>
      </c>
      <c r="AF566" s="219"/>
      <c r="AG566" s="22"/>
      <c r="AH566" s="208" t="s">
        <v>95</v>
      </c>
      <c r="AI566" s="209"/>
      <c r="AJ566" s="210" t="s">
        <v>96</v>
      </c>
      <c r="AK566" s="211"/>
      <c r="AL566" s="22"/>
      <c r="AM566" s="216" t="s">
        <v>97</v>
      </c>
      <c r="AN566" s="217"/>
      <c r="AO566" s="218" t="s">
        <v>98</v>
      </c>
      <c r="AP566" s="219"/>
      <c r="AR566" s="208" t="s">
        <v>99</v>
      </c>
      <c r="AS566" s="209"/>
      <c r="AT566" s="210" t="s">
        <v>100</v>
      </c>
      <c r="AU566" s="211"/>
      <c r="AW566" s="48" t="s">
        <v>10</v>
      </c>
      <c r="AY566" s="139" t="s">
        <v>47</v>
      </c>
      <c r="AZ566" s="13"/>
      <c r="BA566" s="36"/>
      <c r="BB566" s="36"/>
      <c r="BC566" s="36"/>
      <c r="BD566" s="36"/>
    </row>
    <row r="567" spans="2:56" ht="18.600000000000001" customHeight="1" thickTop="1" thickBot="1">
      <c r="D567" s="1">
        <v>0</v>
      </c>
      <c r="E567" s="8">
        <f t="shared" ref="E567" si="3181">$E$9*$B564</f>
        <v>0.91807020000000017</v>
      </c>
      <c r="F567" s="2">
        <v>1</v>
      </c>
      <c r="G567" s="8">
        <v>0</v>
      </c>
      <c r="I567" s="1">
        <v>0</v>
      </c>
      <c r="J567" s="9">
        <v>0</v>
      </c>
      <c r="K567" s="2">
        <v>1</v>
      </c>
      <c r="L567" s="8">
        <v>0</v>
      </c>
      <c r="N567" s="1">
        <f t="shared" ref="N567" si="3182">D567*I564+F567*I567-E567*J564-G567*J567</f>
        <v>0</v>
      </c>
      <c r="O567" s="9">
        <f t="shared" ref="O567" si="3183">(D567*J564+E567*I564+F567*J567+G567*I567)</f>
        <v>0.91807020000000017</v>
      </c>
      <c r="P567" s="2">
        <f t="shared" ref="P567" si="3184">D567*K564+F567*K567-E567*L564-G567*L567</f>
        <v>-5.3608988212275976</v>
      </c>
      <c r="Q567" s="8">
        <f t="shared" ref="Q567" si="3185">(D567*L564+E567*K564+F567*L567+G567*K567)</f>
        <v>0</v>
      </c>
      <c r="S567" s="1">
        <v>0</v>
      </c>
      <c r="T567" s="8">
        <f t="shared" ref="T567" si="3186">$T$9*$B564</f>
        <v>1.9590498000000001</v>
      </c>
      <c r="U567" s="2">
        <v>1</v>
      </c>
      <c r="V567" s="8">
        <v>0</v>
      </c>
      <c r="X567" s="1">
        <f t="shared" ref="X567" si="3187">N567*S564+P567*S567-O567*T564-Q567*T567</f>
        <v>0</v>
      </c>
      <c r="Y567" s="9">
        <f t="shared" ref="Y567" si="3188">(N567*T564+O567*S564+P567*T567+Q567*S567)</f>
        <v>-9.5841975635461605</v>
      </c>
      <c r="Z567" s="2">
        <f t="shared" ref="Z567" si="3189">N567*U564+P567*U567-O567*V564-Q567*V567</f>
        <v>-5.3608988212275976</v>
      </c>
      <c r="AA567" s="8">
        <f t="shared" ref="AA567" si="3190">(N567*V564+O567*U564+P567*V567+Q567*U567)</f>
        <v>0</v>
      </c>
      <c r="AB567" s="22"/>
      <c r="AC567" s="1">
        <v>0</v>
      </c>
      <c r="AD567" s="9">
        <v>0</v>
      </c>
      <c r="AE567" s="2">
        <v>1</v>
      </c>
      <c r="AF567" s="8">
        <v>0</v>
      </c>
      <c r="AH567" s="1">
        <f t="shared" ref="AH567" si="3191">X567*AC564+Z567*AC567-Y567*AD564-AA567*AD567</f>
        <v>0</v>
      </c>
      <c r="AI567" s="9">
        <f t="shared" ref="AI567" si="3192">(X567*AD564+Y567*AC564+Z567*AD567+AA567*AC567)</f>
        <v>-9.5841975635461605</v>
      </c>
      <c r="AJ567" s="2">
        <f t="shared" ref="AJ567" si="3193">X567*AE564+Z567*AE567-Y567*AF564-AA567*AF567</f>
        <v>7.2261984376942072</v>
      </c>
      <c r="AK567" s="8">
        <f t="shared" ref="AK567" si="3194">(X567*AF564+Y567*AE564+Z567*AF567+AA567*AE567)</f>
        <v>0</v>
      </c>
      <c r="AM567" s="20">
        <f t="shared" ref="AM567" si="3195">1/$AN$9</f>
        <v>1</v>
      </c>
      <c r="AN567" s="27">
        <v>0</v>
      </c>
      <c r="AO567" s="21">
        <v>1</v>
      </c>
      <c r="AP567" s="26">
        <v>0</v>
      </c>
      <c r="AR567" s="1">
        <f t="shared" ref="AR567" si="3196">AH567*AM564+AJ567*AM567-AI567*AN564-AK567*AN567</f>
        <v>7.2261984376942072</v>
      </c>
      <c r="AS567" s="9">
        <f t="shared" ref="AS567" si="3197">(AH567*AN564+AI567*AM564+AJ567*AN567+AK567*AM567)</f>
        <v>-9.5841975635461605</v>
      </c>
      <c r="AT567" s="2">
        <f t="shared" ref="AT567" si="3198">AH567*AO564+AJ567*AO567-AI567*AP564-AK567*AP567</f>
        <v>7.2261984376942072</v>
      </c>
      <c r="AU567" s="8">
        <f t="shared" ref="AU567" si="3199">(AH567*AP564+AI567*AO564+AJ567*AP567+AK567*AO567)</f>
        <v>0</v>
      </c>
      <c r="AW567" s="49">
        <f t="shared" ref="AW567" si="3200">(180/PI())*ATAN(-1*(AS564/AR564))</f>
        <v>-37.31713070529878</v>
      </c>
      <c r="AY567" s="140">
        <f t="shared" ref="AY567" si="3201">20*LOG(((1-(10^(AW564/20)^2)*(1-((1-AY564)/(1+AY564))^2))^0.5))</f>
        <v>-4.3258560356792437E-2</v>
      </c>
      <c r="AZ567" s="13"/>
      <c r="BA567" s="36"/>
      <c r="BB567" s="36"/>
      <c r="BC567" s="36"/>
      <c r="BD567" s="36"/>
    </row>
    <row r="568" spans="2:56" ht="18.600000000000001" customHeight="1">
      <c r="AY568" s="37"/>
    </row>
    <row r="569" spans="2:56" ht="18.600000000000001" customHeight="1" thickBot="1">
      <c r="D569" s="22" t="s">
        <v>60</v>
      </c>
      <c r="E569" s="22"/>
      <c r="F569" s="22"/>
      <c r="G569" s="22"/>
      <c r="H569" s="22"/>
      <c r="I569" s="22" t="s">
        <v>61</v>
      </c>
      <c r="J569" s="22"/>
      <c r="K569" s="22"/>
      <c r="L569" s="22"/>
      <c r="M569" s="23"/>
      <c r="N569" s="23"/>
      <c r="O569" s="28" t="s">
        <v>62</v>
      </c>
      <c r="P569" s="23"/>
      <c r="Q569" s="23"/>
      <c r="R569" s="23"/>
      <c r="S569" s="22"/>
      <c r="T569" s="22" t="s">
        <v>63</v>
      </c>
      <c r="U569" s="23"/>
      <c r="V569" s="23"/>
      <c r="W569" s="23"/>
      <c r="X569" s="23"/>
      <c r="Y569" s="28" t="s">
        <v>64</v>
      </c>
      <c r="Z569" s="23"/>
      <c r="AA569" s="23"/>
      <c r="AB569" s="23"/>
      <c r="AC569" s="28" t="s">
        <v>65</v>
      </c>
      <c r="AD569" s="22"/>
      <c r="AE569" s="22"/>
      <c r="AF569" s="22"/>
      <c r="AG569" s="22"/>
      <c r="AH569" s="23"/>
      <c r="AI569" s="28" t="s">
        <v>66</v>
      </c>
      <c r="AJ569" s="23"/>
      <c r="AK569" s="23"/>
      <c r="AL569" s="22"/>
      <c r="AM569" s="28" t="s">
        <v>67</v>
      </c>
      <c r="AN569" s="22"/>
      <c r="AO569" s="23"/>
      <c r="AP569" s="23"/>
      <c r="AQ569" s="23"/>
      <c r="AR569" s="23"/>
      <c r="AS569" s="28" t="s">
        <v>68</v>
      </c>
      <c r="AT569" s="23"/>
      <c r="AU569" s="23"/>
    </row>
    <row r="570" spans="2:56" ht="18.600000000000001" customHeight="1" thickBot="1">
      <c r="B570" s="11"/>
      <c r="D570" s="212" t="s">
        <v>69</v>
      </c>
      <c r="E570" s="213"/>
      <c r="F570" s="214" t="s">
        <v>70</v>
      </c>
      <c r="G570" s="215"/>
      <c r="H570" s="207"/>
      <c r="I570" s="212" t="s">
        <v>71</v>
      </c>
      <c r="J570" s="213"/>
      <c r="K570" s="214" t="s">
        <v>72</v>
      </c>
      <c r="L570" s="215"/>
      <c r="M570" s="23"/>
      <c r="N570" s="208" t="s">
        <v>73</v>
      </c>
      <c r="O570" s="209"/>
      <c r="P570" s="210" t="s">
        <v>74</v>
      </c>
      <c r="Q570" s="211"/>
      <c r="R570" s="23"/>
      <c r="S570" s="212" t="s">
        <v>75</v>
      </c>
      <c r="T570" s="213"/>
      <c r="U570" s="214" t="s">
        <v>76</v>
      </c>
      <c r="V570" s="215"/>
      <c r="W570" s="22"/>
      <c r="X570" s="208" t="s">
        <v>77</v>
      </c>
      <c r="Y570" s="209"/>
      <c r="Z570" s="210" t="s">
        <v>78</v>
      </c>
      <c r="AA570" s="211"/>
      <c r="AB570" s="22"/>
      <c r="AC570" s="212" t="s">
        <v>79</v>
      </c>
      <c r="AD570" s="213"/>
      <c r="AE570" s="214" t="s">
        <v>80</v>
      </c>
      <c r="AF570" s="215"/>
      <c r="AG570" s="22"/>
      <c r="AH570" s="208" t="s">
        <v>81</v>
      </c>
      <c r="AI570" s="209"/>
      <c r="AJ570" s="210" t="s">
        <v>82</v>
      </c>
      <c r="AK570" s="211"/>
      <c r="AL570" s="22"/>
      <c r="AM570" s="212" t="s">
        <v>83</v>
      </c>
      <c r="AN570" s="213"/>
      <c r="AO570" s="214" t="s">
        <v>84</v>
      </c>
      <c r="AP570" s="215"/>
      <c r="AQ570" s="23"/>
      <c r="AR570" s="208" t="s">
        <v>85</v>
      </c>
      <c r="AS570" s="209"/>
      <c r="AT570" s="210" t="s">
        <v>86</v>
      </c>
      <c r="AU570" s="211"/>
      <c r="AW570" s="29" t="s">
        <v>4</v>
      </c>
      <c r="AY570" s="136" t="s">
        <v>46</v>
      </c>
      <c r="AZ570" s="13"/>
      <c r="BA570" s="36"/>
      <c r="BB570" s="36"/>
      <c r="BC570" s="36"/>
      <c r="BD570" s="36"/>
    </row>
    <row r="571" spans="2:56" ht="18.600000000000001" customHeight="1" thickTop="1" thickBot="1">
      <c r="B571" s="40">
        <v>1.64</v>
      </c>
      <c r="D571" s="1">
        <v>1</v>
      </c>
      <c r="E571" s="7">
        <v>0</v>
      </c>
      <c r="F571" s="2">
        <v>0</v>
      </c>
      <c r="G571" s="8">
        <v>0</v>
      </c>
      <c r="I571" s="1">
        <v>1</v>
      </c>
      <c r="J571" s="9">
        <v>0</v>
      </c>
      <c r="K571" s="2">
        <v>0</v>
      </c>
      <c r="L571" s="9">
        <f t="shared" ref="L571" si="3202">IF(0=(1-$J$9*$K$9*$B571^2),10^14,$B571*$K$9/(1-$J$9*$K$9*$B571^2))</f>
        <v>7.6675894943442131</v>
      </c>
      <c r="N571" s="1">
        <f t="shared" ref="N571" si="3203">D571*I571+F571*I574-E571*J571-G571*J574</f>
        <v>1</v>
      </c>
      <c r="O571" s="9">
        <f t="shared" ref="O571" si="3204">(D571*J571+E571*I571+F571*J574+G571*I574)</f>
        <v>0</v>
      </c>
      <c r="P571" s="2">
        <f t="shared" ref="P571" si="3205">D571*K571+F571*K574-E571*L571-G571*L574</f>
        <v>0</v>
      </c>
      <c r="Q571" s="8">
        <f t="shared" ref="Q571" si="3206">(D571*L571+E571*K571+F571*L574+G571*K574)</f>
        <v>7.6675894943442131</v>
      </c>
      <c r="S571" s="1">
        <v>1</v>
      </c>
      <c r="T571" s="7">
        <v>0</v>
      </c>
      <c r="U571" s="2">
        <v>0</v>
      </c>
      <c r="V571" s="8">
        <v>0</v>
      </c>
      <c r="X571" s="1">
        <f t="shared" ref="X571" si="3207">N571*S571+P571*S574-O571*T571-Q571*T574</f>
        <v>-14.206636451369441</v>
      </c>
      <c r="Y571" s="9">
        <f t="shared" ref="Y571" si="3208">(N571*T571+O571*S571+P571*T574+Q571*S574)</f>
        <v>0</v>
      </c>
      <c r="Z571" s="2">
        <f t="shared" ref="Z571" si="3209">N571*U571+P571*U574-O571*V571-Q571*V574</f>
        <v>0</v>
      </c>
      <c r="AA571" s="8">
        <f t="shared" ref="AA571" si="3210">(N571*V571+O571*U571+P571*V574+Q571*U574)</f>
        <v>7.6675894943442131</v>
      </c>
      <c r="AB571" s="22"/>
      <c r="AC571" s="1">
        <v>1</v>
      </c>
      <c r="AD571" s="9">
        <v>0</v>
      </c>
      <c r="AE571" s="2">
        <v>0</v>
      </c>
      <c r="AF571" s="9">
        <f t="shared" ref="AF571" si="3211">$B571*$AE$9</f>
        <v>1.3295315999999999</v>
      </c>
      <c r="AH571" s="1">
        <f t="shared" ref="AH571" si="3212">X571*AC571+Z571*AC574-Y571*AD571-AA571*AD574</f>
        <v>-14.206636451369441</v>
      </c>
      <c r="AI571" s="9">
        <f t="shared" ref="AI571" si="3213">(X571*AD571+Y571*AC571+Z571*AD574+AA571*AC574)</f>
        <v>0</v>
      </c>
      <c r="AJ571" s="2">
        <f t="shared" ref="AJ571" si="3214">X571*AE571+Z571*AE574-Y571*AF571-AA571*AF574</f>
        <v>0</v>
      </c>
      <c r="AK571" s="8">
        <f t="shared" ref="AK571" si="3215">(X571*AF571+Y571*AE571+Z571*AF574+AA571*AE574)</f>
        <v>-11.22058259746332</v>
      </c>
      <c r="AM571" s="18">
        <v>1</v>
      </c>
      <c r="AN571" s="25">
        <v>0</v>
      </c>
      <c r="AO571" s="14">
        <v>0</v>
      </c>
      <c r="AP571" s="24">
        <v>0</v>
      </c>
      <c r="AR571" s="1">
        <f t="shared" ref="AR571" si="3216">AH571*AM571+AJ571*AM574-AI571*AN571-AK571*AN574</f>
        <v>-14.206636451369441</v>
      </c>
      <c r="AS571" s="9">
        <f t="shared" ref="AS571" si="3217">(AH571*AN571+AI571*AM571+AJ571*AN574+AK571*AM574)</f>
        <v>-11.22058259746332</v>
      </c>
      <c r="AT571" s="2">
        <f t="shared" ref="AT571" si="3218">AH571*AO571+AJ571*AO574-AI571*AP571-AK571*AP574</f>
        <v>0</v>
      </c>
      <c r="AU571" s="8">
        <f t="shared" ref="AU571" si="3219">(AH571*AP571+AI571*AO571+AJ571*AP574+AK571*AO574)</f>
        <v>-11.22058259746332</v>
      </c>
      <c r="AW571" s="30">
        <f t="shared" ref="AW571" si="3220">20*LOG(((1+$AN$9)/$AN$9)/((AR571+AR574)^2+(AS571+AS574)^2)^0.5)</f>
        <v>-21.246042800866466</v>
      </c>
      <c r="AY571" s="137">
        <f t="shared" ref="AY571" si="3221">((AR571^2+AS571^2)^0.5)/((AR574^2+AS574^2)^0.5)</f>
        <v>1.2700007235539579</v>
      </c>
      <c r="AZ571" s="13"/>
      <c r="BA571" s="36"/>
      <c r="BB571" s="36"/>
      <c r="BC571" s="36"/>
      <c r="BD571" s="36"/>
    </row>
    <row r="572" spans="2:56" ht="18.600000000000001" customHeight="1" thickBot="1">
      <c r="D572" s="3"/>
      <c r="G572" s="4"/>
      <c r="I572" s="3"/>
      <c r="L572" s="4"/>
      <c r="N572" s="3"/>
      <c r="Q572" s="4"/>
      <c r="S572" s="3"/>
      <c r="V572" s="4"/>
      <c r="X572" s="3"/>
      <c r="AA572" s="4"/>
      <c r="AC572" s="3"/>
      <c r="AF572" s="4"/>
      <c r="AH572" s="3"/>
      <c r="AK572" s="4"/>
      <c r="AM572" s="18"/>
      <c r="AN572" s="14"/>
      <c r="AO572" s="14"/>
      <c r="AP572" s="19"/>
      <c r="AR572" s="3"/>
      <c r="AU572" s="4"/>
      <c r="AY572" s="138"/>
      <c r="AZ572" s="13"/>
      <c r="BA572" s="36"/>
      <c r="BB572" s="36"/>
      <c r="BC572" s="36"/>
      <c r="BD572" s="36"/>
    </row>
    <row r="573" spans="2:56" ht="18.600000000000001" customHeight="1" thickBot="1">
      <c r="D573" s="216" t="s">
        <v>87</v>
      </c>
      <c r="E573" s="217"/>
      <c r="F573" s="218" t="s">
        <v>88</v>
      </c>
      <c r="G573" s="219"/>
      <c r="H573" s="207"/>
      <c r="I573" s="216" t="s">
        <v>89</v>
      </c>
      <c r="J573" s="217"/>
      <c r="K573" s="218" t="s">
        <v>90</v>
      </c>
      <c r="L573" s="219"/>
      <c r="N573" s="208" t="s">
        <v>7</v>
      </c>
      <c r="O573" s="209"/>
      <c r="P573" s="210" t="s">
        <v>8</v>
      </c>
      <c r="Q573" s="211"/>
      <c r="S573" s="216" t="s">
        <v>91</v>
      </c>
      <c r="T573" s="217"/>
      <c r="U573" s="218" t="s">
        <v>92</v>
      </c>
      <c r="V573" s="219"/>
      <c r="W573" s="22"/>
      <c r="X573" s="208" t="s">
        <v>93</v>
      </c>
      <c r="Y573" s="209"/>
      <c r="Z573" s="210" t="s">
        <v>94</v>
      </c>
      <c r="AA573" s="211"/>
      <c r="AB573" s="22"/>
      <c r="AC573" s="216" t="s">
        <v>3</v>
      </c>
      <c r="AD573" s="217"/>
      <c r="AE573" s="218" t="s">
        <v>2</v>
      </c>
      <c r="AF573" s="219"/>
      <c r="AG573" s="22"/>
      <c r="AH573" s="208" t="s">
        <v>95</v>
      </c>
      <c r="AI573" s="209"/>
      <c r="AJ573" s="210" t="s">
        <v>96</v>
      </c>
      <c r="AK573" s="211"/>
      <c r="AL573" s="22"/>
      <c r="AM573" s="216" t="s">
        <v>97</v>
      </c>
      <c r="AN573" s="217"/>
      <c r="AO573" s="218" t="s">
        <v>98</v>
      </c>
      <c r="AP573" s="219"/>
      <c r="AR573" s="208" t="s">
        <v>99</v>
      </c>
      <c r="AS573" s="209"/>
      <c r="AT573" s="210" t="s">
        <v>100</v>
      </c>
      <c r="AU573" s="211"/>
      <c r="AW573" s="48" t="s">
        <v>10</v>
      </c>
      <c r="AY573" s="139" t="s">
        <v>47</v>
      </c>
      <c r="AZ573" s="13"/>
      <c r="BA573" s="36"/>
      <c r="BB573" s="36"/>
      <c r="BC573" s="36"/>
      <c r="BD573" s="36"/>
    </row>
    <row r="574" spans="2:56" ht="18.600000000000001" customHeight="1" thickTop="1" thickBot="1">
      <c r="D574" s="1">
        <v>0</v>
      </c>
      <c r="E574" s="8">
        <f t="shared" ref="E574" si="3222">$E$9*$B571</f>
        <v>0.92940440000000002</v>
      </c>
      <c r="F574" s="2">
        <v>1</v>
      </c>
      <c r="G574" s="8">
        <v>0</v>
      </c>
      <c r="I574" s="1">
        <v>0</v>
      </c>
      <c r="J574" s="9">
        <v>0</v>
      </c>
      <c r="K574" s="2">
        <v>1</v>
      </c>
      <c r="L574" s="8">
        <v>0</v>
      </c>
      <c r="N574" s="1">
        <f t="shared" ref="N574" si="3223">D574*I571+F574*I574-E574*J571-G574*J574</f>
        <v>0</v>
      </c>
      <c r="O574" s="9">
        <f t="shared" ref="O574" si="3224">(D574*J571+E574*I571+F574*J574+G574*I574)</f>
        <v>0.92940440000000002</v>
      </c>
      <c r="P574" s="2">
        <f t="shared" ref="P574" si="3225">D574*K571+F574*K574-E574*L571-G574*L574</f>
        <v>-6.1262914134372872</v>
      </c>
      <c r="Q574" s="8">
        <f t="shared" ref="Q574" si="3226">(D574*L571+E574*K571+F574*L574+G574*K574)</f>
        <v>0</v>
      </c>
      <c r="S574" s="1">
        <v>0</v>
      </c>
      <c r="T574" s="8">
        <f t="shared" ref="T574" si="3227">$T$9*$B571</f>
        <v>1.9832355999999998</v>
      </c>
      <c r="U574" s="2">
        <v>1</v>
      </c>
      <c r="V574" s="8">
        <v>0</v>
      </c>
      <c r="X574" s="1">
        <f t="shared" ref="X574" si="3228">N574*S571+P574*S574-O574*T571-Q574*T574</f>
        <v>0</v>
      </c>
      <c r="Y574" s="9">
        <f t="shared" ref="Y574" si="3229">(N574*T571+O574*S571+P574*T574+Q574*S574)</f>
        <v>-11.220474827103146</v>
      </c>
      <c r="Z574" s="2">
        <f t="shared" ref="Z574" si="3230">N574*U571+P574*U574-O574*V571-Q574*V574</f>
        <v>-6.1262914134372872</v>
      </c>
      <c r="AA574" s="8">
        <f t="shared" ref="AA574" si="3231">(N574*V571+O574*U571+P574*V574+Q574*U574)</f>
        <v>0</v>
      </c>
      <c r="AB574" s="22"/>
      <c r="AC574" s="1">
        <v>0</v>
      </c>
      <c r="AD574" s="9">
        <v>0</v>
      </c>
      <c r="AE574" s="2">
        <v>1</v>
      </c>
      <c r="AF574" s="8">
        <v>0</v>
      </c>
      <c r="AH574" s="1">
        <f t="shared" ref="AH574" si="3232">X574*AC571+Z574*AC574-Y574*AD571-AA574*AD574</f>
        <v>0</v>
      </c>
      <c r="AI574" s="9">
        <f t="shared" ref="AI574" si="3233">(X574*AD571+Y574*AC571+Z574*AD574+AA574*AC574)</f>
        <v>-11.220474827103146</v>
      </c>
      <c r="AJ574" s="2">
        <f t="shared" ref="AJ574" si="3234">X574*AE571+Z574*AE574-Y574*AF571-AA574*AF574</f>
        <v>8.7916844362008817</v>
      </c>
      <c r="AK574" s="8">
        <f t="shared" ref="AK574" si="3235">(X574*AF571+Y574*AE571+Z574*AF574+AA574*AE574)</f>
        <v>0</v>
      </c>
      <c r="AM574" s="20">
        <f t="shared" ref="AM574" si="3236">1/$AN$9</f>
        <v>1</v>
      </c>
      <c r="AN574" s="27">
        <v>0</v>
      </c>
      <c r="AO574" s="21">
        <v>1</v>
      </c>
      <c r="AP574" s="26">
        <v>0</v>
      </c>
      <c r="AR574" s="1">
        <f t="shared" ref="AR574" si="3237">AH574*AM571+AJ574*AM574-AI574*AN571-AK574*AN574</f>
        <v>8.7916844362008817</v>
      </c>
      <c r="AS574" s="9">
        <f t="shared" ref="AS574" si="3238">(AH574*AN571+AI574*AM571+AJ574*AN574+AK574*AM574)</f>
        <v>-11.220474827103146</v>
      </c>
      <c r="AT574" s="2">
        <f t="shared" ref="AT574" si="3239">AH574*AO571+AJ574*AO574-AI574*AP571-AK574*AP574</f>
        <v>8.7916844362008817</v>
      </c>
      <c r="AU574" s="8">
        <f t="shared" ref="AU574" si="3240">(AH574*AP571+AI574*AO571+AJ574*AP574+AK574*AO574)</f>
        <v>0</v>
      </c>
      <c r="AW574" s="49">
        <f t="shared" ref="AW574" si="3241">(180/PI())*ATAN(-1*(AS571/AR571))</f>
        <v>-38.302129054339844</v>
      </c>
      <c r="AY574" s="140">
        <f t="shared" ref="AY574" si="3242">20*LOG(((1-(10^(AW571/20)^2)*(1-((1-AY571)/(1+AY571))^2))^0.5))</f>
        <v>-3.2255499859322204E-2</v>
      </c>
      <c r="AZ574" s="13"/>
      <c r="BA574" s="36"/>
      <c r="BB574" s="36"/>
      <c r="BC574" s="36"/>
      <c r="BD574" s="36"/>
    </row>
    <row r="575" spans="2:56" ht="18.600000000000001" customHeight="1">
      <c r="AY575" s="37"/>
    </row>
    <row r="576" spans="2:56" ht="18.600000000000001" customHeight="1" thickBot="1">
      <c r="D576" s="22" t="s">
        <v>60</v>
      </c>
      <c r="E576" s="22"/>
      <c r="F576" s="22"/>
      <c r="G576" s="22"/>
      <c r="H576" s="22"/>
      <c r="I576" s="22" t="s">
        <v>61</v>
      </c>
      <c r="J576" s="22"/>
      <c r="K576" s="22"/>
      <c r="L576" s="22"/>
      <c r="M576" s="23"/>
      <c r="N576" s="23"/>
      <c r="O576" s="28" t="s">
        <v>62</v>
      </c>
      <c r="P576" s="23"/>
      <c r="Q576" s="23"/>
      <c r="R576" s="23"/>
      <c r="S576" s="22"/>
      <c r="T576" s="22" t="s">
        <v>63</v>
      </c>
      <c r="U576" s="23"/>
      <c r="V576" s="23"/>
      <c r="W576" s="23"/>
      <c r="X576" s="23"/>
      <c r="Y576" s="28" t="s">
        <v>64</v>
      </c>
      <c r="Z576" s="23"/>
      <c r="AA576" s="23"/>
      <c r="AB576" s="23"/>
      <c r="AC576" s="28" t="s">
        <v>65</v>
      </c>
      <c r="AD576" s="22"/>
      <c r="AE576" s="22"/>
      <c r="AF576" s="22"/>
      <c r="AG576" s="22"/>
      <c r="AH576" s="23"/>
      <c r="AI576" s="28" t="s">
        <v>66</v>
      </c>
      <c r="AJ576" s="23"/>
      <c r="AK576" s="23"/>
      <c r="AL576" s="22"/>
      <c r="AM576" s="28" t="s">
        <v>67</v>
      </c>
      <c r="AN576" s="22"/>
      <c r="AO576" s="23"/>
      <c r="AP576" s="23"/>
      <c r="AQ576" s="23"/>
      <c r="AR576" s="23"/>
      <c r="AS576" s="28" t="s">
        <v>68</v>
      </c>
      <c r="AT576" s="23"/>
      <c r="AU576" s="23"/>
    </row>
    <row r="577" spans="2:56" ht="18.600000000000001" customHeight="1" thickBot="1">
      <c r="B577" s="11"/>
      <c r="D577" s="212" t="s">
        <v>69</v>
      </c>
      <c r="E577" s="213"/>
      <c r="F577" s="214" t="s">
        <v>70</v>
      </c>
      <c r="G577" s="215"/>
      <c r="H577" s="207"/>
      <c r="I577" s="212" t="s">
        <v>71</v>
      </c>
      <c r="J577" s="213"/>
      <c r="K577" s="214" t="s">
        <v>72</v>
      </c>
      <c r="L577" s="215"/>
      <c r="M577" s="23"/>
      <c r="N577" s="208" t="s">
        <v>73</v>
      </c>
      <c r="O577" s="209"/>
      <c r="P577" s="210" t="s">
        <v>74</v>
      </c>
      <c r="Q577" s="211"/>
      <c r="R577" s="23"/>
      <c r="S577" s="212" t="s">
        <v>75</v>
      </c>
      <c r="T577" s="213"/>
      <c r="U577" s="214" t="s">
        <v>76</v>
      </c>
      <c r="V577" s="215"/>
      <c r="W577" s="22"/>
      <c r="X577" s="208" t="s">
        <v>77</v>
      </c>
      <c r="Y577" s="209"/>
      <c r="Z577" s="210" t="s">
        <v>78</v>
      </c>
      <c r="AA577" s="211"/>
      <c r="AB577" s="22"/>
      <c r="AC577" s="212" t="s">
        <v>79</v>
      </c>
      <c r="AD577" s="213"/>
      <c r="AE577" s="214" t="s">
        <v>80</v>
      </c>
      <c r="AF577" s="215"/>
      <c r="AG577" s="22"/>
      <c r="AH577" s="208" t="s">
        <v>81</v>
      </c>
      <c r="AI577" s="209"/>
      <c r="AJ577" s="210" t="s">
        <v>82</v>
      </c>
      <c r="AK577" s="211"/>
      <c r="AL577" s="22"/>
      <c r="AM577" s="212" t="s">
        <v>83</v>
      </c>
      <c r="AN577" s="213"/>
      <c r="AO577" s="214" t="s">
        <v>84</v>
      </c>
      <c r="AP577" s="215"/>
      <c r="AQ577" s="23"/>
      <c r="AR577" s="208" t="s">
        <v>85</v>
      </c>
      <c r="AS577" s="209"/>
      <c r="AT577" s="210" t="s">
        <v>86</v>
      </c>
      <c r="AU577" s="211"/>
      <c r="AW577" s="29" t="s">
        <v>4</v>
      </c>
      <c r="AY577" s="136" t="s">
        <v>46</v>
      </c>
      <c r="AZ577" s="13"/>
      <c r="BA577" s="36"/>
      <c r="BB577" s="36"/>
      <c r="BC577" s="36"/>
      <c r="BD577" s="36"/>
    </row>
    <row r="578" spans="2:56" ht="18.600000000000001" customHeight="1" thickTop="1" thickBot="1">
      <c r="B578" s="40">
        <v>1.66</v>
      </c>
      <c r="D578" s="1">
        <v>1</v>
      </c>
      <c r="E578" s="7">
        <v>0</v>
      </c>
      <c r="F578" s="2">
        <v>0</v>
      </c>
      <c r="G578" s="8">
        <v>0</v>
      </c>
      <c r="I578" s="1">
        <v>1</v>
      </c>
      <c r="J578" s="9">
        <v>0</v>
      </c>
      <c r="K578" s="2">
        <v>0</v>
      </c>
      <c r="L578" s="9">
        <f t="shared" ref="L578" si="3243">IF(0=(1-$J$9*$K$9*$B578^2),10^14,$B578*$K$9/(1-$J$9*$K$9*$B578^2))</f>
        <v>8.5692873654396227</v>
      </c>
      <c r="N578" s="1">
        <f t="shared" ref="N578" si="3244">D578*I578+F578*I581-E578*J578-G578*J581</f>
        <v>1</v>
      </c>
      <c r="O578" s="9">
        <f t="shared" ref="O578" si="3245">(D578*J578+E578*I578+F578*J581+G578*I581)</f>
        <v>0</v>
      </c>
      <c r="P578" s="2">
        <f t="shared" ref="P578" si="3246">D578*K578+F578*K581-E578*L578-G578*L581</f>
        <v>0</v>
      </c>
      <c r="Q578" s="8">
        <f t="shared" ref="Q578" si="3247">(D578*L578+E578*K578+F578*L581+G578*K581)</f>
        <v>8.5692873654396227</v>
      </c>
      <c r="S578" s="1">
        <v>1</v>
      </c>
      <c r="T578" s="7">
        <v>0</v>
      </c>
      <c r="U578" s="2">
        <v>0</v>
      </c>
      <c r="V578" s="8">
        <v>0</v>
      </c>
      <c r="X578" s="1">
        <f t="shared" ref="X578" si="3248">N578*S578+P578*S581-O578*T578-Q578*T581</f>
        <v>-16.202170840133117</v>
      </c>
      <c r="Y578" s="9">
        <f t="shared" ref="Y578" si="3249">(N578*T578+O578*S578+P578*T581+Q578*S581)</f>
        <v>0</v>
      </c>
      <c r="Z578" s="2">
        <f t="shared" ref="Z578" si="3250">N578*U578+P578*U581-O578*V578-Q578*V581</f>
        <v>0</v>
      </c>
      <c r="AA578" s="8">
        <f t="shared" ref="AA578" si="3251">(N578*V578+O578*U578+P578*V581+Q578*U581)</f>
        <v>8.5692873654396227</v>
      </c>
      <c r="AB578" s="22"/>
      <c r="AC578" s="1">
        <v>1</v>
      </c>
      <c r="AD578" s="9">
        <v>0</v>
      </c>
      <c r="AE578" s="2">
        <v>0</v>
      </c>
      <c r="AF578" s="9">
        <f t="shared" ref="AF578" si="3252">$B578*$AE$9</f>
        <v>1.3457454</v>
      </c>
      <c r="AH578" s="1">
        <f t="shared" ref="AH578" si="3253">X578*AC578+Z578*AC581-Y578*AD578-AA578*AD581</f>
        <v>-16.202170840133117</v>
      </c>
      <c r="AI578" s="9">
        <f t="shared" ref="AI578" si="3254">(X578*AD578+Y578*AC578+Z578*AD581+AA578*AC581)</f>
        <v>0</v>
      </c>
      <c r="AJ578" s="2">
        <f t="shared" ref="AJ578" si="3255">X578*AE578+Z578*AE581-Y578*AF578-AA578*AF581</f>
        <v>0</v>
      </c>
      <c r="AK578" s="8">
        <f t="shared" ref="AK578" si="3256">(X578*AF578+Y578*AE578+Z578*AF581+AA578*AE581)</f>
        <v>-13.234709512683656</v>
      </c>
      <c r="AM578" s="18">
        <v>1</v>
      </c>
      <c r="AN578" s="25">
        <v>0</v>
      </c>
      <c r="AO578" s="14">
        <v>0</v>
      </c>
      <c r="AP578" s="24">
        <v>0</v>
      </c>
      <c r="AR578" s="1">
        <f t="shared" ref="AR578" si="3257">AH578*AM578+AJ578*AM581-AI578*AN578-AK578*AN581</f>
        <v>-16.202170840133117</v>
      </c>
      <c r="AS578" s="9">
        <f t="shared" ref="AS578" si="3258">(AH578*AN578+AI578*AM578+AJ578*AN581+AK578*AM581)</f>
        <v>-13.234709512683656</v>
      </c>
      <c r="AT578" s="2">
        <f t="shared" ref="AT578" si="3259">AH578*AO578+AJ578*AO581-AI578*AP578-AK578*AP581</f>
        <v>0</v>
      </c>
      <c r="AU578" s="8">
        <f t="shared" ref="AU578" si="3260">(AH578*AP578+AI578*AO578+AJ578*AP581+AK578*AO581)</f>
        <v>-13.234709512683656</v>
      </c>
      <c r="AW578" s="30">
        <f t="shared" ref="AW578" si="3261">20*LOG(((1+$AN$9)/$AN$9)/((AR578+AR581)^2+(AS578+AS581)^2)^0.5)</f>
        <v>-22.614778878241957</v>
      </c>
      <c r="AY578" s="137">
        <f t="shared" ref="AY578" si="3262">((AR578^2+AS578^2)^0.5)/((AR581^2+AS581^2)^0.5)</f>
        <v>1.2270282828123222</v>
      </c>
      <c r="AZ578" s="13"/>
      <c r="BA578" s="36"/>
      <c r="BB578" s="36"/>
      <c r="BC578" s="36"/>
      <c r="BD578" s="36"/>
    </row>
    <row r="579" spans="2:56" ht="18.600000000000001" customHeight="1" thickBot="1">
      <c r="D579" s="3"/>
      <c r="G579" s="4"/>
      <c r="I579" s="3"/>
      <c r="L579" s="4"/>
      <c r="N579" s="3"/>
      <c r="Q579" s="4"/>
      <c r="S579" s="3"/>
      <c r="V579" s="4"/>
      <c r="X579" s="3"/>
      <c r="AA579" s="4"/>
      <c r="AC579" s="3"/>
      <c r="AF579" s="4"/>
      <c r="AH579" s="3"/>
      <c r="AK579" s="4"/>
      <c r="AM579" s="18"/>
      <c r="AN579" s="14"/>
      <c r="AO579" s="14"/>
      <c r="AP579" s="19"/>
      <c r="AR579" s="3"/>
      <c r="AU579" s="4"/>
      <c r="AY579" s="138"/>
      <c r="AZ579" s="13"/>
      <c r="BA579" s="36"/>
      <c r="BB579" s="36"/>
      <c r="BC579" s="36"/>
      <c r="BD579" s="36"/>
    </row>
    <row r="580" spans="2:56" ht="18.600000000000001" customHeight="1" thickBot="1">
      <c r="D580" s="216" t="s">
        <v>87</v>
      </c>
      <c r="E580" s="217"/>
      <c r="F580" s="218" t="s">
        <v>88</v>
      </c>
      <c r="G580" s="219"/>
      <c r="H580" s="207"/>
      <c r="I580" s="216" t="s">
        <v>89</v>
      </c>
      <c r="J580" s="217"/>
      <c r="K580" s="218" t="s">
        <v>90</v>
      </c>
      <c r="L580" s="219"/>
      <c r="N580" s="208" t="s">
        <v>7</v>
      </c>
      <c r="O580" s="209"/>
      <c r="P580" s="210" t="s">
        <v>8</v>
      </c>
      <c r="Q580" s="211"/>
      <c r="S580" s="216" t="s">
        <v>91</v>
      </c>
      <c r="T580" s="217"/>
      <c r="U580" s="218" t="s">
        <v>92</v>
      </c>
      <c r="V580" s="219"/>
      <c r="W580" s="22"/>
      <c r="X580" s="208" t="s">
        <v>93</v>
      </c>
      <c r="Y580" s="209"/>
      <c r="Z580" s="210" t="s">
        <v>94</v>
      </c>
      <c r="AA580" s="211"/>
      <c r="AB580" s="22"/>
      <c r="AC580" s="216" t="s">
        <v>3</v>
      </c>
      <c r="AD580" s="217"/>
      <c r="AE580" s="218" t="s">
        <v>2</v>
      </c>
      <c r="AF580" s="219"/>
      <c r="AG580" s="22"/>
      <c r="AH580" s="208" t="s">
        <v>95</v>
      </c>
      <c r="AI580" s="209"/>
      <c r="AJ580" s="210" t="s">
        <v>96</v>
      </c>
      <c r="AK580" s="211"/>
      <c r="AL580" s="22"/>
      <c r="AM580" s="216" t="s">
        <v>97</v>
      </c>
      <c r="AN580" s="217"/>
      <c r="AO580" s="218" t="s">
        <v>98</v>
      </c>
      <c r="AP580" s="219"/>
      <c r="AR580" s="208" t="s">
        <v>99</v>
      </c>
      <c r="AS580" s="209"/>
      <c r="AT580" s="210" t="s">
        <v>100</v>
      </c>
      <c r="AU580" s="211"/>
      <c r="AW580" s="48" t="s">
        <v>10</v>
      </c>
      <c r="AY580" s="139" t="s">
        <v>47</v>
      </c>
      <c r="AZ580" s="13"/>
      <c r="BA580" s="36"/>
      <c r="BB580" s="36"/>
      <c r="BC580" s="36"/>
      <c r="BD580" s="36"/>
    </row>
    <row r="581" spans="2:56" ht="18.600000000000001" customHeight="1" thickTop="1" thickBot="1">
      <c r="D581" s="1">
        <v>0</v>
      </c>
      <c r="E581" s="8">
        <f t="shared" ref="E581" si="3263">$E$9*$B578</f>
        <v>0.94073859999999998</v>
      </c>
      <c r="F581" s="2">
        <v>1</v>
      </c>
      <c r="G581" s="8">
        <v>0</v>
      </c>
      <c r="I581" s="1">
        <v>0</v>
      </c>
      <c r="J581" s="9">
        <v>0</v>
      </c>
      <c r="K581" s="2">
        <v>1</v>
      </c>
      <c r="L581" s="8">
        <v>0</v>
      </c>
      <c r="N581" s="1">
        <f t="shared" ref="N581" si="3264">D581*I578+F581*I581-E581*J578-G581*J581</f>
        <v>0</v>
      </c>
      <c r="O581" s="9">
        <f t="shared" ref="O581" si="3265">(D581*J578+E581*I578+F581*J581+G581*I581)</f>
        <v>0.94073859999999998</v>
      </c>
      <c r="P581" s="2">
        <f t="shared" ref="P581" si="3266">D581*K578+F581*K581-E581*L578-G581*L581</f>
        <v>-7.0614593991613592</v>
      </c>
      <c r="Q581" s="8">
        <f t="shared" ref="Q581" si="3267">(D581*L578+E581*K578+F581*L581+G581*K581)</f>
        <v>0</v>
      </c>
      <c r="S581" s="1">
        <v>0</v>
      </c>
      <c r="T581" s="8">
        <f t="shared" ref="T581" si="3268">$T$9*$B578</f>
        <v>2.0074213999999997</v>
      </c>
      <c r="U581" s="2">
        <v>1</v>
      </c>
      <c r="V581" s="8">
        <v>0</v>
      </c>
      <c r="X581" s="1">
        <f t="shared" ref="X581" si="3269">N581*S578+P581*S581-O581*T578-Q581*T581</f>
        <v>0</v>
      </c>
      <c r="Y581" s="9">
        <f t="shared" ref="Y581" si="3270">(N581*T578+O581*S578+P581*T581+Q581*S581)</f>
        <v>-13.234586113107653</v>
      </c>
      <c r="Z581" s="2">
        <f t="shared" ref="Z581" si="3271">N581*U578+P581*U581-O581*V578-Q581*V581</f>
        <v>-7.0614593991613592</v>
      </c>
      <c r="AA581" s="8">
        <f t="shared" ref="AA581" si="3272">(N581*V578+O581*U578+P581*V581+Q581*U581)</f>
        <v>0</v>
      </c>
      <c r="AB581" s="22"/>
      <c r="AC581" s="1">
        <v>0</v>
      </c>
      <c r="AD581" s="9">
        <v>0</v>
      </c>
      <c r="AE581" s="2">
        <v>1</v>
      </c>
      <c r="AF581" s="8">
        <v>0</v>
      </c>
      <c r="AH581" s="1">
        <f t="shared" ref="AH581" si="3273">X581*AC578+Z581*AC581-Y581*AD578-AA581*AD581</f>
        <v>0</v>
      </c>
      <c r="AI581" s="9">
        <f t="shared" ref="AI581" si="3274">(X581*AD578+Y581*AC578+Z581*AD581+AA581*AC581)</f>
        <v>-13.234586113107653</v>
      </c>
      <c r="AJ581" s="2">
        <f t="shared" ref="AJ581" si="3275">X581*AE578+Z581*AE581-Y581*AF578-AA581*AF581</f>
        <v>10.748923983457145</v>
      </c>
      <c r="AK581" s="8">
        <f t="shared" ref="AK581" si="3276">(X581*AF578+Y581*AE578+Z581*AF581+AA581*AE581)</f>
        <v>0</v>
      </c>
      <c r="AM581" s="20">
        <f t="shared" ref="AM581" si="3277">1/$AN$9</f>
        <v>1</v>
      </c>
      <c r="AN581" s="27">
        <v>0</v>
      </c>
      <c r="AO581" s="21">
        <v>1</v>
      </c>
      <c r="AP581" s="26">
        <v>0</v>
      </c>
      <c r="AR581" s="1">
        <f t="shared" ref="AR581" si="3278">AH581*AM578+AJ581*AM581-AI581*AN578-AK581*AN581</f>
        <v>10.748923983457145</v>
      </c>
      <c r="AS581" s="9">
        <f t="shared" ref="AS581" si="3279">(AH581*AN578+AI581*AM578+AJ581*AN581+AK581*AM581)</f>
        <v>-13.234586113107653</v>
      </c>
      <c r="AT581" s="2">
        <f t="shared" ref="AT581" si="3280">AH581*AO578+AJ581*AO581-AI581*AP578-AK581*AP581</f>
        <v>10.748923983457145</v>
      </c>
      <c r="AU581" s="8">
        <f t="shared" ref="AU581" si="3281">(AH581*AP578+AI581*AO578+AJ581*AP581+AK581*AO581)</f>
        <v>0</v>
      </c>
      <c r="AW581" s="49">
        <f t="shared" ref="AW581" si="3282">(180/PI())*ATAN(-1*(AS578/AR578))</f>
        <v>-39.24359647281392</v>
      </c>
      <c r="AY581" s="140">
        <f t="shared" ref="AY581" si="3283">20*LOG(((1-(10^(AW578/20)^2)*(1-((1-AY578)/(1+AY578))^2))^0.5))</f>
        <v>-2.360201539727981E-2</v>
      </c>
      <c r="AZ581" s="13"/>
      <c r="BA581" s="36"/>
      <c r="BB581" s="36"/>
      <c r="BC581" s="36"/>
      <c r="BD581" s="36"/>
    </row>
    <row r="582" spans="2:56" ht="18.600000000000001" customHeight="1">
      <c r="AY582" s="37"/>
    </row>
    <row r="583" spans="2:56" ht="18.600000000000001" customHeight="1" thickBot="1">
      <c r="D583" s="22" t="s">
        <v>60</v>
      </c>
      <c r="E583" s="22"/>
      <c r="F583" s="22"/>
      <c r="G583" s="22"/>
      <c r="H583" s="22"/>
      <c r="I583" s="22" t="s">
        <v>61</v>
      </c>
      <c r="J583" s="22"/>
      <c r="K583" s="22"/>
      <c r="L583" s="22"/>
      <c r="M583" s="23"/>
      <c r="N583" s="23"/>
      <c r="O583" s="28" t="s">
        <v>62</v>
      </c>
      <c r="P583" s="23"/>
      <c r="Q583" s="23"/>
      <c r="R583" s="23"/>
      <c r="S583" s="22"/>
      <c r="T583" s="22" t="s">
        <v>63</v>
      </c>
      <c r="U583" s="23"/>
      <c r="V583" s="23"/>
      <c r="W583" s="23"/>
      <c r="X583" s="23"/>
      <c r="Y583" s="28" t="s">
        <v>64</v>
      </c>
      <c r="Z583" s="23"/>
      <c r="AA583" s="23"/>
      <c r="AB583" s="23"/>
      <c r="AC583" s="28" t="s">
        <v>65</v>
      </c>
      <c r="AD583" s="22"/>
      <c r="AE583" s="22"/>
      <c r="AF583" s="22"/>
      <c r="AG583" s="22"/>
      <c r="AH583" s="23"/>
      <c r="AI583" s="28" t="s">
        <v>66</v>
      </c>
      <c r="AJ583" s="23"/>
      <c r="AK583" s="23"/>
      <c r="AL583" s="22"/>
      <c r="AM583" s="28" t="s">
        <v>67</v>
      </c>
      <c r="AN583" s="22"/>
      <c r="AO583" s="23"/>
      <c r="AP583" s="23"/>
      <c r="AQ583" s="23"/>
      <c r="AR583" s="23"/>
      <c r="AS583" s="28" t="s">
        <v>68</v>
      </c>
      <c r="AT583" s="23"/>
      <c r="AU583" s="23"/>
    </row>
    <row r="584" spans="2:56" ht="18.600000000000001" customHeight="1" thickBot="1">
      <c r="B584" s="11"/>
      <c r="D584" s="212" t="s">
        <v>69</v>
      </c>
      <c r="E584" s="213"/>
      <c r="F584" s="214" t="s">
        <v>70</v>
      </c>
      <c r="G584" s="215"/>
      <c r="H584" s="207"/>
      <c r="I584" s="212" t="s">
        <v>71</v>
      </c>
      <c r="J584" s="213"/>
      <c r="K584" s="214" t="s">
        <v>72</v>
      </c>
      <c r="L584" s="215"/>
      <c r="M584" s="23"/>
      <c r="N584" s="208" t="s">
        <v>73</v>
      </c>
      <c r="O584" s="209"/>
      <c r="P584" s="210" t="s">
        <v>74</v>
      </c>
      <c r="Q584" s="211"/>
      <c r="R584" s="23"/>
      <c r="S584" s="212" t="s">
        <v>75</v>
      </c>
      <c r="T584" s="213"/>
      <c r="U584" s="214" t="s">
        <v>76</v>
      </c>
      <c r="V584" s="215"/>
      <c r="W584" s="22"/>
      <c r="X584" s="208" t="s">
        <v>77</v>
      </c>
      <c r="Y584" s="209"/>
      <c r="Z584" s="210" t="s">
        <v>78</v>
      </c>
      <c r="AA584" s="211"/>
      <c r="AB584" s="22"/>
      <c r="AC584" s="212" t="s">
        <v>79</v>
      </c>
      <c r="AD584" s="213"/>
      <c r="AE584" s="214" t="s">
        <v>80</v>
      </c>
      <c r="AF584" s="215"/>
      <c r="AG584" s="22"/>
      <c r="AH584" s="208" t="s">
        <v>81</v>
      </c>
      <c r="AI584" s="209"/>
      <c r="AJ584" s="210" t="s">
        <v>82</v>
      </c>
      <c r="AK584" s="211"/>
      <c r="AL584" s="22"/>
      <c r="AM584" s="212" t="s">
        <v>83</v>
      </c>
      <c r="AN584" s="213"/>
      <c r="AO584" s="214" t="s">
        <v>84</v>
      </c>
      <c r="AP584" s="215"/>
      <c r="AQ584" s="23"/>
      <c r="AR584" s="208" t="s">
        <v>85</v>
      </c>
      <c r="AS584" s="209"/>
      <c r="AT584" s="210" t="s">
        <v>86</v>
      </c>
      <c r="AU584" s="211"/>
      <c r="AW584" s="29" t="s">
        <v>4</v>
      </c>
      <c r="AY584" s="136" t="s">
        <v>46</v>
      </c>
      <c r="AZ584" s="13"/>
      <c r="BA584" s="36"/>
      <c r="BB584" s="36"/>
      <c r="BC584" s="36"/>
      <c r="BD584" s="36"/>
    </row>
    <row r="585" spans="2:56" ht="18.600000000000001" customHeight="1" thickTop="1" thickBot="1">
      <c r="B585" s="40">
        <v>1.68</v>
      </c>
      <c r="D585" s="1">
        <v>1</v>
      </c>
      <c r="E585" s="7">
        <v>0</v>
      </c>
      <c r="F585" s="2">
        <v>0</v>
      </c>
      <c r="G585" s="8">
        <v>0</v>
      </c>
      <c r="I585" s="1">
        <v>1</v>
      </c>
      <c r="J585" s="9">
        <v>0</v>
      </c>
      <c r="K585" s="2">
        <v>0</v>
      </c>
      <c r="L585" s="9">
        <f t="shared" ref="L585" si="3284">IF(0=(1-$J$9*$K$9*$B585^2),10^14,$B585*$K$9/(1-$J$9*$K$9*$B585^2))</f>
        <v>9.6942667107517284</v>
      </c>
      <c r="N585" s="1">
        <f t="shared" ref="N585" si="3285">D585*I585+F585*I588-E585*J585-G585*J588</f>
        <v>1</v>
      </c>
      <c r="O585" s="9">
        <f t="shared" ref="O585" si="3286">(D585*J585+E585*I585+F585*J588+G585*I588)</f>
        <v>0</v>
      </c>
      <c r="P585" s="2">
        <f t="shared" ref="P585" si="3287">D585*K585+F585*K588-E585*L585-G585*L588</f>
        <v>0</v>
      </c>
      <c r="Q585" s="8">
        <f t="shared" ref="Q585" si="3288">(D585*L585+E585*K585+F585*L588+G585*K588)</f>
        <v>9.6942667107517284</v>
      </c>
      <c r="S585" s="1">
        <v>1</v>
      </c>
      <c r="T585" s="7">
        <v>0</v>
      </c>
      <c r="U585" s="2">
        <v>0</v>
      </c>
      <c r="V585" s="8">
        <v>0</v>
      </c>
      <c r="X585" s="1">
        <f t="shared" ref="X585" si="3289">N585*S585+P585*S588-O585*T585-Q585*T588</f>
        <v>-18.694942048283526</v>
      </c>
      <c r="Y585" s="9">
        <f t="shared" ref="Y585" si="3290">(N585*T585+O585*S585+P585*T588+Q585*S588)</f>
        <v>0</v>
      </c>
      <c r="Z585" s="2">
        <f t="shared" ref="Z585" si="3291">N585*U585+P585*U588-O585*V585-Q585*V588</f>
        <v>0</v>
      </c>
      <c r="AA585" s="8">
        <f t="shared" ref="AA585" si="3292">(N585*V585+O585*U585+P585*V588+Q585*U588)</f>
        <v>9.6942667107517284</v>
      </c>
      <c r="AB585" s="22"/>
      <c r="AC585" s="1">
        <v>1</v>
      </c>
      <c r="AD585" s="9">
        <v>0</v>
      </c>
      <c r="AE585" s="2">
        <v>0</v>
      </c>
      <c r="AF585" s="9">
        <f t="shared" ref="AF585" si="3293">$B585*$AE$9</f>
        <v>1.3619592</v>
      </c>
      <c r="AH585" s="1">
        <f t="shared" ref="AH585" si="3294">X585*AC585+Z585*AC588-Y585*AD585-AA585*AD588</f>
        <v>-18.694942048283526</v>
      </c>
      <c r="AI585" s="9">
        <f t="shared" ref="AI585" si="3295">(X585*AD585+Y585*AC585+Z585*AD588+AA585*AC588)</f>
        <v>0</v>
      </c>
      <c r="AJ585" s="2">
        <f t="shared" ref="AJ585" si="3296">X585*AE585+Z585*AE588-Y585*AF585-AA585*AF588</f>
        <v>0</v>
      </c>
      <c r="AK585" s="8">
        <f t="shared" ref="AK585" si="3297">(X585*AF585+Y585*AE585+Z585*AF588+AA585*AE588)</f>
        <v>-15.767481605374863</v>
      </c>
      <c r="AM585" s="18">
        <v>1</v>
      </c>
      <c r="AN585" s="25">
        <v>0</v>
      </c>
      <c r="AO585" s="14">
        <v>0</v>
      </c>
      <c r="AP585" s="24">
        <v>0</v>
      </c>
      <c r="AR585" s="1">
        <f t="shared" ref="AR585" si="3298">AH585*AM585+AJ585*AM588-AI585*AN585-AK585*AN588</f>
        <v>-18.694942048283526</v>
      </c>
      <c r="AS585" s="9">
        <f t="shared" ref="AS585" si="3299">(AH585*AN585+AI585*AM585+AJ585*AN588+AK585*AM588)</f>
        <v>-15.767481605374863</v>
      </c>
      <c r="AT585" s="2">
        <f t="shared" ref="AT585" si="3300">AH585*AO585+AJ585*AO588-AI585*AP585-AK585*AP588</f>
        <v>0</v>
      </c>
      <c r="AU585" s="8">
        <f t="shared" ref="AU585" si="3301">(AH585*AP585+AI585*AO585+AJ585*AP588+AK585*AO588)</f>
        <v>-15.767481605374863</v>
      </c>
      <c r="AW585" s="30">
        <f t="shared" ref="AW585" si="3302">20*LOG(((1+$AN$9)/$AN$9)/((AR585+AR588)^2+(AS585+AS588)^2)^0.5)</f>
        <v>-24.0830301437137</v>
      </c>
      <c r="AY585" s="137">
        <f t="shared" ref="AY585" si="3303">((AR585^2+AS585^2)^0.5)/((AR588^2+AS588^2)^0.5)</f>
        <v>1.1876585312710255</v>
      </c>
      <c r="AZ585" s="13"/>
      <c r="BA585" s="36"/>
      <c r="BB585" s="36"/>
      <c r="BC585" s="36"/>
      <c r="BD585" s="36"/>
    </row>
    <row r="586" spans="2:56" ht="18.600000000000001" customHeight="1" thickBot="1">
      <c r="D586" s="3"/>
      <c r="G586" s="4"/>
      <c r="I586" s="3"/>
      <c r="L586" s="4"/>
      <c r="N586" s="3"/>
      <c r="Q586" s="4"/>
      <c r="S586" s="3"/>
      <c r="V586" s="4"/>
      <c r="X586" s="3"/>
      <c r="AA586" s="4"/>
      <c r="AC586" s="3"/>
      <c r="AF586" s="4"/>
      <c r="AH586" s="3"/>
      <c r="AK586" s="4"/>
      <c r="AM586" s="18"/>
      <c r="AN586" s="14"/>
      <c r="AO586" s="14"/>
      <c r="AP586" s="19"/>
      <c r="AR586" s="3"/>
      <c r="AU586" s="4"/>
      <c r="AY586" s="138"/>
      <c r="AZ586" s="13"/>
      <c r="BA586" s="36"/>
      <c r="BB586" s="36"/>
      <c r="BC586" s="36"/>
      <c r="BD586" s="36"/>
    </row>
    <row r="587" spans="2:56" ht="18.600000000000001" customHeight="1" thickBot="1">
      <c r="D587" s="216" t="s">
        <v>87</v>
      </c>
      <c r="E587" s="217"/>
      <c r="F587" s="218" t="s">
        <v>88</v>
      </c>
      <c r="G587" s="219"/>
      <c r="H587" s="207"/>
      <c r="I587" s="216" t="s">
        <v>89</v>
      </c>
      <c r="J587" s="217"/>
      <c r="K587" s="218" t="s">
        <v>90</v>
      </c>
      <c r="L587" s="219"/>
      <c r="N587" s="208" t="s">
        <v>7</v>
      </c>
      <c r="O587" s="209"/>
      <c r="P587" s="210" t="s">
        <v>8</v>
      </c>
      <c r="Q587" s="211"/>
      <c r="S587" s="216" t="s">
        <v>91</v>
      </c>
      <c r="T587" s="217"/>
      <c r="U587" s="218" t="s">
        <v>92</v>
      </c>
      <c r="V587" s="219"/>
      <c r="W587" s="22"/>
      <c r="X587" s="208" t="s">
        <v>93</v>
      </c>
      <c r="Y587" s="209"/>
      <c r="Z587" s="210" t="s">
        <v>94</v>
      </c>
      <c r="AA587" s="211"/>
      <c r="AB587" s="22"/>
      <c r="AC587" s="216" t="s">
        <v>3</v>
      </c>
      <c r="AD587" s="217"/>
      <c r="AE587" s="218" t="s">
        <v>2</v>
      </c>
      <c r="AF587" s="219"/>
      <c r="AG587" s="22"/>
      <c r="AH587" s="208" t="s">
        <v>95</v>
      </c>
      <c r="AI587" s="209"/>
      <c r="AJ587" s="210" t="s">
        <v>96</v>
      </c>
      <c r="AK587" s="211"/>
      <c r="AL587" s="22"/>
      <c r="AM587" s="216" t="s">
        <v>97</v>
      </c>
      <c r="AN587" s="217"/>
      <c r="AO587" s="218" t="s">
        <v>98</v>
      </c>
      <c r="AP587" s="219"/>
      <c r="AR587" s="208" t="s">
        <v>99</v>
      </c>
      <c r="AS587" s="209"/>
      <c r="AT587" s="210" t="s">
        <v>100</v>
      </c>
      <c r="AU587" s="211"/>
      <c r="AW587" s="48" t="s">
        <v>10</v>
      </c>
      <c r="AY587" s="139" t="s">
        <v>47</v>
      </c>
      <c r="AZ587" s="13"/>
      <c r="BA587" s="36"/>
      <c r="BB587" s="36"/>
      <c r="BC587" s="36"/>
      <c r="BD587" s="36"/>
    </row>
    <row r="588" spans="2:56" ht="18.600000000000001" customHeight="1" thickTop="1" thickBot="1">
      <c r="D588" s="1">
        <v>0</v>
      </c>
      <c r="E588" s="8">
        <f t="shared" ref="E588" si="3304">$E$9*$B585</f>
        <v>0.95207280000000005</v>
      </c>
      <c r="F588" s="2">
        <v>1</v>
      </c>
      <c r="G588" s="8">
        <v>0</v>
      </c>
      <c r="I588" s="1">
        <v>0</v>
      </c>
      <c r="J588" s="9">
        <v>0</v>
      </c>
      <c r="K588" s="2">
        <v>1</v>
      </c>
      <c r="L588" s="8">
        <v>0</v>
      </c>
      <c r="N588" s="1">
        <f t="shared" ref="N588" si="3305">D588*I585+F588*I588-E588*J585-G588*J588</f>
        <v>0</v>
      </c>
      <c r="O588" s="9">
        <f t="shared" ref="O588" si="3306">(D588*J585+E588*I585+F588*J588+G588*I588)</f>
        <v>0.95207280000000005</v>
      </c>
      <c r="P588" s="2">
        <f t="shared" ref="P588" si="3307">D588*K585+F588*K588-E588*L585-G588*L588</f>
        <v>-8.2296476512521881</v>
      </c>
      <c r="Q588" s="8">
        <f t="shared" ref="Q588" si="3308">(D588*L585+E588*K585+F588*L588+G588*K588)</f>
        <v>0</v>
      </c>
      <c r="S588" s="1">
        <v>0</v>
      </c>
      <c r="T588" s="8">
        <f t="shared" ref="T588" si="3309">$T$9*$B585</f>
        <v>2.0316071999999998</v>
      </c>
      <c r="U588" s="2">
        <v>1</v>
      </c>
      <c r="V588" s="8">
        <v>0</v>
      </c>
      <c r="X588" s="1">
        <f t="shared" ref="X588" si="3310">N588*S585+P588*S588-O588*T585-Q588*T588</f>
        <v>0</v>
      </c>
      <c r="Y588" s="9">
        <f t="shared" ref="Y588" si="3311">(N588*T585+O588*S585+P588*T588+Q588*S588)</f>
        <v>-15.767338621747033</v>
      </c>
      <c r="Z588" s="2">
        <f t="shared" ref="Z588" si="3312">N588*U585+P588*U588-O588*V585-Q588*V588</f>
        <v>-8.2296476512521881</v>
      </c>
      <c r="AA588" s="8">
        <f t="shared" ref="AA588" si="3313">(N588*V585+O588*U585+P588*V588+Q588*U588)</f>
        <v>0</v>
      </c>
      <c r="AB588" s="22"/>
      <c r="AC588" s="1">
        <v>0</v>
      </c>
      <c r="AD588" s="9">
        <v>0</v>
      </c>
      <c r="AE588" s="2">
        <v>1</v>
      </c>
      <c r="AF588" s="8">
        <v>0</v>
      </c>
      <c r="AH588" s="1">
        <f t="shared" ref="AH588" si="3314">X588*AC585+Z588*AC588-Y588*AD585-AA588*AD588</f>
        <v>0</v>
      </c>
      <c r="AI588" s="9">
        <f t="shared" ref="AI588" si="3315">(X588*AD585+Y588*AC585+Z588*AD588+AA588*AC588)</f>
        <v>-15.767338621747033</v>
      </c>
      <c r="AJ588" s="2">
        <f t="shared" ref="AJ588" si="3316">X588*AE585+Z588*AE588-Y588*AF585-AA588*AF588</f>
        <v>13.244824244151504</v>
      </c>
      <c r="AK588" s="8">
        <f t="shared" ref="AK588" si="3317">(X588*AF585+Y588*AE585+Z588*AF588+AA588*AE588)</f>
        <v>0</v>
      </c>
      <c r="AM588" s="20">
        <f t="shared" ref="AM588" si="3318">1/$AN$9</f>
        <v>1</v>
      </c>
      <c r="AN588" s="27">
        <v>0</v>
      </c>
      <c r="AO588" s="21">
        <v>1</v>
      </c>
      <c r="AP588" s="26">
        <v>0</v>
      </c>
      <c r="AR588" s="1">
        <f t="shared" ref="AR588" si="3319">AH588*AM585+AJ588*AM588-AI588*AN585-AK588*AN588</f>
        <v>13.244824244151504</v>
      </c>
      <c r="AS588" s="9">
        <f t="shared" ref="AS588" si="3320">(AH588*AN585+AI588*AM585+AJ588*AN588+AK588*AM588)</f>
        <v>-15.767338621747033</v>
      </c>
      <c r="AT588" s="2">
        <f t="shared" ref="AT588" si="3321">AH588*AO585+AJ588*AO588-AI588*AP585-AK588*AP588</f>
        <v>13.244824244151504</v>
      </c>
      <c r="AU588" s="8">
        <f t="shared" ref="AU588" si="3322">(AH588*AP585+AI588*AO585+AJ588*AP588+AK588*AO588)</f>
        <v>0</v>
      </c>
      <c r="AW588" s="49">
        <f t="shared" ref="AW588" si="3323">(180/PI())*ATAN(-1*(AS585/AR585))</f>
        <v>-40.144583448165044</v>
      </c>
      <c r="AY588" s="140">
        <f t="shared" ref="AY588" si="3324">20*LOG(((1-(10^(AW585/20)^2)*(1-((1-AY585)/(1+AY585))^2))^0.5))</f>
        <v>-1.6870076142461828E-2</v>
      </c>
      <c r="AZ588" s="13"/>
      <c r="BA588" s="36"/>
      <c r="BB588" s="36"/>
      <c r="BC588" s="36"/>
      <c r="BD588" s="36"/>
    </row>
    <row r="589" spans="2:56" ht="18.600000000000001" customHeight="1">
      <c r="AY589" s="37"/>
    </row>
    <row r="590" spans="2:56" ht="18.600000000000001" customHeight="1" thickBot="1">
      <c r="D590" s="22" t="s">
        <v>60</v>
      </c>
      <c r="E590" s="22"/>
      <c r="F590" s="22"/>
      <c r="G590" s="22"/>
      <c r="H590" s="22"/>
      <c r="I590" s="22" t="s">
        <v>61</v>
      </c>
      <c r="J590" s="22"/>
      <c r="K590" s="22"/>
      <c r="L590" s="22"/>
      <c r="M590" s="23"/>
      <c r="N590" s="23"/>
      <c r="O590" s="28" t="s">
        <v>62</v>
      </c>
      <c r="P590" s="23"/>
      <c r="Q590" s="23"/>
      <c r="R590" s="23"/>
      <c r="S590" s="22"/>
      <c r="T590" s="22" t="s">
        <v>63</v>
      </c>
      <c r="U590" s="23"/>
      <c r="V590" s="23"/>
      <c r="W590" s="23"/>
      <c r="X590" s="23"/>
      <c r="Y590" s="28" t="s">
        <v>64</v>
      </c>
      <c r="Z590" s="23"/>
      <c r="AA590" s="23"/>
      <c r="AB590" s="23"/>
      <c r="AC590" s="28" t="s">
        <v>65</v>
      </c>
      <c r="AD590" s="22"/>
      <c r="AE590" s="22"/>
      <c r="AF590" s="22"/>
      <c r="AG590" s="22"/>
      <c r="AH590" s="23"/>
      <c r="AI590" s="28" t="s">
        <v>66</v>
      </c>
      <c r="AJ590" s="23"/>
      <c r="AK590" s="23"/>
      <c r="AL590" s="22"/>
      <c r="AM590" s="28" t="s">
        <v>67</v>
      </c>
      <c r="AN590" s="22"/>
      <c r="AO590" s="23"/>
      <c r="AP590" s="23"/>
      <c r="AQ590" s="23"/>
      <c r="AR590" s="23"/>
      <c r="AS590" s="28" t="s">
        <v>68</v>
      </c>
      <c r="AT590" s="23"/>
      <c r="AU590" s="23"/>
    </row>
    <row r="591" spans="2:56" ht="18.600000000000001" customHeight="1" thickBot="1">
      <c r="B591" s="11"/>
      <c r="D591" s="212" t="s">
        <v>69</v>
      </c>
      <c r="E591" s="213"/>
      <c r="F591" s="214" t="s">
        <v>70</v>
      </c>
      <c r="G591" s="215"/>
      <c r="H591" s="207"/>
      <c r="I591" s="212" t="s">
        <v>71</v>
      </c>
      <c r="J591" s="213"/>
      <c r="K591" s="214" t="s">
        <v>72</v>
      </c>
      <c r="L591" s="215"/>
      <c r="M591" s="23"/>
      <c r="N591" s="208" t="s">
        <v>73</v>
      </c>
      <c r="O591" s="209"/>
      <c r="P591" s="210" t="s">
        <v>74</v>
      </c>
      <c r="Q591" s="211"/>
      <c r="R591" s="23"/>
      <c r="S591" s="212" t="s">
        <v>75</v>
      </c>
      <c r="T591" s="213"/>
      <c r="U591" s="214" t="s">
        <v>76</v>
      </c>
      <c r="V591" s="215"/>
      <c r="W591" s="22"/>
      <c r="X591" s="208" t="s">
        <v>77</v>
      </c>
      <c r="Y591" s="209"/>
      <c r="Z591" s="210" t="s">
        <v>78</v>
      </c>
      <c r="AA591" s="211"/>
      <c r="AB591" s="22"/>
      <c r="AC591" s="212" t="s">
        <v>79</v>
      </c>
      <c r="AD591" s="213"/>
      <c r="AE591" s="214" t="s">
        <v>80</v>
      </c>
      <c r="AF591" s="215"/>
      <c r="AG591" s="22"/>
      <c r="AH591" s="208" t="s">
        <v>81</v>
      </c>
      <c r="AI591" s="209"/>
      <c r="AJ591" s="210" t="s">
        <v>82</v>
      </c>
      <c r="AK591" s="211"/>
      <c r="AL591" s="22"/>
      <c r="AM591" s="212" t="s">
        <v>83</v>
      </c>
      <c r="AN591" s="213"/>
      <c r="AO591" s="214" t="s">
        <v>84</v>
      </c>
      <c r="AP591" s="215"/>
      <c r="AQ591" s="23"/>
      <c r="AR591" s="208" t="s">
        <v>85</v>
      </c>
      <c r="AS591" s="209"/>
      <c r="AT591" s="210" t="s">
        <v>86</v>
      </c>
      <c r="AU591" s="211"/>
      <c r="AW591" s="29" t="s">
        <v>4</v>
      </c>
      <c r="AY591" s="136" t="s">
        <v>46</v>
      </c>
      <c r="AZ591" s="13"/>
      <c r="BA591" s="36"/>
      <c r="BB591" s="36"/>
      <c r="BC591" s="36"/>
      <c r="BD591" s="36"/>
    </row>
    <row r="592" spans="2:56" ht="18.600000000000001" customHeight="1" thickTop="1" thickBot="1">
      <c r="B592" s="40">
        <v>1.7</v>
      </c>
      <c r="D592" s="1">
        <v>1</v>
      </c>
      <c r="E592" s="7">
        <v>0</v>
      </c>
      <c r="F592" s="2">
        <v>0</v>
      </c>
      <c r="G592" s="8">
        <v>0</v>
      </c>
      <c r="I592" s="1">
        <v>1</v>
      </c>
      <c r="J592" s="9">
        <v>0</v>
      </c>
      <c r="K592" s="2">
        <v>0</v>
      </c>
      <c r="L592" s="9">
        <f t="shared" ref="L592" si="3325">IF(0=(1-$J$9*$K$9*$B592^2),10^14,$B592*$K$9/(1-$J$9*$K$9*$B592^2))</f>
        <v>11.137532386925686</v>
      </c>
      <c r="N592" s="1">
        <f t="shared" ref="N592" si="3326">D592*I592+F592*I595-E592*J592-G592*J595</f>
        <v>1</v>
      </c>
      <c r="O592" s="9">
        <f t="shared" ref="O592" si="3327">(D592*J592+E592*I592+F592*J595+G592*I595)</f>
        <v>0</v>
      </c>
      <c r="P592" s="2">
        <f t="shared" ref="P592" si="3328">D592*K592+F592*K595-E592*L592-G592*L595</f>
        <v>0</v>
      </c>
      <c r="Q592" s="8">
        <f t="shared" ref="Q592" si="3329">(D592*L592+E592*K592+F592*L595+G592*K595)</f>
        <v>11.137532386925686</v>
      </c>
      <c r="S592" s="1">
        <v>1</v>
      </c>
      <c r="T592" s="7">
        <v>0</v>
      </c>
      <c r="U592" s="2">
        <v>0</v>
      </c>
      <c r="V592" s="8">
        <v>0</v>
      </c>
      <c r="X592" s="1">
        <f t="shared" ref="X592" si="3330">N592*S592+P592*S595-O592*T592-Q592*T595</f>
        <v>-21.896461118315116</v>
      </c>
      <c r="Y592" s="9">
        <f t="shared" ref="Y592" si="3331">(N592*T592+O592*S592+P592*T595+Q592*S595)</f>
        <v>0</v>
      </c>
      <c r="Z592" s="2">
        <f t="shared" ref="Z592" si="3332">N592*U592+P592*U595-O592*V592-Q592*V595</f>
        <v>0</v>
      </c>
      <c r="AA592" s="8">
        <f t="shared" ref="AA592" si="3333">(N592*V592+O592*U592+P592*V595+Q592*U595)</f>
        <v>11.137532386925686</v>
      </c>
      <c r="AB592" s="22"/>
      <c r="AC592" s="1">
        <v>1</v>
      </c>
      <c r="AD592" s="9">
        <v>0</v>
      </c>
      <c r="AE592" s="2">
        <v>0</v>
      </c>
      <c r="AF592" s="9">
        <f t="shared" ref="AF592" si="3334">$B592*$AE$9</f>
        <v>1.3781730000000001</v>
      </c>
      <c r="AH592" s="1">
        <f t="shared" ref="AH592" si="3335">X592*AC592+Z592*AC595-Y592*AD592-AA592*AD595</f>
        <v>-21.896461118315116</v>
      </c>
      <c r="AI592" s="9">
        <f t="shared" ref="AI592" si="3336">(X592*AD592+Y592*AC592+Z592*AD595+AA592*AC595)</f>
        <v>0</v>
      </c>
      <c r="AJ592" s="2">
        <f t="shared" ref="AJ592" si="3337">X592*AE592+Z592*AE595-Y592*AF592-AA592*AF595</f>
        <v>0</v>
      </c>
      <c r="AK592" s="8">
        <f t="shared" ref="AK592" si="3338">(X592*AF592+Y592*AE592+Z592*AF595+AA592*AE595)</f>
        <v>-19.039579121886014</v>
      </c>
      <c r="AM592" s="18">
        <v>1</v>
      </c>
      <c r="AN592" s="25">
        <v>0</v>
      </c>
      <c r="AO592" s="14">
        <v>0</v>
      </c>
      <c r="AP592" s="24">
        <v>0</v>
      </c>
      <c r="AR592" s="1">
        <f t="shared" ref="AR592" si="3339">AH592*AM592+AJ592*AM595-AI592*AN592-AK592*AN595</f>
        <v>-21.896461118315116</v>
      </c>
      <c r="AS592" s="9">
        <f t="shared" ref="AS592" si="3340">(AH592*AN592+AI592*AM592+AJ592*AN595+AK592*AM595)</f>
        <v>-19.039579121886014</v>
      </c>
      <c r="AT592" s="2">
        <f t="shared" ref="AT592" si="3341">AH592*AO592+AJ592*AO595-AI592*AP592-AK592*AP595</f>
        <v>0</v>
      </c>
      <c r="AU592" s="8">
        <f t="shared" ref="AU592" si="3342">(AH592*AP592+AI592*AO592+AJ592*AP595+AK592*AO595)</f>
        <v>-19.039579121886014</v>
      </c>
      <c r="AW592" s="30">
        <f t="shared" ref="AW592" si="3343">20*LOG(((1+$AN$9)/$AN$9)/((AR592+AR595)^2+(AS592+AS595)^2)^0.5)</f>
        <v>-25.679162522616306</v>
      </c>
      <c r="AY592" s="137">
        <f t="shared" ref="AY592" si="3344">((AR592^2+AS592^2)^0.5)/((AR595^2+AS595^2)^0.5)</f>
        <v>1.1514262907262889</v>
      </c>
      <c r="AZ592" s="13"/>
      <c r="BA592" s="36"/>
      <c r="BB592" s="36"/>
      <c r="BC592" s="36"/>
      <c r="BD592" s="36"/>
    </row>
    <row r="593" spans="2:56" ht="18.600000000000001" customHeight="1" thickBot="1">
      <c r="D593" s="3"/>
      <c r="G593" s="4"/>
      <c r="I593" s="3"/>
      <c r="L593" s="4"/>
      <c r="N593" s="3"/>
      <c r="Q593" s="4"/>
      <c r="S593" s="3"/>
      <c r="V593" s="4"/>
      <c r="X593" s="3"/>
      <c r="AA593" s="4"/>
      <c r="AC593" s="3"/>
      <c r="AF593" s="4"/>
      <c r="AH593" s="3"/>
      <c r="AK593" s="4"/>
      <c r="AM593" s="18"/>
      <c r="AN593" s="14"/>
      <c r="AO593" s="14"/>
      <c r="AP593" s="19"/>
      <c r="AR593" s="3"/>
      <c r="AU593" s="4"/>
      <c r="AY593" s="138"/>
      <c r="AZ593" s="13"/>
      <c r="BA593" s="36"/>
      <c r="BB593" s="36"/>
      <c r="BC593" s="36"/>
      <c r="BD593" s="36"/>
    </row>
    <row r="594" spans="2:56" ht="18.600000000000001" customHeight="1" thickBot="1">
      <c r="D594" s="216" t="s">
        <v>87</v>
      </c>
      <c r="E594" s="217"/>
      <c r="F594" s="218" t="s">
        <v>88</v>
      </c>
      <c r="G594" s="219"/>
      <c r="H594" s="207"/>
      <c r="I594" s="216" t="s">
        <v>89</v>
      </c>
      <c r="J594" s="217"/>
      <c r="K594" s="218" t="s">
        <v>90</v>
      </c>
      <c r="L594" s="219"/>
      <c r="N594" s="208" t="s">
        <v>7</v>
      </c>
      <c r="O594" s="209"/>
      <c r="P594" s="210" t="s">
        <v>8</v>
      </c>
      <c r="Q594" s="211"/>
      <c r="S594" s="216" t="s">
        <v>91</v>
      </c>
      <c r="T594" s="217"/>
      <c r="U594" s="218" t="s">
        <v>92</v>
      </c>
      <c r="V594" s="219"/>
      <c r="W594" s="22"/>
      <c r="X594" s="208" t="s">
        <v>93</v>
      </c>
      <c r="Y594" s="209"/>
      <c r="Z594" s="210" t="s">
        <v>94</v>
      </c>
      <c r="AA594" s="211"/>
      <c r="AB594" s="22"/>
      <c r="AC594" s="216" t="s">
        <v>3</v>
      </c>
      <c r="AD594" s="217"/>
      <c r="AE594" s="218" t="s">
        <v>2</v>
      </c>
      <c r="AF594" s="219"/>
      <c r="AG594" s="22"/>
      <c r="AH594" s="208" t="s">
        <v>95</v>
      </c>
      <c r="AI594" s="209"/>
      <c r="AJ594" s="210" t="s">
        <v>96</v>
      </c>
      <c r="AK594" s="211"/>
      <c r="AL594" s="22"/>
      <c r="AM594" s="216" t="s">
        <v>97</v>
      </c>
      <c r="AN594" s="217"/>
      <c r="AO594" s="218" t="s">
        <v>98</v>
      </c>
      <c r="AP594" s="219"/>
      <c r="AR594" s="208" t="s">
        <v>99</v>
      </c>
      <c r="AS594" s="209"/>
      <c r="AT594" s="210" t="s">
        <v>100</v>
      </c>
      <c r="AU594" s="211"/>
      <c r="AW594" s="48" t="s">
        <v>10</v>
      </c>
      <c r="AY594" s="139" t="s">
        <v>47</v>
      </c>
      <c r="AZ594" s="13"/>
      <c r="BA594" s="36"/>
      <c r="BB594" s="36"/>
      <c r="BC594" s="36"/>
      <c r="BD594" s="36"/>
    </row>
    <row r="595" spans="2:56" ht="18.600000000000001" customHeight="1" thickTop="1" thickBot="1">
      <c r="D595" s="1">
        <v>0</v>
      </c>
      <c r="E595" s="8">
        <f t="shared" ref="E595" si="3345">$E$9*$B592</f>
        <v>0.96340700000000001</v>
      </c>
      <c r="F595" s="2">
        <v>1</v>
      </c>
      <c r="G595" s="8">
        <v>0</v>
      </c>
      <c r="I595" s="1">
        <v>0</v>
      </c>
      <c r="J595" s="9">
        <v>0</v>
      </c>
      <c r="K595" s="2">
        <v>1</v>
      </c>
      <c r="L595" s="8">
        <v>0</v>
      </c>
      <c r="N595" s="1">
        <f t="shared" ref="N595" si="3346">D595*I592+F595*I595-E595*J592-G595*J595</f>
        <v>0</v>
      </c>
      <c r="O595" s="9">
        <f t="shared" ref="O595" si="3347">(D595*J592+E595*I592+F595*J595+G595*I595)</f>
        <v>0.96340700000000001</v>
      </c>
      <c r="P595" s="2">
        <f t="shared" ref="P595" si="3348">D595*K592+F595*K595-E595*L592-G595*L595</f>
        <v>-9.7299766642909145</v>
      </c>
      <c r="Q595" s="8">
        <f t="shared" ref="Q595" si="3349">(D595*L592+E595*K592+F595*L595+G595*K595)</f>
        <v>0</v>
      </c>
      <c r="S595" s="1">
        <v>0</v>
      </c>
      <c r="T595" s="8">
        <f t="shared" ref="T595" si="3350">$T$9*$B592</f>
        <v>2.055793</v>
      </c>
      <c r="U595" s="2">
        <v>1</v>
      </c>
      <c r="V595" s="8">
        <v>0</v>
      </c>
      <c r="X595" s="1">
        <f t="shared" ref="X595" si="3351">N595*S592+P595*S595-O595*T592-Q595*T595</f>
        <v>0</v>
      </c>
      <c r="Y595" s="9">
        <f t="shared" ref="Y595" si="3352">(N595*T592+O595*S592+P595*T595+Q595*S595)</f>
        <v>-19.03941091661261</v>
      </c>
      <c r="Z595" s="2">
        <f t="shared" ref="Z595" si="3353">N595*U592+P595*U595-O595*V592-Q595*V595</f>
        <v>-9.7299766642909145</v>
      </c>
      <c r="AA595" s="8">
        <f t="shared" ref="AA595" si="3354">(N595*V592+O595*U592+P595*V595+Q595*U595)</f>
        <v>0</v>
      </c>
      <c r="AB595" s="22"/>
      <c r="AC595" s="1">
        <v>0</v>
      </c>
      <c r="AD595" s="9">
        <v>0</v>
      </c>
      <c r="AE595" s="2">
        <v>1</v>
      </c>
      <c r="AF595" s="8">
        <v>0</v>
      </c>
      <c r="AH595" s="1">
        <f t="shared" ref="AH595" si="3355">X595*AC592+Z595*AC595-Y595*AD592-AA595*AD595</f>
        <v>0</v>
      </c>
      <c r="AI595" s="9">
        <f t="shared" ref="AI595" si="3356">(X595*AD592+Y595*AC592+Z595*AD595+AA595*AC595)</f>
        <v>-19.03941091661261</v>
      </c>
      <c r="AJ595" s="2">
        <f t="shared" ref="AJ595" si="3357">X595*AE592+Z595*AE595-Y595*AF592-AA595*AF595</f>
        <v>16.509625396889838</v>
      </c>
      <c r="AK595" s="8">
        <f t="shared" ref="AK595" si="3358">(X595*AF592+Y595*AE592+Z595*AF595+AA595*AE595)</f>
        <v>0</v>
      </c>
      <c r="AM595" s="20">
        <f t="shared" ref="AM595" si="3359">1/$AN$9</f>
        <v>1</v>
      </c>
      <c r="AN595" s="27">
        <v>0</v>
      </c>
      <c r="AO595" s="21">
        <v>1</v>
      </c>
      <c r="AP595" s="26">
        <v>0</v>
      </c>
      <c r="AR595" s="1">
        <f t="shared" ref="AR595" si="3360">AH595*AM592+AJ595*AM595-AI595*AN592-AK595*AN595</f>
        <v>16.509625396889838</v>
      </c>
      <c r="AS595" s="9">
        <f t="shared" ref="AS595" si="3361">(AH595*AN592+AI595*AM592+AJ595*AN595+AK595*AM595)</f>
        <v>-19.03941091661261</v>
      </c>
      <c r="AT595" s="2">
        <f t="shared" ref="AT595" si="3362">AH595*AO592+AJ595*AO595-AI595*AP592-AK595*AP595</f>
        <v>16.509625396889838</v>
      </c>
      <c r="AU595" s="8">
        <f t="shared" ref="AU595" si="3363">(AH595*AP592+AI595*AO592+AJ595*AP595+AK595*AO595)</f>
        <v>0</v>
      </c>
      <c r="AW595" s="49">
        <f t="shared" ref="AW595" si="3364">(180/PI())*ATAN(-1*(AS592/AR592))</f>
        <v>-41.007862314730474</v>
      </c>
      <c r="AY595" s="140">
        <f t="shared" ref="AY595" si="3365">20*LOG(((1-(10^(AW592/20)^2)*(1-((1-AY592)/(1+AY592))^2))^0.5))</f>
        <v>-1.1702974704932928E-2</v>
      </c>
      <c r="AZ595" s="13"/>
      <c r="BA595" s="36"/>
      <c r="BB595" s="36"/>
      <c r="BC595" s="36"/>
      <c r="BD595" s="36"/>
    </row>
    <row r="596" spans="2:56" ht="18.600000000000001" customHeight="1">
      <c r="AY596" s="37"/>
    </row>
    <row r="597" spans="2:56" ht="18.600000000000001" customHeight="1" thickBot="1">
      <c r="D597" s="22" t="s">
        <v>60</v>
      </c>
      <c r="E597" s="22"/>
      <c r="F597" s="22"/>
      <c r="G597" s="22"/>
      <c r="H597" s="22"/>
      <c r="I597" s="22" t="s">
        <v>61</v>
      </c>
      <c r="J597" s="22"/>
      <c r="K597" s="22"/>
      <c r="L597" s="22"/>
      <c r="M597" s="23"/>
      <c r="N597" s="23"/>
      <c r="O597" s="28" t="s">
        <v>62</v>
      </c>
      <c r="P597" s="23"/>
      <c r="Q597" s="23"/>
      <c r="R597" s="23"/>
      <c r="S597" s="22"/>
      <c r="T597" s="22" t="s">
        <v>63</v>
      </c>
      <c r="U597" s="23"/>
      <c r="V597" s="23"/>
      <c r="W597" s="23"/>
      <c r="X597" s="23"/>
      <c r="Y597" s="28" t="s">
        <v>64</v>
      </c>
      <c r="Z597" s="23"/>
      <c r="AA597" s="23"/>
      <c r="AB597" s="23"/>
      <c r="AC597" s="28" t="s">
        <v>65</v>
      </c>
      <c r="AD597" s="22"/>
      <c r="AE597" s="22"/>
      <c r="AF597" s="22"/>
      <c r="AG597" s="22"/>
      <c r="AH597" s="23"/>
      <c r="AI597" s="28" t="s">
        <v>66</v>
      </c>
      <c r="AJ597" s="23"/>
      <c r="AK597" s="23"/>
      <c r="AL597" s="22"/>
      <c r="AM597" s="28" t="s">
        <v>67</v>
      </c>
      <c r="AN597" s="22"/>
      <c r="AO597" s="23"/>
      <c r="AP597" s="23"/>
      <c r="AQ597" s="23"/>
      <c r="AR597" s="23"/>
      <c r="AS597" s="28" t="s">
        <v>68</v>
      </c>
      <c r="AT597" s="23"/>
      <c r="AU597" s="23"/>
    </row>
    <row r="598" spans="2:56" ht="18.600000000000001" customHeight="1" thickBot="1">
      <c r="B598" s="11"/>
      <c r="D598" s="212" t="s">
        <v>69</v>
      </c>
      <c r="E598" s="213"/>
      <c r="F598" s="214" t="s">
        <v>70</v>
      </c>
      <c r="G598" s="215"/>
      <c r="H598" s="207"/>
      <c r="I598" s="212" t="s">
        <v>71</v>
      </c>
      <c r="J598" s="213"/>
      <c r="K598" s="214" t="s">
        <v>72</v>
      </c>
      <c r="L598" s="215"/>
      <c r="M598" s="23"/>
      <c r="N598" s="208" t="s">
        <v>73</v>
      </c>
      <c r="O598" s="209"/>
      <c r="P598" s="210" t="s">
        <v>74</v>
      </c>
      <c r="Q598" s="211"/>
      <c r="R598" s="23"/>
      <c r="S598" s="212" t="s">
        <v>75</v>
      </c>
      <c r="T598" s="213"/>
      <c r="U598" s="214" t="s">
        <v>76</v>
      </c>
      <c r="V598" s="215"/>
      <c r="W598" s="22"/>
      <c r="X598" s="208" t="s">
        <v>77</v>
      </c>
      <c r="Y598" s="209"/>
      <c r="Z598" s="210" t="s">
        <v>78</v>
      </c>
      <c r="AA598" s="211"/>
      <c r="AB598" s="22"/>
      <c r="AC598" s="212" t="s">
        <v>79</v>
      </c>
      <c r="AD598" s="213"/>
      <c r="AE598" s="214" t="s">
        <v>80</v>
      </c>
      <c r="AF598" s="215"/>
      <c r="AG598" s="22"/>
      <c r="AH598" s="208" t="s">
        <v>81</v>
      </c>
      <c r="AI598" s="209"/>
      <c r="AJ598" s="210" t="s">
        <v>82</v>
      </c>
      <c r="AK598" s="211"/>
      <c r="AL598" s="22"/>
      <c r="AM598" s="212" t="s">
        <v>83</v>
      </c>
      <c r="AN598" s="213"/>
      <c r="AO598" s="214" t="s">
        <v>84</v>
      </c>
      <c r="AP598" s="215"/>
      <c r="AQ598" s="23"/>
      <c r="AR598" s="208" t="s">
        <v>85</v>
      </c>
      <c r="AS598" s="209"/>
      <c r="AT598" s="210" t="s">
        <v>86</v>
      </c>
      <c r="AU598" s="211"/>
      <c r="AW598" s="29" t="s">
        <v>4</v>
      </c>
      <c r="AY598" s="136" t="s">
        <v>46</v>
      </c>
      <c r="AZ598" s="13"/>
      <c r="BA598" s="36"/>
      <c r="BB598" s="36"/>
      <c r="BC598" s="36"/>
      <c r="BD598" s="36"/>
    </row>
    <row r="599" spans="2:56" ht="18.600000000000001" customHeight="1" thickTop="1" thickBot="1">
      <c r="B599" s="40">
        <v>1.72</v>
      </c>
      <c r="D599" s="1">
        <v>1</v>
      </c>
      <c r="E599" s="7">
        <v>0</v>
      </c>
      <c r="F599" s="2">
        <v>0</v>
      </c>
      <c r="G599" s="8">
        <v>0</v>
      </c>
      <c r="I599" s="1">
        <v>1</v>
      </c>
      <c r="J599" s="9">
        <v>0</v>
      </c>
      <c r="K599" s="2">
        <v>0</v>
      </c>
      <c r="L599" s="9">
        <f t="shared" ref="L599" si="3366">IF(0=(1-$J$9*$K$9*$B599^2),10^14,$B599*$K$9/(1-$J$9*$K$9*$B599^2))</f>
        <v>13.056885056421391</v>
      </c>
      <c r="N599" s="1">
        <f t="shared" ref="N599" si="3367">D599*I599+F599*I602-E599*J599-G599*J602</f>
        <v>1</v>
      </c>
      <c r="O599" s="9">
        <f t="shared" ref="O599" si="3368">(D599*J599+E599*I599+F599*J602+G599*I602)</f>
        <v>0</v>
      </c>
      <c r="P599" s="2">
        <f t="shared" ref="P599" si="3369">D599*K599+F599*K602-E599*L599-G599*L602</f>
        <v>0</v>
      </c>
      <c r="Q599" s="8">
        <f t="shared" ref="Q599" si="3370">(D599*L599+E599*K599+F599*L602+G599*K602)</f>
        <v>13.056885056421391</v>
      </c>
      <c r="S599" s="1">
        <v>1</v>
      </c>
      <c r="T599" s="7">
        <v>0</v>
      </c>
      <c r="U599" s="2">
        <v>0</v>
      </c>
      <c r="V599" s="8">
        <v>0</v>
      </c>
      <c r="X599" s="1">
        <f t="shared" ref="X599" si="3371">N599*S599+P599*S602-O599*T599-Q599*T602</f>
        <v>-26.158044111393298</v>
      </c>
      <c r="Y599" s="9">
        <f t="shared" ref="Y599" si="3372">(N599*T599+O599*S599+P599*T602+Q599*S602)</f>
        <v>0</v>
      </c>
      <c r="Z599" s="2">
        <f t="shared" ref="Z599" si="3373">N599*U599+P599*U602-O599*V599-Q599*V602</f>
        <v>0</v>
      </c>
      <c r="AA599" s="8">
        <f t="shared" ref="AA599" si="3374">(N599*V599+O599*U599+P599*V602+Q599*U602)</f>
        <v>13.056885056421391</v>
      </c>
      <c r="AB599" s="22"/>
      <c r="AC599" s="1">
        <v>1</v>
      </c>
      <c r="AD599" s="9">
        <v>0</v>
      </c>
      <c r="AE599" s="2">
        <v>0</v>
      </c>
      <c r="AF599" s="9">
        <f t="shared" ref="AF599" si="3375">$B599*$AE$9</f>
        <v>1.3943867999999999</v>
      </c>
      <c r="AH599" s="1">
        <f t="shared" ref="AH599" si="3376">X599*AC599+Z599*AC602-Y599*AD599-AA599*AD602</f>
        <v>-26.158044111393298</v>
      </c>
      <c r="AI599" s="9">
        <f t="shared" ref="AI599" si="3377">(X599*AD599+Y599*AC599+Z599*AD602+AA599*AC602)</f>
        <v>0</v>
      </c>
      <c r="AJ599" s="2">
        <f t="shared" ref="AJ599" si="3378">X599*AE599+Z599*AE602-Y599*AF599-AA599*AF602</f>
        <v>0</v>
      </c>
      <c r="AK599" s="8">
        <f t="shared" ref="AK599" si="3379">(X599*AF599+Y599*AE599+Z599*AF602+AA599*AE602)</f>
        <v>-23.417546366323151</v>
      </c>
      <c r="AM599" s="18">
        <v>1</v>
      </c>
      <c r="AN599" s="25">
        <v>0</v>
      </c>
      <c r="AO599" s="14">
        <v>0</v>
      </c>
      <c r="AP599" s="24">
        <v>0</v>
      </c>
      <c r="AR599" s="1">
        <f t="shared" ref="AR599" si="3380">AH599*AM599+AJ599*AM602-AI599*AN599-AK599*AN602</f>
        <v>-26.158044111393298</v>
      </c>
      <c r="AS599" s="9">
        <f t="shared" ref="AS599" si="3381">(AH599*AN599+AI599*AM599+AJ599*AN602+AK599*AM602)</f>
        <v>-23.417546366323151</v>
      </c>
      <c r="AT599" s="2">
        <f t="shared" ref="AT599" si="3382">AH599*AO599+AJ599*AO602-AI599*AP599-AK599*AP602</f>
        <v>0</v>
      </c>
      <c r="AU599" s="8">
        <f t="shared" ref="AU599" si="3383">(AH599*AP599+AI599*AO599+AJ599*AP602+AK599*AO602)</f>
        <v>-23.417546366323151</v>
      </c>
      <c r="AW599" s="30">
        <f t="shared" ref="AW599" si="3384">20*LOG(((1+$AN$9)/$AN$9)/((AR599+AR602)^2+(AS599+AS602)^2)^0.5)</f>
        <v>-27.444658607262248</v>
      </c>
      <c r="AY599" s="137">
        <f t="shared" ref="AY599" si="3385">((AR599^2+AS599^2)^0.5)/((AR602^2+AS602^2)^0.5)</f>
        <v>1.1179436749292664</v>
      </c>
      <c r="AZ599" s="13"/>
      <c r="BA599" s="36"/>
      <c r="BB599" s="36"/>
      <c r="BC599" s="36"/>
      <c r="BD599" s="36"/>
    </row>
    <row r="600" spans="2:56" ht="18.600000000000001" customHeight="1" thickBot="1">
      <c r="D600" s="3"/>
      <c r="G600" s="4"/>
      <c r="I600" s="3"/>
      <c r="L600" s="4"/>
      <c r="N600" s="3"/>
      <c r="Q600" s="4"/>
      <c r="S600" s="3"/>
      <c r="V600" s="4"/>
      <c r="X600" s="3"/>
      <c r="AA600" s="4"/>
      <c r="AC600" s="3"/>
      <c r="AF600" s="4"/>
      <c r="AH600" s="3"/>
      <c r="AK600" s="4"/>
      <c r="AM600" s="18"/>
      <c r="AN600" s="14"/>
      <c r="AO600" s="14"/>
      <c r="AP600" s="19"/>
      <c r="AR600" s="3"/>
      <c r="AU600" s="4"/>
      <c r="AY600" s="138"/>
      <c r="AZ600" s="13"/>
      <c r="BA600" s="36"/>
      <c r="BB600" s="36"/>
      <c r="BC600" s="36"/>
      <c r="BD600" s="36"/>
    </row>
    <row r="601" spans="2:56" ht="18.600000000000001" customHeight="1" thickBot="1">
      <c r="D601" s="216" t="s">
        <v>87</v>
      </c>
      <c r="E601" s="217"/>
      <c r="F601" s="218" t="s">
        <v>88</v>
      </c>
      <c r="G601" s="219"/>
      <c r="H601" s="207"/>
      <c r="I601" s="216" t="s">
        <v>89</v>
      </c>
      <c r="J601" s="217"/>
      <c r="K601" s="218" t="s">
        <v>90</v>
      </c>
      <c r="L601" s="219"/>
      <c r="N601" s="208" t="s">
        <v>7</v>
      </c>
      <c r="O601" s="209"/>
      <c r="P601" s="210" t="s">
        <v>8</v>
      </c>
      <c r="Q601" s="211"/>
      <c r="S601" s="216" t="s">
        <v>91</v>
      </c>
      <c r="T601" s="217"/>
      <c r="U601" s="218" t="s">
        <v>92</v>
      </c>
      <c r="V601" s="219"/>
      <c r="W601" s="22"/>
      <c r="X601" s="208" t="s">
        <v>93</v>
      </c>
      <c r="Y601" s="209"/>
      <c r="Z601" s="210" t="s">
        <v>94</v>
      </c>
      <c r="AA601" s="211"/>
      <c r="AB601" s="22"/>
      <c r="AC601" s="216" t="s">
        <v>3</v>
      </c>
      <c r="AD601" s="217"/>
      <c r="AE601" s="218" t="s">
        <v>2</v>
      </c>
      <c r="AF601" s="219"/>
      <c r="AG601" s="22"/>
      <c r="AH601" s="208" t="s">
        <v>95</v>
      </c>
      <c r="AI601" s="209"/>
      <c r="AJ601" s="210" t="s">
        <v>96</v>
      </c>
      <c r="AK601" s="211"/>
      <c r="AL601" s="22"/>
      <c r="AM601" s="216" t="s">
        <v>97</v>
      </c>
      <c r="AN601" s="217"/>
      <c r="AO601" s="218" t="s">
        <v>98</v>
      </c>
      <c r="AP601" s="219"/>
      <c r="AR601" s="208" t="s">
        <v>99</v>
      </c>
      <c r="AS601" s="209"/>
      <c r="AT601" s="210" t="s">
        <v>100</v>
      </c>
      <c r="AU601" s="211"/>
      <c r="AW601" s="48" t="s">
        <v>10</v>
      </c>
      <c r="AY601" s="139" t="s">
        <v>47</v>
      </c>
      <c r="AZ601" s="13"/>
      <c r="BA601" s="36"/>
      <c r="BB601" s="36"/>
      <c r="BC601" s="36"/>
      <c r="BD601" s="36"/>
    </row>
    <row r="602" spans="2:56" ht="18.600000000000001" customHeight="1" thickTop="1" thickBot="1">
      <c r="D602" s="1">
        <v>0</v>
      </c>
      <c r="E602" s="8">
        <f t="shared" ref="E602" si="3386">$E$9*$B599</f>
        <v>0.97474120000000009</v>
      </c>
      <c r="F602" s="2">
        <v>1</v>
      </c>
      <c r="G602" s="8">
        <v>0</v>
      </c>
      <c r="I602" s="1">
        <v>0</v>
      </c>
      <c r="J602" s="9">
        <v>0</v>
      </c>
      <c r="K602" s="2">
        <v>1</v>
      </c>
      <c r="L602" s="8">
        <v>0</v>
      </c>
      <c r="N602" s="1">
        <f t="shared" ref="N602" si="3387">D602*I599+F602*I602-E602*J599-G602*J602</f>
        <v>0</v>
      </c>
      <c r="O602" s="9">
        <f t="shared" ref="O602" si="3388">(D602*J599+E602*I599+F602*J602+G602*I602)</f>
        <v>0.97474120000000009</v>
      </c>
      <c r="P602" s="2">
        <f t="shared" ref="P602" si="3389">D602*K599+F602*K602-E602*L599-G602*L602</f>
        <v>-11.727083808158255</v>
      </c>
      <c r="Q602" s="8">
        <f t="shared" ref="Q602" si="3390">(D602*L599+E602*K599+F602*L602+G602*K602)</f>
        <v>0</v>
      </c>
      <c r="S602" s="1">
        <v>0</v>
      </c>
      <c r="T602" s="8">
        <f t="shared" ref="T602" si="3391">$T$9*$B599</f>
        <v>2.0799788000000001</v>
      </c>
      <c r="U602" s="2">
        <v>1</v>
      </c>
      <c r="V602" s="8">
        <v>0</v>
      </c>
      <c r="X602" s="1">
        <f t="shared" ref="X602" si="3392">N602*S599+P602*S602-O602*T599-Q602*T602</f>
        <v>0</v>
      </c>
      <c r="Y602" s="9">
        <f t="shared" ref="Y602" si="3393">(N602*T599+O602*S599+P602*T602+Q602*S602)</f>
        <v>-23.417344506792439</v>
      </c>
      <c r="Z602" s="2">
        <f t="shared" ref="Z602" si="3394">N602*U599+P602*U602-O602*V599-Q602*V602</f>
        <v>-11.727083808158255</v>
      </c>
      <c r="AA602" s="8">
        <f t="shared" ref="AA602" si="3395">(N602*V599+O602*U599+P602*V602+Q602*U602)</f>
        <v>0</v>
      </c>
      <c r="AB602" s="22"/>
      <c r="AC602" s="1">
        <v>0</v>
      </c>
      <c r="AD602" s="9">
        <v>0</v>
      </c>
      <c r="AE602" s="2">
        <v>1</v>
      </c>
      <c r="AF602" s="8">
        <v>0</v>
      </c>
      <c r="AH602" s="1">
        <f t="shared" ref="AH602" si="3396">X602*AC599+Z602*AC602-Y602*AD599-AA602*AD602</f>
        <v>0</v>
      </c>
      <c r="AI602" s="9">
        <f t="shared" ref="AI602" si="3397">(X602*AD599+Y602*AC599+Z602*AD602+AA602*AC602)</f>
        <v>-23.417344506792439</v>
      </c>
      <c r="AJ602" s="2">
        <f t="shared" ref="AJ602" si="3398">X602*AE599+Z602*AE602-Y602*AF599-AA602*AF602</f>
        <v>20.925752263165627</v>
      </c>
      <c r="AK602" s="8">
        <f t="shared" ref="AK602" si="3399">(X602*AF599+Y602*AE599+Z602*AF602+AA602*AE602)</f>
        <v>0</v>
      </c>
      <c r="AM602" s="20">
        <f t="shared" ref="AM602" si="3400">1/$AN$9</f>
        <v>1</v>
      </c>
      <c r="AN602" s="27">
        <v>0</v>
      </c>
      <c r="AO602" s="21">
        <v>1</v>
      </c>
      <c r="AP602" s="26">
        <v>0</v>
      </c>
      <c r="AR602" s="1">
        <f t="shared" ref="AR602" si="3401">AH602*AM599+AJ602*AM602-AI602*AN599-AK602*AN602</f>
        <v>20.925752263165627</v>
      </c>
      <c r="AS602" s="9">
        <f t="shared" ref="AS602" si="3402">(AH602*AN599+AI602*AM599+AJ602*AN602+AK602*AM602)</f>
        <v>-23.417344506792439</v>
      </c>
      <c r="AT602" s="2">
        <f t="shared" ref="AT602" si="3403">AH602*AO599+AJ602*AO602-AI602*AP599-AK602*AP602</f>
        <v>20.925752263165627</v>
      </c>
      <c r="AU602" s="8">
        <f t="shared" ref="AU602" si="3404">(AH602*AP599+AI602*AO599+AJ602*AP602+AK602*AO602)</f>
        <v>0</v>
      </c>
      <c r="AW602" s="49">
        <f t="shared" ref="AW602" si="3405">(180/PI())*ATAN(-1*(AS599/AR599))</f>
        <v>-41.835956832504742</v>
      </c>
      <c r="AY602" s="140">
        <f t="shared" ref="AY602" si="3406">20*LOG(((1-(10^(AW599/20)^2)*(1-((1-AY599)/(1+AY599))^2))^0.5))</f>
        <v>-7.80476322634149E-3</v>
      </c>
      <c r="AZ602" s="13"/>
      <c r="BA602" s="36"/>
      <c r="BB602" s="36"/>
      <c r="BC602" s="36"/>
      <c r="BD602" s="36"/>
    </row>
    <row r="603" spans="2:56" ht="18.600000000000001" customHeight="1">
      <c r="AY603" s="37"/>
    </row>
    <row r="604" spans="2:56" ht="18.600000000000001" customHeight="1" thickBot="1">
      <c r="D604" s="22" t="s">
        <v>60</v>
      </c>
      <c r="E604" s="22"/>
      <c r="F604" s="22"/>
      <c r="G604" s="22"/>
      <c r="H604" s="22"/>
      <c r="I604" s="22" t="s">
        <v>61</v>
      </c>
      <c r="J604" s="22"/>
      <c r="K604" s="22"/>
      <c r="L604" s="22"/>
      <c r="M604" s="23"/>
      <c r="N604" s="23"/>
      <c r="O604" s="28" t="s">
        <v>62</v>
      </c>
      <c r="P604" s="23"/>
      <c r="Q604" s="23"/>
      <c r="R604" s="23"/>
      <c r="S604" s="22"/>
      <c r="T604" s="22" t="s">
        <v>63</v>
      </c>
      <c r="U604" s="23"/>
      <c r="V604" s="23"/>
      <c r="W604" s="23"/>
      <c r="X604" s="23"/>
      <c r="Y604" s="28" t="s">
        <v>64</v>
      </c>
      <c r="Z604" s="23"/>
      <c r="AA604" s="23"/>
      <c r="AB604" s="23"/>
      <c r="AC604" s="28" t="s">
        <v>65</v>
      </c>
      <c r="AD604" s="22"/>
      <c r="AE604" s="22"/>
      <c r="AF604" s="22"/>
      <c r="AG604" s="22"/>
      <c r="AH604" s="23"/>
      <c r="AI604" s="28" t="s">
        <v>66</v>
      </c>
      <c r="AJ604" s="23"/>
      <c r="AK604" s="23"/>
      <c r="AL604" s="22"/>
      <c r="AM604" s="28" t="s">
        <v>67</v>
      </c>
      <c r="AN604" s="22"/>
      <c r="AO604" s="23"/>
      <c r="AP604" s="23"/>
      <c r="AQ604" s="23"/>
      <c r="AR604" s="23"/>
      <c r="AS604" s="28" t="s">
        <v>68</v>
      </c>
      <c r="AT604" s="23"/>
      <c r="AU604" s="23"/>
    </row>
    <row r="605" spans="2:56" ht="18.600000000000001" customHeight="1" thickBot="1">
      <c r="B605" s="11"/>
      <c r="D605" s="212" t="s">
        <v>69</v>
      </c>
      <c r="E605" s="213"/>
      <c r="F605" s="214" t="s">
        <v>70</v>
      </c>
      <c r="G605" s="215"/>
      <c r="H605" s="207"/>
      <c r="I605" s="212" t="s">
        <v>71</v>
      </c>
      <c r="J605" s="213"/>
      <c r="K605" s="214" t="s">
        <v>72</v>
      </c>
      <c r="L605" s="215"/>
      <c r="M605" s="23"/>
      <c r="N605" s="208" t="s">
        <v>73</v>
      </c>
      <c r="O605" s="209"/>
      <c r="P605" s="210" t="s">
        <v>74</v>
      </c>
      <c r="Q605" s="211"/>
      <c r="R605" s="23"/>
      <c r="S605" s="212" t="s">
        <v>75</v>
      </c>
      <c r="T605" s="213"/>
      <c r="U605" s="214" t="s">
        <v>76</v>
      </c>
      <c r="V605" s="215"/>
      <c r="W605" s="22"/>
      <c r="X605" s="208" t="s">
        <v>77</v>
      </c>
      <c r="Y605" s="209"/>
      <c r="Z605" s="210" t="s">
        <v>78</v>
      </c>
      <c r="AA605" s="211"/>
      <c r="AB605" s="22"/>
      <c r="AC605" s="212" t="s">
        <v>79</v>
      </c>
      <c r="AD605" s="213"/>
      <c r="AE605" s="214" t="s">
        <v>80</v>
      </c>
      <c r="AF605" s="215"/>
      <c r="AG605" s="22"/>
      <c r="AH605" s="208" t="s">
        <v>81</v>
      </c>
      <c r="AI605" s="209"/>
      <c r="AJ605" s="210" t="s">
        <v>82</v>
      </c>
      <c r="AK605" s="211"/>
      <c r="AL605" s="22"/>
      <c r="AM605" s="212" t="s">
        <v>83</v>
      </c>
      <c r="AN605" s="213"/>
      <c r="AO605" s="214" t="s">
        <v>84</v>
      </c>
      <c r="AP605" s="215"/>
      <c r="AQ605" s="23"/>
      <c r="AR605" s="208" t="s">
        <v>85</v>
      </c>
      <c r="AS605" s="209"/>
      <c r="AT605" s="210" t="s">
        <v>86</v>
      </c>
      <c r="AU605" s="211"/>
      <c r="AW605" s="29" t="s">
        <v>4</v>
      </c>
      <c r="AY605" s="136" t="s">
        <v>46</v>
      </c>
      <c r="AZ605" s="13"/>
      <c r="BA605" s="36"/>
      <c r="BB605" s="36"/>
      <c r="BC605" s="36"/>
      <c r="BD605" s="36"/>
    </row>
    <row r="606" spans="2:56" ht="18.600000000000001" customHeight="1" thickTop="1" thickBot="1">
      <c r="B606" s="40">
        <v>1.74</v>
      </c>
      <c r="D606" s="1">
        <v>1</v>
      </c>
      <c r="E606" s="7">
        <v>0</v>
      </c>
      <c r="F606" s="2">
        <v>0</v>
      </c>
      <c r="G606" s="8">
        <v>0</v>
      </c>
      <c r="I606" s="1">
        <v>1</v>
      </c>
      <c r="J606" s="9">
        <v>0</v>
      </c>
      <c r="K606" s="2">
        <v>0</v>
      </c>
      <c r="L606" s="9">
        <f t="shared" ref="L606" si="3407">IF(0=(1-$J$9*$K$9*$B606^2),10^14,$B606*$K$9/(1-$J$9*$K$9*$B606^2))</f>
        <v>15.735075142769738</v>
      </c>
      <c r="N606" s="1">
        <f t="shared" ref="N606" si="3408">D606*I606+F606*I609-E606*J606-G606*J609</f>
        <v>1</v>
      </c>
      <c r="O606" s="9">
        <f t="shared" ref="O606" si="3409">(D606*J606+E606*I606+F606*J609+G606*I609)</f>
        <v>0</v>
      </c>
      <c r="P606" s="2">
        <f t="shared" ref="P606" si="3410">D606*K606+F606*K609-E606*L606-G606*L609</f>
        <v>0</v>
      </c>
      <c r="Q606" s="8">
        <f t="shared" ref="Q606" si="3411">(D606*L606+E606*K606+F606*L609+G606*K609)</f>
        <v>15.735075142769738</v>
      </c>
      <c r="S606" s="1">
        <v>1</v>
      </c>
      <c r="T606" s="7">
        <v>0</v>
      </c>
      <c r="U606" s="2">
        <v>0</v>
      </c>
      <c r="V606" s="8">
        <v>0</v>
      </c>
      <c r="X606" s="1">
        <f t="shared" ref="X606" si="3412">N606*S606+P606*S609-O606*T606-Q606*T609</f>
        <v>-32.109188093756025</v>
      </c>
      <c r="Y606" s="9">
        <f t="shared" ref="Y606" si="3413">(N606*T606+O606*S606+P606*T609+Q606*S609)</f>
        <v>0</v>
      </c>
      <c r="Z606" s="2">
        <f t="shared" ref="Z606" si="3414">N606*U606+P606*U609-O606*V606-Q606*V609</f>
        <v>0</v>
      </c>
      <c r="AA606" s="8">
        <f t="shared" ref="AA606" si="3415">(N606*V606+O606*U606+P606*V609+Q606*U609)</f>
        <v>15.735075142769738</v>
      </c>
      <c r="AB606" s="22"/>
      <c r="AC606" s="1">
        <v>1</v>
      </c>
      <c r="AD606" s="9">
        <v>0</v>
      </c>
      <c r="AE606" s="2">
        <v>0</v>
      </c>
      <c r="AF606" s="9">
        <f t="shared" ref="AF606" si="3416">$B606*$AE$9</f>
        <v>1.4106006</v>
      </c>
      <c r="AH606" s="1">
        <f t="shared" ref="AH606" si="3417">X606*AC606+Z606*AC609-Y606*AD606-AA606*AD609</f>
        <v>-32.109188093756025</v>
      </c>
      <c r="AI606" s="9">
        <f t="shared" ref="AI606" si="3418">(X606*AD606+Y606*AC606+Z606*AD609+AA606*AC609)</f>
        <v>0</v>
      </c>
      <c r="AJ606" s="2">
        <f t="shared" ref="AJ606" si="3419">X606*AE606+Z606*AE609-Y606*AF606-AA606*AF609</f>
        <v>0</v>
      </c>
      <c r="AK606" s="8">
        <f t="shared" ref="AK606" si="3420">(X606*AF606+Y606*AE606+Z606*AF609+AA606*AE609)</f>
        <v>-29.558164847795368</v>
      </c>
      <c r="AM606" s="18">
        <v>1</v>
      </c>
      <c r="AN606" s="25">
        <v>0</v>
      </c>
      <c r="AO606" s="14">
        <v>0</v>
      </c>
      <c r="AP606" s="24">
        <v>0</v>
      </c>
      <c r="AR606" s="1">
        <f t="shared" ref="AR606" si="3421">AH606*AM606+AJ606*AM609-AI606*AN606-AK606*AN609</f>
        <v>-32.109188093756025</v>
      </c>
      <c r="AS606" s="9">
        <f t="shared" ref="AS606" si="3422">(AH606*AN606+AI606*AM606+AJ606*AN609+AK606*AM609)</f>
        <v>-29.558164847795368</v>
      </c>
      <c r="AT606" s="2">
        <f t="shared" ref="AT606" si="3423">AH606*AO606+AJ606*AO609-AI606*AP606-AK606*AP609</f>
        <v>0</v>
      </c>
      <c r="AU606" s="8">
        <f t="shared" ref="AU606" si="3424">(AH606*AP606+AI606*AO606+AJ606*AP609+AK606*AO609)</f>
        <v>-29.558164847795368</v>
      </c>
      <c r="AW606" s="30">
        <f t="shared" ref="AW606" si="3425">20*LOG(((1+$AN$9)/$AN$9)/((AR606+AR609)^2+(AS606+AS609)^2)^0.5)</f>
        <v>-29.443621443377502</v>
      </c>
      <c r="AY606" s="137">
        <f t="shared" ref="AY606" si="3426">((AR606^2+AS606^2)^0.5)/((AR609^2+AS609^2)^0.5)</f>
        <v>1.0868848121979413</v>
      </c>
      <c r="AZ606" s="13"/>
      <c r="BA606" s="36"/>
      <c r="BB606" s="36"/>
      <c r="BC606" s="36"/>
      <c r="BD606" s="36"/>
    </row>
    <row r="607" spans="2:56" ht="18.600000000000001" customHeight="1" thickBot="1">
      <c r="D607" s="3"/>
      <c r="G607" s="4"/>
      <c r="I607" s="3"/>
      <c r="L607" s="4"/>
      <c r="N607" s="3"/>
      <c r="Q607" s="4"/>
      <c r="S607" s="3"/>
      <c r="V607" s="4"/>
      <c r="X607" s="3"/>
      <c r="AA607" s="4"/>
      <c r="AC607" s="3"/>
      <c r="AF607" s="4"/>
      <c r="AH607" s="3"/>
      <c r="AK607" s="4"/>
      <c r="AM607" s="18"/>
      <c r="AN607" s="14"/>
      <c r="AO607" s="14"/>
      <c r="AP607" s="19"/>
      <c r="AR607" s="3"/>
      <c r="AU607" s="4"/>
      <c r="AY607" s="138"/>
      <c r="AZ607" s="13"/>
      <c r="BA607" s="36"/>
      <c r="BB607" s="36"/>
      <c r="BC607" s="36"/>
      <c r="BD607" s="36"/>
    </row>
    <row r="608" spans="2:56" ht="18.600000000000001" customHeight="1" thickBot="1">
      <c r="D608" s="216" t="s">
        <v>87</v>
      </c>
      <c r="E608" s="217"/>
      <c r="F608" s="218" t="s">
        <v>88</v>
      </c>
      <c r="G608" s="219"/>
      <c r="H608" s="207"/>
      <c r="I608" s="216" t="s">
        <v>89</v>
      </c>
      <c r="J608" s="217"/>
      <c r="K608" s="218" t="s">
        <v>90</v>
      </c>
      <c r="L608" s="219"/>
      <c r="N608" s="208" t="s">
        <v>7</v>
      </c>
      <c r="O608" s="209"/>
      <c r="P608" s="210" t="s">
        <v>8</v>
      </c>
      <c r="Q608" s="211"/>
      <c r="S608" s="216" t="s">
        <v>91</v>
      </c>
      <c r="T608" s="217"/>
      <c r="U608" s="218" t="s">
        <v>92</v>
      </c>
      <c r="V608" s="219"/>
      <c r="W608" s="22"/>
      <c r="X608" s="208" t="s">
        <v>93</v>
      </c>
      <c r="Y608" s="209"/>
      <c r="Z608" s="210" t="s">
        <v>94</v>
      </c>
      <c r="AA608" s="211"/>
      <c r="AB608" s="22"/>
      <c r="AC608" s="216" t="s">
        <v>3</v>
      </c>
      <c r="AD608" s="217"/>
      <c r="AE608" s="218" t="s">
        <v>2</v>
      </c>
      <c r="AF608" s="219"/>
      <c r="AG608" s="22"/>
      <c r="AH608" s="208" t="s">
        <v>95</v>
      </c>
      <c r="AI608" s="209"/>
      <c r="AJ608" s="210" t="s">
        <v>96</v>
      </c>
      <c r="AK608" s="211"/>
      <c r="AL608" s="22"/>
      <c r="AM608" s="216" t="s">
        <v>97</v>
      </c>
      <c r="AN608" s="217"/>
      <c r="AO608" s="218" t="s">
        <v>98</v>
      </c>
      <c r="AP608" s="219"/>
      <c r="AR608" s="208" t="s">
        <v>99</v>
      </c>
      <c r="AS608" s="209"/>
      <c r="AT608" s="210" t="s">
        <v>100</v>
      </c>
      <c r="AU608" s="211"/>
      <c r="AW608" s="48" t="s">
        <v>10</v>
      </c>
      <c r="AY608" s="139" t="s">
        <v>47</v>
      </c>
      <c r="AZ608" s="13"/>
      <c r="BA608" s="36"/>
      <c r="BB608" s="36"/>
      <c r="BC608" s="36"/>
      <c r="BD608" s="36"/>
    </row>
    <row r="609" spans="2:56" ht="18.600000000000001" customHeight="1" thickTop="1" thickBot="1">
      <c r="D609" s="1">
        <v>0</v>
      </c>
      <c r="E609" s="8">
        <f t="shared" ref="E609" si="3427">$E$9*$B606</f>
        <v>0.98607540000000005</v>
      </c>
      <c r="F609" s="2">
        <v>1</v>
      </c>
      <c r="G609" s="8">
        <v>0</v>
      </c>
      <c r="I609" s="1">
        <v>0</v>
      </c>
      <c r="J609" s="9">
        <v>0</v>
      </c>
      <c r="K609" s="2">
        <v>1</v>
      </c>
      <c r="L609" s="8">
        <v>0</v>
      </c>
      <c r="N609" s="1">
        <f t="shared" ref="N609" si="3428">D609*I606+F609*I609-E609*J606-G609*J609</f>
        <v>0</v>
      </c>
      <c r="O609" s="9">
        <f t="shared" ref="O609" si="3429">(D609*J606+E609*I606+F609*J609+G609*I609)</f>
        <v>0.98607540000000005</v>
      </c>
      <c r="P609" s="2">
        <f t="shared" ref="P609" si="3430">D609*K606+F609*K609-E609*L606-G609*L609</f>
        <v>-14.515970515436727</v>
      </c>
      <c r="Q609" s="8">
        <f t="shared" ref="Q609" si="3431">(D609*L606+E609*K606+F609*L609+G609*K609)</f>
        <v>0</v>
      </c>
      <c r="S609" s="1">
        <v>0</v>
      </c>
      <c r="T609" s="8">
        <f t="shared" ref="T609" si="3432">$T$9*$B606</f>
        <v>2.1041645999999998</v>
      </c>
      <c r="U609" s="2">
        <v>1</v>
      </c>
      <c r="V609" s="8">
        <v>0</v>
      </c>
      <c r="X609" s="1">
        <f t="shared" ref="X609" si="3433">N609*S606+P609*S609-O609*T606-Q609*T609</f>
        <v>0</v>
      </c>
      <c r="Y609" s="9">
        <f t="shared" ref="Y609" si="3434">(N609*T606+O609*S606+P609*T609+Q609*S609)</f>
        <v>-29.557915893225712</v>
      </c>
      <c r="Z609" s="2">
        <f t="shared" ref="Z609" si="3435">N609*U606+P609*U609-O609*V606-Q609*V609</f>
        <v>-14.515970515436727</v>
      </c>
      <c r="AA609" s="8">
        <f t="shared" ref="AA609" si="3436">(N609*V606+O609*U606+P609*V609+Q609*U609)</f>
        <v>0</v>
      </c>
      <c r="AB609" s="22"/>
      <c r="AC609" s="1">
        <v>0</v>
      </c>
      <c r="AD609" s="9">
        <v>0</v>
      </c>
      <c r="AE609" s="2">
        <v>1</v>
      </c>
      <c r="AF609" s="8">
        <v>0</v>
      </c>
      <c r="AH609" s="1">
        <f t="shared" ref="AH609" si="3437">X609*AC606+Z609*AC609-Y609*AD606-AA609*AD609</f>
        <v>0</v>
      </c>
      <c r="AI609" s="9">
        <f t="shared" ref="AI609" si="3438">(X609*AD606+Y609*AC606+Z609*AD609+AA609*AC609)</f>
        <v>-29.557915893225712</v>
      </c>
      <c r="AJ609" s="2">
        <f t="shared" ref="AJ609" si="3439">X609*AE606+Z609*AE609-Y609*AF606-AA609*AF609</f>
        <v>27.178443378296997</v>
      </c>
      <c r="AK609" s="8">
        <f t="shared" ref="AK609" si="3440">(X609*AF606+Y609*AE606+Z609*AF609+AA609*AE609)</f>
        <v>0</v>
      </c>
      <c r="AM609" s="20">
        <f t="shared" ref="AM609" si="3441">1/$AN$9</f>
        <v>1</v>
      </c>
      <c r="AN609" s="27">
        <v>0</v>
      </c>
      <c r="AO609" s="21">
        <v>1</v>
      </c>
      <c r="AP609" s="26">
        <v>0</v>
      </c>
      <c r="AR609" s="1">
        <f t="shared" ref="AR609" si="3442">AH609*AM606+AJ609*AM609-AI609*AN606-AK609*AN609</f>
        <v>27.178443378296997</v>
      </c>
      <c r="AS609" s="9">
        <f t="shared" ref="AS609" si="3443">(AH609*AN606+AI609*AM606+AJ609*AN609+AK609*AM609)</f>
        <v>-29.557915893225712</v>
      </c>
      <c r="AT609" s="2">
        <f t="shared" ref="AT609" si="3444">AH609*AO606+AJ609*AO609-AI609*AP606-AK609*AP609</f>
        <v>27.178443378296997</v>
      </c>
      <c r="AU609" s="8">
        <f t="shared" ref="AU609" si="3445">(AH609*AP606+AI609*AO606+AJ609*AP609+AK609*AO609)</f>
        <v>0</v>
      </c>
      <c r="AW609" s="49">
        <f t="shared" ref="AW609" si="3446">(180/PI())*ATAN(-1*(AS606/AR606))</f>
        <v>-42.631168368369508</v>
      </c>
      <c r="AY609" s="140">
        <f t="shared" ref="AY609" si="3447">20*LOG(((1-(10^(AW606/20)^2)*(1-((1-AY606)/(1+AY606))^2))^0.5))</f>
        <v>-4.9307755871038335E-3</v>
      </c>
      <c r="AZ609" s="13"/>
      <c r="BA609" s="36"/>
      <c r="BB609" s="36"/>
      <c r="BC609" s="36"/>
      <c r="BD609" s="36"/>
    </row>
    <row r="610" spans="2:56" ht="18.600000000000001" customHeight="1">
      <c r="AY610" s="37"/>
    </row>
    <row r="611" spans="2:56" ht="18.600000000000001" customHeight="1" thickBot="1">
      <c r="D611" s="22" t="s">
        <v>60</v>
      </c>
      <c r="E611" s="22"/>
      <c r="F611" s="22"/>
      <c r="G611" s="22"/>
      <c r="H611" s="22"/>
      <c r="I611" s="22" t="s">
        <v>61</v>
      </c>
      <c r="J611" s="22"/>
      <c r="K611" s="22"/>
      <c r="L611" s="22"/>
      <c r="M611" s="23"/>
      <c r="N611" s="23"/>
      <c r="O611" s="28" t="s">
        <v>62</v>
      </c>
      <c r="P611" s="23"/>
      <c r="Q611" s="23"/>
      <c r="R611" s="23"/>
      <c r="S611" s="22"/>
      <c r="T611" s="22" t="s">
        <v>63</v>
      </c>
      <c r="U611" s="23"/>
      <c r="V611" s="23"/>
      <c r="W611" s="23"/>
      <c r="X611" s="23"/>
      <c r="Y611" s="28" t="s">
        <v>64</v>
      </c>
      <c r="Z611" s="23"/>
      <c r="AA611" s="23"/>
      <c r="AB611" s="23"/>
      <c r="AC611" s="28" t="s">
        <v>65</v>
      </c>
      <c r="AD611" s="22"/>
      <c r="AE611" s="22"/>
      <c r="AF611" s="22"/>
      <c r="AG611" s="22"/>
      <c r="AH611" s="23"/>
      <c r="AI611" s="28" t="s">
        <v>66</v>
      </c>
      <c r="AJ611" s="23"/>
      <c r="AK611" s="23"/>
      <c r="AL611" s="22"/>
      <c r="AM611" s="28" t="s">
        <v>67</v>
      </c>
      <c r="AN611" s="22"/>
      <c r="AO611" s="23"/>
      <c r="AP611" s="23"/>
      <c r="AQ611" s="23"/>
      <c r="AR611" s="23"/>
      <c r="AS611" s="28" t="s">
        <v>68</v>
      </c>
      <c r="AT611" s="23"/>
      <c r="AU611" s="23"/>
    </row>
    <row r="612" spans="2:56" ht="18.600000000000001" customHeight="1" thickBot="1">
      <c r="B612" s="11"/>
      <c r="D612" s="212" t="s">
        <v>69</v>
      </c>
      <c r="E612" s="213"/>
      <c r="F612" s="214" t="s">
        <v>70</v>
      </c>
      <c r="G612" s="215"/>
      <c r="H612" s="207"/>
      <c r="I612" s="212" t="s">
        <v>71</v>
      </c>
      <c r="J612" s="213"/>
      <c r="K612" s="214" t="s">
        <v>72</v>
      </c>
      <c r="L612" s="215"/>
      <c r="M612" s="23"/>
      <c r="N612" s="208" t="s">
        <v>73</v>
      </c>
      <c r="O612" s="209"/>
      <c r="P612" s="210" t="s">
        <v>74</v>
      </c>
      <c r="Q612" s="211"/>
      <c r="R612" s="23"/>
      <c r="S612" s="212" t="s">
        <v>75</v>
      </c>
      <c r="T612" s="213"/>
      <c r="U612" s="214" t="s">
        <v>76</v>
      </c>
      <c r="V612" s="215"/>
      <c r="W612" s="22"/>
      <c r="X612" s="208" t="s">
        <v>77</v>
      </c>
      <c r="Y612" s="209"/>
      <c r="Z612" s="210" t="s">
        <v>78</v>
      </c>
      <c r="AA612" s="211"/>
      <c r="AB612" s="22"/>
      <c r="AC612" s="212" t="s">
        <v>79</v>
      </c>
      <c r="AD612" s="213"/>
      <c r="AE612" s="214" t="s">
        <v>80</v>
      </c>
      <c r="AF612" s="215"/>
      <c r="AG612" s="22"/>
      <c r="AH612" s="208" t="s">
        <v>81</v>
      </c>
      <c r="AI612" s="209"/>
      <c r="AJ612" s="210" t="s">
        <v>82</v>
      </c>
      <c r="AK612" s="211"/>
      <c r="AL612" s="22"/>
      <c r="AM612" s="212" t="s">
        <v>83</v>
      </c>
      <c r="AN612" s="213"/>
      <c r="AO612" s="214" t="s">
        <v>84</v>
      </c>
      <c r="AP612" s="215"/>
      <c r="AQ612" s="23"/>
      <c r="AR612" s="208" t="s">
        <v>85</v>
      </c>
      <c r="AS612" s="209"/>
      <c r="AT612" s="210" t="s">
        <v>86</v>
      </c>
      <c r="AU612" s="211"/>
      <c r="AW612" s="29" t="s">
        <v>4</v>
      </c>
      <c r="AY612" s="136" t="s">
        <v>46</v>
      </c>
      <c r="AZ612" s="13"/>
      <c r="BA612" s="36"/>
      <c r="BB612" s="36"/>
      <c r="BC612" s="36"/>
      <c r="BD612" s="36"/>
    </row>
    <row r="613" spans="2:56" ht="18.600000000000001" customHeight="1" thickTop="1" thickBot="1">
      <c r="B613" s="40">
        <v>1.76</v>
      </c>
      <c r="D613" s="1">
        <v>1</v>
      </c>
      <c r="E613" s="7">
        <v>0</v>
      </c>
      <c r="F613" s="2">
        <v>0</v>
      </c>
      <c r="G613" s="8">
        <v>0</v>
      </c>
      <c r="I613" s="1">
        <v>1</v>
      </c>
      <c r="J613" s="9">
        <v>0</v>
      </c>
      <c r="K613" s="2">
        <v>0</v>
      </c>
      <c r="L613" s="9">
        <f t="shared" ref="L613" si="3448">IF(0=(1-$J$9*$K$9*$B613^2),10^14,$B613*$K$9/(1-$J$9*$K$9*$B613^2))</f>
        <v>19.733999563600729</v>
      </c>
      <c r="N613" s="1">
        <f t="shared" ref="N613" si="3449">D613*I613+F613*I616-E613*J613-G613*J616</f>
        <v>1</v>
      </c>
      <c r="O613" s="9">
        <f t="shared" ref="O613" si="3450">(D613*J613+E613*I613+F613*J616+G613*I616)</f>
        <v>0</v>
      </c>
      <c r="P613" s="2">
        <f t="shared" ref="P613" si="3451">D613*K613+F613*K616-E613*L613-G613*L616</f>
        <v>0</v>
      </c>
      <c r="Q613" s="8">
        <f t="shared" ref="Q613" si="3452">(D613*L613+E613*K613+F613*L616+G613*K616)</f>
        <v>19.733999563600729</v>
      </c>
      <c r="S613" s="1">
        <v>1</v>
      </c>
      <c r="T613" s="7">
        <v>0</v>
      </c>
      <c r="U613" s="2">
        <v>0</v>
      </c>
      <c r="V613" s="8">
        <v>0</v>
      </c>
      <c r="X613" s="1">
        <f t="shared" ref="X613" si="3453">N613*S613+P613*S616-O613*T613-Q613*T616</f>
        <v>-41.000865864789439</v>
      </c>
      <c r="Y613" s="9">
        <f t="shared" ref="Y613" si="3454">(N613*T613+O613*S613+P613*T616+Q613*S616)</f>
        <v>0</v>
      </c>
      <c r="Z613" s="2">
        <f t="shared" ref="Z613" si="3455">N613*U613+P613*U616-O613*V613-Q613*V616</f>
        <v>0</v>
      </c>
      <c r="AA613" s="8">
        <f t="shared" ref="AA613" si="3456">(N613*V613+O613*U613+P613*V616+Q613*U616)</f>
        <v>19.733999563600729</v>
      </c>
      <c r="AB613" s="22"/>
      <c r="AC613" s="1">
        <v>1</v>
      </c>
      <c r="AD613" s="9">
        <v>0</v>
      </c>
      <c r="AE613" s="2">
        <v>0</v>
      </c>
      <c r="AF613" s="9">
        <f t="shared" ref="AF613" si="3457">$B613*$AE$9</f>
        <v>1.4268144</v>
      </c>
      <c r="AH613" s="1">
        <f t="shared" ref="AH613" si="3458">X613*AC613+Z613*AC616-Y613*AD613-AA613*AD616</f>
        <v>-41.000865864789439</v>
      </c>
      <c r="AI613" s="9">
        <f t="shared" ref="AI613" si="3459">(X613*AD613+Y613*AC613+Z613*AD616+AA613*AC616)</f>
        <v>0</v>
      </c>
      <c r="AJ613" s="2">
        <f t="shared" ref="AJ613" si="3460">X613*AE613+Z613*AE616-Y613*AF613-AA613*AF616</f>
        <v>0</v>
      </c>
      <c r="AK613" s="8">
        <f t="shared" ref="AK613" si="3461">(X613*AF613+Y613*AE613+Z613*AF616+AA613*AE616)</f>
        <v>-38.766626264749291</v>
      </c>
      <c r="AM613" s="18">
        <v>1</v>
      </c>
      <c r="AN613" s="25">
        <v>0</v>
      </c>
      <c r="AO613" s="14">
        <v>0</v>
      </c>
      <c r="AP613" s="24">
        <v>0</v>
      </c>
      <c r="AR613" s="1">
        <f t="shared" ref="AR613" si="3462">AH613*AM613+AJ613*AM616-AI613*AN613-AK613*AN616</f>
        <v>-41.000865864789439</v>
      </c>
      <c r="AS613" s="9">
        <f t="shared" ref="AS613" si="3463">(AH613*AN613+AI613*AM613+AJ613*AN616+AK613*AM616)</f>
        <v>-38.766626264749291</v>
      </c>
      <c r="AT613" s="2">
        <f t="shared" ref="AT613" si="3464">AH613*AO613+AJ613*AO616-AI613*AP613-AK613*AP616</f>
        <v>0</v>
      </c>
      <c r="AU613" s="8">
        <f t="shared" ref="AU613" si="3465">(AH613*AP613+AI613*AO613+AJ613*AP616+AK613*AO616)</f>
        <v>-38.766626264749291</v>
      </c>
      <c r="AW613" s="30">
        <f t="shared" ref="AW613" si="3466">20*LOG(((1+$AN$9)/$AN$9)/((AR613+AR616)^2+(AS613+AS616)^2)^0.5)</f>
        <v>-31.782908128015276</v>
      </c>
      <c r="AY613" s="137">
        <f t="shared" ref="AY613" si="3467">((AR613^2+AS613^2)^0.5)/((AR616^2+AS616^2)^0.5)</f>
        <v>1.0579740136597473</v>
      </c>
      <c r="AZ613" s="13"/>
      <c r="BA613" s="36"/>
      <c r="BB613" s="36"/>
      <c r="BC613" s="36"/>
      <c r="BD613" s="36"/>
    </row>
    <row r="614" spans="2:56" ht="18.600000000000001" customHeight="1" thickBot="1">
      <c r="D614" s="3"/>
      <c r="G614" s="4"/>
      <c r="I614" s="3"/>
      <c r="L614" s="4"/>
      <c r="N614" s="3"/>
      <c r="Q614" s="4"/>
      <c r="S614" s="3"/>
      <c r="V614" s="4"/>
      <c r="X614" s="3"/>
      <c r="AA614" s="4"/>
      <c r="AC614" s="3"/>
      <c r="AF614" s="4"/>
      <c r="AH614" s="3"/>
      <c r="AK614" s="4"/>
      <c r="AM614" s="18"/>
      <c r="AN614" s="14"/>
      <c r="AO614" s="14"/>
      <c r="AP614" s="19"/>
      <c r="AR614" s="3"/>
      <c r="AU614" s="4"/>
      <c r="AY614" s="138"/>
      <c r="AZ614" s="13"/>
      <c r="BA614" s="36"/>
      <c r="BB614" s="36"/>
      <c r="BC614" s="36"/>
      <c r="BD614" s="36"/>
    </row>
    <row r="615" spans="2:56" ht="18.600000000000001" customHeight="1" thickBot="1">
      <c r="D615" s="216" t="s">
        <v>87</v>
      </c>
      <c r="E615" s="217"/>
      <c r="F615" s="218" t="s">
        <v>88</v>
      </c>
      <c r="G615" s="219"/>
      <c r="H615" s="207"/>
      <c r="I615" s="216" t="s">
        <v>89</v>
      </c>
      <c r="J615" s="217"/>
      <c r="K615" s="218" t="s">
        <v>90</v>
      </c>
      <c r="L615" s="219"/>
      <c r="N615" s="208" t="s">
        <v>7</v>
      </c>
      <c r="O615" s="209"/>
      <c r="P615" s="210" t="s">
        <v>8</v>
      </c>
      <c r="Q615" s="211"/>
      <c r="S615" s="216" t="s">
        <v>91</v>
      </c>
      <c r="T615" s="217"/>
      <c r="U615" s="218" t="s">
        <v>92</v>
      </c>
      <c r="V615" s="219"/>
      <c r="W615" s="22"/>
      <c r="X615" s="208" t="s">
        <v>93</v>
      </c>
      <c r="Y615" s="209"/>
      <c r="Z615" s="210" t="s">
        <v>94</v>
      </c>
      <c r="AA615" s="211"/>
      <c r="AB615" s="22"/>
      <c r="AC615" s="216" t="s">
        <v>3</v>
      </c>
      <c r="AD615" s="217"/>
      <c r="AE615" s="218" t="s">
        <v>2</v>
      </c>
      <c r="AF615" s="219"/>
      <c r="AG615" s="22"/>
      <c r="AH615" s="208" t="s">
        <v>95</v>
      </c>
      <c r="AI615" s="209"/>
      <c r="AJ615" s="210" t="s">
        <v>96</v>
      </c>
      <c r="AK615" s="211"/>
      <c r="AL615" s="22"/>
      <c r="AM615" s="216" t="s">
        <v>97</v>
      </c>
      <c r="AN615" s="217"/>
      <c r="AO615" s="218" t="s">
        <v>98</v>
      </c>
      <c r="AP615" s="219"/>
      <c r="AR615" s="208" t="s">
        <v>99</v>
      </c>
      <c r="AS615" s="209"/>
      <c r="AT615" s="210" t="s">
        <v>100</v>
      </c>
      <c r="AU615" s="211"/>
      <c r="AW615" s="48" t="s">
        <v>10</v>
      </c>
      <c r="AY615" s="139" t="s">
        <v>47</v>
      </c>
      <c r="AZ615" s="13"/>
      <c r="BA615" s="36"/>
      <c r="BB615" s="36"/>
      <c r="BC615" s="36"/>
      <c r="BD615" s="36"/>
    </row>
    <row r="616" spans="2:56" ht="18.600000000000001" customHeight="1" thickTop="1" thickBot="1">
      <c r="D616" s="1">
        <v>0</v>
      </c>
      <c r="E616" s="8">
        <f t="shared" ref="E616" si="3468">$E$9*$B613</f>
        <v>0.99740960000000012</v>
      </c>
      <c r="F616" s="2">
        <v>1</v>
      </c>
      <c r="G616" s="8">
        <v>0</v>
      </c>
      <c r="I616" s="1">
        <v>0</v>
      </c>
      <c r="J616" s="9">
        <v>0</v>
      </c>
      <c r="K616" s="2">
        <v>1</v>
      </c>
      <c r="L616" s="8">
        <v>0</v>
      </c>
      <c r="N616" s="1">
        <f t="shared" ref="N616" si="3469">D616*I613+F616*I616-E616*J613-G616*J616</f>
        <v>0</v>
      </c>
      <c r="O616" s="9">
        <f t="shared" ref="O616" si="3470">(D616*J613+E616*I613+F616*J616+G616*I616)</f>
        <v>0.99740960000000012</v>
      </c>
      <c r="P616" s="2">
        <f t="shared" ref="P616" si="3471">D616*K613+F616*K616-E616*L613-G616*L616</f>
        <v>-18.682880611131182</v>
      </c>
      <c r="Q616" s="8">
        <f t="shared" ref="Q616" si="3472">(D616*L613+E616*K613+F616*L616+G616*K616)</f>
        <v>0</v>
      </c>
      <c r="S616" s="1">
        <v>0</v>
      </c>
      <c r="T616" s="8">
        <f t="shared" ref="T616" si="3473">$T$9*$B613</f>
        <v>2.1283504</v>
      </c>
      <c r="U616" s="2">
        <v>1</v>
      </c>
      <c r="V616" s="8">
        <v>0</v>
      </c>
      <c r="X616" s="1">
        <f t="shared" ref="X616" si="3474">N616*S613+P616*S616-O616*T613-Q616*T616</f>
        <v>0</v>
      </c>
      <c r="Y616" s="9">
        <f t="shared" ref="Y616" si="3475">(N616*T613+O616*S613+P616*T616+Q616*S616)</f>
        <v>-38.766306821853298</v>
      </c>
      <c r="Z616" s="2">
        <f t="shared" ref="Z616" si="3476">N616*U613+P616*U616-O616*V613-Q616*V616</f>
        <v>-18.682880611131182</v>
      </c>
      <c r="AA616" s="8">
        <f t="shared" ref="AA616" si="3477">(N616*V613+O616*U613+P616*V616+Q616*U616)</f>
        <v>0</v>
      </c>
      <c r="AB616" s="22"/>
      <c r="AC616" s="1">
        <v>0</v>
      </c>
      <c r="AD616" s="9">
        <v>0</v>
      </c>
      <c r="AE616" s="2">
        <v>1</v>
      </c>
      <c r="AF616" s="8">
        <v>0</v>
      </c>
      <c r="AH616" s="1">
        <f t="shared" ref="AH616" si="3478">X616*AC613+Z616*AC616-Y616*AD613-AA616*AD616</f>
        <v>0</v>
      </c>
      <c r="AI616" s="9">
        <f t="shared" ref="AI616" si="3479">(X616*AD613+Y616*AC613+Z616*AD616+AA616*AC616)</f>
        <v>-38.766306821853298</v>
      </c>
      <c r="AJ616" s="2">
        <f t="shared" ref="AJ616" si="3480">X616*AE613+Z616*AE616-Y616*AF613-AA616*AF616</f>
        <v>36.62944419710734</v>
      </c>
      <c r="AK616" s="8">
        <f t="shared" ref="AK616" si="3481">(X616*AF613+Y616*AE613+Z616*AF616+AA616*AE616)</f>
        <v>0</v>
      </c>
      <c r="AM616" s="20">
        <f t="shared" ref="AM616" si="3482">1/$AN$9</f>
        <v>1</v>
      </c>
      <c r="AN616" s="27">
        <v>0</v>
      </c>
      <c r="AO616" s="21">
        <v>1</v>
      </c>
      <c r="AP616" s="26">
        <v>0</v>
      </c>
      <c r="AR616" s="1">
        <f t="shared" ref="AR616" si="3483">AH616*AM613+AJ616*AM616-AI616*AN613-AK616*AN616</f>
        <v>36.62944419710734</v>
      </c>
      <c r="AS616" s="9">
        <f t="shared" ref="AS616" si="3484">(AH616*AN613+AI616*AM613+AJ616*AN616+AK616*AM616)</f>
        <v>-38.766306821853298</v>
      </c>
      <c r="AT616" s="2">
        <f t="shared" ref="AT616" si="3485">AH616*AO613+AJ616*AO616-AI616*AP613-AK616*AP616</f>
        <v>36.62944419710734</v>
      </c>
      <c r="AU616" s="8">
        <f t="shared" ref="AU616" si="3486">(AH616*AP613+AI616*AO613+AJ616*AP616+AK616*AO616)</f>
        <v>0</v>
      </c>
      <c r="AW616" s="49">
        <f t="shared" ref="AW616" si="3487">(180/PI())*ATAN(-1*(AS613/AR613))</f>
        <v>-43.395599066278358</v>
      </c>
      <c r="AY616" s="140">
        <f t="shared" ref="AY616" si="3488">20*LOG(((1-(10^(AW613/20)^2)*(1-((1-AY613)/(1+AY613))^2))^0.5))</f>
        <v>-2.8793381811322537E-3</v>
      </c>
      <c r="AZ616" s="13"/>
      <c r="BA616" s="36"/>
      <c r="BB616" s="36"/>
      <c r="BC616" s="36"/>
      <c r="BD616" s="36"/>
    </row>
    <row r="617" spans="2:56" ht="18.600000000000001" customHeight="1">
      <c r="AY617" s="37"/>
    </row>
    <row r="618" spans="2:56" ht="18.600000000000001" customHeight="1" thickBot="1">
      <c r="D618" s="22" t="s">
        <v>60</v>
      </c>
      <c r="E618" s="22"/>
      <c r="F618" s="22"/>
      <c r="G618" s="22"/>
      <c r="H618" s="22"/>
      <c r="I618" s="22" t="s">
        <v>61</v>
      </c>
      <c r="J618" s="22"/>
      <c r="K618" s="22"/>
      <c r="L618" s="22"/>
      <c r="M618" s="23"/>
      <c r="N618" s="23"/>
      <c r="O618" s="28" t="s">
        <v>62</v>
      </c>
      <c r="P618" s="23"/>
      <c r="Q618" s="23"/>
      <c r="R618" s="23"/>
      <c r="S618" s="22"/>
      <c r="T618" s="22" t="s">
        <v>63</v>
      </c>
      <c r="U618" s="23"/>
      <c r="V618" s="23"/>
      <c r="W618" s="23"/>
      <c r="X618" s="23"/>
      <c r="Y618" s="28" t="s">
        <v>64</v>
      </c>
      <c r="Z618" s="23"/>
      <c r="AA618" s="23"/>
      <c r="AB618" s="23"/>
      <c r="AC618" s="28" t="s">
        <v>65</v>
      </c>
      <c r="AD618" s="22"/>
      <c r="AE618" s="22"/>
      <c r="AF618" s="22"/>
      <c r="AG618" s="22"/>
      <c r="AH618" s="23"/>
      <c r="AI618" s="28" t="s">
        <v>66</v>
      </c>
      <c r="AJ618" s="23"/>
      <c r="AK618" s="23"/>
      <c r="AL618" s="22"/>
      <c r="AM618" s="28" t="s">
        <v>67</v>
      </c>
      <c r="AN618" s="22"/>
      <c r="AO618" s="23"/>
      <c r="AP618" s="23"/>
      <c r="AQ618" s="23"/>
      <c r="AR618" s="23"/>
      <c r="AS618" s="28" t="s">
        <v>68</v>
      </c>
      <c r="AT618" s="23"/>
      <c r="AU618" s="23"/>
    </row>
    <row r="619" spans="2:56" ht="18.600000000000001" customHeight="1" thickBot="1">
      <c r="B619" s="11"/>
      <c r="D619" s="212" t="s">
        <v>69</v>
      </c>
      <c r="E619" s="213"/>
      <c r="F619" s="214" t="s">
        <v>70</v>
      </c>
      <c r="G619" s="215"/>
      <c r="H619" s="207"/>
      <c r="I619" s="212" t="s">
        <v>71</v>
      </c>
      <c r="J619" s="213"/>
      <c r="K619" s="214" t="s">
        <v>72</v>
      </c>
      <c r="L619" s="215"/>
      <c r="M619" s="23"/>
      <c r="N619" s="208" t="s">
        <v>73</v>
      </c>
      <c r="O619" s="209"/>
      <c r="P619" s="210" t="s">
        <v>74</v>
      </c>
      <c r="Q619" s="211"/>
      <c r="R619" s="23"/>
      <c r="S619" s="212" t="s">
        <v>75</v>
      </c>
      <c r="T619" s="213"/>
      <c r="U619" s="214" t="s">
        <v>76</v>
      </c>
      <c r="V619" s="215"/>
      <c r="W619" s="22"/>
      <c r="X619" s="208" t="s">
        <v>77</v>
      </c>
      <c r="Y619" s="209"/>
      <c r="Z619" s="210" t="s">
        <v>78</v>
      </c>
      <c r="AA619" s="211"/>
      <c r="AB619" s="22"/>
      <c r="AC619" s="212" t="s">
        <v>79</v>
      </c>
      <c r="AD619" s="213"/>
      <c r="AE619" s="214" t="s">
        <v>80</v>
      </c>
      <c r="AF619" s="215"/>
      <c r="AG619" s="22"/>
      <c r="AH619" s="208" t="s">
        <v>81</v>
      </c>
      <c r="AI619" s="209"/>
      <c r="AJ619" s="210" t="s">
        <v>82</v>
      </c>
      <c r="AK619" s="211"/>
      <c r="AL619" s="22"/>
      <c r="AM619" s="212" t="s">
        <v>83</v>
      </c>
      <c r="AN619" s="213"/>
      <c r="AO619" s="214" t="s">
        <v>84</v>
      </c>
      <c r="AP619" s="215"/>
      <c r="AQ619" s="23"/>
      <c r="AR619" s="208" t="s">
        <v>85</v>
      </c>
      <c r="AS619" s="209"/>
      <c r="AT619" s="210" t="s">
        <v>86</v>
      </c>
      <c r="AU619" s="211"/>
      <c r="AW619" s="29" t="s">
        <v>4</v>
      </c>
      <c r="AY619" s="136" t="s">
        <v>46</v>
      </c>
      <c r="AZ619" s="13"/>
      <c r="BA619" s="36"/>
      <c r="BB619" s="36"/>
      <c r="BC619" s="36"/>
      <c r="BD619" s="36"/>
    </row>
    <row r="620" spans="2:56" ht="18.600000000000001" customHeight="1" thickTop="1" thickBot="1">
      <c r="B620" s="40">
        <v>1.78</v>
      </c>
      <c r="D620" s="1">
        <v>1</v>
      </c>
      <c r="E620" s="7">
        <v>0</v>
      </c>
      <c r="F620" s="2">
        <v>0</v>
      </c>
      <c r="G620" s="8">
        <v>0</v>
      </c>
      <c r="I620" s="1">
        <v>1</v>
      </c>
      <c r="J620" s="9">
        <v>0</v>
      </c>
      <c r="K620" s="2">
        <v>0</v>
      </c>
      <c r="L620" s="9">
        <f t="shared" ref="L620" si="3489">IF(0=(1-$J$9*$K$9*$B620^2),10^14,$B620*$K$9/(1-$J$9*$K$9*$B620^2))</f>
        <v>26.352073787854959</v>
      </c>
      <c r="N620" s="1">
        <f t="shared" ref="N620" si="3490">D620*I620+F620*I623-E620*J620-G620*J623</f>
        <v>1</v>
      </c>
      <c r="O620" s="9">
        <f t="shared" ref="O620" si="3491">(D620*J620+E620*I620+F620*J623+G620*I623)</f>
        <v>0</v>
      </c>
      <c r="P620" s="2">
        <f t="shared" ref="P620" si="3492">D620*K620+F620*K623-E620*L620-G620*L623</f>
        <v>0</v>
      </c>
      <c r="Q620" s="8">
        <f t="shared" ref="Q620" si="3493">(D620*L620+E620*K620+F620*L623+G620*K623)</f>
        <v>26.352073787854959</v>
      </c>
      <c r="S620" s="1">
        <v>1</v>
      </c>
      <c r="T620" s="7">
        <v>0</v>
      </c>
      <c r="U620" s="2">
        <v>0</v>
      </c>
      <c r="V620" s="8">
        <v>0</v>
      </c>
      <c r="X620" s="1">
        <f t="shared" ref="X620" si="3494">N620*S620+P620*S623-O620*T620-Q620*T623</f>
        <v>-55.723792773428926</v>
      </c>
      <c r="Y620" s="9">
        <f t="shared" ref="Y620" si="3495">(N620*T620+O620*S620+P620*T623+Q620*S623)</f>
        <v>0</v>
      </c>
      <c r="Z620" s="2">
        <f t="shared" ref="Z620" si="3496">N620*U620+P620*U623-O620*V620-Q620*V623</f>
        <v>0</v>
      </c>
      <c r="AA620" s="8">
        <f t="shared" ref="AA620" si="3497">(N620*V620+O620*U620+P620*V623+Q620*U623)</f>
        <v>26.352073787854959</v>
      </c>
      <c r="AB620" s="22"/>
      <c r="AC620" s="1">
        <v>1</v>
      </c>
      <c r="AD620" s="9">
        <v>0</v>
      </c>
      <c r="AE620" s="2">
        <v>0</v>
      </c>
      <c r="AF620" s="9">
        <f t="shared" ref="AF620" si="3498">$B620*$AE$9</f>
        <v>1.4430282000000001</v>
      </c>
      <c r="AH620" s="1">
        <f t="shared" ref="AH620" si="3499">X620*AC620+Z620*AC623-Y620*AD620-AA620*AD623</f>
        <v>-55.723792773428926</v>
      </c>
      <c r="AI620" s="9">
        <f t="shared" ref="AI620" si="3500">(X620*AD620+Y620*AC620+Z620*AD623+AA620*AC623)</f>
        <v>0</v>
      </c>
      <c r="AJ620" s="2">
        <f t="shared" ref="AJ620" si="3501">X620*AE620+Z620*AE623-Y620*AF620-AA620*AF623</f>
        <v>0</v>
      </c>
      <c r="AK620" s="8">
        <f t="shared" ref="AK620" si="3502">(X620*AF620+Y620*AE620+Z620*AF623+AA620*AE623)</f>
        <v>-54.058930595159197</v>
      </c>
      <c r="AM620" s="18">
        <v>1</v>
      </c>
      <c r="AN620" s="25">
        <v>0</v>
      </c>
      <c r="AO620" s="14">
        <v>0</v>
      </c>
      <c r="AP620" s="24">
        <v>0</v>
      </c>
      <c r="AR620" s="1">
        <f t="shared" ref="AR620" si="3503">AH620*AM620+AJ620*AM623-AI620*AN620-AK620*AN623</f>
        <v>-55.723792773428926</v>
      </c>
      <c r="AS620" s="9">
        <f t="shared" ref="AS620" si="3504">(AH620*AN620+AI620*AM620+AJ620*AN623+AK620*AM623)</f>
        <v>-54.058930595159197</v>
      </c>
      <c r="AT620" s="2">
        <f t="shared" ref="AT620" si="3505">AH620*AO620+AJ620*AO623-AI620*AP620-AK620*AP623</f>
        <v>0</v>
      </c>
      <c r="AU620" s="8">
        <f t="shared" ref="AU620" si="3506">(AH620*AP620+AI620*AO620+AJ620*AP623+AK620*AO623)</f>
        <v>-54.058930595159197</v>
      </c>
      <c r="AW620" s="30">
        <f t="shared" ref="AW620" si="3507">20*LOG(((1+$AN$9)/$AN$9)/((AR620+AR623)^2+(AS620+AS623)^2)^0.5)</f>
        <v>-34.661353983220849</v>
      </c>
      <c r="AY620" s="137">
        <f t="shared" ref="AY620" si="3508">((AR620^2+AS620^2)^0.5)/((AR623^2+AS623^2)^0.5)</f>
        <v>1.0309765232829697</v>
      </c>
      <c r="AZ620" s="13"/>
      <c r="BA620" s="36"/>
      <c r="BB620" s="36"/>
      <c r="BC620" s="36"/>
      <c r="BD620" s="36"/>
    </row>
    <row r="621" spans="2:56" ht="18.600000000000001" customHeight="1" thickBot="1">
      <c r="D621" s="3"/>
      <c r="G621" s="4"/>
      <c r="I621" s="3"/>
      <c r="L621" s="4"/>
      <c r="N621" s="3"/>
      <c r="Q621" s="4"/>
      <c r="S621" s="3"/>
      <c r="V621" s="4"/>
      <c r="X621" s="3"/>
      <c r="AA621" s="4"/>
      <c r="AC621" s="3"/>
      <c r="AF621" s="4"/>
      <c r="AH621" s="3"/>
      <c r="AK621" s="4"/>
      <c r="AM621" s="18"/>
      <c r="AN621" s="14"/>
      <c r="AO621" s="14"/>
      <c r="AP621" s="19"/>
      <c r="AR621" s="3"/>
      <c r="AU621" s="4"/>
      <c r="AY621" s="138"/>
      <c r="AZ621" s="13"/>
      <c r="BA621" s="36"/>
      <c r="BB621" s="36"/>
      <c r="BC621" s="36"/>
      <c r="BD621" s="36"/>
    </row>
    <row r="622" spans="2:56" ht="18.600000000000001" customHeight="1" thickBot="1">
      <c r="D622" s="216" t="s">
        <v>87</v>
      </c>
      <c r="E622" s="217"/>
      <c r="F622" s="218" t="s">
        <v>88</v>
      </c>
      <c r="G622" s="219"/>
      <c r="H622" s="207"/>
      <c r="I622" s="216" t="s">
        <v>89</v>
      </c>
      <c r="J622" s="217"/>
      <c r="K622" s="218" t="s">
        <v>90</v>
      </c>
      <c r="L622" s="219"/>
      <c r="N622" s="208" t="s">
        <v>7</v>
      </c>
      <c r="O622" s="209"/>
      <c r="P622" s="210" t="s">
        <v>8</v>
      </c>
      <c r="Q622" s="211"/>
      <c r="S622" s="216" t="s">
        <v>91</v>
      </c>
      <c r="T622" s="217"/>
      <c r="U622" s="218" t="s">
        <v>92</v>
      </c>
      <c r="V622" s="219"/>
      <c r="W622" s="22"/>
      <c r="X622" s="208" t="s">
        <v>93</v>
      </c>
      <c r="Y622" s="209"/>
      <c r="Z622" s="210" t="s">
        <v>94</v>
      </c>
      <c r="AA622" s="211"/>
      <c r="AB622" s="22"/>
      <c r="AC622" s="216" t="s">
        <v>3</v>
      </c>
      <c r="AD622" s="217"/>
      <c r="AE622" s="218" t="s">
        <v>2</v>
      </c>
      <c r="AF622" s="219"/>
      <c r="AG622" s="22"/>
      <c r="AH622" s="208" t="s">
        <v>95</v>
      </c>
      <c r="AI622" s="209"/>
      <c r="AJ622" s="210" t="s">
        <v>96</v>
      </c>
      <c r="AK622" s="211"/>
      <c r="AL622" s="22"/>
      <c r="AM622" s="216" t="s">
        <v>97</v>
      </c>
      <c r="AN622" s="217"/>
      <c r="AO622" s="218" t="s">
        <v>98</v>
      </c>
      <c r="AP622" s="219"/>
      <c r="AR622" s="208" t="s">
        <v>99</v>
      </c>
      <c r="AS622" s="209"/>
      <c r="AT622" s="210" t="s">
        <v>100</v>
      </c>
      <c r="AU622" s="211"/>
      <c r="AW622" s="48" t="s">
        <v>10</v>
      </c>
      <c r="AY622" s="139" t="s">
        <v>47</v>
      </c>
      <c r="AZ622" s="13"/>
      <c r="BA622" s="36"/>
      <c r="BB622" s="36"/>
      <c r="BC622" s="36"/>
      <c r="BD622" s="36"/>
    </row>
    <row r="623" spans="2:56" ht="18.600000000000001" customHeight="1" thickTop="1" thickBot="1">
      <c r="D623" s="1">
        <v>0</v>
      </c>
      <c r="E623" s="8">
        <f t="shared" ref="E623" si="3509">$E$9*$B620</f>
        <v>1.0087438000000002</v>
      </c>
      <c r="F623" s="2">
        <v>1</v>
      </c>
      <c r="G623" s="8">
        <v>0</v>
      </c>
      <c r="I623" s="1">
        <v>0</v>
      </c>
      <c r="J623" s="9">
        <v>0</v>
      </c>
      <c r="K623" s="2">
        <v>1</v>
      </c>
      <c r="L623" s="8">
        <v>0</v>
      </c>
      <c r="N623" s="1">
        <f t="shared" ref="N623" si="3510">D623*I620+F623*I623-E623*J620-G623*J623</f>
        <v>0</v>
      </c>
      <c r="O623" s="9">
        <f t="shared" ref="O623" si="3511">(D623*J620+E623*I620+F623*J623+G623*I623)</f>
        <v>1.0087438000000002</v>
      </c>
      <c r="P623" s="2">
        <f t="shared" ref="P623" si="3512">D623*K620+F623*K623-E623*L620-G623*L623</f>
        <v>-25.58249105064121</v>
      </c>
      <c r="Q623" s="8">
        <f t="shared" ref="Q623" si="3513">(D623*L620+E623*K620+F623*L623+G623*K623)</f>
        <v>0</v>
      </c>
      <c r="S623" s="1">
        <v>0</v>
      </c>
      <c r="T623" s="8">
        <f t="shared" ref="T623" si="3514">$T$9*$B620</f>
        <v>2.1525362000000001</v>
      </c>
      <c r="U623" s="2">
        <v>1</v>
      </c>
      <c r="V623" s="8">
        <v>0</v>
      </c>
      <c r="X623" s="1">
        <f t="shared" ref="X623" si="3515">N623*S620+P623*S623-O623*T620-Q623*T623</f>
        <v>0</v>
      </c>
      <c r="Y623" s="9">
        <f t="shared" ref="Y623" si="3516">(N623*T620+O623*S620+P623*T623+Q623*S623)</f>
        <v>-54.058494272681244</v>
      </c>
      <c r="Z623" s="2">
        <f t="shared" ref="Z623" si="3517">N623*U620+P623*U623-O623*V620-Q623*V623</f>
        <v>-25.58249105064121</v>
      </c>
      <c r="AA623" s="8">
        <f t="shared" ref="AA623" si="3518">(N623*V620+O623*U620+P623*V623+Q623*U623)</f>
        <v>0</v>
      </c>
      <c r="AB623" s="22"/>
      <c r="AC623" s="1">
        <v>0</v>
      </c>
      <c r="AD623" s="9">
        <v>0</v>
      </c>
      <c r="AE623" s="2">
        <v>1</v>
      </c>
      <c r="AF623" s="8">
        <v>0</v>
      </c>
      <c r="AH623" s="1">
        <f t="shared" ref="AH623" si="3519">X623*AC620+Z623*AC623-Y623*AD620-AA623*AD623</f>
        <v>0</v>
      </c>
      <c r="AI623" s="9">
        <f t="shared" ref="AI623" si="3520">(X623*AD620+Y623*AC620+Z623*AD623+AA623*AC623)</f>
        <v>-54.058494272681244</v>
      </c>
      <c r="AJ623" s="2">
        <f t="shared" ref="AJ623" si="3521">X623*AE620+Z623*AE623-Y623*AF620-AA623*AF623</f>
        <v>52.425440634376315</v>
      </c>
      <c r="AK623" s="8">
        <f t="shared" ref="AK623" si="3522">(X623*AF620+Y623*AE620+Z623*AF623+AA623*AE623)</f>
        <v>0</v>
      </c>
      <c r="AM623" s="20">
        <f t="shared" ref="AM623" si="3523">1/$AN$9</f>
        <v>1</v>
      </c>
      <c r="AN623" s="27">
        <v>0</v>
      </c>
      <c r="AO623" s="21">
        <v>1</v>
      </c>
      <c r="AP623" s="26">
        <v>0</v>
      </c>
      <c r="AR623" s="1">
        <f t="shared" ref="AR623" si="3524">AH623*AM620+AJ623*AM623-AI623*AN620-AK623*AN623</f>
        <v>52.425440634376315</v>
      </c>
      <c r="AS623" s="9">
        <f t="shared" ref="AS623" si="3525">(AH623*AN620+AI623*AM620+AJ623*AN623+AK623*AM623)</f>
        <v>-54.058494272681244</v>
      </c>
      <c r="AT623" s="2">
        <f t="shared" ref="AT623" si="3526">AH623*AO620+AJ623*AO623-AI623*AP620-AK623*AP623</f>
        <v>52.425440634376315</v>
      </c>
      <c r="AU623" s="8">
        <f t="shared" ref="AU623" si="3527">(AH623*AP620+AI623*AO620+AJ623*AP623+AK623*AO623)</f>
        <v>0</v>
      </c>
      <c r="AW623" s="49">
        <f t="shared" ref="AW623" si="3528">(180/PI())*ATAN(-1*(AS620/AR620))</f>
        <v>-44.131172357286992</v>
      </c>
      <c r="AY623" s="140">
        <f t="shared" ref="AY623" si="3529">20*LOG(((1-(10^(AW620/20)^2)*(1-((1-AY620)/(1+AY620))^2))^0.5))</f>
        <v>-1.4846432350682467E-3</v>
      </c>
      <c r="AZ623" s="13"/>
      <c r="BA623" s="36"/>
      <c r="BB623" s="36"/>
      <c r="BC623" s="36"/>
      <c r="BD623" s="36"/>
    </row>
    <row r="624" spans="2:56" ht="18.600000000000001" customHeight="1">
      <c r="AY624" s="37"/>
    </row>
    <row r="625" spans="2:56" ht="18.600000000000001" customHeight="1" thickBot="1">
      <c r="D625" s="22" t="s">
        <v>60</v>
      </c>
      <c r="E625" s="22"/>
      <c r="F625" s="22"/>
      <c r="G625" s="22"/>
      <c r="H625" s="22"/>
      <c r="I625" s="22" t="s">
        <v>61</v>
      </c>
      <c r="J625" s="22"/>
      <c r="K625" s="22"/>
      <c r="L625" s="22"/>
      <c r="M625" s="23"/>
      <c r="N625" s="23"/>
      <c r="O625" s="28" t="s">
        <v>62</v>
      </c>
      <c r="P625" s="23"/>
      <c r="Q625" s="23"/>
      <c r="R625" s="23"/>
      <c r="S625" s="22"/>
      <c r="T625" s="22" t="s">
        <v>63</v>
      </c>
      <c r="U625" s="23"/>
      <c r="V625" s="23"/>
      <c r="W625" s="23"/>
      <c r="X625" s="23"/>
      <c r="Y625" s="28" t="s">
        <v>64</v>
      </c>
      <c r="Z625" s="23"/>
      <c r="AA625" s="23"/>
      <c r="AB625" s="23"/>
      <c r="AC625" s="28" t="s">
        <v>65</v>
      </c>
      <c r="AD625" s="22"/>
      <c r="AE625" s="22"/>
      <c r="AF625" s="22"/>
      <c r="AG625" s="22"/>
      <c r="AH625" s="23"/>
      <c r="AI625" s="28" t="s">
        <v>66</v>
      </c>
      <c r="AJ625" s="23"/>
      <c r="AK625" s="23"/>
      <c r="AL625" s="22"/>
      <c r="AM625" s="28" t="s">
        <v>67</v>
      </c>
      <c r="AN625" s="22"/>
      <c r="AO625" s="23"/>
      <c r="AP625" s="23"/>
      <c r="AQ625" s="23"/>
      <c r="AR625" s="23"/>
      <c r="AS625" s="28" t="s">
        <v>68</v>
      </c>
      <c r="AT625" s="23"/>
      <c r="AU625" s="23"/>
    </row>
    <row r="626" spans="2:56" ht="18.600000000000001" customHeight="1" thickBot="1">
      <c r="B626" s="11"/>
      <c r="D626" s="212" t="s">
        <v>69</v>
      </c>
      <c r="E626" s="213"/>
      <c r="F626" s="214" t="s">
        <v>70</v>
      </c>
      <c r="G626" s="215"/>
      <c r="H626" s="207"/>
      <c r="I626" s="212" t="s">
        <v>71</v>
      </c>
      <c r="J626" s="213"/>
      <c r="K626" s="214" t="s">
        <v>72</v>
      </c>
      <c r="L626" s="215"/>
      <c r="M626" s="23"/>
      <c r="N626" s="208" t="s">
        <v>73</v>
      </c>
      <c r="O626" s="209"/>
      <c r="P626" s="210" t="s">
        <v>74</v>
      </c>
      <c r="Q626" s="211"/>
      <c r="R626" s="23"/>
      <c r="S626" s="212" t="s">
        <v>75</v>
      </c>
      <c r="T626" s="213"/>
      <c r="U626" s="214" t="s">
        <v>76</v>
      </c>
      <c r="V626" s="215"/>
      <c r="W626" s="22"/>
      <c r="X626" s="208" t="s">
        <v>77</v>
      </c>
      <c r="Y626" s="209"/>
      <c r="Z626" s="210" t="s">
        <v>78</v>
      </c>
      <c r="AA626" s="211"/>
      <c r="AB626" s="22"/>
      <c r="AC626" s="212" t="s">
        <v>79</v>
      </c>
      <c r="AD626" s="213"/>
      <c r="AE626" s="214" t="s">
        <v>80</v>
      </c>
      <c r="AF626" s="215"/>
      <c r="AG626" s="22"/>
      <c r="AH626" s="208" t="s">
        <v>81</v>
      </c>
      <c r="AI626" s="209"/>
      <c r="AJ626" s="210" t="s">
        <v>82</v>
      </c>
      <c r="AK626" s="211"/>
      <c r="AL626" s="22"/>
      <c r="AM626" s="212" t="s">
        <v>83</v>
      </c>
      <c r="AN626" s="213"/>
      <c r="AO626" s="214" t="s">
        <v>84</v>
      </c>
      <c r="AP626" s="215"/>
      <c r="AQ626" s="23"/>
      <c r="AR626" s="208" t="s">
        <v>85</v>
      </c>
      <c r="AS626" s="209"/>
      <c r="AT626" s="210" t="s">
        <v>86</v>
      </c>
      <c r="AU626" s="211"/>
      <c r="AW626" s="29" t="s">
        <v>4</v>
      </c>
      <c r="AY626" s="136" t="s">
        <v>46</v>
      </c>
      <c r="AZ626" s="13"/>
      <c r="BA626" s="36"/>
      <c r="BB626" s="36"/>
      <c r="BC626" s="36"/>
      <c r="BD626" s="36"/>
    </row>
    <row r="627" spans="2:56" ht="18.600000000000001" customHeight="1" thickTop="1" thickBot="1">
      <c r="B627" s="40">
        <v>1.8</v>
      </c>
      <c r="D627" s="1">
        <v>1</v>
      </c>
      <c r="E627" s="7">
        <v>0</v>
      </c>
      <c r="F627" s="2">
        <v>0</v>
      </c>
      <c r="G627" s="8">
        <v>0</v>
      </c>
      <c r="I627" s="1">
        <v>1</v>
      </c>
      <c r="J627" s="9">
        <v>0</v>
      </c>
      <c r="K627" s="2">
        <v>0</v>
      </c>
      <c r="L627" s="9">
        <f t="shared" ref="L627" si="3530">IF(0=(1-$J$9*$K$9*$B627^2),10^14,$B627*$K$9/(1-$J$9*$K$9*$B627^2))</f>
        <v>39.419187084996388</v>
      </c>
      <c r="N627" s="1">
        <f t="shared" ref="N627" si="3531">D627*I627+F627*I630-E627*J627-G627*J630</f>
        <v>1</v>
      </c>
      <c r="O627" s="9">
        <f t="shared" ref="O627" si="3532">(D627*J627+E627*I627+F627*J630+G627*I630)</f>
        <v>0</v>
      </c>
      <c r="P627" s="2">
        <f t="shared" ref="P627" si="3533">D627*K627+F627*K630-E627*L627-G627*L630</f>
        <v>0</v>
      </c>
      <c r="Q627" s="8">
        <f t="shared" ref="Q627" si="3534">(D627*L627+E627*K627+F627*L630+G627*K630)</f>
        <v>39.419187084996388</v>
      </c>
      <c r="S627" s="1">
        <v>1</v>
      </c>
      <c r="T627" s="7">
        <v>0</v>
      </c>
      <c r="U627" s="2">
        <v>0</v>
      </c>
      <c r="V627" s="8">
        <v>0</v>
      </c>
      <c r="X627" s="1">
        <f t="shared" ref="X627" si="3535">N627*S627+P627*S630-O627*T627-Q627*T630</f>
        <v>-84.804611750027505</v>
      </c>
      <c r="Y627" s="9">
        <f t="shared" ref="Y627" si="3536">(N627*T627+O627*S627+P627*T630+Q627*S630)</f>
        <v>0</v>
      </c>
      <c r="Z627" s="2">
        <f t="shared" ref="Z627" si="3537">N627*U627+P627*U630-O627*V627-Q627*V630</f>
        <v>0</v>
      </c>
      <c r="AA627" s="8">
        <f t="shared" ref="AA627" si="3538">(N627*V627+O627*U627+P627*V630+Q627*U630)</f>
        <v>39.419187084996388</v>
      </c>
      <c r="AB627" s="22"/>
      <c r="AC627" s="1">
        <v>1</v>
      </c>
      <c r="AD627" s="9">
        <v>0</v>
      </c>
      <c r="AE627" s="2">
        <v>0</v>
      </c>
      <c r="AF627" s="9">
        <f t="shared" ref="AF627" si="3539">$B627*$AE$9</f>
        <v>1.4592420000000002</v>
      </c>
      <c r="AH627" s="1">
        <f t="shared" ref="AH627" si="3540">X627*AC627+Z627*AC630-Y627*AD627-AA627*AD630</f>
        <v>-84.804611750027505</v>
      </c>
      <c r="AI627" s="9">
        <f t="shared" ref="AI627" si="3541">(X627*AD627+Y627*AC627+Z627*AD630+AA627*AC630)</f>
        <v>0</v>
      </c>
      <c r="AJ627" s="2">
        <f t="shared" ref="AJ627" si="3542">X627*AE627+Z627*AE630-Y627*AF627-AA627*AF630</f>
        <v>0</v>
      </c>
      <c r="AK627" s="8">
        <f t="shared" ref="AK627" si="3543">(X627*AF627+Y627*AE627+Z627*AF630+AA627*AE630)</f>
        <v>-84.331264174337264</v>
      </c>
      <c r="AM627" s="18">
        <v>1</v>
      </c>
      <c r="AN627" s="25">
        <v>0</v>
      </c>
      <c r="AO627" s="14">
        <v>0</v>
      </c>
      <c r="AP627" s="24">
        <v>0</v>
      </c>
      <c r="AR627" s="1">
        <f t="shared" ref="AR627" si="3544">AH627*AM627+AJ627*AM630-AI627*AN627-AK627*AN630</f>
        <v>-84.804611750027505</v>
      </c>
      <c r="AS627" s="9">
        <f t="shared" ref="AS627" si="3545">(AH627*AN627+AI627*AM627+AJ627*AN630+AK627*AM630)</f>
        <v>-84.331264174337264</v>
      </c>
      <c r="AT627" s="2">
        <f t="shared" ref="AT627" si="3546">AH627*AO627+AJ627*AO630-AI627*AP627-AK627*AP630</f>
        <v>0</v>
      </c>
      <c r="AU627" s="8">
        <f t="shared" ref="AU627" si="3547">(AH627*AP627+AI627*AO627+AJ627*AP630+AK627*AO630)</f>
        <v>-84.331264174337264</v>
      </c>
      <c r="AW627" s="30">
        <f t="shared" ref="AW627" si="3548">20*LOG(((1+$AN$9)/$AN$9)/((AR627+AR630)^2+(AS627+AS630)^2)^0.5)</f>
        <v>-38.519877518089977</v>
      </c>
      <c r="AY627" s="137">
        <f t="shared" ref="AY627" si="3549">((AR627^2+AS627^2)^0.5)/((AR630^2+AS630^2)^0.5)</f>
        <v>1.005691222189717</v>
      </c>
      <c r="AZ627" s="13"/>
      <c r="BA627" s="36"/>
      <c r="BB627" s="36"/>
      <c r="BC627" s="36"/>
      <c r="BD627" s="36"/>
    </row>
    <row r="628" spans="2:56" ht="18.600000000000001" customHeight="1" thickBot="1">
      <c r="D628" s="3"/>
      <c r="G628" s="4"/>
      <c r="I628" s="3"/>
      <c r="L628" s="4"/>
      <c r="N628" s="3"/>
      <c r="Q628" s="4"/>
      <c r="S628" s="3"/>
      <c r="V628" s="4"/>
      <c r="X628" s="3"/>
      <c r="AA628" s="4"/>
      <c r="AC628" s="3"/>
      <c r="AF628" s="4"/>
      <c r="AH628" s="3"/>
      <c r="AK628" s="4"/>
      <c r="AM628" s="18"/>
      <c r="AN628" s="14"/>
      <c r="AO628" s="14"/>
      <c r="AP628" s="19"/>
      <c r="AR628" s="3"/>
      <c r="AU628" s="4"/>
      <c r="AY628" s="138"/>
      <c r="AZ628" s="13"/>
      <c r="BA628" s="36"/>
      <c r="BB628" s="36"/>
      <c r="BC628" s="36"/>
      <c r="BD628" s="36"/>
    </row>
    <row r="629" spans="2:56" ht="18.600000000000001" customHeight="1" thickBot="1">
      <c r="D629" s="216" t="s">
        <v>87</v>
      </c>
      <c r="E629" s="217"/>
      <c r="F629" s="218" t="s">
        <v>88</v>
      </c>
      <c r="G629" s="219"/>
      <c r="H629" s="207"/>
      <c r="I629" s="216" t="s">
        <v>89</v>
      </c>
      <c r="J629" s="217"/>
      <c r="K629" s="218" t="s">
        <v>90</v>
      </c>
      <c r="L629" s="219"/>
      <c r="N629" s="208" t="s">
        <v>7</v>
      </c>
      <c r="O629" s="209"/>
      <c r="P629" s="210" t="s">
        <v>8</v>
      </c>
      <c r="Q629" s="211"/>
      <c r="S629" s="216" t="s">
        <v>91</v>
      </c>
      <c r="T629" s="217"/>
      <c r="U629" s="218" t="s">
        <v>92</v>
      </c>
      <c r="V629" s="219"/>
      <c r="W629" s="22"/>
      <c r="X629" s="208" t="s">
        <v>93</v>
      </c>
      <c r="Y629" s="209"/>
      <c r="Z629" s="210" t="s">
        <v>94</v>
      </c>
      <c r="AA629" s="211"/>
      <c r="AB629" s="22"/>
      <c r="AC629" s="216" t="s">
        <v>3</v>
      </c>
      <c r="AD629" s="217"/>
      <c r="AE629" s="218" t="s">
        <v>2</v>
      </c>
      <c r="AF629" s="219"/>
      <c r="AG629" s="22"/>
      <c r="AH629" s="208" t="s">
        <v>95</v>
      </c>
      <c r="AI629" s="209"/>
      <c r="AJ629" s="210" t="s">
        <v>96</v>
      </c>
      <c r="AK629" s="211"/>
      <c r="AL629" s="22"/>
      <c r="AM629" s="216" t="s">
        <v>97</v>
      </c>
      <c r="AN629" s="217"/>
      <c r="AO629" s="218" t="s">
        <v>98</v>
      </c>
      <c r="AP629" s="219"/>
      <c r="AR629" s="208" t="s">
        <v>99</v>
      </c>
      <c r="AS629" s="209"/>
      <c r="AT629" s="210" t="s">
        <v>100</v>
      </c>
      <c r="AU629" s="211"/>
      <c r="AW629" s="48" t="s">
        <v>10</v>
      </c>
      <c r="AY629" s="139" t="s">
        <v>47</v>
      </c>
      <c r="AZ629" s="13"/>
      <c r="BA629" s="36"/>
      <c r="BB629" s="36"/>
      <c r="BC629" s="36"/>
      <c r="BD629" s="36"/>
    </row>
    <row r="630" spans="2:56" ht="18.600000000000001" customHeight="1" thickTop="1" thickBot="1">
      <c r="D630" s="1">
        <v>0</v>
      </c>
      <c r="E630" s="8">
        <f t="shared" ref="E630" si="3550">$E$9*$B627</f>
        <v>1.020078</v>
      </c>
      <c r="F630" s="2">
        <v>1</v>
      </c>
      <c r="G630" s="8">
        <v>0</v>
      </c>
      <c r="I630" s="1">
        <v>0</v>
      </c>
      <c r="J630" s="9">
        <v>0</v>
      </c>
      <c r="K630" s="2">
        <v>1</v>
      </c>
      <c r="L630" s="8">
        <v>0</v>
      </c>
      <c r="N630" s="1">
        <f t="shared" ref="N630" si="3551">D630*I627+F630*I630-E630*J627-G630*J630</f>
        <v>0</v>
      </c>
      <c r="O630" s="9">
        <f t="shared" ref="O630" si="3552">(D630*J627+E630*I627+F630*J630+G630*I630)</f>
        <v>1.020078</v>
      </c>
      <c r="P630" s="2">
        <f t="shared" ref="P630" si="3553">D630*K627+F630*K630-E630*L627-G630*L630</f>
        <v>-39.210645523288946</v>
      </c>
      <c r="Q630" s="8">
        <f t="shared" ref="Q630" si="3554">(D630*L627+E630*K627+F630*L630+G630*K630)</f>
        <v>0</v>
      </c>
      <c r="S630" s="1">
        <v>0</v>
      </c>
      <c r="T630" s="8">
        <f t="shared" ref="T630" si="3555">$T$9*$B627</f>
        <v>2.1767219999999998</v>
      </c>
      <c r="U630" s="2">
        <v>1</v>
      </c>
      <c r="V630" s="8">
        <v>0</v>
      </c>
      <c r="X630" s="1">
        <f t="shared" ref="X630" si="3556">N630*S627+P630*S630-O630*T627-Q630*T630</f>
        <v>0</v>
      </c>
      <c r="Y630" s="9">
        <f t="shared" ref="Y630" si="3557">(N630*T627+O630*S627+P630*T630+Q630*S630)</f>
        <v>-84.330596744744554</v>
      </c>
      <c r="Z630" s="2">
        <f t="shared" ref="Z630" si="3558">N630*U627+P630*U630-O630*V627-Q630*V630</f>
        <v>-39.210645523288946</v>
      </c>
      <c r="AA630" s="8">
        <f t="shared" ref="AA630" si="3559">(N630*V627+O630*U627+P630*V630+Q630*U630)</f>
        <v>0</v>
      </c>
      <c r="AB630" s="22"/>
      <c r="AC630" s="1">
        <v>0</v>
      </c>
      <c r="AD630" s="9">
        <v>0</v>
      </c>
      <c r="AE630" s="2">
        <v>1</v>
      </c>
      <c r="AF630" s="8">
        <v>0</v>
      </c>
      <c r="AH630" s="1">
        <f t="shared" ref="AH630" si="3560">X630*AC627+Z630*AC630-Y630*AD627-AA630*AD630</f>
        <v>0</v>
      </c>
      <c r="AI630" s="9">
        <f t="shared" ref="AI630" si="3561">(X630*AD627+Y630*AC627+Z630*AD630+AA630*AC630)</f>
        <v>-84.330596744744554</v>
      </c>
      <c r="AJ630" s="2">
        <f t="shared" ref="AJ630" si="3562">X630*AE627+Z630*AE630-Y630*AF627-AA630*AF630</f>
        <v>83.848103131705599</v>
      </c>
      <c r="AK630" s="8">
        <f t="shared" ref="AK630" si="3563">(X630*AF627+Y630*AE627+Z630*AF630+AA630*AE630)</f>
        <v>0</v>
      </c>
      <c r="AM630" s="20">
        <f t="shared" ref="AM630" si="3564">1/$AN$9</f>
        <v>1</v>
      </c>
      <c r="AN630" s="27">
        <v>0</v>
      </c>
      <c r="AO630" s="21">
        <v>1</v>
      </c>
      <c r="AP630" s="26">
        <v>0</v>
      </c>
      <c r="AR630" s="1">
        <f t="shared" ref="AR630" si="3565">AH630*AM627+AJ630*AM630-AI630*AN627-AK630*AN630</f>
        <v>83.848103131705599</v>
      </c>
      <c r="AS630" s="9">
        <f t="shared" ref="AS630" si="3566">(AH630*AN627+AI630*AM627+AJ630*AN630+AK630*AM630)</f>
        <v>-84.330596744744554</v>
      </c>
      <c r="AT630" s="2">
        <f t="shared" ref="AT630" si="3567">AH630*AO627+AJ630*AO630-AI630*AP627-AK630*AP630</f>
        <v>83.848103131705599</v>
      </c>
      <c r="AU630" s="8">
        <f t="shared" ref="AU630" si="3568">(AH630*AP627+AI630*AO627+AJ630*AP630+AK630*AO630)</f>
        <v>0</v>
      </c>
      <c r="AW630" s="49">
        <f t="shared" ref="AW630" si="3569">(180/PI())*ATAN(-1*(AS627/AR627))</f>
        <v>-44.839651124423717</v>
      </c>
      <c r="AY630" s="140">
        <f t="shared" ref="AY630" si="3570">20*LOG(((1-(10^(AW627/20)^2)*(1-((1-AY627)/(1+AY627))^2))^0.5))</f>
        <v>-6.106939211445139E-4</v>
      </c>
      <c r="AZ630" s="13"/>
      <c r="BA630" s="36"/>
      <c r="BB630" s="36"/>
      <c r="BC630" s="36"/>
      <c r="BD630" s="36"/>
    </row>
    <row r="631" spans="2:56" ht="18.600000000000001" customHeight="1">
      <c r="AY631" s="37"/>
    </row>
    <row r="632" spans="2:56" ht="18.600000000000001" customHeight="1" thickBot="1">
      <c r="D632" s="22" t="s">
        <v>60</v>
      </c>
      <c r="E632" s="22"/>
      <c r="F632" s="22"/>
      <c r="G632" s="22"/>
      <c r="H632" s="22"/>
      <c r="I632" s="22" t="s">
        <v>61</v>
      </c>
      <c r="J632" s="22"/>
      <c r="K632" s="22"/>
      <c r="L632" s="22"/>
      <c r="M632" s="23"/>
      <c r="N632" s="23"/>
      <c r="O632" s="28" t="s">
        <v>62</v>
      </c>
      <c r="P632" s="23"/>
      <c r="Q632" s="23"/>
      <c r="R632" s="23"/>
      <c r="S632" s="22"/>
      <c r="T632" s="22" t="s">
        <v>63</v>
      </c>
      <c r="U632" s="23"/>
      <c r="V632" s="23"/>
      <c r="W632" s="23"/>
      <c r="X632" s="23"/>
      <c r="Y632" s="28" t="s">
        <v>64</v>
      </c>
      <c r="Z632" s="23"/>
      <c r="AA632" s="23"/>
      <c r="AB632" s="23"/>
      <c r="AC632" s="28" t="s">
        <v>65</v>
      </c>
      <c r="AD632" s="22"/>
      <c r="AE632" s="22"/>
      <c r="AF632" s="22"/>
      <c r="AG632" s="22"/>
      <c r="AH632" s="23"/>
      <c r="AI632" s="28" t="s">
        <v>66</v>
      </c>
      <c r="AJ632" s="23"/>
      <c r="AK632" s="23"/>
      <c r="AL632" s="22"/>
      <c r="AM632" s="28" t="s">
        <v>67</v>
      </c>
      <c r="AN632" s="22"/>
      <c r="AO632" s="23"/>
      <c r="AP632" s="23"/>
      <c r="AQ632" s="23"/>
      <c r="AR632" s="23"/>
      <c r="AS632" s="28" t="s">
        <v>68</v>
      </c>
      <c r="AT632" s="23"/>
      <c r="AU632" s="23"/>
    </row>
    <row r="633" spans="2:56" ht="18.600000000000001" customHeight="1" thickBot="1">
      <c r="B633" s="11"/>
      <c r="D633" s="212" t="s">
        <v>69</v>
      </c>
      <c r="E633" s="213"/>
      <c r="F633" s="214" t="s">
        <v>70</v>
      </c>
      <c r="G633" s="215"/>
      <c r="H633" s="207"/>
      <c r="I633" s="212" t="s">
        <v>71</v>
      </c>
      <c r="J633" s="213"/>
      <c r="K633" s="214" t="s">
        <v>72</v>
      </c>
      <c r="L633" s="215"/>
      <c r="M633" s="23"/>
      <c r="N633" s="208" t="s">
        <v>73</v>
      </c>
      <c r="O633" s="209"/>
      <c r="P633" s="210" t="s">
        <v>74</v>
      </c>
      <c r="Q633" s="211"/>
      <c r="R633" s="23"/>
      <c r="S633" s="212" t="s">
        <v>75</v>
      </c>
      <c r="T633" s="213"/>
      <c r="U633" s="214" t="s">
        <v>76</v>
      </c>
      <c r="V633" s="215"/>
      <c r="W633" s="22"/>
      <c r="X633" s="208" t="s">
        <v>77</v>
      </c>
      <c r="Y633" s="209"/>
      <c r="Z633" s="210" t="s">
        <v>78</v>
      </c>
      <c r="AA633" s="211"/>
      <c r="AB633" s="22"/>
      <c r="AC633" s="212" t="s">
        <v>79</v>
      </c>
      <c r="AD633" s="213"/>
      <c r="AE633" s="214" t="s">
        <v>80</v>
      </c>
      <c r="AF633" s="215"/>
      <c r="AG633" s="22"/>
      <c r="AH633" s="208" t="s">
        <v>81</v>
      </c>
      <c r="AI633" s="209"/>
      <c r="AJ633" s="210" t="s">
        <v>82</v>
      </c>
      <c r="AK633" s="211"/>
      <c r="AL633" s="22"/>
      <c r="AM633" s="212" t="s">
        <v>83</v>
      </c>
      <c r="AN633" s="213"/>
      <c r="AO633" s="214" t="s">
        <v>84</v>
      </c>
      <c r="AP633" s="215"/>
      <c r="AQ633" s="23"/>
      <c r="AR633" s="208" t="s">
        <v>85</v>
      </c>
      <c r="AS633" s="209"/>
      <c r="AT633" s="210" t="s">
        <v>86</v>
      </c>
      <c r="AU633" s="211"/>
      <c r="AW633" s="29" t="s">
        <v>4</v>
      </c>
      <c r="AY633" s="136" t="s">
        <v>46</v>
      </c>
      <c r="AZ633" s="13"/>
      <c r="BA633" s="36"/>
      <c r="BB633" s="36"/>
      <c r="BC633" s="36"/>
      <c r="BD633" s="36"/>
    </row>
    <row r="634" spans="2:56" ht="18.600000000000001" customHeight="1" thickTop="1" thickBot="1">
      <c r="B634" s="40">
        <v>1.82</v>
      </c>
      <c r="D634" s="1">
        <v>1</v>
      </c>
      <c r="E634" s="7">
        <v>0</v>
      </c>
      <c r="F634" s="2">
        <v>0</v>
      </c>
      <c r="G634" s="8">
        <v>0</v>
      </c>
      <c r="I634" s="1">
        <v>1</v>
      </c>
      <c r="J634" s="9">
        <v>0</v>
      </c>
      <c r="K634" s="2">
        <v>0</v>
      </c>
      <c r="L634" s="9">
        <f t="shared" ref="L634" si="3571">IF(0=(1-$J$9*$K$9*$B634^2),10^14,$B634*$K$9/(1-$J$9*$K$9*$B634^2))</f>
        <v>77.332599400613404</v>
      </c>
      <c r="N634" s="1">
        <f t="shared" ref="N634" si="3572">D634*I634+F634*I637-E634*J634-G634*J637</f>
        <v>1</v>
      </c>
      <c r="O634" s="9">
        <f t="shared" ref="O634" si="3573">(D634*J634+E634*I634+F634*J637+G634*I637)</f>
        <v>0</v>
      </c>
      <c r="P634" s="2">
        <f t="shared" ref="P634" si="3574">D634*K634+F634*K637-E634*L634-G634*L637</f>
        <v>0</v>
      </c>
      <c r="Q634" s="8">
        <f t="shared" ref="Q634" si="3575">(D634*L634+E634*K634+F634*L637+G634*K637)</f>
        <v>77.332599400613404</v>
      </c>
      <c r="S634" s="1">
        <v>1</v>
      </c>
      <c r="T634" s="7">
        <v>0</v>
      </c>
      <c r="U634" s="2">
        <v>0</v>
      </c>
      <c r="V634" s="8">
        <v>0</v>
      </c>
      <c r="X634" s="1">
        <f t="shared" ref="X634" si="3576">N634*S634+P634*S637-O634*T634-Q634*T637</f>
        <v>-169.20192121508535</v>
      </c>
      <c r="Y634" s="9">
        <f t="shared" ref="Y634" si="3577">(N634*T634+O634*S634+P634*T637+Q634*S637)</f>
        <v>0</v>
      </c>
      <c r="Z634" s="2">
        <f t="shared" ref="Z634" si="3578">N634*U634+P634*U637-O634*V634-Q634*V637</f>
        <v>0</v>
      </c>
      <c r="AA634" s="8">
        <f t="shared" ref="AA634" si="3579">(N634*V634+O634*U634+P634*V637+Q634*U637)</f>
        <v>77.332599400613404</v>
      </c>
      <c r="AB634" s="22"/>
      <c r="AC634" s="1">
        <v>1</v>
      </c>
      <c r="AD634" s="9">
        <v>0</v>
      </c>
      <c r="AE634" s="2">
        <v>0</v>
      </c>
      <c r="AF634" s="9">
        <f t="shared" ref="AF634" si="3580">$B634*$AE$9</f>
        <v>1.4754558</v>
      </c>
      <c r="AH634" s="1">
        <f t="shared" ref="AH634" si="3581">X634*AC634+Z634*AC637-Y634*AD634-AA634*AD637</f>
        <v>-169.20192121508535</v>
      </c>
      <c r="AI634" s="9">
        <f t="shared" ref="AI634" si="3582">(X634*AD634+Y634*AC634+Z634*AD637+AA634*AC637)</f>
        <v>0</v>
      </c>
      <c r="AJ634" s="2">
        <f t="shared" ref="AJ634" si="3583">X634*AE634+Z634*AE637-Y634*AF634-AA634*AF637</f>
        <v>0</v>
      </c>
      <c r="AK634" s="8">
        <f t="shared" ref="AK634" si="3584">(X634*AF634+Y634*AE634+Z634*AF637+AA634*AE637)</f>
        <v>-172.31735662732734</v>
      </c>
      <c r="AM634" s="18">
        <v>1</v>
      </c>
      <c r="AN634" s="25">
        <v>0</v>
      </c>
      <c r="AO634" s="14">
        <v>0</v>
      </c>
      <c r="AP634" s="24">
        <v>0</v>
      </c>
      <c r="AR634" s="1">
        <f t="shared" ref="AR634" si="3585">AH634*AM634+AJ634*AM637-AI634*AN634-AK634*AN637</f>
        <v>-169.20192121508535</v>
      </c>
      <c r="AS634" s="9">
        <f t="shared" ref="AS634" si="3586">(AH634*AN634+AI634*AM634+AJ634*AN637+AK634*AM637)</f>
        <v>-172.31735662732734</v>
      </c>
      <c r="AT634" s="2">
        <f t="shared" ref="AT634" si="3587">AH634*AO634+AJ634*AO637-AI634*AP634-AK634*AP637</f>
        <v>0</v>
      </c>
      <c r="AU634" s="8">
        <f t="shared" ref="AU634" si="3588">(AH634*AP634+AI634*AO634+AJ634*AP637+AK634*AO637)</f>
        <v>-172.31735662732734</v>
      </c>
      <c r="AW634" s="30">
        <f t="shared" ref="AW634" si="3589">20*LOG(((1+$AN$9)/$AN$9)/((AR634+AR637)^2+(AS634+AS637)^2)^0.5)</f>
        <v>-44.727989019957619</v>
      </c>
      <c r="AY634" s="137">
        <f t="shared" ref="AY634" si="3590">((AR634^2+AS634^2)^0.5)/((AR637^2+AS637^2)^0.5)</f>
        <v>0.98194482650404713</v>
      </c>
      <c r="AZ634" s="13"/>
      <c r="BA634" s="36"/>
      <c r="BB634" s="36"/>
      <c r="BC634" s="36"/>
      <c r="BD634" s="36"/>
    </row>
    <row r="635" spans="2:56" ht="18.600000000000001" customHeight="1" thickBot="1">
      <c r="D635" s="3"/>
      <c r="G635" s="4"/>
      <c r="I635" s="3"/>
      <c r="L635" s="4"/>
      <c r="N635" s="3"/>
      <c r="Q635" s="4"/>
      <c r="S635" s="3"/>
      <c r="V635" s="4"/>
      <c r="X635" s="3"/>
      <c r="AA635" s="4"/>
      <c r="AC635" s="3"/>
      <c r="AF635" s="4"/>
      <c r="AH635" s="3"/>
      <c r="AK635" s="4"/>
      <c r="AM635" s="18"/>
      <c r="AN635" s="14"/>
      <c r="AO635" s="14"/>
      <c r="AP635" s="19"/>
      <c r="AR635" s="3"/>
      <c r="AU635" s="4"/>
      <c r="AY635" s="138"/>
      <c r="AZ635" s="13"/>
      <c r="BA635" s="36"/>
      <c r="BB635" s="36"/>
      <c r="BC635" s="36"/>
      <c r="BD635" s="36"/>
    </row>
    <row r="636" spans="2:56" ht="18.600000000000001" customHeight="1" thickBot="1">
      <c r="D636" s="216" t="s">
        <v>87</v>
      </c>
      <c r="E636" s="217"/>
      <c r="F636" s="218" t="s">
        <v>88</v>
      </c>
      <c r="G636" s="219"/>
      <c r="H636" s="207"/>
      <c r="I636" s="216" t="s">
        <v>89</v>
      </c>
      <c r="J636" s="217"/>
      <c r="K636" s="218" t="s">
        <v>90</v>
      </c>
      <c r="L636" s="219"/>
      <c r="N636" s="208" t="s">
        <v>7</v>
      </c>
      <c r="O636" s="209"/>
      <c r="P636" s="210" t="s">
        <v>8</v>
      </c>
      <c r="Q636" s="211"/>
      <c r="S636" s="216" t="s">
        <v>91</v>
      </c>
      <c r="T636" s="217"/>
      <c r="U636" s="218" t="s">
        <v>92</v>
      </c>
      <c r="V636" s="219"/>
      <c r="W636" s="22"/>
      <c r="X636" s="208" t="s">
        <v>93</v>
      </c>
      <c r="Y636" s="209"/>
      <c r="Z636" s="210" t="s">
        <v>94</v>
      </c>
      <c r="AA636" s="211"/>
      <c r="AB636" s="22"/>
      <c r="AC636" s="216" t="s">
        <v>3</v>
      </c>
      <c r="AD636" s="217"/>
      <c r="AE636" s="218" t="s">
        <v>2</v>
      </c>
      <c r="AF636" s="219"/>
      <c r="AG636" s="22"/>
      <c r="AH636" s="208" t="s">
        <v>95</v>
      </c>
      <c r="AI636" s="209"/>
      <c r="AJ636" s="210" t="s">
        <v>96</v>
      </c>
      <c r="AK636" s="211"/>
      <c r="AL636" s="22"/>
      <c r="AM636" s="216" t="s">
        <v>97</v>
      </c>
      <c r="AN636" s="217"/>
      <c r="AO636" s="218" t="s">
        <v>98</v>
      </c>
      <c r="AP636" s="219"/>
      <c r="AR636" s="208" t="s">
        <v>99</v>
      </c>
      <c r="AS636" s="209"/>
      <c r="AT636" s="210" t="s">
        <v>100</v>
      </c>
      <c r="AU636" s="211"/>
      <c r="AW636" s="48" t="s">
        <v>10</v>
      </c>
      <c r="AY636" s="139" t="s">
        <v>47</v>
      </c>
      <c r="AZ636" s="13"/>
      <c r="BA636" s="36"/>
      <c r="BB636" s="36"/>
      <c r="BC636" s="36"/>
      <c r="BD636" s="36"/>
    </row>
    <row r="637" spans="2:56" ht="18.600000000000001" customHeight="1" thickTop="1" thickBot="1">
      <c r="D637" s="1">
        <v>0</v>
      </c>
      <c r="E637" s="8">
        <f t="shared" ref="E637" si="3591">$E$9*$B634</f>
        <v>1.0314122000000001</v>
      </c>
      <c r="F637" s="2">
        <v>1</v>
      </c>
      <c r="G637" s="8">
        <v>0</v>
      </c>
      <c r="I637" s="1">
        <v>0</v>
      </c>
      <c r="J637" s="9">
        <v>0</v>
      </c>
      <c r="K637" s="2">
        <v>1</v>
      </c>
      <c r="L637" s="8">
        <v>0</v>
      </c>
      <c r="N637" s="1">
        <f t="shared" ref="N637" si="3592">D637*I634+F637*I637-E637*J634-G637*J637</f>
        <v>0</v>
      </c>
      <c r="O637" s="9">
        <f t="shared" ref="O637" si="3593">(D637*J634+E637*I634+F637*J637+G637*I637)</f>
        <v>1.0314122000000001</v>
      </c>
      <c r="P637" s="2">
        <f t="shared" ref="P637" si="3594">D637*K634+F637*K637-E637*L634-G637*L637</f>
        <v>-78.761786479505361</v>
      </c>
      <c r="Q637" s="8">
        <f t="shared" ref="Q637" si="3595">(D637*L634+E637*K634+F637*L637+G637*K637)</f>
        <v>0</v>
      </c>
      <c r="S637" s="1">
        <v>0</v>
      </c>
      <c r="T637" s="8">
        <f t="shared" ref="T637" si="3596">$T$9*$B634</f>
        <v>2.2009078</v>
      </c>
      <c r="U637" s="2">
        <v>1</v>
      </c>
      <c r="V637" s="8">
        <v>0</v>
      </c>
      <c r="X637" s="1">
        <f t="shared" ref="X637" si="3597">N637*S634+P637*S637-O637*T634-Q637*T637</f>
        <v>0</v>
      </c>
      <c r="Y637" s="9">
        <f t="shared" ref="Y637" si="3598">(N637*T634+O637*S634+P637*T637+Q637*S637)</f>
        <v>-172.31601800467789</v>
      </c>
      <c r="Z637" s="2">
        <f t="shared" ref="Z637" si="3599">N637*U634+P637*U637-O637*V634-Q637*V637</f>
        <v>-78.761786479505361</v>
      </c>
      <c r="AA637" s="8">
        <f t="shared" ref="AA637" si="3600">(N637*V634+O637*U634+P637*V637+Q637*U637)</f>
        <v>0</v>
      </c>
      <c r="AB637" s="22"/>
      <c r="AC637" s="1">
        <v>0</v>
      </c>
      <c r="AD637" s="9">
        <v>0</v>
      </c>
      <c r="AE637" s="2">
        <v>1</v>
      </c>
      <c r="AF637" s="8">
        <v>0</v>
      </c>
      <c r="AH637" s="1">
        <f t="shared" ref="AH637" si="3601">X637*AC634+Z637*AC637-Y637*AD634-AA637*AD637</f>
        <v>0</v>
      </c>
      <c r="AI637" s="9">
        <f t="shared" ref="AI637" si="3602">(X637*AD634+Y637*AC634+Z637*AD637+AA637*AC637)</f>
        <v>-172.31601800467789</v>
      </c>
      <c r="AJ637" s="2">
        <f t="shared" ref="AJ637" si="3603">X637*AE634+Z637*AE637-Y637*AF634-AA637*AF637</f>
        <v>175.48288171840105</v>
      </c>
      <c r="AK637" s="8">
        <f t="shared" ref="AK637" si="3604">(X637*AF634+Y637*AE634+Z637*AF637+AA637*AE637)</f>
        <v>0</v>
      </c>
      <c r="AM637" s="20">
        <f t="shared" ref="AM637" si="3605">1/$AN$9</f>
        <v>1</v>
      </c>
      <c r="AN637" s="27">
        <v>0</v>
      </c>
      <c r="AO637" s="21">
        <v>1</v>
      </c>
      <c r="AP637" s="26">
        <v>0</v>
      </c>
      <c r="AR637" s="1">
        <f t="shared" ref="AR637" si="3606">AH637*AM634+AJ637*AM637-AI637*AN634-AK637*AN637</f>
        <v>175.48288171840105</v>
      </c>
      <c r="AS637" s="9">
        <f t="shared" ref="AS637" si="3607">(AH637*AN634+AI637*AM634+AJ637*AN637+AK637*AM637)</f>
        <v>-172.31601800467789</v>
      </c>
      <c r="AT637" s="2">
        <f t="shared" ref="AT637" si="3608">AH637*AO634+AJ637*AO637-AI637*AP634-AK637*AP637</f>
        <v>175.48288171840105</v>
      </c>
      <c r="AU637" s="8">
        <f t="shared" ref="AU637" si="3609">(AH637*AP634+AI637*AO634+AJ637*AP637+AK637*AO637)</f>
        <v>0</v>
      </c>
      <c r="AW637" s="49">
        <f t="shared" ref="AW637" si="3610">(180/PI())*ATAN(-1*(AS634/AR634))</f>
        <v>-45.522653802887362</v>
      </c>
      <c r="AY637" s="140">
        <f t="shared" ref="AY637" si="3611">20*LOG(((1-(10^(AW634/20)^2)*(1-((1-AY634)/(1+AY634))^2))^0.5))</f>
        <v>-1.4620313200655442E-4</v>
      </c>
      <c r="AZ637" s="13"/>
      <c r="BA637" s="36"/>
      <c r="BB637" s="36"/>
      <c r="BC637" s="36"/>
      <c r="BD637" s="36"/>
    </row>
    <row r="638" spans="2:56" ht="18.600000000000001" customHeight="1">
      <c r="AY638" s="37"/>
    </row>
    <row r="639" spans="2:56" ht="18.600000000000001" customHeight="1" thickBot="1">
      <c r="D639" s="22" t="s">
        <v>60</v>
      </c>
      <c r="E639" s="22"/>
      <c r="F639" s="22"/>
      <c r="G639" s="22"/>
      <c r="H639" s="22"/>
      <c r="I639" s="22" t="s">
        <v>61</v>
      </c>
      <c r="J639" s="22"/>
      <c r="K639" s="22"/>
      <c r="L639" s="22"/>
      <c r="M639" s="23"/>
      <c r="N639" s="23"/>
      <c r="O639" s="28" t="s">
        <v>62</v>
      </c>
      <c r="P639" s="23"/>
      <c r="Q639" s="23"/>
      <c r="R639" s="23"/>
      <c r="S639" s="22"/>
      <c r="T639" s="22" t="s">
        <v>63</v>
      </c>
      <c r="U639" s="23"/>
      <c r="V639" s="23"/>
      <c r="W639" s="23"/>
      <c r="X639" s="23"/>
      <c r="Y639" s="28" t="s">
        <v>64</v>
      </c>
      <c r="Z639" s="23"/>
      <c r="AA639" s="23"/>
      <c r="AB639" s="23"/>
      <c r="AC639" s="28" t="s">
        <v>65</v>
      </c>
      <c r="AD639" s="22"/>
      <c r="AE639" s="22"/>
      <c r="AF639" s="22"/>
      <c r="AG639" s="22"/>
      <c r="AH639" s="23"/>
      <c r="AI639" s="28" t="s">
        <v>66</v>
      </c>
      <c r="AJ639" s="23"/>
      <c r="AK639" s="23"/>
      <c r="AL639" s="22"/>
      <c r="AM639" s="28" t="s">
        <v>67</v>
      </c>
      <c r="AN639" s="22"/>
      <c r="AO639" s="23"/>
      <c r="AP639" s="23"/>
      <c r="AQ639" s="23"/>
      <c r="AR639" s="23"/>
      <c r="AS639" s="28" t="s">
        <v>68</v>
      </c>
      <c r="AT639" s="23"/>
      <c r="AU639" s="23"/>
    </row>
    <row r="640" spans="2:56" ht="18.600000000000001" customHeight="1" thickBot="1">
      <c r="B640" s="11"/>
      <c r="D640" s="212" t="s">
        <v>69</v>
      </c>
      <c r="E640" s="213"/>
      <c r="F640" s="214" t="s">
        <v>70</v>
      </c>
      <c r="G640" s="215"/>
      <c r="H640" s="207"/>
      <c r="I640" s="212" t="s">
        <v>71</v>
      </c>
      <c r="J640" s="213"/>
      <c r="K640" s="214" t="s">
        <v>72</v>
      </c>
      <c r="L640" s="215"/>
      <c r="M640" s="23"/>
      <c r="N640" s="208" t="s">
        <v>73</v>
      </c>
      <c r="O640" s="209"/>
      <c r="P640" s="210" t="s">
        <v>74</v>
      </c>
      <c r="Q640" s="211"/>
      <c r="R640" s="23"/>
      <c r="S640" s="212" t="s">
        <v>75</v>
      </c>
      <c r="T640" s="213"/>
      <c r="U640" s="214" t="s">
        <v>76</v>
      </c>
      <c r="V640" s="215"/>
      <c r="W640" s="22"/>
      <c r="X640" s="208" t="s">
        <v>77</v>
      </c>
      <c r="Y640" s="209"/>
      <c r="Z640" s="210" t="s">
        <v>78</v>
      </c>
      <c r="AA640" s="211"/>
      <c r="AB640" s="22"/>
      <c r="AC640" s="212" t="s">
        <v>79</v>
      </c>
      <c r="AD640" s="213"/>
      <c r="AE640" s="214" t="s">
        <v>80</v>
      </c>
      <c r="AF640" s="215"/>
      <c r="AG640" s="22"/>
      <c r="AH640" s="208" t="s">
        <v>81</v>
      </c>
      <c r="AI640" s="209"/>
      <c r="AJ640" s="210" t="s">
        <v>82</v>
      </c>
      <c r="AK640" s="211"/>
      <c r="AL640" s="22"/>
      <c r="AM640" s="212" t="s">
        <v>83</v>
      </c>
      <c r="AN640" s="213"/>
      <c r="AO640" s="214" t="s">
        <v>84</v>
      </c>
      <c r="AP640" s="215"/>
      <c r="AQ640" s="23"/>
      <c r="AR640" s="208" t="s">
        <v>85</v>
      </c>
      <c r="AS640" s="209"/>
      <c r="AT640" s="210" t="s">
        <v>86</v>
      </c>
      <c r="AU640" s="211"/>
      <c r="AW640" s="29" t="s">
        <v>4</v>
      </c>
      <c r="AY640" s="136" t="s">
        <v>46</v>
      </c>
      <c r="AZ640" s="13"/>
      <c r="BA640" s="36"/>
      <c r="BB640" s="36"/>
      <c r="BC640" s="36"/>
      <c r="BD640" s="36"/>
    </row>
    <row r="641" spans="2:56" ht="18.600000000000001" customHeight="1" thickTop="1" thickBot="1">
      <c r="B641" s="40">
        <v>1.84</v>
      </c>
      <c r="D641" s="1">
        <v>1</v>
      </c>
      <c r="E641" s="7">
        <v>0</v>
      </c>
      <c r="F641" s="2">
        <v>0</v>
      </c>
      <c r="G641" s="8">
        <v>0</v>
      </c>
      <c r="I641" s="1">
        <v>1</v>
      </c>
      <c r="J641" s="9">
        <v>0</v>
      </c>
      <c r="K641" s="2">
        <v>0</v>
      </c>
      <c r="L641" s="9">
        <f t="shared" ref="L641" si="3612">IF(0=(1-$J$9*$K$9*$B641^2),10^14,$B641*$K$9/(1-$J$9*$K$9*$B641^2))</f>
        <v>1583.6701369085542</v>
      </c>
      <c r="N641" s="1">
        <f t="shared" ref="N641" si="3613">D641*I641+F641*I644-E641*J641-G641*J644</f>
        <v>1</v>
      </c>
      <c r="O641" s="9">
        <f t="shared" ref="O641" si="3614">(D641*J641+E641*I641+F641*J644+G641*I644)</f>
        <v>0</v>
      </c>
      <c r="P641" s="2">
        <f t="shared" ref="P641" si="3615">D641*K641+F641*K644-E641*L641-G641*L644</f>
        <v>0</v>
      </c>
      <c r="Q641" s="8">
        <f t="shared" ref="Q641" si="3616">(D641*L641+E641*K641+F641*L644+G641*K644)</f>
        <v>1583.6701369085542</v>
      </c>
      <c r="S641" s="1">
        <v>1</v>
      </c>
      <c r="T641" s="7">
        <v>0</v>
      </c>
      <c r="U641" s="2">
        <v>0</v>
      </c>
      <c r="V641" s="8">
        <v>0</v>
      </c>
      <c r="X641" s="1">
        <f t="shared" ref="X641" si="3617">N641*S641+P641*S644-O641*T641-Q641*T644</f>
        <v>-3522.814286146348</v>
      </c>
      <c r="Y641" s="9">
        <f t="shared" ref="Y641" si="3618">(N641*T641+O641*S641+P641*T644+Q641*S644)</f>
        <v>0</v>
      </c>
      <c r="Z641" s="2">
        <f t="shared" ref="Z641" si="3619">N641*U641+P641*U644-O641*V641-Q641*V644</f>
        <v>0</v>
      </c>
      <c r="AA641" s="8">
        <f t="shared" ref="AA641" si="3620">(N641*V641+O641*U641+P641*V644+Q641*U644)</f>
        <v>1583.6701369085542</v>
      </c>
      <c r="AB641" s="22"/>
      <c r="AC641" s="1">
        <v>1</v>
      </c>
      <c r="AD641" s="9">
        <v>0</v>
      </c>
      <c r="AE641" s="2">
        <v>0</v>
      </c>
      <c r="AF641" s="9">
        <f t="shared" ref="AF641" si="3621">$B641*$AE$9</f>
        <v>1.4916696</v>
      </c>
      <c r="AH641" s="1">
        <f t="shared" ref="AH641" si="3622">X641*AC641+Z641*AC644-Y641*AD641-AA641*AD644</f>
        <v>-3522.814286146348</v>
      </c>
      <c r="AI641" s="9">
        <f t="shared" ref="AI641" si="3623">(X641*AD641+Y641*AC641+Z641*AD644+AA641*AC644)</f>
        <v>0</v>
      </c>
      <c r="AJ641" s="2">
        <f t="shared" ref="AJ641" si="3624">X641*AE641+Z641*AE644-Y641*AF641-AA641*AF644</f>
        <v>0</v>
      </c>
      <c r="AK641" s="8">
        <f t="shared" ref="AK641" si="3625">(X641*AF641+Y641*AE641+Z641*AF644+AA641*AE644)</f>
        <v>-3671.2048401816546</v>
      </c>
      <c r="AM641" s="18">
        <v>1</v>
      </c>
      <c r="AN641" s="25">
        <v>0</v>
      </c>
      <c r="AO641" s="14">
        <v>0</v>
      </c>
      <c r="AP641" s="24">
        <v>0</v>
      </c>
      <c r="AR641" s="1">
        <f t="shared" ref="AR641" si="3626">AH641*AM641+AJ641*AM644-AI641*AN641-AK641*AN644</f>
        <v>-3522.814286146348</v>
      </c>
      <c r="AS641" s="9">
        <f t="shared" ref="AS641" si="3627">(AH641*AN641+AI641*AM641+AJ641*AN644+AK641*AM644)</f>
        <v>-3671.2048401816546</v>
      </c>
      <c r="AT641" s="2">
        <f t="shared" ref="AT641" si="3628">AH641*AO641+AJ641*AO644-AI641*AP641-AK641*AP644</f>
        <v>0</v>
      </c>
      <c r="AU641" s="8">
        <f t="shared" ref="AU641" si="3629">(AH641*AP641+AI641*AO641+AJ641*AP644+AK641*AO644)</f>
        <v>-3671.2048401816546</v>
      </c>
      <c r="AW641" s="30">
        <f t="shared" ref="AW641" si="3630">20*LOG(((1+$AN$9)/$AN$9)/((AR641+AR644)^2+(AS641+AS644)^2)^0.5)</f>
        <v>-71.303528996957908</v>
      </c>
      <c r="AY641" s="137">
        <f t="shared" ref="AY641" si="3631">((AR641^2+AS641^2)^0.5)/((AR644^2+AS644^2)^0.5)</f>
        <v>0.95958723696815029</v>
      </c>
      <c r="AZ641" s="13"/>
      <c r="BA641" s="36"/>
      <c r="BB641" s="36"/>
      <c r="BC641" s="36"/>
      <c r="BD641" s="36"/>
    </row>
    <row r="642" spans="2:56" ht="18.600000000000001" customHeight="1" thickBot="1">
      <c r="D642" s="3"/>
      <c r="G642" s="4"/>
      <c r="I642" s="3"/>
      <c r="L642" s="4"/>
      <c r="N642" s="3"/>
      <c r="Q642" s="4"/>
      <c r="S642" s="3"/>
      <c r="V642" s="4"/>
      <c r="X642" s="3"/>
      <c r="AA642" s="4"/>
      <c r="AC642" s="3"/>
      <c r="AF642" s="4"/>
      <c r="AH642" s="3"/>
      <c r="AK642" s="4"/>
      <c r="AM642" s="18"/>
      <c r="AN642" s="14"/>
      <c r="AO642" s="14"/>
      <c r="AP642" s="19"/>
      <c r="AR642" s="3"/>
      <c r="AU642" s="4"/>
      <c r="AY642" s="138"/>
      <c r="AZ642" s="13"/>
      <c r="BA642" s="36"/>
      <c r="BB642" s="36"/>
      <c r="BC642" s="36"/>
      <c r="BD642" s="36"/>
    </row>
    <row r="643" spans="2:56" ht="18.600000000000001" customHeight="1" thickBot="1">
      <c r="D643" s="216" t="s">
        <v>87</v>
      </c>
      <c r="E643" s="217"/>
      <c r="F643" s="218" t="s">
        <v>88</v>
      </c>
      <c r="G643" s="219"/>
      <c r="H643" s="207"/>
      <c r="I643" s="216" t="s">
        <v>89</v>
      </c>
      <c r="J643" s="217"/>
      <c r="K643" s="218" t="s">
        <v>90</v>
      </c>
      <c r="L643" s="219"/>
      <c r="N643" s="208" t="s">
        <v>7</v>
      </c>
      <c r="O643" s="209"/>
      <c r="P643" s="210" t="s">
        <v>8</v>
      </c>
      <c r="Q643" s="211"/>
      <c r="S643" s="216" t="s">
        <v>91</v>
      </c>
      <c r="T643" s="217"/>
      <c r="U643" s="218" t="s">
        <v>92</v>
      </c>
      <c r="V643" s="219"/>
      <c r="W643" s="22"/>
      <c r="X643" s="208" t="s">
        <v>93</v>
      </c>
      <c r="Y643" s="209"/>
      <c r="Z643" s="210" t="s">
        <v>94</v>
      </c>
      <c r="AA643" s="211"/>
      <c r="AB643" s="22"/>
      <c r="AC643" s="216" t="s">
        <v>3</v>
      </c>
      <c r="AD643" s="217"/>
      <c r="AE643" s="218" t="s">
        <v>2</v>
      </c>
      <c r="AF643" s="219"/>
      <c r="AG643" s="22"/>
      <c r="AH643" s="208" t="s">
        <v>95</v>
      </c>
      <c r="AI643" s="209"/>
      <c r="AJ643" s="210" t="s">
        <v>96</v>
      </c>
      <c r="AK643" s="211"/>
      <c r="AL643" s="22"/>
      <c r="AM643" s="216" t="s">
        <v>97</v>
      </c>
      <c r="AN643" s="217"/>
      <c r="AO643" s="218" t="s">
        <v>98</v>
      </c>
      <c r="AP643" s="219"/>
      <c r="AR643" s="208" t="s">
        <v>99</v>
      </c>
      <c r="AS643" s="209"/>
      <c r="AT643" s="210" t="s">
        <v>100</v>
      </c>
      <c r="AU643" s="211"/>
      <c r="AW643" s="48" t="s">
        <v>10</v>
      </c>
      <c r="AY643" s="139" t="s">
        <v>47</v>
      </c>
      <c r="AZ643" s="13"/>
      <c r="BA643" s="36"/>
      <c r="BB643" s="36"/>
      <c r="BC643" s="36"/>
      <c r="BD643" s="36"/>
    </row>
    <row r="644" spans="2:56" ht="18.600000000000001" customHeight="1" thickTop="1" thickBot="1">
      <c r="D644" s="1">
        <v>0</v>
      </c>
      <c r="E644" s="8">
        <f t="shared" ref="E644" si="3632">$E$9*$B641</f>
        <v>1.0427464000000002</v>
      </c>
      <c r="F644" s="2">
        <v>1</v>
      </c>
      <c r="G644" s="8">
        <v>0</v>
      </c>
      <c r="I644" s="1">
        <v>0</v>
      </c>
      <c r="J644" s="9">
        <v>0</v>
      </c>
      <c r="K644" s="2">
        <v>1</v>
      </c>
      <c r="L644" s="8">
        <v>0</v>
      </c>
      <c r="N644" s="1">
        <f t="shared" ref="N644" si="3633">D644*I641+F644*I644-E644*J641-G644*J644</f>
        <v>0</v>
      </c>
      <c r="O644" s="9">
        <f t="shared" ref="O644" si="3634">(D644*J641+E644*I641+F644*J644+G644*I644)</f>
        <v>1.0427464000000002</v>
      </c>
      <c r="P644" s="2">
        <f t="shared" ref="P644" si="3635">D644*K641+F644*K644-E644*L641-G644*L644</f>
        <v>-1650.3663340489024</v>
      </c>
      <c r="Q644" s="8">
        <f t="shared" ref="Q644" si="3636">(D644*L641+E644*K641+F644*L644+G644*K644)</f>
        <v>0</v>
      </c>
      <c r="S644" s="1">
        <v>0</v>
      </c>
      <c r="T644" s="8">
        <f t="shared" ref="T644" si="3637">$T$9*$B641</f>
        <v>2.2250936000000001</v>
      </c>
      <c r="U644" s="2">
        <v>1</v>
      </c>
      <c r="V644" s="8">
        <v>0</v>
      </c>
      <c r="X644" s="1">
        <f t="shared" ref="X644" si="3638">N644*S641+P644*S644-O644*T641-Q644*T644</f>
        <v>0</v>
      </c>
      <c r="Y644" s="9">
        <f t="shared" ref="Y644" si="3639">(N644*T641+O644*S641+P644*T644+Q644*S644)</f>
        <v>-3671.1768211476751</v>
      </c>
      <c r="Z644" s="2">
        <f t="shared" ref="Z644" si="3640">N644*U641+P644*U644-O644*V641-Q644*V644</f>
        <v>-1650.3663340489024</v>
      </c>
      <c r="AA644" s="8">
        <f t="shared" ref="AA644" si="3641">(N644*V641+O644*U641+P644*V644+Q644*U644)</f>
        <v>0</v>
      </c>
      <c r="AB644" s="22"/>
      <c r="AC644" s="1">
        <v>0</v>
      </c>
      <c r="AD644" s="9">
        <v>0</v>
      </c>
      <c r="AE644" s="2">
        <v>1</v>
      </c>
      <c r="AF644" s="8">
        <v>0</v>
      </c>
      <c r="AH644" s="1">
        <f t="shared" ref="AH644" si="3642">X644*AC641+Z644*AC644-Y644*AD641-AA644*AD644</f>
        <v>0</v>
      </c>
      <c r="AI644" s="9">
        <f t="shared" ref="AI644" si="3643">(X644*AD641+Y644*AC641+Z644*AD644+AA644*AC644)</f>
        <v>-3671.1768211476751</v>
      </c>
      <c r="AJ644" s="2">
        <f t="shared" ref="AJ644" si="3644">X644*AE641+Z644*AE644-Y644*AF641-AA644*AF644</f>
        <v>3825.8165262817215</v>
      </c>
      <c r="AK644" s="8">
        <f t="shared" ref="AK644" si="3645">(X644*AF641+Y644*AE641+Z644*AF644+AA644*AE644)</f>
        <v>0</v>
      </c>
      <c r="AM644" s="20">
        <f t="shared" ref="AM644" si="3646">1/$AN$9</f>
        <v>1</v>
      </c>
      <c r="AN644" s="27">
        <v>0</v>
      </c>
      <c r="AO644" s="21">
        <v>1</v>
      </c>
      <c r="AP644" s="26">
        <v>0</v>
      </c>
      <c r="AR644" s="1">
        <f t="shared" ref="AR644" si="3647">AH644*AM641+AJ644*AM644-AI644*AN641-AK644*AN644</f>
        <v>3825.8165262817215</v>
      </c>
      <c r="AS644" s="9">
        <f t="shared" ref="AS644" si="3648">(AH644*AN641+AI644*AM641+AJ644*AN644+AK644*AM644)</f>
        <v>-3671.1768211476751</v>
      </c>
      <c r="AT644" s="2">
        <f t="shared" ref="AT644" si="3649">AH644*AO641+AJ644*AO644-AI644*AP641-AK644*AP644</f>
        <v>3825.8165262817215</v>
      </c>
      <c r="AU644" s="8">
        <f t="shared" ref="AU644" si="3650">(AH644*AP641+AI644*AO641+AJ644*AP644+AK644*AO644)</f>
        <v>0</v>
      </c>
      <c r="AW644" s="49">
        <f t="shared" ref="AW644" si="3651">(180/PI())*ATAN(-1*(AS641/AR641))</f>
        <v>-46.181668663870013</v>
      </c>
      <c r="AY644" s="140">
        <f t="shared" ref="AY644" si="3652">20*LOG(((1-(10^(AW641/20)^2)*(1-((1-AY641)/(1+AY641))^2))^0.5))</f>
        <v>-3.2154864089868899E-7</v>
      </c>
      <c r="AZ644" s="13"/>
      <c r="BA644" s="36"/>
      <c r="BB644" s="36"/>
      <c r="BC644" s="36"/>
      <c r="BD644" s="36"/>
    </row>
    <row r="645" spans="2:56" ht="18.600000000000001" customHeight="1">
      <c r="AY645" s="37"/>
    </row>
    <row r="646" spans="2:56" ht="18.600000000000001" customHeight="1" thickBot="1">
      <c r="D646" s="22" t="s">
        <v>60</v>
      </c>
      <c r="E646" s="22"/>
      <c r="F646" s="22"/>
      <c r="G646" s="22"/>
      <c r="H646" s="22"/>
      <c r="I646" s="22" t="s">
        <v>61</v>
      </c>
      <c r="J646" s="22"/>
      <c r="K646" s="22"/>
      <c r="L646" s="22"/>
      <c r="M646" s="23"/>
      <c r="N646" s="23"/>
      <c r="O646" s="28" t="s">
        <v>62</v>
      </c>
      <c r="P646" s="23"/>
      <c r="Q646" s="23"/>
      <c r="R646" s="23"/>
      <c r="S646" s="22"/>
      <c r="T646" s="22" t="s">
        <v>63</v>
      </c>
      <c r="U646" s="23"/>
      <c r="V646" s="23"/>
      <c r="W646" s="23"/>
      <c r="X646" s="23"/>
      <c r="Y646" s="28" t="s">
        <v>64</v>
      </c>
      <c r="Z646" s="23"/>
      <c r="AA646" s="23"/>
      <c r="AB646" s="23"/>
      <c r="AC646" s="28" t="s">
        <v>65</v>
      </c>
      <c r="AD646" s="22"/>
      <c r="AE646" s="22"/>
      <c r="AF646" s="22"/>
      <c r="AG646" s="22"/>
      <c r="AH646" s="23"/>
      <c r="AI646" s="28" t="s">
        <v>66</v>
      </c>
      <c r="AJ646" s="23"/>
      <c r="AK646" s="23"/>
      <c r="AL646" s="22"/>
      <c r="AM646" s="28" t="s">
        <v>67</v>
      </c>
      <c r="AN646" s="22"/>
      <c r="AO646" s="23"/>
      <c r="AP646" s="23"/>
      <c r="AQ646" s="23"/>
      <c r="AR646" s="23"/>
      <c r="AS646" s="28" t="s">
        <v>68</v>
      </c>
      <c r="AT646" s="23"/>
      <c r="AU646" s="23"/>
    </row>
    <row r="647" spans="2:56" ht="18.600000000000001" customHeight="1" thickBot="1">
      <c r="B647" s="11"/>
      <c r="D647" s="212" t="s">
        <v>69</v>
      </c>
      <c r="E647" s="213"/>
      <c r="F647" s="214" t="s">
        <v>70</v>
      </c>
      <c r="G647" s="215"/>
      <c r="H647" s="207"/>
      <c r="I647" s="212" t="s">
        <v>71</v>
      </c>
      <c r="J647" s="213"/>
      <c r="K647" s="214" t="s">
        <v>72</v>
      </c>
      <c r="L647" s="215"/>
      <c r="M647" s="23"/>
      <c r="N647" s="208" t="s">
        <v>73</v>
      </c>
      <c r="O647" s="209"/>
      <c r="P647" s="210" t="s">
        <v>74</v>
      </c>
      <c r="Q647" s="211"/>
      <c r="R647" s="23"/>
      <c r="S647" s="212" t="s">
        <v>75</v>
      </c>
      <c r="T647" s="213"/>
      <c r="U647" s="214" t="s">
        <v>76</v>
      </c>
      <c r="V647" s="215"/>
      <c r="W647" s="22"/>
      <c r="X647" s="208" t="s">
        <v>77</v>
      </c>
      <c r="Y647" s="209"/>
      <c r="Z647" s="210" t="s">
        <v>78</v>
      </c>
      <c r="AA647" s="211"/>
      <c r="AB647" s="22"/>
      <c r="AC647" s="212" t="s">
        <v>79</v>
      </c>
      <c r="AD647" s="213"/>
      <c r="AE647" s="214" t="s">
        <v>80</v>
      </c>
      <c r="AF647" s="215"/>
      <c r="AG647" s="22"/>
      <c r="AH647" s="208" t="s">
        <v>81</v>
      </c>
      <c r="AI647" s="209"/>
      <c r="AJ647" s="210" t="s">
        <v>82</v>
      </c>
      <c r="AK647" s="211"/>
      <c r="AL647" s="22"/>
      <c r="AM647" s="212" t="s">
        <v>83</v>
      </c>
      <c r="AN647" s="213"/>
      <c r="AO647" s="214" t="s">
        <v>84</v>
      </c>
      <c r="AP647" s="215"/>
      <c r="AQ647" s="23"/>
      <c r="AR647" s="208" t="s">
        <v>85</v>
      </c>
      <c r="AS647" s="209"/>
      <c r="AT647" s="210" t="s">
        <v>86</v>
      </c>
      <c r="AU647" s="211"/>
      <c r="AW647" s="29" t="s">
        <v>4</v>
      </c>
      <c r="AY647" s="136" t="s">
        <v>46</v>
      </c>
      <c r="AZ647" s="13"/>
      <c r="BA647" s="36"/>
      <c r="BB647" s="36"/>
      <c r="BC647" s="36"/>
      <c r="BD647" s="36"/>
    </row>
    <row r="648" spans="2:56" ht="18.600000000000001" customHeight="1" thickTop="1" thickBot="1">
      <c r="B648" s="40">
        <v>1.86</v>
      </c>
      <c r="D648" s="1">
        <v>1</v>
      </c>
      <c r="E648" s="7">
        <v>0</v>
      </c>
      <c r="F648" s="2">
        <v>0</v>
      </c>
      <c r="G648" s="8">
        <v>0</v>
      </c>
      <c r="I648" s="1">
        <v>1</v>
      </c>
      <c r="J648" s="9">
        <v>0</v>
      </c>
      <c r="K648" s="2">
        <v>0</v>
      </c>
      <c r="L648" s="9">
        <f t="shared" ref="L648" si="3653">IF(0=(1-$J$9*$K$9*$B648^2),10^14,$B648*$K$9/(1-$J$9*$K$9*$B648^2))</f>
        <v>-86.691050620335545</v>
      </c>
      <c r="N648" s="1">
        <f t="shared" ref="N648" si="3654">D648*I648+F648*I651-E648*J648-G648*J651</f>
        <v>1</v>
      </c>
      <c r="O648" s="9">
        <f t="shared" ref="O648" si="3655">(D648*J648+E648*I648+F648*J651+G648*I651)</f>
        <v>0</v>
      </c>
      <c r="P648" s="2">
        <f t="shared" ref="P648" si="3656">D648*K648+F648*K651-E648*L648-G648*L651</f>
        <v>0</v>
      </c>
      <c r="Q648" s="8">
        <f t="shared" ref="Q648" si="3657">(D648*L648+E648*K648+F648*L651+G648*K651)</f>
        <v>-86.691050620335545</v>
      </c>
      <c r="S648" s="1">
        <v>1</v>
      </c>
      <c r="T648" s="7">
        <v>0</v>
      </c>
      <c r="U648" s="2">
        <v>0</v>
      </c>
      <c r="V648" s="8">
        <v>0</v>
      </c>
      <c r="X648" s="1">
        <f t="shared" ref="X648" si="3658">N648*S648+P648*S651-O648*T648-Q648*T651</f>
        <v>195.99239432467797</v>
      </c>
      <c r="Y648" s="9">
        <f t="shared" ref="Y648" si="3659">(N648*T648+O648*S648+P648*T651+Q648*S651)</f>
        <v>0</v>
      </c>
      <c r="Z648" s="2">
        <f t="shared" ref="Z648" si="3660">N648*U648+P648*U651-O648*V648-Q648*V651</f>
        <v>0</v>
      </c>
      <c r="AA648" s="8">
        <f t="shared" ref="AA648" si="3661">(N648*V648+O648*U648+P648*V651+Q648*U651)</f>
        <v>-86.691050620335545</v>
      </c>
      <c r="AB648" s="22"/>
      <c r="AC648" s="1">
        <v>1</v>
      </c>
      <c r="AD648" s="9">
        <v>0</v>
      </c>
      <c r="AE648" s="2">
        <v>0</v>
      </c>
      <c r="AF648" s="9">
        <f t="shared" ref="AF648" si="3662">$B648*$AE$9</f>
        <v>1.5078834000000001</v>
      </c>
      <c r="AH648" s="1">
        <f t="shared" ref="AH648" si="3663">X648*AC648+Z648*AC651-Y648*AD648-AA648*AD651</f>
        <v>195.99239432467797</v>
      </c>
      <c r="AI648" s="9">
        <f t="shared" ref="AI648" si="3664">(X648*AD648+Y648*AC648+Z648*AD651+AA648*AC651)</f>
        <v>0</v>
      </c>
      <c r="AJ648" s="2">
        <f t="shared" ref="AJ648" si="3665">X648*AE648+Z648*AE651-Y648*AF648-AA648*AF651</f>
        <v>0</v>
      </c>
      <c r="AK648" s="8">
        <f t="shared" ref="AK648" si="3666">(X648*AF648+Y648*AE648+Z648*AF651+AA648*AE651)</f>
        <v>208.84262730810059</v>
      </c>
      <c r="AM648" s="18">
        <v>1</v>
      </c>
      <c r="AN648" s="25">
        <v>0</v>
      </c>
      <c r="AO648" s="14">
        <v>0</v>
      </c>
      <c r="AP648" s="24">
        <v>0</v>
      </c>
      <c r="AR648" s="1">
        <f t="shared" ref="AR648" si="3667">AH648*AM648+AJ648*AM651-AI648*AN648-AK648*AN651</f>
        <v>195.99239432467797</v>
      </c>
      <c r="AS648" s="9">
        <f t="shared" ref="AS648" si="3668">(AH648*AN648+AI648*AM648+AJ648*AN651+AK648*AM651)</f>
        <v>208.84262730810059</v>
      </c>
      <c r="AT648" s="2">
        <f t="shared" ref="AT648" si="3669">AH648*AO648+AJ648*AO651-AI648*AP648-AK648*AP651</f>
        <v>0</v>
      </c>
      <c r="AU648" s="8">
        <f t="shared" ref="AU648" si="3670">(AH648*AP648+AI648*AO648+AJ648*AP651+AK648*AO651)</f>
        <v>208.84262730810059</v>
      </c>
      <c r="AW648" s="30">
        <f t="shared" ref="AW648" si="3671">20*LOG(((1+$AN$9)/$AN$9)/((AR648+AR651)^2+(AS648+AS651)^2)^0.5)</f>
        <v>-46.413844500465842</v>
      </c>
      <c r="AY648" s="137">
        <f t="shared" ref="AY648" si="3672">((AR648^2+AS648^2)^0.5)/((AR651^2+AS651^2)^0.5)</f>
        <v>0.93848778435474456</v>
      </c>
      <c r="AZ648" s="13"/>
      <c r="BA648" s="36"/>
      <c r="BB648" s="36"/>
      <c r="BC648" s="36"/>
      <c r="BD648" s="36"/>
    </row>
    <row r="649" spans="2:56" ht="18.600000000000001" customHeight="1" thickBot="1">
      <c r="D649" s="3"/>
      <c r="G649" s="4"/>
      <c r="I649" s="3"/>
      <c r="L649" s="4"/>
      <c r="N649" s="3"/>
      <c r="Q649" s="4"/>
      <c r="S649" s="3"/>
      <c r="V649" s="4"/>
      <c r="X649" s="3"/>
      <c r="AA649" s="4"/>
      <c r="AC649" s="3"/>
      <c r="AF649" s="4"/>
      <c r="AH649" s="3"/>
      <c r="AK649" s="4"/>
      <c r="AM649" s="18"/>
      <c r="AN649" s="14"/>
      <c r="AO649" s="14"/>
      <c r="AP649" s="19"/>
      <c r="AR649" s="3"/>
      <c r="AU649" s="4"/>
      <c r="AY649" s="138"/>
      <c r="AZ649" s="13"/>
      <c r="BA649" s="36"/>
      <c r="BB649" s="36"/>
      <c r="BC649" s="36"/>
      <c r="BD649" s="36"/>
    </row>
    <row r="650" spans="2:56" ht="18.600000000000001" customHeight="1" thickBot="1">
      <c r="D650" s="216" t="s">
        <v>87</v>
      </c>
      <c r="E650" s="217"/>
      <c r="F650" s="218" t="s">
        <v>88</v>
      </c>
      <c r="G650" s="219"/>
      <c r="H650" s="207"/>
      <c r="I650" s="216" t="s">
        <v>89</v>
      </c>
      <c r="J650" s="217"/>
      <c r="K650" s="218" t="s">
        <v>90</v>
      </c>
      <c r="L650" s="219"/>
      <c r="N650" s="208" t="s">
        <v>7</v>
      </c>
      <c r="O650" s="209"/>
      <c r="P650" s="210" t="s">
        <v>8</v>
      </c>
      <c r="Q650" s="211"/>
      <c r="S650" s="216" t="s">
        <v>91</v>
      </c>
      <c r="T650" s="217"/>
      <c r="U650" s="218" t="s">
        <v>92</v>
      </c>
      <c r="V650" s="219"/>
      <c r="W650" s="22"/>
      <c r="X650" s="208" t="s">
        <v>93</v>
      </c>
      <c r="Y650" s="209"/>
      <c r="Z650" s="210" t="s">
        <v>94</v>
      </c>
      <c r="AA650" s="211"/>
      <c r="AB650" s="22"/>
      <c r="AC650" s="216" t="s">
        <v>3</v>
      </c>
      <c r="AD650" s="217"/>
      <c r="AE650" s="218" t="s">
        <v>2</v>
      </c>
      <c r="AF650" s="219"/>
      <c r="AG650" s="22"/>
      <c r="AH650" s="208" t="s">
        <v>95</v>
      </c>
      <c r="AI650" s="209"/>
      <c r="AJ650" s="210" t="s">
        <v>96</v>
      </c>
      <c r="AK650" s="211"/>
      <c r="AL650" s="22"/>
      <c r="AM650" s="216" t="s">
        <v>97</v>
      </c>
      <c r="AN650" s="217"/>
      <c r="AO650" s="218" t="s">
        <v>98</v>
      </c>
      <c r="AP650" s="219"/>
      <c r="AR650" s="208" t="s">
        <v>99</v>
      </c>
      <c r="AS650" s="209"/>
      <c r="AT650" s="210" t="s">
        <v>100</v>
      </c>
      <c r="AU650" s="211"/>
      <c r="AW650" s="48" t="s">
        <v>10</v>
      </c>
      <c r="AY650" s="139" t="s">
        <v>47</v>
      </c>
      <c r="AZ650" s="13"/>
      <c r="BA650" s="36"/>
      <c r="BB650" s="36"/>
      <c r="BC650" s="36"/>
      <c r="BD650" s="36"/>
    </row>
    <row r="651" spans="2:56" ht="18.600000000000001" customHeight="1" thickTop="1" thickBot="1">
      <c r="D651" s="1">
        <v>0</v>
      </c>
      <c r="E651" s="8">
        <f t="shared" ref="E651" si="3673">$E$9*$B648</f>
        <v>1.0540806</v>
      </c>
      <c r="F651" s="2">
        <v>1</v>
      </c>
      <c r="G651" s="8">
        <v>0</v>
      </c>
      <c r="I651" s="1">
        <v>0</v>
      </c>
      <c r="J651" s="9">
        <v>0</v>
      </c>
      <c r="K651" s="2">
        <v>1</v>
      </c>
      <c r="L651" s="8">
        <v>0</v>
      </c>
      <c r="N651" s="1">
        <f t="shared" ref="N651" si="3674">D651*I648+F651*I651-E651*J648-G651*J651</f>
        <v>0</v>
      </c>
      <c r="O651" s="9">
        <f t="shared" ref="O651" si="3675">(D651*J648+E651*I648+F651*J651+G651*I651)</f>
        <v>1.0540806</v>
      </c>
      <c r="P651" s="2">
        <f t="shared" ref="P651" si="3676">D651*K648+F651*K651-E651*L648-G651*L651</f>
        <v>92.379354652513669</v>
      </c>
      <c r="Q651" s="8">
        <f t="shared" ref="Q651" si="3677">(D651*L648+E651*K648+F651*L651+G651*K651)</f>
        <v>0</v>
      </c>
      <c r="S651" s="1">
        <v>0</v>
      </c>
      <c r="T651" s="8">
        <f t="shared" ref="T651" si="3678">$T$9*$B648</f>
        <v>2.2492794000000003</v>
      </c>
      <c r="U651" s="2">
        <v>1</v>
      </c>
      <c r="V651" s="8">
        <v>0</v>
      </c>
      <c r="X651" s="1">
        <f t="shared" ref="X651" si="3679">N651*S648+P651*S651-O651*T648-Q651*T651</f>
        <v>0</v>
      </c>
      <c r="Y651" s="9">
        <f t="shared" ref="Y651" si="3680">(N651*T648+O651*S648+P651*T651+Q651*S651)</f>
        <v>208.84106000519316</v>
      </c>
      <c r="Z651" s="2">
        <f t="shared" ref="Z651" si="3681">N651*U648+P651*U651-O651*V648-Q651*V651</f>
        <v>92.379354652513669</v>
      </c>
      <c r="AA651" s="8">
        <f t="shared" ref="AA651" si="3682">(N651*V648+O651*U648+P651*V651+Q651*U651)</f>
        <v>0</v>
      </c>
      <c r="AB651" s="22"/>
      <c r="AC651" s="1">
        <v>0</v>
      </c>
      <c r="AD651" s="9">
        <v>0</v>
      </c>
      <c r="AE651" s="2">
        <v>1</v>
      </c>
      <c r="AF651" s="8">
        <v>0</v>
      </c>
      <c r="AH651" s="1">
        <f t="shared" ref="AH651" si="3683">X651*AC648+Z651*AC651-Y651*AD648-AA651*AD651</f>
        <v>0</v>
      </c>
      <c r="AI651" s="9">
        <f t="shared" ref="AI651" si="3684">(X651*AD648+Y651*AC648+Z651*AD651+AA651*AC651)</f>
        <v>208.84106000519316</v>
      </c>
      <c r="AJ651" s="2">
        <f t="shared" ref="AJ651" si="3685">X651*AE648+Z651*AE651-Y651*AF648-AA651*AF651</f>
        <v>-222.52861296772102</v>
      </c>
      <c r="AK651" s="8">
        <f t="shared" ref="AK651" si="3686">(X651*AF648+Y651*AE648+Z651*AF651+AA651*AE651)</f>
        <v>0</v>
      </c>
      <c r="AM651" s="20">
        <f t="shared" ref="AM651" si="3687">1/$AN$9</f>
        <v>1</v>
      </c>
      <c r="AN651" s="27">
        <v>0</v>
      </c>
      <c r="AO651" s="21">
        <v>1</v>
      </c>
      <c r="AP651" s="26">
        <v>0</v>
      </c>
      <c r="AR651" s="1">
        <f t="shared" ref="AR651" si="3688">AH651*AM648+AJ651*AM651-AI651*AN648-AK651*AN651</f>
        <v>-222.52861296772102</v>
      </c>
      <c r="AS651" s="9">
        <f t="shared" ref="AS651" si="3689">(AH651*AN648+AI651*AM648+AJ651*AN651+AK651*AM651)</f>
        <v>208.84106000519316</v>
      </c>
      <c r="AT651" s="2">
        <f t="shared" ref="AT651" si="3690">AH651*AO648+AJ651*AO651-AI651*AP648-AK651*AP651</f>
        <v>-222.52861296772102</v>
      </c>
      <c r="AU651" s="8">
        <f t="shared" ref="AU651" si="3691">(AH651*AP648+AI651*AO648+AJ651*AP651+AK651*AO651)</f>
        <v>0</v>
      </c>
      <c r="AW651" s="49">
        <f t="shared" ref="AW651" si="3692">(180/PI())*ATAN(-1*(AS648/AR648))</f>
        <v>-46.818066500879091</v>
      </c>
      <c r="AY651" s="140">
        <f t="shared" ref="AY651" si="3693">20*LOG(((1-(10^(AW648/20)^2)*(1-((1-AY648)/(1+AY648))^2))^0.5))</f>
        <v>-9.907573281195288E-5</v>
      </c>
      <c r="AZ651" s="13"/>
      <c r="BA651" s="36"/>
      <c r="BB651" s="36"/>
      <c r="BC651" s="36"/>
      <c r="BD651" s="36"/>
    </row>
    <row r="652" spans="2:56" ht="18.600000000000001" customHeight="1">
      <c r="AY652" s="37"/>
    </row>
    <row r="653" spans="2:56" ht="18.600000000000001" customHeight="1" thickBot="1">
      <c r="D653" s="22" t="s">
        <v>60</v>
      </c>
      <c r="E653" s="22"/>
      <c r="F653" s="22"/>
      <c r="G653" s="22"/>
      <c r="H653" s="22"/>
      <c r="I653" s="22" t="s">
        <v>61</v>
      </c>
      <c r="J653" s="22"/>
      <c r="K653" s="22"/>
      <c r="L653" s="22"/>
      <c r="M653" s="23"/>
      <c r="N653" s="23"/>
      <c r="O653" s="28" t="s">
        <v>62</v>
      </c>
      <c r="P653" s="23"/>
      <c r="Q653" s="23"/>
      <c r="R653" s="23"/>
      <c r="S653" s="22"/>
      <c r="T653" s="22" t="s">
        <v>63</v>
      </c>
      <c r="U653" s="23"/>
      <c r="V653" s="23"/>
      <c r="W653" s="23"/>
      <c r="X653" s="23"/>
      <c r="Y653" s="28" t="s">
        <v>64</v>
      </c>
      <c r="Z653" s="23"/>
      <c r="AA653" s="23"/>
      <c r="AB653" s="23"/>
      <c r="AC653" s="28" t="s">
        <v>65</v>
      </c>
      <c r="AD653" s="22"/>
      <c r="AE653" s="22"/>
      <c r="AF653" s="22"/>
      <c r="AG653" s="22"/>
      <c r="AH653" s="23"/>
      <c r="AI653" s="28" t="s">
        <v>66</v>
      </c>
      <c r="AJ653" s="23"/>
      <c r="AK653" s="23"/>
      <c r="AL653" s="22"/>
      <c r="AM653" s="28" t="s">
        <v>67</v>
      </c>
      <c r="AN653" s="22"/>
      <c r="AO653" s="23"/>
      <c r="AP653" s="23"/>
      <c r="AQ653" s="23"/>
      <c r="AR653" s="23"/>
      <c r="AS653" s="28" t="s">
        <v>68</v>
      </c>
      <c r="AT653" s="23"/>
      <c r="AU653" s="23"/>
    </row>
    <row r="654" spans="2:56" ht="18.600000000000001" customHeight="1" thickBot="1">
      <c r="B654" s="11"/>
      <c r="D654" s="212" t="s">
        <v>69</v>
      </c>
      <c r="E654" s="213"/>
      <c r="F654" s="214" t="s">
        <v>70</v>
      </c>
      <c r="G654" s="215"/>
      <c r="H654" s="207"/>
      <c r="I654" s="212" t="s">
        <v>71</v>
      </c>
      <c r="J654" s="213"/>
      <c r="K654" s="214" t="s">
        <v>72</v>
      </c>
      <c r="L654" s="215"/>
      <c r="M654" s="23"/>
      <c r="N654" s="208" t="s">
        <v>73</v>
      </c>
      <c r="O654" s="209"/>
      <c r="P654" s="210" t="s">
        <v>74</v>
      </c>
      <c r="Q654" s="211"/>
      <c r="R654" s="23"/>
      <c r="S654" s="212" t="s">
        <v>75</v>
      </c>
      <c r="T654" s="213"/>
      <c r="U654" s="214" t="s">
        <v>76</v>
      </c>
      <c r="V654" s="215"/>
      <c r="W654" s="22"/>
      <c r="X654" s="208" t="s">
        <v>77</v>
      </c>
      <c r="Y654" s="209"/>
      <c r="Z654" s="210" t="s">
        <v>78</v>
      </c>
      <c r="AA654" s="211"/>
      <c r="AB654" s="22"/>
      <c r="AC654" s="212" t="s">
        <v>79</v>
      </c>
      <c r="AD654" s="213"/>
      <c r="AE654" s="214" t="s">
        <v>80</v>
      </c>
      <c r="AF654" s="215"/>
      <c r="AG654" s="22"/>
      <c r="AH654" s="208" t="s">
        <v>81</v>
      </c>
      <c r="AI654" s="209"/>
      <c r="AJ654" s="210" t="s">
        <v>82</v>
      </c>
      <c r="AK654" s="211"/>
      <c r="AL654" s="22"/>
      <c r="AM654" s="212" t="s">
        <v>83</v>
      </c>
      <c r="AN654" s="213"/>
      <c r="AO654" s="214" t="s">
        <v>84</v>
      </c>
      <c r="AP654" s="215"/>
      <c r="AQ654" s="23"/>
      <c r="AR654" s="208" t="s">
        <v>85</v>
      </c>
      <c r="AS654" s="209"/>
      <c r="AT654" s="210" t="s">
        <v>86</v>
      </c>
      <c r="AU654" s="211"/>
      <c r="AW654" s="29" t="s">
        <v>4</v>
      </c>
      <c r="AY654" s="136" t="s">
        <v>46</v>
      </c>
      <c r="AZ654" s="13"/>
      <c r="BA654" s="36"/>
      <c r="BB654" s="36"/>
      <c r="BC654" s="36"/>
      <c r="BD654" s="36"/>
    </row>
    <row r="655" spans="2:56" ht="18.600000000000001" customHeight="1" thickTop="1" thickBot="1">
      <c r="B655" s="40">
        <v>1.88</v>
      </c>
      <c r="D655" s="1">
        <v>1</v>
      </c>
      <c r="E655" s="7">
        <v>0</v>
      </c>
      <c r="F655" s="2">
        <v>0</v>
      </c>
      <c r="G655" s="8">
        <v>0</v>
      </c>
      <c r="I655" s="1">
        <v>1</v>
      </c>
      <c r="J655" s="9">
        <v>0</v>
      </c>
      <c r="K655" s="2">
        <v>0</v>
      </c>
      <c r="L655" s="9">
        <f t="shared" ref="L655" si="3694">IF(0=(1-$J$9*$K$9*$B655^2),10^14,$B655*$K$9/(1-$J$9*$K$9*$B655^2))</f>
        <v>-42.421286172711902</v>
      </c>
      <c r="N655" s="1">
        <f t="shared" ref="N655" si="3695">D655*I655+F655*I658-E655*J655-G655*J658</f>
        <v>1</v>
      </c>
      <c r="O655" s="9">
        <f t="shared" ref="O655" si="3696">(D655*J655+E655*I655+F655*J658+G655*I658)</f>
        <v>0</v>
      </c>
      <c r="P655" s="2">
        <f t="shared" ref="P655" si="3697">D655*K655+F655*K658-E655*L655-G655*L658</f>
        <v>0</v>
      </c>
      <c r="Q655" s="8">
        <f t="shared" ref="Q655" si="3698">(D655*L655+E655*K655+F655*L658+G655*K658)</f>
        <v>-42.421286172711902</v>
      </c>
      <c r="S655" s="1">
        <v>1</v>
      </c>
      <c r="T655" s="7">
        <v>0</v>
      </c>
      <c r="U655" s="2">
        <v>0</v>
      </c>
      <c r="V655" s="8">
        <v>0</v>
      </c>
      <c r="X655" s="1">
        <f t="shared" ref="X655" si="3699">N655*S655+P655*S658-O655*T655-Q655*T658</f>
        <v>97.4433178529017</v>
      </c>
      <c r="Y655" s="9">
        <f t="shared" ref="Y655" si="3700">(N655*T655+O655*S655+P655*T658+Q655*S658)</f>
        <v>0</v>
      </c>
      <c r="Z655" s="2">
        <f t="shared" ref="Z655" si="3701">N655*U655+P655*U658-O655*V655-Q655*V658</f>
        <v>0</v>
      </c>
      <c r="AA655" s="8">
        <f t="shared" ref="AA655" si="3702">(N655*V655+O655*U655+P655*V658+Q655*U658)</f>
        <v>-42.421286172711902</v>
      </c>
      <c r="AB655" s="22"/>
      <c r="AC655" s="1">
        <v>1</v>
      </c>
      <c r="AD655" s="9">
        <v>0</v>
      </c>
      <c r="AE655" s="2">
        <v>0</v>
      </c>
      <c r="AF655" s="9">
        <f t="shared" ref="AF655" si="3703">$B655*$AE$9</f>
        <v>1.5240971999999999</v>
      </c>
      <c r="AH655" s="1">
        <f t="shared" ref="AH655" si="3704">X655*AC655+Z655*AC658-Y655*AD655-AA655*AD658</f>
        <v>97.4433178529017</v>
      </c>
      <c r="AI655" s="9">
        <f t="shared" ref="AI655" si="3705">(X655*AD655+Y655*AC655+Z655*AD658+AA655*AC658)</f>
        <v>0</v>
      </c>
      <c r="AJ655" s="2">
        <f t="shared" ref="AJ655" si="3706">X655*AE655+Z655*AE658-Y655*AF655-AA655*AF658</f>
        <v>0</v>
      </c>
      <c r="AK655" s="8">
        <f t="shared" ref="AK655" si="3707">(X655*AF655+Y655*AE655+Z655*AF658+AA655*AE658)</f>
        <v>106.09180172560558</v>
      </c>
      <c r="AM655" s="18">
        <v>1</v>
      </c>
      <c r="AN655" s="25">
        <v>0</v>
      </c>
      <c r="AO655" s="14">
        <v>0</v>
      </c>
      <c r="AP655" s="24">
        <v>0</v>
      </c>
      <c r="AR655" s="1">
        <f t="shared" ref="AR655" si="3708">AH655*AM655+AJ655*AM658-AI655*AN655-AK655*AN658</f>
        <v>97.4433178529017</v>
      </c>
      <c r="AS655" s="9">
        <f t="shared" ref="AS655" si="3709">(AH655*AN655+AI655*AM655+AJ655*AN658+AK655*AM658)</f>
        <v>106.09180172560558</v>
      </c>
      <c r="AT655" s="2">
        <f t="shared" ref="AT655" si="3710">AH655*AO655+AJ655*AO658-AI655*AP655-AK655*AP658</f>
        <v>0</v>
      </c>
      <c r="AU655" s="8">
        <f t="shared" ref="AU655" si="3711">(AH655*AP655+AI655*AO655+AJ655*AP658+AK655*AO658)</f>
        <v>106.09180172560558</v>
      </c>
      <c r="AW655" s="30">
        <f t="shared" ref="AW655" si="3712">20*LOG(((1+$AN$9)/$AN$9)/((AR655+AR658)^2+(AS655+AS658)^2)^0.5)</f>
        <v>-40.544931260111959</v>
      </c>
      <c r="AY655" s="137">
        <f t="shared" ref="AY655" si="3713">((AR655^2+AS655^2)^0.5)/((AR658^2+AS658^2)^0.5)</f>
        <v>0.91853217720105873</v>
      </c>
      <c r="AZ655" s="13"/>
      <c r="BA655" s="36"/>
      <c r="BB655" s="36"/>
      <c r="BC655" s="36"/>
      <c r="BD655" s="36"/>
    </row>
    <row r="656" spans="2:56" ht="18.600000000000001" customHeight="1" thickBot="1">
      <c r="D656" s="3"/>
      <c r="G656" s="4"/>
      <c r="I656" s="3"/>
      <c r="L656" s="4"/>
      <c r="N656" s="3"/>
      <c r="Q656" s="4"/>
      <c r="S656" s="3"/>
      <c r="V656" s="4"/>
      <c r="X656" s="3"/>
      <c r="AA656" s="4"/>
      <c r="AC656" s="3"/>
      <c r="AF656" s="4"/>
      <c r="AH656" s="3"/>
      <c r="AK656" s="4"/>
      <c r="AM656" s="18"/>
      <c r="AN656" s="14"/>
      <c r="AO656" s="14"/>
      <c r="AP656" s="19"/>
      <c r="AR656" s="3"/>
      <c r="AU656" s="4"/>
      <c r="AY656" s="138"/>
      <c r="AZ656" s="13"/>
      <c r="BA656" s="36"/>
      <c r="BB656" s="36"/>
      <c r="BC656" s="36"/>
      <c r="BD656" s="36"/>
    </row>
    <row r="657" spans="2:56" ht="18.600000000000001" customHeight="1" thickBot="1">
      <c r="D657" s="216" t="s">
        <v>87</v>
      </c>
      <c r="E657" s="217"/>
      <c r="F657" s="218" t="s">
        <v>88</v>
      </c>
      <c r="G657" s="219"/>
      <c r="H657" s="207"/>
      <c r="I657" s="216" t="s">
        <v>89</v>
      </c>
      <c r="J657" s="217"/>
      <c r="K657" s="218" t="s">
        <v>90</v>
      </c>
      <c r="L657" s="219"/>
      <c r="N657" s="208" t="s">
        <v>7</v>
      </c>
      <c r="O657" s="209"/>
      <c r="P657" s="210" t="s">
        <v>8</v>
      </c>
      <c r="Q657" s="211"/>
      <c r="S657" s="216" t="s">
        <v>91</v>
      </c>
      <c r="T657" s="217"/>
      <c r="U657" s="218" t="s">
        <v>92</v>
      </c>
      <c r="V657" s="219"/>
      <c r="W657" s="22"/>
      <c r="X657" s="208" t="s">
        <v>93</v>
      </c>
      <c r="Y657" s="209"/>
      <c r="Z657" s="210" t="s">
        <v>94</v>
      </c>
      <c r="AA657" s="211"/>
      <c r="AB657" s="22"/>
      <c r="AC657" s="216" t="s">
        <v>3</v>
      </c>
      <c r="AD657" s="217"/>
      <c r="AE657" s="218" t="s">
        <v>2</v>
      </c>
      <c r="AF657" s="219"/>
      <c r="AG657" s="22"/>
      <c r="AH657" s="208" t="s">
        <v>95</v>
      </c>
      <c r="AI657" s="209"/>
      <c r="AJ657" s="210" t="s">
        <v>96</v>
      </c>
      <c r="AK657" s="211"/>
      <c r="AL657" s="22"/>
      <c r="AM657" s="216" t="s">
        <v>97</v>
      </c>
      <c r="AN657" s="217"/>
      <c r="AO657" s="218" t="s">
        <v>98</v>
      </c>
      <c r="AP657" s="219"/>
      <c r="AR657" s="208" t="s">
        <v>99</v>
      </c>
      <c r="AS657" s="209"/>
      <c r="AT657" s="210" t="s">
        <v>100</v>
      </c>
      <c r="AU657" s="211"/>
      <c r="AW657" s="48" t="s">
        <v>10</v>
      </c>
      <c r="AY657" s="139" t="s">
        <v>47</v>
      </c>
      <c r="AZ657" s="13"/>
      <c r="BA657" s="36"/>
      <c r="BB657" s="36"/>
      <c r="BC657" s="36"/>
      <c r="BD657" s="36"/>
    </row>
    <row r="658" spans="2:56" ht="18.600000000000001" customHeight="1" thickTop="1" thickBot="1">
      <c r="D658" s="1">
        <v>0</v>
      </c>
      <c r="E658" s="8">
        <f t="shared" ref="E658" si="3714">$E$9*$B655</f>
        <v>1.0654148000000001</v>
      </c>
      <c r="F658" s="2">
        <v>1</v>
      </c>
      <c r="G658" s="8">
        <v>0</v>
      </c>
      <c r="I658" s="1">
        <v>0</v>
      </c>
      <c r="J658" s="9">
        <v>0</v>
      </c>
      <c r="K658" s="2">
        <v>1</v>
      </c>
      <c r="L658" s="8">
        <v>0</v>
      </c>
      <c r="N658" s="1">
        <f t="shared" ref="N658" si="3715">D658*I655+F658*I658-E658*J655-G658*J658</f>
        <v>0</v>
      </c>
      <c r="O658" s="9">
        <f t="shared" ref="O658" si="3716">(D658*J655+E658*I655+F658*J658+G658*I658)</f>
        <v>1.0654148000000001</v>
      </c>
      <c r="P658" s="2">
        <f t="shared" ref="P658" si="3717">D658*K655+F658*K658-E658*L655-G658*L658</f>
        <v>46.196266123442619</v>
      </c>
      <c r="Q658" s="8">
        <f t="shared" ref="Q658" si="3718">(D658*L655+E658*K655+F658*L658+G658*K658)</f>
        <v>0</v>
      </c>
      <c r="S658" s="1">
        <v>0</v>
      </c>
      <c r="T658" s="8">
        <f t="shared" ref="T658" si="3719">$T$9*$B655</f>
        <v>2.2734652</v>
      </c>
      <c r="U658" s="2">
        <v>1</v>
      </c>
      <c r="V658" s="8">
        <v>0</v>
      </c>
      <c r="X658" s="1">
        <f t="shared" ref="X658" si="3720">N658*S655+P658*S658-O658*T655-Q658*T658</f>
        <v>0</v>
      </c>
      <c r="Y658" s="9">
        <f t="shared" ref="Y658" si="3721">(N658*T655+O658*S655+P658*T658+Q658*S658)</f>
        <v>106.0910182015857</v>
      </c>
      <c r="Z658" s="2">
        <f t="shared" ref="Z658" si="3722">N658*U655+P658*U658-O658*V655-Q658*V658</f>
        <v>46.196266123442619</v>
      </c>
      <c r="AA658" s="8">
        <f t="shared" ref="AA658" si="3723">(N658*V655+O658*U655+P658*V658+Q658*U658)</f>
        <v>0</v>
      </c>
      <c r="AB658" s="22"/>
      <c r="AC658" s="1">
        <v>0</v>
      </c>
      <c r="AD658" s="9">
        <v>0</v>
      </c>
      <c r="AE658" s="2">
        <v>1</v>
      </c>
      <c r="AF658" s="8">
        <v>0</v>
      </c>
      <c r="AH658" s="1">
        <f t="shared" ref="AH658" si="3724">X658*AC655+Z658*AC658-Y658*AD655-AA658*AD658</f>
        <v>0</v>
      </c>
      <c r="AI658" s="9">
        <f t="shared" ref="AI658" si="3725">(X658*AD655+Y658*AC655+Z658*AD658+AA658*AC658)</f>
        <v>106.0910182015857</v>
      </c>
      <c r="AJ658" s="2">
        <f t="shared" ref="AJ658" si="3726">X658*AE655+Z658*AE658-Y658*AF655-AA658*AF658</f>
        <v>-115.49675766274316</v>
      </c>
      <c r="AK658" s="8">
        <f t="shared" ref="AK658" si="3727">(X658*AF655+Y658*AE655+Z658*AF658+AA658*AE658)</f>
        <v>0</v>
      </c>
      <c r="AM658" s="20">
        <f t="shared" ref="AM658" si="3728">1/$AN$9</f>
        <v>1</v>
      </c>
      <c r="AN658" s="27">
        <v>0</v>
      </c>
      <c r="AO658" s="21">
        <v>1</v>
      </c>
      <c r="AP658" s="26">
        <v>0</v>
      </c>
      <c r="AR658" s="1">
        <f t="shared" ref="AR658" si="3729">AH658*AM655+AJ658*AM658-AI658*AN655-AK658*AN658</f>
        <v>-115.49675766274316</v>
      </c>
      <c r="AS658" s="9">
        <f t="shared" ref="AS658" si="3730">(AH658*AN655+AI658*AM655+AJ658*AN658+AK658*AM658)</f>
        <v>106.0910182015857</v>
      </c>
      <c r="AT658" s="2">
        <f t="shared" ref="AT658" si="3731">AH658*AO655+AJ658*AO658-AI658*AP655-AK658*AP658</f>
        <v>-115.49675766274316</v>
      </c>
      <c r="AU658" s="8">
        <f t="shared" ref="AU658" si="3732">(AH658*AP655+AI658*AO655+AJ658*AP658+AK658*AO658)</f>
        <v>0</v>
      </c>
      <c r="AW658" s="49">
        <f t="shared" ref="AW658" si="3733">(180/PI())*ATAN(-1*(AS655/AR655))</f>
        <v>-47.433111910918669</v>
      </c>
      <c r="AY658" s="140">
        <f t="shared" ref="AY658" si="3734">20*LOG(((1-(10^(AW655/20)^2)*(1-((1-AY655)/(1+AY655))^2))^0.5))</f>
        <v>-3.824075838981524E-4</v>
      </c>
      <c r="AZ658" s="13"/>
      <c r="BA658" s="36"/>
      <c r="BB658" s="36"/>
      <c r="BC658" s="36"/>
      <c r="BD658" s="36"/>
    </row>
    <row r="659" spans="2:56" ht="18.600000000000001" customHeight="1">
      <c r="AY659" s="37"/>
    </row>
    <row r="660" spans="2:56" ht="18.600000000000001" customHeight="1" thickBot="1">
      <c r="D660" s="22" t="s">
        <v>60</v>
      </c>
      <c r="E660" s="22"/>
      <c r="F660" s="22"/>
      <c r="G660" s="22"/>
      <c r="H660" s="22"/>
      <c r="I660" s="22" t="s">
        <v>61</v>
      </c>
      <c r="J660" s="22"/>
      <c r="K660" s="22"/>
      <c r="L660" s="22"/>
      <c r="M660" s="23"/>
      <c r="N660" s="23"/>
      <c r="O660" s="28" t="s">
        <v>62</v>
      </c>
      <c r="P660" s="23"/>
      <c r="Q660" s="23"/>
      <c r="R660" s="23"/>
      <c r="S660" s="22"/>
      <c r="T660" s="22" t="s">
        <v>63</v>
      </c>
      <c r="U660" s="23"/>
      <c r="V660" s="23"/>
      <c r="W660" s="23"/>
      <c r="X660" s="23"/>
      <c r="Y660" s="28" t="s">
        <v>64</v>
      </c>
      <c r="Z660" s="23"/>
      <c r="AA660" s="23"/>
      <c r="AB660" s="23"/>
      <c r="AC660" s="28" t="s">
        <v>65</v>
      </c>
      <c r="AD660" s="22"/>
      <c r="AE660" s="22"/>
      <c r="AF660" s="22"/>
      <c r="AG660" s="22"/>
      <c r="AH660" s="23"/>
      <c r="AI660" s="28" t="s">
        <v>66</v>
      </c>
      <c r="AJ660" s="23"/>
      <c r="AK660" s="23"/>
      <c r="AL660" s="22"/>
      <c r="AM660" s="28" t="s">
        <v>67</v>
      </c>
      <c r="AN660" s="22"/>
      <c r="AO660" s="23"/>
      <c r="AP660" s="23"/>
      <c r="AQ660" s="23"/>
      <c r="AR660" s="23"/>
      <c r="AS660" s="28" t="s">
        <v>68</v>
      </c>
      <c r="AT660" s="23"/>
      <c r="AU660" s="23"/>
    </row>
    <row r="661" spans="2:56" ht="18.600000000000001" customHeight="1" thickBot="1">
      <c r="B661" s="11"/>
      <c r="D661" s="212" t="s">
        <v>69</v>
      </c>
      <c r="E661" s="213"/>
      <c r="F661" s="214" t="s">
        <v>70</v>
      </c>
      <c r="G661" s="215"/>
      <c r="H661" s="207"/>
      <c r="I661" s="212" t="s">
        <v>71</v>
      </c>
      <c r="J661" s="213"/>
      <c r="K661" s="214" t="s">
        <v>72</v>
      </c>
      <c r="L661" s="215"/>
      <c r="M661" s="23"/>
      <c r="N661" s="208" t="s">
        <v>73</v>
      </c>
      <c r="O661" s="209"/>
      <c r="P661" s="210" t="s">
        <v>74</v>
      </c>
      <c r="Q661" s="211"/>
      <c r="R661" s="23"/>
      <c r="S661" s="212" t="s">
        <v>75</v>
      </c>
      <c r="T661" s="213"/>
      <c r="U661" s="214" t="s">
        <v>76</v>
      </c>
      <c r="V661" s="215"/>
      <c r="W661" s="22"/>
      <c r="X661" s="208" t="s">
        <v>77</v>
      </c>
      <c r="Y661" s="209"/>
      <c r="Z661" s="210" t="s">
        <v>78</v>
      </c>
      <c r="AA661" s="211"/>
      <c r="AB661" s="22"/>
      <c r="AC661" s="212" t="s">
        <v>79</v>
      </c>
      <c r="AD661" s="213"/>
      <c r="AE661" s="214" t="s">
        <v>80</v>
      </c>
      <c r="AF661" s="215"/>
      <c r="AG661" s="22"/>
      <c r="AH661" s="208" t="s">
        <v>81</v>
      </c>
      <c r="AI661" s="209"/>
      <c r="AJ661" s="210" t="s">
        <v>82</v>
      </c>
      <c r="AK661" s="211"/>
      <c r="AL661" s="22"/>
      <c r="AM661" s="212" t="s">
        <v>83</v>
      </c>
      <c r="AN661" s="213"/>
      <c r="AO661" s="214" t="s">
        <v>84</v>
      </c>
      <c r="AP661" s="215"/>
      <c r="AQ661" s="23"/>
      <c r="AR661" s="208" t="s">
        <v>85</v>
      </c>
      <c r="AS661" s="209"/>
      <c r="AT661" s="210" t="s">
        <v>86</v>
      </c>
      <c r="AU661" s="211"/>
      <c r="AW661" s="29" t="s">
        <v>4</v>
      </c>
      <c r="AY661" s="136" t="s">
        <v>46</v>
      </c>
      <c r="AZ661" s="13"/>
      <c r="BA661" s="36"/>
      <c r="BB661" s="36"/>
      <c r="BC661" s="36"/>
      <c r="BD661" s="36"/>
    </row>
    <row r="662" spans="2:56" ht="18.600000000000001" customHeight="1" thickTop="1" thickBot="1">
      <c r="B662" s="40">
        <v>1.9</v>
      </c>
      <c r="D662" s="1">
        <v>1</v>
      </c>
      <c r="E662" s="7">
        <v>0</v>
      </c>
      <c r="F662" s="2">
        <v>0</v>
      </c>
      <c r="G662" s="8">
        <v>0</v>
      </c>
      <c r="I662" s="1">
        <v>1</v>
      </c>
      <c r="J662" s="9">
        <v>0</v>
      </c>
      <c r="K662" s="2">
        <v>0</v>
      </c>
      <c r="L662" s="9">
        <f t="shared" ref="L662" si="3735">IF(0=(1-$J$9*$K$9*$B662^2),10^14,$B662*$K$9/(1-$J$9*$K$9*$B662^2))</f>
        <v>-28.17997779417464</v>
      </c>
      <c r="N662" s="1">
        <f t="shared" ref="N662" si="3736">D662*I662+F662*I665-E662*J662-G662*J665</f>
        <v>1</v>
      </c>
      <c r="O662" s="9">
        <f t="shared" ref="O662" si="3737">(D662*J662+E662*I662+F662*J665+G662*I665)</f>
        <v>0</v>
      </c>
      <c r="P662" s="2">
        <f t="shared" ref="P662" si="3738">D662*K662+F662*K665-E662*L662-G662*L665</f>
        <v>0</v>
      </c>
      <c r="Q662" s="8">
        <f t="shared" ref="Q662" si="3739">(D662*L662+E662*K662+F662*L665+G662*K665)</f>
        <v>-28.17997779417464</v>
      </c>
      <c r="S662" s="1">
        <v>1</v>
      </c>
      <c r="T662" s="7">
        <v>0</v>
      </c>
      <c r="U662" s="2">
        <v>0</v>
      </c>
      <c r="V662" s="8">
        <v>0</v>
      </c>
      <c r="X662" s="1">
        <f t="shared" ref="X662" si="3740">N662*S662+P662*S665-O662*T662-Q662*T665</f>
        <v>65.747754158763144</v>
      </c>
      <c r="Y662" s="9">
        <f t="shared" ref="Y662" si="3741">(N662*T662+O662*S662+P662*T665+Q662*S665)</f>
        <v>0</v>
      </c>
      <c r="Z662" s="2">
        <f t="shared" ref="Z662" si="3742">N662*U662+P662*U665-O662*V662-Q662*V665</f>
        <v>0</v>
      </c>
      <c r="AA662" s="8">
        <f t="shared" ref="AA662" si="3743">(N662*V662+O662*U662+P662*V665+Q662*U665)</f>
        <v>-28.17997779417464</v>
      </c>
      <c r="AB662" s="22"/>
      <c r="AC662" s="1">
        <v>1</v>
      </c>
      <c r="AD662" s="9">
        <v>0</v>
      </c>
      <c r="AE662" s="2">
        <v>0</v>
      </c>
      <c r="AF662" s="9">
        <f t="shared" ref="AF662" si="3744">$B662*$AE$9</f>
        <v>1.540311</v>
      </c>
      <c r="AH662" s="1">
        <f t="shared" ref="AH662" si="3745">X662*AC662+Z662*AC665-Y662*AD662-AA662*AD665</f>
        <v>65.747754158763144</v>
      </c>
      <c r="AI662" s="9">
        <f t="shared" ref="AI662" si="3746">(X662*AD662+Y662*AC662+Z662*AD665+AA662*AC665)</f>
        <v>0</v>
      </c>
      <c r="AJ662" s="2">
        <f t="shared" ref="AJ662" si="3747">X662*AE662+Z662*AE665-Y662*AF662-AA662*AF665</f>
        <v>0</v>
      </c>
      <c r="AK662" s="8">
        <f t="shared" ref="AK662" si="3748">(X662*AF662+Y662*AE662+Z662*AF665+AA662*AE665)</f>
        <v>73.092011161863979</v>
      </c>
      <c r="AM662" s="18">
        <v>1</v>
      </c>
      <c r="AN662" s="25">
        <v>0</v>
      </c>
      <c r="AO662" s="14">
        <v>0</v>
      </c>
      <c r="AP662" s="24">
        <v>0</v>
      </c>
      <c r="AR662" s="1">
        <f t="shared" ref="AR662" si="3749">AH662*AM662+AJ662*AM665-AI662*AN662-AK662*AN665</f>
        <v>65.747754158763144</v>
      </c>
      <c r="AS662" s="9">
        <f t="shared" ref="AS662" si="3750">(AH662*AN662+AI662*AM662+AJ662*AN665+AK662*AM665)</f>
        <v>73.092011161863979</v>
      </c>
      <c r="AT662" s="2">
        <f t="shared" ref="AT662" si="3751">AH662*AO662+AJ662*AO665-AI662*AP662-AK662*AP665</f>
        <v>0</v>
      </c>
      <c r="AU662" s="8">
        <f t="shared" ref="AU662" si="3752">(AH662*AP662+AI662*AO662+AJ662*AP665+AK662*AO665)</f>
        <v>73.092011161863979</v>
      </c>
      <c r="AW662" s="30">
        <f t="shared" ref="AW662" si="3753">20*LOG(((1+$AN$9)/$AN$9)/((AR662+AR665)^2+(AS662+AS665)^2)^0.5)</f>
        <v>-37.325877190963212</v>
      </c>
      <c r="AY662" s="137">
        <f t="shared" ref="AY662" si="3754">((AR662^2+AS662^2)^0.5)/((AR665^2+AS665^2)^0.5)</f>
        <v>0.89962000435750089</v>
      </c>
      <c r="AZ662" s="13"/>
      <c r="BA662" s="36"/>
      <c r="BB662" s="36"/>
      <c r="BC662" s="36"/>
      <c r="BD662" s="36"/>
    </row>
    <row r="663" spans="2:56" ht="18.600000000000001" customHeight="1" thickBot="1">
      <c r="D663" s="3"/>
      <c r="G663" s="4"/>
      <c r="I663" s="3"/>
      <c r="L663" s="4"/>
      <c r="N663" s="3"/>
      <c r="Q663" s="4"/>
      <c r="S663" s="3"/>
      <c r="V663" s="4"/>
      <c r="X663" s="3"/>
      <c r="AA663" s="4"/>
      <c r="AC663" s="3"/>
      <c r="AF663" s="4"/>
      <c r="AH663" s="3"/>
      <c r="AK663" s="4"/>
      <c r="AM663" s="18"/>
      <c r="AN663" s="14"/>
      <c r="AO663" s="14"/>
      <c r="AP663" s="19"/>
      <c r="AR663" s="3"/>
      <c r="AU663" s="4"/>
      <c r="AY663" s="138"/>
      <c r="AZ663" s="13"/>
      <c r="BA663" s="36"/>
      <c r="BB663" s="36"/>
      <c r="BC663" s="36"/>
      <c r="BD663" s="36"/>
    </row>
    <row r="664" spans="2:56" ht="18.600000000000001" customHeight="1" thickBot="1">
      <c r="D664" s="216" t="s">
        <v>87</v>
      </c>
      <c r="E664" s="217"/>
      <c r="F664" s="218" t="s">
        <v>88</v>
      </c>
      <c r="G664" s="219"/>
      <c r="H664" s="207"/>
      <c r="I664" s="216" t="s">
        <v>89</v>
      </c>
      <c r="J664" s="217"/>
      <c r="K664" s="218" t="s">
        <v>90</v>
      </c>
      <c r="L664" s="219"/>
      <c r="N664" s="208" t="s">
        <v>7</v>
      </c>
      <c r="O664" s="209"/>
      <c r="P664" s="210" t="s">
        <v>8</v>
      </c>
      <c r="Q664" s="211"/>
      <c r="S664" s="216" t="s">
        <v>91</v>
      </c>
      <c r="T664" s="217"/>
      <c r="U664" s="218" t="s">
        <v>92</v>
      </c>
      <c r="V664" s="219"/>
      <c r="W664" s="22"/>
      <c r="X664" s="208" t="s">
        <v>93</v>
      </c>
      <c r="Y664" s="209"/>
      <c r="Z664" s="210" t="s">
        <v>94</v>
      </c>
      <c r="AA664" s="211"/>
      <c r="AB664" s="22"/>
      <c r="AC664" s="216" t="s">
        <v>3</v>
      </c>
      <c r="AD664" s="217"/>
      <c r="AE664" s="218" t="s">
        <v>2</v>
      </c>
      <c r="AF664" s="219"/>
      <c r="AG664" s="22"/>
      <c r="AH664" s="208" t="s">
        <v>95</v>
      </c>
      <c r="AI664" s="209"/>
      <c r="AJ664" s="210" t="s">
        <v>96</v>
      </c>
      <c r="AK664" s="211"/>
      <c r="AL664" s="22"/>
      <c r="AM664" s="216" t="s">
        <v>97</v>
      </c>
      <c r="AN664" s="217"/>
      <c r="AO664" s="218" t="s">
        <v>98</v>
      </c>
      <c r="AP664" s="219"/>
      <c r="AR664" s="208" t="s">
        <v>99</v>
      </c>
      <c r="AS664" s="209"/>
      <c r="AT664" s="210" t="s">
        <v>100</v>
      </c>
      <c r="AU664" s="211"/>
      <c r="AW664" s="48" t="s">
        <v>10</v>
      </c>
      <c r="AY664" s="139" t="s">
        <v>47</v>
      </c>
      <c r="AZ664" s="13"/>
      <c r="BA664" s="36"/>
      <c r="BB664" s="36"/>
      <c r="BC664" s="36"/>
      <c r="BD664" s="36"/>
    </row>
    <row r="665" spans="2:56" ht="18.600000000000001" customHeight="1" thickTop="1" thickBot="1">
      <c r="D665" s="1">
        <v>0</v>
      </c>
      <c r="E665" s="8">
        <f t="shared" ref="E665" si="3755">$E$9*$B662</f>
        <v>1.076749</v>
      </c>
      <c r="F665" s="2">
        <v>1</v>
      </c>
      <c r="G665" s="8">
        <v>0</v>
      </c>
      <c r="I665" s="1">
        <v>0</v>
      </c>
      <c r="J665" s="9">
        <v>0</v>
      </c>
      <c r="K665" s="2">
        <v>1</v>
      </c>
      <c r="L665" s="8">
        <v>0</v>
      </c>
      <c r="N665" s="1">
        <f t="shared" ref="N665" si="3756">D665*I662+F665*I665-E665*J662-G665*J665</f>
        <v>0</v>
      </c>
      <c r="O665" s="9">
        <f t="shared" ref="O665" si="3757">(D665*J662+E665*I662+F665*J665+G665*I665)</f>
        <v>1.076749</v>
      </c>
      <c r="P665" s="2">
        <f t="shared" ref="P665" si="3758">D665*K662+F665*K665-E665*L662-G665*L665</f>
        <v>31.342762909899747</v>
      </c>
      <c r="Q665" s="8">
        <f t="shared" ref="Q665" si="3759">(D665*L662+E665*K662+F665*L665+G665*K665)</f>
        <v>0</v>
      </c>
      <c r="S665" s="1">
        <v>0</v>
      </c>
      <c r="T665" s="8">
        <f t="shared" ref="T665" si="3760">$T$9*$B662</f>
        <v>2.2976509999999997</v>
      </c>
      <c r="U665" s="2">
        <v>1</v>
      </c>
      <c r="V665" s="8">
        <v>0</v>
      </c>
      <c r="X665" s="1">
        <f t="shared" ref="X665" si="3761">N665*S662+P665*S665-O665*T662-Q665*T665</f>
        <v>0</v>
      </c>
      <c r="Y665" s="9">
        <f t="shared" ref="Y665" si="3762">(N665*T662+O665*S662+P665*T665+Q665*S665)</f>
        <v>73.09147954269406</v>
      </c>
      <c r="Z665" s="2">
        <f t="shared" ref="Z665" si="3763">N665*U662+P665*U665-O665*V662-Q665*V665</f>
        <v>31.342762909899747</v>
      </c>
      <c r="AA665" s="8">
        <f t="shared" ref="AA665" si="3764">(N665*V662+O665*U662+P665*V665+Q665*U665)</f>
        <v>0</v>
      </c>
      <c r="AB665" s="22"/>
      <c r="AC665" s="1">
        <v>0</v>
      </c>
      <c r="AD665" s="9">
        <v>0</v>
      </c>
      <c r="AE665" s="2">
        <v>1</v>
      </c>
      <c r="AF665" s="8">
        <v>0</v>
      </c>
      <c r="AH665" s="1">
        <f t="shared" ref="AH665" si="3765">X665*AC662+Z665*AC665-Y665*AD662-AA665*AD665</f>
        <v>0</v>
      </c>
      <c r="AI665" s="9">
        <f t="shared" ref="AI665" si="3766">(X665*AD662+Y665*AC662+Z665*AD665+AA665*AC665)</f>
        <v>73.09147954269406</v>
      </c>
      <c r="AJ665" s="2">
        <f t="shared" ref="AJ665" si="3767">X665*AE662+Z665*AE665-Y665*AF662-AA665*AF665</f>
        <v>-81.240847035986889</v>
      </c>
      <c r="AK665" s="8">
        <f t="shared" ref="AK665" si="3768">(X665*AF662+Y665*AE662+Z665*AF665+AA665*AE665)</f>
        <v>0</v>
      </c>
      <c r="AM665" s="20">
        <f t="shared" ref="AM665" si="3769">1/$AN$9</f>
        <v>1</v>
      </c>
      <c r="AN665" s="27">
        <v>0</v>
      </c>
      <c r="AO665" s="21">
        <v>1</v>
      </c>
      <c r="AP665" s="26">
        <v>0</v>
      </c>
      <c r="AR665" s="1">
        <f t="shared" ref="AR665" si="3770">AH665*AM662+AJ665*AM665-AI665*AN662-AK665*AN665</f>
        <v>-81.240847035986889</v>
      </c>
      <c r="AS665" s="9">
        <f t="shared" ref="AS665" si="3771">(AH665*AN662+AI665*AM662+AJ665*AN665+AK665*AM665)</f>
        <v>73.09147954269406</v>
      </c>
      <c r="AT665" s="2">
        <f t="shared" ref="AT665" si="3772">AH665*AO662+AJ665*AO665-AI665*AP662-AK665*AP665</f>
        <v>-81.240847035986889</v>
      </c>
      <c r="AU665" s="8">
        <f t="shared" ref="AU665" si="3773">(AH665*AP662+AI665*AO662+AJ665*AP665+AK665*AO665)</f>
        <v>0</v>
      </c>
      <c r="AW665" s="49">
        <f t="shared" ref="AW665" si="3774">(180/PI())*ATAN(-1*(AS662/AR662))</f>
        <v>-48.0279733392384</v>
      </c>
      <c r="AY665" s="140">
        <f t="shared" ref="AY665" si="3775">20*LOG(((1-(10^(AW662/20)^2)*(1-((1-AY662)/(1+AY662))^2))^0.5))</f>
        <v>-8.0171923645366307E-4</v>
      </c>
      <c r="AZ665" s="13"/>
      <c r="BA665" s="36"/>
      <c r="BB665" s="36"/>
      <c r="BC665" s="36"/>
      <c r="BD665" s="36"/>
    </row>
    <row r="666" spans="2:56" ht="18.600000000000001" customHeight="1">
      <c r="AY666" s="37"/>
    </row>
    <row r="667" spans="2:56" ht="18.600000000000001" customHeight="1" thickBot="1">
      <c r="D667" s="22" t="s">
        <v>60</v>
      </c>
      <c r="E667" s="22"/>
      <c r="F667" s="22"/>
      <c r="G667" s="22"/>
      <c r="H667" s="22"/>
      <c r="I667" s="22" t="s">
        <v>61</v>
      </c>
      <c r="J667" s="22"/>
      <c r="K667" s="22"/>
      <c r="L667" s="22"/>
      <c r="M667" s="23"/>
      <c r="N667" s="23"/>
      <c r="O667" s="28" t="s">
        <v>62</v>
      </c>
      <c r="P667" s="23"/>
      <c r="Q667" s="23"/>
      <c r="R667" s="23"/>
      <c r="S667" s="22"/>
      <c r="T667" s="22" t="s">
        <v>63</v>
      </c>
      <c r="U667" s="23"/>
      <c r="V667" s="23"/>
      <c r="W667" s="23"/>
      <c r="X667" s="23"/>
      <c r="Y667" s="28" t="s">
        <v>64</v>
      </c>
      <c r="Z667" s="23"/>
      <c r="AA667" s="23"/>
      <c r="AB667" s="23"/>
      <c r="AC667" s="28" t="s">
        <v>65</v>
      </c>
      <c r="AD667" s="22"/>
      <c r="AE667" s="22"/>
      <c r="AF667" s="22"/>
      <c r="AG667" s="22"/>
      <c r="AH667" s="23"/>
      <c r="AI667" s="28" t="s">
        <v>66</v>
      </c>
      <c r="AJ667" s="23"/>
      <c r="AK667" s="23"/>
      <c r="AL667" s="22"/>
      <c r="AM667" s="28" t="s">
        <v>67</v>
      </c>
      <c r="AN667" s="22"/>
      <c r="AO667" s="23"/>
      <c r="AP667" s="23"/>
      <c r="AQ667" s="23"/>
      <c r="AR667" s="23"/>
      <c r="AS667" s="28" t="s">
        <v>68</v>
      </c>
      <c r="AT667" s="23"/>
      <c r="AU667" s="23"/>
    </row>
    <row r="668" spans="2:56" ht="18.600000000000001" customHeight="1" thickBot="1">
      <c r="B668" s="11"/>
      <c r="D668" s="212" t="s">
        <v>69</v>
      </c>
      <c r="E668" s="213"/>
      <c r="F668" s="214" t="s">
        <v>70</v>
      </c>
      <c r="G668" s="215"/>
      <c r="H668" s="207"/>
      <c r="I668" s="212" t="s">
        <v>71</v>
      </c>
      <c r="J668" s="213"/>
      <c r="K668" s="214" t="s">
        <v>72</v>
      </c>
      <c r="L668" s="215"/>
      <c r="M668" s="23"/>
      <c r="N668" s="208" t="s">
        <v>73</v>
      </c>
      <c r="O668" s="209"/>
      <c r="P668" s="210" t="s">
        <v>74</v>
      </c>
      <c r="Q668" s="211"/>
      <c r="R668" s="23"/>
      <c r="S668" s="212" t="s">
        <v>75</v>
      </c>
      <c r="T668" s="213"/>
      <c r="U668" s="214" t="s">
        <v>76</v>
      </c>
      <c r="V668" s="215"/>
      <c r="W668" s="22"/>
      <c r="X668" s="208" t="s">
        <v>77</v>
      </c>
      <c r="Y668" s="209"/>
      <c r="Z668" s="210" t="s">
        <v>78</v>
      </c>
      <c r="AA668" s="211"/>
      <c r="AB668" s="22"/>
      <c r="AC668" s="212" t="s">
        <v>79</v>
      </c>
      <c r="AD668" s="213"/>
      <c r="AE668" s="214" t="s">
        <v>80</v>
      </c>
      <c r="AF668" s="215"/>
      <c r="AG668" s="22"/>
      <c r="AH668" s="208" t="s">
        <v>81</v>
      </c>
      <c r="AI668" s="209"/>
      <c r="AJ668" s="210" t="s">
        <v>82</v>
      </c>
      <c r="AK668" s="211"/>
      <c r="AL668" s="22"/>
      <c r="AM668" s="212" t="s">
        <v>83</v>
      </c>
      <c r="AN668" s="213"/>
      <c r="AO668" s="214" t="s">
        <v>84</v>
      </c>
      <c r="AP668" s="215"/>
      <c r="AQ668" s="23"/>
      <c r="AR668" s="208" t="s">
        <v>85</v>
      </c>
      <c r="AS668" s="209"/>
      <c r="AT668" s="210" t="s">
        <v>86</v>
      </c>
      <c r="AU668" s="211"/>
      <c r="AW668" s="29" t="s">
        <v>4</v>
      </c>
      <c r="AY668" s="136" t="s">
        <v>46</v>
      </c>
      <c r="AZ668" s="13"/>
      <c r="BA668" s="36"/>
      <c r="BB668" s="36"/>
      <c r="BC668" s="36"/>
      <c r="BD668" s="36"/>
    </row>
    <row r="669" spans="2:56" ht="18.600000000000001" customHeight="1" thickTop="1" thickBot="1">
      <c r="B669" s="40">
        <v>1.92</v>
      </c>
      <c r="D669" s="1">
        <v>1</v>
      </c>
      <c r="E669" s="7">
        <v>0</v>
      </c>
      <c r="F669" s="2">
        <v>0</v>
      </c>
      <c r="G669" s="8">
        <v>0</v>
      </c>
      <c r="I669" s="1">
        <v>1</v>
      </c>
      <c r="J669" s="9">
        <v>0</v>
      </c>
      <c r="K669" s="2">
        <v>0</v>
      </c>
      <c r="L669" s="9">
        <f t="shared" ref="L669" si="3776">IF(0=(1-$J$9*$K$9*$B669^2),10^14,$B669*$K$9/(1-$J$9*$K$9*$B669^2))</f>
        <v>-21.151278664545796</v>
      </c>
      <c r="N669" s="1">
        <f t="shared" ref="N669" si="3777">D669*I669+F669*I672-E669*J669-G669*J672</f>
        <v>1</v>
      </c>
      <c r="O669" s="9">
        <f t="shared" ref="O669" si="3778">(D669*J669+E669*I669+F669*J672+G669*I672)</f>
        <v>0</v>
      </c>
      <c r="P669" s="2">
        <f t="shared" ref="P669" si="3779">D669*K669+F669*K672-E669*L669-G669*L672</f>
        <v>0</v>
      </c>
      <c r="Q669" s="8">
        <f t="shared" ref="Q669" si="3780">(D669*L669+E669*K669+F669*L672+G669*K672)</f>
        <v>-21.151278664545796</v>
      </c>
      <c r="S669" s="1">
        <v>1</v>
      </c>
      <c r="T669" s="7">
        <v>0</v>
      </c>
      <c r="U669" s="2">
        <v>0</v>
      </c>
      <c r="V669" s="8">
        <v>0</v>
      </c>
      <c r="X669" s="1">
        <f t="shared" ref="X669" si="3781">N669*S669+P669*S672-O669*T669-Q669*T672</f>
        <v>50.109817170397278</v>
      </c>
      <c r="Y669" s="9">
        <f t="shared" ref="Y669" si="3782">(N669*T669+O669*S669+P669*T672+Q669*S672)</f>
        <v>0</v>
      </c>
      <c r="Z669" s="2">
        <f t="shared" ref="Z669" si="3783">N669*U669+P669*U672-O669*V669-Q669*V672</f>
        <v>0</v>
      </c>
      <c r="AA669" s="8">
        <f t="shared" ref="AA669" si="3784">(N669*V669+O669*U669+P669*V672+Q669*U672)</f>
        <v>-21.151278664545796</v>
      </c>
      <c r="AB669" s="22"/>
      <c r="AC669" s="1">
        <v>1</v>
      </c>
      <c r="AD669" s="9">
        <v>0</v>
      </c>
      <c r="AE669" s="2">
        <v>0</v>
      </c>
      <c r="AF669" s="9">
        <f t="shared" ref="AF669" si="3785">$B669*$AE$9</f>
        <v>1.5565248</v>
      </c>
      <c r="AH669" s="1">
        <f t="shared" ref="AH669" si="3786">X669*AC669+Z669*AC672-Y669*AD669-AA669*AD672</f>
        <v>50.109817170397278</v>
      </c>
      <c r="AI669" s="9">
        <f t="shared" ref="AI669" si="3787">(X669*AD669+Y669*AC669+Z669*AD672+AA669*AC672)</f>
        <v>0</v>
      </c>
      <c r="AJ669" s="2">
        <f t="shared" ref="AJ669" si="3788">X669*AE669+Z669*AE672-Y669*AF669-AA669*AF672</f>
        <v>0</v>
      </c>
      <c r="AK669" s="8">
        <f t="shared" ref="AK669" si="3789">(X669*AF669+Y669*AE669+Z669*AF672+AA669*AE672)</f>
        <v>56.845894484643395</v>
      </c>
      <c r="AM669" s="18">
        <v>1</v>
      </c>
      <c r="AN669" s="25">
        <v>0</v>
      </c>
      <c r="AO669" s="14">
        <v>0</v>
      </c>
      <c r="AP669" s="24">
        <v>0</v>
      </c>
      <c r="AR669" s="1">
        <f t="shared" ref="AR669" si="3790">AH669*AM669+AJ669*AM672-AI669*AN669-AK669*AN672</f>
        <v>50.109817170397278</v>
      </c>
      <c r="AS669" s="9">
        <f t="shared" ref="AS669" si="3791">(AH669*AN669+AI669*AM669+AJ669*AN672+AK669*AM672)</f>
        <v>56.845894484643395</v>
      </c>
      <c r="AT669" s="2">
        <f t="shared" ref="AT669" si="3792">AH669*AO669+AJ669*AO672-AI669*AP669-AK669*AP672</f>
        <v>0</v>
      </c>
      <c r="AU669" s="8">
        <f t="shared" ref="AU669" si="3793">(AH669*AP669+AI669*AO669+AJ669*AP672+AK669*AO672)</f>
        <v>56.845894484643395</v>
      </c>
      <c r="AW669" s="30">
        <f t="shared" ref="AW669" si="3794">20*LOG(((1+$AN$9)/$AN$9)/((AR669+AR672)^2+(AS669+AS672)^2)^0.5)</f>
        <v>-35.162662735576951</v>
      </c>
      <c r="AY669" s="137">
        <f t="shared" ref="AY669" si="3795">((AR669^2+AS669^2)^0.5)/((AR672^2+AS672^2)^0.5)</f>
        <v>0.88166267896610451</v>
      </c>
      <c r="AZ669" s="13"/>
      <c r="BA669" s="36"/>
      <c r="BB669" s="36"/>
      <c r="BC669" s="36"/>
      <c r="BD669" s="36"/>
    </row>
    <row r="670" spans="2:56" ht="18.600000000000001" customHeight="1" thickBot="1">
      <c r="D670" s="3"/>
      <c r="G670" s="4"/>
      <c r="I670" s="3"/>
      <c r="L670" s="4"/>
      <c r="N670" s="3"/>
      <c r="Q670" s="4"/>
      <c r="S670" s="3"/>
      <c r="V670" s="4"/>
      <c r="X670" s="3"/>
      <c r="AA670" s="4"/>
      <c r="AC670" s="3"/>
      <c r="AF670" s="4"/>
      <c r="AH670" s="3"/>
      <c r="AK670" s="4"/>
      <c r="AM670" s="18"/>
      <c r="AN670" s="14"/>
      <c r="AO670" s="14"/>
      <c r="AP670" s="19"/>
      <c r="AR670" s="3"/>
      <c r="AU670" s="4"/>
      <c r="AY670" s="138"/>
      <c r="AZ670" s="13"/>
      <c r="BA670" s="36"/>
      <c r="BB670" s="36"/>
      <c r="BC670" s="36"/>
      <c r="BD670" s="36"/>
    </row>
    <row r="671" spans="2:56" ht="18.600000000000001" customHeight="1" thickBot="1">
      <c r="D671" s="216" t="s">
        <v>87</v>
      </c>
      <c r="E671" s="217"/>
      <c r="F671" s="218" t="s">
        <v>88</v>
      </c>
      <c r="G671" s="219"/>
      <c r="H671" s="207"/>
      <c r="I671" s="216" t="s">
        <v>89</v>
      </c>
      <c r="J671" s="217"/>
      <c r="K671" s="218" t="s">
        <v>90</v>
      </c>
      <c r="L671" s="219"/>
      <c r="N671" s="208" t="s">
        <v>7</v>
      </c>
      <c r="O671" s="209"/>
      <c r="P671" s="210" t="s">
        <v>8</v>
      </c>
      <c r="Q671" s="211"/>
      <c r="S671" s="216" t="s">
        <v>91</v>
      </c>
      <c r="T671" s="217"/>
      <c r="U671" s="218" t="s">
        <v>92</v>
      </c>
      <c r="V671" s="219"/>
      <c r="W671" s="22"/>
      <c r="X671" s="208" t="s">
        <v>93</v>
      </c>
      <c r="Y671" s="209"/>
      <c r="Z671" s="210" t="s">
        <v>94</v>
      </c>
      <c r="AA671" s="211"/>
      <c r="AB671" s="22"/>
      <c r="AC671" s="216" t="s">
        <v>3</v>
      </c>
      <c r="AD671" s="217"/>
      <c r="AE671" s="218" t="s">
        <v>2</v>
      </c>
      <c r="AF671" s="219"/>
      <c r="AG671" s="22"/>
      <c r="AH671" s="208" t="s">
        <v>95</v>
      </c>
      <c r="AI671" s="209"/>
      <c r="AJ671" s="210" t="s">
        <v>96</v>
      </c>
      <c r="AK671" s="211"/>
      <c r="AL671" s="22"/>
      <c r="AM671" s="216" t="s">
        <v>97</v>
      </c>
      <c r="AN671" s="217"/>
      <c r="AO671" s="218" t="s">
        <v>98</v>
      </c>
      <c r="AP671" s="219"/>
      <c r="AR671" s="208" t="s">
        <v>99</v>
      </c>
      <c r="AS671" s="209"/>
      <c r="AT671" s="210" t="s">
        <v>100</v>
      </c>
      <c r="AU671" s="211"/>
      <c r="AW671" s="48" t="s">
        <v>10</v>
      </c>
      <c r="AY671" s="139" t="s">
        <v>47</v>
      </c>
      <c r="AZ671" s="13"/>
      <c r="BA671" s="36"/>
      <c r="BB671" s="36"/>
      <c r="BC671" s="36"/>
      <c r="BD671" s="36"/>
    </row>
    <row r="672" spans="2:56" ht="18.600000000000001" customHeight="1" thickTop="1" thickBot="1">
      <c r="D672" s="1">
        <v>0</v>
      </c>
      <c r="E672" s="8">
        <f t="shared" ref="E672" si="3796">$E$9*$B669</f>
        <v>1.0880832</v>
      </c>
      <c r="F672" s="2">
        <v>1</v>
      </c>
      <c r="G672" s="8">
        <v>0</v>
      </c>
      <c r="I672" s="1">
        <v>0</v>
      </c>
      <c r="J672" s="9">
        <v>0</v>
      </c>
      <c r="K672" s="2">
        <v>1</v>
      </c>
      <c r="L672" s="8">
        <v>0</v>
      </c>
      <c r="N672" s="1">
        <f t="shared" ref="N672" si="3797">D672*I669+F672*I672-E672*J669-G672*J672</f>
        <v>0</v>
      </c>
      <c r="O672" s="9">
        <f t="shared" ref="O672" si="3798">(D672*J669+E672*I669+F672*J672+G672*I672)</f>
        <v>1.0880832</v>
      </c>
      <c r="P672" s="2">
        <f t="shared" ref="P672" si="3799">D672*K669+F672*K672-E672*L669-G672*L672</f>
        <v>24.014350973410718</v>
      </c>
      <c r="Q672" s="8">
        <f t="shared" ref="Q672" si="3800">(D672*L669+E672*K669+F672*L672+G672*K672)</f>
        <v>0</v>
      </c>
      <c r="S672" s="1">
        <v>0</v>
      </c>
      <c r="T672" s="8">
        <f t="shared" ref="T672" si="3801">$T$9*$B669</f>
        <v>2.3218367999999998</v>
      </c>
      <c r="U672" s="2">
        <v>1</v>
      </c>
      <c r="V672" s="8">
        <v>0</v>
      </c>
      <c r="X672" s="1">
        <f t="shared" ref="X672" si="3802">N672*S669+P672*S672-O672*T669-Q672*T672</f>
        <v>0</v>
      </c>
      <c r="Y672" s="9">
        <f t="shared" ref="Y672" si="3803">(N672*T669+O672*S669+P672*T672+Q672*S672)</f>
        <v>56.845487018180819</v>
      </c>
      <c r="Z672" s="2">
        <f t="shared" ref="Z672" si="3804">N672*U669+P672*U672-O672*V669-Q672*V672</f>
        <v>24.014350973410718</v>
      </c>
      <c r="AA672" s="8">
        <f t="shared" ref="AA672" si="3805">(N672*V669+O672*U669+P672*V672+Q672*U672)</f>
        <v>0</v>
      </c>
      <c r="AB672" s="22"/>
      <c r="AC672" s="1">
        <v>0</v>
      </c>
      <c r="AD672" s="9">
        <v>0</v>
      </c>
      <c r="AE672" s="2">
        <v>1</v>
      </c>
      <c r="AF672" s="8">
        <v>0</v>
      </c>
      <c r="AH672" s="1">
        <f t="shared" ref="AH672" si="3806">X672*AC669+Z672*AC672-Y672*AD669-AA672*AD672</f>
        <v>0</v>
      </c>
      <c r="AI672" s="9">
        <f t="shared" ref="AI672" si="3807">(X672*AD669+Y672*AC669+Z672*AD672+AA672*AC672)</f>
        <v>56.845487018180819</v>
      </c>
      <c r="AJ672" s="2">
        <f t="shared" ref="AJ672" si="3808">X672*AE669+Z672*AE672-Y672*AF669-AA672*AF672</f>
        <v>-64.467059338465788</v>
      </c>
      <c r="AK672" s="8">
        <f t="shared" ref="AK672" si="3809">(X672*AF669+Y672*AE669+Z672*AF672+AA672*AE672)</f>
        <v>0</v>
      </c>
      <c r="AM672" s="20">
        <f t="shared" ref="AM672" si="3810">1/$AN$9</f>
        <v>1</v>
      </c>
      <c r="AN672" s="27">
        <v>0</v>
      </c>
      <c r="AO672" s="21">
        <v>1</v>
      </c>
      <c r="AP672" s="26">
        <v>0</v>
      </c>
      <c r="AR672" s="1">
        <f t="shared" ref="AR672" si="3811">AH672*AM669+AJ672*AM672-AI672*AN669-AK672*AN672</f>
        <v>-64.467059338465788</v>
      </c>
      <c r="AS672" s="9">
        <f t="shared" ref="AS672" si="3812">(AH672*AN669+AI672*AM669+AJ672*AN672+AK672*AM672)</f>
        <v>56.845487018180819</v>
      </c>
      <c r="AT672" s="2">
        <f t="shared" ref="AT672" si="3813">AH672*AO669+AJ672*AO672-AI672*AP669-AK672*AP672</f>
        <v>-64.467059338465788</v>
      </c>
      <c r="AU672" s="8">
        <f t="shared" ref="AU672" si="3814">(AH672*AP669+AI672*AO669+AJ672*AP672+AK672*AO672)</f>
        <v>0</v>
      </c>
      <c r="AW672" s="49">
        <f t="shared" ref="AW672" si="3815">(180/PI())*ATAN(-1*(AS669/AR669))</f>
        <v>-48.603732035415625</v>
      </c>
      <c r="AY672" s="140">
        <f t="shared" ref="AY672" si="3816">20*LOG(((1-(10^(AW669/20)^2)*(1-((1-AY669)/(1+AY669))^2))^0.5))</f>
        <v>-1.317840452265549E-3</v>
      </c>
      <c r="AZ672" s="13"/>
      <c r="BA672" s="36"/>
      <c r="BB672" s="36"/>
      <c r="BC672" s="36"/>
      <c r="BD672" s="36"/>
    </row>
    <row r="673" spans="2:56" ht="18.600000000000001" customHeight="1">
      <c r="AY673" s="37"/>
    </row>
    <row r="674" spans="2:56" ht="18.600000000000001" customHeight="1" thickBot="1">
      <c r="D674" s="22" t="s">
        <v>60</v>
      </c>
      <c r="E674" s="22"/>
      <c r="F674" s="22"/>
      <c r="G674" s="22"/>
      <c r="H674" s="22"/>
      <c r="I674" s="22" t="s">
        <v>61</v>
      </c>
      <c r="J674" s="22"/>
      <c r="K674" s="22"/>
      <c r="L674" s="22"/>
      <c r="M674" s="23"/>
      <c r="N674" s="23"/>
      <c r="O674" s="28" t="s">
        <v>62</v>
      </c>
      <c r="P674" s="23"/>
      <c r="Q674" s="23"/>
      <c r="R674" s="23"/>
      <c r="S674" s="22"/>
      <c r="T674" s="22" t="s">
        <v>63</v>
      </c>
      <c r="U674" s="23"/>
      <c r="V674" s="23"/>
      <c r="W674" s="23"/>
      <c r="X674" s="23"/>
      <c r="Y674" s="28" t="s">
        <v>64</v>
      </c>
      <c r="Z674" s="23"/>
      <c r="AA674" s="23"/>
      <c r="AB674" s="23"/>
      <c r="AC674" s="28" t="s">
        <v>65</v>
      </c>
      <c r="AD674" s="22"/>
      <c r="AE674" s="22"/>
      <c r="AF674" s="22"/>
      <c r="AG674" s="22"/>
      <c r="AH674" s="23"/>
      <c r="AI674" s="28" t="s">
        <v>66</v>
      </c>
      <c r="AJ674" s="23"/>
      <c r="AK674" s="23"/>
      <c r="AL674" s="22"/>
      <c r="AM674" s="28" t="s">
        <v>67</v>
      </c>
      <c r="AN674" s="22"/>
      <c r="AO674" s="23"/>
      <c r="AP674" s="23"/>
      <c r="AQ674" s="23"/>
      <c r="AR674" s="23"/>
      <c r="AS674" s="28" t="s">
        <v>68</v>
      </c>
      <c r="AT674" s="23"/>
      <c r="AU674" s="23"/>
    </row>
    <row r="675" spans="2:56" ht="18.600000000000001" customHeight="1" thickBot="1">
      <c r="B675" s="11"/>
      <c r="D675" s="212" t="s">
        <v>69</v>
      </c>
      <c r="E675" s="213"/>
      <c r="F675" s="214" t="s">
        <v>70</v>
      </c>
      <c r="G675" s="215"/>
      <c r="H675" s="207"/>
      <c r="I675" s="212" t="s">
        <v>71</v>
      </c>
      <c r="J675" s="213"/>
      <c r="K675" s="214" t="s">
        <v>72</v>
      </c>
      <c r="L675" s="215"/>
      <c r="M675" s="23"/>
      <c r="N675" s="208" t="s">
        <v>73</v>
      </c>
      <c r="O675" s="209"/>
      <c r="P675" s="210" t="s">
        <v>74</v>
      </c>
      <c r="Q675" s="211"/>
      <c r="R675" s="23"/>
      <c r="S675" s="212" t="s">
        <v>75</v>
      </c>
      <c r="T675" s="213"/>
      <c r="U675" s="214" t="s">
        <v>76</v>
      </c>
      <c r="V675" s="215"/>
      <c r="W675" s="22"/>
      <c r="X675" s="208" t="s">
        <v>77</v>
      </c>
      <c r="Y675" s="209"/>
      <c r="Z675" s="210" t="s">
        <v>78</v>
      </c>
      <c r="AA675" s="211"/>
      <c r="AB675" s="22"/>
      <c r="AC675" s="212" t="s">
        <v>79</v>
      </c>
      <c r="AD675" s="213"/>
      <c r="AE675" s="214" t="s">
        <v>80</v>
      </c>
      <c r="AF675" s="215"/>
      <c r="AG675" s="22"/>
      <c r="AH675" s="208" t="s">
        <v>81</v>
      </c>
      <c r="AI675" s="209"/>
      <c r="AJ675" s="210" t="s">
        <v>82</v>
      </c>
      <c r="AK675" s="211"/>
      <c r="AL675" s="22"/>
      <c r="AM675" s="212" t="s">
        <v>83</v>
      </c>
      <c r="AN675" s="213"/>
      <c r="AO675" s="214" t="s">
        <v>84</v>
      </c>
      <c r="AP675" s="215"/>
      <c r="AQ675" s="23"/>
      <c r="AR675" s="208" t="s">
        <v>85</v>
      </c>
      <c r="AS675" s="209"/>
      <c r="AT675" s="210" t="s">
        <v>86</v>
      </c>
      <c r="AU675" s="211"/>
      <c r="AW675" s="29" t="s">
        <v>4</v>
      </c>
      <c r="AY675" s="136" t="s">
        <v>46</v>
      </c>
      <c r="AZ675" s="13"/>
      <c r="BA675" s="36"/>
      <c r="BB675" s="36"/>
      <c r="BC675" s="36"/>
      <c r="BD675" s="36"/>
    </row>
    <row r="676" spans="2:56" ht="18.600000000000001" customHeight="1" thickTop="1" thickBot="1">
      <c r="B676" s="40">
        <v>1.94</v>
      </c>
      <c r="D676" s="1">
        <v>1</v>
      </c>
      <c r="E676" s="7">
        <v>0</v>
      </c>
      <c r="F676" s="2">
        <v>0</v>
      </c>
      <c r="G676" s="8">
        <v>0</v>
      </c>
      <c r="I676" s="1">
        <v>1</v>
      </c>
      <c r="J676" s="9">
        <v>0</v>
      </c>
      <c r="K676" s="2">
        <v>0</v>
      </c>
      <c r="L676" s="9">
        <f t="shared" ref="L676" si="3817">IF(0=(1-$J$9*$K$9*$B676^2),10^14,$B676*$K$9/(1-$J$9*$K$9*$B676^2))</f>
        <v>-16.962480985191267</v>
      </c>
      <c r="N676" s="1">
        <f t="shared" ref="N676" si="3818">D676*I676+F676*I679-E676*J676-G676*J679</f>
        <v>1</v>
      </c>
      <c r="O676" s="9">
        <f t="shared" ref="O676" si="3819">(D676*J676+E676*I676+F676*J679+G676*I679)</f>
        <v>0</v>
      </c>
      <c r="P676" s="2">
        <f t="shared" ref="P676" si="3820">D676*K676+F676*K679-E676*L676-G676*L679</f>
        <v>0</v>
      </c>
      <c r="Q676" s="8">
        <f t="shared" ref="Q676" si="3821">(D676*L676+E676*K676+F676*L679+G676*K679)</f>
        <v>-16.962480985191267</v>
      </c>
      <c r="S676" s="1">
        <v>1</v>
      </c>
      <c r="T676" s="7">
        <v>0</v>
      </c>
      <c r="U676" s="2">
        <v>0</v>
      </c>
      <c r="V676" s="8">
        <v>0</v>
      </c>
      <c r="X676" s="1">
        <f t="shared" ref="X676" si="3822">N676*S676+P676*S679-O676*T676-Q676*T679</f>
        <v>40.794363743328979</v>
      </c>
      <c r="Y676" s="9">
        <f t="shared" ref="Y676" si="3823">(N676*T676+O676*S676+P676*T679+Q676*S679)</f>
        <v>0</v>
      </c>
      <c r="Z676" s="2">
        <f t="shared" ref="Z676" si="3824">N676*U676+P676*U679-O676*V676-Q676*V679</f>
        <v>0</v>
      </c>
      <c r="AA676" s="8">
        <f t="shared" ref="AA676" si="3825">(N676*V676+O676*U676+P676*V679+Q676*U679)</f>
        <v>-16.962480985191267</v>
      </c>
      <c r="AB676" s="22"/>
      <c r="AC676" s="1">
        <v>1</v>
      </c>
      <c r="AD676" s="9">
        <v>0</v>
      </c>
      <c r="AE676" s="2">
        <v>0</v>
      </c>
      <c r="AF676" s="9">
        <f t="shared" ref="AF676" si="3826">$B676*$AE$9</f>
        <v>1.5727386000000001</v>
      </c>
      <c r="AH676" s="1">
        <f t="shared" ref="AH676" si="3827">X676*AC676+Z676*AC679-Y676*AD676-AA676*AD679</f>
        <v>40.794363743328979</v>
      </c>
      <c r="AI676" s="9">
        <f t="shared" ref="AI676" si="3828">(X676*AD676+Y676*AC676+Z676*AD679+AA676*AC679)</f>
        <v>0</v>
      </c>
      <c r="AJ676" s="2">
        <f t="shared" ref="AJ676" si="3829">X676*AE676+Z676*AE679-Y676*AF676-AA676*AF679</f>
        <v>0</v>
      </c>
      <c r="AK676" s="8">
        <f t="shared" ref="AK676" si="3830">(X676*AF676+Y676*AE676+Z676*AF679+AA676*AE679)</f>
        <v>47.196389536382725</v>
      </c>
      <c r="AM676" s="18">
        <v>1</v>
      </c>
      <c r="AN676" s="25">
        <v>0</v>
      </c>
      <c r="AO676" s="14">
        <v>0</v>
      </c>
      <c r="AP676" s="24">
        <v>0</v>
      </c>
      <c r="AR676" s="1">
        <f t="shared" ref="AR676" si="3831">AH676*AM676+AJ676*AM679-AI676*AN676-AK676*AN679</f>
        <v>40.794363743328979</v>
      </c>
      <c r="AS676" s="9">
        <f t="shared" ref="AS676" si="3832">(AH676*AN676+AI676*AM676+AJ676*AN679+AK676*AM679)</f>
        <v>47.196389536382725</v>
      </c>
      <c r="AT676" s="2">
        <f t="shared" ref="AT676" si="3833">AH676*AO676+AJ676*AO679-AI676*AP676-AK676*AP679</f>
        <v>0</v>
      </c>
      <c r="AU676" s="8">
        <f t="shared" ref="AU676" si="3834">(AH676*AP676+AI676*AO676+AJ676*AP679+AK676*AO679)</f>
        <v>47.196389536382725</v>
      </c>
      <c r="AW676" s="30">
        <f t="shared" ref="AW676" si="3835">20*LOG(((1+$AN$9)/$AN$9)/((AR676+AR679)^2+(AS676+AS679)^2)^0.5)</f>
        <v>-33.569779761152745</v>
      </c>
      <c r="AY676" s="137">
        <f t="shared" ref="AY676" si="3836">((AR676^2+AS676^2)^0.5)/((AR679^2+AS679^2)^0.5)</f>
        <v>0.86458173603465527</v>
      </c>
      <c r="AZ676" s="13"/>
      <c r="BA676" s="36"/>
      <c r="BB676" s="36"/>
      <c r="BC676" s="36"/>
      <c r="BD676" s="36"/>
    </row>
    <row r="677" spans="2:56" ht="18.600000000000001" customHeight="1" thickBot="1">
      <c r="D677" s="3"/>
      <c r="G677" s="4"/>
      <c r="I677" s="3"/>
      <c r="L677" s="4"/>
      <c r="N677" s="3"/>
      <c r="Q677" s="4"/>
      <c r="S677" s="3"/>
      <c r="V677" s="4"/>
      <c r="X677" s="3"/>
      <c r="AA677" s="4"/>
      <c r="AC677" s="3"/>
      <c r="AF677" s="4"/>
      <c r="AH677" s="3"/>
      <c r="AK677" s="4"/>
      <c r="AM677" s="18"/>
      <c r="AN677" s="14"/>
      <c r="AO677" s="14"/>
      <c r="AP677" s="19"/>
      <c r="AR677" s="3"/>
      <c r="AU677" s="4"/>
      <c r="AY677" s="138"/>
      <c r="AZ677" s="13"/>
      <c r="BA677" s="36"/>
      <c r="BB677" s="36"/>
      <c r="BC677" s="36"/>
      <c r="BD677" s="36"/>
    </row>
    <row r="678" spans="2:56" ht="18.600000000000001" customHeight="1" thickBot="1">
      <c r="D678" s="216" t="s">
        <v>87</v>
      </c>
      <c r="E678" s="217"/>
      <c r="F678" s="218" t="s">
        <v>88</v>
      </c>
      <c r="G678" s="219"/>
      <c r="H678" s="207"/>
      <c r="I678" s="216" t="s">
        <v>89</v>
      </c>
      <c r="J678" s="217"/>
      <c r="K678" s="218" t="s">
        <v>90</v>
      </c>
      <c r="L678" s="219"/>
      <c r="N678" s="208" t="s">
        <v>7</v>
      </c>
      <c r="O678" s="209"/>
      <c r="P678" s="210" t="s">
        <v>8</v>
      </c>
      <c r="Q678" s="211"/>
      <c r="S678" s="216" t="s">
        <v>91</v>
      </c>
      <c r="T678" s="217"/>
      <c r="U678" s="218" t="s">
        <v>92</v>
      </c>
      <c r="V678" s="219"/>
      <c r="W678" s="22"/>
      <c r="X678" s="208" t="s">
        <v>93</v>
      </c>
      <c r="Y678" s="209"/>
      <c r="Z678" s="210" t="s">
        <v>94</v>
      </c>
      <c r="AA678" s="211"/>
      <c r="AB678" s="22"/>
      <c r="AC678" s="216" t="s">
        <v>3</v>
      </c>
      <c r="AD678" s="217"/>
      <c r="AE678" s="218" t="s">
        <v>2</v>
      </c>
      <c r="AF678" s="219"/>
      <c r="AG678" s="22"/>
      <c r="AH678" s="208" t="s">
        <v>95</v>
      </c>
      <c r="AI678" s="209"/>
      <c r="AJ678" s="210" t="s">
        <v>96</v>
      </c>
      <c r="AK678" s="211"/>
      <c r="AL678" s="22"/>
      <c r="AM678" s="216" t="s">
        <v>97</v>
      </c>
      <c r="AN678" s="217"/>
      <c r="AO678" s="218" t="s">
        <v>98</v>
      </c>
      <c r="AP678" s="219"/>
      <c r="AR678" s="208" t="s">
        <v>99</v>
      </c>
      <c r="AS678" s="209"/>
      <c r="AT678" s="210" t="s">
        <v>100</v>
      </c>
      <c r="AU678" s="211"/>
      <c r="AW678" s="48" t="s">
        <v>10</v>
      </c>
      <c r="AY678" s="139" t="s">
        <v>47</v>
      </c>
      <c r="AZ678" s="13"/>
      <c r="BA678" s="36"/>
      <c r="BB678" s="36"/>
      <c r="BC678" s="36"/>
      <c r="BD678" s="36"/>
    </row>
    <row r="679" spans="2:56" ht="18.600000000000001" customHeight="1" thickTop="1" thickBot="1">
      <c r="D679" s="1">
        <v>0</v>
      </c>
      <c r="E679" s="8">
        <f t="shared" ref="E679" si="3837">$E$9*$B676</f>
        <v>1.0994174000000001</v>
      </c>
      <c r="F679" s="2">
        <v>1</v>
      </c>
      <c r="G679" s="8">
        <v>0</v>
      </c>
      <c r="I679" s="1">
        <v>0</v>
      </c>
      <c r="J679" s="9">
        <v>0</v>
      </c>
      <c r="K679" s="2">
        <v>1</v>
      </c>
      <c r="L679" s="8">
        <v>0</v>
      </c>
      <c r="N679" s="1">
        <f t="shared" ref="N679" si="3838">D679*I676+F679*I679-E679*J676-G679*J679</f>
        <v>0</v>
      </c>
      <c r="O679" s="9">
        <f t="shared" ref="O679" si="3839">(D679*J676+E679*I676+F679*J679+G679*I679)</f>
        <v>1.0994174000000001</v>
      </c>
      <c r="P679" s="2">
        <f t="shared" ref="P679" si="3840">D679*K676+F679*K679-E679*L676-G679*L679</f>
        <v>19.648846742288423</v>
      </c>
      <c r="Q679" s="8">
        <f t="shared" ref="Q679" si="3841">(D679*L676+E679*K676+F679*L679+G679*K679)</f>
        <v>0</v>
      </c>
      <c r="S679" s="1">
        <v>0</v>
      </c>
      <c r="T679" s="8">
        <f t="shared" ref="T679" si="3842">$T$9*$B676</f>
        <v>2.3460226</v>
      </c>
      <c r="U679" s="2">
        <v>1</v>
      </c>
      <c r="V679" s="8">
        <v>0</v>
      </c>
      <c r="X679" s="1">
        <f t="shared" ref="X679" si="3843">N679*S676+P679*S679-O679*T676-Q679*T679</f>
        <v>0</v>
      </c>
      <c r="Y679" s="9">
        <f t="shared" ref="Y679" si="3844">(N679*T676+O679*S676+P679*T679+Q679*S679)</f>
        <v>47.196055921345014</v>
      </c>
      <c r="Z679" s="2">
        <f t="shared" ref="Z679" si="3845">N679*U676+P679*U679-O679*V676-Q679*V679</f>
        <v>19.648846742288423</v>
      </c>
      <c r="AA679" s="8">
        <f t="shared" ref="AA679" si="3846">(N679*V676+O679*U676+P679*V679+Q679*U679)</f>
        <v>0</v>
      </c>
      <c r="AB679" s="22"/>
      <c r="AC679" s="1">
        <v>0</v>
      </c>
      <c r="AD679" s="9">
        <v>0</v>
      </c>
      <c r="AE679" s="2">
        <v>1</v>
      </c>
      <c r="AF679" s="8">
        <v>0</v>
      </c>
      <c r="AH679" s="1">
        <f t="shared" ref="AH679" si="3847">X679*AC676+Z679*AC679-Y679*AD676-AA679*AD679</f>
        <v>0</v>
      </c>
      <c r="AI679" s="9">
        <f t="shared" ref="AI679" si="3848">(X679*AD676+Y679*AC676+Z679*AD679+AA679*AC679)</f>
        <v>47.196055921345014</v>
      </c>
      <c r="AJ679" s="2">
        <f t="shared" ref="AJ679" si="3849">X679*AE676+Z679*AE679-Y679*AF676-AA679*AF679</f>
        <v>-54.578212172969444</v>
      </c>
      <c r="AK679" s="8">
        <f t="shared" ref="AK679" si="3850">(X679*AF676+Y679*AE676+Z679*AF679+AA679*AE679)</f>
        <v>0</v>
      </c>
      <c r="AM679" s="20">
        <f t="shared" ref="AM679" si="3851">1/$AN$9</f>
        <v>1</v>
      </c>
      <c r="AN679" s="27">
        <v>0</v>
      </c>
      <c r="AO679" s="21">
        <v>1</v>
      </c>
      <c r="AP679" s="26">
        <v>0</v>
      </c>
      <c r="AR679" s="1">
        <f t="shared" ref="AR679" si="3852">AH679*AM676+AJ679*AM679-AI679*AN676-AK679*AN679</f>
        <v>-54.578212172969444</v>
      </c>
      <c r="AS679" s="9">
        <f t="shared" ref="AS679" si="3853">(AH679*AN676+AI679*AM676+AJ679*AN679+AK679*AM679)</f>
        <v>47.196055921345014</v>
      </c>
      <c r="AT679" s="2">
        <f t="shared" ref="AT679" si="3854">AH679*AO676+AJ679*AO679-AI679*AP676-AK679*AP679</f>
        <v>-54.578212172969444</v>
      </c>
      <c r="AU679" s="8">
        <f t="shared" ref="AU679" si="3855">(AH679*AP676+AI679*AO676+AJ679*AP679+AK679*AO679)</f>
        <v>0</v>
      </c>
      <c r="AW679" s="49">
        <f t="shared" ref="AW679" si="3856">(180/PI())*ATAN(-1*(AS676/AR676))</f>
        <v>-49.161390050093416</v>
      </c>
      <c r="AY679" s="140">
        <f t="shared" ref="AY679" si="3857">20*LOG(((1-(10^(AW676/20)^2)*(1-((1-AY676)/(1+AY676))^2))^0.5))</f>
        <v>-1.8993477893313683E-3</v>
      </c>
      <c r="AZ679" s="13"/>
      <c r="BA679" s="36"/>
      <c r="BB679" s="36"/>
      <c r="BC679" s="36"/>
      <c r="BD679" s="36"/>
    </row>
    <row r="680" spans="2:56" ht="18.600000000000001" customHeight="1">
      <c r="AY680" s="37"/>
    </row>
    <row r="681" spans="2:56" ht="18.600000000000001" customHeight="1" thickBot="1">
      <c r="D681" s="22" t="s">
        <v>60</v>
      </c>
      <c r="E681" s="22"/>
      <c r="F681" s="22"/>
      <c r="G681" s="22"/>
      <c r="H681" s="22"/>
      <c r="I681" s="22" t="s">
        <v>61</v>
      </c>
      <c r="J681" s="22"/>
      <c r="K681" s="22"/>
      <c r="L681" s="22"/>
      <c r="M681" s="23"/>
      <c r="N681" s="23"/>
      <c r="O681" s="28" t="s">
        <v>62</v>
      </c>
      <c r="P681" s="23"/>
      <c r="Q681" s="23"/>
      <c r="R681" s="23"/>
      <c r="S681" s="22"/>
      <c r="T681" s="22" t="s">
        <v>63</v>
      </c>
      <c r="U681" s="23"/>
      <c r="V681" s="23"/>
      <c r="W681" s="23"/>
      <c r="X681" s="23"/>
      <c r="Y681" s="28" t="s">
        <v>64</v>
      </c>
      <c r="Z681" s="23"/>
      <c r="AA681" s="23"/>
      <c r="AB681" s="23"/>
      <c r="AC681" s="28" t="s">
        <v>65</v>
      </c>
      <c r="AD681" s="22"/>
      <c r="AE681" s="22"/>
      <c r="AF681" s="22"/>
      <c r="AG681" s="22"/>
      <c r="AH681" s="23"/>
      <c r="AI681" s="28" t="s">
        <v>66</v>
      </c>
      <c r="AJ681" s="23"/>
      <c r="AK681" s="23"/>
      <c r="AL681" s="22"/>
      <c r="AM681" s="28" t="s">
        <v>67</v>
      </c>
      <c r="AN681" s="22"/>
      <c r="AO681" s="23"/>
      <c r="AP681" s="23"/>
      <c r="AQ681" s="23"/>
      <c r="AR681" s="23"/>
      <c r="AS681" s="28" t="s">
        <v>68</v>
      </c>
      <c r="AT681" s="23"/>
      <c r="AU681" s="23"/>
    </row>
    <row r="682" spans="2:56" ht="18.600000000000001" customHeight="1" thickBot="1">
      <c r="B682" s="11"/>
      <c r="D682" s="212" t="s">
        <v>69</v>
      </c>
      <c r="E682" s="213"/>
      <c r="F682" s="214" t="s">
        <v>70</v>
      </c>
      <c r="G682" s="215"/>
      <c r="H682" s="207"/>
      <c r="I682" s="212" t="s">
        <v>71</v>
      </c>
      <c r="J682" s="213"/>
      <c r="K682" s="214" t="s">
        <v>72</v>
      </c>
      <c r="L682" s="215"/>
      <c r="M682" s="23"/>
      <c r="N682" s="208" t="s">
        <v>73</v>
      </c>
      <c r="O682" s="209"/>
      <c r="P682" s="210" t="s">
        <v>74</v>
      </c>
      <c r="Q682" s="211"/>
      <c r="R682" s="23"/>
      <c r="S682" s="212" t="s">
        <v>75</v>
      </c>
      <c r="T682" s="213"/>
      <c r="U682" s="214" t="s">
        <v>76</v>
      </c>
      <c r="V682" s="215"/>
      <c r="W682" s="22"/>
      <c r="X682" s="208" t="s">
        <v>77</v>
      </c>
      <c r="Y682" s="209"/>
      <c r="Z682" s="210" t="s">
        <v>78</v>
      </c>
      <c r="AA682" s="211"/>
      <c r="AB682" s="22"/>
      <c r="AC682" s="212" t="s">
        <v>79</v>
      </c>
      <c r="AD682" s="213"/>
      <c r="AE682" s="214" t="s">
        <v>80</v>
      </c>
      <c r="AF682" s="215"/>
      <c r="AG682" s="22"/>
      <c r="AH682" s="208" t="s">
        <v>81</v>
      </c>
      <c r="AI682" s="209"/>
      <c r="AJ682" s="210" t="s">
        <v>82</v>
      </c>
      <c r="AK682" s="211"/>
      <c r="AL682" s="22"/>
      <c r="AM682" s="212" t="s">
        <v>83</v>
      </c>
      <c r="AN682" s="213"/>
      <c r="AO682" s="214" t="s">
        <v>84</v>
      </c>
      <c r="AP682" s="215"/>
      <c r="AQ682" s="23"/>
      <c r="AR682" s="208" t="s">
        <v>85</v>
      </c>
      <c r="AS682" s="209"/>
      <c r="AT682" s="210" t="s">
        <v>86</v>
      </c>
      <c r="AU682" s="211"/>
      <c r="AW682" s="29" t="s">
        <v>4</v>
      </c>
      <c r="AY682" s="136" t="s">
        <v>46</v>
      </c>
      <c r="AZ682" s="13"/>
      <c r="BA682" s="36"/>
      <c r="BB682" s="36"/>
      <c r="BC682" s="36"/>
      <c r="BD682" s="36"/>
    </row>
    <row r="683" spans="2:56" ht="18.600000000000001" customHeight="1" thickTop="1" thickBot="1">
      <c r="B683" s="40">
        <v>1.96</v>
      </c>
      <c r="D683" s="1">
        <v>1</v>
      </c>
      <c r="E683" s="7">
        <v>0</v>
      </c>
      <c r="F683" s="2">
        <v>0</v>
      </c>
      <c r="G683" s="8">
        <v>0</v>
      </c>
      <c r="I683" s="1">
        <v>1</v>
      </c>
      <c r="J683" s="9">
        <v>0</v>
      </c>
      <c r="K683" s="2">
        <v>0</v>
      </c>
      <c r="L683" s="9">
        <f t="shared" ref="L683" si="3858">IF(0=(1-$J$9*$K$9*$B683^2),10^14,$B683*$K$9/(1-$J$9*$K$9*$B683^2))</f>
        <v>-14.181320142494497</v>
      </c>
      <c r="N683" s="1">
        <f t="shared" ref="N683" si="3859">D683*I683+F683*I686-E683*J683-G683*J686</f>
        <v>1</v>
      </c>
      <c r="O683" s="9">
        <f t="shared" ref="O683" si="3860">(D683*J683+E683*I683+F683*J686+G683*I686)</f>
        <v>0</v>
      </c>
      <c r="P683" s="2">
        <f t="shared" ref="P683" si="3861">D683*K683+F683*K686-E683*L683-G683*L686</f>
        <v>0</v>
      </c>
      <c r="Q683" s="8">
        <f t="shared" ref="Q683" si="3862">(D683*L683+E683*K683+F683*L686+G683*K686)</f>
        <v>-14.181320142494497</v>
      </c>
      <c r="S683" s="1">
        <v>1</v>
      </c>
      <c r="T683" s="7">
        <v>0</v>
      </c>
      <c r="U683" s="2">
        <v>0</v>
      </c>
      <c r="V683" s="8">
        <v>0</v>
      </c>
      <c r="X683" s="1">
        <f t="shared" ref="X683" si="3863">N683*S683+P683*S686-O683*T683-Q683*T686</f>
        <v>34.612684124829656</v>
      </c>
      <c r="Y683" s="9">
        <f t="shared" ref="Y683" si="3864">(N683*T683+O683*S683+P683*T686+Q683*S686)</f>
        <v>0</v>
      </c>
      <c r="Z683" s="2">
        <f t="shared" ref="Z683" si="3865">N683*U683+P683*U686-O683*V683-Q683*V686</f>
        <v>0</v>
      </c>
      <c r="AA683" s="8">
        <f t="shared" ref="AA683" si="3866">(N683*V683+O683*U683+P683*V686+Q683*U686)</f>
        <v>-14.181320142494497</v>
      </c>
      <c r="AB683" s="22"/>
      <c r="AC683" s="1">
        <v>1</v>
      </c>
      <c r="AD683" s="9">
        <v>0</v>
      </c>
      <c r="AE683" s="2">
        <v>0</v>
      </c>
      <c r="AF683" s="9">
        <f t="shared" ref="AF683" si="3867">$B683*$AE$9</f>
        <v>1.5889523999999999</v>
      </c>
      <c r="AH683" s="1">
        <f t="shared" ref="AH683" si="3868">X683*AC683+Z683*AC686-Y683*AD683-AA683*AD686</f>
        <v>34.612684124829656</v>
      </c>
      <c r="AI683" s="9">
        <f t="shared" ref="AI683" si="3869">(X683*AD683+Y683*AC683+Z683*AD686+AA683*AC686)</f>
        <v>0</v>
      </c>
      <c r="AJ683" s="2">
        <f t="shared" ref="AJ683" si="3870">X683*AE683+Z683*AE686-Y683*AF683-AA683*AF686</f>
        <v>0</v>
      </c>
      <c r="AK683" s="8">
        <f t="shared" ref="AK683" si="3871">(X683*AF683+Y683*AE683+Z683*AF686+AA683*AE686)</f>
        <v>40.816587368095476</v>
      </c>
      <c r="AM683" s="18">
        <v>1</v>
      </c>
      <c r="AN683" s="25">
        <v>0</v>
      </c>
      <c r="AO683" s="14">
        <v>0</v>
      </c>
      <c r="AP683" s="24">
        <v>0</v>
      </c>
      <c r="AR683" s="1">
        <f t="shared" ref="AR683" si="3872">AH683*AM683+AJ683*AM686-AI683*AN683-AK683*AN686</f>
        <v>34.612684124829656</v>
      </c>
      <c r="AS683" s="9">
        <f t="shared" ref="AS683" si="3873">(AH683*AN683+AI683*AM683+AJ683*AN686+AK683*AM686)</f>
        <v>40.816587368095476</v>
      </c>
      <c r="AT683" s="2">
        <f t="shared" ref="AT683" si="3874">AH683*AO683+AJ683*AO686-AI683*AP683-AK683*AP686</f>
        <v>0</v>
      </c>
      <c r="AU683" s="8">
        <f t="shared" ref="AU683" si="3875">(AH683*AP683+AI683*AO683+AJ683*AP686+AK683*AO686)</f>
        <v>40.816587368095476</v>
      </c>
      <c r="AW683" s="30">
        <f t="shared" ref="AW683" si="3876">20*LOG(((1+$AN$9)/$AN$9)/((AR683+AR686)^2+(AS683+AS686)^2)^0.5)</f>
        <v>-32.333720683229295</v>
      </c>
      <c r="AY683" s="137">
        <f t="shared" ref="AY683" si="3877">((AR683^2+AS683^2)^0.5)/((AR686^2+AS686^2)^0.5)</f>
        <v>0.84830741506425311</v>
      </c>
      <c r="AZ683" s="13"/>
      <c r="BA683" s="36"/>
      <c r="BB683" s="36"/>
      <c r="BC683" s="36"/>
      <c r="BD683" s="36"/>
    </row>
    <row r="684" spans="2:56" ht="18.600000000000001" customHeight="1" thickBot="1">
      <c r="D684" s="3"/>
      <c r="G684" s="4"/>
      <c r="I684" s="3"/>
      <c r="L684" s="4"/>
      <c r="N684" s="3"/>
      <c r="Q684" s="4"/>
      <c r="S684" s="3"/>
      <c r="V684" s="4"/>
      <c r="X684" s="3"/>
      <c r="AA684" s="4"/>
      <c r="AC684" s="3"/>
      <c r="AF684" s="4"/>
      <c r="AH684" s="3"/>
      <c r="AK684" s="4"/>
      <c r="AM684" s="18"/>
      <c r="AN684" s="14"/>
      <c r="AO684" s="14"/>
      <c r="AP684" s="19"/>
      <c r="AR684" s="3"/>
      <c r="AU684" s="4"/>
      <c r="AY684" s="138"/>
      <c r="AZ684" s="13"/>
      <c r="BA684" s="36"/>
      <c r="BB684" s="36"/>
      <c r="BC684" s="36"/>
      <c r="BD684" s="36"/>
    </row>
    <row r="685" spans="2:56" ht="18.600000000000001" customHeight="1" thickBot="1">
      <c r="D685" s="216" t="s">
        <v>87</v>
      </c>
      <c r="E685" s="217"/>
      <c r="F685" s="218" t="s">
        <v>88</v>
      </c>
      <c r="G685" s="219"/>
      <c r="H685" s="207"/>
      <c r="I685" s="216" t="s">
        <v>89</v>
      </c>
      <c r="J685" s="217"/>
      <c r="K685" s="218" t="s">
        <v>90</v>
      </c>
      <c r="L685" s="219"/>
      <c r="N685" s="208" t="s">
        <v>7</v>
      </c>
      <c r="O685" s="209"/>
      <c r="P685" s="210" t="s">
        <v>8</v>
      </c>
      <c r="Q685" s="211"/>
      <c r="S685" s="216" t="s">
        <v>91</v>
      </c>
      <c r="T685" s="217"/>
      <c r="U685" s="218" t="s">
        <v>92</v>
      </c>
      <c r="V685" s="219"/>
      <c r="W685" s="22"/>
      <c r="X685" s="208" t="s">
        <v>93</v>
      </c>
      <c r="Y685" s="209"/>
      <c r="Z685" s="210" t="s">
        <v>94</v>
      </c>
      <c r="AA685" s="211"/>
      <c r="AB685" s="22"/>
      <c r="AC685" s="216" t="s">
        <v>3</v>
      </c>
      <c r="AD685" s="217"/>
      <c r="AE685" s="218" t="s">
        <v>2</v>
      </c>
      <c r="AF685" s="219"/>
      <c r="AG685" s="22"/>
      <c r="AH685" s="208" t="s">
        <v>95</v>
      </c>
      <c r="AI685" s="209"/>
      <c r="AJ685" s="210" t="s">
        <v>96</v>
      </c>
      <c r="AK685" s="211"/>
      <c r="AL685" s="22"/>
      <c r="AM685" s="216" t="s">
        <v>97</v>
      </c>
      <c r="AN685" s="217"/>
      <c r="AO685" s="218" t="s">
        <v>98</v>
      </c>
      <c r="AP685" s="219"/>
      <c r="AR685" s="208" t="s">
        <v>99</v>
      </c>
      <c r="AS685" s="209"/>
      <c r="AT685" s="210" t="s">
        <v>100</v>
      </c>
      <c r="AU685" s="211"/>
      <c r="AW685" s="48" t="s">
        <v>10</v>
      </c>
      <c r="AY685" s="139" t="s">
        <v>47</v>
      </c>
      <c r="AZ685" s="13"/>
      <c r="BA685" s="36"/>
      <c r="BB685" s="36"/>
      <c r="BC685" s="36"/>
      <c r="BD685" s="36"/>
    </row>
    <row r="686" spans="2:56" ht="18.600000000000001" customHeight="1" thickTop="1" thickBot="1">
      <c r="D686" s="1">
        <v>0</v>
      </c>
      <c r="E686" s="8">
        <f t="shared" ref="E686" si="3878">$E$9*$B683</f>
        <v>1.1107516000000002</v>
      </c>
      <c r="F686" s="2">
        <v>1</v>
      </c>
      <c r="G686" s="8">
        <v>0</v>
      </c>
      <c r="I686" s="1">
        <v>0</v>
      </c>
      <c r="J686" s="9">
        <v>0</v>
      </c>
      <c r="K686" s="2">
        <v>1</v>
      </c>
      <c r="L686" s="8">
        <v>0</v>
      </c>
      <c r="N686" s="1">
        <f t="shared" ref="N686" si="3879">D686*I683+F686*I686-E686*J683-G686*J686</f>
        <v>0</v>
      </c>
      <c r="O686" s="9">
        <f t="shared" ref="O686" si="3880">(D686*J683+E686*I683+F686*J686+G686*I686)</f>
        <v>1.1107516000000002</v>
      </c>
      <c r="P686" s="2">
        <f t="shared" ref="P686" si="3881">D686*K683+F686*K686-E686*L683-G686*L686</f>
        <v>16.751924038387994</v>
      </c>
      <c r="Q686" s="8">
        <f t="shared" ref="Q686" si="3882">(D686*L683+E686*K683+F686*L686+G686*K686)</f>
        <v>0</v>
      </c>
      <c r="S686" s="1">
        <v>0</v>
      </c>
      <c r="T686" s="8">
        <f t="shared" ref="T686" si="3883">$T$9*$B683</f>
        <v>2.3702084000000001</v>
      </c>
      <c r="U686" s="2">
        <v>1</v>
      </c>
      <c r="V686" s="8">
        <v>0</v>
      </c>
      <c r="X686" s="1">
        <f t="shared" ref="X686" si="3884">N686*S683+P686*S686-O686*T683-Q686*T686</f>
        <v>0</v>
      </c>
      <c r="Y686" s="9">
        <f t="shared" ref="Y686" si="3885">(N686*T683+O686*S683+P686*T686+Q686*S686)</f>
        <v>40.816302671949146</v>
      </c>
      <c r="Z686" s="2">
        <f t="shared" ref="Z686" si="3886">N686*U683+P686*U686-O686*V683-Q686*V686</f>
        <v>16.751924038387994</v>
      </c>
      <c r="AA686" s="8">
        <f t="shared" ref="AA686" si="3887">(N686*V683+O686*U683+P686*V686+Q686*U686)</f>
        <v>0</v>
      </c>
      <c r="AB686" s="22"/>
      <c r="AC686" s="1">
        <v>0</v>
      </c>
      <c r="AD686" s="9">
        <v>0</v>
      </c>
      <c r="AE686" s="2">
        <v>1</v>
      </c>
      <c r="AF686" s="8">
        <v>0</v>
      </c>
      <c r="AH686" s="1">
        <f t="shared" ref="AH686" si="3888">X686*AC683+Z686*AC686-Y686*AD683-AA686*AD686</f>
        <v>0</v>
      </c>
      <c r="AI686" s="9">
        <f t="shared" ref="AI686" si="3889">(X686*AD683+Y686*AC683+Z686*AD686+AA686*AC686)</f>
        <v>40.816302671949146</v>
      </c>
      <c r="AJ686" s="2">
        <f t="shared" ref="AJ686" si="3890">X686*AE683+Z686*AE686-Y686*AF683-AA686*AF686</f>
        <v>-48.103238051332013</v>
      </c>
      <c r="AK686" s="8">
        <f t="shared" ref="AK686" si="3891">(X686*AF683+Y686*AE683+Z686*AF686+AA686*AE686)</f>
        <v>0</v>
      </c>
      <c r="AM686" s="20">
        <f t="shared" ref="AM686" si="3892">1/$AN$9</f>
        <v>1</v>
      </c>
      <c r="AN686" s="27">
        <v>0</v>
      </c>
      <c r="AO686" s="21">
        <v>1</v>
      </c>
      <c r="AP686" s="26">
        <v>0</v>
      </c>
      <c r="AR686" s="1">
        <f t="shared" ref="AR686" si="3893">AH686*AM683+AJ686*AM686-AI686*AN683-AK686*AN686</f>
        <v>-48.103238051332013</v>
      </c>
      <c r="AS686" s="9">
        <f t="shared" ref="AS686" si="3894">(AH686*AN683+AI686*AM683+AJ686*AN686+AK686*AM686)</f>
        <v>40.816302671949146</v>
      </c>
      <c r="AT686" s="2">
        <f t="shared" ref="AT686" si="3895">AH686*AO683+AJ686*AO686-AI686*AP683-AK686*AP686</f>
        <v>-48.103238051332013</v>
      </c>
      <c r="AU686" s="8">
        <f t="shared" ref="AU686" si="3896">(AH686*AP683+AI686*AO683+AJ686*AP686+AK686*AO686)</f>
        <v>0</v>
      </c>
      <c r="AW686" s="49">
        <f t="shared" ref="AW686" si="3897">(180/PI())*ATAN(-1*(AS683/AR683))</f>
        <v>-49.701877385517477</v>
      </c>
      <c r="AY686" s="140">
        <f t="shared" ref="AY686" si="3898">20*LOG(((1-(10^(AW683/20)^2)*(1-((1-AY683)/(1+AY683))^2))^0.5))</f>
        <v>-2.5211758506682126E-3</v>
      </c>
      <c r="AZ686" s="13"/>
      <c r="BA686" s="36"/>
      <c r="BB686" s="36"/>
      <c r="BC686" s="36"/>
      <c r="BD686" s="36"/>
    </row>
    <row r="687" spans="2:56" ht="18.600000000000001" customHeight="1">
      <c r="AY687" s="37"/>
    </row>
    <row r="688" spans="2:56" ht="18.600000000000001" customHeight="1" thickBot="1">
      <c r="D688" s="22" t="s">
        <v>60</v>
      </c>
      <c r="E688" s="22"/>
      <c r="F688" s="22"/>
      <c r="G688" s="22"/>
      <c r="H688" s="22"/>
      <c r="I688" s="22" t="s">
        <v>61</v>
      </c>
      <c r="J688" s="22"/>
      <c r="K688" s="22"/>
      <c r="L688" s="22"/>
      <c r="M688" s="23"/>
      <c r="N688" s="23"/>
      <c r="O688" s="28" t="s">
        <v>62</v>
      </c>
      <c r="P688" s="23"/>
      <c r="Q688" s="23"/>
      <c r="R688" s="23"/>
      <c r="S688" s="22"/>
      <c r="T688" s="22" t="s">
        <v>63</v>
      </c>
      <c r="U688" s="23"/>
      <c r="V688" s="23"/>
      <c r="W688" s="23"/>
      <c r="X688" s="23"/>
      <c r="Y688" s="28" t="s">
        <v>64</v>
      </c>
      <c r="Z688" s="23"/>
      <c r="AA688" s="23"/>
      <c r="AB688" s="23"/>
      <c r="AC688" s="28" t="s">
        <v>65</v>
      </c>
      <c r="AD688" s="22"/>
      <c r="AE688" s="22"/>
      <c r="AF688" s="22"/>
      <c r="AG688" s="22"/>
      <c r="AH688" s="23"/>
      <c r="AI688" s="28" t="s">
        <v>66</v>
      </c>
      <c r="AJ688" s="23"/>
      <c r="AK688" s="23"/>
      <c r="AL688" s="22"/>
      <c r="AM688" s="28" t="s">
        <v>67</v>
      </c>
      <c r="AN688" s="22"/>
      <c r="AO688" s="23"/>
      <c r="AP688" s="23"/>
      <c r="AQ688" s="23"/>
      <c r="AR688" s="23"/>
      <c r="AS688" s="28" t="s">
        <v>68</v>
      </c>
      <c r="AT688" s="23"/>
      <c r="AU688" s="23"/>
    </row>
    <row r="689" spans="2:56" ht="18.600000000000001" customHeight="1" thickBot="1">
      <c r="B689" s="11"/>
      <c r="D689" s="212" t="s">
        <v>69</v>
      </c>
      <c r="E689" s="213"/>
      <c r="F689" s="214" t="s">
        <v>70</v>
      </c>
      <c r="G689" s="215"/>
      <c r="H689" s="207"/>
      <c r="I689" s="212" t="s">
        <v>71</v>
      </c>
      <c r="J689" s="213"/>
      <c r="K689" s="214" t="s">
        <v>72</v>
      </c>
      <c r="L689" s="215"/>
      <c r="M689" s="23"/>
      <c r="N689" s="208" t="s">
        <v>73</v>
      </c>
      <c r="O689" s="209"/>
      <c r="P689" s="210" t="s">
        <v>74</v>
      </c>
      <c r="Q689" s="211"/>
      <c r="R689" s="23"/>
      <c r="S689" s="212" t="s">
        <v>75</v>
      </c>
      <c r="T689" s="213"/>
      <c r="U689" s="214" t="s">
        <v>76</v>
      </c>
      <c r="V689" s="215"/>
      <c r="W689" s="22"/>
      <c r="X689" s="208" t="s">
        <v>77</v>
      </c>
      <c r="Y689" s="209"/>
      <c r="Z689" s="210" t="s">
        <v>78</v>
      </c>
      <c r="AA689" s="211"/>
      <c r="AB689" s="22"/>
      <c r="AC689" s="212" t="s">
        <v>79</v>
      </c>
      <c r="AD689" s="213"/>
      <c r="AE689" s="214" t="s">
        <v>80</v>
      </c>
      <c r="AF689" s="215"/>
      <c r="AG689" s="22"/>
      <c r="AH689" s="208" t="s">
        <v>81</v>
      </c>
      <c r="AI689" s="209"/>
      <c r="AJ689" s="210" t="s">
        <v>82</v>
      </c>
      <c r="AK689" s="211"/>
      <c r="AL689" s="22"/>
      <c r="AM689" s="212" t="s">
        <v>83</v>
      </c>
      <c r="AN689" s="213"/>
      <c r="AO689" s="214" t="s">
        <v>84</v>
      </c>
      <c r="AP689" s="215"/>
      <c r="AQ689" s="23"/>
      <c r="AR689" s="208" t="s">
        <v>85</v>
      </c>
      <c r="AS689" s="209"/>
      <c r="AT689" s="210" t="s">
        <v>86</v>
      </c>
      <c r="AU689" s="211"/>
      <c r="AW689" s="29" t="s">
        <v>4</v>
      </c>
      <c r="AY689" s="136" t="s">
        <v>46</v>
      </c>
      <c r="AZ689" s="13"/>
      <c r="BA689" s="36"/>
      <c r="BB689" s="36"/>
      <c r="BC689" s="36"/>
      <c r="BD689" s="36"/>
    </row>
    <row r="690" spans="2:56" ht="18.600000000000001" customHeight="1" thickTop="1" thickBot="1">
      <c r="B690" s="40">
        <v>1.98</v>
      </c>
      <c r="D690" s="1">
        <v>1</v>
      </c>
      <c r="E690" s="7">
        <v>0</v>
      </c>
      <c r="F690" s="2">
        <v>0</v>
      </c>
      <c r="G690" s="8">
        <v>0</v>
      </c>
      <c r="I690" s="1">
        <v>1</v>
      </c>
      <c r="J690" s="9">
        <v>0</v>
      </c>
      <c r="K690" s="2">
        <v>0</v>
      </c>
      <c r="L690" s="9">
        <f t="shared" ref="L690" si="3899">IF(0=(1-$J$9*$K$9*$B690^2),10^14,$B690*$K$9/(1-$J$9*$K$9*$B690^2))</f>
        <v>-12.200050221091521</v>
      </c>
      <c r="N690" s="1">
        <f t="shared" ref="N690" si="3900">D690*I690+F690*I693-E690*J690-G690*J693</f>
        <v>1</v>
      </c>
      <c r="O690" s="9">
        <f t="shared" ref="O690" si="3901">(D690*J690+E690*I690+F690*J693+G690*I693)</f>
        <v>0</v>
      </c>
      <c r="P690" s="2">
        <f t="shared" ref="P690" si="3902">D690*K690+F690*K693-E690*L690-G690*L693</f>
        <v>0</v>
      </c>
      <c r="Q690" s="8">
        <f t="shared" ref="Q690" si="3903">(D690*L690+E690*K690+F690*L693+G690*K693)</f>
        <v>-12.200050221091521</v>
      </c>
      <c r="S690" s="1">
        <v>1</v>
      </c>
      <c r="T690" s="7">
        <v>0</v>
      </c>
      <c r="U690" s="2">
        <v>0</v>
      </c>
      <c r="V690" s="8">
        <v>0</v>
      </c>
      <c r="X690" s="1">
        <f t="shared" ref="X690" si="3904">N690*S690+P690*S693-O690*T690-Q690*T693</f>
        <v>30.211729489090253</v>
      </c>
      <c r="Y690" s="9">
        <f t="shared" ref="Y690" si="3905">(N690*T690+O690*S690+P690*T693+Q690*S693)</f>
        <v>0</v>
      </c>
      <c r="Z690" s="2">
        <f t="shared" ref="Z690" si="3906">N690*U690+P690*U693-O690*V690-Q690*V693</f>
        <v>0</v>
      </c>
      <c r="AA690" s="8">
        <f t="shared" ref="AA690" si="3907">(N690*V690+O690*U690+P690*V693+Q690*U693)</f>
        <v>-12.200050221091521</v>
      </c>
      <c r="AB690" s="22"/>
      <c r="AC690" s="1">
        <v>1</v>
      </c>
      <c r="AD690" s="9">
        <v>0</v>
      </c>
      <c r="AE690" s="2">
        <v>0</v>
      </c>
      <c r="AF690" s="9">
        <f t="shared" ref="AF690" si="3908">$B690*$AE$9</f>
        <v>1.6051662</v>
      </c>
      <c r="AH690" s="1">
        <f t="shared" ref="AH690" si="3909">X690*AC690+Z690*AC693-Y690*AD690-AA690*AD693</f>
        <v>30.211729489090253</v>
      </c>
      <c r="AI690" s="9">
        <f t="shared" ref="AI690" si="3910">(X690*AD690+Y690*AC690+Z690*AD693+AA690*AC693)</f>
        <v>0</v>
      </c>
      <c r="AJ690" s="2">
        <f t="shared" ref="AJ690" si="3911">X690*AE690+Z690*AE693-Y690*AF690-AA690*AF693</f>
        <v>0</v>
      </c>
      <c r="AK690" s="8">
        <f t="shared" ref="AK690" si="3912">(X690*AF690+Y690*AE690+Z690*AF693+AA690*AE693)</f>
        <v>36.294796798339419</v>
      </c>
      <c r="AM690" s="18">
        <v>1</v>
      </c>
      <c r="AN690" s="25">
        <v>0</v>
      </c>
      <c r="AO690" s="14">
        <v>0</v>
      </c>
      <c r="AP690" s="24">
        <v>0</v>
      </c>
      <c r="AR690" s="1">
        <f t="shared" ref="AR690" si="3913">AH690*AM690+AJ690*AM693-AI690*AN690-AK690*AN693</f>
        <v>30.211729489090253</v>
      </c>
      <c r="AS690" s="9">
        <f t="shared" ref="AS690" si="3914">(AH690*AN690+AI690*AM690+AJ690*AN693+AK690*AM693)</f>
        <v>36.294796798339419</v>
      </c>
      <c r="AT690" s="2">
        <f t="shared" ref="AT690" si="3915">AH690*AO690+AJ690*AO693-AI690*AP690-AK690*AP693</f>
        <v>0</v>
      </c>
      <c r="AU690" s="8">
        <f t="shared" ref="AU690" si="3916">(AH690*AP690+AI690*AO690+AJ690*AP693+AK690*AO693)</f>
        <v>36.294796798339419</v>
      </c>
      <c r="AW690" s="30">
        <f t="shared" ref="AW690" si="3917">20*LOG(((1+$AN$9)/$AN$9)/((AR690+AR693)^2+(AS690+AS693)^2)^0.5)</f>
        <v>-31.341481600502625</v>
      </c>
      <c r="AY690" s="137">
        <f t="shared" ref="AY690" si="3918">((AR690^2+AS690^2)^0.5)/((AR693^2+AS693^2)^0.5)</f>
        <v>0.83277747386926937</v>
      </c>
      <c r="AZ690" s="13"/>
      <c r="BA690" s="36"/>
      <c r="BB690" s="36"/>
      <c r="BC690" s="36"/>
      <c r="BD690" s="36"/>
    </row>
    <row r="691" spans="2:56" ht="18.600000000000001" customHeight="1" thickBot="1">
      <c r="D691" s="3"/>
      <c r="G691" s="4"/>
      <c r="I691" s="3"/>
      <c r="L691" s="4"/>
      <c r="N691" s="3"/>
      <c r="Q691" s="4"/>
      <c r="S691" s="3"/>
      <c r="V691" s="4"/>
      <c r="X691" s="3"/>
      <c r="AA691" s="4"/>
      <c r="AC691" s="3"/>
      <c r="AF691" s="4"/>
      <c r="AH691" s="3"/>
      <c r="AK691" s="4"/>
      <c r="AM691" s="18"/>
      <c r="AN691" s="14"/>
      <c r="AO691" s="14"/>
      <c r="AP691" s="19"/>
      <c r="AR691" s="3"/>
      <c r="AU691" s="4"/>
      <c r="AY691" s="138"/>
      <c r="AZ691" s="13"/>
      <c r="BA691" s="36"/>
      <c r="BB691" s="36"/>
      <c r="BC691" s="36"/>
      <c r="BD691" s="36"/>
    </row>
    <row r="692" spans="2:56" ht="18.600000000000001" customHeight="1" thickBot="1">
      <c r="D692" s="216" t="s">
        <v>87</v>
      </c>
      <c r="E692" s="217"/>
      <c r="F692" s="218" t="s">
        <v>88</v>
      </c>
      <c r="G692" s="219"/>
      <c r="H692" s="207"/>
      <c r="I692" s="216" t="s">
        <v>89</v>
      </c>
      <c r="J692" s="217"/>
      <c r="K692" s="218" t="s">
        <v>90</v>
      </c>
      <c r="L692" s="219"/>
      <c r="N692" s="208" t="s">
        <v>7</v>
      </c>
      <c r="O692" s="209"/>
      <c r="P692" s="210" t="s">
        <v>8</v>
      </c>
      <c r="Q692" s="211"/>
      <c r="S692" s="216" t="s">
        <v>91</v>
      </c>
      <c r="T692" s="217"/>
      <c r="U692" s="218" t="s">
        <v>92</v>
      </c>
      <c r="V692" s="219"/>
      <c r="W692" s="22"/>
      <c r="X692" s="208" t="s">
        <v>93</v>
      </c>
      <c r="Y692" s="209"/>
      <c r="Z692" s="210" t="s">
        <v>94</v>
      </c>
      <c r="AA692" s="211"/>
      <c r="AB692" s="22"/>
      <c r="AC692" s="216" t="s">
        <v>3</v>
      </c>
      <c r="AD692" s="217"/>
      <c r="AE692" s="218" t="s">
        <v>2</v>
      </c>
      <c r="AF692" s="219"/>
      <c r="AG692" s="22"/>
      <c r="AH692" s="208" t="s">
        <v>95</v>
      </c>
      <c r="AI692" s="209"/>
      <c r="AJ692" s="210" t="s">
        <v>96</v>
      </c>
      <c r="AK692" s="211"/>
      <c r="AL692" s="22"/>
      <c r="AM692" s="216" t="s">
        <v>97</v>
      </c>
      <c r="AN692" s="217"/>
      <c r="AO692" s="218" t="s">
        <v>98</v>
      </c>
      <c r="AP692" s="219"/>
      <c r="AR692" s="208" t="s">
        <v>99</v>
      </c>
      <c r="AS692" s="209"/>
      <c r="AT692" s="210" t="s">
        <v>100</v>
      </c>
      <c r="AU692" s="211"/>
      <c r="AW692" s="48" t="s">
        <v>10</v>
      </c>
      <c r="AY692" s="139" t="s">
        <v>47</v>
      </c>
      <c r="AZ692" s="13"/>
      <c r="BA692" s="36"/>
      <c r="BB692" s="36"/>
      <c r="BC692" s="36"/>
      <c r="BD692" s="36"/>
    </row>
    <row r="693" spans="2:56" ht="18.600000000000001" customHeight="1" thickTop="1" thickBot="1">
      <c r="D693" s="1">
        <v>0</v>
      </c>
      <c r="E693" s="8">
        <f t="shared" ref="E693" si="3919">$E$9*$B690</f>
        <v>1.1220858</v>
      </c>
      <c r="F693" s="2">
        <v>1</v>
      </c>
      <c r="G693" s="8">
        <v>0</v>
      </c>
      <c r="I693" s="1">
        <v>0</v>
      </c>
      <c r="J693" s="9">
        <v>0</v>
      </c>
      <c r="K693" s="2">
        <v>1</v>
      </c>
      <c r="L693" s="8">
        <v>0</v>
      </c>
      <c r="N693" s="1">
        <f t="shared" ref="N693" si="3920">D693*I690+F693*I693-E693*J690-G693*J693</f>
        <v>0</v>
      </c>
      <c r="O693" s="9">
        <f t="shared" ref="O693" si="3921">(D693*J690+E693*I690+F693*J693+G693*I693)</f>
        <v>1.1220858</v>
      </c>
      <c r="P693" s="2">
        <f t="shared" ref="P693" si="3922">D693*K690+F693*K693-E693*L690-G693*L693</f>
        <v>14.689503112373657</v>
      </c>
      <c r="Q693" s="8">
        <f t="shared" ref="Q693" si="3923">(D693*L690+E693*K690+F693*L693+G693*K693)</f>
        <v>0</v>
      </c>
      <c r="S693" s="1">
        <v>0</v>
      </c>
      <c r="T693" s="8">
        <f t="shared" ref="T693" si="3924">$T$9*$B690</f>
        <v>2.3943941999999998</v>
      </c>
      <c r="U693" s="2">
        <v>1</v>
      </c>
      <c r="V693" s="8">
        <v>0</v>
      </c>
      <c r="X693" s="1">
        <f t="shared" ref="X693" si="3925">N693*S690+P693*S693-O693*T690-Q693*T693</f>
        <v>0</v>
      </c>
      <c r="Y693" s="9">
        <f t="shared" ref="Y693" si="3926">(N693*T690+O693*S690+P693*T693+Q693*S693)</f>
        <v>36.294546853149434</v>
      </c>
      <c r="Z693" s="2">
        <f t="shared" ref="Z693" si="3927">N693*U690+P693*U693-O693*V690-Q693*V693</f>
        <v>14.689503112373657</v>
      </c>
      <c r="AA693" s="8">
        <f t="shared" ref="AA693" si="3928">(N693*V690+O693*U690+P693*V693+Q693*U693)</f>
        <v>0</v>
      </c>
      <c r="AB693" s="22"/>
      <c r="AC693" s="1">
        <v>0</v>
      </c>
      <c r="AD693" s="9">
        <v>0</v>
      </c>
      <c r="AE693" s="2">
        <v>1</v>
      </c>
      <c r="AF693" s="8">
        <v>0</v>
      </c>
      <c r="AH693" s="1">
        <f t="shared" ref="AH693" si="3929">X693*AC690+Z693*AC693-Y693*AD690-AA693*AD693</f>
        <v>0</v>
      </c>
      <c r="AI693" s="9">
        <f t="shared" ref="AI693" si="3930">(X693*AD690+Y693*AC690+Z693*AD693+AA693*AC693)</f>
        <v>36.294546853149434</v>
      </c>
      <c r="AJ693" s="2">
        <f t="shared" ref="AJ693" si="3931">X693*AE690+Z693*AE693-Y693*AF690-AA693*AF693</f>
        <v>-43.569276740618179</v>
      </c>
      <c r="AK693" s="8">
        <f t="shared" ref="AK693" si="3932">(X693*AF690+Y693*AE690+Z693*AF693+AA693*AE693)</f>
        <v>0</v>
      </c>
      <c r="AM693" s="20">
        <f t="shared" ref="AM693" si="3933">1/$AN$9</f>
        <v>1</v>
      </c>
      <c r="AN693" s="27">
        <v>0</v>
      </c>
      <c r="AO693" s="21">
        <v>1</v>
      </c>
      <c r="AP693" s="26">
        <v>0</v>
      </c>
      <c r="AR693" s="1">
        <f t="shared" ref="AR693" si="3934">AH693*AM690+AJ693*AM693-AI693*AN690-AK693*AN693</f>
        <v>-43.569276740618179</v>
      </c>
      <c r="AS693" s="9">
        <f t="shared" ref="AS693" si="3935">(AH693*AN690+AI693*AM690+AJ693*AN693+AK693*AM693)</f>
        <v>36.294546853149434</v>
      </c>
      <c r="AT693" s="2">
        <f t="shared" ref="AT693" si="3936">AH693*AO690+AJ693*AO693-AI693*AP690-AK693*AP693</f>
        <v>-43.569276740618179</v>
      </c>
      <c r="AU693" s="8">
        <f t="shared" ref="AU693" si="3937">(AH693*AP690+AI693*AO690+AJ693*AP693+AK693*AO693)</f>
        <v>0</v>
      </c>
      <c r="AW693" s="49">
        <f t="shared" ref="AW693" si="3938">(180/PI())*ATAN(-1*(AS690/AR690))</f>
        <v>-50.226058398862577</v>
      </c>
      <c r="AY693" s="140">
        <f t="shared" ref="AY693" si="3939">20*LOG(((1-(10^(AW690/20)^2)*(1-((1-AY690)/(1+AY690))^2))^0.5))</f>
        <v>-3.1634705726627434E-3</v>
      </c>
      <c r="AZ693" s="13"/>
      <c r="BA693" s="36"/>
      <c r="BB693" s="36"/>
      <c r="BC693" s="36"/>
      <c r="BD693" s="36"/>
    </row>
    <row r="694" spans="2:56" ht="18.600000000000001" customHeight="1">
      <c r="AY694" s="37"/>
    </row>
    <row r="695" spans="2:56" ht="18.600000000000001" customHeight="1" thickBot="1">
      <c r="D695" s="22" t="s">
        <v>60</v>
      </c>
      <c r="E695" s="22"/>
      <c r="F695" s="22"/>
      <c r="G695" s="22"/>
      <c r="H695" s="22"/>
      <c r="I695" s="22" t="s">
        <v>61</v>
      </c>
      <c r="J695" s="22"/>
      <c r="K695" s="22"/>
      <c r="L695" s="22"/>
      <c r="M695" s="23"/>
      <c r="N695" s="23"/>
      <c r="O695" s="28" t="s">
        <v>62</v>
      </c>
      <c r="P695" s="23"/>
      <c r="Q695" s="23"/>
      <c r="R695" s="23"/>
      <c r="S695" s="22"/>
      <c r="T695" s="22" t="s">
        <v>63</v>
      </c>
      <c r="U695" s="23"/>
      <c r="V695" s="23"/>
      <c r="W695" s="23"/>
      <c r="X695" s="23"/>
      <c r="Y695" s="28" t="s">
        <v>64</v>
      </c>
      <c r="Z695" s="23"/>
      <c r="AA695" s="23"/>
      <c r="AB695" s="23"/>
      <c r="AC695" s="28" t="s">
        <v>65</v>
      </c>
      <c r="AD695" s="22"/>
      <c r="AE695" s="22"/>
      <c r="AF695" s="22"/>
      <c r="AG695" s="22"/>
      <c r="AH695" s="23"/>
      <c r="AI695" s="28" t="s">
        <v>66</v>
      </c>
      <c r="AJ695" s="23"/>
      <c r="AK695" s="23"/>
      <c r="AL695" s="22"/>
      <c r="AM695" s="28" t="s">
        <v>67</v>
      </c>
      <c r="AN695" s="22"/>
      <c r="AO695" s="23"/>
      <c r="AP695" s="23"/>
      <c r="AQ695" s="23"/>
      <c r="AR695" s="23"/>
      <c r="AS695" s="28" t="s">
        <v>68</v>
      </c>
      <c r="AT695" s="23"/>
      <c r="AU695" s="23"/>
    </row>
    <row r="696" spans="2:56" ht="18.600000000000001" customHeight="1" thickBot="1">
      <c r="B696" s="11"/>
      <c r="D696" s="212" t="s">
        <v>69</v>
      </c>
      <c r="E696" s="213"/>
      <c r="F696" s="214" t="s">
        <v>70</v>
      </c>
      <c r="G696" s="215"/>
      <c r="H696" s="207"/>
      <c r="I696" s="212" t="s">
        <v>71</v>
      </c>
      <c r="J696" s="213"/>
      <c r="K696" s="214" t="s">
        <v>72</v>
      </c>
      <c r="L696" s="215"/>
      <c r="M696" s="23"/>
      <c r="N696" s="208" t="s">
        <v>73</v>
      </c>
      <c r="O696" s="209"/>
      <c r="P696" s="210" t="s">
        <v>74</v>
      </c>
      <c r="Q696" s="211"/>
      <c r="R696" s="23"/>
      <c r="S696" s="212" t="s">
        <v>75</v>
      </c>
      <c r="T696" s="213"/>
      <c r="U696" s="214" t="s">
        <v>76</v>
      </c>
      <c r="V696" s="215"/>
      <c r="W696" s="22"/>
      <c r="X696" s="208" t="s">
        <v>77</v>
      </c>
      <c r="Y696" s="209"/>
      <c r="Z696" s="210" t="s">
        <v>78</v>
      </c>
      <c r="AA696" s="211"/>
      <c r="AB696" s="22"/>
      <c r="AC696" s="212" t="s">
        <v>79</v>
      </c>
      <c r="AD696" s="213"/>
      <c r="AE696" s="214" t="s">
        <v>80</v>
      </c>
      <c r="AF696" s="215"/>
      <c r="AG696" s="22"/>
      <c r="AH696" s="208" t="s">
        <v>81</v>
      </c>
      <c r="AI696" s="209"/>
      <c r="AJ696" s="210" t="s">
        <v>82</v>
      </c>
      <c r="AK696" s="211"/>
      <c r="AL696" s="22"/>
      <c r="AM696" s="212" t="s">
        <v>83</v>
      </c>
      <c r="AN696" s="213"/>
      <c r="AO696" s="214" t="s">
        <v>84</v>
      </c>
      <c r="AP696" s="215"/>
      <c r="AQ696" s="23"/>
      <c r="AR696" s="208" t="s">
        <v>85</v>
      </c>
      <c r="AS696" s="209"/>
      <c r="AT696" s="210" t="s">
        <v>86</v>
      </c>
      <c r="AU696" s="211"/>
      <c r="AW696" s="29" t="s">
        <v>4</v>
      </c>
      <c r="AY696" s="136" t="s">
        <v>46</v>
      </c>
      <c r="AZ696" s="13"/>
      <c r="BA696" s="36"/>
      <c r="BB696" s="36"/>
      <c r="BC696" s="36"/>
      <c r="BD696" s="36"/>
    </row>
    <row r="697" spans="2:56" ht="18.600000000000001" customHeight="1" thickTop="1" thickBot="1">
      <c r="B697" s="40">
        <v>2</v>
      </c>
      <c r="D697" s="1">
        <v>1</v>
      </c>
      <c r="E697" s="7">
        <v>0</v>
      </c>
      <c r="F697" s="2">
        <v>0</v>
      </c>
      <c r="G697" s="8">
        <v>0</v>
      </c>
      <c r="I697" s="1">
        <v>1</v>
      </c>
      <c r="J697" s="9">
        <v>0</v>
      </c>
      <c r="K697" s="2">
        <v>0</v>
      </c>
      <c r="L697" s="9">
        <f t="shared" ref="L697" si="3940">IF(0=(1-$J$9*$K$9*$B697^2),10^14,$B697*$K$9/(1-$J$9*$K$9*$B697^2))</f>
        <v>-10.716772126842171</v>
      </c>
      <c r="N697" s="1">
        <f t="shared" ref="N697" si="3941">D697*I697+F697*I700-E697*J697-G697*J700</f>
        <v>1</v>
      </c>
      <c r="O697" s="9">
        <f t="shared" ref="O697" si="3942">(D697*J697+E697*I697+F697*J700+G697*I700)</f>
        <v>0</v>
      </c>
      <c r="P697" s="2">
        <f t="shared" ref="P697" si="3943">D697*K697+F697*K700-E697*L697-G697*L700</f>
        <v>0</v>
      </c>
      <c r="Q697" s="8">
        <f t="shared" ref="Q697" si="3944">(D697*L697+E697*K697+F697*L700+G697*K700)</f>
        <v>-10.716772126842171</v>
      </c>
      <c r="S697" s="1">
        <v>1</v>
      </c>
      <c r="T697" s="7">
        <v>0</v>
      </c>
      <c r="U697" s="2">
        <v>0</v>
      </c>
      <c r="V697" s="8">
        <v>0</v>
      </c>
      <c r="X697" s="1">
        <f t="shared" ref="X697" si="3945">N697*S697+P697*S700-O697*T697-Q697*T700</f>
        <v>26.919370730537938</v>
      </c>
      <c r="Y697" s="9">
        <f t="shared" ref="Y697" si="3946">(N697*T697+O697*S697+P697*T700+Q697*S700)</f>
        <v>0</v>
      </c>
      <c r="Z697" s="2">
        <f t="shared" ref="Z697" si="3947">N697*U697+P697*U700-O697*V697-Q697*V700</f>
        <v>0</v>
      </c>
      <c r="AA697" s="8">
        <f t="shared" ref="AA697" si="3948">(N697*V697+O697*U697+P697*V700+Q697*U700)</f>
        <v>-10.716772126842171</v>
      </c>
      <c r="AB697" s="22"/>
      <c r="AC697" s="1">
        <v>1</v>
      </c>
      <c r="AD697" s="9">
        <v>0</v>
      </c>
      <c r="AE697" s="2">
        <v>0</v>
      </c>
      <c r="AF697" s="9">
        <f t="shared" ref="AF697" si="3949">$B697*$AE$9</f>
        <v>1.62138</v>
      </c>
      <c r="AH697" s="1">
        <f t="shared" ref="AH697" si="3950">X697*AC697+Z697*AC700-Y697*AD697-AA697*AD700</f>
        <v>26.919370730537938</v>
      </c>
      <c r="AI697" s="9">
        <f t="shared" ref="AI697" si="3951">(X697*AD697+Y697*AC697+Z697*AD700+AA697*AC700)</f>
        <v>0</v>
      </c>
      <c r="AJ697" s="2">
        <f t="shared" ref="AJ697" si="3952">X697*AE697+Z697*AE700-Y697*AF697-AA697*AF700</f>
        <v>0</v>
      </c>
      <c r="AK697" s="8">
        <f t="shared" ref="AK697" si="3953">(X697*AF697+Y697*AE697+Z697*AF700+AA697*AE700)</f>
        <v>32.929757188237431</v>
      </c>
      <c r="AM697" s="18">
        <v>1</v>
      </c>
      <c r="AN697" s="25">
        <v>0</v>
      </c>
      <c r="AO697" s="14">
        <v>0</v>
      </c>
      <c r="AP697" s="24">
        <v>0</v>
      </c>
      <c r="AR697" s="1">
        <f t="shared" ref="AR697" si="3954">AH697*AM697+AJ697*AM700-AI697*AN697-AK697*AN700</f>
        <v>26.919370730537938</v>
      </c>
      <c r="AS697" s="9">
        <f t="shared" ref="AS697" si="3955">(AH697*AN697+AI697*AM697+AJ697*AN700+AK697*AM700)</f>
        <v>32.929757188237431</v>
      </c>
      <c r="AT697" s="2">
        <f t="shared" ref="AT697" si="3956">AH697*AO697+AJ697*AO700-AI697*AP697-AK697*AP700</f>
        <v>0</v>
      </c>
      <c r="AU697" s="8">
        <f t="shared" ref="AU697" si="3957">(AH697*AP697+AI697*AO697+AJ697*AP700+AK697*AO700)</f>
        <v>32.929757188237431</v>
      </c>
      <c r="AW697" s="30">
        <f t="shared" ref="AW697" si="3958">20*LOG(((1+$AN$9)/$AN$9)/((AR697+AR700)^2+(AS697+AS700)^2)^0.5)</f>
        <v>-30.525987313911621</v>
      </c>
      <c r="AY697" s="137">
        <f t="shared" ref="AY697" si="3959">((AR697^2+AS697^2)^0.5)/((AR700^2+AS700^2)^0.5)</f>
        <v>0.81793619098494152</v>
      </c>
      <c r="AZ697" s="13"/>
      <c r="BA697" s="36"/>
      <c r="BB697" s="36"/>
      <c r="BC697" s="36"/>
      <c r="BD697" s="36"/>
    </row>
    <row r="698" spans="2:56" ht="18.600000000000001" customHeight="1" thickBot="1">
      <c r="D698" s="3"/>
      <c r="G698" s="4"/>
      <c r="I698" s="3"/>
      <c r="L698" s="4"/>
      <c r="N698" s="3"/>
      <c r="Q698" s="4"/>
      <c r="S698" s="3"/>
      <c r="V698" s="4"/>
      <c r="X698" s="3"/>
      <c r="AA698" s="4"/>
      <c r="AC698" s="3"/>
      <c r="AF698" s="4"/>
      <c r="AH698" s="3"/>
      <c r="AK698" s="4"/>
      <c r="AM698" s="18"/>
      <c r="AN698" s="14"/>
      <c r="AO698" s="14"/>
      <c r="AP698" s="19"/>
      <c r="AR698" s="3"/>
      <c r="AU698" s="4"/>
      <c r="AY698" s="138"/>
      <c r="AZ698" s="13"/>
      <c r="BA698" s="36"/>
      <c r="BB698" s="36"/>
      <c r="BC698" s="36"/>
      <c r="BD698" s="36"/>
    </row>
    <row r="699" spans="2:56" ht="18.600000000000001" customHeight="1" thickBot="1">
      <c r="D699" s="216" t="s">
        <v>87</v>
      </c>
      <c r="E699" s="217"/>
      <c r="F699" s="218" t="s">
        <v>88</v>
      </c>
      <c r="G699" s="219"/>
      <c r="H699" s="207"/>
      <c r="I699" s="216" t="s">
        <v>89</v>
      </c>
      <c r="J699" s="217"/>
      <c r="K699" s="218" t="s">
        <v>90</v>
      </c>
      <c r="L699" s="219"/>
      <c r="N699" s="208" t="s">
        <v>7</v>
      </c>
      <c r="O699" s="209"/>
      <c r="P699" s="210" t="s">
        <v>8</v>
      </c>
      <c r="Q699" s="211"/>
      <c r="S699" s="216" t="s">
        <v>91</v>
      </c>
      <c r="T699" s="217"/>
      <c r="U699" s="218" t="s">
        <v>92</v>
      </c>
      <c r="V699" s="219"/>
      <c r="W699" s="22"/>
      <c r="X699" s="208" t="s">
        <v>93</v>
      </c>
      <c r="Y699" s="209"/>
      <c r="Z699" s="210" t="s">
        <v>94</v>
      </c>
      <c r="AA699" s="211"/>
      <c r="AB699" s="22"/>
      <c r="AC699" s="216" t="s">
        <v>3</v>
      </c>
      <c r="AD699" s="217"/>
      <c r="AE699" s="218" t="s">
        <v>2</v>
      </c>
      <c r="AF699" s="219"/>
      <c r="AG699" s="22"/>
      <c r="AH699" s="208" t="s">
        <v>95</v>
      </c>
      <c r="AI699" s="209"/>
      <c r="AJ699" s="210" t="s">
        <v>96</v>
      </c>
      <c r="AK699" s="211"/>
      <c r="AL699" s="22"/>
      <c r="AM699" s="216" t="s">
        <v>97</v>
      </c>
      <c r="AN699" s="217"/>
      <c r="AO699" s="218" t="s">
        <v>98</v>
      </c>
      <c r="AP699" s="219"/>
      <c r="AR699" s="208" t="s">
        <v>99</v>
      </c>
      <c r="AS699" s="209"/>
      <c r="AT699" s="210" t="s">
        <v>100</v>
      </c>
      <c r="AU699" s="211"/>
      <c r="AW699" s="48" t="s">
        <v>10</v>
      </c>
      <c r="AY699" s="139" t="s">
        <v>47</v>
      </c>
      <c r="AZ699" s="13"/>
      <c r="BA699" s="36"/>
      <c r="BB699" s="36"/>
      <c r="BC699" s="36"/>
      <c r="BD699" s="36"/>
    </row>
    <row r="700" spans="2:56" ht="18.600000000000001" customHeight="1" thickTop="1" thickBot="1">
      <c r="D700" s="1">
        <v>0</v>
      </c>
      <c r="E700" s="8">
        <f t="shared" ref="E700" si="3960">$E$9*$B697</f>
        <v>1.1334200000000001</v>
      </c>
      <c r="F700" s="2">
        <v>1</v>
      </c>
      <c r="G700" s="8">
        <v>0</v>
      </c>
      <c r="I700" s="1">
        <v>0</v>
      </c>
      <c r="J700" s="9">
        <v>0</v>
      </c>
      <c r="K700" s="2">
        <v>1</v>
      </c>
      <c r="L700" s="8">
        <v>0</v>
      </c>
      <c r="N700" s="1">
        <f t="shared" ref="N700" si="3961">D700*I697+F700*I700-E700*J697-G700*J700</f>
        <v>0</v>
      </c>
      <c r="O700" s="9">
        <f t="shared" ref="O700" si="3962">(D700*J697+E700*I697+F700*J700+G700*I700)</f>
        <v>1.1334200000000001</v>
      </c>
      <c r="P700" s="2">
        <f t="shared" ref="P700" si="3963">D700*K697+F700*K700-E700*L697-G700*L700</f>
        <v>13.146603864005455</v>
      </c>
      <c r="Q700" s="8">
        <f t="shared" ref="Q700" si="3964">(D700*L697+E700*K697+F700*L700+G700*K700)</f>
        <v>0</v>
      </c>
      <c r="S700" s="1">
        <v>0</v>
      </c>
      <c r="T700" s="8">
        <f t="shared" ref="T700" si="3965">$T$9*$B697</f>
        <v>2.41858</v>
      </c>
      <c r="U700" s="2">
        <v>1</v>
      </c>
      <c r="V700" s="8">
        <v>0</v>
      </c>
      <c r="X700" s="1">
        <f t="shared" ref="X700" si="3966">N700*S697+P700*S700-O700*T697-Q700*T700</f>
        <v>0</v>
      </c>
      <c r="Y700" s="9">
        <f t="shared" ref="Y700" si="3967">(N700*T697+O700*S697+P700*T700+Q700*S700)</f>
        <v>32.929533173406313</v>
      </c>
      <c r="Z700" s="2">
        <f t="shared" ref="Z700" si="3968">N700*U697+P700*U700-O700*V697-Q700*V700</f>
        <v>13.146603864005455</v>
      </c>
      <c r="AA700" s="8">
        <f t="shared" ref="AA700" si="3969">(N700*V697+O700*U697+P700*V700+Q700*U700)</f>
        <v>0</v>
      </c>
      <c r="AB700" s="22"/>
      <c r="AC700" s="1">
        <v>0</v>
      </c>
      <c r="AD700" s="9">
        <v>0</v>
      </c>
      <c r="AE700" s="2">
        <v>1</v>
      </c>
      <c r="AF700" s="8">
        <v>0</v>
      </c>
      <c r="AH700" s="1">
        <f t="shared" ref="AH700" si="3970">X700*AC697+Z700*AC700-Y700*AD697-AA700*AD700</f>
        <v>0</v>
      </c>
      <c r="AI700" s="9">
        <f t="shared" ref="AI700" si="3971">(X700*AD697+Y700*AC697+Z700*AD700+AA700*AC700)</f>
        <v>32.929533173406313</v>
      </c>
      <c r="AJ700" s="2">
        <f t="shared" ref="AJ700" si="3972">X700*AE697+Z700*AE700-Y700*AF697-AA700*AF700</f>
        <v>-40.244682632692076</v>
      </c>
      <c r="AK700" s="8">
        <f t="shared" ref="AK700" si="3973">(X700*AF697+Y700*AE697+Z700*AF700+AA700*AE700)</f>
        <v>0</v>
      </c>
      <c r="AM700" s="20">
        <f t="shared" ref="AM700" si="3974">1/$AN$9</f>
        <v>1</v>
      </c>
      <c r="AN700" s="27">
        <v>0</v>
      </c>
      <c r="AO700" s="21">
        <v>1</v>
      </c>
      <c r="AP700" s="26">
        <v>0</v>
      </c>
      <c r="AR700" s="1">
        <f t="shared" ref="AR700" si="3975">AH700*AM697+AJ700*AM700-AI700*AN697-AK700*AN700</f>
        <v>-40.244682632692076</v>
      </c>
      <c r="AS700" s="9">
        <f t="shared" ref="AS700" si="3976">(AH700*AN697+AI700*AM697+AJ700*AN700+AK700*AM700)</f>
        <v>32.929533173406313</v>
      </c>
      <c r="AT700" s="2">
        <f t="shared" ref="AT700" si="3977">AH700*AO697+AJ700*AO700-AI700*AP697-AK700*AP700</f>
        <v>-40.244682632692076</v>
      </c>
      <c r="AU700" s="8">
        <f t="shared" ref="AU700" si="3978">(AH700*AP697+AI700*AO697+AJ700*AP700+AK700*AO700)</f>
        <v>0</v>
      </c>
      <c r="AW700" s="49">
        <f t="shared" ref="AW700" si="3979">(180/PI())*ATAN(-1*(AS697/AR697))</f>
        <v>-50.734737544982345</v>
      </c>
      <c r="AY700" s="140">
        <f t="shared" ref="AY700" si="3980">20*LOG(((1-(10^(AW697/20)^2)*(1-((1-AY697)/(1+AY697))^2))^0.5))</f>
        <v>-3.8106428180202127E-3</v>
      </c>
      <c r="AZ700" s="13"/>
      <c r="BA700" s="36"/>
      <c r="BB700" s="36"/>
      <c r="BC700" s="36"/>
      <c r="BD700" s="36"/>
    </row>
    <row r="701" spans="2:56" ht="18.600000000000001" customHeight="1">
      <c r="AY701" s="37"/>
    </row>
    <row r="702" spans="2:56" ht="18.600000000000001" customHeight="1" thickBot="1">
      <c r="D702" s="22" t="s">
        <v>60</v>
      </c>
      <c r="E702" s="22"/>
      <c r="F702" s="22"/>
      <c r="G702" s="22"/>
      <c r="H702" s="22"/>
      <c r="I702" s="22" t="s">
        <v>61</v>
      </c>
      <c r="J702" s="22"/>
      <c r="K702" s="22"/>
      <c r="L702" s="22"/>
      <c r="M702" s="23"/>
      <c r="N702" s="23"/>
      <c r="O702" s="28" t="s">
        <v>62</v>
      </c>
      <c r="P702" s="23"/>
      <c r="Q702" s="23"/>
      <c r="R702" s="23"/>
      <c r="S702" s="22"/>
      <c r="T702" s="22" t="s">
        <v>63</v>
      </c>
      <c r="U702" s="23"/>
      <c r="V702" s="23"/>
      <c r="W702" s="23"/>
      <c r="X702" s="23"/>
      <c r="Y702" s="28" t="s">
        <v>64</v>
      </c>
      <c r="Z702" s="23"/>
      <c r="AA702" s="23"/>
      <c r="AB702" s="23"/>
      <c r="AC702" s="28" t="s">
        <v>65</v>
      </c>
      <c r="AD702" s="22"/>
      <c r="AE702" s="22"/>
      <c r="AF702" s="22"/>
      <c r="AG702" s="22"/>
      <c r="AH702" s="23"/>
      <c r="AI702" s="28" t="s">
        <v>66</v>
      </c>
      <c r="AJ702" s="23"/>
      <c r="AK702" s="23"/>
      <c r="AL702" s="22"/>
      <c r="AM702" s="28" t="s">
        <v>67</v>
      </c>
      <c r="AN702" s="22"/>
      <c r="AO702" s="23"/>
      <c r="AP702" s="23"/>
      <c r="AQ702" s="23"/>
      <c r="AR702" s="23"/>
      <c r="AS702" s="28" t="s">
        <v>68</v>
      </c>
      <c r="AT702" s="23"/>
      <c r="AU702" s="23"/>
    </row>
    <row r="703" spans="2:56" ht="18.600000000000001" customHeight="1" thickBot="1">
      <c r="B703" s="11"/>
      <c r="D703" s="212" t="s">
        <v>69</v>
      </c>
      <c r="E703" s="213"/>
      <c r="F703" s="214" t="s">
        <v>70</v>
      </c>
      <c r="G703" s="215"/>
      <c r="H703" s="207"/>
      <c r="I703" s="212" t="s">
        <v>71</v>
      </c>
      <c r="J703" s="213"/>
      <c r="K703" s="214" t="s">
        <v>72</v>
      </c>
      <c r="L703" s="215"/>
      <c r="M703" s="23"/>
      <c r="N703" s="208" t="s">
        <v>73</v>
      </c>
      <c r="O703" s="209"/>
      <c r="P703" s="210" t="s">
        <v>74</v>
      </c>
      <c r="Q703" s="211"/>
      <c r="R703" s="23"/>
      <c r="S703" s="212" t="s">
        <v>75</v>
      </c>
      <c r="T703" s="213"/>
      <c r="U703" s="214" t="s">
        <v>76</v>
      </c>
      <c r="V703" s="215"/>
      <c r="W703" s="22"/>
      <c r="X703" s="208" t="s">
        <v>77</v>
      </c>
      <c r="Y703" s="209"/>
      <c r="Z703" s="210" t="s">
        <v>78</v>
      </c>
      <c r="AA703" s="211"/>
      <c r="AB703" s="22"/>
      <c r="AC703" s="212" t="s">
        <v>79</v>
      </c>
      <c r="AD703" s="213"/>
      <c r="AE703" s="214" t="s">
        <v>80</v>
      </c>
      <c r="AF703" s="215"/>
      <c r="AG703" s="22"/>
      <c r="AH703" s="208" t="s">
        <v>81</v>
      </c>
      <c r="AI703" s="209"/>
      <c r="AJ703" s="210" t="s">
        <v>82</v>
      </c>
      <c r="AK703" s="211"/>
      <c r="AL703" s="22"/>
      <c r="AM703" s="212" t="s">
        <v>83</v>
      </c>
      <c r="AN703" s="213"/>
      <c r="AO703" s="214" t="s">
        <v>84</v>
      </c>
      <c r="AP703" s="215"/>
      <c r="AQ703" s="23"/>
      <c r="AR703" s="208" t="s">
        <v>85</v>
      </c>
      <c r="AS703" s="209"/>
      <c r="AT703" s="210" t="s">
        <v>86</v>
      </c>
      <c r="AU703" s="211"/>
      <c r="AW703" s="29" t="s">
        <v>4</v>
      </c>
      <c r="AY703" s="136" t="s">
        <v>46</v>
      </c>
      <c r="AZ703" s="13"/>
      <c r="BA703" s="36"/>
      <c r="BB703" s="36"/>
      <c r="BC703" s="36"/>
      <c r="BD703" s="36"/>
    </row>
    <row r="704" spans="2:56" ht="18.600000000000001" customHeight="1" thickTop="1" thickBot="1">
      <c r="B704" s="40">
        <v>2.02</v>
      </c>
      <c r="D704" s="1">
        <v>1</v>
      </c>
      <c r="E704" s="7">
        <v>0</v>
      </c>
      <c r="F704" s="2">
        <v>0</v>
      </c>
      <c r="G704" s="8">
        <v>0</v>
      </c>
      <c r="I704" s="1">
        <v>1</v>
      </c>
      <c r="J704" s="9">
        <v>0</v>
      </c>
      <c r="K704" s="2">
        <v>0</v>
      </c>
      <c r="L704" s="9">
        <f t="shared" ref="L704" si="3981">IF(0=(1-$J$9*$K$9*$B704^2),10^14,$B704*$K$9/(1-$J$9*$K$9*$B704^2))</f>
        <v>-9.5645382278333919</v>
      </c>
      <c r="N704" s="1">
        <f t="shared" ref="N704" si="3982">D704*I704+F704*I707-E704*J704-G704*J707</f>
        <v>1</v>
      </c>
      <c r="O704" s="9">
        <f t="shared" ref="O704" si="3983">(D704*J704+E704*I704+F704*J707+G704*I707)</f>
        <v>0</v>
      </c>
      <c r="P704" s="2">
        <f t="shared" ref="P704" si="3984">D704*K704+F704*K707-E704*L704-G704*L707</f>
        <v>0</v>
      </c>
      <c r="Q704" s="8">
        <f t="shared" ref="Q704" si="3985">(D704*L704+E704*K704+F704*L707+G704*K707)</f>
        <v>-9.5645382278333919</v>
      </c>
      <c r="S704" s="1">
        <v>1</v>
      </c>
      <c r="T704" s="7">
        <v>0</v>
      </c>
      <c r="U704" s="2">
        <v>0</v>
      </c>
      <c r="V704" s="8">
        <v>0</v>
      </c>
      <c r="X704" s="1">
        <f t="shared" ref="X704" si="3986">N704*S704+P704*S707-O704*T704-Q704*T707</f>
        <v>24.363926875744017</v>
      </c>
      <c r="Y704" s="9">
        <f t="shared" ref="Y704" si="3987">(N704*T704+O704*S704+P704*T707+Q704*S707)</f>
        <v>0</v>
      </c>
      <c r="Z704" s="2">
        <f t="shared" ref="Z704" si="3988">N704*U704+P704*U707-O704*V704-Q704*V707</f>
        <v>0</v>
      </c>
      <c r="AA704" s="8">
        <f t="shared" ref="AA704" si="3989">(N704*V704+O704*U704+P704*V707+Q704*U707)</f>
        <v>-9.5645382278333919</v>
      </c>
      <c r="AB704" s="22"/>
      <c r="AC704" s="1">
        <v>1</v>
      </c>
      <c r="AD704" s="9">
        <v>0</v>
      </c>
      <c r="AE704" s="2">
        <v>0</v>
      </c>
      <c r="AF704" s="9">
        <f t="shared" ref="AF704" si="3990">$B704*$AE$9</f>
        <v>1.6375938000000001</v>
      </c>
      <c r="AH704" s="1">
        <f t="shared" ref="AH704" si="3991">X704*AC704+Z704*AC707-Y704*AD704-AA704*AD707</f>
        <v>24.363926875744017</v>
      </c>
      <c r="AI704" s="9">
        <f t="shared" ref="AI704" si="3992">(X704*AD704+Y704*AC704+Z704*AD707+AA704*AC707)</f>
        <v>0</v>
      </c>
      <c r="AJ704" s="2">
        <f t="shared" ref="AJ704" si="3993">X704*AE704+Z704*AE707-Y704*AF704-AA704*AF707</f>
        <v>0</v>
      </c>
      <c r="AK704" s="8">
        <f t="shared" ref="AK704" si="3994">(X704*AF704+Y704*AE704+Z704*AF707+AA704*AE707)</f>
        <v>30.333677367538382</v>
      </c>
      <c r="AM704" s="18">
        <v>1</v>
      </c>
      <c r="AN704" s="25">
        <v>0</v>
      </c>
      <c r="AO704" s="14">
        <v>0</v>
      </c>
      <c r="AP704" s="24">
        <v>0</v>
      </c>
      <c r="AR704" s="1">
        <f t="shared" ref="AR704" si="3995">AH704*AM704+AJ704*AM707-AI704*AN704-AK704*AN707</f>
        <v>24.363926875744017</v>
      </c>
      <c r="AS704" s="9">
        <f t="shared" ref="AS704" si="3996">(AH704*AN704+AI704*AM704+AJ704*AN707+AK704*AM707)</f>
        <v>30.333677367538382</v>
      </c>
      <c r="AT704" s="2">
        <f t="shared" ref="AT704" si="3997">AH704*AO704+AJ704*AO707-AI704*AP704-AK704*AP707</f>
        <v>0</v>
      </c>
      <c r="AU704" s="8">
        <f t="shared" ref="AU704" si="3998">(AH704*AP704+AI704*AO704+AJ704*AP707+AK704*AO707)</f>
        <v>30.333677367538382</v>
      </c>
      <c r="AW704" s="30">
        <f t="shared" ref="AW704" si="3999">20*LOG(((1+$AN$9)/$AN$9)/((AR704+AR707)^2+(AS704+AS707)^2)^0.5)</f>
        <v>-29.844167894088017</v>
      </c>
      <c r="AY704" s="137">
        <f t="shared" ref="AY704" si="4000">((AR704^2+AS704^2)^0.5)/((AR707^2+AS707^2)^0.5)</f>
        <v>0.80373352274986087</v>
      </c>
      <c r="AZ704" s="13"/>
      <c r="BA704" s="36"/>
      <c r="BB704" s="36"/>
      <c r="BC704" s="36"/>
      <c r="BD704" s="36"/>
    </row>
    <row r="705" spans="2:56" ht="18.600000000000001" customHeight="1" thickBot="1">
      <c r="D705" s="3"/>
      <c r="G705" s="4"/>
      <c r="I705" s="3"/>
      <c r="L705" s="4"/>
      <c r="N705" s="3"/>
      <c r="Q705" s="4"/>
      <c r="S705" s="3"/>
      <c r="V705" s="4"/>
      <c r="X705" s="3"/>
      <c r="AA705" s="4"/>
      <c r="AC705" s="3"/>
      <c r="AF705" s="4"/>
      <c r="AH705" s="3"/>
      <c r="AK705" s="4"/>
      <c r="AM705" s="18"/>
      <c r="AN705" s="14"/>
      <c r="AO705" s="14"/>
      <c r="AP705" s="19"/>
      <c r="AR705" s="3"/>
      <c r="AU705" s="4"/>
      <c r="AY705" s="138"/>
      <c r="AZ705" s="13"/>
      <c r="BA705" s="36"/>
      <c r="BB705" s="36"/>
      <c r="BC705" s="36"/>
      <c r="BD705" s="36"/>
    </row>
    <row r="706" spans="2:56" ht="18.600000000000001" customHeight="1" thickBot="1">
      <c r="D706" s="216" t="s">
        <v>87</v>
      </c>
      <c r="E706" s="217"/>
      <c r="F706" s="218" t="s">
        <v>88</v>
      </c>
      <c r="G706" s="219"/>
      <c r="H706" s="207"/>
      <c r="I706" s="216" t="s">
        <v>89</v>
      </c>
      <c r="J706" s="217"/>
      <c r="K706" s="218" t="s">
        <v>90</v>
      </c>
      <c r="L706" s="219"/>
      <c r="N706" s="208" t="s">
        <v>7</v>
      </c>
      <c r="O706" s="209"/>
      <c r="P706" s="210" t="s">
        <v>8</v>
      </c>
      <c r="Q706" s="211"/>
      <c r="S706" s="216" t="s">
        <v>91</v>
      </c>
      <c r="T706" s="217"/>
      <c r="U706" s="218" t="s">
        <v>92</v>
      </c>
      <c r="V706" s="219"/>
      <c r="W706" s="22"/>
      <c r="X706" s="208" t="s">
        <v>93</v>
      </c>
      <c r="Y706" s="209"/>
      <c r="Z706" s="210" t="s">
        <v>94</v>
      </c>
      <c r="AA706" s="211"/>
      <c r="AB706" s="22"/>
      <c r="AC706" s="216" t="s">
        <v>3</v>
      </c>
      <c r="AD706" s="217"/>
      <c r="AE706" s="218" t="s">
        <v>2</v>
      </c>
      <c r="AF706" s="219"/>
      <c r="AG706" s="22"/>
      <c r="AH706" s="208" t="s">
        <v>95</v>
      </c>
      <c r="AI706" s="209"/>
      <c r="AJ706" s="210" t="s">
        <v>96</v>
      </c>
      <c r="AK706" s="211"/>
      <c r="AL706" s="22"/>
      <c r="AM706" s="216" t="s">
        <v>97</v>
      </c>
      <c r="AN706" s="217"/>
      <c r="AO706" s="218" t="s">
        <v>98</v>
      </c>
      <c r="AP706" s="219"/>
      <c r="AR706" s="208" t="s">
        <v>99</v>
      </c>
      <c r="AS706" s="209"/>
      <c r="AT706" s="210" t="s">
        <v>100</v>
      </c>
      <c r="AU706" s="211"/>
      <c r="AW706" s="48" t="s">
        <v>10</v>
      </c>
      <c r="AY706" s="139" t="s">
        <v>47</v>
      </c>
      <c r="AZ706" s="13"/>
      <c r="BA706" s="36"/>
      <c r="BB706" s="36"/>
      <c r="BC706" s="36"/>
      <c r="BD706" s="36"/>
    </row>
    <row r="707" spans="2:56" ht="18.600000000000001" customHeight="1" thickTop="1" thickBot="1">
      <c r="D707" s="1">
        <v>0</v>
      </c>
      <c r="E707" s="8">
        <f t="shared" ref="E707" si="4001">$E$9*$B704</f>
        <v>1.1447542000000002</v>
      </c>
      <c r="F707" s="2">
        <v>1</v>
      </c>
      <c r="G707" s="8">
        <v>0</v>
      </c>
      <c r="I707" s="1">
        <v>0</v>
      </c>
      <c r="J707" s="9">
        <v>0</v>
      </c>
      <c r="K707" s="2">
        <v>1</v>
      </c>
      <c r="L707" s="8">
        <v>0</v>
      </c>
      <c r="N707" s="1">
        <f t="shared" ref="N707" si="4002">D707*I704+F707*I707-E707*J704-G707*J707</f>
        <v>0</v>
      </c>
      <c r="O707" s="9">
        <f t="shared" ref="O707" si="4003">(D707*J704+E707*I704+F707*J707+G707*I707)</f>
        <v>1.1447542000000002</v>
      </c>
      <c r="P707" s="2">
        <f t="shared" ref="P707" si="4004">D707*K704+F707*K707-E707*L704-G707*L707</f>
        <v>11.949045307372835</v>
      </c>
      <c r="Q707" s="8">
        <f t="shared" ref="Q707" si="4005">(D707*L704+E707*K704+F707*L707+G707*K707)</f>
        <v>0</v>
      </c>
      <c r="S707" s="1">
        <v>0</v>
      </c>
      <c r="T707" s="8">
        <f t="shared" ref="T707" si="4006">$T$9*$B704</f>
        <v>2.4427658000000001</v>
      </c>
      <c r="U707" s="2">
        <v>1</v>
      </c>
      <c r="V707" s="8">
        <v>0</v>
      </c>
      <c r="X707" s="1">
        <f t="shared" ref="X707" si="4007">N707*S704+P707*S707-O707*T704-Q707*T707</f>
        <v>0</v>
      </c>
      <c r="Y707" s="9">
        <f t="shared" ref="Y707" si="4008">(N707*T704+O707*S704+P707*T707+Q707*S707)</f>
        <v>30.333473419500852</v>
      </c>
      <c r="Z707" s="2">
        <f t="shared" ref="Z707" si="4009">N707*U704+P707*U707-O707*V704-Q707*V707</f>
        <v>11.949045307372835</v>
      </c>
      <c r="AA707" s="8">
        <f t="shared" ref="AA707" si="4010">(N707*V704+O707*U704+P707*V707+Q707*U707)</f>
        <v>0</v>
      </c>
      <c r="AB707" s="22"/>
      <c r="AC707" s="1">
        <v>0</v>
      </c>
      <c r="AD707" s="9">
        <v>0</v>
      </c>
      <c r="AE707" s="2">
        <v>1</v>
      </c>
      <c r="AF707" s="8">
        <v>0</v>
      </c>
      <c r="AH707" s="1">
        <f t="shared" ref="AH707" si="4011">X707*AC704+Z707*AC707-Y707*AD704-AA707*AD707</f>
        <v>0</v>
      </c>
      <c r="AI707" s="9">
        <f t="shared" ref="AI707" si="4012">(X707*AD704+Y707*AC704+Z707*AD707+AA707*AC707)</f>
        <v>30.333473419500852</v>
      </c>
      <c r="AJ707" s="2">
        <f t="shared" ref="AJ707" si="4013">X707*AE704+Z707*AE707-Y707*AF704-AA707*AF707</f>
        <v>-37.724862696866559</v>
      </c>
      <c r="AK707" s="8">
        <f t="shared" ref="AK707" si="4014">(X707*AF704+Y707*AE704+Z707*AF707+AA707*AE707)</f>
        <v>0</v>
      </c>
      <c r="AM707" s="20">
        <f t="shared" ref="AM707" si="4015">1/$AN$9</f>
        <v>1</v>
      </c>
      <c r="AN707" s="27">
        <v>0</v>
      </c>
      <c r="AO707" s="21">
        <v>1</v>
      </c>
      <c r="AP707" s="26">
        <v>0</v>
      </c>
      <c r="AR707" s="1">
        <f t="shared" ref="AR707" si="4016">AH707*AM704+AJ707*AM707-AI707*AN704-AK707*AN707</f>
        <v>-37.724862696866559</v>
      </c>
      <c r="AS707" s="9">
        <f t="shared" ref="AS707" si="4017">(AH707*AN704+AI707*AM704+AJ707*AN707+AK707*AM707)</f>
        <v>30.333473419500852</v>
      </c>
      <c r="AT707" s="2">
        <f t="shared" ref="AT707" si="4018">AH707*AO704+AJ707*AO707-AI707*AP704-AK707*AP707</f>
        <v>-37.724862696866559</v>
      </c>
      <c r="AU707" s="8">
        <f t="shared" ref="AU707" si="4019">(AH707*AP704+AI707*AO704+AJ707*AP707+AK707*AO707)</f>
        <v>0</v>
      </c>
      <c r="AW707" s="49">
        <f t="shared" ref="AW707" si="4020">(180/PI())*ATAN(-1*(AS704/AR704))</f>
        <v>-51.228664534443539</v>
      </c>
      <c r="AY707" s="140">
        <f t="shared" ref="AY707" si="4021">20*LOG(((1-(10^(AW704/20)^2)*(1-((1-AY704)/(1+AY704))^2))^0.5))</f>
        <v>-4.4505875897698013E-3</v>
      </c>
      <c r="AZ707" s="13"/>
      <c r="BA707" s="36"/>
      <c r="BB707" s="36"/>
      <c r="BC707" s="36"/>
      <c r="BD707" s="36"/>
    </row>
    <row r="708" spans="2:56" ht="18.600000000000001" customHeight="1">
      <c r="AY708" s="37"/>
    </row>
    <row r="709" spans="2:56" ht="18.600000000000001" customHeight="1" thickBot="1">
      <c r="D709" s="22" t="s">
        <v>60</v>
      </c>
      <c r="E709" s="22"/>
      <c r="F709" s="22"/>
      <c r="G709" s="22"/>
      <c r="H709" s="22"/>
      <c r="I709" s="22" t="s">
        <v>61</v>
      </c>
      <c r="J709" s="22"/>
      <c r="K709" s="22"/>
      <c r="L709" s="22"/>
      <c r="M709" s="23"/>
      <c r="N709" s="23"/>
      <c r="O709" s="28" t="s">
        <v>62</v>
      </c>
      <c r="P709" s="23"/>
      <c r="Q709" s="23"/>
      <c r="R709" s="23"/>
      <c r="S709" s="22"/>
      <c r="T709" s="22" t="s">
        <v>63</v>
      </c>
      <c r="U709" s="23"/>
      <c r="V709" s="23"/>
      <c r="W709" s="23"/>
      <c r="X709" s="23"/>
      <c r="Y709" s="28" t="s">
        <v>64</v>
      </c>
      <c r="Z709" s="23"/>
      <c r="AA709" s="23"/>
      <c r="AB709" s="23"/>
      <c r="AC709" s="28" t="s">
        <v>65</v>
      </c>
      <c r="AD709" s="22"/>
      <c r="AE709" s="22"/>
      <c r="AF709" s="22"/>
      <c r="AG709" s="22"/>
      <c r="AH709" s="23"/>
      <c r="AI709" s="28" t="s">
        <v>66</v>
      </c>
      <c r="AJ709" s="23"/>
      <c r="AK709" s="23"/>
      <c r="AL709" s="22"/>
      <c r="AM709" s="28" t="s">
        <v>67</v>
      </c>
      <c r="AN709" s="22"/>
      <c r="AO709" s="23"/>
      <c r="AP709" s="23"/>
      <c r="AQ709" s="23"/>
      <c r="AR709" s="23"/>
      <c r="AS709" s="28" t="s">
        <v>68</v>
      </c>
      <c r="AT709" s="23"/>
      <c r="AU709" s="23"/>
    </row>
    <row r="710" spans="2:56" ht="18.600000000000001" customHeight="1" thickBot="1">
      <c r="B710" s="11"/>
      <c r="D710" s="212" t="s">
        <v>69</v>
      </c>
      <c r="E710" s="213"/>
      <c r="F710" s="214" t="s">
        <v>70</v>
      </c>
      <c r="G710" s="215"/>
      <c r="H710" s="207"/>
      <c r="I710" s="212" t="s">
        <v>71</v>
      </c>
      <c r="J710" s="213"/>
      <c r="K710" s="214" t="s">
        <v>72</v>
      </c>
      <c r="L710" s="215"/>
      <c r="M710" s="23"/>
      <c r="N710" s="208" t="s">
        <v>73</v>
      </c>
      <c r="O710" s="209"/>
      <c r="P710" s="210" t="s">
        <v>74</v>
      </c>
      <c r="Q710" s="211"/>
      <c r="R710" s="23"/>
      <c r="S710" s="212" t="s">
        <v>75</v>
      </c>
      <c r="T710" s="213"/>
      <c r="U710" s="214" t="s">
        <v>76</v>
      </c>
      <c r="V710" s="215"/>
      <c r="W710" s="22"/>
      <c r="X710" s="208" t="s">
        <v>77</v>
      </c>
      <c r="Y710" s="209"/>
      <c r="Z710" s="210" t="s">
        <v>78</v>
      </c>
      <c r="AA710" s="211"/>
      <c r="AB710" s="22"/>
      <c r="AC710" s="212" t="s">
        <v>79</v>
      </c>
      <c r="AD710" s="213"/>
      <c r="AE710" s="214" t="s">
        <v>80</v>
      </c>
      <c r="AF710" s="215"/>
      <c r="AG710" s="22"/>
      <c r="AH710" s="208" t="s">
        <v>81</v>
      </c>
      <c r="AI710" s="209"/>
      <c r="AJ710" s="210" t="s">
        <v>82</v>
      </c>
      <c r="AK710" s="211"/>
      <c r="AL710" s="22"/>
      <c r="AM710" s="212" t="s">
        <v>83</v>
      </c>
      <c r="AN710" s="213"/>
      <c r="AO710" s="214" t="s">
        <v>84</v>
      </c>
      <c r="AP710" s="215"/>
      <c r="AQ710" s="23"/>
      <c r="AR710" s="208" t="s">
        <v>85</v>
      </c>
      <c r="AS710" s="209"/>
      <c r="AT710" s="210" t="s">
        <v>86</v>
      </c>
      <c r="AU710" s="211"/>
      <c r="AW710" s="29" t="s">
        <v>4</v>
      </c>
      <c r="AY710" s="136" t="s">
        <v>46</v>
      </c>
      <c r="AZ710" s="13"/>
      <c r="BA710" s="36"/>
      <c r="BB710" s="36"/>
      <c r="BC710" s="36"/>
      <c r="BD710" s="36"/>
    </row>
    <row r="711" spans="2:56" ht="18.600000000000001" customHeight="1" thickTop="1" thickBot="1">
      <c r="B711" s="40">
        <v>2.04</v>
      </c>
      <c r="D711" s="1">
        <v>1</v>
      </c>
      <c r="E711" s="7">
        <v>0</v>
      </c>
      <c r="F711" s="2">
        <v>0</v>
      </c>
      <c r="G711" s="8">
        <v>0</v>
      </c>
      <c r="I711" s="1">
        <v>1</v>
      </c>
      <c r="J711" s="9">
        <v>0</v>
      </c>
      <c r="K711" s="2">
        <v>0</v>
      </c>
      <c r="L711" s="9">
        <f t="shared" ref="L711" si="4022">IF(0=(1-$J$9*$K$9*$B711^2),10^14,$B711*$K$9/(1-$J$9*$K$9*$B711^2))</f>
        <v>-8.6435264084167898</v>
      </c>
      <c r="N711" s="1">
        <f t="shared" ref="N711" si="4023">D711*I711+F711*I714-E711*J711-G711*J714</f>
        <v>1</v>
      </c>
      <c r="O711" s="9">
        <f t="shared" ref="O711" si="4024">(D711*J711+E711*I711+F711*J714+G711*I714)</f>
        <v>0</v>
      </c>
      <c r="P711" s="2">
        <f t="shared" ref="P711" si="4025">D711*K711+F711*K714-E711*L711-G711*L714</f>
        <v>0</v>
      </c>
      <c r="Q711" s="8">
        <f t="shared" ref="Q711" si="4026">(D711*L711+E711*K711+F711*L714+G711*K714)</f>
        <v>-8.6435264084167898</v>
      </c>
      <c r="S711" s="1">
        <v>1</v>
      </c>
      <c r="T711" s="7">
        <v>0</v>
      </c>
      <c r="U711" s="2">
        <v>0</v>
      </c>
      <c r="V711" s="8">
        <v>0</v>
      </c>
      <c r="X711" s="1">
        <f t="shared" ref="X711" si="4027">N711*S711+P711*S714-O711*T711-Q711*T714</f>
        <v>22.323161302886053</v>
      </c>
      <c r="Y711" s="9">
        <f t="shared" ref="Y711" si="4028">(N711*T711+O711*S711+P711*T714+Q711*S714)</f>
        <v>0</v>
      </c>
      <c r="Z711" s="2">
        <f t="shared" ref="Z711" si="4029">N711*U711+P711*U714-O711*V711-Q711*V714</f>
        <v>0</v>
      </c>
      <c r="AA711" s="8">
        <f t="shared" ref="AA711" si="4030">(N711*V711+O711*U711+P711*V714+Q711*U714)</f>
        <v>-8.6435264084167898</v>
      </c>
      <c r="AB711" s="22"/>
      <c r="AC711" s="1">
        <v>1</v>
      </c>
      <c r="AD711" s="9">
        <v>0</v>
      </c>
      <c r="AE711" s="2">
        <v>0</v>
      </c>
      <c r="AF711" s="9">
        <f t="shared" ref="AF711" si="4031">$B711*$AE$9</f>
        <v>1.6538076000000002</v>
      </c>
      <c r="AH711" s="1">
        <f t="shared" ref="AH711" si="4032">X711*AC711+Z711*AC714-Y711*AD711-AA711*AD714</f>
        <v>22.323161302886053</v>
      </c>
      <c r="AI711" s="9">
        <f t="shared" ref="AI711" si="4033">(X711*AD711+Y711*AC711+Z711*AD714+AA711*AC714)</f>
        <v>0</v>
      </c>
      <c r="AJ711" s="2">
        <f t="shared" ref="AJ711" si="4034">X711*AE711+Z711*AE714-Y711*AF711-AA711*AF714</f>
        <v>0</v>
      </c>
      <c r="AK711" s="8">
        <f t="shared" ref="AK711" si="4035">(X711*AF711+Y711*AE711+Z711*AF714+AA711*AE714)</f>
        <v>28.274687410322073</v>
      </c>
      <c r="AM711" s="18">
        <v>1</v>
      </c>
      <c r="AN711" s="25">
        <v>0</v>
      </c>
      <c r="AO711" s="14">
        <v>0</v>
      </c>
      <c r="AP711" s="24">
        <v>0</v>
      </c>
      <c r="AR711" s="1">
        <f t="shared" ref="AR711" si="4036">AH711*AM711+AJ711*AM714-AI711*AN711-AK711*AN714</f>
        <v>22.323161302886053</v>
      </c>
      <c r="AS711" s="9">
        <f t="shared" ref="AS711" si="4037">(AH711*AN711+AI711*AM711+AJ711*AN714+AK711*AM714)</f>
        <v>28.274687410322073</v>
      </c>
      <c r="AT711" s="2">
        <f t="shared" ref="AT711" si="4038">AH711*AO711+AJ711*AO714-AI711*AP711-AK711*AP714</f>
        <v>0</v>
      </c>
      <c r="AU711" s="8">
        <f t="shared" ref="AU711" si="4039">(AH711*AP711+AI711*AO711+AJ711*AP714+AK711*AO714)</f>
        <v>28.274687410322073</v>
      </c>
      <c r="AW711" s="30">
        <f t="shared" ref="AW711" si="4040">20*LOG(((1+$AN$9)/$AN$9)/((AR711+AR714)^2+(AS711+AS714)^2)^0.5)</f>
        <v>-29.266731318973733</v>
      </c>
      <c r="AY711" s="137">
        <f t="shared" ref="AY711" si="4041">((AR711^2+AS711^2)^0.5)/((AR714^2+AS714^2)^0.5)</f>
        <v>0.79012438790794903</v>
      </c>
      <c r="AZ711" s="13"/>
      <c r="BA711" s="36"/>
      <c r="BB711" s="36"/>
      <c r="BC711" s="36"/>
      <c r="BD711" s="36"/>
    </row>
    <row r="712" spans="2:56" ht="18.600000000000001" customHeight="1" thickBot="1">
      <c r="D712" s="3"/>
      <c r="G712" s="4"/>
      <c r="I712" s="3"/>
      <c r="L712" s="4"/>
      <c r="N712" s="3"/>
      <c r="Q712" s="4"/>
      <c r="S712" s="3"/>
      <c r="V712" s="4"/>
      <c r="X712" s="3"/>
      <c r="AA712" s="4"/>
      <c r="AC712" s="3"/>
      <c r="AF712" s="4"/>
      <c r="AH712" s="3"/>
      <c r="AK712" s="4"/>
      <c r="AM712" s="18"/>
      <c r="AN712" s="14"/>
      <c r="AO712" s="14"/>
      <c r="AP712" s="19"/>
      <c r="AR712" s="3"/>
      <c r="AU712" s="4"/>
      <c r="AY712" s="138"/>
      <c r="AZ712" s="13"/>
      <c r="BA712" s="36"/>
      <c r="BB712" s="36"/>
      <c r="BC712" s="36"/>
      <c r="BD712" s="36"/>
    </row>
    <row r="713" spans="2:56" ht="18.600000000000001" customHeight="1" thickBot="1">
      <c r="D713" s="216" t="s">
        <v>87</v>
      </c>
      <c r="E713" s="217"/>
      <c r="F713" s="218" t="s">
        <v>88</v>
      </c>
      <c r="G713" s="219"/>
      <c r="H713" s="207"/>
      <c r="I713" s="216" t="s">
        <v>89</v>
      </c>
      <c r="J713" s="217"/>
      <c r="K713" s="218" t="s">
        <v>90</v>
      </c>
      <c r="L713" s="219"/>
      <c r="N713" s="208" t="s">
        <v>7</v>
      </c>
      <c r="O713" s="209"/>
      <c r="P713" s="210" t="s">
        <v>8</v>
      </c>
      <c r="Q713" s="211"/>
      <c r="S713" s="216" t="s">
        <v>91</v>
      </c>
      <c r="T713" s="217"/>
      <c r="U713" s="218" t="s">
        <v>92</v>
      </c>
      <c r="V713" s="219"/>
      <c r="W713" s="22"/>
      <c r="X713" s="208" t="s">
        <v>93</v>
      </c>
      <c r="Y713" s="209"/>
      <c r="Z713" s="210" t="s">
        <v>94</v>
      </c>
      <c r="AA713" s="211"/>
      <c r="AB713" s="22"/>
      <c r="AC713" s="216" t="s">
        <v>3</v>
      </c>
      <c r="AD713" s="217"/>
      <c r="AE713" s="218" t="s">
        <v>2</v>
      </c>
      <c r="AF713" s="219"/>
      <c r="AG713" s="22"/>
      <c r="AH713" s="208" t="s">
        <v>95</v>
      </c>
      <c r="AI713" s="209"/>
      <c r="AJ713" s="210" t="s">
        <v>96</v>
      </c>
      <c r="AK713" s="211"/>
      <c r="AL713" s="22"/>
      <c r="AM713" s="216" t="s">
        <v>97</v>
      </c>
      <c r="AN713" s="217"/>
      <c r="AO713" s="218" t="s">
        <v>98</v>
      </c>
      <c r="AP713" s="219"/>
      <c r="AR713" s="208" t="s">
        <v>99</v>
      </c>
      <c r="AS713" s="209"/>
      <c r="AT713" s="210" t="s">
        <v>100</v>
      </c>
      <c r="AU713" s="211"/>
      <c r="AW713" s="48" t="s">
        <v>10</v>
      </c>
      <c r="AY713" s="139" t="s">
        <v>47</v>
      </c>
      <c r="AZ713" s="13"/>
      <c r="BA713" s="36"/>
      <c r="BB713" s="36"/>
      <c r="BC713" s="36"/>
      <c r="BD713" s="36"/>
    </row>
    <row r="714" spans="2:56" ht="18.600000000000001" customHeight="1" thickTop="1" thickBot="1">
      <c r="D714" s="1">
        <v>0</v>
      </c>
      <c r="E714" s="8">
        <f t="shared" ref="E714" si="4042">$E$9*$B711</f>
        <v>1.1560884</v>
      </c>
      <c r="F714" s="2">
        <v>1</v>
      </c>
      <c r="G714" s="8">
        <v>0</v>
      </c>
      <c r="I714" s="1">
        <v>0</v>
      </c>
      <c r="J714" s="9">
        <v>0</v>
      </c>
      <c r="K714" s="2">
        <v>1</v>
      </c>
      <c r="L714" s="8">
        <v>0</v>
      </c>
      <c r="N714" s="1">
        <f t="shared" ref="N714" si="4043">D714*I711+F714*I714-E714*J711-G714*J714</f>
        <v>0</v>
      </c>
      <c r="O714" s="9">
        <f t="shared" ref="O714" si="4044">(D714*J711+E714*I711+F714*J714+G714*I714)</f>
        <v>1.1560884</v>
      </c>
      <c r="P714" s="2">
        <f t="shared" ref="P714" si="4045">D714*K711+F714*K714-E714*L711-G714*L714</f>
        <v>10.992680615864312</v>
      </c>
      <c r="Q714" s="8">
        <f t="shared" ref="Q714" si="4046">(D714*L711+E714*K711+F714*L714+G714*K714)</f>
        <v>0</v>
      </c>
      <c r="S714" s="1">
        <v>0</v>
      </c>
      <c r="T714" s="8">
        <f t="shared" ref="T714" si="4047">$T$9*$B711</f>
        <v>2.4669515999999998</v>
      </c>
      <c r="U714" s="2">
        <v>1</v>
      </c>
      <c r="V714" s="8">
        <v>0</v>
      </c>
      <c r="X714" s="1">
        <f t="shared" ref="X714" si="4048">N714*S711+P714*S714-O714*T711-Q714*T714</f>
        <v>0</v>
      </c>
      <c r="Y714" s="9">
        <f t="shared" ref="Y714" si="4049">(N714*T711+O714*S711+P714*T714+Q714*S714)</f>
        <v>28.274499433595452</v>
      </c>
      <c r="Z714" s="2">
        <f t="shared" ref="Z714" si="4050">N714*U711+P714*U714-O714*V711-Q714*V714</f>
        <v>10.992680615864312</v>
      </c>
      <c r="AA714" s="8">
        <f t="shared" ref="AA714" si="4051">(N714*V711+O714*U711+P714*V714+Q714*U714)</f>
        <v>0</v>
      </c>
      <c r="AB714" s="22"/>
      <c r="AC714" s="1">
        <v>0</v>
      </c>
      <c r="AD714" s="9">
        <v>0</v>
      </c>
      <c r="AE714" s="2">
        <v>1</v>
      </c>
      <c r="AF714" s="8">
        <v>0</v>
      </c>
      <c r="AH714" s="1">
        <f t="shared" ref="AH714" si="4052">X714*AC711+Z714*AC714-Y714*AD711-AA714*AD714</f>
        <v>0</v>
      </c>
      <c r="AI714" s="9">
        <f t="shared" ref="AI714" si="4053">(X714*AD711+Y714*AC711+Z714*AD714+AA714*AC714)</f>
        <v>28.274499433595452</v>
      </c>
      <c r="AJ714" s="2">
        <f t="shared" ref="AJ714" si="4054">X714*AE711+Z714*AE714-Y714*AF711-AA714*AF714</f>
        <v>-35.767901433611542</v>
      </c>
      <c r="AK714" s="8">
        <f t="shared" ref="AK714" si="4055">(X714*AF711+Y714*AE711+Z714*AF714+AA714*AE714)</f>
        <v>0</v>
      </c>
      <c r="AM714" s="20">
        <f t="shared" ref="AM714" si="4056">1/$AN$9</f>
        <v>1</v>
      </c>
      <c r="AN714" s="27">
        <v>0</v>
      </c>
      <c r="AO714" s="21">
        <v>1</v>
      </c>
      <c r="AP714" s="26">
        <v>0</v>
      </c>
      <c r="AR714" s="1">
        <f t="shared" ref="AR714" si="4057">AH714*AM711+AJ714*AM714-AI714*AN711-AK714*AN714</f>
        <v>-35.767901433611542</v>
      </c>
      <c r="AS714" s="9">
        <f t="shared" ref="AS714" si="4058">(AH714*AN711+AI714*AM711+AJ714*AN714+AK714*AM714)</f>
        <v>28.274499433595452</v>
      </c>
      <c r="AT714" s="2">
        <f t="shared" ref="AT714" si="4059">AH714*AO711+AJ714*AO714-AI714*AP711-AK714*AP714</f>
        <v>-35.767901433611542</v>
      </c>
      <c r="AU714" s="8">
        <f t="shared" ref="AU714" si="4060">(AH714*AP711+AI714*AO711+AJ714*AP714+AK714*AO714)</f>
        <v>0</v>
      </c>
      <c r="AW714" s="49">
        <f t="shared" ref="AW714" si="4061">(180/PI())*ATAN(-1*(AS711/AR711))</f>
        <v>-51.708538973319158</v>
      </c>
      <c r="AY714" s="140">
        <f t="shared" ref="AY714" si="4062">20*LOG(((1-(10^(AW711/20)^2)*(1-((1-AY711)/(1+AY711))^2))^0.5))</f>
        <v>-5.0740401153636554E-3</v>
      </c>
      <c r="AZ714" s="13"/>
      <c r="BA714" s="36"/>
      <c r="BB714" s="36"/>
      <c r="BC714" s="36"/>
      <c r="BD714" s="36"/>
    </row>
    <row r="715" spans="2:56" ht="18.600000000000001" customHeight="1">
      <c r="AY715" s="37"/>
    </row>
    <row r="716" spans="2:56" ht="18.600000000000001" customHeight="1" thickBot="1">
      <c r="D716" s="22" t="s">
        <v>60</v>
      </c>
      <c r="E716" s="22"/>
      <c r="F716" s="22"/>
      <c r="G716" s="22"/>
      <c r="H716" s="22"/>
      <c r="I716" s="22" t="s">
        <v>61</v>
      </c>
      <c r="J716" s="22"/>
      <c r="K716" s="22"/>
      <c r="L716" s="22"/>
      <c r="M716" s="23"/>
      <c r="N716" s="23"/>
      <c r="O716" s="28" t="s">
        <v>62</v>
      </c>
      <c r="P716" s="23"/>
      <c r="Q716" s="23"/>
      <c r="R716" s="23"/>
      <c r="S716" s="22"/>
      <c r="T716" s="22" t="s">
        <v>63</v>
      </c>
      <c r="U716" s="23"/>
      <c r="V716" s="23"/>
      <c r="W716" s="23"/>
      <c r="X716" s="23"/>
      <c r="Y716" s="28" t="s">
        <v>64</v>
      </c>
      <c r="Z716" s="23"/>
      <c r="AA716" s="23"/>
      <c r="AB716" s="23"/>
      <c r="AC716" s="28" t="s">
        <v>65</v>
      </c>
      <c r="AD716" s="22"/>
      <c r="AE716" s="22"/>
      <c r="AF716" s="22"/>
      <c r="AG716" s="22"/>
      <c r="AH716" s="23"/>
      <c r="AI716" s="28" t="s">
        <v>66</v>
      </c>
      <c r="AJ716" s="23"/>
      <c r="AK716" s="23"/>
      <c r="AL716" s="22"/>
      <c r="AM716" s="28" t="s">
        <v>67</v>
      </c>
      <c r="AN716" s="22"/>
      <c r="AO716" s="23"/>
      <c r="AP716" s="23"/>
      <c r="AQ716" s="23"/>
      <c r="AR716" s="23"/>
      <c r="AS716" s="28" t="s">
        <v>68</v>
      </c>
      <c r="AT716" s="23"/>
      <c r="AU716" s="23"/>
    </row>
    <row r="717" spans="2:56" ht="18.600000000000001" customHeight="1" thickBot="1">
      <c r="B717" s="11"/>
      <c r="D717" s="212" t="s">
        <v>69</v>
      </c>
      <c r="E717" s="213"/>
      <c r="F717" s="214" t="s">
        <v>70</v>
      </c>
      <c r="G717" s="215"/>
      <c r="H717" s="207"/>
      <c r="I717" s="212" t="s">
        <v>71</v>
      </c>
      <c r="J717" s="213"/>
      <c r="K717" s="214" t="s">
        <v>72</v>
      </c>
      <c r="L717" s="215"/>
      <c r="M717" s="23"/>
      <c r="N717" s="208" t="s">
        <v>73</v>
      </c>
      <c r="O717" s="209"/>
      <c r="P717" s="210" t="s">
        <v>74</v>
      </c>
      <c r="Q717" s="211"/>
      <c r="R717" s="23"/>
      <c r="S717" s="212" t="s">
        <v>75</v>
      </c>
      <c r="T717" s="213"/>
      <c r="U717" s="214" t="s">
        <v>76</v>
      </c>
      <c r="V717" s="215"/>
      <c r="W717" s="22"/>
      <c r="X717" s="208" t="s">
        <v>77</v>
      </c>
      <c r="Y717" s="209"/>
      <c r="Z717" s="210" t="s">
        <v>78</v>
      </c>
      <c r="AA717" s="211"/>
      <c r="AB717" s="22"/>
      <c r="AC717" s="212" t="s">
        <v>79</v>
      </c>
      <c r="AD717" s="213"/>
      <c r="AE717" s="214" t="s">
        <v>80</v>
      </c>
      <c r="AF717" s="215"/>
      <c r="AG717" s="22"/>
      <c r="AH717" s="208" t="s">
        <v>81</v>
      </c>
      <c r="AI717" s="209"/>
      <c r="AJ717" s="210" t="s">
        <v>82</v>
      </c>
      <c r="AK717" s="211"/>
      <c r="AL717" s="22"/>
      <c r="AM717" s="212" t="s">
        <v>83</v>
      </c>
      <c r="AN717" s="213"/>
      <c r="AO717" s="214" t="s">
        <v>84</v>
      </c>
      <c r="AP717" s="215"/>
      <c r="AQ717" s="23"/>
      <c r="AR717" s="208" t="s">
        <v>85</v>
      </c>
      <c r="AS717" s="209"/>
      <c r="AT717" s="210" t="s">
        <v>86</v>
      </c>
      <c r="AU717" s="211"/>
      <c r="AW717" s="29" t="s">
        <v>4</v>
      </c>
      <c r="AY717" s="136" t="s">
        <v>46</v>
      </c>
      <c r="AZ717" s="13"/>
      <c r="BA717" s="36"/>
      <c r="BB717" s="36"/>
      <c r="BC717" s="36"/>
      <c r="BD717" s="36"/>
    </row>
    <row r="718" spans="2:56" ht="18.600000000000001" customHeight="1" thickTop="1" thickBot="1">
      <c r="B718" s="40">
        <v>2.06</v>
      </c>
      <c r="D718" s="1">
        <v>1</v>
      </c>
      <c r="E718" s="7">
        <v>0</v>
      </c>
      <c r="F718" s="2">
        <v>0</v>
      </c>
      <c r="G718" s="8">
        <v>0</v>
      </c>
      <c r="I718" s="1">
        <v>1</v>
      </c>
      <c r="J718" s="9">
        <v>0</v>
      </c>
      <c r="K718" s="2">
        <v>0</v>
      </c>
      <c r="L718" s="9">
        <f t="shared" ref="L718" si="4063">IF(0=(1-$J$9*$K$9*$B718^2),10^14,$B718*$K$9/(1-$J$9*$K$9*$B718^2))</f>
        <v>-7.8903845747667747</v>
      </c>
      <c r="N718" s="1">
        <f t="shared" ref="N718" si="4064">D718*I718+F718*I721-E718*J718-G718*J721</f>
        <v>1</v>
      </c>
      <c r="O718" s="9">
        <f t="shared" ref="O718" si="4065">(D718*J718+E718*I718+F718*J721+G718*I721)</f>
        <v>0</v>
      </c>
      <c r="P718" s="2">
        <f t="shared" ref="P718" si="4066">D718*K718+F718*K721-E718*L718-G718*L721</f>
        <v>0</v>
      </c>
      <c r="Q718" s="8">
        <f t="shared" ref="Q718" si="4067">(D718*L718+E718*K718+F718*L721+G718*K721)</f>
        <v>-7.8903845747667747</v>
      </c>
      <c r="S718" s="1">
        <v>1</v>
      </c>
      <c r="T718" s="7">
        <v>0</v>
      </c>
      <c r="U718" s="2">
        <v>0</v>
      </c>
      <c r="V718" s="8">
        <v>0</v>
      </c>
      <c r="X718" s="1">
        <f t="shared" ref="X718" si="4068">N718*S718+P718*S721-O718*T718-Q718*T721</f>
        <v>20.656032114584608</v>
      </c>
      <c r="Y718" s="9">
        <f t="shared" ref="Y718" si="4069">(N718*T718+O718*S718+P718*T721+Q718*S721)</f>
        <v>0</v>
      </c>
      <c r="Z718" s="2">
        <f t="shared" ref="Z718" si="4070">N718*U718+P718*U721-O718*V718-Q718*V721</f>
        <v>0</v>
      </c>
      <c r="AA718" s="8">
        <f t="shared" ref="AA718" si="4071">(N718*V718+O718*U718+P718*V721+Q718*U721)</f>
        <v>-7.8903845747667747</v>
      </c>
      <c r="AB718" s="22"/>
      <c r="AC718" s="1">
        <v>1</v>
      </c>
      <c r="AD718" s="9">
        <v>0</v>
      </c>
      <c r="AE718" s="2">
        <v>0</v>
      </c>
      <c r="AF718" s="9">
        <f t="shared" ref="AF718" si="4072">$B718*$AE$9</f>
        <v>1.6700214</v>
      </c>
      <c r="AH718" s="1">
        <f t="shared" ref="AH718" si="4073">X718*AC718+Z718*AC721-Y718*AD718-AA718*AD721</f>
        <v>20.656032114584608</v>
      </c>
      <c r="AI718" s="9">
        <f t="shared" ref="AI718" si="4074">(X718*AD718+Y718*AC718+Z718*AD721+AA718*AC721)</f>
        <v>0</v>
      </c>
      <c r="AJ718" s="2">
        <f t="shared" ref="AJ718" si="4075">X718*AE718+Z718*AE721-Y718*AF718-AA718*AF721</f>
        <v>0</v>
      </c>
      <c r="AK718" s="8">
        <f t="shared" ref="AK718" si="4076">(X718*AF718+Y718*AE718+Z718*AF721+AA718*AE721)</f>
        <v>26.605631095676774</v>
      </c>
      <c r="AM718" s="18">
        <v>1</v>
      </c>
      <c r="AN718" s="25">
        <v>0</v>
      </c>
      <c r="AO718" s="14">
        <v>0</v>
      </c>
      <c r="AP718" s="24">
        <v>0</v>
      </c>
      <c r="AR718" s="1">
        <f t="shared" ref="AR718" si="4077">AH718*AM718+AJ718*AM721-AI718*AN718-AK718*AN721</f>
        <v>20.656032114584608</v>
      </c>
      <c r="AS718" s="9">
        <f t="shared" ref="AS718" si="4078">(AH718*AN718+AI718*AM718+AJ718*AN721+AK718*AM721)</f>
        <v>26.605631095676774</v>
      </c>
      <c r="AT718" s="2">
        <f t="shared" ref="AT718" si="4079">AH718*AO718+AJ718*AO721-AI718*AP718-AK718*AP721</f>
        <v>0</v>
      </c>
      <c r="AU718" s="8">
        <f t="shared" ref="AU718" si="4080">(AH718*AP718+AI718*AO718+AJ718*AP721+AK718*AO721)</f>
        <v>26.605631095676774</v>
      </c>
      <c r="AW718" s="30">
        <f t="shared" ref="AW718" si="4081">20*LOG(((1+$AN$9)/$AN$9)/((AR718+AR721)^2+(AS718+AS721)^2)^0.5)</f>
        <v>-28.772861334235699</v>
      </c>
      <c r="AY718" s="137">
        <f t="shared" ref="AY718" si="4082">((AR718^2+AS718^2)^0.5)/((AR721^2+AS721^2)^0.5)</f>
        <v>0.77706805786180255</v>
      </c>
      <c r="AZ718" s="13"/>
      <c r="BA718" s="36"/>
      <c r="BB718" s="36"/>
      <c r="BC718" s="36"/>
      <c r="BD718" s="36"/>
    </row>
    <row r="719" spans="2:56" ht="18.600000000000001" customHeight="1" thickBot="1">
      <c r="D719" s="3"/>
      <c r="G719" s="4"/>
      <c r="I719" s="3"/>
      <c r="L719" s="4"/>
      <c r="N719" s="3"/>
      <c r="Q719" s="4"/>
      <c r="S719" s="3"/>
      <c r="V719" s="4"/>
      <c r="X719" s="3"/>
      <c r="AA719" s="4"/>
      <c r="AC719" s="3"/>
      <c r="AF719" s="4"/>
      <c r="AH719" s="3"/>
      <c r="AK719" s="4"/>
      <c r="AM719" s="18"/>
      <c r="AN719" s="14"/>
      <c r="AO719" s="14"/>
      <c r="AP719" s="19"/>
      <c r="AR719" s="3"/>
      <c r="AU719" s="4"/>
      <c r="AY719" s="138"/>
      <c r="AZ719" s="13"/>
      <c r="BA719" s="36"/>
      <c r="BB719" s="36"/>
      <c r="BC719" s="36"/>
      <c r="BD719" s="36"/>
    </row>
    <row r="720" spans="2:56" ht="18.600000000000001" customHeight="1" thickBot="1">
      <c r="D720" s="216" t="s">
        <v>87</v>
      </c>
      <c r="E720" s="217"/>
      <c r="F720" s="218" t="s">
        <v>88</v>
      </c>
      <c r="G720" s="219"/>
      <c r="H720" s="207"/>
      <c r="I720" s="216" t="s">
        <v>89</v>
      </c>
      <c r="J720" s="217"/>
      <c r="K720" s="218" t="s">
        <v>90</v>
      </c>
      <c r="L720" s="219"/>
      <c r="N720" s="208" t="s">
        <v>7</v>
      </c>
      <c r="O720" s="209"/>
      <c r="P720" s="210" t="s">
        <v>8</v>
      </c>
      <c r="Q720" s="211"/>
      <c r="S720" s="216" t="s">
        <v>91</v>
      </c>
      <c r="T720" s="217"/>
      <c r="U720" s="218" t="s">
        <v>92</v>
      </c>
      <c r="V720" s="219"/>
      <c r="W720" s="22"/>
      <c r="X720" s="208" t="s">
        <v>93</v>
      </c>
      <c r="Y720" s="209"/>
      <c r="Z720" s="210" t="s">
        <v>94</v>
      </c>
      <c r="AA720" s="211"/>
      <c r="AB720" s="22"/>
      <c r="AC720" s="216" t="s">
        <v>3</v>
      </c>
      <c r="AD720" s="217"/>
      <c r="AE720" s="218" t="s">
        <v>2</v>
      </c>
      <c r="AF720" s="219"/>
      <c r="AG720" s="22"/>
      <c r="AH720" s="208" t="s">
        <v>95</v>
      </c>
      <c r="AI720" s="209"/>
      <c r="AJ720" s="210" t="s">
        <v>96</v>
      </c>
      <c r="AK720" s="211"/>
      <c r="AL720" s="22"/>
      <c r="AM720" s="216" t="s">
        <v>97</v>
      </c>
      <c r="AN720" s="217"/>
      <c r="AO720" s="218" t="s">
        <v>98</v>
      </c>
      <c r="AP720" s="219"/>
      <c r="AR720" s="208" t="s">
        <v>99</v>
      </c>
      <c r="AS720" s="209"/>
      <c r="AT720" s="210" t="s">
        <v>100</v>
      </c>
      <c r="AU720" s="211"/>
      <c r="AW720" s="48" t="s">
        <v>10</v>
      </c>
      <c r="AY720" s="139" t="s">
        <v>47</v>
      </c>
      <c r="AZ720" s="13"/>
      <c r="BA720" s="36"/>
      <c r="BB720" s="36"/>
      <c r="BC720" s="36"/>
      <c r="BD720" s="36"/>
    </row>
    <row r="721" spans="2:56" ht="18.600000000000001" customHeight="1" thickTop="1" thickBot="1">
      <c r="D721" s="1">
        <v>0</v>
      </c>
      <c r="E721" s="8">
        <f t="shared" ref="E721" si="4083">$E$9*$B718</f>
        <v>1.1674226000000001</v>
      </c>
      <c r="F721" s="2">
        <v>1</v>
      </c>
      <c r="G721" s="8">
        <v>0</v>
      </c>
      <c r="I721" s="1">
        <v>0</v>
      </c>
      <c r="J721" s="9">
        <v>0</v>
      </c>
      <c r="K721" s="2">
        <v>1</v>
      </c>
      <c r="L721" s="8">
        <v>0</v>
      </c>
      <c r="N721" s="1">
        <f t="shared" ref="N721" si="4084">D721*I718+F721*I721-E721*J718-G721*J721</f>
        <v>0</v>
      </c>
      <c r="O721" s="9">
        <f t="shared" ref="O721" si="4085">(D721*J718+E721*I718+F721*J721+G721*I721)</f>
        <v>1.1674226000000001</v>
      </c>
      <c r="P721" s="2">
        <f t="shared" ref="P721" si="4086">D721*K718+F721*K721-E721*L718-G721*L721</f>
        <v>10.211413275274124</v>
      </c>
      <c r="Q721" s="8">
        <f t="shared" ref="Q721" si="4087">(D721*L718+E721*K718+F721*L721+G721*K721)</f>
        <v>0</v>
      </c>
      <c r="S721" s="1">
        <v>0</v>
      </c>
      <c r="T721" s="8">
        <f t="shared" ref="T721" si="4088">$T$9*$B718</f>
        <v>2.4911373999999999</v>
      </c>
      <c r="U721" s="2">
        <v>1</v>
      </c>
      <c r="V721" s="8">
        <v>0</v>
      </c>
      <c r="X721" s="1">
        <f t="shared" ref="X721" si="4089">N721*S718+P721*S721-O721*T718-Q721*T721</f>
        <v>0</v>
      </c>
      <c r="Y721" s="9">
        <f t="shared" ref="Y721" si="4090">(N721*T718+O721*S718+P721*T721+Q721*S721)</f>
        <v>26.605456116891865</v>
      </c>
      <c r="Z721" s="2">
        <f t="shared" ref="Z721" si="4091">N721*U718+P721*U721-O721*V718-Q721*V721</f>
        <v>10.211413275274124</v>
      </c>
      <c r="AA721" s="8">
        <f t="shared" ref="AA721" si="4092">(N721*V718+O721*U718+P721*V721+Q721*U721)</f>
        <v>0</v>
      </c>
      <c r="AB721" s="22"/>
      <c r="AC721" s="1">
        <v>0</v>
      </c>
      <c r="AD721" s="9">
        <v>0</v>
      </c>
      <c r="AE721" s="2">
        <v>1</v>
      </c>
      <c r="AF721" s="8">
        <v>0</v>
      </c>
      <c r="AH721" s="1">
        <f t="shared" ref="AH721" si="4093">X721*AC718+Z721*AC721-Y721*AD718-AA721*AD721</f>
        <v>0</v>
      </c>
      <c r="AI721" s="9">
        <f t="shared" ref="AI721" si="4094">(X721*AD718+Y721*AC718+Z721*AD721+AA721*AC721)</f>
        <v>26.605456116891865</v>
      </c>
      <c r="AJ721" s="2">
        <f t="shared" ref="AJ721" si="4095">X721*AE718+Z721*AE721-Y721*AF718-AA721*AF721</f>
        <v>-34.220267796696191</v>
      </c>
      <c r="AK721" s="8">
        <f t="shared" ref="AK721" si="4096">(X721*AF718+Y721*AE718+Z721*AF721+AA721*AE721)</f>
        <v>0</v>
      </c>
      <c r="AM721" s="20">
        <f t="shared" ref="AM721" si="4097">1/$AN$9</f>
        <v>1</v>
      </c>
      <c r="AN721" s="27">
        <v>0</v>
      </c>
      <c r="AO721" s="21">
        <v>1</v>
      </c>
      <c r="AP721" s="26">
        <v>0</v>
      </c>
      <c r="AR721" s="1">
        <f t="shared" ref="AR721" si="4098">AH721*AM718+AJ721*AM721-AI721*AN718-AK721*AN721</f>
        <v>-34.220267796696191</v>
      </c>
      <c r="AS721" s="9">
        <f t="shared" ref="AS721" si="4099">(AH721*AN718+AI721*AM718+AJ721*AN721+AK721*AM721)</f>
        <v>26.605456116891865</v>
      </c>
      <c r="AT721" s="2">
        <f t="shared" ref="AT721" si="4100">AH721*AO718+AJ721*AO721-AI721*AP718-AK721*AP721</f>
        <v>-34.220267796696191</v>
      </c>
      <c r="AU721" s="8">
        <f t="shared" ref="AU721" si="4101">(AH721*AP718+AI721*AO718+AJ721*AP721+AK721*AO721)</f>
        <v>0</v>
      </c>
      <c r="AW721" s="49">
        <f t="shared" ref="AW721" si="4102">(180/PI())*ATAN(-1*(AS718/AR718))</f>
        <v>-52.175014543039978</v>
      </c>
      <c r="AY721" s="140">
        <f t="shared" ref="AY721" si="4103">20*LOG(((1-(10^(AW718/20)^2)*(1-((1-AY718)/(1+AY718))^2))^0.5))</f>
        <v>-5.6740450088039063E-3</v>
      </c>
      <c r="AZ721" s="13"/>
      <c r="BA721" s="36"/>
      <c r="BB721" s="36"/>
      <c r="BC721" s="36"/>
      <c r="BD721" s="36"/>
    </row>
    <row r="722" spans="2:56" ht="18.600000000000001" customHeight="1">
      <c r="AY722" s="37"/>
    </row>
    <row r="723" spans="2:56" ht="18.600000000000001" customHeight="1" thickBot="1">
      <c r="D723" s="22" t="s">
        <v>60</v>
      </c>
      <c r="E723" s="22"/>
      <c r="F723" s="22"/>
      <c r="G723" s="22"/>
      <c r="H723" s="22"/>
      <c r="I723" s="22" t="s">
        <v>61</v>
      </c>
      <c r="J723" s="22"/>
      <c r="K723" s="22"/>
      <c r="L723" s="22"/>
      <c r="M723" s="23"/>
      <c r="N723" s="23"/>
      <c r="O723" s="28" t="s">
        <v>62</v>
      </c>
      <c r="P723" s="23"/>
      <c r="Q723" s="23"/>
      <c r="R723" s="23"/>
      <c r="S723" s="22"/>
      <c r="T723" s="22" t="s">
        <v>63</v>
      </c>
      <c r="U723" s="23"/>
      <c r="V723" s="23"/>
      <c r="W723" s="23"/>
      <c r="X723" s="23"/>
      <c r="Y723" s="28" t="s">
        <v>64</v>
      </c>
      <c r="Z723" s="23"/>
      <c r="AA723" s="23"/>
      <c r="AB723" s="23"/>
      <c r="AC723" s="28" t="s">
        <v>65</v>
      </c>
      <c r="AD723" s="22"/>
      <c r="AE723" s="22"/>
      <c r="AF723" s="22"/>
      <c r="AG723" s="22"/>
      <c r="AH723" s="23"/>
      <c r="AI723" s="28" t="s">
        <v>66</v>
      </c>
      <c r="AJ723" s="23"/>
      <c r="AK723" s="23"/>
      <c r="AL723" s="22"/>
      <c r="AM723" s="28" t="s">
        <v>67</v>
      </c>
      <c r="AN723" s="22"/>
      <c r="AO723" s="23"/>
      <c r="AP723" s="23"/>
      <c r="AQ723" s="23"/>
      <c r="AR723" s="23"/>
      <c r="AS723" s="28" t="s">
        <v>68</v>
      </c>
      <c r="AT723" s="23"/>
      <c r="AU723" s="23"/>
    </row>
    <row r="724" spans="2:56" ht="18.600000000000001" customHeight="1" thickBot="1">
      <c r="B724" s="11"/>
      <c r="D724" s="212" t="s">
        <v>69</v>
      </c>
      <c r="E724" s="213"/>
      <c r="F724" s="214" t="s">
        <v>70</v>
      </c>
      <c r="G724" s="215"/>
      <c r="H724" s="207"/>
      <c r="I724" s="212" t="s">
        <v>71</v>
      </c>
      <c r="J724" s="213"/>
      <c r="K724" s="214" t="s">
        <v>72</v>
      </c>
      <c r="L724" s="215"/>
      <c r="M724" s="23"/>
      <c r="N724" s="208" t="s">
        <v>73</v>
      </c>
      <c r="O724" s="209"/>
      <c r="P724" s="210" t="s">
        <v>74</v>
      </c>
      <c r="Q724" s="211"/>
      <c r="R724" s="23"/>
      <c r="S724" s="212" t="s">
        <v>75</v>
      </c>
      <c r="T724" s="213"/>
      <c r="U724" s="214" t="s">
        <v>76</v>
      </c>
      <c r="V724" s="215"/>
      <c r="W724" s="22"/>
      <c r="X724" s="208" t="s">
        <v>77</v>
      </c>
      <c r="Y724" s="209"/>
      <c r="Z724" s="210" t="s">
        <v>78</v>
      </c>
      <c r="AA724" s="211"/>
      <c r="AB724" s="22"/>
      <c r="AC724" s="212" t="s">
        <v>79</v>
      </c>
      <c r="AD724" s="213"/>
      <c r="AE724" s="214" t="s">
        <v>80</v>
      </c>
      <c r="AF724" s="215"/>
      <c r="AG724" s="22"/>
      <c r="AH724" s="208" t="s">
        <v>81</v>
      </c>
      <c r="AI724" s="209"/>
      <c r="AJ724" s="210" t="s">
        <v>82</v>
      </c>
      <c r="AK724" s="211"/>
      <c r="AL724" s="22"/>
      <c r="AM724" s="212" t="s">
        <v>83</v>
      </c>
      <c r="AN724" s="213"/>
      <c r="AO724" s="214" t="s">
        <v>84</v>
      </c>
      <c r="AP724" s="215"/>
      <c r="AQ724" s="23"/>
      <c r="AR724" s="208" t="s">
        <v>85</v>
      </c>
      <c r="AS724" s="209"/>
      <c r="AT724" s="210" t="s">
        <v>86</v>
      </c>
      <c r="AU724" s="211"/>
      <c r="AW724" s="29" t="s">
        <v>4</v>
      </c>
      <c r="AY724" s="136" t="s">
        <v>46</v>
      </c>
      <c r="AZ724" s="13"/>
      <c r="BA724" s="36"/>
      <c r="BB724" s="36"/>
      <c r="BC724" s="36"/>
      <c r="BD724" s="36"/>
    </row>
    <row r="725" spans="2:56" ht="18.600000000000001" customHeight="1" thickTop="1" thickBot="1">
      <c r="B725" s="40">
        <v>2.08</v>
      </c>
      <c r="D725" s="1">
        <v>1</v>
      </c>
      <c r="E725" s="7">
        <v>0</v>
      </c>
      <c r="F725" s="2">
        <v>0</v>
      </c>
      <c r="G725" s="8">
        <v>0</v>
      </c>
      <c r="I725" s="1">
        <v>1</v>
      </c>
      <c r="J725" s="9">
        <v>0</v>
      </c>
      <c r="K725" s="2">
        <v>0</v>
      </c>
      <c r="L725" s="9">
        <f t="shared" ref="L725" si="4104">IF(0=(1-$J$9*$K$9*$B725^2),10^14,$B725*$K$9/(1-$J$9*$K$9*$B725^2))</f>
        <v>-7.2629691464636528</v>
      </c>
      <c r="N725" s="1">
        <f t="shared" ref="N725" si="4105">D725*I725+F725*I728-E725*J725-G725*J728</f>
        <v>1</v>
      </c>
      <c r="O725" s="9">
        <f t="shared" ref="O725" si="4106">(D725*J725+E725*I725+F725*J728+G725*I728)</f>
        <v>0</v>
      </c>
      <c r="P725" s="2">
        <f t="shared" ref="P725" si="4107">D725*K725+F725*K728-E725*L725-G725*L728</f>
        <v>0</v>
      </c>
      <c r="Q725" s="8">
        <f t="shared" ref="Q725" si="4108">(D725*L725+E725*K725+F725*L728+G725*K728)</f>
        <v>-7.2629691464636528</v>
      </c>
      <c r="S725" s="1">
        <v>1</v>
      </c>
      <c r="T725" s="7">
        <v>0</v>
      </c>
      <c r="U725" s="2">
        <v>0</v>
      </c>
      <c r="V725" s="8">
        <v>0</v>
      </c>
      <c r="X725" s="1">
        <f t="shared" ref="X725" si="4109">N725*S725+P725*S728-O725*T725-Q725*T728</f>
        <v>19.268714794984223</v>
      </c>
      <c r="Y725" s="9">
        <f t="shared" ref="Y725" si="4110">(N725*T725+O725*S725+P725*T728+Q725*S728)</f>
        <v>0</v>
      </c>
      <c r="Z725" s="2">
        <f t="shared" ref="Z725" si="4111">N725*U725+P725*U728-O725*V725-Q725*V728</f>
        <v>0</v>
      </c>
      <c r="AA725" s="8">
        <f t="shared" ref="AA725" si="4112">(N725*V725+O725*U725+P725*V728+Q725*U728)</f>
        <v>-7.2629691464636528</v>
      </c>
      <c r="AB725" s="22"/>
      <c r="AC725" s="1">
        <v>1</v>
      </c>
      <c r="AD725" s="9">
        <v>0</v>
      </c>
      <c r="AE725" s="2">
        <v>0</v>
      </c>
      <c r="AF725" s="9">
        <f t="shared" ref="AF725" si="4113">$B725*$AE$9</f>
        <v>1.6862352</v>
      </c>
      <c r="AH725" s="1">
        <f t="shared" ref="AH725" si="4114">X725*AC725+Z725*AC728-Y725*AD725-AA725*AD728</f>
        <v>19.268714794984223</v>
      </c>
      <c r="AI725" s="9">
        <f t="shared" ref="AI725" si="4115">(X725*AD725+Y725*AC725+Z725*AD728+AA725*AC728)</f>
        <v>0</v>
      </c>
      <c r="AJ725" s="2">
        <f t="shared" ref="AJ725" si="4116">X725*AE725+Z725*AE728-Y725*AF725-AA725*AF728</f>
        <v>0</v>
      </c>
      <c r="AK725" s="8">
        <f t="shared" ref="AK725" si="4117">(X725*AF725+Y725*AE725+Z725*AF728+AA725*AE728)</f>
        <v>25.228615999599526</v>
      </c>
      <c r="AM725" s="18">
        <v>1</v>
      </c>
      <c r="AN725" s="25">
        <v>0</v>
      </c>
      <c r="AO725" s="14">
        <v>0</v>
      </c>
      <c r="AP725" s="24">
        <v>0</v>
      </c>
      <c r="AR725" s="1">
        <f t="shared" ref="AR725" si="4118">AH725*AM725+AJ725*AM728-AI725*AN725-AK725*AN728</f>
        <v>19.268714794984223</v>
      </c>
      <c r="AS725" s="9">
        <f t="shared" ref="AS725" si="4119">(AH725*AN725+AI725*AM725+AJ725*AN728+AK725*AM728)</f>
        <v>25.228615999599526</v>
      </c>
      <c r="AT725" s="2">
        <f t="shared" ref="AT725" si="4120">AH725*AO725+AJ725*AO728-AI725*AP725-AK725*AP728</f>
        <v>0</v>
      </c>
      <c r="AU725" s="8">
        <f t="shared" ref="AU725" si="4121">(AH725*AP725+AI725*AO725+AJ725*AP728+AK725*AO728)</f>
        <v>25.228615999599526</v>
      </c>
      <c r="AW725" s="30">
        <f t="shared" ref="AW725" si="4122">20*LOG(((1+$AN$9)/$AN$9)/((AR725+AR728)^2+(AS725+AS728)^2)^0.5)</f>
        <v>-28.34724277477763</v>
      </c>
      <c r="AY725" s="137">
        <f t="shared" ref="AY725" si="4123">((AR725^2+AS725^2)^0.5)/((AR728^2+AS728^2)^0.5)</f>
        <v>0.76452763487175823</v>
      </c>
      <c r="AZ725" s="13"/>
      <c r="BA725" s="36"/>
      <c r="BB725" s="36"/>
      <c r="BC725" s="36"/>
      <c r="BD725" s="36"/>
    </row>
    <row r="726" spans="2:56" ht="18.600000000000001" customHeight="1" thickBot="1">
      <c r="D726" s="3"/>
      <c r="G726" s="4"/>
      <c r="I726" s="3"/>
      <c r="L726" s="4"/>
      <c r="N726" s="3"/>
      <c r="Q726" s="4"/>
      <c r="S726" s="3"/>
      <c r="V726" s="4"/>
      <c r="X726" s="3"/>
      <c r="AA726" s="4"/>
      <c r="AC726" s="3"/>
      <c r="AF726" s="4"/>
      <c r="AH726" s="3"/>
      <c r="AK726" s="4"/>
      <c r="AM726" s="18"/>
      <c r="AN726" s="14"/>
      <c r="AO726" s="14"/>
      <c r="AP726" s="19"/>
      <c r="AR726" s="3"/>
      <c r="AU726" s="4"/>
      <c r="AY726" s="138"/>
      <c r="AZ726" s="13"/>
      <c r="BA726" s="36"/>
      <c r="BB726" s="36"/>
      <c r="BC726" s="36"/>
      <c r="BD726" s="36"/>
    </row>
    <row r="727" spans="2:56" ht="18.600000000000001" customHeight="1" thickBot="1">
      <c r="D727" s="216" t="s">
        <v>87</v>
      </c>
      <c r="E727" s="217"/>
      <c r="F727" s="218" t="s">
        <v>88</v>
      </c>
      <c r="G727" s="219"/>
      <c r="H727" s="207"/>
      <c r="I727" s="216" t="s">
        <v>89</v>
      </c>
      <c r="J727" s="217"/>
      <c r="K727" s="218" t="s">
        <v>90</v>
      </c>
      <c r="L727" s="219"/>
      <c r="N727" s="208" t="s">
        <v>7</v>
      </c>
      <c r="O727" s="209"/>
      <c r="P727" s="210" t="s">
        <v>8</v>
      </c>
      <c r="Q727" s="211"/>
      <c r="S727" s="216" t="s">
        <v>91</v>
      </c>
      <c r="T727" s="217"/>
      <c r="U727" s="218" t="s">
        <v>92</v>
      </c>
      <c r="V727" s="219"/>
      <c r="W727" s="22"/>
      <c r="X727" s="208" t="s">
        <v>93</v>
      </c>
      <c r="Y727" s="209"/>
      <c r="Z727" s="210" t="s">
        <v>94</v>
      </c>
      <c r="AA727" s="211"/>
      <c r="AB727" s="22"/>
      <c r="AC727" s="216" t="s">
        <v>3</v>
      </c>
      <c r="AD727" s="217"/>
      <c r="AE727" s="218" t="s">
        <v>2</v>
      </c>
      <c r="AF727" s="219"/>
      <c r="AG727" s="22"/>
      <c r="AH727" s="208" t="s">
        <v>95</v>
      </c>
      <c r="AI727" s="209"/>
      <c r="AJ727" s="210" t="s">
        <v>96</v>
      </c>
      <c r="AK727" s="211"/>
      <c r="AL727" s="22"/>
      <c r="AM727" s="216" t="s">
        <v>97</v>
      </c>
      <c r="AN727" s="217"/>
      <c r="AO727" s="218" t="s">
        <v>98</v>
      </c>
      <c r="AP727" s="219"/>
      <c r="AR727" s="208" t="s">
        <v>99</v>
      </c>
      <c r="AS727" s="209"/>
      <c r="AT727" s="210" t="s">
        <v>100</v>
      </c>
      <c r="AU727" s="211"/>
      <c r="AW727" s="48" t="s">
        <v>10</v>
      </c>
      <c r="AY727" s="139" t="s">
        <v>47</v>
      </c>
      <c r="AZ727" s="13"/>
      <c r="BA727" s="36"/>
      <c r="BB727" s="36"/>
      <c r="BC727" s="36"/>
      <c r="BD727" s="36"/>
    </row>
    <row r="728" spans="2:56" ht="18.600000000000001" customHeight="1" thickTop="1" thickBot="1">
      <c r="D728" s="1">
        <v>0</v>
      </c>
      <c r="E728" s="8">
        <f t="shared" ref="E728" si="4124">$E$9*$B725</f>
        <v>1.1787568000000002</v>
      </c>
      <c r="F728" s="2">
        <v>1</v>
      </c>
      <c r="G728" s="8">
        <v>0</v>
      </c>
      <c r="I728" s="1">
        <v>0</v>
      </c>
      <c r="J728" s="9">
        <v>0</v>
      </c>
      <c r="K728" s="2">
        <v>1</v>
      </c>
      <c r="L728" s="8">
        <v>0</v>
      </c>
      <c r="N728" s="1">
        <f t="shared" ref="N728" si="4125">D728*I725+F728*I728-E728*J725-G728*J728</f>
        <v>0</v>
      </c>
      <c r="O728" s="9">
        <f t="shared" ref="O728" si="4126">(D728*J725+E728*I725+F728*J728+G728*I728)</f>
        <v>1.1787568000000002</v>
      </c>
      <c r="P728" s="2">
        <f t="shared" ref="P728" si="4127">D728*K725+F728*K728-E728*L725-G728*L728</f>
        <v>9.5612742695842279</v>
      </c>
      <c r="Q728" s="8">
        <f t="shared" ref="Q728" si="4128">(D728*L725+E728*K725+F728*L728+G728*K728)</f>
        <v>0</v>
      </c>
      <c r="S728" s="1">
        <v>0</v>
      </c>
      <c r="T728" s="8">
        <f t="shared" ref="T728" si="4129">$T$9*$B725</f>
        <v>2.5153232000000001</v>
      </c>
      <c r="U728" s="2">
        <v>1</v>
      </c>
      <c r="V728" s="8">
        <v>0</v>
      </c>
      <c r="X728" s="1">
        <f t="shared" ref="X728" si="4130">N728*S725+P728*S728-O728*T725-Q728*T728</f>
        <v>0</v>
      </c>
      <c r="Y728" s="9">
        <f t="shared" ref="Y728" si="4131">(N728*T725+O728*S725+P728*T728+Q728*S728)</f>
        <v>25.228451791848261</v>
      </c>
      <c r="Z728" s="2">
        <f t="shared" ref="Z728" si="4132">N728*U725+P728*U728-O728*V725-Q728*V728</f>
        <v>9.5612742695842279</v>
      </c>
      <c r="AA728" s="8">
        <f t="shared" ref="AA728" si="4133">(N728*V725+O728*U725+P728*V728+Q728*U728)</f>
        <v>0</v>
      </c>
      <c r="AB728" s="22"/>
      <c r="AC728" s="1">
        <v>0</v>
      </c>
      <c r="AD728" s="9">
        <v>0</v>
      </c>
      <c r="AE728" s="2">
        <v>1</v>
      </c>
      <c r="AF728" s="8">
        <v>0</v>
      </c>
      <c r="AH728" s="1">
        <f t="shared" ref="AH728" si="4134">X728*AC725+Z728*AC728-Y728*AD725-AA728*AD728</f>
        <v>0</v>
      </c>
      <c r="AI728" s="9">
        <f t="shared" ref="AI728" si="4135">(X728*AD725+Y728*AC725+Z728*AD728+AA728*AC728)</f>
        <v>25.228451791848261</v>
      </c>
      <c r="AJ728" s="2">
        <f t="shared" ref="AJ728" si="4136">X728*AE725+Z728*AE728-Y728*AF725-AA728*AF728</f>
        <v>-32.979829183333379</v>
      </c>
      <c r="AK728" s="8">
        <f t="shared" ref="AK728" si="4137">(X728*AF725+Y728*AE725+Z728*AF728+AA728*AE728)</f>
        <v>0</v>
      </c>
      <c r="AM728" s="20">
        <f t="shared" ref="AM728" si="4138">1/$AN$9</f>
        <v>1</v>
      </c>
      <c r="AN728" s="27">
        <v>0</v>
      </c>
      <c r="AO728" s="21">
        <v>1</v>
      </c>
      <c r="AP728" s="26">
        <v>0</v>
      </c>
      <c r="AR728" s="1">
        <f t="shared" ref="AR728" si="4139">AH728*AM725+AJ728*AM728-AI728*AN725-AK728*AN728</f>
        <v>-32.979829183333379</v>
      </c>
      <c r="AS728" s="9">
        <f t="shared" ref="AS728" si="4140">(AH728*AN725+AI728*AM725+AJ728*AN728+AK728*AM728)</f>
        <v>25.228451791848261</v>
      </c>
      <c r="AT728" s="2">
        <f t="shared" ref="AT728" si="4141">AH728*AO725+AJ728*AO728-AI728*AP725-AK728*AP728</f>
        <v>-32.979829183333379</v>
      </c>
      <c r="AU728" s="8">
        <f t="shared" ref="AU728" si="4142">(AH728*AP725+AI728*AO725+AJ728*AP728+AK728*AO728)</f>
        <v>0</v>
      </c>
      <c r="AW728" s="49">
        <f t="shared" ref="AW728" si="4143">(180/PI())*ATAN(-1*(AS725/AR725))</f>
        <v>-52.628702771485031</v>
      </c>
      <c r="AY728" s="140">
        <f t="shared" ref="AY728" si="4144">20*LOG(((1-(10^(AW725/20)^2)*(1-((1-AY725)/(1+AY725))^2))^0.5))</f>
        <v>-6.2455188445323046E-3</v>
      </c>
      <c r="AZ728" s="13"/>
      <c r="BA728" s="36"/>
      <c r="BB728" s="36"/>
      <c r="BC728" s="36"/>
      <c r="BD728" s="36"/>
    </row>
    <row r="729" spans="2:56" ht="18.600000000000001" customHeight="1">
      <c r="AY729" s="37"/>
    </row>
    <row r="730" spans="2:56" ht="18.600000000000001" customHeight="1" thickBot="1">
      <c r="D730" s="22" t="s">
        <v>60</v>
      </c>
      <c r="E730" s="22"/>
      <c r="F730" s="22"/>
      <c r="G730" s="22"/>
      <c r="H730" s="22"/>
      <c r="I730" s="22" t="s">
        <v>61</v>
      </c>
      <c r="J730" s="22"/>
      <c r="K730" s="22"/>
      <c r="L730" s="22"/>
      <c r="M730" s="23"/>
      <c r="N730" s="23"/>
      <c r="O730" s="28" t="s">
        <v>62</v>
      </c>
      <c r="P730" s="23"/>
      <c r="Q730" s="23"/>
      <c r="R730" s="23"/>
      <c r="S730" s="22"/>
      <c r="T730" s="22" t="s">
        <v>63</v>
      </c>
      <c r="U730" s="23"/>
      <c r="V730" s="23"/>
      <c r="W730" s="23"/>
      <c r="X730" s="23"/>
      <c r="Y730" s="28" t="s">
        <v>64</v>
      </c>
      <c r="Z730" s="23"/>
      <c r="AA730" s="23"/>
      <c r="AB730" s="23"/>
      <c r="AC730" s="28" t="s">
        <v>65</v>
      </c>
      <c r="AD730" s="22"/>
      <c r="AE730" s="22"/>
      <c r="AF730" s="22"/>
      <c r="AG730" s="22"/>
      <c r="AH730" s="23"/>
      <c r="AI730" s="28" t="s">
        <v>66</v>
      </c>
      <c r="AJ730" s="23"/>
      <c r="AK730" s="23"/>
      <c r="AL730" s="22"/>
      <c r="AM730" s="28" t="s">
        <v>67</v>
      </c>
      <c r="AN730" s="22"/>
      <c r="AO730" s="23"/>
      <c r="AP730" s="23"/>
      <c r="AQ730" s="23"/>
      <c r="AR730" s="23"/>
      <c r="AS730" s="28" t="s">
        <v>68</v>
      </c>
      <c r="AT730" s="23"/>
      <c r="AU730" s="23"/>
    </row>
    <row r="731" spans="2:56" ht="18.600000000000001" customHeight="1" thickBot="1">
      <c r="B731" s="11"/>
      <c r="D731" s="212" t="s">
        <v>69</v>
      </c>
      <c r="E731" s="213"/>
      <c r="F731" s="214" t="s">
        <v>70</v>
      </c>
      <c r="G731" s="215"/>
      <c r="H731" s="207"/>
      <c r="I731" s="212" t="s">
        <v>71</v>
      </c>
      <c r="J731" s="213"/>
      <c r="K731" s="214" t="s">
        <v>72</v>
      </c>
      <c r="L731" s="215"/>
      <c r="M731" s="23"/>
      <c r="N731" s="208" t="s">
        <v>73</v>
      </c>
      <c r="O731" s="209"/>
      <c r="P731" s="210" t="s">
        <v>74</v>
      </c>
      <c r="Q731" s="211"/>
      <c r="R731" s="23"/>
      <c r="S731" s="212" t="s">
        <v>75</v>
      </c>
      <c r="T731" s="213"/>
      <c r="U731" s="214" t="s">
        <v>76</v>
      </c>
      <c r="V731" s="215"/>
      <c r="W731" s="22"/>
      <c r="X731" s="208" t="s">
        <v>77</v>
      </c>
      <c r="Y731" s="209"/>
      <c r="Z731" s="210" t="s">
        <v>78</v>
      </c>
      <c r="AA731" s="211"/>
      <c r="AB731" s="22"/>
      <c r="AC731" s="212" t="s">
        <v>79</v>
      </c>
      <c r="AD731" s="213"/>
      <c r="AE731" s="214" t="s">
        <v>80</v>
      </c>
      <c r="AF731" s="215"/>
      <c r="AG731" s="22"/>
      <c r="AH731" s="208" t="s">
        <v>81</v>
      </c>
      <c r="AI731" s="209"/>
      <c r="AJ731" s="210" t="s">
        <v>82</v>
      </c>
      <c r="AK731" s="211"/>
      <c r="AL731" s="22"/>
      <c r="AM731" s="212" t="s">
        <v>83</v>
      </c>
      <c r="AN731" s="213"/>
      <c r="AO731" s="214" t="s">
        <v>84</v>
      </c>
      <c r="AP731" s="215"/>
      <c r="AQ731" s="23"/>
      <c r="AR731" s="208" t="s">
        <v>85</v>
      </c>
      <c r="AS731" s="209"/>
      <c r="AT731" s="210" t="s">
        <v>86</v>
      </c>
      <c r="AU731" s="211"/>
      <c r="AW731" s="29" t="s">
        <v>4</v>
      </c>
      <c r="AY731" s="136" t="s">
        <v>46</v>
      </c>
      <c r="AZ731" s="13"/>
      <c r="BA731" s="36"/>
      <c r="BB731" s="36"/>
      <c r="BC731" s="36"/>
      <c r="BD731" s="36"/>
    </row>
    <row r="732" spans="2:56" ht="18.600000000000001" customHeight="1" thickTop="1" thickBot="1">
      <c r="B732" s="40">
        <v>2.1</v>
      </c>
      <c r="D732" s="1">
        <v>1</v>
      </c>
      <c r="E732" s="7">
        <v>0</v>
      </c>
      <c r="F732" s="2">
        <v>0</v>
      </c>
      <c r="G732" s="8">
        <v>0</v>
      </c>
      <c r="I732" s="1">
        <v>1</v>
      </c>
      <c r="J732" s="9">
        <v>0</v>
      </c>
      <c r="K732" s="2">
        <v>0</v>
      </c>
      <c r="L732" s="9">
        <f t="shared" ref="L732" si="4145">IF(0=(1-$J$9*$K$9*$B732^2),10^14,$B732*$K$9/(1-$J$9*$K$9*$B732^2))</f>
        <v>-6.7321554099417593</v>
      </c>
      <c r="N732" s="1">
        <f t="shared" ref="N732" si="4146">D732*I732+F732*I735-E732*J732-G732*J735</f>
        <v>1</v>
      </c>
      <c r="O732" s="9">
        <f t="shared" ref="O732" si="4147">(D732*J732+E732*I732+F732*J735+G732*I735)</f>
        <v>0</v>
      </c>
      <c r="P732" s="2">
        <f t="shared" ref="P732" si="4148">D732*K732+F732*K735-E732*L732-G732*L735</f>
        <v>0</v>
      </c>
      <c r="Q732" s="8">
        <f t="shared" ref="Q732" si="4149">(D732*L732+E732*K732+F732*L735+G732*K735)</f>
        <v>-6.7321554099417593</v>
      </c>
      <c r="S732" s="1">
        <v>1</v>
      </c>
      <c r="T732" s="7">
        <v>0</v>
      </c>
      <c r="U732" s="2">
        <v>0</v>
      </c>
      <c r="V732" s="8">
        <v>0</v>
      </c>
      <c r="X732" s="1">
        <f t="shared" ref="X732" si="4150">N732*S732+P732*S735-O732*T732-Q732*T735</f>
        <v>18.096369252945788</v>
      </c>
      <c r="Y732" s="9">
        <f t="shared" ref="Y732" si="4151">(N732*T732+O732*S732+P732*T735+Q732*S735)</f>
        <v>0</v>
      </c>
      <c r="Z732" s="2">
        <f t="shared" ref="Z732" si="4152">N732*U732+P732*U735-O732*V732-Q732*V735</f>
        <v>0</v>
      </c>
      <c r="AA732" s="8">
        <f t="shared" ref="AA732" si="4153">(N732*V732+O732*U732+P732*V735+Q732*U735)</f>
        <v>-6.7321554099417593</v>
      </c>
      <c r="AB732" s="22"/>
      <c r="AC732" s="1">
        <v>1</v>
      </c>
      <c r="AD732" s="9">
        <v>0</v>
      </c>
      <c r="AE732" s="2">
        <v>0</v>
      </c>
      <c r="AF732" s="9">
        <f t="shared" ref="AF732" si="4154">$B732*$AE$9</f>
        <v>1.7024490000000001</v>
      </c>
      <c r="AH732" s="1">
        <f t="shared" ref="AH732" si="4155">X732*AC732+Z732*AC735-Y732*AD732-AA732*AD735</f>
        <v>18.096369252945788</v>
      </c>
      <c r="AI732" s="9">
        <f t="shared" ref="AI732" si="4156">(X732*AD732+Y732*AC732+Z732*AD735+AA732*AC735)</f>
        <v>0</v>
      </c>
      <c r="AJ732" s="2">
        <f t="shared" ref="AJ732" si="4157">X732*AE732+Z732*AE735-Y732*AF732-AA732*AF735</f>
        <v>0</v>
      </c>
      <c r="AK732" s="8">
        <f t="shared" ref="AK732" si="4158">(X732*AF732+Y732*AE732+Z732*AF735+AA732*AE735)</f>
        <v>24.075990328366544</v>
      </c>
      <c r="AM732" s="18">
        <v>1</v>
      </c>
      <c r="AN732" s="25">
        <v>0</v>
      </c>
      <c r="AO732" s="14">
        <v>0</v>
      </c>
      <c r="AP732" s="24">
        <v>0</v>
      </c>
      <c r="AR732" s="1">
        <f t="shared" ref="AR732" si="4159">AH732*AM732+AJ732*AM735-AI732*AN732-AK732*AN735</f>
        <v>18.096369252945788</v>
      </c>
      <c r="AS732" s="9">
        <f t="shared" ref="AS732" si="4160">(AH732*AN732+AI732*AM732+AJ732*AN735+AK732*AM735)</f>
        <v>24.075990328366544</v>
      </c>
      <c r="AT732" s="2">
        <f t="shared" ref="AT732" si="4161">AH732*AO732+AJ732*AO735-AI732*AP732-AK732*AP735</f>
        <v>0</v>
      </c>
      <c r="AU732" s="8">
        <f t="shared" ref="AU732" si="4162">(AH732*AP732+AI732*AO732+AJ732*AP735+AK732*AO735)</f>
        <v>24.075990328366544</v>
      </c>
      <c r="AW732" s="30">
        <f t="shared" ref="AW732" si="4163">20*LOG(((1+$AN$9)/$AN$9)/((AR732+AR735)^2+(AS732+AS735)^2)^0.5)</f>
        <v>-27.978286716770082</v>
      </c>
      <c r="AY732" s="137">
        <f t="shared" ref="AY732" si="4164">((AR732^2+AS732^2)^0.5)/((AR735^2+AS735^2)^0.5)</f>
        <v>0.75246960379116479</v>
      </c>
      <c r="AZ732" s="13"/>
      <c r="BA732" s="36"/>
      <c r="BB732" s="36"/>
      <c r="BC732" s="36"/>
      <c r="BD732" s="36"/>
    </row>
    <row r="733" spans="2:56" ht="18.600000000000001" customHeight="1" thickBot="1">
      <c r="D733" s="3"/>
      <c r="G733" s="4"/>
      <c r="I733" s="3"/>
      <c r="L733" s="4"/>
      <c r="N733" s="3"/>
      <c r="Q733" s="4"/>
      <c r="S733" s="3"/>
      <c r="V733" s="4"/>
      <c r="X733" s="3"/>
      <c r="AA733" s="4"/>
      <c r="AC733" s="3"/>
      <c r="AF733" s="4"/>
      <c r="AH733" s="3"/>
      <c r="AK733" s="4"/>
      <c r="AM733" s="18"/>
      <c r="AN733" s="14"/>
      <c r="AO733" s="14"/>
      <c r="AP733" s="19"/>
      <c r="AR733" s="3"/>
      <c r="AU733" s="4"/>
      <c r="AY733" s="138"/>
      <c r="AZ733" s="13"/>
      <c r="BA733" s="36"/>
      <c r="BB733" s="36"/>
      <c r="BC733" s="36"/>
      <c r="BD733" s="36"/>
    </row>
    <row r="734" spans="2:56" ht="18.600000000000001" customHeight="1" thickBot="1">
      <c r="D734" s="216" t="s">
        <v>87</v>
      </c>
      <c r="E734" s="217"/>
      <c r="F734" s="218" t="s">
        <v>88</v>
      </c>
      <c r="G734" s="219"/>
      <c r="H734" s="207"/>
      <c r="I734" s="216" t="s">
        <v>89</v>
      </c>
      <c r="J734" s="217"/>
      <c r="K734" s="218" t="s">
        <v>90</v>
      </c>
      <c r="L734" s="219"/>
      <c r="N734" s="208" t="s">
        <v>7</v>
      </c>
      <c r="O734" s="209"/>
      <c r="P734" s="210" t="s">
        <v>8</v>
      </c>
      <c r="Q734" s="211"/>
      <c r="S734" s="216" t="s">
        <v>91</v>
      </c>
      <c r="T734" s="217"/>
      <c r="U734" s="218" t="s">
        <v>92</v>
      </c>
      <c r="V734" s="219"/>
      <c r="W734" s="22"/>
      <c r="X734" s="208" t="s">
        <v>93</v>
      </c>
      <c r="Y734" s="209"/>
      <c r="Z734" s="210" t="s">
        <v>94</v>
      </c>
      <c r="AA734" s="211"/>
      <c r="AB734" s="22"/>
      <c r="AC734" s="216" t="s">
        <v>3</v>
      </c>
      <c r="AD734" s="217"/>
      <c r="AE734" s="218" t="s">
        <v>2</v>
      </c>
      <c r="AF734" s="219"/>
      <c r="AG734" s="22"/>
      <c r="AH734" s="208" t="s">
        <v>95</v>
      </c>
      <c r="AI734" s="209"/>
      <c r="AJ734" s="210" t="s">
        <v>96</v>
      </c>
      <c r="AK734" s="211"/>
      <c r="AL734" s="22"/>
      <c r="AM734" s="216" t="s">
        <v>97</v>
      </c>
      <c r="AN734" s="217"/>
      <c r="AO734" s="218" t="s">
        <v>98</v>
      </c>
      <c r="AP734" s="219"/>
      <c r="AR734" s="208" t="s">
        <v>99</v>
      </c>
      <c r="AS734" s="209"/>
      <c r="AT734" s="210" t="s">
        <v>100</v>
      </c>
      <c r="AU734" s="211"/>
      <c r="AW734" s="48" t="s">
        <v>10</v>
      </c>
      <c r="AY734" s="139" t="s">
        <v>47</v>
      </c>
      <c r="AZ734" s="13"/>
      <c r="BA734" s="36"/>
      <c r="BB734" s="36"/>
      <c r="BC734" s="36"/>
      <c r="BD734" s="36"/>
    </row>
    <row r="735" spans="2:56" ht="18.600000000000001" customHeight="1" thickTop="1" thickBot="1">
      <c r="D735" s="1">
        <v>0</v>
      </c>
      <c r="E735" s="8">
        <f t="shared" ref="E735" si="4165">$E$9*$B732</f>
        <v>1.1900910000000002</v>
      </c>
      <c r="F735" s="2">
        <v>1</v>
      </c>
      <c r="G735" s="8">
        <v>0</v>
      </c>
      <c r="I735" s="1">
        <v>0</v>
      </c>
      <c r="J735" s="9">
        <v>0</v>
      </c>
      <c r="K735" s="2">
        <v>1</v>
      </c>
      <c r="L735" s="8">
        <v>0</v>
      </c>
      <c r="N735" s="1">
        <f t="shared" ref="N735" si="4166">D735*I732+F735*I735-E735*J732-G735*J735</f>
        <v>0</v>
      </c>
      <c r="O735" s="9">
        <f t="shared" ref="O735" si="4167">(D735*J732+E735*I732+F735*J735+G735*I735)</f>
        <v>1.1900910000000002</v>
      </c>
      <c r="P735" s="2">
        <f t="shared" ref="P735" si="4168">D735*K732+F735*K735-E735*L732-G735*L735</f>
        <v>9.011877563973</v>
      </c>
      <c r="Q735" s="8">
        <f t="shared" ref="Q735" si="4169">(D735*L732+E735*K732+F735*L735+G735*K735)</f>
        <v>0</v>
      </c>
      <c r="S735" s="1">
        <v>0</v>
      </c>
      <c r="T735" s="8">
        <f t="shared" ref="T735" si="4170">$T$9*$B732</f>
        <v>2.5395090000000002</v>
      </c>
      <c r="U735" s="2">
        <v>1</v>
      </c>
      <c r="V735" s="8">
        <v>0</v>
      </c>
      <c r="X735" s="1">
        <f t="shared" ref="X735" si="4171">N735*S732+P735*S735-O735*T732-Q735*T735</f>
        <v>0</v>
      </c>
      <c r="Y735" s="9">
        <f t="shared" ref="Y735" si="4172">(N735*T732+O735*S732+P735*T735+Q735*S735)</f>
        <v>24.075835180607509</v>
      </c>
      <c r="Z735" s="2">
        <f t="shared" ref="Z735" si="4173">N735*U732+P735*U735-O735*V732-Q735*V735</f>
        <v>9.011877563973</v>
      </c>
      <c r="AA735" s="8">
        <f t="shared" ref="AA735" si="4174">(N735*V732+O735*U732+P735*V735+Q735*U735)</f>
        <v>0</v>
      </c>
      <c r="AB735" s="22"/>
      <c r="AC735" s="1">
        <v>0</v>
      </c>
      <c r="AD735" s="9">
        <v>0</v>
      </c>
      <c r="AE735" s="2">
        <v>1</v>
      </c>
      <c r="AF735" s="8">
        <v>0</v>
      </c>
      <c r="AH735" s="1">
        <f t="shared" ref="AH735" si="4175">X735*AC732+Z735*AC735-Y735*AD732-AA735*AD735</f>
        <v>0</v>
      </c>
      <c r="AI735" s="9">
        <f t="shared" ref="AI735" si="4176">(X735*AD732+Y735*AC732+Z735*AD735+AA735*AC735)</f>
        <v>24.075835180607509</v>
      </c>
      <c r="AJ735" s="2">
        <f t="shared" ref="AJ735" si="4177">X735*AE732+Z735*AE735-Y735*AF732-AA735*AF735</f>
        <v>-31.976003963417071</v>
      </c>
      <c r="AK735" s="8">
        <f t="shared" ref="AK735" si="4178">(X735*AF732+Y735*AE732+Z735*AF735+AA735*AE735)</f>
        <v>0</v>
      </c>
      <c r="AM735" s="20">
        <f t="shared" ref="AM735" si="4179">1/$AN$9</f>
        <v>1</v>
      </c>
      <c r="AN735" s="27">
        <v>0</v>
      </c>
      <c r="AO735" s="21">
        <v>1</v>
      </c>
      <c r="AP735" s="26">
        <v>0</v>
      </c>
      <c r="AR735" s="1">
        <f t="shared" ref="AR735" si="4180">AH735*AM732+AJ735*AM735-AI735*AN732-AK735*AN735</f>
        <v>-31.976003963417071</v>
      </c>
      <c r="AS735" s="9">
        <f t="shared" ref="AS735" si="4181">(AH735*AN732+AI735*AM732+AJ735*AN735+AK735*AM735)</f>
        <v>24.075835180607509</v>
      </c>
      <c r="AT735" s="2">
        <f t="shared" ref="AT735" si="4182">AH735*AO732+AJ735*AO735-AI735*AP732-AK735*AP735</f>
        <v>-31.976003963417071</v>
      </c>
      <c r="AU735" s="8">
        <f t="shared" ref="AU735" si="4183">(AH735*AP732+AI735*AO732+AJ735*AP735+AK735*AO735)</f>
        <v>0</v>
      </c>
      <c r="AW735" s="49">
        <f t="shared" ref="AW735" si="4184">(180/PI())*ATAN(-1*(AS732/AR732))</f>
        <v>-53.070176440289053</v>
      </c>
      <c r="AY735" s="140">
        <f t="shared" ref="AY735" si="4185">20*LOG(((1-(10^(AW732/20)^2)*(1-((1-AY732)/(1+AY732))^2))^0.5))</f>
        <v>-6.7848898982236054E-3</v>
      </c>
      <c r="AZ735" s="13"/>
      <c r="BA735" s="36"/>
      <c r="BB735" s="36"/>
      <c r="BC735" s="36"/>
      <c r="BD735" s="36"/>
    </row>
    <row r="736" spans="2:56" ht="18.600000000000001" customHeight="1">
      <c r="AY736" s="37"/>
    </row>
    <row r="737" spans="2:56" ht="18.600000000000001" customHeight="1" thickBot="1">
      <c r="D737" s="22" t="s">
        <v>60</v>
      </c>
      <c r="E737" s="22"/>
      <c r="F737" s="22"/>
      <c r="G737" s="22"/>
      <c r="H737" s="22"/>
      <c r="I737" s="22" t="s">
        <v>61</v>
      </c>
      <c r="J737" s="22"/>
      <c r="K737" s="22"/>
      <c r="L737" s="22"/>
      <c r="M737" s="23"/>
      <c r="N737" s="23"/>
      <c r="O737" s="28" t="s">
        <v>62</v>
      </c>
      <c r="P737" s="23"/>
      <c r="Q737" s="23"/>
      <c r="R737" s="23"/>
      <c r="S737" s="22"/>
      <c r="T737" s="22" t="s">
        <v>63</v>
      </c>
      <c r="U737" s="23"/>
      <c r="V737" s="23"/>
      <c r="W737" s="23"/>
      <c r="X737" s="23"/>
      <c r="Y737" s="28" t="s">
        <v>64</v>
      </c>
      <c r="Z737" s="23"/>
      <c r="AA737" s="23"/>
      <c r="AB737" s="23"/>
      <c r="AC737" s="28" t="s">
        <v>65</v>
      </c>
      <c r="AD737" s="22"/>
      <c r="AE737" s="22"/>
      <c r="AF737" s="22"/>
      <c r="AG737" s="22"/>
      <c r="AH737" s="23"/>
      <c r="AI737" s="28" t="s">
        <v>66</v>
      </c>
      <c r="AJ737" s="23"/>
      <c r="AK737" s="23"/>
      <c r="AL737" s="22"/>
      <c r="AM737" s="28" t="s">
        <v>67</v>
      </c>
      <c r="AN737" s="22"/>
      <c r="AO737" s="23"/>
      <c r="AP737" s="23"/>
      <c r="AQ737" s="23"/>
      <c r="AR737" s="23"/>
      <c r="AS737" s="28" t="s">
        <v>68</v>
      </c>
      <c r="AT737" s="23"/>
      <c r="AU737" s="23"/>
    </row>
    <row r="738" spans="2:56" ht="18.600000000000001" customHeight="1" thickBot="1">
      <c r="B738" s="11"/>
      <c r="D738" s="212" t="s">
        <v>69</v>
      </c>
      <c r="E738" s="213"/>
      <c r="F738" s="214" t="s">
        <v>70</v>
      </c>
      <c r="G738" s="215"/>
      <c r="H738" s="207"/>
      <c r="I738" s="212" t="s">
        <v>71</v>
      </c>
      <c r="J738" s="213"/>
      <c r="K738" s="214" t="s">
        <v>72</v>
      </c>
      <c r="L738" s="215"/>
      <c r="M738" s="23"/>
      <c r="N738" s="208" t="s">
        <v>73</v>
      </c>
      <c r="O738" s="209"/>
      <c r="P738" s="210" t="s">
        <v>74</v>
      </c>
      <c r="Q738" s="211"/>
      <c r="R738" s="23"/>
      <c r="S738" s="212" t="s">
        <v>75</v>
      </c>
      <c r="T738" s="213"/>
      <c r="U738" s="214" t="s">
        <v>76</v>
      </c>
      <c r="V738" s="215"/>
      <c r="W738" s="22"/>
      <c r="X738" s="208" t="s">
        <v>77</v>
      </c>
      <c r="Y738" s="209"/>
      <c r="Z738" s="210" t="s">
        <v>78</v>
      </c>
      <c r="AA738" s="211"/>
      <c r="AB738" s="22"/>
      <c r="AC738" s="212" t="s">
        <v>79</v>
      </c>
      <c r="AD738" s="213"/>
      <c r="AE738" s="214" t="s">
        <v>80</v>
      </c>
      <c r="AF738" s="215"/>
      <c r="AG738" s="22"/>
      <c r="AH738" s="208" t="s">
        <v>81</v>
      </c>
      <c r="AI738" s="209"/>
      <c r="AJ738" s="210" t="s">
        <v>82</v>
      </c>
      <c r="AK738" s="211"/>
      <c r="AL738" s="22"/>
      <c r="AM738" s="212" t="s">
        <v>83</v>
      </c>
      <c r="AN738" s="213"/>
      <c r="AO738" s="214" t="s">
        <v>84</v>
      </c>
      <c r="AP738" s="215"/>
      <c r="AQ738" s="23"/>
      <c r="AR738" s="208" t="s">
        <v>85</v>
      </c>
      <c r="AS738" s="209"/>
      <c r="AT738" s="210" t="s">
        <v>86</v>
      </c>
      <c r="AU738" s="211"/>
      <c r="AW738" s="29" t="s">
        <v>4</v>
      </c>
      <c r="AY738" s="136" t="s">
        <v>46</v>
      </c>
      <c r="AZ738" s="13"/>
      <c r="BA738" s="36"/>
      <c r="BB738" s="36"/>
      <c r="BC738" s="36"/>
      <c r="BD738" s="36"/>
    </row>
    <row r="739" spans="2:56" ht="18.600000000000001" customHeight="1" thickTop="1" thickBot="1">
      <c r="B739" s="40">
        <v>2.12</v>
      </c>
      <c r="D739" s="1">
        <v>1</v>
      </c>
      <c r="E739" s="7">
        <v>0</v>
      </c>
      <c r="F739" s="2">
        <v>0</v>
      </c>
      <c r="G739" s="8">
        <v>0</v>
      </c>
      <c r="I739" s="1">
        <v>1</v>
      </c>
      <c r="J739" s="9">
        <v>0</v>
      </c>
      <c r="K739" s="2">
        <v>0</v>
      </c>
      <c r="L739" s="9">
        <f t="shared" ref="L739" si="4186">IF(0=(1-$J$9*$K$9*$B739^2),10^14,$B739*$K$9/(1-$J$9*$K$9*$B739^2))</f>
        <v>-6.2771707133533532</v>
      </c>
      <c r="N739" s="1">
        <f t="shared" ref="N739" si="4187">D739*I739+F739*I742-E739*J739-G739*J742</f>
        <v>1</v>
      </c>
      <c r="O739" s="9">
        <f t="shared" ref="O739" si="4188">(D739*J739+E739*I739+F739*J742+G739*I742)</f>
        <v>0</v>
      </c>
      <c r="P739" s="2">
        <f t="shared" ref="P739" si="4189">D739*K739+F739*K742-E739*L739-G739*L742</f>
        <v>0</v>
      </c>
      <c r="Q739" s="8">
        <f t="shared" ref="Q739" si="4190">(D739*L739+E739*K739+F739*L742+G739*K742)</f>
        <v>-6.2771707133533532</v>
      </c>
      <c r="S739" s="1">
        <v>1</v>
      </c>
      <c r="T739" s="7">
        <v>0</v>
      </c>
      <c r="U739" s="2">
        <v>0</v>
      </c>
      <c r="V739" s="8">
        <v>0</v>
      </c>
      <c r="X739" s="1">
        <f t="shared" ref="X739" si="4191">N739*S739+P739*S742-O739*T739-Q739*T742</f>
        <v>17.092749916536281</v>
      </c>
      <c r="Y739" s="9">
        <f t="shared" ref="Y739" si="4192">(N739*T739+O739*S739+P739*T742+Q739*S742)</f>
        <v>0</v>
      </c>
      <c r="Z739" s="2">
        <f t="shared" ref="Z739" si="4193">N739*U739+P739*U742-O739*V739-Q739*V742</f>
        <v>0</v>
      </c>
      <c r="AA739" s="8">
        <f t="shared" ref="AA739" si="4194">(N739*V739+O739*U739+P739*V742+Q739*U742)</f>
        <v>-6.2771707133533532</v>
      </c>
      <c r="AB739" s="22"/>
      <c r="AC739" s="1">
        <v>1</v>
      </c>
      <c r="AD739" s="9">
        <v>0</v>
      </c>
      <c r="AE739" s="2">
        <v>0</v>
      </c>
      <c r="AF739" s="9">
        <f t="shared" ref="AF739" si="4195">$B739*$AE$9</f>
        <v>1.7186628000000002</v>
      </c>
      <c r="AH739" s="1">
        <f t="shared" ref="AH739" si="4196">X739*AC739+Z739*AC742-Y739*AD739-AA739*AD742</f>
        <v>17.092749916536281</v>
      </c>
      <c r="AI739" s="9">
        <f t="shared" ref="AI739" si="4197">(X739*AD739+Y739*AC739+Z739*AD742+AA739*AC742)</f>
        <v>0</v>
      </c>
      <c r="AJ739" s="2">
        <f t="shared" ref="AJ739" si="4198">X739*AE739+Z739*AE742-Y739*AF739-AA739*AF742</f>
        <v>0</v>
      </c>
      <c r="AK739" s="8">
        <f t="shared" ref="AK739" si="4199">(X739*AF739+Y739*AE739+Z739*AF742+AA739*AE742)</f>
        <v>23.099502717900659</v>
      </c>
      <c r="AM739" s="18">
        <v>1</v>
      </c>
      <c r="AN739" s="25">
        <v>0</v>
      </c>
      <c r="AO739" s="14">
        <v>0</v>
      </c>
      <c r="AP739" s="24">
        <v>0</v>
      </c>
      <c r="AR739" s="1">
        <f t="shared" ref="AR739" si="4200">AH739*AM739+AJ739*AM742-AI739*AN739-AK739*AN742</f>
        <v>17.092749916536281</v>
      </c>
      <c r="AS739" s="9">
        <f t="shared" ref="AS739" si="4201">(AH739*AN739+AI739*AM739+AJ739*AN742+AK739*AM742)</f>
        <v>23.099502717900659</v>
      </c>
      <c r="AT739" s="2">
        <f t="shared" ref="AT739" si="4202">AH739*AO739+AJ739*AO742-AI739*AP739-AK739*AP742</f>
        <v>0</v>
      </c>
      <c r="AU739" s="8">
        <f t="shared" ref="AU739" si="4203">(AH739*AP739+AI739*AO739+AJ739*AP742+AK739*AO742)</f>
        <v>23.099502717900659</v>
      </c>
      <c r="AW739" s="30">
        <f t="shared" ref="AW739" si="4204">20*LOG(((1+$AN$9)/$AN$9)/((AR739+AR742)^2+(AS739+AS742)^2)^0.5)</f>
        <v>-27.657017855024076</v>
      </c>
      <c r="AY739" s="137">
        <f t="shared" ref="AY739" si="4205">((AR739^2+AS739^2)^0.5)/((AR742^2+AS742^2)^0.5)</f>
        <v>0.740863445553126</v>
      </c>
      <c r="AZ739" s="13"/>
      <c r="BA739" s="36"/>
      <c r="BB739" s="36"/>
      <c r="BC739" s="36"/>
      <c r="BD739" s="36"/>
    </row>
    <row r="740" spans="2:56" ht="18.600000000000001" customHeight="1" thickBot="1">
      <c r="D740" s="3"/>
      <c r="G740" s="4"/>
      <c r="I740" s="3"/>
      <c r="L740" s="4"/>
      <c r="N740" s="3"/>
      <c r="Q740" s="4"/>
      <c r="S740" s="3"/>
      <c r="V740" s="4"/>
      <c r="X740" s="3"/>
      <c r="AA740" s="4"/>
      <c r="AC740" s="3"/>
      <c r="AF740" s="4"/>
      <c r="AH740" s="3"/>
      <c r="AK740" s="4"/>
      <c r="AM740" s="18"/>
      <c r="AN740" s="14"/>
      <c r="AO740" s="14"/>
      <c r="AP740" s="19"/>
      <c r="AR740" s="3"/>
      <c r="AU740" s="4"/>
      <c r="AY740" s="138"/>
      <c r="AZ740" s="13"/>
      <c r="BA740" s="36"/>
      <c r="BB740" s="36"/>
      <c r="BC740" s="36"/>
      <c r="BD740" s="36"/>
    </row>
    <row r="741" spans="2:56" ht="18.600000000000001" customHeight="1" thickBot="1">
      <c r="D741" s="216" t="s">
        <v>87</v>
      </c>
      <c r="E741" s="217"/>
      <c r="F741" s="218" t="s">
        <v>88</v>
      </c>
      <c r="G741" s="219"/>
      <c r="H741" s="207"/>
      <c r="I741" s="216" t="s">
        <v>89</v>
      </c>
      <c r="J741" s="217"/>
      <c r="K741" s="218" t="s">
        <v>90</v>
      </c>
      <c r="L741" s="219"/>
      <c r="N741" s="208" t="s">
        <v>7</v>
      </c>
      <c r="O741" s="209"/>
      <c r="P741" s="210" t="s">
        <v>8</v>
      </c>
      <c r="Q741" s="211"/>
      <c r="S741" s="216" t="s">
        <v>91</v>
      </c>
      <c r="T741" s="217"/>
      <c r="U741" s="218" t="s">
        <v>92</v>
      </c>
      <c r="V741" s="219"/>
      <c r="W741" s="22"/>
      <c r="X741" s="208" t="s">
        <v>93</v>
      </c>
      <c r="Y741" s="209"/>
      <c r="Z741" s="210" t="s">
        <v>94</v>
      </c>
      <c r="AA741" s="211"/>
      <c r="AB741" s="22"/>
      <c r="AC741" s="216" t="s">
        <v>3</v>
      </c>
      <c r="AD741" s="217"/>
      <c r="AE741" s="218" t="s">
        <v>2</v>
      </c>
      <c r="AF741" s="219"/>
      <c r="AG741" s="22"/>
      <c r="AH741" s="208" t="s">
        <v>95</v>
      </c>
      <c r="AI741" s="209"/>
      <c r="AJ741" s="210" t="s">
        <v>96</v>
      </c>
      <c r="AK741" s="211"/>
      <c r="AL741" s="22"/>
      <c r="AM741" s="216" t="s">
        <v>97</v>
      </c>
      <c r="AN741" s="217"/>
      <c r="AO741" s="218" t="s">
        <v>98</v>
      </c>
      <c r="AP741" s="219"/>
      <c r="AR741" s="208" t="s">
        <v>99</v>
      </c>
      <c r="AS741" s="209"/>
      <c r="AT741" s="210" t="s">
        <v>100</v>
      </c>
      <c r="AU741" s="211"/>
      <c r="AW741" s="48" t="s">
        <v>10</v>
      </c>
      <c r="AY741" s="139" t="s">
        <v>47</v>
      </c>
      <c r="AZ741" s="13"/>
      <c r="BA741" s="36"/>
      <c r="BB741" s="36"/>
      <c r="BC741" s="36"/>
      <c r="BD741" s="36"/>
    </row>
    <row r="742" spans="2:56" ht="18.600000000000001" customHeight="1" thickTop="1" thickBot="1">
      <c r="D742" s="1">
        <v>0</v>
      </c>
      <c r="E742" s="8">
        <f t="shared" ref="E742" si="4206">$E$9*$B739</f>
        <v>1.2014252000000001</v>
      </c>
      <c r="F742" s="2">
        <v>1</v>
      </c>
      <c r="G742" s="8">
        <v>0</v>
      </c>
      <c r="I742" s="1">
        <v>0</v>
      </c>
      <c r="J742" s="9">
        <v>0</v>
      </c>
      <c r="K742" s="2">
        <v>1</v>
      </c>
      <c r="L742" s="8">
        <v>0</v>
      </c>
      <c r="N742" s="1">
        <f t="shared" ref="N742" si="4207">D742*I739+F742*I742-E742*J739-G742*J742</f>
        <v>0</v>
      </c>
      <c r="O742" s="9">
        <f t="shared" ref="O742" si="4208">(D742*J739+E742*I739+F742*J742+G742*I742)</f>
        <v>1.2014252000000001</v>
      </c>
      <c r="P742" s="2">
        <f t="shared" ref="P742" si="4209">D742*K739+F742*K742-E742*L739-G742*L742</f>
        <v>8.5415510797246945</v>
      </c>
      <c r="Q742" s="8">
        <f t="shared" ref="Q742" si="4210">(D742*L739+E742*K739+F742*L742+G742*K742)</f>
        <v>0</v>
      </c>
      <c r="S742" s="1">
        <v>0</v>
      </c>
      <c r="T742" s="8">
        <f t="shared" ref="T742" si="4211">$T$9*$B739</f>
        <v>2.5636947999999999</v>
      </c>
      <c r="U742" s="2">
        <v>1</v>
      </c>
      <c r="V742" s="8">
        <v>0</v>
      </c>
      <c r="X742" s="1">
        <f t="shared" ref="X742" si="4212">N742*S739+P742*S742-O742*T739-Q742*T742</f>
        <v>0</v>
      </c>
      <c r="Y742" s="9">
        <f t="shared" ref="Y742" si="4213">(N742*T739+O742*S739+P742*T742+Q742*S742)</f>
        <v>23.099355287024583</v>
      </c>
      <c r="Z742" s="2">
        <f t="shared" ref="Z742" si="4214">N742*U739+P742*U742-O742*V739-Q742*V742</f>
        <v>8.5415510797246945</v>
      </c>
      <c r="AA742" s="8">
        <f t="shared" ref="AA742" si="4215">(N742*V739+O742*U739+P742*V742+Q742*U742)</f>
        <v>0</v>
      </c>
      <c r="AB742" s="22"/>
      <c r="AC742" s="1">
        <v>0</v>
      </c>
      <c r="AD742" s="9">
        <v>0</v>
      </c>
      <c r="AE742" s="2">
        <v>1</v>
      </c>
      <c r="AF742" s="8">
        <v>0</v>
      </c>
      <c r="AH742" s="1">
        <f t="shared" ref="AH742" si="4216">X742*AC739+Z742*AC742-Y742*AD739-AA742*AD742</f>
        <v>0</v>
      </c>
      <c r="AI742" s="9">
        <f t="shared" ref="AI742" si="4217">(X742*AD739+Y742*AC739+Z742*AD742+AA742*AC742)</f>
        <v>23.099355287024583</v>
      </c>
      <c r="AJ742" s="2">
        <f t="shared" ref="AJ742" si="4218">X742*AE739+Z742*AE742-Y742*AF739-AA742*AF742</f>
        <v>-31.158451556067785</v>
      </c>
      <c r="AK742" s="8">
        <f t="shared" ref="AK742" si="4219">(X742*AF739+Y742*AE739+Z742*AF742+AA742*AE742)</f>
        <v>0</v>
      </c>
      <c r="AM742" s="20">
        <f t="shared" ref="AM742" si="4220">1/$AN$9</f>
        <v>1</v>
      </c>
      <c r="AN742" s="27">
        <v>0</v>
      </c>
      <c r="AO742" s="21">
        <v>1</v>
      </c>
      <c r="AP742" s="26">
        <v>0</v>
      </c>
      <c r="AR742" s="1">
        <f t="shared" ref="AR742" si="4221">AH742*AM739+AJ742*AM742-AI742*AN739-AK742*AN742</f>
        <v>-31.158451556067785</v>
      </c>
      <c r="AS742" s="9">
        <f t="shared" ref="AS742" si="4222">(AH742*AN739+AI742*AM739+AJ742*AN742+AK742*AM742)</f>
        <v>23.099355287024583</v>
      </c>
      <c r="AT742" s="2">
        <f t="shared" ref="AT742" si="4223">AH742*AO739+AJ742*AO742-AI742*AP739-AK742*AP742</f>
        <v>-31.158451556067785</v>
      </c>
      <c r="AU742" s="8">
        <f t="shared" ref="AU742" si="4224">(AH742*AP739+AI742*AO739+AJ742*AP742+AK742*AO742)</f>
        <v>0</v>
      </c>
      <c r="AW742" s="49">
        <f t="shared" ref="AW742" si="4225">(180/PI())*ATAN(-1*(AS739/AR739))</f>
        <v>-53.499972667940547</v>
      </c>
      <c r="AY742" s="140">
        <f t="shared" ref="AY742" si="4226">20*LOG(((1-(10^(AW739/20)^2)*(1-((1-AY739)/(1+AY739))^2))^0.5))</f>
        <v>-7.2898016402254363E-3</v>
      </c>
      <c r="AZ742" s="13"/>
      <c r="BA742" s="36"/>
      <c r="BB742" s="36"/>
      <c r="BC742" s="36"/>
      <c r="BD742" s="36"/>
    </row>
    <row r="743" spans="2:56" ht="18.600000000000001" customHeight="1">
      <c r="AY743" s="37"/>
    </row>
    <row r="744" spans="2:56" ht="18.600000000000001" customHeight="1" thickBot="1">
      <c r="D744" s="22" t="s">
        <v>60</v>
      </c>
      <c r="E744" s="22"/>
      <c r="F744" s="22"/>
      <c r="G744" s="22"/>
      <c r="H744" s="22"/>
      <c r="I744" s="22" t="s">
        <v>61</v>
      </c>
      <c r="J744" s="22"/>
      <c r="K744" s="22"/>
      <c r="L744" s="22"/>
      <c r="M744" s="23"/>
      <c r="N744" s="23"/>
      <c r="O744" s="28" t="s">
        <v>62</v>
      </c>
      <c r="P744" s="23"/>
      <c r="Q744" s="23"/>
      <c r="R744" s="23"/>
      <c r="S744" s="22"/>
      <c r="T744" s="22" t="s">
        <v>63</v>
      </c>
      <c r="U744" s="23"/>
      <c r="V744" s="23"/>
      <c r="W744" s="23"/>
      <c r="X744" s="23"/>
      <c r="Y744" s="28" t="s">
        <v>64</v>
      </c>
      <c r="Z744" s="23"/>
      <c r="AA744" s="23"/>
      <c r="AB744" s="23"/>
      <c r="AC744" s="28" t="s">
        <v>65</v>
      </c>
      <c r="AD744" s="22"/>
      <c r="AE744" s="22"/>
      <c r="AF744" s="22"/>
      <c r="AG744" s="22"/>
      <c r="AH744" s="23"/>
      <c r="AI744" s="28" t="s">
        <v>66</v>
      </c>
      <c r="AJ744" s="23"/>
      <c r="AK744" s="23"/>
      <c r="AL744" s="22"/>
      <c r="AM744" s="28" t="s">
        <v>67</v>
      </c>
      <c r="AN744" s="22"/>
      <c r="AO744" s="23"/>
      <c r="AP744" s="23"/>
      <c r="AQ744" s="23"/>
      <c r="AR744" s="23"/>
      <c r="AS744" s="28" t="s">
        <v>68</v>
      </c>
      <c r="AT744" s="23"/>
      <c r="AU744" s="23"/>
    </row>
    <row r="745" spans="2:56" ht="18.600000000000001" customHeight="1" thickBot="1">
      <c r="B745" s="11"/>
      <c r="D745" s="212" t="s">
        <v>69</v>
      </c>
      <c r="E745" s="213"/>
      <c r="F745" s="214" t="s">
        <v>70</v>
      </c>
      <c r="G745" s="215"/>
      <c r="H745" s="207"/>
      <c r="I745" s="212" t="s">
        <v>71</v>
      </c>
      <c r="J745" s="213"/>
      <c r="K745" s="214" t="s">
        <v>72</v>
      </c>
      <c r="L745" s="215"/>
      <c r="M745" s="23"/>
      <c r="N745" s="208" t="s">
        <v>73</v>
      </c>
      <c r="O745" s="209"/>
      <c r="P745" s="210" t="s">
        <v>74</v>
      </c>
      <c r="Q745" s="211"/>
      <c r="R745" s="23"/>
      <c r="S745" s="212" t="s">
        <v>75</v>
      </c>
      <c r="T745" s="213"/>
      <c r="U745" s="214" t="s">
        <v>76</v>
      </c>
      <c r="V745" s="215"/>
      <c r="W745" s="22"/>
      <c r="X745" s="208" t="s">
        <v>77</v>
      </c>
      <c r="Y745" s="209"/>
      <c r="Z745" s="210" t="s">
        <v>78</v>
      </c>
      <c r="AA745" s="211"/>
      <c r="AB745" s="22"/>
      <c r="AC745" s="212" t="s">
        <v>79</v>
      </c>
      <c r="AD745" s="213"/>
      <c r="AE745" s="214" t="s">
        <v>80</v>
      </c>
      <c r="AF745" s="215"/>
      <c r="AG745" s="22"/>
      <c r="AH745" s="208" t="s">
        <v>81</v>
      </c>
      <c r="AI745" s="209"/>
      <c r="AJ745" s="210" t="s">
        <v>82</v>
      </c>
      <c r="AK745" s="211"/>
      <c r="AL745" s="22"/>
      <c r="AM745" s="212" t="s">
        <v>83</v>
      </c>
      <c r="AN745" s="213"/>
      <c r="AO745" s="214" t="s">
        <v>84</v>
      </c>
      <c r="AP745" s="215"/>
      <c r="AQ745" s="23"/>
      <c r="AR745" s="208" t="s">
        <v>85</v>
      </c>
      <c r="AS745" s="209"/>
      <c r="AT745" s="210" t="s">
        <v>86</v>
      </c>
      <c r="AU745" s="211"/>
      <c r="AW745" s="29" t="s">
        <v>4</v>
      </c>
      <c r="AY745" s="136" t="s">
        <v>46</v>
      </c>
      <c r="AZ745" s="13"/>
      <c r="BA745" s="36"/>
      <c r="BB745" s="36"/>
      <c r="BC745" s="36"/>
      <c r="BD745" s="36"/>
    </row>
    <row r="746" spans="2:56" ht="18.600000000000001" customHeight="1" thickTop="1" thickBot="1">
      <c r="B746" s="40">
        <v>2.14</v>
      </c>
      <c r="D746" s="1">
        <v>1</v>
      </c>
      <c r="E746" s="7">
        <v>0</v>
      </c>
      <c r="F746" s="2">
        <v>0</v>
      </c>
      <c r="G746" s="8">
        <v>0</v>
      </c>
      <c r="I746" s="1">
        <v>1</v>
      </c>
      <c r="J746" s="9">
        <v>0</v>
      </c>
      <c r="K746" s="2">
        <v>0</v>
      </c>
      <c r="L746" s="9">
        <f t="shared" ref="L746" si="4227">IF(0=(1-$J$9*$K$9*$B746^2),10^14,$B746*$K$9/(1-$J$9*$K$9*$B746^2))</f>
        <v>-5.8828008314836895</v>
      </c>
      <c r="N746" s="1">
        <f t="shared" ref="N746" si="4228">D746*I746+F746*I749-E746*J746-G746*J749</f>
        <v>1</v>
      </c>
      <c r="O746" s="9">
        <f t="shared" ref="O746" si="4229">(D746*J746+E746*I746+F746*J749+G746*I749)</f>
        <v>0</v>
      </c>
      <c r="P746" s="2">
        <f t="shared" ref="P746" si="4230">D746*K746+F746*K749-E746*L746-G746*L749</f>
        <v>0</v>
      </c>
      <c r="Q746" s="8">
        <f t="shared" ref="Q746" si="4231">(D746*L746+E746*K746+F746*L749+G746*K749)</f>
        <v>-5.8828008314836895</v>
      </c>
      <c r="S746" s="1">
        <v>1</v>
      </c>
      <c r="T746" s="7">
        <v>0</v>
      </c>
      <c r="U746" s="2">
        <v>0</v>
      </c>
      <c r="V746" s="8">
        <v>0</v>
      </c>
      <c r="X746" s="1">
        <f t="shared" ref="X746" si="4232">N746*S746+P746*S749-O746*T746-Q746*T749</f>
        <v>16.223986145460508</v>
      </c>
      <c r="Y746" s="9">
        <f t="shared" ref="Y746" si="4233">(N746*T746+O746*S746+P746*T749+Q746*S749)</f>
        <v>0</v>
      </c>
      <c r="Z746" s="2">
        <f t="shared" ref="Z746" si="4234">N746*U746+P746*U749-O746*V746-Q746*V749</f>
        <v>0</v>
      </c>
      <c r="AA746" s="8">
        <f t="shared" ref="AA746" si="4235">(N746*V746+O746*U746+P746*V749+Q746*U749)</f>
        <v>-5.8828008314836895</v>
      </c>
      <c r="AB746" s="22"/>
      <c r="AC746" s="1">
        <v>1</v>
      </c>
      <c r="AD746" s="9">
        <v>0</v>
      </c>
      <c r="AE746" s="2">
        <v>0</v>
      </c>
      <c r="AF746" s="9">
        <f t="shared" ref="AF746" si="4236">$B746*$AE$9</f>
        <v>1.7348766000000002</v>
      </c>
      <c r="AH746" s="1">
        <f t="shared" ref="AH746" si="4237">X746*AC746+Z746*AC749-Y746*AD746-AA746*AD749</f>
        <v>16.223986145460508</v>
      </c>
      <c r="AI746" s="9">
        <f t="shared" ref="AI746" si="4238">(X746*AD746+Y746*AC746+Z746*AD749+AA746*AC749)</f>
        <v>0</v>
      </c>
      <c r="AJ746" s="2">
        <f t="shared" ref="AJ746" si="4239">X746*AE746+Z746*AE749-Y746*AF746-AA746*AF749</f>
        <v>0</v>
      </c>
      <c r="AK746" s="8">
        <f t="shared" ref="AK746" si="4240">(X746*AF746+Y746*AE746+Z746*AF749+AA746*AE749)</f>
        <v>22.263813090999946</v>
      </c>
      <c r="AM746" s="18">
        <v>1</v>
      </c>
      <c r="AN746" s="25">
        <v>0</v>
      </c>
      <c r="AO746" s="14">
        <v>0</v>
      </c>
      <c r="AP746" s="24">
        <v>0</v>
      </c>
      <c r="AR746" s="1">
        <f t="shared" ref="AR746" si="4241">AH746*AM746+AJ746*AM749-AI746*AN746-AK746*AN749</f>
        <v>16.223986145460508</v>
      </c>
      <c r="AS746" s="9">
        <f t="shared" ref="AS746" si="4242">(AH746*AN746+AI746*AM746+AJ746*AN749+AK746*AM749)</f>
        <v>22.263813090999946</v>
      </c>
      <c r="AT746" s="2">
        <f t="shared" ref="AT746" si="4243">AH746*AO746+AJ746*AO749-AI746*AP746-AK746*AP749</f>
        <v>0</v>
      </c>
      <c r="AU746" s="8">
        <f t="shared" ref="AU746" si="4244">(AH746*AP746+AI746*AO746+AJ746*AP749+AK746*AO749)</f>
        <v>22.263813090999946</v>
      </c>
      <c r="AW746" s="30">
        <f t="shared" ref="AW746" si="4245">20*LOG(((1+$AN$9)/$AN$9)/((AR746+AR749)^2+(AS746+AS749)^2)^0.5)</f>
        <v>-27.376348106025389</v>
      </c>
      <c r="AY746" s="137">
        <f t="shared" ref="AY746" si="4246">((AR746^2+AS746^2)^0.5)/((AR749^2+AS749^2)^0.5)</f>
        <v>0.72968130272524134</v>
      </c>
      <c r="AZ746" s="13"/>
      <c r="BA746" s="36"/>
      <c r="BB746" s="36"/>
      <c r="BC746" s="36"/>
      <c r="BD746" s="36"/>
    </row>
    <row r="747" spans="2:56" ht="18.600000000000001" customHeight="1" thickBot="1">
      <c r="D747" s="3"/>
      <c r="G747" s="4"/>
      <c r="I747" s="3"/>
      <c r="L747" s="4"/>
      <c r="N747" s="3"/>
      <c r="Q747" s="4"/>
      <c r="S747" s="3"/>
      <c r="V747" s="4"/>
      <c r="X747" s="3"/>
      <c r="AA747" s="4"/>
      <c r="AC747" s="3"/>
      <c r="AF747" s="4"/>
      <c r="AH747" s="3"/>
      <c r="AK747" s="4"/>
      <c r="AM747" s="18"/>
      <c r="AN747" s="14"/>
      <c r="AO747" s="14"/>
      <c r="AP747" s="19"/>
      <c r="AR747" s="3"/>
      <c r="AU747" s="4"/>
      <c r="AY747" s="138"/>
      <c r="AZ747" s="13"/>
      <c r="BA747" s="36"/>
      <c r="BB747" s="36"/>
      <c r="BC747" s="36"/>
      <c r="BD747" s="36"/>
    </row>
    <row r="748" spans="2:56" ht="18.600000000000001" customHeight="1" thickBot="1">
      <c r="D748" s="216" t="s">
        <v>87</v>
      </c>
      <c r="E748" s="217"/>
      <c r="F748" s="218" t="s">
        <v>88</v>
      </c>
      <c r="G748" s="219"/>
      <c r="H748" s="207"/>
      <c r="I748" s="216" t="s">
        <v>89</v>
      </c>
      <c r="J748" s="217"/>
      <c r="K748" s="218" t="s">
        <v>90</v>
      </c>
      <c r="L748" s="219"/>
      <c r="N748" s="208" t="s">
        <v>7</v>
      </c>
      <c r="O748" s="209"/>
      <c r="P748" s="210" t="s">
        <v>8</v>
      </c>
      <c r="Q748" s="211"/>
      <c r="S748" s="216" t="s">
        <v>91</v>
      </c>
      <c r="T748" s="217"/>
      <c r="U748" s="218" t="s">
        <v>92</v>
      </c>
      <c r="V748" s="219"/>
      <c r="W748" s="22"/>
      <c r="X748" s="208" t="s">
        <v>93</v>
      </c>
      <c r="Y748" s="209"/>
      <c r="Z748" s="210" t="s">
        <v>94</v>
      </c>
      <c r="AA748" s="211"/>
      <c r="AB748" s="22"/>
      <c r="AC748" s="216" t="s">
        <v>3</v>
      </c>
      <c r="AD748" s="217"/>
      <c r="AE748" s="218" t="s">
        <v>2</v>
      </c>
      <c r="AF748" s="219"/>
      <c r="AG748" s="22"/>
      <c r="AH748" s="208" t="s">
        <v>95</v>
      </c>
      <c r="AI748" s="209"/>
      <c r="AJ748" s="210" t="s">
        <v>96</v>
      </c>
      <c r="AK748" s="211"/>
      <c r="AL748" s="22"/>
      <c r="AM748" s="216" t="s">
        <v>97</v>
      </c>
      <c r="AN748" s="217"/>
      <c r="AO748" s="218" t="s">
        <v>98</v>
      </c>
      <c r="AP748" s="219"/>
      <c r="AR748" s="208" t="s">
        <v>99</v>
      </c>
      <c r="AS748" s="209"/>
      <c r="AT748" s="210" t="s">
        <v>100</v>
      </c>
      <c r="AU748" s="211"/>
      <c r="AW748" s="48" t="s">
        <v>10</v>
      </c>
      <c r="AY748" s="139" t="s">
        <v>47</v>
      </c>
      <c r="AZ748" s="13"/>
      <c r="BA748" s="36"/>
      <c r="BB748" s="36"/>
      <c r="BC748" s="36"/>
      <c r="BD748" s="36"/>
    </row>
    <row r="749" spans="2:56" ht="18.600000000000001" customHeight="1" thickTop="1" thickBot="1">
      <c r="D749" s="1">
        <v>0</v>
      </c>
      <c r="E749" s="8">
        <f t="shared" ref="E749" si="4247">$E$9*$B746</f>
        <v>1.2127594000000002</v>
      </c>
      <c r="F749" s="2">
        <v>1</v>
      </c>
      <c r="G749" s="8">
        <v>0</v>
      </c>
      <c r="I749" s="1">
        <v>0</v>
      </c>
      <c r="J749" s="9">
        <v>0</v>
      </c>
      <c r="K749" s="2">
        <v>1</v>
      </c>
      <c r="L749" s="8">
        <v>0</v>
      </c>
      <c r="N749" s="1">
        <f t="shared" ref="N749" si="4248">D749*I746+F749*I749-E749*J746-G749*J749</f>
        <v>0</v>
      </c>
      <c r="O749" s="9">
        <f t="shared" ref="O749" si="4249">(D749*J746+E749*I746+F749*J749+G749*I749)</f>
        <v>1.2127594000000002</v>
      </c>
      <c r="P749" s="2">
        <f t="shared" ref="P749" si="4250">D749*K746+F749*K749-E749*L746-G749*L749</f>
        <v>8.1344220067096611</v>
      </c>
      <c r="Q749" s="8">
        <f t="shared" ref="Q749" si="4251">(D749*L746+E749*K746+F749*L749+G749*K749)</f>
        <v>0</v>
      </c>
      <c r="S749" s="1">
        <v>0</v>
      </c>
      <c r="T749" s="8">
        <f t="shared" ref="T749" si="4252">$T$9*$B746</f>
        <v>2.5878806000000001</v>
      </c>
      <c r="U749" s="2">
        <v>1</v>
      </c>
      <c r="V749" s="8">
        <v>0</v>
      </c>
      <c r="X749" s="1">
        <f t="shared" ref="X749" si="4253">N749*S746+P749*S749-O749*T746-Q749*T749</f>
        <v>0</v>
      </c>
      <c r="Y749" s="9">
        <f t="shared" ref="Y749" si="4254">(N749*T746+O749*S746+P749*T749+Q749*S749)</f>
        <v>22.263672303377003</v>
      </c>
      <c r="Z749" s="2">
        <f t="shared" ref="Z749" si="4255">N749*U746+P749*U749-O749*V746-Q749*V749</f>
        <v>8.1344220067096611</v>
      </c>
      <c r="AA749" s="8">
        <f t="shared" ref="AA749" si="4256">(N749*V746+O749*U746+P749*V749+Q749*U749)</f>
        <v>0</v>
      </c>
      <c r="AB749" s="22"/>
      <c r="AC749" s="1">
        <v>0</v>
      </c>
      <c r="AD749" s="9">
        <v>0</v>
      </c>
      <c r="AE749" s="2">
        <v>1</v>
      </c>
      <c r="AF749" s="8">
        <v>0</v>
      </c>
      <c r="AH749" s="1">
        <f t="shared" ref="AH749" si="4257">X749*AC746+Z749*AC749-Y749*AD746-AA749*AD749</f>
        <v>0</v>
      </c>
      <c r="AI749" s="9">
        <f t="shared" ref="AI749" si="4258">(X749*AD746+Y749*AC746+Z749*AD749+AA749*AC749)</f>
        <v>22.263672303377003</v>
      </c>
      <c r="AJ749" s="2">
        <f t="shared" ref="AJ749" si="4259">X749*AE746+Z749*AE749-Y749*AF746-AA749*AF749</f>
        <v>-30.490302102487206</v>
      </c>
      <c r="AK749" s="8">
        <f t="shared" ref="AK749" si="4260">(X749*AF746+Y749*AE746+Z749*AF749+AA749*AE749)</f>
        <v>0</v>
      </c>
      <c r="AM749" s="20">
        <f t="shared" ref="AM749" si="4261">1/$AN$9</f>
        <v>1</v>
      </c>
      <c r="AN749" s="27">
        <v>0</v>
      </c>
      <c r="AO749" s="21">
        <v>1</v>
      </c>
      <c r="AP749" s="26">
        <v>0</v>
      </c>
      <c r="AR749" s="1">
        <f t="shared" ref="AR749" si="4262">AH749*AM746+AJ749*AM749-AI749*AN746-AK749*AN749</f>
        <v>-30.490302102487206</v>
      </c>
      <c r="AS749" s="9">
        <f t="shared" ref="AS749" si="4263">(AH749*AN746+AI749*AM746+AJ749*AN749+AK749*AM749)</f>
        <v>22.263672303377003</v>
      </c>
      <c r="AT749" s="2">
        <f t="shared" ref="AT749" si="4264">AH749*AO746+AJ749*AO749-AI749*AP746-AK749*AP749</f>
        <v>-30.490302102487206</v>
      </c>
      <c r="AU749" s="8">
        <f t="shared" ref="AU749" si="4265">(AH749*AP746+AI749*AO746+AJ749*AP749+AK749*AO749)</f>
        <v>0</v>
      </c>
      <c r="AW749" s="49">
        <f t="shared" ref="AW749" si="4266">(180/PI())*ATAN(-1*(AS746/AR746))</f>
        <v>-53.918595703530073</v>
      </c>
      <c r="AY749" s="140">
        <f t="shared" ref="AY749" si="4267">20*LOG(((1-(10^(AW746/20)^2)*(1-((1-AY746)/(1+AY746))^2))^0.5))</f>
        <v>-7.7588689057327687E-3</v>
      </c>
      <c r="AZ749" s="13"/>
      <c r="BA749" s="36"/>
      <c r="BB749" s="36"/>
      <c r="BC749" s="36"/>
      <c r="BD749" s="36"/>
    </row>
    <row r="750" spans="2:56" ht="18.600000000000001" customHeight="1">
      <c r="AY750" s="37"/>
    </row>
    <row r="751" spans="2:56" ht="18.600000000000001" customHeight="1" thickBot="1">
      <c r="D751" s="22" t="s">
        <v>60</v>
      </c>
      <c r="E751" s="22"/>
      <c r="F751" s="22"/>
      <c r="G751" s="22"/>
      <c r="H751" s="22"/>
      <c r="I751" s="22" t="s">
        <v>61</v>
      </c>
      <c r="J751" s="22"/>
      <c r="K751" s="22"/>
      <c r="L751" s="22"/>
      <c r="M751" s="23"/>
      <c r="N751" s="23"/>
      <c r="O751" s="28" t="s">
        <v>62</v>
      </c>
      <c r="P751" s="23"/>
      <c r="Q751" s="23"/>
      <c r="R751" s="23"/>
      <c r="S751" s="22"/>
      <c r="T751" s="22" t="s">
        <v>63</v>
      </c>
      <c r="U751" s="23"/>
      <c r="V751" s="23"/>
      <c r="W751" s="23"/>
      <c r="X751" s="23"/>
      <c r="Y751" s="28" t="s">
        <v>64</v>
      </c>
      <c r="Z751" s="23"/>
      <c r="AA751" s="23"/>
      <c r="AB751" s="23"/>
      <c r="AC751" s="28" t="s">
        <v>65</v>
      </c>
      <c r="AD751" s="22"/>
      <c r="AE751" s="22"/>
      <c r="AF751" s="22"/>
      <c r="AG751" s="22"/>
      <c r="AH751" s="23"/>
      <c r="AI751" s="28" t="s">
        <v>66</v>
      </c>
      <c r="AJ751" s="23"/>
      <c r="AK751" s="23"/>
      <c r="AL751" s="22"/>
      <c r="AM751" s="28" t="s">
        <v>67</v>
      </c>
      <c r="AN751" s="22"/>
      <c r="AO751" s="23"/>
      <c r="AP751" s="23"/>
      <c r="AQ751" s="23"/>
      <c r="AR751" s="23"/>
      <c r="AS751" s="28" t="s">
        <v>68</v>
      </c>
      <c r="AT751" s="23"/>
      <c r="AU751" s="23"/>
    </row>
    <row r="752" spans="2:56" ht="18.600000000000001" customHeight="1" thickBot="1">
      <c r="B752" s="11"/>
      <c r="D752" s="212" t="s">
        <v>69</v>
      </c>
      <c r="E752" s="213"/>
      <c r="F752" s="214" t="s">
        <v>70</v>
      </c>
      <c r="G752" s="215"/>
      <c r="H752" s="207"/>
      <c r="I752" s="212" t="s">
        <v>71</v>
      </c>
      <c r="J752" s="213"/>
      <c r="K752" s="214" t="s">
        <v>72</v>
      </c>
      <c r="L752" s="215"/>
      <c r="M752" s="23"/>
      <c r="N752" s="208" t="s">
        <v>73</v>
      </c>
      <c r="O752" s="209"/>
      <c r="P752" s="210" t="s">
        <v>74</v>
      </c>
      <c r="Q752" s="211"/>
      <c r="R752" s="23"/>
      <c r="S752" s="212" t="s">
        <v>75</v>
      </c>
      <c r="T752" s="213"/>
      <c r="U752" s="214" t="s">
        <v>76</v>
      </c>
      <c r="V752" s="215"/>
      <c r="W752" s="22"/>
      <c r="X752" s="208" t="s">
        <v>77</v>
      </c>
      <c r="Y752" s="209"/>
      <c r="Z752" s="210" t="s">
        <v>78</v>
      </c>
      <c r="AA752" s="211"/>
      <c r="AB752" s="22"/>
      <c r="AC752" s="212" t="s">
        <v>79</v>
      </c>
      <c r="AD752" s="213"/>
      <c r="AE752" s="214" t="s">
        <v>80</v>
      </c>
      <c r="AF752" s="215"/>
      <c r="AG752" s="22"/>
      <c r="AH752" s="208" t="s">
        <v>81</v>
      </c>
      <c r="AI752" s="209"/>
      <c r="AJ752" s="210" t="s">
        <v>82</v>
      </c>
      <c r="AK752" s="211"/>
      <c r="AL752" s="22"/>
      <c r="AM752" s="212" t="s">
        <v>83</v>
      </c>
      <c r="AN752" s="213"/>
      <c r="AO752" s="214" t="s">
        <v>84</v>
      </c>
      <c r="AP752" s="215"/>
      <c r="AQ752" s="23"/>
      <c r="AR752" s="208" t="s">
        <v>85</v>
      </c>
      <c r="AS752" s="209"/>
      <c r="AT752" s="210" t="s">
        <v>86</v>
      </c>
      <c r="AU752" s="211"/>
      <c r="AW752" s="29" t="s">
        <v>4</v>
      </c>
      <c r="AY752" s="136" t="s">
        <v>46</v>
      </c>
      <c r="AZ752" s="13"/>
      <c r="BA752" s="36"/>
      <c r="BB752" s="36"/>
      <c r="BC752" s="36"/>
      <c r="BD752" s="36"/>
    </row>
    <row r="753" spans="2:56" ht="18.600000000000001" customHeight="1" thickTop="1" thickBot="1">
      <c r="B753" s="40">
        <v>2.16</v>
      </c>
      <c r="D753" s="1">
        <v>1</v>
      </c>
      <c r="E753" s="7">
        <v>0</v>
      </c>
      <c r="F753" s="2">
        <v>0</v>
      </c>
      <c r="G753" s="8">
        <v>0</v>
      </c>
      <c r="I753" s="1">
        <v>1</v>
      </c>
      <c r="J753" s="9">
        <v>0</v>
      </c>
      <c r="K753" s="2">
        <v>0</v>
      </c>
      <c r="L753" s="9">
        <f t="shared" ref="L753" si="4268">IF(0=(1-$J$9*$K$9*$B753^2),10^14,$B753*$K$9/(1-$J$9*$K$9*$B753^2))</f>
        <v>-5.5376473355465077</v>
      </c>
      <c r="N753" s="1">
        <f t="shared" ref="N753" si="4269">D753*I753+F753*I756-E753*J753-G753*J756</f>
        <v>1</v>
      </c>
      <c r="O753" s="9">
        <f t="shared" ref="O753" si="4270">(D753*J753+E753*I753+F753*J756+G753*I756)</f>
        <v>0</v>
      </c>
      <c r="P753" s="2">
        <f t="shared" ref="P753" si="4271">D753*K753+F753*K756-E753*L753-G753*L756</f>
        <v>0</v>
      </c>
      <c r="Q753" s="8">
        <f t="shared" ref="Q753" si="4272">(D753*L753+E753*K753+F753*L756+G753*K756)</f>
        <v>-5.5376473355465077</v>
      </c>
      <c r="S753" s="1">
        <v>1</v>
      </c>
      <c r="T753" s="7">
        <v>0</v>
      </c>
      <c r="U753" s="2">
        <v>0</v>
      </c>
      <c r="V753" s="8">
        <v>0</v>
      </c>
      <c r="X753" s="1">
        <f t="shared" ref="X753" si="4273">N753*S753+P753*S756-O753*T753-Q753*T756</f>
        <v>15.46470254023056</v>
      </c>
      <c r="Y753" s="9">
        <f t="shared" ref="Y753" si="4274">(N753*T753+O753*S753+P753*T756+Q753*S756)</f>
        <v>0</v>
      </c>
      <c r="Z753" s="2">
        <f t="shared" ref="Z753" si="4275">N753*U753+P753*U756-O753*V753-Q753*V756</f>
        <v>0</v>
      </c>
      <c r="AA753" s="8">
        <f t="shared" ref="AA753" si="4276">(N753*V753+O753*U753+P753*V756+Q753*U756)</f>
        <v>-5.5376473355465077</v>
      </c>
      <c r="AB753" s="22"/>
      <c r="AC753" s="1">
        <v>1</v>
      </c>
      <c r="AD753" s="9">
        <v>0</v>
      </c>
      <c r="AE753" s="2">
        <v>0</v>
      </c>
      <c r="AF753" s="9">
        <f t="shared" ref="AF753" si="4277">$B753*$AE$9</f>
        <v>1.7510904000000003</v>
      </c>
      <c r="AH753" s="1">
        <f t="shared" ref="AH753" si="4278">X753*AC753+Z753*AC756-Y753*AD753-AA753*AD756</f>
        <v>15.46470254023056</v>
      </c>
      <c r="AI753" s="9">
        <f t="shared" ref="AI753" si="4279">(X753*AD753+Y753*AC753+Z753*AD756+AA753*AC756)</f>
        <v>0</v>
      </c>
      <c r="AJ753" s="2">
        <f t="shared" ref="AJ753" si="4280">X753*AE753+Z753*AE756-Y753*AF753-AA753*AF756</f>
        <v>0</v>
      </c>
      <c r="AK753" s="8">
        <f t="shared" ref="AK753" si="4281">(X753*AF753+Y753*AE753+Z753*AF756+AA753*AE756)</f>
        <v>21.542444821506841</v>
      </c>
      <c r="AM753" s="18">
        <v>1</v>
      </c>
      <c r="AN753" s="25">
        <v>0</v>
      </c>
      <c r="AO753" s="14">
        <v>0</v>
      </c>
      <c r="AP753" s="24">
        <v>0</v>
      </c>
      <c r="AR753" s="1">
        <f t="shared" ref="AR753" si="4282">AH753*AM753+AJ753*AM756-AI753*AN753-AK753*AN756</f>
        <v>15.46470254023056</v>
      </c>
      <c r="AS753" s="9">
        <f t="shared" ref="AS753" si="4283">(AH753*AN753+AI753*AM753+AJ753*AN756+AK753*AM756)</f>
        <v>21.542444821506841</v>
      </c>
      <c r="AT753" s="2">
        <f t="shared" ref="AT753" si="4284">AH753*AO753+AJ753*AO756-AI753*AP753-AK753*AP756</f>
        <v>0</v>
      </c>
      <c r="AU753" s="8">
        <f t="shared" ref="AU753" si="4285">(AH753*AP753+AI753*AO753+AJ753*AP756+AK753*AO756)</f>
        <v>21.542444821506841</v>
      </c>
      <c r="AW753" s="30">
        <f t="shared" ref="AW753" si="4286">20*LOG(((1+$AN$9)/$AN$9)/((AR753+AR756)^2+(AS753+AS756)^2)^0.5)</f>
        <v>-27.130585965244641</v>
      </c>
      <c r="AY753" s="137">
        <f t="shared" ref="AY753" si="4287">((AR753^2+AS753^2)^0.5)/((AR756^2+AS756^2)^0.5)</f>
        <v>0.71889768913969465</v>
      </c>
      <c r="AZ753" s="13"/>
      <c r="BA753" s="36"/>
      <c r="BB753" s="36"/>
      <c r="BC753" s="36"/>
      <c r="BD753" s="36"/>
    </row>
    <row r="754" spans="2:56" ht="18.600000000000001" customHeight="1" thickBot="1">
      <c r="D754" s="3"/>
      <c r="G754" s="4"/>
      <c r="I754" s="3"/>
      <c r="L754" s="4"/>
      <c r="N754" s="3"/>
      <c r="Q754" s="4"/>
      <c r="S754" s="3"/>
      <c r="V754" s="4"/>
      <c r="X754" s="3"/>
      <c r="AA754" s="4"/>
      <c r="AC754" s="3"/>
      <c r="AF754" s="4"/>
      <c r="AH754" s="3"/>
      <c r="AK754" s="4"/>
      <c r="AM754" s="18"/>
      <c r="AN754" s="14"/>
      <c r="AO754" s="14"/>
      <c r="AP754" s="19"/>
      <c r="AR754" s="3"/>
      <c r="AU754" s="4"/>
      <c r="AY754" s="138"/>
      <c r="AZ754" s="13"/>
      <c r="BA754" s="36"/>
      <c r="BB754" s="36"/>
      <c r="BC754" s="36"/>
      <c r="BD754" s="36"/>
    </row>
    <row r="755" spans="2:56" ht="18.600000000000001" customHeight="1" thickBot="1">
      <c r="D755" s="216" t="s">
        <v>87</v>
      </c>
      <c r="E755" s="217"/>
      <c r="F755" s="218" t="s">
        <v>88</v>
      </c>
      <c r="G755" s="219"/>
      <c r="H755" s="207"/>
      <c r="I755" s="216" t="s">
        <v>89</v>
      </c>
      <c r="J755" s="217"/>
      <c r="K755" s="218" t="s">
        <v>90</v>
      </c>
      <c r="L755" s="219"/>
      <c r="N755" s="208" t="s">
        <v>7</v>
      </c>
      <c r="O755" s="209"/>
      <c r="P755" s="210" t="s">
        <v>8</v>
      </c>
      <c r="Q755" s="211"/>
      <c r="S755" s="216" t="s">
        <v>91</v>
      </c>
      <c r="T755" s="217"/>
      <c r="U755" s="218" t="s">
        <v>92</v>
      </c>
      <c r="V755" s="219"/>
      <c r="W755" s="22"/>
      <c r="X755" s="208" t="s">
        <v>93</v>
      </c>
      <c r="Y755" s="209"/>
      <c r="Z755" s="210" t="s">
        <v>94</v>
      </c>
      <c r="AA755" s="211"/>
      <c r="AB755" s="22"/>
      <c r="AC755" s="216" t="s">
        <v>3</v>
      </c>
      <c r="AD755" s="217"/>
      <c r="AE755" s="218" t="s">
        <v>2</v>
      </c>
      <c r="AF755" s="219"/>
      <c r="AG755" s="22"/>
      <c r="AH755" s="208" t="s">
        <v>95</v>
      </c>
      <c r="AI755" s="209"/>
      <c r="AJ755" s="210" t="s">
        <v>96</v>
      </c>
      <c r="AK755" s="211"/>
      <c r="AL755" s="22"/>
      <c r="AM755" s="216" t="s">
        <v>97</v>
      </c>
      <c r="AN755" s="217"/>
      <c r="AO755" s="218" t="s">
        <v>98</v>
      </c>
      <c r="AP755" s="219"/>
      <c r="AR755" s="208" t="s">
        <v>99</v>
      </c>
      <c r="AS755" s="209"/>
      <c r="AT755" s="210" t="s">
        <v>100</v>
      </c>
      <c r="AU755" s="211"/>
      <c r="AW755" s="48" t="s">
        <v>10</v>
      </c>
      <c r="AY755" s="139" t="s">
        <v>47</v>
      </c>
      <c r="AZ755" s="13"/>
      <c r="BA755" s="36"/>
      <c r="BB755" s="36"/>
      <c r="BC755" s="36"/>
      <c r="BD755" s="36"/>
    </row>
    <row r="756" spans="2:56" ht="18.600000000000001" customHeight="1" thickTop="1" thickBot="1">
      <c r="D756" s="1">
        <v>0</v>
      </c>
      <c r="E756" s="8">
        <f t="shared" ref="E756" si="4288">$E$9*$B753</f>
        <v>1.2240936000000002</v>
      </c>
      <c r="F756" s="2">
        <v>1</v>
      </c>
      <c r="G756" s="8">
        <v>0</v>
      </c>
      <c r="I756" s="1">
        <v>0</v>
      </c>
      <c r="J756" s="9">
        <v>0</v>
      </c>
      <c r="K756" s="2">
        <v>1</v>
      </c>
      <c r="L756" s="8">
        <v>0</v>
      </c>
      <c r="N756" s="1">
        <f t="shared" ref="N756" si="4289">D756*I753+F756*I756-E756*J753-G756*J756</f>
        <v>0</v>
      </c>
      <c r="O756" s="9">
        <f t="shared" ref="O756" si="4290">(D756*J753+E756*I753+F756*J756+G756*I756)</f>
        <v>1.2240936000000002</v>
      </c>
      <c r="P756" s="2">
        <f t="shared" ref="P756" si="4291">D756*K753+F756*K756-E756*L753-G756*L756</f>
        <v>7.778598662499534</v>
      </c>
      <c r="Q756" s="8">
        <f t="shared" ref="Q756" si="4292">(D756*L753+E756*K753+F756*L756+G756*K756)</f>
        <v>0</v>
      </c>
      <c r="S756" s="1">
        <v>0</v>
      </c>
      <c r="T756" s="8">
        <f t="shared" ref="T756" si="4293">$T$9*$B753</f>
        <v>2.6120664000000002</v>
      </c>
      <c r="U756" s="2">
        <v>1</v>
      </c>
      <c r="V756" s="8">
        <v>0</v>
      </c>
      <c r="X756" s="1">
        <f t="shared" ref="X756" si="4294">N756*S753+P756*S756-O756*T753-Q756*T756</f>
        <v>0</v>
      </c>
      <c r="Y756" s="9">
        <f t="shared" ref="Y756" si="4295">(N756*T753+O756*S753+P756*T756+Q756*S756)</f>
        <v>21.542309805399974</v>
      </c>
      <c r="Z756" s="2">
        <f t="shared" ref="Z756" si="4296">N756*U753+P756*U756-O756*V753-Q756*V756</f>
        <v>7.778598662499534</v>
      </c>
      <c r="AA756" s="8">
        <f t="shared" ref="AA756" si="4297">(N756*V753+O756*U753+P756*V756+Q756*U756)</f>
        <v>0</v>
      </c>
      <c r="AB756" s="22"/>
      <c r="AC756" s="1">
        <v>0</v>
      </c>
      <c r="AD756" s="9">
        <v>0</v>
      </c>
      <c r="AE756" s="2">
        <v>1</v>
      </c>
      <c r="AF756" s="8">
        <v>0</v>
      </c>
      <c r="AH756" s="1">
        <f t="shared" ref="AH756" si="4298">X756*AC753+Z756*AC756-Y756*AD753-AA756*AD756</f>
        <v>0</v>
      </c>
      <c r="AI756" s="9">
        <f t="shared" ref="AI756" si="4299">(X756*AD753+Y756*AC753+Z756*AD756+AA756*AC756)</f>
        <v>21.542309805399974</v>
      </c>
      <c r="AJ756" s="2">
        <f t="shared" ref="AJ756" si="4300">X756*AE753+Z756*AE756-Y756*AF753-AA756*AF756</f>
        <v>-29.943933231562234</v>
      </c>
      <c r="AK756" s="8">
        <f t="shared" ref="AK756" si="4301">(X756*AF753+Y756*AE753+Z756*AF756+AA756*AE756)</f>
        <v>0</v>
      </c>
      <c r="AM756" s="20">
        <f t="shared" ref="AM756" si="4302">1/$AN$9</f>
        <v>1</v>
      </c>
      <c r="AN756" s="27">
        <v>0</v>
      </c>
      <c r="AO756" s="21">
        <v>1</v>
      </c>
      <c r="AP756" s="26">
        <v>0</v>
      </c>
      <c r="AR756" s="1">
        <f t="shared" ref="AR756" si="4303">AH756*AM753+AJ756*AM756-AI756*AN753-AK756*AN756</f>
        <v>-29.943933231562234</v>
      </c>
      <c r="AS756" s="9">
        <f t="shared" ref="AS756" si="4304">(AH756*AN753+AI756*AM753+AJ756*AN756+AK756*AM756)</f>
        <v>21.542309805399974</v>
      </c>
      <c r="AT756" s="2">
        <f t="shared" ref="AT756" si="4305">AH756*AO753+AJ756*AO756-AI756*AP753-AK756*AP756</f>
        <v>-29.943933231562234</v>
      </c>
      <c r="AU756" s="8">
        <f t="shared" ref="AU756" si="4306">(AH756*AP753+AI756*AO753+AJ756*AP756+AK756*AO756)</f>
        <v>0</v>
      </c>
      <c r="AW756" s="49">
        <f t="shared" ref="AW756" si="4307">(180/PI())*ATAN(-1*(AS753/AR753))</f>
        <v>-54.326519461894563</v>
      </c>
      <c r="AY756" s="140">
        <f t="shared" ref="AY756" si="4308">20*LOG(((1-(10^(AW753/20)^2)*(1-((1-AY753)/(1+AY753))^2))^0.5))</f>
        <v>-8.1914775954438895E-3</v>
      </c>
      <c r="AZ756" s="13"/>
      <c r="BA756" s="36"/>
      <c r="BB756" s="36"/>
      <c r="BC756" s="36"/>
      <c r="BD756" s="36"/>
    </row>
    <row r="757" spans="2:56" ht="18.600000000000001" customHeight="1">
      <c r="AY757" s="37"/>
    </row>
    <row r="758" spans="2:56" ht="18.600000000000001" customHeight="1" thickBot="1">
      <c r="D758" s="22" t="s">
        <v>60</v>
      </c>
      <c r="E758" s="22"/>
      <c r="F758" s="22"/>
      <c r="G758" s="22"/>
      <c r="H758" s="22"/>
      <c r="I758" s="22" t="s">
        <v>61</v>
      </c>
      <c r="J758" s="22"/>
      <c r="K758" s="22"/>
      <c r="L758" s="22"/>
      <c r="M758" s="23"/>
      <c r="N758" s="23"/>
      <c r="O758" s="28" t="s">
        <v>62</v>
      </c>
      <c r="P758" s="23"/>
      <c r="Q758" s="23"/>
      <c r="R758" s="23"/>
      <c r="S758" s="22"/>
      <c r="T758" s="22" t="s">
        <v>63</v>
      </c>
      <c r="U758" s="23"/>
      <c r="V758" s="23"/>
      <c r="W758" s="23"/>
      <c r="X758" s="23"/>
      <c r="Y758" s="28" t="s">
        <v>64</v>
      </c>
      <c r="Z758" s="23"/>
      <c r="AA758" s="23"/>
      <c r="AB758" s="23"/>
      <c r="AC758" s="28" t="s">
        <v>65</v>
      </c>
      <c r="AD758" s="22"/>
      <c r="AE758" s="22"/>
      <c r="AF758" s="22"/>
      <c r="AG758" s="22"/>
      <c r="AH758" s="23"/>
      <c r="AI758" s="28" t="s">
        <v>66</v>
      </c>
      <c r="AJ758" s="23"/>
      <c r="AK758" s="23"/>
      <c r="AL758" s="22"/>
      <c r="AM758" s="28" t="s">
        <v>67</v>
      </c>
      <c r="AN758" s="22"/>
      <c r="AO758" s="23"/>
      <c r="AP758" s="23"/>
      <c r="AQ758" s="23"/>
      <c r="AR758" s="23"/>
      <c r="AS758" s="28" t="s">
        <v>68</v>
      </c>
      <c r="AT758" s="23"/>
      <c r="AU758" s="23"/>
    </row>
    <row r="759" spans="2:56" ht="18.600000000000001" customHeight="1" thickBot="1">
      <c r="B759" s="11"/>
      <c r="D759" s="212" t="s">
        <v>69</v>
      </c>
      <c r="E759" s="213"/>
      <c r="F759" s="214" t="s">
        <v>70</v>
      </c>
      <c r="G759" s="215"/>
      <c r="H759" s="207"/>
      <c r="I759" s="212" t="s">
        <v>71</v>
      </c>
      <c r="J759" s="213"/>
      <c r="K759" s="214" t="s">
        <v>72</v>
      </c>
      <c r="L759" s="215"/>
      <c r="M759" s="23"/>
      <c r="N759" s="208" t="s">
        <v>73</v>
      </c>
      <c r="O759" s="209"/>
      <c r="P759" s="210" t="s">
        <v>74</v>
      </c>
      <c r="Q759" s="211"/>
      <c r="R759" s="23"/>
      <c r="S759" s="212" t="s">
        <v>75</v>
      </c>
      <c r="T759" s="213"/>
      <c r="U759" s="214" t="s">
        <v>76</v>
      </c>
      <c r="V759" s="215"/>
      <c r="W759" s="22"/>
      <c r="X759" s="208" t="s">
        <v>77</v>
      </c>
      <c r="Y759" s="209"/>
      <c r="Z759" s="210" t="s">
        <v>78</v>
      </c>
      <c r="AA759" s="211"/>
      <c r="AB759" s="22"/>
      <c r="AC759" s="212" t="s">
        <v>79</v>
      </c>
      <c r="AD759" s="213"/>
      <c r="AE759" s="214" t="s">
        <v>80</v>
      </c>
      <c r="AF759" s="215"/>
      <c r="AG759" s="22"/>
      <c r="AH759" s="208" t="s">
        <v>81</v>
      </c>
      <c r="AI759" s="209"/>
      <c r="AJ759" s="210" t="s">
        <v>82</v>
      </c>
      <c r="AK759" s="211"/>
      <c r="AL759" s="22"/>
      <c r="AM759" s="212" t="s">
        <v>83</v>
      </c>
      <c r="AN759" s="213"/>
      <c r="AO759" s="214" t="s">
        <v>84</v>
      </c>
      <c r="AP759" s="215"/>
      <c r="AQ759" s="23"/>
      <c r="AR759" s="208" t="s">
        <v>85</v>
      </c>
      <c r="AS759" s="209"/>
      <c r="AT759" s="210" t="s">
        <v>86</v>
      </c>
      <c r="AU759" s="211"/>
      <c r="AW759" s="29" t="s">
        <v>4</v>
      </c>
      <c r="AY759" s="136" t="s">
        <v>46</v>
      </c>
      <c r="AZ759" s="13"/>
      <c r="BA759" s="36"/>
      <c r="BB759" s="36"/>
      <c r="BC759" s="36"/>
      <c r="BD759" s="36"/>
    </row>
    <row r="760" spans="2:56" ht="18.600000000000001" customHeight="1" thickTop="1" thickBot="1">
      <c r="B760" s="40">
        <v>2.1800000000000002</v>
      </c>
      <c r="D760" s="1">
        <v>1</v>
      </c>
      <c r="E760" s="7">
        <v>0</v>
      </c>
      <c r="F760" s="2">
        <v>0</v>
      </c>
      <c r="G760" s="8">
        <v>0</v>
      </c>
      <c r="I760" s="1">
        <v>1</v>
      </c>
      <c r="J760" s="9">
        <v>0</v>
      </c>
      <c r="K760" s="2">
        <v>0</v>
      </c>
      <c r="L760" s="9">
        <f t="shared" ref="L760" si="4309">IF(0=(1-$J$9*$K$9*$B760^2),10^14,$B760*$K$9/(1-$J$9*$K$9*$B760^2))</f>
        <v>-5.233001882679555</v>
      </c>
      <c r="N760" s="1">
        <f t="shared" ref="N760" si="4310">D760*I760+F760*I763-E760*J760-G760*J763</f>
        <v>1</v>
      </c>
      <c r="O760" s="9">
        <f t="shared" ref="O760" si="4311">(D760*J760+E760*I760+F760*J763+G760*I763)</f>
        <v>0</v>
      </c>
      <c r="P760" s="2">
        <f t="shared" ref="P760" si="4312">D760*K760+F760*K763-E760*L760-G760*L763</f>
        <v>0</v>
      </c>
      <c r="Q760" s="8">
        <f t="shared" ref="Q760" si="4313">(D760*L760+E760*K760+F760*L763+G760*K763)</f>
        <v>-5.233001882679555</v>
      </c>
      <c r="S760" s="1">
        <v>1</v>
      </c>
      <c r="T760" s="7">
        <v>0</v>
      </c>
      <c r="U760" s="2">
        <v>0</v>
      </c>
      <c r="V760" s="8">
        <v>0</v>
      </c>
      <c r="X760" s="1">
        <f t="shared" ref="X760" si="4314">N760*S760+P760*S763-O760*T760-Q760*T763</f>
        <v>14.795512725818119</v>
      </c>
      <c r="Y760" s="9">
        <f t="shared" ref="Y760" si="4315">(N760*T760+O760*S760+P760*T763+Q760*S763)</f>
        <v>0</v>
      </c>
      <c r="Z760" s="2">
        <f t="shared" ref="Z760" si="4316">N760*U760+P760*U763-O760*V760-Q760*V763</f>
        <v>0</v>
      </c>
      <c r="AA760" s="8">
        <f t="shared" ref="AA760" si="4317">(N760*V760+O760*U760+P760*V763+Q760*U763)</f>
        <v>-5.233001882679555</v>
      </c>
      <c r="AB760" s="22"/>
      <c r="AC760" s="1">
        <v>1</v>
      </c>
      <c r="AD760" s="9">
        <v>0</v>
      </c>
      <c r="AE760" s="2">
        <v>0</v>
      </c>
      <c r="AF760" s="9">
        <f t="shared" ref="AF760" si="4318">$B760*$AE$9</f>
        <v>1.7673042000000001</v>
      </c>
      <c r="AH760" s="1">
        <f t="shared" ref="AH760" si="4319">X760*AC760+Z760*AC763-Y760*AD760-AA760*AD763</f>
        <v>14.795512725818119</v>
      </c>
      <c r="AI760" s="9">
        <f t="shared" ref="AI760" si="4320">(X760*AD760+Y760*AC760+Z760*AD763+AA760*AC763)</f>
        <v>0</v>
      </c>
      <c r="AJ760" s="2">
        <f t="shared" ref="AJ760" si="4321">X760*AE760+Z760*AE763-Y760*AF760-AA760*AF763</f>
        <v>0</v>
      </c>
      <c r="AK760" s="8">
        <f t="shared" ref="AK760" si="4322">(X760*AF760+Y760*AE760+Z760*AF763+AA760*AE763)</f>
        <v>20.915169898812255</v>
      </c>
      <c r="AM760" s="18">
        <v>1</v>
      </c>
      <c r="AN760" s="25">
        <v>0</v>
      </c>
      <c r="AO760" s="14">
        <v>0</v>
      </c>
      <c r="AP760" s="24">
        <v>0</v>
      </c>
      <c r="AR760" s="1">
        <f t="shared" ref="AR760" si="4323">AH760*AM760+AJ760*AM763-AI760*AN760-AK760*AN763</f>
        <v>14.795512725818119</v>
      </c>
      <c r="AS760" s="9">
        <f t="shared" ref="AS760" si="4324">(AH760*AN760+AI760*AM760+AJ760*AN763+AK760*AM763)</f>
        <v>20.915169898812255</v>
      </c>
      <c r="AT760" s="2">
        <f t="shared" ref="AT760" si="4325">AH760*AO760+AJ760*AO763-AI760*AP760-AK760*AP763</f>
        <v>0</v>
      </c>
      <c r="AU760" s="8">
        <f t="shared" ref="AU760" si="4326">(AH760*AP760+AI760*AO760+AJ760*AP763+AK760*AO763)</f>
        <v>20.915169898812255</v>
      </c>
      <c r="AW760" s="30">
        <f t="shared" ref="AW760" si="4327">20*LOG(((1+$AN$9)/$AN$9)/((AR760+AR763)^2+(AS760+AS763)^2)^0.5)</f>
        <v>-26.915095389516669</v>
      </c>
      <c r="AY760" s="137">
        <f t="shared" ref="AY760" si="4328">((AR760^2+AS760^2)^0.5)/((AR763^2+AS763^2)^0.5)</f>
        <v>0.70848923697318755</v>
      </c>
      <c r="AZ760" s="13"/>
      <c r="BA760" s="36"/>
      <c r="BB760" s="36"/>
      <c r="BC760" s="36"/>
      <c r="BD760" s="36"/>
    </row>
    <row r="761" spans="2:56" ht="18.600000000000001" customHeight="1" thickBot="1">
      <c r="D761" s="3"/>
      <c r="G761" s="4"/>
      <c r="I761" s="3"/>
      <c r="L761" s="4"/>
      <c r="N761" s="3"/>
      <c r="Q761" s="4"/>
      <c r="S761" s="3"/>
      <c r="V761" s="4"/>
      <c r="X761" s="3"/>
      <c r="AA761" s="4"/>
      <c r="AC761" s="3"/>
      <c r="AF761" s="4"/>
      <c r="AH761" s="3"/>
      <c r="AK761" s="4"/>
      <c r="AM761" s="18"/>
      <c r="AN761" s="14"/>
      <c r="AO761" s="14"/>
      <c r="AP761" s="19"/>
      <c r="AR761" s="3"/>
      <c r="AU761" s="4"/>
      <c r="AY761" s="138"/>
      <c r="AZ761" s="13"/>
      <c r="BA761" s="36"/>
      <c r="BB761" s="36"/>
      <c r="BC761" s="36"/>
      <c r="BD761" s="36"/>
    </row>
    <row r="762" spans="2:56" ht="18.600000000000001" customHeight="1" thickBot="1">
      <c r="D762" s="216" t="s">
        <v>87</v>
      </c>
      <c r="E762" s="217"/>
      <c r="F762" s="218" t="s">
        <v>88</v>
      </c>
      <c r="G762" s="219"/>
      <c r="H762" s="207"/>
      <c r="I762" s="216" t="s">
        <v>89</v>
      </c>
      <c r="J762" s="217"/>
      <c r="K762" s="218" t="s">
        <v>90</v>
      </c>
      <c r="L762" s="219"/>
      <c r="N762" s="208" t="s">
        <v>7</v>
      </c>
      <c r="O762" s="209"/>
      <c r="P762" s="210" t="s">
        <v>8</v>
      </c>
      <c r="Q762" s="211"/>
      <c r="S762" s="216" t="s">
        <v>91</v>
      </c>
      <c r="T762" s="217"/>
      <c r="U762" s="218" t="s">
        <v>92</v>
      </c>
      <c r="V762" s="219"/>
      <c r="W762" s="22"/>
      <c r="X762" s="208" t="s">
        <v>93</v>
      </c>
      <c r="Y762" s="209"/>
      <c r="Z762" s="210" t="s">
        <v>94</v>
      </c>
      <c r="AA762" s="211"/>
      <c r="AB762" s="22"/>
      <c r="AC762" s="216" t="s">
        <v>3</v>
      </c>
      <c r="AD762" s="217"/>
      <c r="AE762" s="218" t="s">
        <v>2</v>
      </c>
      <c r="AF762" s="219"/>
      <c r="AG762" s="22"/>
      <c r="AH762" s="208" t="s">
        <v>95</v>
      </c>
      <c r="AI762" s="209"/>
      <c r="AJ762" s="210" t="s">
        <v>96</v>
      </c>
      <c r="AK762" s="211"/>
      <c r="AL762" s="22"/>
      <c r="AM762" s="216" t="s">
        <v>97</v>
      </c>
      <c r="AN762" s="217"/>
      <c r="AO762" s="218" t="s">
        <v>98</v>
      </c>
      <c r="AP762" s="219"/>
      <c r="AR762" s="208" t="s">
        <v>99</v>
      </c>
      <c r="AS762" s="209"/>
      <c r="AT762" s="210" t="s">
        <v>100</v>
      </c>
      <c r="AU762" s="211"/>
      <c r="AW762" s="48" t="s">
        <v>10</v>
      </c>
      <c r="AY762" s="139" t="s">
        <v>47</v>
      </c>
      <c r="AZ762" s="13"/>
      <c r="BA762" s="36"/>
      <c r="BB762" s="36"/>
      <c r="BC762" s="36"/>
      <c r="BD762" s="36"/>
    </row>
    <row r="763" spans="2:56" ht="18.600000000000001" customHeight="1" thickTop="1" thickBot="1">
      <c r="D763" s="1">
        <v>0</v>
      </c>
      <c r="E763" s="8">
        <f t="shared" ref="E763" si="4329">$E$9*$B760</f>
        <v>1.2354278000000003</v>
      </c>
      <c r="F763" s="2">
        <v>1</v>
      </c>
      <c r="G763" s="8">
        <v>0</v>
      </c>
      <c r="I763" s="1">
        <v>0</v>
      </c>
      <c r="J763" s="9">
        <v>0</v>
      </c>
      <c r="K763" s="2">
        <v>1</v>
      </c>
      <c r="L763" s="8">
        <v>0</v>
      </c>
      <c r="N763" s="1">
        <f t="shared" ref="N763" si="4330">D763*I760+F763*I763-E763*J760-G763*J763</f>
        <v>0</v>
      </c>
      <c r="O763" s="9">
        <f t="shared" ref="O763" si="4331">(D763*J760+E763*I760+F763*J763+G763*I763)</f>
        <v>1.2354278000000003</v>
      </c>
      <c r="P763" s="2">
        <f t="shared" ref="P763" si="4332">D763*K760+F763*K763-E763*L760-G763*L763</f>
        <v>7.4649960033146625</v>
      </c>
      <c r="Q763" s="8">
        <f t="shared" ref="Q763" si="4333">(D763*L760+E763*K760+F763*L763+G763*K763)</f>
        <v>0</v>
      </c>
      <c r="S763" s="1">
        <v>0</v>
      </c>
      <c r="T763" s="8">
        <f t="shared" ref="T763" si="4334">$T$9*$B760</f>
        <v>2.6362521999999999</v>
      </c>
      <c r="U763" s="2">
        <v>1</v>
      </c>
      <c r="V763" s="8">
        <v>0</v>
      </c>
      <c r="X763" s="1">
        <f t="shared" ref="X763" si="4335">N763*S760+P763*S763-O763*T760-Q763*T763</f>
        <v>0</v>
      </c>
      <c r="Y763" s="9">
        <f t="shared" ref="Y763" si="4336">(N763*T760+O763*S760+P763*T763+Q763*S763)</f>
        <v>20.915039936729485</v>
      </c>
      <c r="Z763" s="2">
        <f t="shared" ref="Z763" si="4337">N763*U760+P763*U763-O763*V760-Q763*V763</f>
        <v>7.4649960033146625</v>
      </c>
      <c r="AA763" s="8">
        <f t="shared" ref="AA763" si="4338">(N763*V760+O763*U760+P763*V763+Q763*U763)</f>
        <v>0</v>
      </c>
      <c r="AB763" s="22"/>
      <c r="AC763" s="1">
        <v>0</v>
      </c>
      <c r="AD763" s="9">
        <v>0</v>
      </c>
      <c r="AE763" s="2">
        <v>1</v>
      </c>
      <c r="AF763" s="8">
        <v>0</v>
      </c>
      <c r="AH763" s="1">
        <f t="shared" ref="AH763" si="4339">X763*AC760+Z763*AC763-Y763*AD760-AA763*AD763</f>
        <v>0</v>
      </c>
      <c r="AI763" s="9">
        <f t="shared" ref="AI763" si="4340">(X763*AD760+Y763*AC760+Z763*AD763+AA763*AC763)</f>
        <v>20.915039936729485</v>
      </c>
      <c r="AJ763" s="2">
        <f t="shared" ref="AJ763" si="4341">X763*AE760+Z763*AE763-Y763*AF760-AA763*AF763</f>
        <v>-29.498241920035095</v>
      </c>
      <c r="AK763" s="8">
        <f t="shared" ref="AK763" si="4342">(X763*AF760+Y763*AE760+Z763*AF763+AA763*AE763)</f>
        <v>0</v>
      </c>
      <c r="AM763" s="20">
        <f t="shared" ref="AM763" si="4343">1/$AN$9</f>
        <v>1</v>
      </c>
      <c r="AN763" s="27">
        <v>0</v>
      </c>
      <c r="AO763" s="21">
        <v>1</v>
      </c>
      <c r="AP763" s="26">
        <v>0</v>
      </c>
      <c r="AR763" s="1">
        <f t="shared" ref="AR763" si="4344">AH763*AM760+AJ763*AM763-AI763*AN760-AK763*AN763</f>
        <v>-29.498241920035095</v>
      </c>
      <c r="AS763" s="9">
        <f t="shared" ref="AS763" si="4345">(AH763*AN760+AI763*AM760+AJ763*AN763+AK763*AM763)</f>
        <v>20.915039936729485</v>
      </c>
      <c r="AT763" s="2">
        <f t="shared" ref="AT763" si="4346">AH763*AO760+AJ763*AO763-AI763*AP760-AK763*AP763</f>
        <v>-29.498241920035095</v>
      </c>
      <c r="AU763" s="8">
        <f t="shared" ref="AU763" si="4347">(AH763*AP760+AI763*AO760+AJ763*AP763+AK763*AO763)</f>
        <v>0</v>
      </c>
      <c r="AW763" s="49">
        <f t="shared" ref="AW763" si="4348">(180/PI())*ATAN(-1*(AS760/AR760))</f>
        <v>-54.724189827310425</v>
      </c>
      <c r="AY763" s="140">
        <f t="shared" ref="AY763" si="4349">20*LOG(((1-(10^(AW760/20)^2)*(1-((1-AY760)/(1+AY760))^2))^0.5))</f>
        <v>-8.5876203520699121E-3</v>
      </c>
      <c r="AZ763" s="13"/>
      <c r="BA763" s="36"/>
      <c r="BB763" s="36"/>
      <c r="BC763" s="36"/>
      <c r="BD763" s="36"/>
    </row>
    <row r="764" spans="2:56" ht="18.600000000000001" customHeight="1">
      <c r="AY764" s="37"/>
    </row>
    <row r="765" spans="2:56" ht="18.600000000000001" customHeight="1" thickBot="1">
      <c r="D765" s="22" t="s">
        <v>60</v>
      </c>
      <c r="E765" s="22"/>
      <c r="F765" s="22"/>
      <c r="G765" s="22"/>
      <c r="H765" s="22"/>
      <c r="I765" s="22" t="s">
        <v>61</v>
      </c>
      <c r="J765" s="22"/>
      <c r="K765" s="22"/>
      <c r="L765" s="22"/>
      <c r="M765" s="23"/>
      <c r="N765" s="23"/>
      <c r="O765" s="28" t="s">
        <v>62</v>
      </c>
      <c r="P765" s="23"/>
      <c r="Q765" s="23"/>
      <c r="R765" s="23"/>
      <c r="S765" s="22"/>
      <c r="T765" s="22" t="s">
        <v>63</v>
      </c>
      <c r="U765" s="23"/>
      <c r="V765" s="23"/>
      <c r="W765" s="23"/>
      <c r="X765" s="23"/>
      <c r="Y765" s="28" t="s">
        <v>64</v>
      </c>
      <c r="Z765" s="23"/>
      <c r="AA765" s="23"/>
      <c r="AB765" s="23"/>
      <c r="AC765" s="28" t="s">
        <v>65</v>
      </c>
      <c r="AD765" s="22"/>
      <c r="AE765" s="22"/>
      <c r="AF765" s="22"/>
      <c r="AG765" s="22"/>
      <c r="AH765" s="23"/>
      <c r="AI765" s="28" t="s">
        <v>66</v>
      </c>
      <c r="AJ765" s="23"/>
      <c r="AK765" s="23"/>
      <c r="AL765" s="22"/>
      <c r="AM765" s="28" t="s">
        <v>67</v>
      </c>
      <c r="AN765" s="22"/>
      <c r="AO765" s="23"/>
      <c r="AP765" s="23"/>
      <c r="AQ765" s="23"/>
      <c r="AR765" s="23"/>
      <c r="AS765" s="28" t="s">
        <v>68</v>
      </c>
      <c r="AT765" s="23"/>
      <c r="AU765" s="23"/>
    </row>
    <row r="766" spans="2:56" ht="18.600000000000001" customHeight="1" thickBot="1">
      <c r="B766" s="11"/>
      <c r="D766" s="212" t="s">
        <v>69</v>
      </c>
      <c r="E766" s="213"/>
      <c r="F766" s="214" t="s">
        <v>70</v>
      </c>
      <c r="G766" s="215"/>
      <c r="H766" s="207"/>
      <c r="I766" s="212" t="s">
        <v>71</v>
      </c>
      <c r="J766" s="213"/>
      <c r="K766" s="214" t="s">
        <v>72</v>
      </c>
      <c r="L766" s="215"/>
      <c r="M766" s="23"/>
      <c r="N766" s="208" t="s">
        <v>73</v>
      </c>
      <c r="O766" s="209"/>
      <c r="P766" s="210" t="s">
        <v>74</v>
      </c>
      <c r="Q766" s="211"/>
      <c r="R766" s="23"/>
      <c r="S766" s="212" t="s">
        <v>75</v>
      </c>
      <c r="T766" s="213"/>
      <c r="U766" s="214" t="s">
        <v>76</v>
      </c>
      <c r="V766" s="215"/>
      <c r="W766" s="22"/>
      <c r="X766" s="208" t="s">
        <v>77</v>
      </c>
      <c r="Y766" s="209"/>
      <c r="Z766" s="210" t="s">
        <v>78</v>
      </c>
      <c r="AA766" s="211"/>
      <c r="AB766" s="22"/>
      <c r="AC766" s="212" t="s">
        <v>79</v>
      </c>
      <c r="AD766" s="213"/>
      <c r="AE766" s="214" t="s">
        <v>80</v>
      </c>
      <c r="AF766" s="215"/>
      <c r="AG766" s="22"/>
      <c r="AH766" s="208" t="s">
        <v>81</v>
      </c>
      <c r="AI766" s="209"/>
      <c r="AJ766" s="210" t="s">
        <v>82</v>
      </c>
      <c r="AK766" s="211"/>
      <c r="AL766" s="22"/>
      <c r="AM766" s="212" t="s">
        <v>83</v>
      </c>
      <c r="AN766" s="213"/>
      <c r="AO766" s="214" t="s">
        <v>84</v>
      </c>
      <c r="AP766" s="215"/>
      <c r="AQ766" s="23"/>
      <c r="AR766" s="208" t="s">
        <v>85</v>
      </c>
      <c r="AS766" s="209"/>
      <c r="AT766" s="210" t="s">
        <v>86</v>
      </c>
      <c r="AU766" s="211"/>
      <c r="AW766" s="29" t="s">
        <v>4</v>
      </c>
      <c r="AY766" s="136" t="s">
        <v>46</v>
      </c>
      <c r="AZ766" s="13"/>
      <c r="BA766" s="36"/>
      <c r="BB766" s="36"/>
      <c r="BC766" s="36"/>
      <c r="BD766" s="36"/>
    </row>
    <row r="767" spans="2:56" ht="18.600000000000001" customHeight="1" thickTop="1" thickBot="1">
      <c r="B767" s="40">
        <v>2.2000000000000002</v>
      </c>
      <c r="D767" s="1">
        <v>1</v>
      </c>
      <c r="E767" s="7">
        <v>0</v>
      </c>
      <c r="F767" s="2">
        <v>0</v>
      </c>
      <c r="G767" s="8">
        <v>0</v>
      </c>
      <c r="I767" s="1">
        <v>1</v>
      </c>
      <c r="J767" s="9">
        <v>0</v>
      </c>
      <c r="K767" s="2">
        <v>0</v>
      </c>
      <c r="L767" s="9">
        <f t="shared" ref="L767" si="4350">IF(0=(1-$J$9*$K$9*$B767^2),10^14,$B767*$K$9/(1-$J$9*$K$9*$B767^2))</f>
        <v>-4.9620968217289052</v>
      </c>
      <c r="N767" s="1">
        <f t="shared" ref="N767" si="4351">D767*I767+F767*I770-E767*J767-G767*J770</f>
        <v>1</v>
      </c>
      <c r="O767" s="9">
        <f t="shared" ref="O767" si="4352">(D767*J767+E767*I767+F767*J770+G767*I770)</f>
        <v>0</v>
      </c>
      <c r="P767" s="2">
        <f t="shared" ref="P767" si="4353">D767*K767+F767*K770-E767*L767-G767*L770</f>
        <v>0</v>
      </c>
      <c r="Q767" s="8">
        <f t="shared" ref="Q767" si="4354">(D767*L767+E767*K767+F767*L770+G767*K770)</f>
        <v>-4.9620968217289052</v>
      </c>
      <c r="S767" s="1">
        <v>1</v>
      </c>
      <c r="T767" s="7">
        <v>0</v>
      </c>
      <c r="U767" s="2">
        <v>0</v>
      </c>
      <c r="V767" s="8">
        <v>0</v>
      </c>
      <c r="X767" s="1">
        <f t="shared" ref="X767" si="4355">N767*S767+P767*S770-O767*T767-Q767*T770</f>
        <v>14.201350944206805</v>
      </c>
      <c r="Y767" s="9">
        <f t="shared" ref="Y767" si="4356">(N767*T767+O767*S767+P767*T770+Q767*S770)</f>
        <v>0</v>
      </c>
      <c r="Z767" s="2">
        <f t="shared" ref="Z767" si="4357">N767*U767+P767*U770-O767*V767-Q767*V770</f>
        <v>0</v>
      </c>
      <c r="AA767" s="8">
        <f t="shared" ref="AA767" si="4358">(N767*V767+O767*U767+P767*V770+Q767*U770)</f>
        <v>-4.9620968217289052</v>
      </c>
      <c r="AB767" s="22"/>
      <c r="AC767" s="1">
        <v>1</v>
      </c>
      <c r="AD767" s="9">
        <v>0</v>
      </c>
      <c r="AE767" s="2">
        <v>0</v>
      </c>
      <c r="AF767" s="9">
        <f t="shared" ref="AF767" si="4359">$B767*$AE$9</f>
        <v>1.7835180000000002</v>
      </c>
      <c r="AH767" s="1">
        <f t="shared" ref="AH767" si="4360">X767*AC767+Z767*AC770-Y767*AD767-AA767*AD770</f>
        <v>14.201350944206805</v>
      </c>
      <c r="AI767" s="9">
        <f t="shared" ref="AI767" si="4361">(X767*AD767+Y767*AC767+Z767*AD770+AA767*AC770)</f>
        <v>0</v>
      </c>
      <c r="AJ767" s="2">
        <f t="shared" ref="AJ767" si="4362">X767*AE767+Z767*AE770-Y767*AF767-AA767*AF770</f>
        <v>0</v>
      </c>
      <c r="AK767" s="8">
        <f t="shared" ref="AK767" si="4363">(X767*AF767+Y767*AE767+Z767*AF770+AA767*AE770)</f>
        <v>20.366268211580927</v>
      </c>
      <c r="AM767" s="18">
        <v>1</v>
      </c>
      <c r="AN767" s="25">
        <v>0</v>
      </c>
      <c r="AO767" s="14">
        <v>0</v>
      </c>
      <c r="AP767" s="24">
        <v>0</v>
      </c>
      <c r="AR767" s="1">
        <f t="shared" ref="AR767" si="4364">AH767*AM767+AJ767*AM770-AI767*AN767-AK767*AN770</f>
        <v>14.201350944206805</v>
      </c>
      <c r="AS767" s="9">
        <f t="shared" ref="AS767" si="4365">(AH767*AN767+AI767*AM767+AJ767*AN770+AK767*AM770)</f>
        <v>20.366268211580927</v>
      </c>
      <c r="AT767" s="2">
        <f t="shared" ref="AT767" si="4366">AH767*AO767+AJ767*AO770-AI767*AP767-AK767*AP770</f>
        <v>0</v>
      </c>
      <c r="AU767" s="8">
        <f t="shared" ref="AU767" si="4367">(AH767*AP767+AI767*AO767+AJ767*AP770+AK767*AO770)</f>
        <v>20.366268211580927</v>
      </c>
      <c r="AW767" s="30">
        <f t="shared" ref="AW767" si="4368">20*LOG(((1+$AN$9)/$AN$9)/((AR767+AR770)^2+(AS767+AS770)^2)^0.5)</f>
        <v>-26.726052665437223</v>
      </c>
      <c r="AY767" s="137">
        <f t="shared" ref="AY767" si="4369">((AR767^2+AS767^2)^0.5)/((AR770^2+AS770^2)^0.5)</f>
        <v>0.69843447576186546</v>
      </c>
      <c r="AZ767" s="13"/>
      <c r="BA767" s="36"/>
      <c r="BB767" s="36"/>
      <c r="BC767" s="36"/>
      <c r="BD767" s="36"/>
    </row>
    <row r="768" spans="2:56" ht="18.600000000000001" customHeight="1" thickBot="1">
      <c r="D768" s="3"/>
      <c r="G768" s="4"/>
      <c r="I768" s="3"/>
      <c r="L768" s="4"/>
      <c r="N768" s="3"/>
      <c r="Q768" s="4"/>
      <c r="S768" s="3"/>
      <c r="V768" s="4"/>
      <c r="X768" s="3"/>
      <c r="AA768" s="4"/>
      <c r="AC768" s="3"/>
      <c r="AF768" s="4"/>
      <c r="AH768" s="3"/>
      <c r="AK768" s="4"/>
      <c r="AM768" s="18"/>
      <c r="AN768" s="14"/>
      <c r="AO768" s="14"/>
      <c r="AP768" s="19"/>
      <c r="AR768" s="3"/>
      <c r="AU768" s="4"/>
      <c r="AY768" s="138"/>
      <c r="AZ768" s="13"/>
      <c r="BA768" s="36"/>
      <c r="BB768" s="36"/>
      <c r="BC768" s="36"/>
      <c r="BD768" s="36"/>
    </row>
    <row r="769" spans="2:56" ht="18.600000000000001" customHeight="1" thickBot="1">
      <c r="D769" s="216" t="s">
        <v>87</v>
      </c>
      <c r="E769" s="217"/>
      <c r="F769" s="218" t="s">
        <v>88</v>
      </c>
      <c r="G769" s="219"/>
      <c r="H769" s="207"/>
      <c r="I769" s="216" t="s">
        <v>89</v>
      </c>
      <c r="J769" s="217"/>
      <c r="K769" s="218" t="s">
        <v>90</v>
      </c>
      <c r="L769" s="219"/>
      <c r="N769" s="208" t="s">
        <v>7</v>
      </c>
      <c r="O769" s="209"/>
      <c r="P769" s="210" t="s">
        <v>8</v>
      </c>
      <c r="Q769" s="211"/>
      <c r="S769" s="216" t="s">
        <v>91</v>
      </c>
      <c r="T769" s="217"/>
      <c r="U769" s="218" t="s">
        <v>92</v>
      </c>
      <c r="V769" s="219"/>
      <c r="W769" s="22"/>
      <c r="X769" s="208" t="s">
        <v>93</v>
      </c>
      <c r="Y769" s="209"/>
      <c r="Z769" s="210" t="s">
        <v>94</v>
      </c>
      <c r="AA769" s="211"/>
      <c r="AB769" s="22"/>
      <c r="AC769" s="216" t="s">
        <v>3</v>
      </c>
      <c r="AD769" s="217"/>
      <c r="AE769" s="218" t="s">
        <v>2</v>
      </c>
      <c r="AF769" s="219"/>
      <c r="AG769" s="22"/>
      <c r="AH769" s="208" t="s">
        <v>95</v>
      </c>
      <c r="AI769" s="209"/>
      <c r="AJ769" s="210" t="s">
        <v>96</v>
      </c>
      <c r="AK769" s="211"/>
      <c r="AL769" s="22"/>
      <c r="AM769" s="216" t="s">
        <v>97</v>
      </c>
      <c r="AN769" s="217"/>
      <c r="AO769" s="218" t="s">
        <v>98</v>
      </c>
      <c r="AP769" s="219"/>
      <c r="AR769" s="208" t="s">
        <v>99</v>
      </c>
      <c r="AS769" s="209"/>
      <c r="AT769" s="210" t="s">
        <v>100</v>
      </c>
      <c r="AU769" s="211"/>
      <c r="AW769" s="48" t="s">
        <v>10</v>
      </c>
      <c r="AY769" s="139" t="s">
        <v>47</v>
      </c>
      <c r="AZ769" s="13"/>
      <c r="BA769" s="36"/>
      <c r="BB769" s="36"/>
      <c r="BC769" s="36"/>
      <c r="BD769" s="36"/>
    </row>
    <row r="770" spans="2:56" ht="18.600000000000001" customHeight="1" thickTop="1" thickBot="1">
      <c r="D770" s="1">
        <v>0</v>
      </c>
      <c r="E770" s="8">
        <f t="shared" ref="E770" si="4370">$E$9*$B767</f>
        <v>1.2467620000000001</v>
      </c>
      <c r="F770" s="2">
        <v>1</v>
      </c>
      <c r="G770" s="8">
        <v>0</v>
      </c>
      <c r="I770" s="1">
        <v>0</v>
      </c>
      <c r="J770" s="9">
        <v>0</v>
      </c>
      <c r="K770" s="2">
        <v>1</v>
      </c>
      <c r="L770" s="8">
        <v>0</v>
      </c>
      <c r="N770" s="1">
        <f t="shared" ref="N770" si="4371">D770*I767+F770*I770-E770*J767-G770*J770</f>
        <v>0</v>
      </c>
      <c r="O770" s="9">
        <f t="shared" ref="O770" si="4372">(D770*J767+E770*I767+F770*J770+G770*I770)</f>
        <v>1.2467620000000001</v>
      </c>
      <c r="P770" s="2">
        <f t="shared" ref="P770" si="4373">D770*K767+F770*K770-E770*L767-G770*L770</f>
        <v>7.1865537576523737</v>
      </c>
      <c r="Q770" s="8">
        <f t="shared" ref="Q770" si="4374">(D770*L767+E770*K767+F770*L770+G770*K770)</f>
        <v>0</v>
      </c>
      <c r="S770" s="1">
        <v>0</v>
      </c>
      <c r="T770" s="8">
        <f t="shared" ref="T770" si="4375">$T$9*$B767</f>
        <v>2.6604380000000001</v>
      </c>
      <c r="U770" s="2">
        <v>1</v>
      </c>
      <c r="V770" s="8">
        <v>0</v>
      </c>
      <c r="X770" s="1">
        <f t="shared" ref="X770" si="4376">N770*S767+P770*S770-O770*T767-Q770*T770</f>
        <v>0</v>
      </c>
      <c r="Y770" s="9">
        <f t="shared" ref="Y770" si="4377">(N770*T767+O770*S767+P770*T770+Q770*S770)</f>
        <v>20.366142705901165</v>
      </c>
      <c r="Z770" s="2">
        <f t="shared" ref="Z770" si="4378">N770*U767+P770*U770-O770*V767-Q770*V770</f>
        <v>7.1865537576523737</v>
      </c>
      <c r="AA770" s="8">
        <f t="shared" ref="AA770" si="4379">(N770*V767+O770*U767+P770*V770+Q770*U770)</f>
        <v>0</v>
      </c>
      <c r="AB770" s="22"/>
      <c r="AC770" s="1">
        <v>0</v>
      </c>
      <c r="AD770" s="9">
        <v>0</v>
      </c>
      <c r="AE770" s="2">
        <v>1</v>
      </c>
      <c r="AF770" s="8">
        <v>0</v>
      </c>
      <c r="AH770" s="1">
        <f t="shared" ref="AH770" si="4380">X770*AC767+Z770*AC770-Y770*AD767-AA770*AD770</f>
        <v>0</v>
      </c>
      <c r="AI770" s="9">
        <f t="shared" ref="AI770" si="4381">(X770*AD767+Y770*AC767+Z770*AD770+AA770*AC770)</f>
        <v>20.366142705901165</v>
      </c>
      <c r="AJ770" s="2">
        <f t="shared" ref="AJ770" si="4382">X770*AE767+Z770*AE770-Y770*AF767-AA770*AF770</f>
        <v>-29.136828348891061</v>
      </c>
      <c r="AK770" s="8">
        <f t="shared" ref="AK770" si="4383">(X770*AF767+Y770*AE767+Z770*AF770+AA770*AE770)</f>
        <v>0</v>
      </c>
      <c r="AM770" s="20">
        <f t="shared" ref="AM770" si="4384">1/$AN$9</f>
        <v>1</v>
      </c>
      <c r="AN770" s="27">
        <v>0</v>
      </c>
      <c r="AO770" s="21">
        <v>1</v>
      </c>
      <c r="AP770" s="26">
        <v>0</v>
      </c>
      <c r="AR770" s="1">
        <f t="shared" ref="AR770" si="4385">AH770*AM767+AJ770*AM770-AI770*AN767-AK770*AN770</f>
        <v>-29.136828348891061</v>
      </c>
      <c r="AS770" s="9">
        <f t="shared" ref="AS770" si="4386">(AH770*AN767+AI770*AM767+AJ770*AN770+AK770*AM770)</f>
        <v>20.366142705901165</v>
      </c>
      <c r="AT770" s="2">
        <f t="shared" ref="AT770" si="4387">AH770*AO767+AJ770*AO770-AI770*AP767-AK770*AP770</f>
        <v>-29.136828348891061</v>
      </c>
      <c r="AU770" s="8">
        <f t="shared" ref="AU770" si="4388">(AH770*AP767+AI770*AO767+AJ770*AP770+AK770*AO770)</f>
        <v>0</v>
      </c>
      <c r="AW770" s="49">
        <f t="shared" ref="AW770" si="4389">(180/PI())*ATAN(-1*(AS767/AR767))</f>
        <v>-55.11202674974539</v>
      </c>
      <c r="AY770" s="140">
        <f t="shared" ref="AY770" si="4390">20*LOG(((1-(10^(AW767/20)^2)*(1-((1-AY767)/(1+AY767))^2))^0.5))</f>
        <v>-8.9477619705415623E-3</v>
      </c>
      <c r="AZ770" s="13"/>
      <c r="BA770" s="36"/>
      <c r="BB770" s="36"/>
      <c r="BC770" s="36"/>
      <c r="BD770" s="36"/>
    </row>
    <row r="771" spans="2:56" ht="18.600000000000001" customHeight="1">
      <c r="AY771" s="37"/>
    </row>
    <row r="772" spans="2:56" ht="18.600000000000001" customHeight="1" thickBot="1">
      <c r="D772" s="22" t="s">
        <v>60</v>
      </c>
      <c r="E772" s="22"/>
      <c r="F772" s="22"/>
      <c r="G772" s="22"/>
      <c r="H772" s="22"/>
      <c r="I772" s="22" t="s">
        <v>61</v>
      </c>
      <c r="J772" s="22"/>
      <c r="K772" s="22"/>
      <c r="L772" s="22"/>
      <c r="M772" s="23"/>
      <c r="N772" s="23"/>
      <c r="O772" s="28" t="s">
        <v>62</v>
      </c>
      <c r="P772" s="23"/>
      <c r="Q772" s="23"/>
      <c r="R772" s="23"/>
      <c r="S772" s="22"/>
      <c r="T772" s="22" t="s">
        <v>63</v>
      </c>
      <c r="U772" s="23"/>
      <c r="V772" s="23"/>
      <c r="W772" s="23"/>
      <c r="X772" s="23"/>
      <c r="Y772" s="28" t="s">
        <v>64</v>
      </c>
      <c r="Z772" s="23"/>
      <c r="AA772" s="23"/>
      <c r="AB772" s="23"/>
      <c r="AC772" s="28" t="s">
        <v>65</v>
      </c>
      <c r="AD772" s="22"/>
      <c r="AE772" s="22"/>
      <c r="AF772" s="22"/>
      <c r="AG772" s="22"/>
      <c r="AH772" s="23"/>
      <c r="AI772" s="28" t="s">
        <v>66</v>
      </c>
      <c r="AJ772" s="23"/>
      <c r="AK772" s="23"/>
      <c r="AL772" s="22"/>
      <c r="AM772" s="28" t="s">
        <v>67</v>
      </c>
      <c r="AN772" s="22"/>
      <c r="AO772" s="23"/>
      <c r="AP772" s="23"/>
      <c r="AQ772" s="23"/>
      <c r="AR772" s="23"/>
      <c r="AS772" s="28" t="s">
        <v>68</v>
      </c>
      <c r="AT772" s="23"/>
      <c r="AU772" s="23"/>
    </row>
    <row r="773" spans="2:56" ht="18.600000000000001" customHeight="1" thickBot="1">
      <c r="B773" s="11"/>
      <c r="D773" s="212" t="s">
        <v>69</v>
      </c>
      <c r="E773" s="213"/>
      <c r="F773" s="214" t="s">
        <v>70</v>
      </c>
      <c r="G773" s="215"/>
      <c r="H773" s="207"/>
      <c r="I773" s="212" t="s">
        <v>71</v>
      </c>
      <c r="J773" s="213"/>
      <c r="K773" s="214" t="s">
        <v>72</v>
      </c>
      <c r="L773" s="215"/>
      <c r="M773" s="23"/>
      <c r="N773" s="208" t="s">
        <v>73</v>
      </c>
      <c r="O773" s="209"/>
      <c r="P773" s="210" t="s">
        <v>74</v>
      </c>
      <c r="Q773" s="211"/>
      <c r="R773" s="23"/>
      <c r="S773" s="212" t="s">
        <v>75</v>
      </c>
      <c r="T773" s="213"/>
      <c r="U773" s="214" t="s">
        <v>76</v>
      </c>
      <c r="V773" s="215"/>
      <c r="W773" s="22"/>
      <c r="X773" s="208" t="s">
        <v>77</v>
      </c>
      <c r="Y773" s="209"/>
      <c r="Z773" s="210" t="s">
        <v>78</v>
      </c>
      <c r="AA773" s="211"/>
      <c r="AB773" s="22"/>
      <c r="AC773" s="212" t="s">
        <v>79</v>
      </c>
      <c r="AD773" s="213"/>
      <c r="AE773" s="214" t="s">
        <v>80</v>
      </c>
      <c r="AF773" s="215"/>
      <c r="AG773" s="22"/>
      <c r="AH773" s="208" t="s">
        <v>81</v>
      </c>
      <c r="AI773" s="209"/>
      <c r="AJ773" s="210" t="s">
        <v>82</v>
      </c>
      <c r="AK773" s="211"/>
      <c r="AL773" s="22"/>
      <c r="AM773" s="212" t="s">
        <v>83</v>
      </c>
      <c r="AN773" s="213"/>
      <c r="AO773" s="214" t="s">
        <v>84</v>
      </c>
      <c r="AP773" s="215"/>
      <c r="AQ773" s="23"/>
      <c r="AR773" s="208" t="s">
        <v>85</v>
      </c>
      <c r="AS773" s="209"/>
      <c r="AT773" s="210" t="s">
        <v>86</v>
      </c>
      <c r="AU773" s="211"/>
      <c r="AW773" s="29" t="s">
        <v>4</v>
      </c>
      <c r="AY773" s="136" t="s">
        <v>46</v>
      </c>
      <c r="AZ773" s="13"/>
      <c r="BA773" s="36"/>
      <c r="BB773" s="36"/>
      <c r="BC773" s="36"/>
      <c r="BD773" s="36"/>
    </row>
    <row r="774" spans="2:56" ht="18.600000000000001" customHeight="1" thickTop="1" thickBot="1">
      <c r="B774" s="40">
        <v>2.2200000000000002</v>
      </c>
      <c r="D774" s="1">
        <v>1</v>
      </c>
      <c r="E774" s="7">
        <v>0</v>
      </c>
      <c r="F774" s="2">
        <v>0</v>
      </c>
      <c r="G774" s="8">
        <v>0</v>
      </c>
      <c r="I774" s="1">
        <v>1</v>
      </c>
      <c r="J774" s="9">
        <v>0</v>
      </c>
      <c r="K774" s="2">
        <v>0</v>
      </c>
      <c r="L774" s="9">
        <f t="shared" ref="L774" si="4391">IF(0=(1-$J$9*$K$9*$B774^2),10^14,$B774*$K$9/(1-$J$9*$K$9*$B774^2))</f>
        <v>-4.719593094674484</v>
      </c>
      <c r="N774" s="1">
        <f t="shared" ref="N774" si="4392">D774*I774+F774*I777-E774*J774-G774*J777</f>
        <v>1</v>
      </c>
      <c r="O774" s="9">
        <f t="shared" ref="O774" si="4393">(D774*J774+E774*I774+F774*J777+G774*I777)</f>
        <v>0</v>
      </c>
      <c r="P774" s="2">
        <f t="shared" ref="P774" si="4394">D774*K774+F774*K777-E774*L774-G774*L777</f>
        <v>0</v>
      </c>
      <c r="Q774" s="8">
        <f t="shared" ref="Q774" si="4395">(D774*L774+E774*K774+F774*L777+G774*K777)</f>
        <v>-4.719593094674484</v>
      </c>
      <c r="S774" s="1">
        <v>1</v>
      </c>
      <c r="T774" s="7">
        <v>0</v>
      </c>
      <c r="U774" s="2">
        <v>0</v>
      </c>
      <c r="V774" s="8">
        <v>0</v>
      </c>
      <c r="X774" s="1">
        <f t="shared" ref="X774" si="4396">N774*S774+P774*S777-O774*T774-Q774*T777</f>
        <v>13.670331948278774</v>
      </c>
      <c r="Y774" s="9">
        <f t="shared" ref="Y774" si="4397">(N774*T774+O774*S774+P774*T777+Q774*S777)</f>
        <v>0</v>
      </c>
      <c r="Z774" s="2">
        <f t="shared" ref="Z774" si="4398">N774*U774+P774*U777-O774*V774-Q774*V777</f>
        <v>0</v>
      </c>
      <c r="AA774" s="8">
        <f t="shared" ref="AA774" si="4399">(N774*V774+O774*U774+P774*V777+Q774*U777)</f>
        <v>-4.719593094674484</v>
      </c>
      <c r="AB774" s="22"/>
      <c r="AC774" s="1">
        <v>1</v>
      </c>
      <c r="AD774" s="9">
        <v>0</v>
      </c>
      <c r="AE774" s="2">
        <v>0</v>
      </c>
      <c r="AF774" s="9">
        <f t="shared" ref="AF774" si="4400">$B774*$AE$9</f>
        <v>1.7997318000000002</v>
      </c>
      <c r="AH774" s="1">
        <f t="shared" ref="AH774" si="4401">X774*AC774+Z774*AC777-Y774*AD774-AA774*AD777</f>
        <v>13.670331948278774</v>
      </c>
      <c r="AI774" s="9">
        <f t="shared" ref="AI774" si="4402">(X774*AD774+Y774*AC774+Z774*AD777+AA774*AC777)</f>
        <v>0</v>
      </c>
      <c r="AJ774" s="2">
        <f t="shared" ref="AJ774" si="4403">X774*AE774+Z774*AE777-Y774*AF774-AA774*AF777</f>
        <v>0</v>
      </c>
      <c r="AK774" s="8">
        <f t="shared" ref="AK774" si="4404">(X774*AF774+Y774*AE774+Z774*AF777+AA774*AE777)</f>
        <v>19.883338029198786</v>
      </c>
      <c r="AM774" s="18">
        <v>1</v>
      </c>
      <c r="AN774" s="25">
        <v>0</v>
      </c>
      <c r="AO774" s="14">
        <v>0</v>
      </c>
      <c r="AP774" s="24">
        <v>0</v>
      </c>
      <c r="AR774" s="1">
        <f t="shared" ref="AR774" si="4405">AH774*AM774+AJ774*AM777-AI774*AN774-AK774*AN777</f>
        <v>13.670331948278774</v>
      </c>
      <c r="AS774" s="9">
        <f t="shared" ref="AS774" si="4406">(AH774*AN774+AI774*AM774+AJ774*AN777+AK774*AM777)</f>
        <v>19.883338029198786</v>
      </c>
      <c r="AT774" s="2">
        <f t="shared" ref="AT774" si="4407">AH774*AO774+AJ774*AO777-AI774*AP774-AK774*AP777</f>
        <v>0</v>
      </c>
      <c r="AU774" s="8">
        <f t="shared" ref="AU774" si="4408">(AH774*AP774+AI774*AO774+AJ774*AP777+AK774*AO777)</f>
        <v>19.883338029198786</v>
      </c>
      <c r="AW774" s="30">
        <f t="shared" ref="AW774" si="4409">20*LOG(((1+$AN$9)/$AN$9)/((AR774+AR777)^2+(AS774+AS777)^2)^0.5)</f>
        <v>-26.560269328330868</v>
      </c>
      <c r="AY774" s="137">
        <f t="shared" ref="AY774" si="4410">((AR774^2+AS774^2)^0.5)/((AR777^2+AS777^2)^0.5)</f>
        <v>0.68871363874267655</v>
      </c>
      <c r="AZ774" s="13"/>
      <c r="BA774" s="36"/>
      <c r="BB774" s="36"/>
      <c r="BC774" s="36"/>
      <c r="BD774" s="36"/>
    </row>
    <row r="775" spans="2:56" ht="18.600000000000001" customHeight="1" thickBot="1">
      <c r="D775" s="3"/>
      <c r="G775" s="4"/>
      <c r="I775" s="3"/>
      <c r="L775" s="4"/>
      <c r="N775" s="3"/>
      <c r="Q775" s="4"/>
      <c r="S775" s="3"/>
      <c r="V775" s="4"/>
      <c r="X775" s="3"/>
      <c r="AA775" s="4"/>
      <c r="AC775" s="3"/>
      <c r="AF775" s="4"/>
      <c r="AH775" s="3"/>
      <c r="AK775" s="4"/>
      <c r="AM775" s="18"/>
      <c r="AN775" s="14"/>
      <c r="AO775" s="14"/>
      <c r="AP775" s="19"/>
      <c r="AR775" s="3"/>
      <c r="AU775" s="4"/>
      <c r="AY775" s="138"/>
      <c r="AZ775" s="13"/>
      <c r="BA775" s="36"/>
      <c r="BB775" s="36"/>
      <c r="BC775" s="36"/>
      <c r="BD775" s="36"/>
    </row>
    <row r="776" spans="2:56" ht="18.600000000000001" customHeight="1" thickBot="1">
      <c r="D776" s="216" t="s">
        <v>87</v>
      </c>
      <c r="E776" s="217"/>
      <c r="F776" s="218" t="s">
        <v>88</v>
      </c>
      <c r="G776" s="219"/>
      <c r="H776" s="207"/>
      <c r="I776" s="216" t="s">
        <v>89</v>
      </c>
      <c r="J776" s="217"/>
      <c r="K776" s="218" t="s">
        <v>90</v>
      </c>
      <c r="L776" s="219"/>
      <c r="N776" s="208" t="s">
        <v>7</v>
      </c>
      <c r="O776" s="209"/>
      <c r="P776" s="210" t="s">
        <v>8</v>
      </c>
      <c r="Q776" s="211"/>
      <c r="S776" s="216" t="s">
        <v>91</v>
      </c>
      <c r="T776" s="217"/>
      <c r="U776" s="218" t="s">
        <v>92</v>
      </c>
      <c r="V776" s="219"/>
      <c r="W776" s="22"/>
      <c r="X776" s="208" t="s">
        <v>93</v>
      </c>
      <c r="Y776" s="209"/>
      <c r="Z776" s="210" t="s">
        <v>94</v>
      </c>
      <c r="AA776" s="211"/>
      <c r="AB776" s="22"/>
      <c r="AC776" s="216" t="s">
        <v>3</v>
      </c>
      <c r="AD776" s="217"/>
      <c r="AE776" s="218" t="s">
        <v>2</v>
      </c>
      <c r="AF776" s="219"/>
      <c r="AG776" s="22"/>
      <c r="AH776" s="208" t="s">
        <v>95</v>
      </c>
      <c r="AI776" s="209"/>
      <c r="AJ776" s="210" t="s">
        <v>96</v>
      </c>
      <c r="AK776" s="211"/>
      <c r="AL776" s="22"/>
      <c r="AM776" s="216" t="s">
        <v>97</v>
      </c>
      <c r="AN776" s="217"/>
      <c r="AO776" s="218" t="s">
        <v>98</v>
      </c>
      <c r="AP776" s="219"/>
      <c r="AR776" s="208" t="s">
        <v>99</v>
      </c>
      <c r="AS776" s="209"/>
      <c r="AT776" s="210" t="s">
        <v>100</v>
      </c>
      <c r="AU776" s="211"/>
      <c r="AW776" s="48" t="s">
        <v>10</v>
      </c>
      <c r="AY776" s="139" t="s">
        <v>47</v>
      </c>
      <c r="AZ776" s="13"/>
      <c r="BA776" s="36"/>
      <c r="BB776" s="36"/>
      <c r="BC776" s="36"/>
      <c r="BD776" s="36"/>
    </row>
    <row r="777" spans="2:56" ht="18.600000000000001" customHeight="1" thickTop="1" thickBot="1">
      <c r="D777" s="1">
        <v>0</v>
      </c>
      <c r="E777" s="8">
        <f t="shared" ref="E777" si="4411">$E$9*$B774</f>
        <v>1.2580962000000002</v>
      </c>
      <c r="F777" s="2">
        <v>1</v>
      </c>
      <c r="G777" s="8">
        <v>0</v>
      </c>
      <c r="I777" s="1">
        <v>0</v>
      </c>
      <c r="J777" s="9">
        <v>0</v>
      </c>
      <c r="K777" s="2">
        <v>1</v>
      </c>
      <c r="L777" s="8">
        <v>0</v>
      </c>
      <c r="N777" s="1">
        <f t="shared" ref="N777" si="4412">D777*I774+F777*I777-E777*J774-G777*J777</f>
        <v>0</v>
      </c>
      <c r="O777" s="9">
        <f t="shared" ref="O777" si="4413">(D777*J774+E777*I774+F777*J777+G777*I777)</f>
        <v>1.2580962000000002</v>
      </c>
      <c r="P777" s="2">
        <f t="shared" ref="P777" si="4414">D777*K774+F777*K777-E777*L774-G777*L777</f>
        <v>6.9377021379562098</v>
      </c>
      <c r="Q777" s="8">
        <f t="shared" ref="Q777" si="4415">(D777*L774+E777*K774+F777*L777+G777*K777)</f>
        <v>0</v>
      </c>
      <c r="S777" s="1">
        <v>0</v>
      </c>
      <c r="T777" s="8">
        <f t="shared" ref="T777" si="4416">$T$9*$B774</f>
        <v>2.6846238000000002</v>
      </c>
      <c r="U777" s="2">
        <v>1</v>
      </c>
      <c r="V777" s="8">
        <v>0</v>
      </c>
      <c r="X777" s="1">
        <f t="shared" ref="X777" si="4417">N777*S774+P777*S777-O777*T774-Q777*T777</f>
        <v>0</v>
      </c>
      <c r="Y777" s="9">
        <f t="shared" ref="Y777" si="4418">(N777*T774+O777*S774+P777*T777+Q777*S777)</f>
        <v>19.883216476868128</v>
      </c>
      <c r="Z777" s="2">
        <f t="shared" ref="Z777" si="4419">N777*U774+P777*U777-O777*V774-Q777*V777</f>
        <v>6.9377021379562098</v>
      </c>
      <c r="AA777" s="8">
        <f t="shared" ref="AA777" si="4420">(N777*V774+O777*U774+P777*V777+Q777*U777)</f>
        <v>0</v>
      </c>
      <c r="AB777" s="22"/>
      <c r="AC777" s="1">
        <v>0</v>
      </c>
      <c r="AD777" s="9">
        <v>0</v>
      </c>
      <c r="AE777" s="2">
        <v>1</v>
      </c>
      <c r="AF777" s="8">
        <v>0</v>
      </c>
      <c r="AH777" s="1">
        <f t="shared" ref="AH777" si="4421">X777*AC774+Z777*AC777-Y777*AD774-AA777*AD777</f>
        <v>0</v>
      </c>
      <c r="AI777" s="9">
        <f t="shared" ref="AI777" si="4422">(X777*AD774+Y777*AC774+Z777*AD777+AA777*AC777)</f>
        <v>19.883216476868128</v>
      </c>
      <c r="AJ777" s="2">
        <f t="shared" ref="AJ777" si="4423">X777*AE774+Z777*AE777-Y777*AF774-AA777*AF777</f>
        <v>-28.846754841747334</v>
      </c>
      <c r="AK777" s="8">
        <f t="shared" ref="AK777" si="4424">(X777*AF774+Y777*AE774+Z777*AF777+AA777*AE777)</f>
        <v>0</v>
      </c>
      <c r="AM777" s="20">
        <f t="shared" ref="AM777" si="4425">1/$AN$9</f>
        <v>1</v>
      </c>
      <c r="AN777" s="27">
        <v>0</v>
      </c>
      <c r="AO777" s="21">
        <v>1</v>
      </c>
      <c r="AP777" s="26">
        <v>0</v>
      </c>
      <c r="AR777" s="1">
        <f t="shared" ref="AR777" si="4426">AH777*AM774+AJ777*AM777-AI777*AN774-AK777*AN777</f>
        <v>-28.846754841747334</v>
      </c>
      <c r="AS777" s="9">
        <f t="shared" ref="AS777" si="4427">(AH777*AN774+AI777*AM774+AJ777*AN777+AK777*AM777)</f>
        <v>19.883216476868128</v>
      </c>
      <c r="AT777" s="2">
        <f t="shared" ref="AT777" si="4428">AH777*AO774+AJ777*AO777-AI777*AP774-AK777*AP777</f>
        <v>-28.846754841747334</v>
      </c>
      <c r="AU777" s="8">
        <f t="shared" ref="AU777" si="4429">(AH777*AP774+AI777*AO774+AJ777*AP777+AK777*AO777)</f>
        <v>0</v>
      </c>
      <c r="AW777" s="49">
        <f t="shared" ref="AW777" si="4430">(180/PI())*ATAN(-1*(AS774/AR774))</f>
        <v>-55.490426154929324</v>
      </c>
      <c r="AY777" s="140">
        <f t="shared" ref="AY777" si="4431">20*LOG(((1-(10^(AW774/20)^2)*(1-((1-AY774)/(1+AY774))^2))^0.5))</f>
        <v>-9.2727293821388418E-3</v>
      </c>
      <c r="AZ777" s="13"/>
      <c r="BA777" s="36"/>
      <c r="BB777" s="36"/>
      <c r="BC777" s="36"/>
      <c r="BD777" s="36"/>
    </row>
    <row r="778" spans="2:56" ht="18.600000000000001" customHeight="1">
      <c r="AY778" s="37"/>
    </row>
    <row r="779" spans="2:56" ht="18.600000000000001" customHeight="1" thickBot="1">
      <c r="D779" s="22" t="s">
        <v>60</v>
      </c>
      <c r="E779" s="22"/>
      <c r="F779" s="22"/>
      <c r="G779" s="22"/>
      <c r="H779" s="22"/>
      <c r="I779" s="22" t="s">
        <v>61</v>
      </c>
      <c r="J779" s="22"/>
      <c r="K779" s="22"/>
      <c r="L779" s="22"/>
      <c r="M779" s="23"/>
      <c r="N779" s="23"/>
      <c r="O779" s="28" t="s">
        <v>62</v>
      </c>
      <c r="P779" s="23"/>
      <c r="Q779" s="23"/>
      <c r="R779" s="23"/>
      <c r="S779" s="22"/>
      <c r="T779" s="22" t="s">
        <v>63</v>
      </c>
      <c r="U779" s="23"/>
      <c r="V779" s="23"/>
      <c r="W779" s="23"/>
      <c r="X779" s="23"/>
      <c r="Y779" s="28" t="s">
        <v>64</v>
      </c>
      <c r="Z779" s="23"/>
      <c r="AA779" s="23"/>
      <c r="AB779" s="23"/>
      <c r="AC779" s="28" t="s">
        <v>65</v>
      </c>
      <c r="AD779" s="22"/>
      <c r="AE779" s="22"/>
      <c r="AF779" s="22"/>
      <c r="AG779" s="22"/>
      <c r="AH779" s="23"/>
      <c r="AI779" s="28" t="s">
        <v>66</v>
      </c>
      <c r="AJ779" s="23"/>
      <c r="AK779" s="23"/>
      <c r="AL779" s="22"/>
      <c r="AM779" s="28" t="s">
        <v>67</v>
      </c>
      <c r="AN779" s="22"/>
      <c r="AO779" s="23"/>
      <c r="AP779" s="23"/>
      <c r="AQ779" s="23"/>
      <c r="AR779" s="23"/>
      <c r="AS779" s="28" t="s">
        <v>68</v>
      </c>
      <c r="AT779" s="23"/>
      <c r="AU779" s="23"/>
    </row>
    <row r="780" spans="2:56" ht="18.600000000000001" customHeight="1" thickBot="1">
      <c r="B780" s="11"/>
      <c r="D780" s="212" t="s">
        <v>69</v>
      </c>
      <c r="E780" s="213"/>
      <c r="F780" s="214" t="s">
        <v>70</v>
      </c>
      <c r="G780" s="215"/>
      <c r="H780" s="207"/>
      <c r="I780" s="212" t="s">
        <v>71</v>
      </c>
      <c r="J780" s="213"/>
      <c r="K780" s="214" t="s">
        <v>72</v>
      </c>
      <c r="L780" s="215"/>
      <c r="M780" s="23"/>
      <c r="N780" s="208" t="s">
        <v>73</v>
      </c>
      <c r="O780" s="209"/>
      <c r="P780" s="210" t="s">
        <v>74</v>
      </c>
      <c r="Q780" s="211"/>
      <c r="R780" s="23"/>
      <c r="S780" s="212" t="s">
        <v>75</v>
      </c>
      <c r="T780" s="213"/>
      <c r="U780" s="214" t="s">
        <v>76</v>
      </c>
      <c r="V780" s="215"/>
      <c r="W780" s="22"/>
      <c r="X780" s="208" t="s">
        <v>77</v>
      </c>
      <c r="Y780" s="209"/>
      <c r="Z780" s="210" t="s">
        <v>78</v>
      </c>
      <c r="AA780" s="211"/>
      <c r="AB780" s="22"/>
      <c r="AC780" s="212" t="s">
        <v>79</v>
      </c>
      <c r="AD780" s="213"/>
      <c r="AE780" s="214" t="s">
        <v>80</v>
      </c>
      <c r="AF780" s="215"/>
      <c r="AG780" s="22"/>
      <c r="AH780" s="208" t="s">
        <v>81</v>
      </c>
      <c r="AI780" s="209"/>
      <c r="AJ780" s="210" t="s">
        <v>82</v>
      </c>
      <c r="AK780" s="211"/>
      <c r="AL780" s="22"/>
      <c r="AM780" s="212" t="s">
        <v>83</v>
      </c>
      <c r="AN780" s="213"/>
      <c r="AO780" s="214" t="s">
        <v>84</v>
      </c>
      <c r="AP780" s="215"/>
      <c r="AQ780" s="23"/>
      <c r="AR780" s="208" t="s">
        <v>85</v>
      </c>
      <c r="AS780" s="209"/>
      <c r="AT780" s="210" t="s">
        <v>86</v>
      </c>
      <c r="AU780" s="211"/>
      <c r="AW780" s="29" t="s">
        <v>4</v>
      </c>
      <c r="AY780" s="136" t="s">
        <v>46</v>
      </c>
      <c r="AZ780" s="13"/>
      <c r="BA780" s="36"/>
      <c r="BB780" s="36"/>
      <c r="BC780" s="36"/>
      <c r="BD780" s="36"/>
    </row>
    <row r="781" spans="2:56" ht="18.600000000000001" customHeight="1" thickTop="1" thickBot="1">
      <c r="B781" s="40">
        <v>2.2400000000000002</v>
      </c>
      <c r="D781" s="1">
        <v>1</v>
      </c>
      <c r="E781" s="7">
        <v>0</v>
      </c>
      <c r="F781" s="2">
        <v>0</v>
      </c>
      <c r="G781" s="8">
        <v>0</v>
      </c>
      <c r="I781" s="1">
        <v>1</v>
      </c>
      <c r="J781" s="9">
        <v>0</v>
      </c>
      <c r="K781" s="2">
        <v>0</v>
      </c>
      <c r="L781" s="9">
        <f t="shared" ref="L781" si="4432">IF(0=(1-$J$9*$K$9*$B781^2),10^14,$B781*$K$9/(1-$J$9*$K$9*$B781^2))</f>
        <v>-4.5012221652459186</v>
      </c>
      <c r="N781" s="1">
        <f t="shared" ref="N781" si="4433">D781*I781+F781*I784-E781*J781-G781*J784</f>
        <v>1</v>
      </c>
      <c r="O781" s="9">
        <f t="shared" ref="O781" si="4434">(D781*J781+E781*I781+F781*J784+G781*I784)</f>
        <v>0</v>
      </c>
      <c r="P781" s="2">
        <f t="shared" ref="P781" si="4435">D781*K781+F781*K784-E781*L781-G781*L784</f>
        <v>0</v>
      </c>
      <c r="Q781" s="8">
        <f t="shared" ref="Q781" si="4436">(D781*L781+E781*K781+F781*L784+G781*K784)</f>
        <v>-4.5012221652459186</v>
      </c>
      <c r="S781" s="1">
        <v>1</v>
      </c>
      <c r="T781" s="7">
        <v>0</v>
      </c>
      <c r="U781" s="2">
        <v>0</v>
      </c>
      <c r="V781" s="8">
        <v>0</v>
      </c>
      <c r="X781" s="1">
        <f t="shared" ref="X781" si="4437">N781*S781+P781*S784-O781*T781-Q781*T784</f>
        <v>13.192953812950933</v>
      </c>
      <c r="Y781" s="9">
        <f t="shared" ref="Y781" si="4438">(N781*T781+O781*S781+P781*T784+Q781*S784)</f>
        <v>0</v>
      </c>
      <c r="Z781" s="2">
        <f t="shared" ref="Z781" si="4439">N781*U781+P781*U784-O781*V781-Q781*V784</f>
        <v>0</v>
      </c>
      <c r="AA781" s="8">
        <f t="shared" ref="AA781" si="4440">(N781*V781+O781*U781+P781*V784+Q781*U784)</f>
        <v>-4.5012221652459186</v>
      </c>
      <c r="AB781" s="22"/>
      <c r="AC781" s="1">
        <v>1</v>
      </c>
      <c r="AD781" s="9">
        <v>0</v>
      </c>
      <c r="AE781" s="2">
        <v>0</v>
      </c>
      <c r="AF781" s="9">
        <f t="shared" ref="AF781" si="4441">$B781*$AE$9</f>
        <v>1.8159456000000003</v>
      </c>
      <c r="AH781" s="1">
        <f t="shared" ref="AH781" si="4442">X781*AC781+Z781*AC784-Y781*AD781-AA781*AD784</f>
        <v>13.192953812950933</v>
      </c>
      <c r="AI781" s="9">
        <f t="shared" ref="AI781" si="4443">(X781*AD781+Y781*AC781+Z781*AD784+AA781*AC784)</f>
        <v>0</v>
      </c>
      <c r="AJ781" s="2">
        <f t="shared" ref="AJ781" si="4444">X781*AE781+Z781*AE784-Y781*AF781-AA781*AF784</f>
        <v>0</v>
      </c>
      <c r="AK781" s="8">
        <f t="shared" ref="AK781" si="4445">(X781*AF781+Y781*AE781+Z781*AF784+AA781*AE784)</f>
        <v>19.456464262385552</v>
      </c>
      <c r="AM781" s="18">
        <v>1</v>
      </c>
      <c r="AN781" s="25">
        <v>0</v>
      </c>
      <c r="AO781" s="14">
        <v>0</v>
      </c>
      <c r="AP781" s="24">
        <v>0</v>
      </c>
      <c r="AR781" s="1">
        <f t="shared" ref="AR781" si="4446">AH781*AM781+AJ781*AM784-AI781*AN781-AK781*AN784</f>
        <v>13.192953812950933</v>
      </c>
      <c r="AS781" s="9">
        <f t="shared" ref="AS781" si="4447">(AH781*AN781+AI781*AM781+AJ781*AN784+AK781*AM784)</f>
        <v>19.456464262385552</v>
      </c>
      <c r="AT781" s="2">
        <f t="shared" ref="AT781" si="4448">AH781*AO781+AJ781*AO784-AI781*AP781-AK781*AP784</f>
        <v>0</v>
      </c>
      <c r="AU781" s="8">
        <f t="shared" ref="AU781" si="4449">(AH781*AP781+AI781*AO781+AJ781*AP784+AK781*AO784)</f>
        <v>19.456464262385552</v>
      </c>
      <c r="AW781" s="30">
        <f t="shared" ref="AW781" si="4450">20*LOG(((1+$AN$9)/$AN$9)/((AR781+AR784)^2+(AS781+AS784)^2)^0.5)</f>
        <v>-26.415060715589416</v>
      </c>
      <c r="AY781" s="137">
        <f t="shared" ref="AY781" si="4451">((AR781^2+AS781^2)^0.5)/((AR784^2+AS784^2)^0.5)</f>
        <v>0.67930849265534443</v>
      </c>
      <c r="AZ781" s="13"/>
      <c r="BA781" s="36"/>
      <c r="BB781" s="36"/>
      <c r="BC781" s="36"/>
      <c r="BD781" s="36"/>
    </row>
    <row r="782" spans="2:56" ht="18.600000000000001" customHeight="1" thickBot="1">
      <c r="D782" s="3"/>
      <c r="G782" s="4"/>
      <c r="I782" s="3"/>
      <c r="L782" s="4"/>
      <c r="N782" s="3"/>
      <c r="Q782" s="4"/>
      <c r="S782" s="3"/>
      <c r="V782" s="4"/>
      <c r="X782" s="3"/>
      <c r="AA782" s="4"/>
      <c r="AC782" s="3"/>
      <c r="AF782" s="4"/>
      <c r="AH782" s="3"/>
      <c r="AK782" s="4"/>
      <c r="AM782" s="18"/>
      <c r="AN782" s="14"/>
      <c r="AO782" s="14"/>
      <c r="AP782" s="19"/>
      <c r="AR782" s="3"/>
      <c r="AU782" s="4"/>
      <c r="AY782" s="138"/>
      <c r="AZ782" s="13"/>
      <c r="BA782" s="36"/>
      <c r="BB782" s="36"/>
      <c r="BC782" s="36"/>
      <c r="BD782" s="36"/>
    </row>
    <row r="783" spans="2:56" ht="18.600000000000001" customHeight="1" thickBot="1">
      <c r="D783" s="216" t="s">
        <v>87</v>
      </c>
      <c r="E783" s="217"/>
      <c r="F783" s="218" t="s">
        <v>88</v>
      </c>
      <c r="G783" s="219"/>
      <c r="H783" s="207"/>
      <c r="I783" s="216" t="s">
        <v>89</v>
      </c>
      <c r="J783" s="217"/>
      <c r="K783" s="218" t="s">
        <v>90</v>
      </c>
      <c r="L783" s="219"/>
      <c r="N783" s="208" t="s">
        <v>7</v>
      </c>
      <c r="O783" s="209"/>
      <c r="P783" s="210" t="s">
        <v>8</v>
      </c>
      <c r="Q783" s="211"/>
      <c r="S783" s="216" t="s">
        <v>91</v>
      </c>
      <c r="T783" s="217"/>
      <c r="U783" s="218" t="s">
        <v>92</v>
      </c>
      <c r="V783" s="219"/>
      <c r="W783" s="22"/>
      <c r="X783" s="208" t="s">
        <v>93</v>
      </c>
      <c r="Y783" s="209"/>
      <c r="Z783" s="210" t="s">
        <v>94</v>
      </c>
      <c r="AA783" s="211"/>
      <c r="AB783" s="22"/>
      <c r="AC783" s="216" t="s">
        <v>3</v>
      </c>
      <c r="AD783" s="217"/>
      <c r="AE783" s="218" t="s">
        <v>2</v>
      </c>
      <c r="AF783" s="219"/>
      <c r="AG783" s="22"/>
      <c r="AH783" s="208" t="s">
        <v>95</v>
      </c>
      <c r="AI783" s="209"/>
      <c r="AJ783" s="210" t="s">
        <v>96</v>
      </c>
      <c r="AK783" s="211"/>
      <c r="AL783" s="22"/>
      <c r="AM783" s="216" t="s">
        <v>97</v>
      </c>
      <c r="AN783" s="217"/>
      <c r="AO783" s="218" t="s">
        <v>98</v>
      </c>
      <c r="AP783" s="219"/>
      <c r="AR783" s="208" t="s">
        <v>99</v>
      </c>
      <c r="AS783" s="209"/>
      <c r="AT783" s="210" t="s">
        <v>100</v>
      </c>
      <c r="AU783" s="211"/>
      <c r="AW783" s="48" t="s">
        <v>10</v>
      </c>
      <c r="AY783" s="139" t="s">
        <v>47</v>
      </c>
      <c r="AZ783" s="13"/>
      <c r="BA783" s="36"/>
      <c r="BB783" s="36"/>
      <c r="BC783" s="36"/>
      <c r="BD783" s="36"/>
    </row>
    <row r="784" spans="2:56" ht="18.600000000000001" customHeight="1" thickTop="1" thickBot="1">
      <c r="D784" s="1">
        <v>0</v>
      </c>
      <c r="E784" s="8">
        <f t="shared" ref="E784" si="4452">$E$9*$B781</f>
        <v>1.2694304000000003</v>
      </c>
      <c r="F784" s="2">
        <v>1</v>
      </c>
      <c r="G784" s="8">
        <v>0</v>
      </c>
      <c r="I784" s="1">
        <v>0</v>
      </c>
      <c r="J784" s="9">
        <v>0</v>
      </c>
      <c r="K784" s="2">
        <v>1</v>
      </c>
      <c r="L784" s="8">
        <v>0</v>
      </c>
      <c r="N784" s="1">
        <f t="shared" ref="N784" si="4453">D784*I781+F784*I784-E784*J781-G784*J784</f>
        <v>0</v>
      </c>
      <c r="O784" s="9">
        <f t="shared" ref="O784" si="4454">(D784*J781+E784*I781+F784*J784+G784*I784)</f>
        <v>1.2694304000000003</v>
      </c>
      <c r="P784" s="2">
        <f t="shared" ref="P784" si="4455">D784*K781+F784*K784-E784*L781-G784*L784</f>
        <v>6.7139882537169937</v>
      </c>
      <c r="Q784" s="8">
        <f t="shared" ref="Q784" si="4456">(D784*L781+E784*K781+F784*L784+G784*K784)</f>
        <v>0</v>
      </c>
      <c r="S784" s="1">
        <v>0</v>
      </c>
      <c r="T784" s="8">
        <f t="shared" ref="T784" si="4457">$T$9*$B781</f>
        <v>2.7088096000000004</v>
      </c>
      <c r="U784" s="2">
        <v>1</v>
      </c>
      <c r="V784" s="8">
        <v>0</v>
      </c>
      <c r="X784" s="1">
        <f t="shared" ref="X784" si="4458">N784*S781+P784*S784-O784*T781-Q784*T784</f>
        <v>0</v>
      </c>
      <c r="Y784" s="9">
        <f t="shared" ref="Y784" si="4459">(N784*T781+O784*S781+P784*T784+Q784*S784)</f>
        <v>19.456346235955831</v>
      </c>
      <c r="Z784" s="2">
        <f t="shared" ref="Z784" si="4460">N784*U781+P784*U784-O784*V781-Q784*V784</f>
        <v>6.7139882537169937</v>
      </c>
      <c r="AA784" s="8">
        <f t="shared" ref="AA784" si="4461">(N784*V781+O784*U781+P784*V784+Q784*U784)</f>
        <v>0</v>
      </c>
      <c r="AB784" s="22"/>
      <c r="AC784" s="1">
        <v>0</v>
      </c>
      <c r="AD784" s="9">
        <v>0</v>
      </c>
      <c r="AE784" s="2">
        <v>1</v>
      </c>
      <c r="AF784" s="8">
        <v>0</v>
      </c>
      <c r="AH784" s="1">
        <f t="shared" ref="AH784" si="4462">X784*AC781+Z784*AC784-Y784*AD781-AA784*AD784</f>
        <v>0</v>
      </c>
      <c r="AI784" s="9">
        <f t="shared" ref="AI784" si="4463">(X784*AD781+Y784*AC781+Z784*AD784+AA784*AC784)</f>
        <v>19.456346235955831</v>
      </c>
      <c r="AJ784" s="2">
        <f t="shared" ref="AJ784" si="4464">X784*AE781+Z784*AE784-Y784*AF781-AA784*AF784</f>
        <v>-28.617678085543563</v>
      </c>
      <c r="AK784" s="8">
        <f t="shared" ref="AK784" si="4465">(X784*AF781+Y784*AE781+Z784*AF784+AA784*AE784)</f>
        <v>0</v>
      </c>
      <c r="AM784" s="20">
        <f t="shared" ref="AM784" si="4466">1/$AN$9</f>
        <v>1</v>
      </c>
      <c r="AN784" s="27">
        <v>0</v>
      </c>
      <c r="AO784" s="21">
        <v>1</v>
      </c>
      <c r="AP784" s="26">
        <v>0</v>
      </c>
      <c r="AR784" s="1">
        <f t="shared" ref="AR784" si="4467">AH784*AM781+AJ784*AM784-AI784*AN781-AK784*AN784</f>
        <v>-28.617678085543563</v>
      </c>
      <c r="AS784" s="9">
        <f t="shared" ref="AS784" si="4468">(AH784*AN781+AI784*AM781+AJ784*AN784+AK784*AM784)</f>
        <v>19.456346235955831</v>
      </c>
      <c r="AT784" s="2">
        <f t="shared" ref="AT784" si="4469">AH784*AO781+AJ784*AO784-AI784*AP781-AK784*AP784</f>
        <v>-28.617678085543563</v>
      </c>
      <c r="AU784" s="8">
        <f t="shared" ref="AU784" si="4470">(AH784*AP781+AI784*AO781+AJ784*AP784+AK784*AO784)</f>
        <v>0</v>
      </c>
      <c r="AW784" s="49">
        <f t="shared" ref="AW784" si="4471">(180/PI())*ATAN(-1*(AS781/AR781))</f>
        <v>-55.859761687093567</v>
      </c>
      <c r="AY784" s="140">
        <f t="shared" ref="AY784" si="4472">20*LOG(((1-(10^(AW781/20)^2)*(1-((1-AY781)/(1+AY781))^2))^0.5))</f>
        <v>-9.5636219455747153E-3</v>
      </c>
      <c r="AZ784" s="13"/>
      <c r="BA784" s="36"/>
      <c r="BB784" s="36"/>
      <c r="BC784" s="36"/>
      <c r="BD784" s="36"/>
    </row>
    <row r="785" spans="2:56" ht="18.600000000000001" customHeight="1">
      <c r="AY785" s="37"/>
    </row>
    <row r="786" spans="2:56" ht="18.600000000000001" customHeight="1" thickBot="1">
      <c r="D786" s="22" t="s">
        <v>60</v>
      </c>
      <c r="E786" s="22"/>
      <c r="F786" s="22"/>
      <c r="G786" s="22"/>
      <c r="H786" s="22"/>
      <c r="I786" s="22" t="s">
        <v>61</v>
      </c>
      <c r="J786" s="22"/>
      <c r="K786" s="22"/>
      <c r="L786" s="22"/>
      <c r="M786" s="23"/>
      <c r="N786" s="23"/>
      <c r="O786" s="28" t="s">
        <v>62</v>
      </c>
      <c r="P786" s="23"/>
      <c r="Q786" s="23"/>
      <c r="R786" s="23"/>
      <c r="S786" s="22"/>
      <c r="T786" s="22" t="s">
        <v>63</v>
      </c>
      <c r="U786" s="23"/>
      <c r="V786" s="23"/>
      <c r="W786" s="23"/>
      <c r="X786" s="23"/>
      <c r="Y786" s="28" t="s">
        <v>64</v>
      </c>
      <c r="Z786" s="23"/>
      <c r="AA786" s="23"/>
      <c r="AB786" s="23"/>
      <c r="AC786" s="28" t="s">
        <v>65</v>
      </c>
      <c r="AD786" s="22"/>
      <c r="AE786" s="22"/>
      <c r="AF786" s="22"/>
      <c r="AG786" s="22"/>
      <c r="AH786" s="23"/>
      <c r="AI786" s="28" t="s">
        <v>66</v>
      </c>
      <c r="AJ786" s="23"/>
      <c r="AK786" s="23"/>
      <c r="AL786" s="22"/>
      <c r="AM786" s="28" t="s">
        <v>67</v>
      </c>
      <c r="AN786" s="22"/>
      <c r="AO786" s="23"/>
      <c r="AP786" s="23"/>
      <c r="AQ786" s="23"/>
      <c r="AR786" s="23"/>
      <c r="AS786" s="28" t="s">
        <v>68</v>
      </c>
      <c r="AT786" s="23"/>
      <c r="AU786" s="23"/>
    </row>
    <row r="787" spans="2:56" ht="18.600000000000001" customHeight="1" thickBot="1">
      <c r="B787" s="11"/>
      <c r="D787" s="212" t="s">
        <v>69</v>
      </c>
      <c r="E787" s="213"/>
      <c r="F787" s="214" t="s">
        <v>70</v>
      </c>
      <c r="G787" s="215"/>
      <c r="H787" s="207"/>
      <c r="I787" s="212" t="s">
        <v>71</v>
      </c>
      <c r="J787" s="213"/>
      <c r="K787" s="214" t="s">
        <v>72</v>
      </c>
      <c r="L787" s="215"/>
      <c r="M787" s="23"/>
      <c r="N787" s="208" t="s">
        <v>73</v>
      </c>
      <c r="O787" s="209"/>
      <c r="P787" s="210" t="s">
        <v>74</v>
      </c>
      <c r="Q787" s="211"/>
      <c r="R787" s="23"/>
      <c r="S787" s="212" t="s">
        <v>75</v>
      </c>
      <c r="T787" s="213"/>
      <c r="U787" s="214" t="s">
        <v>76</v>
      </c>
      <c r="V787" s="215"/>
      <c r="W787" s="22"/>
      <c r="X787" s="208" t="s">
        <v>77</v>
      </c>
      <c r="Y787" s="209"/>
      <c r="Z787" s="210" t="s">
        <v>78</v>
      </c>
      <c r="AA787" s="211"/>
      <c r="AB787" s="22"/>
      <c r="AC787" s="212" t="s">
        <v>79</v>
      </c>
      <c r="AD787" s="213"/>
      <c r="AE787" s="214" t="s">
        <v>80</v>
      </c>
      <c r="AF787" s="215"/>
      <c r="AG787" s="22"/>
      <c r="AH787" s="208" t="s">
        <v>81</v>
      </c>
      <c r="AI787" s="209"/>
      <c r="AJ787" s="210" t="s">
        <v>82</v>
      </c>
      <c r="AK787" s="211"/>
      <c r="AL787" s="22"/>
      <c r="AM787" s="212" t="s">
        <v>83</v>
      </c>
      <c r="AN787" s="213"/>
      <c r="AO787" s="214" t="s">
        <v>84</v>
      </c>
      <c r="AP787" s="215"/>
      <c r="AQ787" s="23"/>
      <c r="AR787" s="208" t="s">
        <v>85</v>
      </c>
      <c r="AS787" s="209"/>
      <c r="AT787" s="210" t="s">
        <v>86</v>
      </c>
      <c r="AU787" s="211"/>
      <c r="AW787" s="29" t="s">
        <v>4</v>
      </c>
      <c r="AY787" s="136" t="s">
        <v>46</v>
      </c>
      <c r="AZ787" s="13"/>
      <c r="BA787" s="36"/>
      <c r="BB787" s="36"/>
      <c r="BC787" s="36"/>
      <c r="BD787" s="36"/>
    </row>
    <row r="788" spans="2:56" ht="18.600000000000001" customHeight="1" thickTop="1" thickBot="1">
      <c r="B788" s="40">
        <v>2.2599999999999998</v>
      </c>
      <c r="D788" s="1">
        <v>1</v>
      </c>
      <c r="E788" s="7">
        <v>0</v>
      </c>
      <c r="F788" s="2">
        <v>0</v>
      </c>
      <c r="G788" s="8">
        <v>0</v>
      </c>
      <c r="I788" s="1">
        <v>1</v>
      </c>
      <c r="J788" s="9">
        <v>0</v>
      </c>
      <c r="K788" s="2">
        <v>0</v>
      </c>
      <c r="L788" s="9">
        <f t="shared" ref="L788" si="4473">IF(0=(1-$J$9*$K$9*$B788^2),10^14,$B788*$K$9/(1-$J$9*$K$9*$B788^2))</f>
        <v>-4.3035305057812012</v>
      </c>
      <c r="N788" s="1">
        <f t="shared" ref="N788" si="4474">D788*I788+F788*I791-E788*J788-G788*J791</f>
        <v>1</v>
      </c>
      <c r="O788" s="9">
        <f t="shared" ref="O788" si="4475">(D788*J788+E788*I788+F788*J791+G788*I791)</f>
        <v>0</v>
      </c>
      <c r="P788" s="2">
        <f t="shared" ref="P788" si="4476">D788*K788+F788*K791-E788*L788-G788*L791</f>
        <v>0</v>
      </c>
      <c r="Q788" s="8">
        <f t="shared" ref="Q788" si="4477">(D788*L788+E788*K788+F788*L791+G788*K791)</f>
        <v>-4.3035305057812012</v>
      </c>
      <c r="S788" s="1">
        <v>1</v>
      </c>
      <c r="T788" s="7">
        <v>0</v>
      </c>
      <c r="U788" s="2">
        <v>0</v>
      </c>
      <c r="V788" s="8">
        <v>0</v>
      </c>
      <c r="X788" s="1">
        <f t="shared" ref="X788" si="4478">N788*S788+P788*S791-O788*T788-Q788*T791</f>
        <v>12.761529076059695</v>
      </c>
      <c r="Y788" s="9">
        <f t="shared" ref="Y788" si="4479">(N788*T788+O788*S788+P788*T791+Q788*S791)</f>
        <v>0</v>
      </c>
      <c r="Z788" s="2">
        <f t="shared" ref="Z788" si="4480">N788*U788+P788*U791-O788*V788-Q788*V791</f>
        <v>0</v>
      </c>
      <c r="AA788" s="8">
        <f t="shared" ref="AA788" si="4481">(N788*V788+O788*U788+P788*V791+Q788*U791)</f>
        <v>-4.3035305057812012</v>
      </c>
      <c r="AB788" s="22"/>
      <c r="AC788" s="1">
        <v>1</v>
      </c>
      <c r="AD788" s="9">
        <v>0</v>
      </c>
      <c r="AE788" s="2">
        <v>0</v>
      </c>
      <c r="AF788" s="9">
        <f t="shared" ref="AF788" si="4482">$B788*$AE$9</f>
        <v>1.8321593999999999</v>
      </c>
      <c r="AH788" s="1">
        <f t="shared" ref="AH788" si="4483">X788*AC788+Z788*AC791-Y788*AD788-AA788*AD791</f>
        <v>12.761529076059695</v>
      </c>
      <c r="AI788" s="9">
        <f t="shared" ref="AI788" si="4484">(X788*AD788+Y788*AC788+Z788*AD791+AA788*AC791)</f>
        <v>0</v>
      </c>
      <c r="AJ788" s="2">
        <f t="shared" ref="AJ788" si="4485">X788*AE788+Z788*AE791-Y788*AF788-AA788*AF791</f>
        <v>0</v>
      </c>
      <c r="AK788" s="8">
        <f t="shared" ref="AK788" si="4486">(X788*AF788+Y788*AE788+Z788*AF791+AA788*AE791)</f>
        <v>19.077624949294883</v>
      </c>
      <c r="AM788" s="18">
        <v>1</v>
      </c>
      <c r="AN788" s="25">
        <v>0</v>
      </c>
      <c r="AO788" s="14">
        <v>0</v>
      </c>
      <c r="AP788" s="24">
        <v>0</v>
      </c>
      <c r="AR788" s="1">
        <f t="shared" ref="AR788" si="4487">AH788*AM788+AJ788*AM791-AI788*AN788-AK788*AN791</f>
        <v>12.761529076059695</v>
      </c>
      <c r="AS788" s="9">
        <f t="shared" ref="AS788" si="4488">(AH788*AN788+AI788*AM788+AJ788*AN791+AK788*AM791)</f>
        <v>19.077624949294883</v>
      </c>
      <c r="AT788" s="2">
        <f t="shared" ref="AT788" si="4489">AH788*AO788+AJ788*AO791-AI788*AP788-AK788*AP791</f>
        <v>0</v>
      </c>
      <c r="AU788" s="8">
        <f t="shared" ref="AU788" si="4490">(AH788*AP788+AI788*AO788+AJ788*AP791+AK788*AO791)</f>
        <v>19.077624949294883</v>
      </c>
      <c r="AW788" s="30">
        <f t="shared" ref="AW788" si="4491">20*LOG(((1+$AN$9)/$AN$9)/((AR788+AR791)^2+(AS788+AS791)^2)^0.5)</f>
        <v>-26.28814674059813</v>
      </c>
      <c r="AY788" s="137">
        <f t="shared" ref="AY788" si="4492">((AR788^2+AS788^2)^0.5)/((AR791^2+AS791^2)^0.5)</f>
        <v>0.67020218775032736</v>
      </c>
      <c r="AZ788" s="13"/>
      <c r="BA788" s="36"/>
      <c r="BB788" s="36"/>
      <c r="BC788" s="36"/>
      <c r="BD788" s="36"/>
    </row>
    <row r="789" spans="2:56" ht="18.600000000000001" customHeight="1" thickBot="1">
      <c r="D789" s="3"/>
      <c r="G789" s="4"/>
      <c r="I789" s="3"/>
      <c r="L789" s="4"/>
      <c r="N789" s="3"/>
      <c r="Q789" s="4"/>
      <c r="S789" s="3"/>
      <c r="V789" s="4"/>
      <c r="X789" s="3"/>
      <c r="AA789" s="4"/>
      <c r="AC789" s="3"/>
      <c r="AF789" s="4"/>
      <c r="AH789" s="3"/>
      <c r="AK789" s="4"/>
      <c r="AM789" s="18"/>
      <c r="AN789" s="14"/>
      <c r="AO789" s="14"/>
      <c r="AP789" s="19"/>
      <c r="AR789" s="3"/>
      <c r="AU789" s="4"/>
      <c r="AY789" s="138"/>
      <c r="AZ789" s="13"/>
      <c r="BA789" s="36"/>
      <c r="BB789" s="36"/>
      <c r="BC789" s="36"/>
      <c r="BD789" s="36"/>
    </row>
    <row r="790" spans="2:56" ht="18.600000000000001" customHeight="1" thickBot="1">
      <c r="D790" s="216" t="s">
        <v>87</v>
      </c>
      <c r="E790" s="217"/>
      <c r="F790" s="218" t="s">
        <v>88</v>
      </c>
      <c r="G790" s="219"/>
      <c r="H790" s="207"/>
      <c r="I790" s="216" t="s">
        <v>89</v>
      </c>
      <c r="J790" s="217"/>
      <c r="K790" s="218" t="s">
        <v>90</v>
      </c>
      <c r="L790" s="219"/>
      <c r="N790" s="208" t="s">
        <v>7</v>
      </c>
      <c r="O790" s="209"/>
      <c r="P790" s="210" t="s">
        <v>8</v>
      </c>
      <c r="Q790" s="211"/>
      <c r="S790" s="216" t="s">
        <v>91</v>
      </c>
      <c r="T790" s="217"/>
      <c r="U790" s="218" t="s">
        <v>92</v>
      </c>
      <c r="V790" s="219"/>
      <c r="W790" s="22"/>
      <c r="X790" s="208" t="s">
        <v>93</v>
      </c>
      <c r="Y790" s="209"/>
      <c r="Z790" s="210" t="s">
        <v>94</v>
      </c>
      <c r="AA790" s="211"/>
      <c r="AB790" s="22"/>
      <c r="AC790" s="216" t="s">
        <v>3</v>
      </c>
      <c r="AD790" s="217"/>
      <c r="AE790" s="218" t="s">
        <v>2</v>
      </c>
      <c r="AF790" s="219"/>
      <c r="AG790" s="22"/>
      <c r="AH790" s="208" t="s">
        <v>95</v>
      </c>
      <c r="AI790" s="209"/>
      <c r="AJ790" s="210" t="s">
        <v>96</v>
      </c>
      <c r="AK790" s="211"/>
      <c r="AL790" s="22"/>
      <c r="AM790" s="216" t="s">
        <v>97</v>
      </c>
      <c r="AN790" s="217"/>
      <c r="AO790" s="218" t="s">
        <v>98</v>
      </c>
      <c r="AP790" s="219"/>
      <c r="AR790" s="208" t="s">
        <v>99</v>
      </c>
      <c r="AS790" s="209"/>
      <c r="AT790" s="210" t="s">
        <v>100</v>
      </c>
      <c r="AU790" s="211"/>
      <c r="AW790" s="48" t="s">
        <v>10</v>
      </c>
      <c r="AY790" s="139" t="s">
        <v>47</v>
      </c>
      <c r="AZ790" s="13"/>
      <c r="BA790" s="36"/>
      <c r="BB790" s="36"/>
      <c r="BC790" s="36"/>
      <c r="BD790" s="36"/>
    </row>
    <row r="791" spans="2:56" ht="18.600000000000001" customHeight="1" thickTop="1" thickBot="1">
      <c r="D791" s="1">
        <v>0</v>
      </c>
      <c r="E791" s="8">
        <f t="shared" ref="E791" si="4493">$E$9*$B788</f>
        <v>1.2807645999999999</v>
      </c>
      <c r="F791" s="2">
        <v>1</v>
      </c>
      <c r="G791" s="8">
        <v>0</v>
      </c>
      <c r="I791" s="1">
        <v>0</v>
      </c>
      <c r="J791" s="9">
        <v>0</v>
      </c>
      <c r="K791" s="2">
        <v>1</v>
      </c>
      <c r="L791" s="8">
        <v>0</v>
      </c>
      <c r="N791" s="1">
        <f t="shared" ref="N791" si="4494">D791*I788+F791*I791-E791*J788-G791*J791</f>
        <v>0</v>
      </c>
      <c r="O791" s="9">
        <f t="shared" ref="O791" si="4495">(D791*J788+E791*I788+F791*J791+G791*I791)</f>
        <v>1.2807645999999999</v>
      </c>
      <c r="P791" s="2">
        <f t="shared" ref="P791" si="4496">D791*K788+F791*K791-E791*L788-G791*L791</f>
        <v>6.5118095268246572</v>
      </c>
      <c r="Q791" s="8">
        <f t="shared" ref="Q791" si="4497">(D791*L788+E791*K788+F791*L791+G791*K791)</f>
        <v>0</v>
      </c>
      <c r="S791" s="1">
        <v>0</v>
      </c>
      <c r="T791" s="8">
        <f t="shared" ref="T791" si="4498">$T$9*$B788</f>
        <v>2.7329953999999996</v>
      </c>
      <c r="U791" s="2">
        <v>1</v>
      </c>
      <c r="V791" s="8">
        <v>0</v>
      </c>
      <c r="X791" s="1">
        <f t="shared" ref="X791" si="4499">N791*S788+P791*S791-O791*T788-Q791*T791</f>
        <v>0</v>
      </c>
      <c r="Y791" s="9">
        <f t="shared" ref="Y791" si="4500">(N791*T788+O791*S788+P791*T791+Q791*S791)</f>
        <v>19.077510082487965</v>
      </c>
      <c r="Z791" s="2">
        <f t="shared" ref="Z791" si="4501">N791*U788+P791*U791-O791*V788-Q791*V791</f>
        <v>6.5118095268246572</v>
      </c>
      <c r="AA791" s="8">
        <f t="shared" ref="AA791" si="4502">(N791*V788+O791*U788+P791*V791+Q791*U791)</f>
        <v>0</v>
      </c>
      <c r="AB791" s="22"/>
      <c r="AC791" s="1">
        <v>0</v>
      </c>
      <c r="AD791" s="9">
        <v>0</v>
      </c>
      <c r="AE791" s="2">
        <v>1</v>
      </c>
      <c r="AF791" s="8">
        <v>0</v>
      </c>
      <c r="AH791" s="1">
        <f t="shared" ref="AH791" si="4503">X791*AC788+Z791*AC791-Y791*AD788-AA791*AD791</f>
        <v>0</v>
      </c>
      <c r="AI791" s="9">
        <f t="shared" ref="AI791" si="4504">(X791*AD788+Y791*AC788+Z791*AD791+AA791*AC791)</f>
        <v>19.077510082487965</v>
      </c>
      <c r="AJ791" s="2">
        <f t="shared" ref="AJ791" si="4505">X791*AE788+Z791*AE791-Y791*AF788-AA791*AF791</f>
        <v>-28.44122989940044</v>
      </c>
      <c r="AK791" s="8">
        <f t="shared" ref="AK791" si="4506">(X791*AF788+Y791*AE788+Z791*AF791+AA791*AE791)</f>
        <v>0</v>
      </c>
      <c r="AM791" s="20">
        <f t="shared" ref="AM791" si="4507">1/$AN$9</f>
        <v>1</v>
      </c>
      <c r="AN791" s="27">
        <v>0</v>
      </c>
      <c r="AO791" s="21">
        <v>1</v>
      </c>
      <c r="AP791" s="26">
        <v>0</v>
      </c>
      <c r="AR791" s="1">
        <f t="shared" ref="AR791" si="4508">AH791*AM788+AJ791*AM791-AI791*AN788-AK791*AN791</f>
        <v>-28.44122989940044</v>
      </c>
      <c r="AS791" s="9">
        <f t="shared" ref="AS791" si="4509">(AH791*AN788+AI791*AM788+AJ791*AN791+AK791*AM791)</f>
        <v>19.077510082487965</v>
      </c>
      <c r="AT791" s="2">
        <f t="shared" ref="AT791" si="4510">AH791*AO788+AJ791*AO791-AI791*AP788-AK791*AP791</f>
        <v>-28.44122989940044</v>
      </c>
      <c r="AU791" s="8">
        <f t="shared" ref="AU791" si="4511">(AH791*AP788+AI791*AO788+AJ791*AP791+AK791*AO791)</f>
        <v>0</v>
      </c>
      <c r="AW791" s="49">
        <f t="shared" ref="AW791" si="4512">(180/PI())*ATAN(-1*(AS788/AR788))</f>
        <v>-56.22038630111448</v>
      </c>
      <c r="AY791" s="140">
        <f t="shared" ref="AY791" si="4513">20*LOG(((1-(10^(AW788/20)^2)*(1-((1-AY788)/(1+AY788))^2))^0.5))</f>
        <v>-9.8217385147950018E-3</v>
      </c>
      <c r="AZ791" s="13"/>
      <c r="BA791" s="36"/>
      <c r="BB791" s="36"/>
      <c r="BC791" s="36"/>
      <c r="BD791" s="36"/>
    </row>
    <row r="792" spans="2:56" ht="18.600000000000001" customHeight="1">
      <c r="AY792" s="37"/>
    </row>
    <row r="793" spans="2:56" ht="18.600000000000001" customHeight="1" thickBot="1">
      <c r="D793" s="22" t="s">
        <v>60</v>
      </c>
      <c r="E793" s="22"/>
      <c r="F793" s="22"/>
      <c r="G793" s="22"/>
      <c r="H793" s="22"/>
      <c r="I793" s="22" t="s">
        <v>61</v>
      </c>
      <c r="J793" s="22"/>
      <c r="K793" s="22"/>
      <c r="L793" s="22"/>
      <c r="M793" s="23"/>
      <c r="N793" s="23"/>
      <c r="O793" s="28" t="s">
        <v>62</v>
      </c>
      <c r="P793" s="23"/>
      <c r="Q793" s="23"/>
      <c r="R793" s="23"/>
      <c r="S793" s="22"/>
      <c r="T793" s="22" t="s">
        <v>63</v>
      </c>
      <c r="U793" s="23"/>
      <c r="V793" s="23"/>
      <c r="W793" s="23"/>
      <c r="X793" s="23"/>
      <c r="Y793" s="28" t="s">
        <v>64</v>
      </c>
      <c r="Z793" s="23"/>
      <c r="AA793" s="23"/>
      <c r="AB793" s="23"/>
      <c r="AC793" s="28" t="s">
        <v>65</v>
      </c>
      <c r="AD793" s="22"/>
      <c r="AE793" s="22"/>
      <c r="AF793" s="22"/>
      <c r="AG793" s="22"/>
      <c r="AH793" s="23"/>
      <c r="AI793" s="28" t="s">
        <v>66</v>
      </c>
      <c r="AJ793" s="23"/>
      <c r="AK793" s="23"/>
      <c r="AL793" s="22"/>
      <c r="AM793" s="28" t="s">
        <v>67</v>
      </c>
      <c r="AN793" s="22"/>
      <c r="AO793" s="23"/>
      <c r="AP793" s="23"/>
      <c r="AQ793" s="23"/>
      <c r="AR793" s="23"/>
      <c r="AS793" s="28" t="s">
        <v>68</v>
      </c>
      <c r="AT793" s="23"/>
      <c r="AU793" s="23"/>
    </row>
    <row r="794" spans="2:56" ht="18.600000000000001" customHeight="1" thickBot="1">
      <c r="B794" s="11"/>
      <c r="D794" s="212" t="s">
        <v>69</v>
      </c>
      <c r="E794" s="213"/>
      <c r="F794" s="214" t="s">
        <v>70</v>
      </c>
      <c r="G794" s="215"/>
      <c r="H794" s="207"/>
      <c r="I794" s="212" t="s">
        <v>71</v>
      </c>
      <c r="J794" s="213"/>
      <c r="K794" s="214" t="s">
        <v>72</v>
      </c>
      <c r="L794" s="215"/>
      <c r="M794" s="23"/>
      <c r="N794" s="208" t="s">
        <v>73</v>
      </c>
      <c r="O794" s="209"/>
      <c r="P794" s="210" t="s">
        <v>74</v>
      </c>
      <c r="Q794" s="211"/>
      <c r="R794" s="23"/>
      <c r="S794" s="212" t="s">
        <v>75</v>
      </c>
      <c r="T794" s="213"/>
      <c r="U794" s="214" t="s">
        <v>76</v>
      </c>
      <c r="V794" s="215"/>
      <c r="W794" s="22"/>
      <c r="X794" s="208" t="s">
        <v>77</v>
      </c>
      <c r="Y794" s="209"/>
      <c r="Z794" s="210" t="s">
        <v>78</v>
      </c>
      <c r="AA794" s="211"/>
      <c r="AB794" s="22"/>
      <c r="AC794" s="212" t="s">
        <v>79</v>
      </c>
      <c r="AD794" s="213"/>
      <c r="AE794" s="214" t="s">
        <v>80</v>
      </c>
      <c r="AF794" s="215"/>
      <c r="AG794" s="22"/>
      <c r="AH794" s="208" t="s">
        <v>81</v>
      </c>
      <c r="AI794" s="209"/>
      <c r="AJ794" s="210" t="s">
        <v>82</v>
      </c>
      <c r="AK794" s="211"/>
      <c r="AL794" s="22"/>
      <c r="AM794" s="212" t="s">
        <v>83</v>
      </c>
      <c r="AN794" s="213"/>
      <c r="AO794" s="214" t="s">
        <v>84</v>
      </c>
      <c r="AP794" s="215"/>
      <c r="AQ794" s="23"/>
      <c r="AR794" s="208" t="s">
        <v>85</v>
      </c>
      <c r="AS794" s="209"/>
      <c r="AT794" s="210" t="s">
        <v>86</v>
      </c>
      <c r="AU794" s="211"/>
      <c r="AW794" s="29" t="s">
        <v>4</v>
      </c>
      <c r="AY794" s="136" t="s">
        <v>46</v>
      </c>
      <c r="AZ794" s="13"/>
      <c r="BA794" s="36"/>
      <c r="BB794" s="36"/>
      <c r="BC794" s="36"/>
      <c r="BD794" s="36"/>
    </row>
    <row r="795" spans="2:56" ht="18.600000000000001" customHeight="1" thickTop="1" thickBot="1">
      <c r="B795" s="40">
        <v>2.2799999999999998</v>
      </c>
      <c r="D795" s="1">
        <v>1</v>
      </c>
      <c r="E795" s="7">
        <v>0</v>
      </c>
      <c r="F795" s="2">
        <v>0</v>
      </c>
      <c r="G795" s="8">
        <v>0</v>
      </c>
      <c r="I795" s="1">
        <v>1</v>
      </c>
      <c r="J795" s="9">
        <v>0</v>
      </c>
      <c r="K795" s="2">
        <v>0</v>
      </c>
      <c r="L795" s="9">
        <f t="shared" ref="L795" si="4514">IF(0=(1-$J$9*$K$9*$B795^2),10^14,$B795*$K$9/(1-$J$9*$K$9*$B795^2))</f>
        <v>-4.1236939333920306</v>
      </c>
      <c r="N795" s="1">
        <f t="shared" ref="N795" si="4515">D795*I795+F795*I798-E795*J795-G795*J798</f>
        <v>1</v>
      </c>
      <c r="O795" s="9">
        <f t="shared" ref="O795" si="4516">(D795*J795+E795*I795+F795*J798+G795*I798)</f>
        <v>0</v>
      </c>
      <c r="P795" s="2">
        <f t="shared" ref="P795" si="4517">D795*K795+F795*K798-E795*L795-G795*L798</f>
        <v>0</v>
      </c>
      <c r="Q795" s="8">
        <f t="shared" ref="Q795" si="4518">(D795*L795+E795*K795+F795*L798+G795*K798)</f>
        <v>-4.1236939333920306</v>
      </c>
      <c r="S795" s="1">
        <v>1</v>
      </c>
      <c r="T795" s="7">
        <v>0</v>
      </c>
      <c r="U795" s="2">
        <v>0</v>
      </c>
      <c r="V795" s="8">
        <v>0</v>
      </c>
      <c r="X795" s="1">
        <f t="shared" ref="X795" si="4519">N795*S795+P795*S798-O795*T795-Q795*T798</f>
        <v>12.369771387702558</v>
      </c>
      <c r="Y795" s="9">
        <f t="shared" ref="Y795" si="4520">(N795*T795+O795*S795+P795*T798+Q795*S798)</f>
        <v>0</v>
      </c>
      <c r="Z795" s="2">
        <f t="shared" ref="Z795" si="4521">N795*U795+P795*U798-O795*V795-Q795*V798</f>
        <v>0</v>
      </c>
      <c r="AA795" s="8">
        <f t="shared" ref="AA795" si="4522">(N795*V795+O795*U795+P795*V798+Q795*U798)</f>
        <v>-4.1236939333920306</v>
      </c>
      <c r="AB795" s="22"/>
      <c r="AC795" s="1">
        <v>1</v>
      </c>
      <c r="AD795" s="9">
        <v>0</v>
      </c>
      <c r="AE795" s="2">
        <v>0</v>
      </c>
      <c r="AF795" s="9">
        <f t="shared" ref="AF795" si="4523">$B795*$AE$9</f>
        <v>1.8483731999999999</v>
      </c>
      <c r="AH795" s="1">
        <f t="shared" ref="AH795" si="4524">X795*AC795+Z795*AC798-Y795*AD795-AA795*AD798</f>
        <v>12.369771387702558</v>
      </c>
      <c r="AI795" s="9">
        <f t="shared" ref="AI795" si="4525">(X795*AD795+Y795*AC795+Z795*AD798+AA795*AC798)</f>
        <v>0</v>
      </c>
      <c r="AJ795" s="2">
        <f t="shared" ref="AJ795" si="4526">X795*AE795+Z795*AE798-Y795*AF795-AA795*AF798</f>
        <v>0</v>
      </c>
      <c r="AK795" s="8">
        <f t="shared" ref="AK795" si="4527">(X795*AF795+Y795*AE795+Z795*AF798+AA795*AE798)</f>
        <v>18.740259989764187</v>
      </c>
      <c r="AM795" s="18">
        <v>1</v>
      </c>
      <c r="AN795" s="25">
        <v>0</v>
      </c>
      <c r="AO795" s="14">
        <v>0</v>
      </c>
      <c r="AP795" s="24">
        <v>0</v>
      </c>
      <c r="AR795" s="1">
        <f t="shared" ref="AR795" si="4528">AH795*AM795+AJ795*AM798-AI795*AN795-AK795*AN798</f>
        <v>12.369771387702558</v>
      </c>
      <c r="AS795" s="9">
        <f t="shared" ref="AS795" si="4529">(AH795*AN795+AI795*AM795+AJ795*AN798+AK795*AM798)</f>
        <v>18.740259989764187</v>
      </c>
      <c r="AT795" s="2">
        <f t="shared" ref="AT795" si="4530">AH795*AO795+AJ795*AO798-AI795*AP795-AK795*AP798</f>
        <v>0</v>
      </c>
      <c r="AU795" s="8">
        <f t="shared" ref="AU795" si="4531">(AH795*AP795+AI795*AO795+AJ795*AP798+AK795*AO798)</f>
        <v>18.740259989764187</v>
      </c>
      <c r="AW795" s="30">
        <f t="shared" ref="AW795" si="4532">20*LOG(((1+$AN$9)/$AN$9)/((AR795+AR798)^2+(AS795+AS798)^2)^0.5)</f>
        <v>-26.177575858809178</v>
      </c>
      <c r="AY795" s="137">
        <f t="shared" ref="AY795" si="4533">((AR795^2+AS795^2)^0.5)/((AR798^2+AS798^2)^0.5)</f>
        <v>0.66137912525310683</v>
      </c>
      <c r="AZ795" s="13"/>
      <c r="BA795" s="36"/>
      <c r="BB795" s="36"/>
      <c r="BC795" s="36"/>
      <c r="BD795" s="36"/>
    </row>
    <row r="796" spans="2:56" ht="18.600000000000001" customHeight="1" thickBot="1">
      <c r="D796" s="3"/>
      <c r="G796" s="4"/>
      <c r="I796" s="3"/>
      <c r="L796" s="4"/>
      <c r="N796" s="3"/>
      <c r="Q796" s="4"/>
      <c r="S796" s="3"/>
      <c r="V796" s="4"/>
      <c r="X796" s="3"/>
      <c r="AA796" s="4"/>
      <c r="AC796" s="3"/>
      <c r="AF796" s="4"/>
      <c r="AH796" s="3"/>
      <c r="AK796" s="4"/>
      <c r="AM796" s="18"/>
      <c r="AN796" s="14"/>
      <c r="AO796" s="14"/>
      <c r="AP796" s="19"/>
      <c r="AR796" s="3"/>
      <c r="AU796" s="4"/>
      <c r="AY796" s="138"/>
      <c r="AZ796" s="13"/>
      <c r="BA796" s="36"/>
      <c r="BB796" s="36"/>
      <c r="BC796" s="36"/>
      <c r="BD796" s="36"/>
    </row>
    <row r="797" spans="2:56" ht="18.600000000000001" customHeight="1" thickBot="1">
      <c r="D797" s="216" t="s">
        <v>87</v>
      </c>
      <c r="E797" s="217"/>
      <c r="F797" s="218" t="s">
        <v>88</v>
      </c>
      <c r="G797" s="219"/>
      <c r="H797" s="207"/>
      <c r="I797" s="216" t="s">
        <v>89</v>
      </c>
      <c r="J797" s="217"/>
      <c r="K797" s="218" t="s">
        <v>90</v>
      </c>
      <c r="L797" s="219"/>
      <c r="N797" s="208" t="s">
        <v>7</v>
      </c>
      <c r="O797" s="209"/>
      <c r="P797" s="210" t="s">
        <v>8</v>
      </c>
      <c r="Q797" s="211"/>
      <c r="S797" s="216" t="s">
        <v>91</v>
      </c>
      <c r="T797" s="217"/>
      <c r="U797" s="218" t="s">
        <v>92</v>
      </c>
      <c r="V797" s="219"/>
      <c r="W797" s="22"/>
      <c r="X797" s="208" t="s">
        <v>93</v>
      </c>
      <c r="Y797" s="209"/>
      <c r="Z797" s="210" t="s">
        <v>94</v>
      </c>
      <c r="AA797" s="211"/>
      <c r="AB797" s="22"/>
      <c r="AC797" s="216" t="s">
        <v>3</v>
      </c>
      <c r="AD797" s="217"/>
      <c r="AE797" s="218" t="s">
        <v>2</v>
      </c>
      <c r="AF797" s="219"/>
      <c r="AG797" s="22"/>
      <c r="AH797" s="208" t="s">
        <v>95</v>
      </c>
      <c r="AI797" s="209"/>
      <c r="AJ797" s="210" t="s">
        <v>96</v>
      </c>
      <c r="AK797" s="211"/>
      <c r="AL797" s="22"/>
      <c r="AM797" s="216" t="s">
        <v>97</v>
      </c>
      <c r="AN797" s="217"/>
      <c r="AO797" s="218" t="s">
        <v>98</v>
      </c>
      <c r="AP797" s="219"/>
      <c r="AR797" s="208" t="s">
        <v>99</v>
      </c>
      <c r="AS797" s="209"/>
      <c r="AT797" s="210" t="s">
        <v>100</v>
      </c>
      <c r="AU797" s="211"/>
      <c r="AW797" s="48" t="s">
        <v>10</v>
      </c>
      <c r="AY797" s="139" t="s">
        <v>47</v>
      </c>
      <c r="AZ797" s="13"/>
      <c r="BA797" s="36"/>
      <c r="BB797" s="36"/>
      <c r="BC797" s="36"/>
      <c r="BD797" s="36"/>
    </row>
    <row r="798" spans="2:56" ht="18.600000000000001" customHeight="1" thickTop="1" thickBot="1">
      <c r="D798" s="1">
        <v>0</v>
      </c>
      <c r="E798" s="8">
        <f t="shared" ref="E798" si="4534">$E$9*$B795</f>
        <v>1.2920988</v>
      </c>
      <c r="F798" s="2">
        <v>1</v>
      </c>
      <c r="G798" s="8">
        <v>0</v>
      </c>
      <c r="I798" s="1">
        <v>0</v>
      </c>
      <c r="J798" s="9">
        <v>0</v>
      </c>
      <c r="K798" s="2">
        <v>1</v>
      </c>
      <c r="L798" s="8">
        <v>0</v>
      </c>
      <c r="N798" s="1">
        <f t="shared" ref="N798" si="4535">D798*I795+F798*I798-E798*J795-G798*J798</f>
        <v>0</v>
      </c>
      <c r="O798" s="9">
        <f t="shared" ref="O798" si="4536">(D798*J795+E798*I795+F798*J798+G798*I798)</f>
        <v>1.2920988</v>
      </c>
      <c r="P798" s="2">
        <f t="shared" ref="P798" si="4537">D798*K795+F798*K798-E798*L795-G798*L798</f>
        <v>6.3282199829031223</v>
      </c>
      <c r="Q798" s="8">
        <f t="shared" ref="Q798" si="4538">(D798*L795+E798*K795+F798*L798+G798*K798)</f>
        <v>0</v>
      </c>
      <c r="S798" s="1">
        <v>0</v>
      </c>
      <c r="T798" s="8">
        <f t="shared" ref="T798" si="4539">$T$9*$B795</f>
        <v>2.7571811999999998</v>
      </c>
      <c r="U798" s="2">
        <v>1</v>
      </c>
      <c r="V798" s="8">
        <v>0</v>
      </c>
      <c r="X798" s="1">
        <f t="shared" ref="X798" si="4540">N798*S795+P798*S798-O798*T795-Q798*T798</f>
        <v>0</v>
      </c>
      <c r="Y798" s="9">
        <f t="shared" ref="Y798" si="4541">(N798*T795+O798*S795+P798*T798+Q798*S798)</f>
        <v>18.740147966324809</v>
      </c>
      <c r="Z798" s="2">
        <f t="shared" ref="Z798" si="4542">N798*U795+P798*U798-O798*V795-Q798*V798</f>
        <v>6.3282199829031223</v>
      </c>
      <c r="AA798" s="8">
        <f t="shared" ref="AA798" si="4543">(N798*V795+O798*U795+P798*V798+Q798*U798)</f>
        <v>0</v>
      </c>
      <c r="AB798" s="22"/>
      <c r="AC798" s="1">
        <v>0</v>
      </c>
      <c r="AD798" s="9">
        <v>0</v>
      </c>
      <c r="AE798" s="2">
        <v>1</v>
      </c>
      <c r="AF798" s="8">
        <v>0</v>
      </c>
      <c r="AH798" s="1">
        <f t="shared" ref="AH798" si="4544">X798*AC795+Z798*AC798-Y798*AD795-AA798*AD798</f>
        <v>0</v>
      </c>
      <c r="AI798" s="9">
        <f t="shared" ref="AI798" si="4545">(X798*AD795+Y798*AC795+Z798*AD798+AA798*AC798)</f>
        <v>18.740147966324809</v>
      </c>
      <c r="AJ798" s="2">
        <f t="shared" ref="AJ798" si="4546">X798*AE795+Z798*AE798-Y798*AF795-AA798*AF798</f>
        <v>-28.310567282086154</v>
      </c>
      <c r="AK798" s="8">
        <f t="shared" ref="AK798" si="4547">(X798*AF795+Y798*AE795+Z798*AF798+AA798*AE798)</f>
        <v>0</v>
      </c>
      <c r="AM798" s="20">
        <f t="shared" ref="AM798" si="4548">1/$AN$9</f>
        <v>1</v>
      </c>
      <c r="AN798" s="27">
        <v>0</v>
      </c>
      <c r="AO798" s="21">
        <v>1</v>
      </c>
      <c r="AP798" s="26">
        <v>0</v>
      </c>
      <c r="AR798" s="1">
        <f t="shared" ref="AR798" si="4549">AH798*AM795+AJ798*AM798-AI798*AN795-AK798*AN798</f>
        <v>-28.310567282086154</v>
      </c>
      <c r="AS798" s="9">
        <f t="shared" ref="AS798" si="4550">(AH798*AN795+AI798*AM795+AJ798*AN798+AK798*AM798)</f>
        <v>18.740147966324809</v>
      </c>
      <c r="AT798" s="2">
        <f t="shared" ref="AT798" si="4551">AH798*AO795+AJ798*AO798-AI798*AP795-AK798*AP798</f>
        <v>-28.310567282086154</v>
      </c>
      <c r="AU798" s="8">
        <f t="shared" ref="AU798" si="4552">(AH798*AP795+AI798*AO795+AJ798*AP798+AK798*AO798)</f>
        <v>0</v>
      </c>
      <c r="AW798" s="49">
        <f t="shared" ref="AW798" si="4553">(180/PI())*ATAN(-1*(AS795/AR795))</f>
        <v>-56.572633718938846</v>
      </c>
      <c r="AY798" s="140">
        <f t="shared" ref="AY798" si="4554">20*LOG(((1-(10^(AW795/20)^2)*(1-((1-AY795)/(1+AY795))^2))^0.5))</f>
        <v>-1.0048518361525127E-2</v>
      </c>
      <c r="AZ798" s="13"/>
      <c r="BA798" s="36"/>
      <c r="BB798" s="36"/>
      <c r="BC798" s="36"/>
      <c r="BD798" s="36"/>
    </row>
    <row r="799" spans="2:56" ht="18.600000000000001" customHeight="1">
      <c r="AY799" s="37"/>
    </row>
    <row r="800" spans="2:56" ht="18.600000000000001" customHeight="1" thickBot="1">
      <c r="D800" s="22" t="s">
        <v>60</v>
      </c>
      <c r="E800" s="22"/>
      <c r="F800" s="22"/>
      <c r="G800" s="22"/>
      <c r="H800" s="22"/>
      <c r="I800" s="22" t="s">
        <v>61</v>
      </c>
      <c r="J800" s="22"/>
      <c r="K800" s="22"/>
      <c r="L800" s="22"/>
      <c r="M800" s="23"/>
      <c r="N800" s="23"/>
      <c r="O800" s="28" t="s">
        <v>62</v>
      </c>
      <c r="P800" s="23"/>
      <c r="Q800" s="23"/>
      <c r="R800" s="23"/>
      <c r="S800" s="22"/>
      <c r="T800" s="22" t="s">
        <v>63</v>
      </c>
      <c r="U800" s="23"/>
      <c r="V800" s="23"/>
      <c r="W800" s="23"/>
      <c r="X800" s="23"/>
      <c r="Y800" s="28" t="s">
        <v>64</v>
      </c>
      <c r="Z800" s="23"/>
      <c r="AA800" s="23"/>
      <c r="AB800" s="23"/>
      <c r="AC800" s="28" t="s">
        <v>65</v>
      </c>
      <c r="AD800" s="22"/>
      <c r="AE800" s="22"/>
      <c r="AF800" s="22"/>
      <c r="AG800" s="22"/>
      <c r="AH800" s="23"/>
      <c r="AI800" s="28" t="s">
        <v>66</v>
      </c>
      <c r="AJ800" s="23"/>
      <c r="AK800" s="23"/>
      <c r="AL800" s="22"/>
      <c r="AM800" s="28" t="s">
        <v>67</v>
      </c>
      <c r="AN800" s="22"/>
      <c r="AO800" s="23"/>
      <c r="AP800" s="23"/>
      <c r="AQ800" s="23"/>
      <c r="AR800" s="23"/>
      <c r="AS800" s="28" t="s">
        <v>68</v>
      </c>
      <c r="AT800" s="23"/>
      <c r="AU800" s="23"/>
    </row>
    <row r="801" spans="2:56" ht="18.600000000000001" customHeight="1" thickBot="1">
      <c r="B801" s="11"/>
      <c r="D801" s="212" t="s">
        <v>69</v>
      </c>
      <c r="E801" s="213"/>
      <c r="F801" s="214" t="s">
        <v>70</v>
      </c>
      <c r="G801" s="215"/>
      <c r="H801" s="207"/>
      <c r="I801" s="212" t="s">
        <v>71</v>
      </c>
      <c r="J801" s="213"/>
      <c r="K801" s="214" t="s">
        <v>72</v>
      </c>
      <c r="L801" s="215"/>
      <c r="M801" s="23"/>
      <c r="N801" s="208" t="s">
        <v>73</v>
      </c>
      <c r="O801" s="209"/>
      <c r="P801" s="210" t="s">
        <v>74</v>
      </c>
      <c r="Q801" s="211"/>
      <c r="R801" s="23"/>
      <c r="S801" s="212" t="s">
        <v>75</v>
      </c>
      <c r="T801" s="213"/>
      <c r="U801" s="214" t="s">
        <v>76</v>
      </c>
      <c r="V801" s="215"/>
      <c r="W801" s="22"/>
      <c r="X801" s="208" t="s">
        <v>77</v>
      </c>
      <c r="Y801" s="209"/>
      <c r="Z801" s="210" t="s">
        <v>78</v>
      </c>
      <c r="AA801" s="211"/>
      <c r="AB801" s="22"/>
      <c r="AC801" s="212" t="s">
        <v>79</v>
      </c>
      <c r="AD801" s="213"/>
      <c r="AE801" s="214" t="s">
        <v>80</v>
      </c>
      <c r="AF801" s="215"/>
      <c r="AG801" s="22"/>
      <c r="AH801" s="208" t="s">
        <v>81</v>
      </c>
      <c r="AI801" s="209"/>
      <c r="AJ801" s="210" t="s">
        <v>82</v>
      </c>
      <c r="AK801" s="211"/>
      <c r="AL801" s="22"/>
      <c r="AM801" s="212" t="s">
        <v>83</v>
      </c>
      <c r="AN801" s="213"/>
      <c r="AO801" s="214" t="s">
        <v>84</v>
      </c>
      <c r="AP801" s="215"/>
      <c r="AQ801" s="23"/>
      <c r="AR801" s="208" t="s">
        <v>85</v>
      </c>
      <c r="AS801" s="209"/>
      <c r="AT801" s="210" t="s">
        <v>86</v>
      </c>
      <c r="AU801" s="211"/>
      <c r="AW801" s="29" t="s">
        <v>4</v>
      </c>
      <c r="AY801" s="136" t="s">
        <v>46</v>
      </c>
      <c r="AZ801" s="13"/>
      <c r="BA801" s="36"/>
      <c r="BB801" s="36"/>
      <c r="BC801" s="36"/>
      <c r="BD801" s="36"/>
    </row>
    <row r="802" spans="2:56" ht="18.600000000000001" customHeight="1" thickTop="1" thickBot="1">
      <c r="B802" s="40">
        <v>2.2999999999999998</v>
      </c>
      <c r="D802" s="1">
        <v>1</v>
      </c>
      <c r="E802" s="7">
        <v>0</v>
      </c>
      <c r="F802" s="2">
        <v>0</v>
      </c>
      <c r="G802" s="8">
        <v>0</v>
      </c>
      <c r="I802" s="1">
        <v>1</v>
      </c>
      <c r="J802" s="9">
        <v>0</v>
      </c>
      <c r="K802" s="2">
        <v>0</v>
      </c>
      <c r="L802" s="9">
        <f t="shared" ref="L802" si="4555">IF(0=(1-$J$9*$K$9*$B802^2),10^14,$B802*$K$9/(1-$J$9*$K$9*$B802^2))</f>
        <v>-3.9593804891197677</v>
      </c>
      <c r="N802" s="1">
        <f t="shared" ref="N802" si="4556">D802*I802+F802*I805-E802*J802-G802*J805</f>
        <v>1</v>
      </c>
      <c r="O802" s="9">
        <f t="shared" ref="O802" si="4557">(D802*J802+E802*I802+F802*J805+G802*I805)</f>
        <v>0</v>
      </c>
      <c r="P802" s="2">
        <f t="shared" ref="P802" si="4558">D802*K802+F802*K805-E802*L802-G802*L805</f>
        <v>0</v>
      </c>
      <c r="Q802" s="8">
        <f t="shared" ref="Q802" si="4559">(D802*L802+E802*K802+F802*L805+G802*K805)</f>
        <v>-3.9593804891197677</v>
      </c>
      <c r="S802" s="1">
        <v>1</v>
      </c>
      <c r="T802" s="7">
        <v>0</v>
      </c>
      <c r="U802" s="2">
        <v>0</v>
      </c>
      <c r="V802" s="8">
        <v>0</v>
      </c>
      <c r="X802" s="1">
        <f t="shared" ref="X802" si="4560">N802*S802+P802*S805-O802*T802-Q802*T805</f>
        <v>12.01249023288158</v>
      </c>
      <c r="Y802" s="9">
        <f t="shared" ref="Y802" si="4561">(N802*T802+O802*S802+P802*T805+Q802*S805)</f>
        <v>0</v>
      </c>
      <c r="Z802" s="2">
        <f t="shared" ref="Z802" si="4562">N802*U802+P802*U805-O802*V802-Q802*V805</f>
        <v>0</v>
      </c>
      <c r="AA802" s="8">
        <f t="shared" ref="AA802" si="4563">(N802*V802+O802*U802+P802*V805+Q802*U805)</f>
        <v>-3.9593804891197677</v>
      </c>
      <c r="AB802" s="22"/>
      <c r="AC802" s="1">
        <v>1</v>
      </c>
      <c r="AD802" s="9">
        <v>0</v>
      </c>
      <c r="AE802" s="2">
        <v>0</v>
      </c>
      <c r="AF802" s="9">
        <f t="shared" ref="AF802" si="4564">$B802*$AE$9</f>
        <v>1.864587</v>
      </c>
      <c r="AH802" s="1">
        <f t="shared" ref="AH802" si="4565">X802*AC802+Z802*AC805-Y802*AD802-AA802*AD805</f>
        <v>12.01249023288158</v>
      </c>
      <c r="AI802" s="9">
        <f t="shared" ref="AI802" si="4566">(X802*AD802+Y802*AC802+Z802*AD805+AA802*AC805)</f>
        <v>0</v>
      </c>
      <c r="AJ802" s="2">
        <f t="shared" ref="AJ802" si="4567">X802*AE802+Z802*AE805-Y802*AF802-AA802*AF805</f>
        <v>0</v>
      </c>
      <c r="AK802" s="8">
        <f t="shared" ref="AK802" si="4568">(X802*AF802+Y802*AE802+Z802*AF805+AA802*AE805)</f>
        <v>18.4389526367382</v>
      </c>
      <c r="AM802" s="18">
        <v>1</v>
      </c>
      <c r="AN802" s="25">
        <v>0</v>
      </c>
      <c r="AO802" s="14">
        <v>0</v>
      </c>
      <c r="AP802" s="24">
        <v>0</v>
      </c>
      <c r="AR802" s="1">
        <f t="shared" ref="AR802" si="4569">AH802*AM802+AJ802*AM805-AI802*AN802-AK802*AN805</f>
        <v>12.01249023288158</v>
      </c>
      <c r="AS802" s="9">
        <f t="shared" ref="AS802" si="4570">(AH802*AN802+AI802*AM802+AJ802*AN805+AK802*AM805)</f>
        <v>18.4389526367382</v>
      </c>
      <c r="AT802" s="2">
        <f t="shared" ref="AT802" si="4571">AH802*AO802+AJ802*AO805-AI802*AP802-AK802*AP805</f>
        <v>0</v>
      </c>
      <c r="AU802" s="8">
        <f t="shared" ref="AU802" si="4572">(AH802*AP802+AI802*AO802+AJ802*AP805+AK802*AO805)</f>
        <v>18.4389526367382</v>
      </c>
      <c r="AW802" s="30">
        <f t="shared" ref="AW802" si="4573">20*LOG(((1+$AN$9)/$AN$9)/((AR802+AR805)^2+(AS802+AS805)^2)^0.5)</f>
        <v>-26.081666017226866</v>
      </c>
      <c r="AY802" s="137">
        <f t="shared" ref="AY802" si="4574">((AR802^2+AS802^2)^0.5)/((AR805^2+AS805^2)^0.5)</f>
        <v>0.65282483995391838</v>
      </c>
      <c r="AZ802" s="13"/>
      <c r="BA802" s="36"/>
      <c r="BB802" s="36"/>
      <c r="BC802" s="36"/>
      <c r="BD802" s="36"/>
    </row>
    <row r="803" spans="2:56" ht="18.600000000000001" customHeight="1" thickBot="1">
      <c r="D803" s="3"/>
      <c r="G803" s="4"/>
      <c r="I803" s="3"/>
      <c r="L803" s="4"/>
      <c r="N803" s="3"/>
      <c r="Q803" s="4"/>
      <c r="S803" s="3"/>
      <c r="V803" s="4"/>
      <c r="X803" s="3"/>
      <c r="AA803" s="4"/>
      <c r="AC803" s="3"/>
      <c r="AF803" s="4"/>
      <c r="AH803" s="3"/>
      <c r="AK803" s="4"/>
      <c r="AM803" s="18"/>
      <c r="AN803" s="14"/>
      <c r="AO803" s="14"/>
      <c r="AP803" s="19"/>
      <c r="AR803" s="3"/>
      <c r="AU803" s="4"/>
      <c r="AY803" s="138"/>
      <c r="AZ803" s="13"/>
      <c r="BA803" s="36"/>
      <c r="BB803" s="36"/>
      <c r="BC803" s="36"/>
      <c r="BD803" s="36"/>
    </row>
    <row r="804" spans="2:56" ht="18.600000000000001" customHeight="1" thickBot="1">
      <c r="D804" s="216" t="s">
        <v>87</v>
      </c>
      <c r="E804" s="217"/>
      <c r="F804" s="218" t="s">
        <v>88</v>
      </c>
      <c r="G804" s="219"/>
      <c r="H804" s="207"/>
      <c r="I804" s="216" t="s">
        <v>89</v>
      </c>
      <c r="J804" s="217"/>
      <c r="K804" s="218" t="s">
        <v>90</v>
      </c>
      <c r="L804" s="219"/>
      <c r="N804" s="208" t="s">
        <v>7</v>
      </c>
      <c r="O804" s="209"/>
      <c r="P804" s="210" t="s">
        <v>8</v>
      </c>
      <c r="Q804" s="211"/>
      <c r="S804" s="216" t="s">
        <v>91</v>
      </c>
      <c r="T804" s="217"/>
      <c r="U804" s="218" t="s">
        <v>92</v>
      </c>
      <c r="V804" s="219"/>
      <c r="W804" s="22"/>
      <c r="X804" s="208" t="s">
        <v>93</v>
      </c>
      <c r="Y804" s="209"/>
      <c r="Z804" s="210" t="s">
        <v>94</v>
      </c>
      <c r="AA804" s="211"/>
      <c r="AB804" s="22"/>
      <c r="AC804" s="216" t="s">
        <v>3</v>
      </c>
      <c r="AD804" s="217"/>
      <c r="AE804" s="218" t="s">
        <v>2</v>
      </c>
      <c r="AF804" s="219"/>
      <c r="AG804" s="22"/>
      <c r="AH804" s="208" t="s">
        <v>95</v>
      </c>
      <c r="AI804" s="209"/>
      <c r="AJ804" s="210" t="s">
        <v>96</v>
      </c>
      <c r="AK804" s="211"/>
      <c r="AL804" s="22"/>
      <c r="AM804" s="216" t="s">
        <v>97</v>
      </c>
      <c r="AN804" s="217"/>
      <c r="AO804" s="218" t="s">
        <v>98</v>
      </c>
      <c r="AP804" s="219"/>
      <c r="AR804" s="208" t="s">
        <v>99</v>
      </c>
      <c r="AS804" s="209"/>
      <c r="AT804" s="210" t="s">
        <v>100</v>
      </c>
      <c r="AU804" s="211"/>
      <c r="AW804" s="48" t="s">
        <v>10</v>
      </c>
      <c r="AY804" s="139" t="s">
        <v>47</v>
      </c>
      <c r="AZ804" s="13"/>
      <c r="BA804" s="36"/>
      <c r="BB804" s="36"/>
      <c r="BC804" s="36"/>
      <c r="BD804" s="36"/>
    </row>
    <row r="805" spans="2:56" ht="18.600000000000001" customHeight="1" thickTop="1" thickBot="1">
      <c r="D805" s="1">
        <v>0</v>
      </c>
      <c r="E805" s="8">
        <f t="shared" ref="E805" si="4575">$E$9*$B802</f>
        <v>1.3034330000000001</v>
      </c>
      <c r="F805" s="2">
        <v>1</v>
      </c>
      <c r="G805" s="8">
        <v>0</v>
      </c>
      <c r="I805" s="1">
        <v>0</v>
      </c>
      <c r="J805" s="9">
        <v>0</v>
      </c>
      <c r="K805" s="2">
        <v>1</v>
      </c>
      <c r="L805" s="8">
        <v>0</v>
      </c>
      <c r="N805" s="1">
        <f t="shared" ref="N805" si="4576">D805*I802+F805*I805-E805*J802-G805*J805</f>
        <v>0</v>
      </c>
      <c r="O805" s="9">
        <f t="shared" ref="O805" si="4577">(D805*J802+E805*I802+F805*J805+G805*I805)</f>
        <v>1.3034330000000001</v>
      </c>
      <c r="P805" s="2">
        <f t="shared" ref="P805" si="4578">D805*K802+F805*K805-E805*L802-G805*L805</f>
        <v>6.1607871890748465</v>
      </c>
      <c r="Q805" s="8">
        <f t="shared" ref="Q805" si="4579">(D805*L802+E805*K802+F805*L805+G805*K805)</f>
        <v>0</v>
      </c>
      <c r="S805" s="1">
        <v>0</v>
      </c>
      <c r="T805" s="8">
        <f t="shared" ref="T805" si="4580">$T$9*$B802</f>
        <v>2.7813669999999999</v>
      </c>
      <c r="U805" s="2">
        <v>1</v>
      </c>
      <c r="V805" s="8">
        <v>0</v>
      </c>
      <c r="X805" s="1">
        <f t="shared" ref="X805" si="4581">N805*S802+P805*S805-O805*T802-Q805*T805</f>
        <v>0</v>
      </c>
      <c r="Y805" s="9">
        <f t="shared" ref="Y805" si="4582">(N805*T802+O805*S802+P805*T805+Q805*S805)</f>
        <v>18.438843181715541</v>
      </c>
      <c r="Z805" s="2">
        <f t="shared" ref="Z805" si="4583">N805*U802+P805*U805-O805*V802-Q805*V805</f>
        <v>6.1607871890748465</v>
      </c>
      <c r="AA805" s="8">
        <f t="shared" ref="AA805" si="4584">(N805*V802+O805*U802+P805*V805+Q805*U805)</f>
        <v>0</v>
      </c>
      <c r="AB805" s="22"/>
      <c r="AC805" s="1">
        <v>0</v>
      </c>
      <c r="AD805" s="9">
        <v>0</v>
      </c>
      <c r="AE805" s="2">
        <v>1</v>
      </c>
      <c r="AF805" s="8">
        <v>0</v>
      </c>
      <c r="AH805" s="1">
        <f t="shared" ref="AH805" si="4585">X805*AC802+Z805*AC805-Y805*AD802-AA805*AD805</f>
        <v>0</v>
      </c>
      <c r="AI805" s="9">
        <f t="shared" ref="AI805" si="4586">(X805*AD802+Y805*AC802+Z805*AD805+AA805*AC805)</f>
        <v>18.438843181715541</v>
      </c>
      <c r="AJ805" s="2">
        <f t="shared" ref="AJ805" si="4587">X805*AE802+Z805*AE805-Y805*AF802-AA805*AF805</f>
        <v>-28.220040102590588</v>
      </c>
      <c r="AK805" s="8">
        <f t="shared" ref="AK805" si="4588">(X805*AF802+Y805*AE802+Z805*AF805+AA805*AE805)</f>
        <v>0</v>
      </c>
      <c r="AM805" s="20">
        <f t="shared" ref="AM805" si="4589">1/$AN$9</f>
        <v>1</v>
      </c>
      <c r="AN805" s="27">
        <v>0</v>
      </c>
      <c r="AO805" s="21">
        <v>1</v>
      </c>
      <c r="AP805" s="26">
        <v>0</v>
      </c>
      <c r="AR805" s="1">
        <f t="shared" ref="AR805" si="4590">AH805*AM802+AJ805*AM805-AI805*AN802-AK805*AN805</f>
        <v>-28.220040102590588</v>
      </c>
      <c r="AS805" s="9">
        <f t="shared" ref="AS805" si="4591">(AH805*AN802+AI805*AM802+AJ805*AN805+AK805*AM805)</f>
        <v>18.438843181715541</v>
      </c>
      <c r="AT805" s="2">
        <f t="shared" ref="AT805" si="4592">AH805*AO802+AJ805*AO805-AI805*AP802-AK805*AP805</f>
        <v>-28.220040102590588</v>
      </c>
      <c r="AU805" s="8">
        <f t="shared" ref="AU805" si="4593">(AH805*AP802+AI805*AO802+AJ805*AP805+AK805*AO805)</f>
        <v>0</v>
      </c>
      <c r="AW805" s="49">
        <f t="shared" ref="AW805" si="4594">(180/PI())*ATAN(-1*(AS802/AR802))</f>
        <v>-56.916819763536019</v>
      </c>
      <c r="AY805" s="140">
        <f t="shared" ref="AY805" si="4595">20*LOG(((1-(10^(AW802/20)^2)*(1-((1-AY802)/(1+AY802))^2))^0.5))</f>
        <v>-1.0245493533036134E-2</v>
      </c>
      <c r="AZ805" s="13"/>
      <c r="BA805" s="36"/>
      <c r="BB805" s="36"/>
      <c r="BC805" s="36"/>
      <c r="BD805" s="36"/>
    </row>
    <row r="806" spans="2:56" ht="18.600000000000001" customHeight="1">
      <c r="AY806" s="37"/>
    </row>
    <row r="807" spans="2:56" ht="18.600000000000001" customHeight="1" thickBot="1">
      <c r="D807" s="22" t="s">
        <v>60</v>
      </c>
      <c r="E807" s="22"/>
      <c r="F807" s="22"/>
      <c r="G807" s="22"/>
      <c r="H807" s="22"/>
      <c r="I807" s="22" t="s">
        <v>61</v>
      </c>
      <c r="J807" s="22"/>
      <c r="K807" s="22"/>
      <c r="L807" s="22"/>
      <c r="M807" s="23"/>
      <c r="N807" s="23"/>
      <c r="O807" s="28" t="s">
        <v>62</v>
      </c>
      <c r="P807" s="23"/>
      <c r="Q807" s="23"/>
      <c r="R807" s="23"/>
      <c r="S807" s="22"/>
      <c r="T807" s="22" t="s">
        <v>63</v>
      </c>
      <c r="U807" s="23"/>
      <c r="V807" s="23"/>
      <c r="W807" s="23"/>
      <c r="X807" s="23"/>
      <c r="Y807" s="28" t="s">
        <v>64</v>
      </c>
      <c r="Z807" s="23"/>
      <c r="AA807" s="23"/>
      <c r="AB807" s="23"/>
      <c r="AC807" s="28" t="s">
        <v>65</v>
      </c>
      <c r="AD807" s="22"/>
      <c r="AE807" s="22"/>
      <c r="AF807" s="22"/>
      <c r="AG807" s="22"/>
      <c r="AH807" s="23"/>
      <c r="AI807" s="28" t="s">
        <v>66</v>
      </c>
      <c r="AJ807" s="23"/>
      <c r="AK807" s="23"/>
      <c r="AL807" s="22"/>
      <c r="AM807" s="28" t="s">
        <v>67</v>
      </c>
      <c r="AN807" s="22"/>
      <c r="AO807" s="23"/>
      <c r="AP807" s="23"/>
      <c r="AQ807" s="23"/>
      <c r="AR807" s="23"/>
      <c r="AS807" s="28" t="s">
        <v>68</v>
      </c>
      <c r="AT807" s="23"/>
      <c r="AU807" s="23"/>
    </row>
    <row r="808" spans="2:56" ht="18.600000000000001" customHeight="1" thickBot="1">
      <c r="B808" s="11"/>
      <c r="D808" s="212" t="s">
        <v>69</v>
      </c>
      <c r="E808" s="213"/>
      <c r="F808" s="214" t="s">
        <v>70</v>
      </c>
      <c r="G808" s="215"/>
      <c r="H808" s="207"/>
      <c r="I808" s="212" t="s">
        <v>71</v>
      </c>
      <c r="J808" s="213"/>
      <c r="K808" s="214" t="s">
        <v>72</v>
      </c>
      <c r="L808" s="215"/>
      <c r="M808" s="23"/>
      <c r="N808" s="208" t="s">
        <v>73</v>
      </c>
      <c r="O808" s="209"/>
      <c r="P808" s="210" t="s">
        <v>74</v>
      </c>
      <c r="Q808" s="211"/>
      <c r="R808" s="23"/>
      <c r="S808" s="212" t="s">
        <v>75</v>
      </c>
      <c r="T808" s="213"/>
      <c r="U808" s="214" t="s">
        <v>76</v>
      </c>
      <c r="V808" s="215"/>
      <c r="W808" s="22"/>
      <c r="X808" s="208" t="s">
        <v>77</v>
      </c>
      <c r="Y808" s="209"/>
      <c r="Z808" s="210" t="s">
        <v>78</v>
      </c>
      <c r="AA808" s="211"/>
      <c r="AB808" s="22"/>
      <c r="AC808" s="212" t="s">
        <v>79</v>
      </c>
      <c r="AD808" s="213"/>
      <c r="AE808" s="214" t="s">
        <v>80</v>
      </c>
      <c r="AF808" s="215"/>
      <c r="AG808" s="22"/>
      <c r="AH808" s="208" t="s">
        <v>81</v>
      </c>
      <c r="AI808" s="209"/>
      <c r="AJ808" s="210" t="s">
        <v>82</v>
      </c>
      <c r="AK808" s="211"/>
      <c r="AL808" s="22"/>
      <c r="AM808" s="212" t="s">
        <v>83</v>
      </c>
      <c r="AN808" s="213"/>
      <c r="AO808" s="214" t="s">
        <v>84</v>
      </c>
      <c r="AP808" s="215"/>
      <c r="AQ808" s="23"/>
      <c r="AR808" s="208" t="s">
        <v>85</v>
      </c>
      <c r="AS808" s="209"/>
      <c r="AT808" s="210" t="s">
        <v>86</v>
      </c>
      <c r="AU808" s="211"/>
      <c r="AW808" s="29" t="s">
        <v>4</v>
      </c>
      <c r="AY808" s="136" t="s">
        <v>46</v>
      </c>
      <c r="AZ808" s="13"/>
      <c r="BA808" s="36"/>
      <c r="BB808" s="36"/>
      <c r="BC808" s="36"/>
      <c r="BD808" s="36"/>
    </row>
    <row r="809" spans="2:56" ht="18.600000000000001" customHeight="1" thickTop="1" thickBot="1">
      <c r="B809" s="40">
        <v>2.3199999999999998</v>
      </c>
      <c r="D809" s="1">
        <v>1</v>
      </c>
      <c r="E809" s="7">
        <v>0</v>
      </c>
      <c r="F809" s="2">
        <v>0</v>
      </c>
      <c r="G809" s="8">
        <v>0</v>
      </c>
      <c r="I809" s="1">
        <v>1</v>
      </c>
      <c r="J809" s="9">
        <v>0</v>
      </c>
      <c r="K809" s="2">
        <v>0</v>
      </c>
      <c r="L809" s="9">
        <f t="shared" ref="L809" si="4596">IF(0=(1-$J$9*$K$9*$B809^2),10^14,$B809*$K$9/(1-$J$9*$K$9*$B809^2))</f>
        <v>-3.8086476711839521</v>
      </c>
      <c r="N809" s="1">
        <f t="shared" ref="N809" si="4597">D809*I809+F809*I812-E809*J809-G809*J812</f>
        <v>1</v>
      </c>
      <c r="O809" s="9">
        <f t="shared" ref="O809" si="4598">(D809*J809+E809*I809+F809*J812+G809*I812)</f>
        <v>0</v>
      </c>
      <c r="P809" s="2">
        <f t="shared" ref="P809" si="4599">D809*K809+F809*K812-E809*L809-G809*L812</f>
        <v>0</v>
      </c>
      <c r="Q809" s="8">
        <f t="shared" ref="Q809" si="4600">(D809*L809+E809*K809+F809*L812+G809*K812)</f>
        <v>-3.8086476711839521</v>
      </c>
      <c r="S809" s="1">
        <v>1</v>
      </c>
      <c r="T809" s="7">
        <v>0</v>
      </c>
      <c r="U809" s="2">
        <v>0</v>
      </c>
      <c r="V809" s="8">
        <v>0</v>
      </c>
      <c r="X809" s="1">
        <f t="shared" ref="X809" si="4601">N809*S809+P809*S812-O809*T809-Q809*T812</f>
        <v>11.685362138103615</v>
      </c>
      <c r="Y809" s="9">
        <f t="shared" ref="Y809" si="4602">(N809*T809+O809*S809+P809*T812+Q809*S812)</f>
        <v>0</v>
      </c>
      <c r="Z809" s="2">
        <f t="shared" ref="Z809" si="4603">N809*U809+P809*U812-O809*V809-Q809*V812</f>
        <v>0</v>
      </c>
      <c r="AA809" s="8">
        <f t="shared" ref="AA809" si="4604">(N809*V809+O809*U809+P809*V812+Q809*U812)</f>
        <v>-3.8086476711839521</v>
      </c>
      <c r="AB809" s="22"/>
      <c r="AC809" s="1">
        <v>1</v>
      </c>
      <c r="AD809" s="9">
        <v>0</v>
      </c>
      <c r="AE809" s="2">
        <v>0</v>
      </c>
      <c r="AF809" s="9">
        <f t="shared" ref="AF809" si="4605">$B809*$AE$9</f>
        <v>1.8808007999999998</v>
      </c>
      <c r="AH809" s="1">
        <f t="shared" ref="AH809" si="4606">X809*AC809+Z809*AC812-Y809*AD809-AA809*AD812</f>
        <v>11.685362138103615</v>
      </c>
      <c r="AI809" s="9">
        <f t="shared" ref="AI809" si="4607">(X809*AD809+Y809*AC809+Z809*AD812+AA809*AC812)</f>
        <v>0</v>
      </c>
      <c r="AJ809" s="2">
        <f t="shared" ref="AJ809" si="4608">X809*AE809+Z809*AE812-Y809*AF809-AA809*AF812</f>
        <v>0</v>
      </c>
      <c r="AK809" s="8">
        <f t="shared" ref="AK809" si="4609">(X809*AF809+Y809*AE809+Z809*AF812+AA809*AE812)</f>
        <v>18.169190786451036</v>
      </c>
      <c r="AM809" s="18">
        <v>1</v>
      </c>
      <c r="AN809" s="25">
        <v>0</v>
      </c>
      <c r="AO809" s="14">
        <v>0</v>
      </c>
      <c r="AP809" s="24">
        <v>0</v>
      </c>
      <c r="AR809" s="1">
        <f t="shared" ref="AR809" si="4610">AH809*AM809+AJ809*AM812-AI809*AN809-AK809*AN812</f>
        <v>11.685362138103615</v>
      </c>
      <c r="AS809" s="9">
        <f t="shared" ref="AS809" si="4611">(AH809*AN809+AI809*AM809+AJ809*AN812+AK809*AM812)</f>
        <v>18.169190786451036</v>
      </c>
      <c r="AT809" s="2">
        <f t="shared" ref="AT809" si="4612">AH809*AO809+AJ809*AO812-AI809*AP809-AK809*AP812</f>
        <v>0</v>
      </c>
      <c r="AU809" s="8">
        <f t="shared" ref="AU809" si="4613">(AH809*AP809+AI809*AO809+AJ809*AP812+AK809*AO812)</f>
        <v>18.169190786451036</v>
      </c>
      <c r="AW809" s="30">
        <f t="shared" ref="AW809" si="4614">20*LOG(((1+$AN$9)/$AN$9)/((AR809+AR812)^2+(AS809+AS812)^2)^0.5)</f>
        <v>-25.998958234699423</v>
      </c>
      <c r="AY809" s="137">
        <f t="shared" ref="AY809" si="4615">((AR809^2+AS809^2)^0.5)/((AR812^2+AS812^2)^0.5)</f>
        <v>0.6445258959406146</v>
      </c>
      <c r="AZ809" s="13"/>
      <c r="BA809" s="36"/>
      <c r="BB809" s="36"/>
      <c r="BC809" s="36"/>
      <c r="BD809" s="36"/>
    </row>
    <row r="810" spans="2:56" ht="18.600000000000001" customHeight="1" thickBot="1">
      <c r="D810" s="3"/>
      <c r="G810" s="4"/>
      <c r="I810" s="3"/>
      <c r="L810" s="4"/>
      <c r="N810" s="3"/>
      <c r="Q810" s="4"/>
      <c r="S810" s="3"/>
      <c r="V810" s="4"/>
      <c r="X810" s="3"/>
      <c r="AA810" s="4"/>
      <c r="AC810" s="3"/>
      <c r="AF810" s="4"/>
      <c r="AH810" s="3"/>
      <c r="AK810" s="4"/>
      <c r="AM810" s="18"/>
      <c r="AN810" s="14"/>
      <c r="AO810" s="14"/>
      <c r="AP810" s="19"/>
      <c r="AR810" s="3"/>
      <c r="AU810" s="4"/>
      <c r="AY810" s="138"/>
      <c r="AZ810" s="13"/>
      <c r="BA810" s="36"/>
      <c r="BB810" s="36"/>
      <c r="BC810" s="36"/>
      <c r="BD810" s="36"/>
    </row>
    <row r="811" spans="2:56" ht="18.600000000000001" customHeight="1" thickBot="1">
      <c r="D811" s="216" t="s">
        <v>87</v>
      </c>
      <c r="E811" s="217"/>
      <c r="F811" s="218" t="s">
        <v>88</v>
      </c>
      <c r="G811" s="219"/>
      <c r="H811" s="207"/>
      <c r="I811" s="216" t="s">
        <v>89</v>
      </c>
      <c r="J811" s="217"/>
      <c r="K811" s="218" t="s">
        <v>90</v>
      </c>
      <c r="L811" s="219"/>
      <c r="N811" s="208" t="s">
        <v>7</v>
      </c>
      <c r="O811" s="209"/>
      <c r="P811" s="210" t="s">
        <v>8</v>
      </c>
      <c r="Q811" s="211"/>
      <c r="S811" s="216" t="s">
        <v>91</v>
      </c>
      <c r="T811" s="217"/>
      <c r="U811" s="218" t="s">
        <v>92</v>
      </c>
      <c r="V811" s="219"/>
      <c r="W811" s="22"/>
      <c r="X811" s="208" t="s">
        <v>93</v>
      </c>
      <c r="Y811" s="209"/>
      <c r="Z811" s="210" t="s">
        <v>94</v>
      </c>
      <c r="AA811" s="211"/>
      <c r="AB811" s="22"/>
      <c r="AC811" s="216" t="s">
        <v>3</v>
      </c>
      <c r="AD811" s="217"/>
      <c r="AE811" s="218" t="s">
        <v>2</v>
      </c>
      <c r="AF811" s="219"/>
      <c r="AG811" s="22"/>
      <c r="AH811" s="208" t="s">
        <v>95</v>
      </c>
      <c r="AI811" s="209"/>
      <c r="AJ811" s="210" t="s">
        <v>96</v>
      </c>
      <c r="AK811" s="211"/>
      <c r="AL811" s="22"/>
      <c r="AM811" s="216" t="s">
        <v>97</v>
      </c>
      <c r="AN811" s="217"/>
      <c r="AO811" s="218" t="s">
        <v>98</v>
      </c>
      <c r="AP811" s="219"/>
      <c r="AR811" s="208" t="s">
        <v>99</v>
      </c>
      <c r="AS811" s="209"/>
      <c r="AT811" s="210" t="s">
        <v>100</v>
      </c>
      <c r="AU811" s="211"/>
      <c r="AW811" s="48" t="s">
        <v>10</v>
      </c>
      <c r="AY811" s="139" t="s">
        <v>47</v>
      </c>
      <c r="AZ811" s="13"/>
      <c r="BA811" s="36"/>
      <c r="BB811" s="36"/>
      <c r="BC811" s="36"/>
      <c r="BD811" s="36"/>
    </row>
    <row r="812" spans="2:56" ht="18.600000000000001" customHeight="1" thickTop="1" thickBot="1">
      <c r="D812" s="1">
        <v>0</v>
      </c>
      <c r="E812" s="8">
        <f t="shared" ref="E812" si="4616">$E$9*$B809</f>
        <v>1.3147671999999999</v>
      </c>
      <c r="F812" s="2">
        <v>1</v>
      </c>
      <c r="G812" s="8">
        <v>0</v>
      </c>
      <c r="I812" s="1">
        <v>0</v>
      </c>
      <c r="J812" s="9">
        <v>0</v>
      </c>
      <c r="K812" s="2">
        <v>1</v>
      </c>
      <c r="L812" s="8">
        <v>0</v>
      </c>
      <c r="N812" s="1">
        <f t="shared" ref="N812" si="4617">D812*I809+F812*I812-E812*J809-G812*J812</f>
        <v>0</v>
      </c>
      <c r="O812" s="9">
        <f t="shared" ref="O812" si="4618">(D812*J809+E812*I809+F812*J812+G812*I812)</f>
        <v>1.3147671999999999</v>
      </c>
      <c r="P812" s="2">
        <f t="shared" ref="P812" si="4619">D812*K809+F812*K812-E812*L809-G812*L812</f>
        <v>6.0074850344290454</v>
      </c>
      <c r="Q812" s="8">
        <f t="shared" ref="Q812" si="4620">(D812*L809+E812*K809+F812*L812+G812*K812)</f>
        <v>0</v>
      </c>
      <c r="S812" s="1">
        <v>0</v>
      </c>
      <c r="T812" s="8">
        <f t="shared" ref="T812" si="4621">$T$9*$B809</f>
        <v>2.8055527999999996</v>
      </c>
      <c r="U812" s="2">
        <v>1</v>
      </c>
      <c r="V812" s="8">
        <v>0</v>
      </c>
      <c r="X812" s="1">
        <f t="shared" ref="X812" si="4622">N812*S809+P812*S812-O812*T809-Q812*T812</f>
        <v>0</v>
      </c>
      <c r="Y812" s="9">
        <f t="shared" ref="Y812" si="4623">(N812*T809+O812*S809+P812*T812+Q812*S812)</f>
        <v>18.169083659300501</v>
      </c>
      <c r="Z812" s="2">
        <f t="shared" ref="Z812" si="4624">N812*U809+P812*U812-O812*V809-Q812*V812</f>
        <v>6.0074850344290454</v>
      </c>
      <c r="AA812" s="8">
        <f t="shared" ref="AA812" si="4625">(N812*V809+O812*U809+P812*V812+Q812*U812)</f>
        <v>0</v>
      </c>
      <c r="AB812" s="22"/>
      <c r="AC812" s="1">
        <v>0</v>
      </c>
      <c r="AD812" s="9">
        <v>0</v>
      </c>
      <c r="AE812" s="2">
        <v>1</v>
      </c>
      <c r="AF812" s="8">
        <v>0</v>
      </c>
      <c r="AH812" s="1">
        <f t="shared" ref="AH812" si="4626">X812*AC809+Z812*AC812-Y812*AD809-AA812*AD812</f>
        <v>0</v>
      </c>
      <c r="AI812" s="9">
        <f t="shared" ref="AI812" si="4627">(X812*AD809+Y812*AC809+Z812*AD812+AA812*AC812)</f>
        <v>18.169083659300501</v>
      </c>
      <c r="AJ812" s="2">
        <f t="shared" ref="AJ812" si="4628">X812*AE809+Z812*AE812-Y812*AF809-AA812*AF812</f>
        <v>-28.164942047250264</v>
      </c>
      <c r="AK812" s="8">
        <f t="shared" ref="AK812" si="4629">(X812*AF809+Y812*AE809+Z812*AF812+AA812*AE812)</f>
        <v>0</v>
      </c>
      <c r="AM812" s="20">
        <f t="shared" ref="AM812" si="4630">1/$AN$9</f>
        <v>1</v>
      </c>
      <c r="AN812" s="27">
        <v>0</v>
      </c>
      <c r="AO812" s="21">
        <v>1</v>
      </c>
      <c r="AP812" s="26">
        <v>0</v>
      </c>
      <c r="AR812" s="1">
        <f t="shared" ref="AR812" si="4631">AH812*AM809+AJ812*AM812-AI812*AN809-AK812*AN812</f>
        <v>-28.164942047250264</v>
      </c>
      <c r="AS812" s="9">
        <f t="shared" ref="AS812" si="4632">(AH812*AN809+AI812*AM809+AJ812*AN812+AK812*AM812)</f>
        <v>18.169083659300501</v>
      </c>
      <c r="AT812" s="2">
        <f t="shared" ref="AT812" si="4633">AH812*AO809+AJ812*AO812-AI812*AP809-AK812*AP812</f>
        <v>-28.164942047250264</v>
      </c>
      <c r="AU812" s="8">
        <f t="shared" ref="AU812" si="4634">(AH812*AP809+AI812*AO809+AJ812*AP812+AK812*AO812)</f>
        <v>0</v>
      </c>
      <c r="AW812" s="49">
        <f t="shared" ref="AW812" si="4635">(180/PI())*ATAN(-1*(AS809/AR809))</f>
        <v>-57.253243582183146</v>
      </c>
      <c r="AY812" s="140">
        <f t="shared" ref="AY812" si="4636">20*LOG(((1-(10^(AW809/20)^2)*(1-((1-AY809)/(1+AY809))^2))^0.5))</f>
        <v>-1.0414250640975051E-2</v>
      </c>
      <c r="AZ812" s="13"/>
      <c r="BA812" s="36"/>
      <c r="BB812" s="36"/>
      <c r="BC812" s="36"/>
      <c r="BD812" s="36"/>
    </row>
    <row r="813" spans="2:56" ht="18.600000000000001" customHeight="1">
      <c r="AY813" s="37"/>
    </row>
    <row r="814" spans="2:56" ht="18.600000000000001" customHeight="1" thickBot="1">
      <c r="D814" s="22" t="s">
        <v>60</v>
      </c>
      <c r="E814" s="22"/>
      <c r="F814" s="22"/>
      <c r="G814" s="22"/>
      <c r="H814" s="22"/>
      <c r="I814" s="22" t="s">
        <v>61</v>
      </c>
      <c r="J814" s="22"/>
      <c r="K814" s="22"/>
      <c r="L814" s="22"/>
      <c r="M814" s="23"/>
      <c r="N814" s="23"/>
      <c r="O814" s="28" t="s">
        <v>62</v>
      </c>
      <c r="P814" s="23"/>
      <c r="Q814" s="23"/>
      <c r="R814" s="23"/>
      <c r="S814" s="22"/>
      <c r="T814" s="22" t="s">
        <v>63</v>
      </c>
      <c r="U814" s="23"/>
      <c r="V814" s="23"/>
      <c r="W814" s="23"/>
      <c r="X814" s="23"/>
      <c r="Y814" s="28" t="s">
        <v>64</v>
      </c>
      <c r="Z814" s="23"/>
      <c r="AA814" s="23"/>
      <c r="AB814" s="23"/>
      <c r="AC814" s="28" t="s">
        <v>65</v>
      </c>
      <c r="AD814" s="22"/>
      <c r="AE814" s="22"/>
      <c r="AF814" s="22"/>
      <c r="AG814" s="22"/>
      <c r="AH814" s="23"/>
      <c r="AI814" s="28" t="s">
        <v>66</v>
      </c>
      <c r="AJ814" s="23"/>
      <c r="AK814" s="23"/>
      <c r="AL814" s="22"/>
      <c r="AM814" s="28" t="s">
        <v>67</v>
      </c>
      <c r="AN814" s="22"/>
      <c r="AO814" s="23"/>
      <c r="AP814" s="23"/>
      <c r="AQ814" s="23"/>
      <c r="AR814" s="23"/>
      <c r="AS814" s="28" t="s">
        <v>68</v>
      </c>
      <c r="AT814" s="23"/>
      <c r="AU814" s="23"/>
    </row>
    <row r="815" spans="2:56" ht="18.600000000000001" customHeight="1" thickBot="1">
      <c r="B815" s="11"/>
      <c r="D815" s="212" t="s">
        <v>69</v>
      </c>
      <c r="E815" s="213"/>
      <c r="F815" s="214" t="s">
        <v>70</v>
      </c>
      <c r="G815" s="215"/>
      <c r="H815" s="207"/>
      <c r="I815" s="212" t="s">
        <v>71</v>
      </c>
      <c r="J815" s="213"/>
      <c r="K815" s="214" t="s">
        <v>72</v>
      </c>
      <c r="L815" s="215"/>
      <c r="M815" s="23"/>
      <c r="N815" s="208" t="s">
        <v>73</v>
      </c>
      <c r="O815" s="209"/>
      <c r="P815" s="210" t="s">
        <v>74</v>
      </c>
      <c r="Q815" s="211"/>
      <c r="R815" s="23"/>
      <c r="S815" s="212" t="s">
        <v>75</v>
      </c>
      <c r="T815" s="213"/>
      <c r="U815" s="214" t="s">
        <v>76</v>
      </c>
      <c r="V815" s="215"/>
      <c r="W815" s="22"/>
      <c r="X815" s="208" t="s">
        <v>77</v>
      </c>
      <c r="Y815" s="209"/>
      <c r="Z815" s="210" t="s">
        <v>78</v>
      </c>
      <c r="AA815" s="211"/>
      <c r="AB815" s="22"/>
      <c r="AC815" s="212" t="s">
        <v>79</v>
      </c>
      <c r="AD815" s="213"/>
      <c r="AE815" s="214" t="s">
        <v>80</v>
      </c>
      <c r="AF815" s="215"/>
      <c r="AG815" s="22"/>
      <c r="AH815" s="208" t="s">
        <v>81</v>
      </c>
      <c r="AI815" s="209"/>
      <c r="AJ815" s="210" t="s">
        <v>82</v>
      </c>
      <c r="AK815" s="211"/>
      <c r="AL815" s="22"/>
      <c r="AM815" s="212" t="s">
        <v>83</v>
      </c>
      <c r="AN815" s="213"/>
      <c r="AO815" s="214" t="s">
        <v>84</v>
      </c>
      <c r="AP815" s="215"/>
      <c r="AQ815" s="23"/>
      <c r="AR815" s="208" t="s">
        <v>85</v>
      </c>
      <c r="AS815" s="209"/>
      <c r="AT815" s="210" t="s">
        <v>86</v>
      </c>
      <c r="AU815" s="211"/>
      <c r="AW815" s="29" t="s">
        <v>4</v>
      </c>
      <c r="AY815" s="136" t="s">
        <v>46</v>
      </c>
      <c r="AZ815" s="13"/>
      <c r="BA815" s="36"/>
      <c r="BB815" s="36"/>
      <c r="BC815" s="36"/>
      <c r="BD815" s="36"/>
    </row>
    <row r="816" spans="2:56" ht="18.600000000000001" customHeight="1" thickTop="1" thickBot="1">
      <c r="B816" s="40">
        <v>2.34</v>
      </c>
      <c r="D816" s="1">
        <v>1</v>
      </c>
      <c r="E816" s="7">
        <v>0</v>
      </c>
      <c r="F816" s="2">
        <v>0</v>
      </c>
      <c r="G816" s="8">
        <v>0</v>
      </c>
      <c r="I816" s="1">
        <v>1</v>
      </c>
      <c r="J816" s="9">
        <v>0</v>
      </c>
      <c r="K816" s="2">
        <v>0</v>
      </c>
      <c r="L816" s="9">
        <f t="shared" ref="L816" si="4637">IF(0=(1-$J$9*$K$9*$B816^2),10^14,$B816*$K$9/(1-$J$9*$K$9*$B816^2))</f>
        <v>-3.6698643832700188</v>
      </c>
      <c r="N816" s="1">
        <f t="shared" ref="N816" si="4638">D816*I816+F816*I819-E816*J816-G816*J819</f>
        <v>1</v>
      </c>
      <c r="O816" s="9">
        <f t="shared" ref="O816" si="4639">(D816*J816+E816*I816+F816*J819+G816*I819)</f>
        <v>0</v>
      </c>
      <c r="P816" s="2">
        <f t="shared" ref="P816" si="4640">D816*K816+F816*K819-E816*L816-G816*L819</f>
        <v>0</v>
      </c>
      <c r="Q816" s="8">
        <f t="shared" ref="Q816" si="4641">(D816*L816+E816*K816+F816*L819+G816*K819)</f>
        <v>-3.6698643832700188</v>
      </c>
      <c r="S816" s="1">
        <v>1</v>
      </c>
      <c r="T816" s="7">
        <v>0</v>
      </c>
      <c r="U816" s="2">
        <v>0</v>
      </c>
      <c r="V816" s="8">
        <v>0</v>
      </c>
      <c r="X816" s="1">
        <f t="shared" ref="X816" si="4642">N816*S816+P816*S819-O816*T816-Q816*T819</f>
        <v>11.384756902104366</v>
      </c>
      <c r="Y816" s="9">
        <f t="shared" ref="Y816" si="4643">(N816*T816+O816*S816+P816*T819+Q816*S819)</f>
        <v>0</v>
      </c>
      <c r="Z816" s="2">
        <f t="shared" ref="Z816" si="4644">N816*U816+P816*U819-O816*V816-Q816*V819</f>
        <v>0</v>
      </c>
      <c r="AA816" s="8">
        <f t="shared" ref="AA816" si="4645">(N816*V816+O816*U816+P816*V819+Q816*U819)</f>
        <v>-3.6698643832700188</v>
      </c>
      <c r="AB816" s="22"/>
      <c r="AC816" s="1">
        <v>1</v>
      </c>
      <c r="AD816" s="9">
        <v>0</v>
      </c>
      <c r="AE816" s="2">
        <v>0</v>
      </c>
      <c r="AF816" s="9">
        <f t="shared" ref="AF816" si="4646">$B816*$AE$9</f>
        <v>1.8970145999999999</v>
      </c>
      <c r="AH816" s="1">
        <f t="shared" ref="AH816" si="4647">X816*AC816+Z816*AC819-Y816*AD816-AA816*AD819</f>
        <v>11.384756902104366</v>
      </c>
      <c r="AI816" s="9">
        <f t="shared" ref="AI816" si="4648">(X816*AD816+Y816*AC816+Z816*AD819+AA816*AC819)</f>
        <v>0</v>
      </c>
      <c r="AJ816" s="2">
        <f t="shared" ref="AJ816" si="4649">X816*AE816+Z816*AE819-Y816*AF816-AA816*AF819</f>
        <v>0</v>
      </c>
      <c r="AK816" s="8">
        <f t="shared" ref="AK816" si="4650">(X816*AF816+Y816*AE816+Z816*AF819+AA816*AE819)</f>
        <v>17.927185677472735</v>
      </c>
      <c r="AM816" s="18">
        <v>1</v>
      </c>
      <c r="AN816" s="25">
        <v>0</v>
      </c>
      <c r="AO816" s="14">
        <v>0</v>
      </c>
      <c r="AP816" s="24">
        <v>0</v>
      </c>
      <c r="AR816" s="1">
        <f t="shared" ref="AR816" si="4651">AH816*AM816+AJ816*AM819-AI816*AN816-AK816*AN819</f>
        <v>11.384756902104366</v>
      </c>
      <c r="AS816" s="9">
        <f t="shared" ref="AS816" si="4652">(AH816*AN816+AI816*AM816+AJ816*AN819+AK816*AM819)</f>
        <v>17.927185677472735</v>
      </c>
      <c r="AT816" s="2">
        <f t="shared" ref="AT816" si="4653">AH816*AO816+AJ816*AO819-AI816*AP816-AK816*AP819</f>
        <v>0</v>
      </c>
      <c r="AU816" s="8">
        <f t="shared" ref="AU816" si="4654">(AH816*AP816+AI816*AO816+AJ816*AP819+AK816*AO819)</f>
        <v>17.927185677472735</v>
      </c>
      <c r="AW816" s="30">
        <f t="shared" ref="AW816" si="4655">20*LOG(((1+$AN$9)/$AN$9)/((AR816+AR819)^2+(AS816+AS819)^2)^0.5)</f>
        <v>-25.928179708286493</v>
      </c>
      <c r="AY816" s="137">
        <f t="shared" ref="AY816" si="4656">((AR816^2+AS816^2)^0.5)/((AR819^2+AS819^2)^0.5)</f>
        <v>0.63646979378351787</v>
      </c>
      <c r="AZ816" s="13"/>
      <c r="BA816" s="36"/>
      <c r="BB816" s="36"/>
      <c r="BC816" s="36"/>
      <c r="BD816" s="36"/>
    </row>
    <row r="817" spans="2:56" ht="18.600000000000001" customHeight="1" thickBot="1">
      <c r="D817" s="3"/>
      <c r="G817" s="4"/>
      <c r="I817" s="3"/>
      <c r="L817" s="4"/>
      <c r="N817" s="3"/>
      <c r="Q817" s="4"/>
      <c r="S817" s="3"/>
      <c r="V817" s="4"/>
      <c r="X817" s="3"/>
      <c r="AA817" s="4"/>
      <c r="AC817" s="3"/>
      <c r="AF817" s="4"/>
      <c r="AH817" s="3"/>
      <c r="AK817" s="4"/>
      <c r="AM817" s="18"/>
      <c r="AN817" s="14"/>
      <c r="AO817" s="14"/>
      <c r="AP817" s="19"/>
      <c r="AR817" s="3"/>
      <c r="AU817" s="4"/>
      <c r="AY817" s="138"/>
      <c r="AZ817" s="13"/>
      <c r="BA817" s="36"/>
      <c r="BB817" s="36"/>
      <c r="BC817" s="36"/>
      <c r="BD817" s="36"/>
    </row>
    <row r="818" spans="2:56" ht="18.600000000000001" customHeight="1" thickBot="1">
      <c r="D818" s="216" t="s">
        <v>87</v>
      </c>
      <c r="E818" s="217"/>
      <c r="F818" s="218" t="s">
        <v>88</v>
      </c>
      <c r="G818" s="219"/>
      <c r="H818" s="207"/>
      <c r="I818" s="216" t="s">
        <v>89</v>
      </c>
      <c r="J818" s="217"/>
      <c r="K818" s="218" t="s">
        <v>90</v>
      </c>
      <c r="L818" s="219"/>
      <c r="N818" s="208" t="s">
        <v>7</v>
      </c>
      <c r="O818" s="209"/>
      <c r="P818" s="210" t="s">
        <v>8</v>
      </c>
      <c r="Q818" s="211"/>
      <c r="S818" s="216" t="s">
        <v>91</v>
      </c>
      <c r="T818" s="217"/>
      <c r="U818" s="218" t="s">
        <v>92</v>
      </c>
      <c r="V818" s="219"/>
      <c r="W818" s="22"/>
      <c r="X818" s="208" t="s">
        <v>93</v>
      </c>
      <c r="Y818" s="209"/>
      <c r="Z818" s="210" t="s">
        <v>94</v>
      </c>
      <c r="AA818" s="211"/>
      <c r="AB818" s="22"/>
      <c r="AC818" s="216" t="s">
        <v>3</v>
      </c>
      <c r="AD818" s="217"/>
      <c r="AE818" s="218" t="s">
        <v>2</v>
      </c>
      <c r="AF818" s="219"/>
      <c r="AG818" s="22"/>
      <c r="AH818" s="208" t="s">
        <v>95</v>
      </c>
      <c r="AI818" s="209"/>
      <c r="AJ818" s="210" t="s">
        <v>96</v>
      </c>
      <c r="AK818" s="211"/>
      <c r="AL818" s="22"/>
      <c r="AM818" s="216" t="s">
        <v>97</v>
      </c>
      <c r="AN818" s="217"/>
      <c r="AO818" s="218" t="s">
        <v>98</v>
      </c>
      <c r="AP818" s="219"/>
      <c r="AR818" s="208" t="s">
        <v>99</v>
      </c>
      <c r="AS818" s="209"/>
      <c r="AT818" s="210" t="s">
        <v>100</v>
      </c>
      <c r="AU818" s="211"/>
      <c r="AW818" s="48" t="s">
        <v>10</v>
      </c>
      <c r="AY818" s="139" t="s">
        <v>47</v>
      </c>
      <c r="AZ818" s="13"/>
      <c r="BA818" s="36"/>
      <c r="BB818" s="36"/>
      <c r="BC818" s="36"/>
      <c r="BD818" s="36"/>
    </row>
    <row r="819" spans="2:56" ht="18.600000000000001" customHeight="1" thickTop="1" thickBot="1">
      <c r="D819" s="1">
        <v>0</v>
      </c>
      <c r="E819" s="8">
        <f t="shared" ref="E819" si="4657">$E$9*$B816</f>
        <v>1.3261014</v>
      </c>
      <c r="F819" s="2">
        <v>1</v>
      </c>
      <c r="G819" s="8">
        <v>0</v>
      </c>
      <c r="I819" s="1">
        <v>0</v>
      </c>
      <c r="J819" s="9">
        <v>0</v>
      </c>
      <c r="K819" s="2">
        <v>1</v>
      </c>
      <c r="L819" s="8">
        <v>0</v>
      </c>
      <c r="N819" s="1">
        <f t="shared" ref="N819" si="4658">D819*I816+F819*I819-E819*J816-G819*J819</f>
        <v>0</v>
      </c>
      <c r="O819" s="9">
        <f t="shared" ref="O819" si="4659">(D819*J816+E819*I816+F819*J819+G819*I819)</f>
        <v>1.3261014</v>
      </c>
      <c r="P819" s="2">
        <f t="shared" ref="P819" si="4660">D819*K816+F819*K819-E819*L816-G819*L819</f>
        <v>5.8666122964645089</v>
      </c>
      <c r="Q819" s="8">
        <f t="shared" ref="Q819" si="4661">(D819*L816+E819*K816+F819*L819+G819*K819)</f>
        <v>0</v>
      </c>
      <c r="S819" s="1">
        <v>0</v>
      </c>
      <c r="T819" s="8">
        <f t="shared" ref="T819" si="4662">$T$9*$B816</f>
        <v>2.8297385999999998</v>
      </c>
      <c r="U819" s="2">
        <v>1</v>
      </c>
      <c r="V819" s="8">
        <v>0</v>
      </c>
      <c r="X819" s="1">
        <f t="shared" ref="X819" si="4663">N819*S816+P819*S819-O819*T816-Q819*T819</f>
        <v>0</v>
      </c>
      <c r="Y819" s="9">
        <f t="shared" ref="Y819" si="4664">(N819*T816+O819*S816+P819*T819+Q819*S819)</f>
        <v>17.927080666540263</v>
      </c>
      <c r="Z819" s="2">
        <f t="shared" ref="Z819" si="4665">N819*U816+P819*U819-O819*V816-Q819*V819</f>
        <v>5.8666122964645089</v>
      </c>
      <c r="AA819" s="8">
        <f t="shared" ref="AA819" si="4666">(N819*V816+O819*U816+P819*V819+Q819*U819)</f>
        <v>0</v>
      </c>
      <c r="AB819" s="22"/>
      <c r="AC819" s="1">
        <v>0</v>
      </c>
      <c r="AD819" s="9">
        <v>0</v>
      </c>
      <c r="AE819" s="2">
        <v>1</v>
      </c>
      <c r="AF819" s="8">
        <v>0</v>
      </c>
      <c r="AH819" s="1">
        <f t="shared" ref="AH819" si="4667">X819*AC816+Z819*AC819-Y819*AD816-AA819*AD819</f>
        <v>0</v>
      </c>
      <c r="AI819" s="9">
        <f t="shared" ref="AI819" si="4668">(X819*AD816+Y819*AC816+Z819*AD819+AA819*AC819)</f>
        <v>17.927080666540263</v>
      </c>
      <c r="AJ819" s="2">
        <f t="shared" ref="AJ819" si="4669">X819*AE816+Z819*AE819-Y819*AF816-AA819*AF819</f>
        <v>-28.141321463340098</v>
      </c>
      <c r="AK819" s="8">
        <f t="shared" ref="AK819" si="4670">(X819*AF816+Y819*AE816+Z819*AF819+AA819*AE819)</f>
        <v>0</v>
      </c>
      <c r="AM819" s="20">
        <f t="shared" ref="AM819" si="4671">1/$AN$9</f>
        <v>1</v>
      </c>
      <c r="AN819" s="27">
        <v>0</v>
      </c>
      <c r="AO819" s="21">
        <v>1</v>
      </c>
      <c r="AP819" s="26">
        <v>0</v>
      </c>
      <c r="AR819" s="1">
        <f t="shared" ref="AR819" si="4672">AH819*AM816+AJ819*AM819-AI819*AN816-AK819*AN819</f>
        <v>-28.141321463340098</v>
      </c>
      <c r="AS819" s="9">
        <f t="shared" ref="AS819" si="4673">(AH819*AN816+AI819*AM816+AJ819*AN819+AK819*AM819)</f>
        <v>17.927080666540263</v>
      </c>
      <c r="AT819" s="2">
        <f t="shared" ref="AT819" si="4674">AH819*AO816+AJ819*AO819-AI819*AP816-AK819*AP819</f>
        <v>-28.141321463340098</v>
      </c>
      <c r="AU819" s="8">
        <f t="shared" ref="AU819" si="4675">(AH819*AP816+AI819*AO816+AJ819*AP819+AK819*AO819)</f>
        <v>0</v>
      </c>
      <c r="AW819" s="49">
        <f t="shared" ref="AW819" si="4676">(180/PI())*ATAN(-1*(AS816/AR816))</f>
        <v>-57.582188769621403</v>
      </c>
      <c r="AY819" s="140">
        <f t="shared" ref="AY819" si="4677">20*LOG(((1-(10^(AW816/20)^2)*(1-((1-AY816)/(1+AY816))^2))^0.5))</f>
        <v>-1.0556400420580987E-2</v>
      </c>
      <c r="AZ819" s="13"/>
      <c r="BA819" s="36"/>
      <c r="BB819" s="36"/>
      <c r="BC819" s="36"/>
      <c r="BD819" s="36"/>
    </row>
    <row r="820" spans="2:56" ht="18.600000000000001" customHeight="1">
      <c r="AY820" s="37"/>
    </row>
    <row r="821" spans="2:56" ht="18.600000000000001" customHeight="1" thickBot="1">
      <c r="D821" s="22" t="s">
        <v>60</v>
      </c>
      <c r="E821" s="22"/>
      <c r="F821" s="22"/>
      <c r="G821" s="22"/>
      <c r="H821" s="22"/>
      <c r="I821" s="22" t="s">
        <v>61</v>
      </c>
      <c r="J821" s="22"/>
      <c r="K821" s="22"/>
      <c r="L821" s="22"/>
      <c r="M821" s="23"/>
      <c r="N821" s="23"/>
      <c r="O821" s="28" t="s">
        <v>62</v>
      </c>
      <c r="P821" s="23"/>
      <c r="Q821" s="23"/>
      <c r="R821" s="23"/>
      <c r="S821" s="22"/>
      <c r="T821" s="22" t="s">
        <v>63</v>
      </c>
      <c r="U821" s="23"/>
      <c r="V821" s="23"/>
      <c r="W821" s="23"/>
      <c r="X821" s="23"/>
      <c r="Y821" s="28" t="s">
        <v>64</v>
      </c>
      <c r="Z821" s="23"/>
      <c r="AA821" s="23"/>
      <c r="AB821" s="23"/>
      <c r="AC821" s="28" t="s">
        <v>65</v>
      </c>
      <c r="AD821" s="22"/>
      <c r="AE821" s="22"/>
      <c r="AF821" s="22"/>
      <c r="AG821" s="22"/>
      <c r="AH821" s="23"/>
      <c r="AI821" s="28" t="s">
        <v>66</v>
      </c>
      <c r="AJ821" s="23"/>
      <c r="AK821" s="23"/>
      <c r="AL821" s="22"/>
      <c r="AM821" s="28" t="s">
        <v>67</v>
      </c>
      <c r="AN821" s="22"/>
      <c r="AO821" s="23"/>
      <c r="AP821" s="23"/>
      <c r="AQ821" s="23"/>
      <c r="AR821" s="23"/>
      <c r="AS821" s="28" t="s">
        <v>68</v>
      </c>
      <c r="AT821" s="23"/>
      <c r="AU821" s="23"/>
    </row>
    <row r="822" spans="2:56" ht="18.600000000000001" customHeight="1" thickBot="1">
      <c r="B822" s="11"/>
      <c r="D822" s="212" t="s">
        <v>69</v>
      </c>
      <c r="E822" s="213"/>
      <c r="F822" s="214" t="s">
        <v>70</v>
      </c>
      <c r="G822" s="215"/>
      <c r="H822" s="207"/>
      <c r="I822" s="212" t="s">
        <v>71</v>
      </c>
      <c r="J822" s="213"/>
      <c r="K822" s="214" t="s">
        <v>72</v>
      </c>
      <c r="L822" s="215"/>
      <c r="M822" s="23"/>
      <c r="N822" s="208" t="s">
        <v>73</v>
      </c>
      <c r="O822" s="209"/>
      <c r="P822" s="210" t="s">
        <v>74</v>
      </c>
      <c r="Q822" s="211"/>
      <c r="R822" s="23"/>
      <c r="S822" s="212" t="s">
        <v>75</v>
      </c>
      <c r="T822" s="213"/>
      <c r="U822" s="214" t="s">
        <v>76</v>
      </c>
      <c r="V822" s="215"/>
      <c r="W822" s="22"/>
      <c r="X822" s="208" t="s">
        <v>77</v>
      </c>
      <c r="Y822" s="209"/>
      <c r="Z822" s="210" t="s">
        <v>78</v>
      </c>
      <c r="AA822" s="211"/>
      <c r="AB822" s="22"/>
      <c r="AC822" s="212" t="s">
        <v>79</v>
      </c>
      <c r="AD822" s="213"/>
      <c r="AE822" s="214" t="s">
        <v>80</v>
      </c>
      <c r="AF822" s="215"/>
      <c r="AG822" s="22"/>
      <c r="AH822" s="208" t="s">
        <v>81</v>
      </c>
      <c r="AI822" s="209"/>
      <c r="AJ822" s="210" t="s">
        <v>82</v>
      </c>
      <c r="AK822" s="211"/>
      <c r="AL822" s="22"/>
      <c r="AM822" s="212" t="s">
        <v>83</v>
      </c>
      <c r="AN822" s="213"/>
      <c r="AO822" s="214" t="s">
        <v>84</v>
      </c>
      <c r="AP822" s="215"/>
      <c r="AQ822" s="23"/>
      <c r="AR822" s="208" t="s">
        <v>85</v>
      </c>
      <c r="AS822" s="209"/>
      <c r="AT822" s="210" t="s">
        <v>86</v>
      </c>
      <c r="AU822" s="211"/>
      <c r="AW822" s="29" t="s">
        <v>4</v>
      </c>
      <c r="AY822" s="136" t="s">
        <v>46</v>
      </c>
      <c r="AZ822" s="13"/>
      <c r="BA822" s="36"/>
      <c r="BB822" s="36"/>
      <c r="BC822" s="36"/>
      <c r="BD822" s="36"/>
    </row>
    <row r="823" spans="2:56" ht="18.600000000000001" customHeight="1" thickTop="1" thickBot="1">
      <c r="B823" s="40">
        <v>2.36</v>
      </c>
      <c r="D823" s="1">
        <v>1</v>
      </c>
      <c r="E823" s="7">
        <v>0</v>
      </c>
      <c r="F823" s="2">
        <v>0</v>
      </c>
      <c r="G823" s="8">
        <v>0</v>
      </c>
      <c r="I823" s="1">
        <v>1</v>
      </c>
      <c r="J823" s="9">
        <v>0</v>
      </c>
      <c r="K823" s="2">
        <v>0</v>
      </c>
      <c r="L823" s="9">
        <f t="shared" ref="L823" si="4678">IF(0=(1-$J$9*$K$9*$B823^2),10^14,$B823*$K$9/(1-$J$9*$K$9*$B823^2))</f>
        <v>-3.5416509305670973</v>
      </c>
      <c r="N823" s="1">
        <f t="shared" ref="N823" si="4679">D823*I823+F823*I826-E823*J823-G823*J826</f>
        <v>1</v>
      </c>
      <c r="O823" s="9">
        <f t="shared" ref="O823" si="4680">(D823*J823+E823*I823+F823*J826+G823*I826)</f>
        <v>0</v>
      </c>
      <c r="P823" s="2">
        <f t="shared" ref="P823" si="4681">D823*K823+F823*K826-E823*L823-G823*L826</f>
        <v>0</v>
      </c>
      <c r="Q823" s="8">
        <f t="shared" ref="Q823" si="4682">(D823*L823+E823*K823+F823*L826+G823*K826)</f>
        <v>-3.5416509305670973</v>
      </c>
      <c r="S823" s="1">
        <v>1</v>
      </c>
      <c r="T823" s="7">
        <v>0</v>
      </c>
      <c r="U823" s="2">
        <v>0</v>
      </c>
      <c r="V823" s="8">
        <v>0</v>
      </c>
      <c r="X823" s="1">
        <f t="shared" ref="X823" si="4683">N823*S823+P823*S826-O823*T823-Q823*T826</f>
        <v>11.107604007028145</v>
      </c>
      <c r="Y823" s="9">
        <f t="shared" ref="Y823" si="4684">(N823*T823+O823*S823+P823*T826+Q823*S826)</f>
        <v>0</v>
      </c>
      <c r="Z823" s="2">
        <f t="shared" ref="Z823" si="4685">N823*U823+P823*U826-O823*V823-Q823*V826</f>
        <v>0</v>
      </c>
      <c r="AA823" s="8">
        <f t="shared" ref="AA823" si="4686">(N823*V823+O823*U823+P823*V826+Q823*U826)</f>
        <v>-3.5416509305670973</v>
      </c>
      <c r="AB823" s="22"/>
      <c r="AC823" s="1">
        <v>1</v>
      </c>
      <c r="AD823" s="9">
        <v>0</v>
      </c>
      <c r="AE823" s="2">
        <v>0</v>
      </c>
      <c r="AF823" s="9">
        <f t="shared" ref="AF823" si="4687">$B823*$AE$9</f>
        <v>1.9132283999999999</v>
      </c>
      <c r="AH823" s="1">
        <f t="shared" ref="AH823" si="4688">X823*AC823+Z823*AC826-Y823*AD823-AA823*AD826</f>
        <v>11.107604007028145</v>
      </c>
      <c r="AI823" s="9">
        <f t="shared" ref="AI823" si="4689">(X823*AD823+Y823*AC823+Z823*AD826+AA823*AC826)</f>
        <v>0</v>
      </c>
      <c r="AJ823" s="2">
        <f t="shared" ref="AJ823" si="4690">X823*AE823+Z823*AE826-Y823*AF823-AA823*AF826</f>
        <v>0</v>
      </c>
      <c r="AK823" s="8">
        <f t="shared" ref="AK823" si="4691">(X823*AF823+Y823*AE823+Z823*AF826+AA823*AE826)</f>
        <v>17.70973251163295</v>
      </c>
      <c r="AM823" s="18">
        <v>1</v>
      </c>
      <c r="AN823" s="25">
        <v>0</v>
      </c>
      <c r="AO823" s="14">
        <v>0</v>
      </c>
      <c r="AP823" s="24">
        <v>0</v>
      </c>
      <c r="AR823" s="1">
        <f t="shared" ref="AR823" si="4692">AH823*AM823+AJ823*AM826-AI823*AN823-AK823*AN826</f>
        <v>11.107604007028145</v>
      </c>
      <c r="AS823" s="9">
        <f t="shared" ref="AS823" si="4693">(AH823*AN823+AI823*AM823+AJ823*AN826+AK823*AM826)</f>
        <v>17.70973251163295</v>
      </c>
      <c r="AT823" s="2">
        <f t="shared" ref="AT823" si="4694">AH823*AO823+AJ823*AO826-AI823*AP823-AK823*AP826</f>
        <v>0</v>
      </c>
      <c r="AU823" s="8">
        <f t="shared" ref="AU823" si="4695">(AH823*AP823+AI823*AO823+AJ823*AP826+AK823*AO826)</f>
        <v>17.70973251163295</v>
      </c>
      <c r="AW823" s="30">
        <f t="shared" ref="AW823" si="4696">20*LOG(((1+$AN$9)/$AN$9)/((AR823+AR826)^2+(AS823+AS826)^2)^0.5)</f>
        <v>-25.86821419603757</v>
      </c>
      <c r="AY823" s="137">
        <f t="shared" ref="AY823" si="4697">((AR823^2+AS823^2)^0.5)/((AR826^2+AS826^2)^0.5)</f>
        <v>0.6286448877251779</v>
      </c>
      <c r="AZ823" s="13"/>
      <c r="BA823" s="36"/>
      <c r="BB823" s="36"/>
      <c r="BC823" s="36"/>
      <c r="BD823" s="36"/>
    </row>
    <row r="824" spans="2:56" ht="18.600000000000001" customHeight="1" thickBot="1">
      <c r="D824" s="3"/>
      <c r="G824" s="4"/>
      <c r="I824" s="3"/>
      <c r="L824" s="4"/>
      <c r="N824" s="3"/>
      <c r="Q824" s="4"/>
      <c r="S824" s="3"/>
      <c r="V824" s="4"/>
      <c r="X824" s="3"/>
      <c r="AA824" s="4"/>
      <c r="AC824" s="3"/>
      <c r="AF824" s="4"/>
      <c r="AH824" s="3"/>
      <c r="AK824" s="4"/>
      <c r="AM824" s="18"/>
      <c r="AN824" s="14"/>
      <c r="AO824" s="14"/>
      <c r="AP824" s="19"/>
      <c r="AR824" s="3"/>
      <c r="AU824" s="4"/>
      <c r="AY824" s="138"/>
      <c r="AZ824" s="13"/>
      <c r="BA824" s="36"/>
      <c r="BB824" s="36"/>
      <c r="BC824" s="36"/>
      <c r="BD824" s="36"/>
    </row>
    <row r="825" spans="2:56" ht="18.600000000000001" customHeight="1" thickBot="1">
      <c r="D825" s="216" t="s">
        <v>87</v>
      </c>
      <c r="E825" s="217"/>
      <c r="F825" s="218" t="s">
        <v>88</v>
      </c>
      <c r="G825" s="219"/>
      <c r="H825" s="207"/>
      <c r="I825" s="216" t="s">
        <v>89</v>
      </c>
      <c r="J825" s="217"/>
      <c r="K825" s="218" t="s">
        <v>90</v>
      </c>
      <c r="L825" s="219"/>
      <c r="N825" s="208" t="s">
        <v>7</v>
      </c>
      <c r="O825" s="209"/>
      <c r="P825" s="210" t="s">
        <v>8</v>
      </c>
      <c r="Q825" s="211"/>
      <c r="S825" s="216" t="s">
        <v>91</v>
      </c>
      <c r="T825" s="217"/>
      <c r="U825" s="218" t="s">
        <v>92</v>
      </c>
      <c r="V825" s="219"/>
      <c r="W825" s="22"/>
      <c r="X825" s="208" t="s">
        <v>93</v>
      </c>
      <c r="Y825" s="209"/>
      <c r="Z825" s="210" t="s">
        <v>94</v>
      </c>
      <c r="AA825" s="211"/>
      <c r="AB825" s="22"/>
      <c r="AC825" s="216" t="s">
        <v>3</v>
      </c>
      <c r="AD825" s="217"/>
      <c r="AE825" s="218" t="s">
        <v>2</v>
      </c>
      <c r="AF825" s="219"/>
      <c r="AG825" s="22"/>
      <c r="AH825" s="208" t="s">
        <v>95</v>
      </c>
      <c r="AI825" s="209"/>
      <c r="AJ825" s="210" t="s">
        <v>96</v>
      </c>
      <c r="AK825" s="211"/>
      <c r="AL825" s="22"/>
      <c r="AM825" s="216" t="s">
        <v>97</v>
      </c>
      <c r="AN825" s="217"/>
      <c r="AO825" s="218" t="s">
        <v>98</v>
      </c>
      <c r="AP825" s="219"/>
      <c r="AR825" s="208" t="s">
        <v>99</v>
      </c>
      <c r="AS825" s="209"/>
      <c r="AT825" s="210" t="s">
        <v>100</v>
      </c>
      <c r="AU825" s="211"/>
      <c r="AW825" s="48" t="s">
        <v>10</v>
      </c>
      <c r="AY825" s="139" t="s">
        <v>47</v>
      </c>
      <c r="AZ825" s="13"/>
      <c r="BA825" s="36"/>
      <c r="BB825" s="36"/>
      <c r="BC825" s="36"/>
      <c r="BD825" s="36"/>
    </row>
    <row r="826" spans="2:56" ht="18.600000000000001" customHeight="1" thickTop="1" thickBot="1">
      <c r="D826" s="1">
        <v>0</v>
      </c>
      <c r="E826" s="8">
        <f t="shared" ref="E826" si="4698">$E$9*$B823</f>
        <v>1.3374356000000001</v>
      </c>
      <c r="F826" s="2">
        <v>1</v>
      </c>
      <c r="G826" s="8">
        <v>0</v>
      </c>
      <c r="I826" s="1">
        <v>0</v>
      </c>
      <c r="J826" s="9">
        <v>0</v>
      </c>
      <c r="K826" s="2">
        <v>1</v>
      </c>
      <c r="L826" s="8">
        <v>0</v>
      </c>
      <c r="N826" s="1">
        <f t="shared" ref="N826" si="4699">D826*I823+F826*I826-E826*J823-G826*J826</f>
        <v>0</v>
      </c>
      <c r="O826" s="9">
        <f t="shared" ref="O826" si="4700">(D826*J823+E826*I823+F826*J826+G826*I826)</f>
        <v>1.3374356000000001</v>
      </c>
      <c r="P826" s="2">
        <f t="shared" ref="P826" si="4701">D826*K823+F826*K826-E826*L823-G826*L826</f>
        <v>5.7367300373135643</v>
      </c>
      <c r="Q826" s="8">
        <f t="shared" ref="Q826" si="4702">(D826*L823+E826*K823+F826*L826+G826*K826)</f>
        <v>0</v>
      </c>
      <c r="S826" s="1">
        <v>0</v>
      </c>
      <c r="T826" s="8">
        <f t="shared" ref="T826" si="4703">$T$9*$B823</f>
        <v>2.8539243999999999</v>
      </c>
      <c r="U826" s="2">
        <v>1</v>
      </c>
      <c r="V826" s="8">
        <v>0</v>
      </c>
      <c r="X826" s="1">
        <f t="shared" ref="X826" si="4704">N826*S823+P826*S826-O826*T823-Q826*T826</f>
        <v>0</v>
      </c>
      <c r="Y826" s="9">
        <f t="shared" ref="Y826" si="4705">(N826*T823+O826*S823+P826*T826+Q826*S826)</f>
        <v>17.70962942970209</v>
      </c>
      <c r="Z826" s="2">
        <f t="shared" ref="Z826" si="4706">N826*U823+P826*U826-O826*V823-Q826*V826</f>
        <v>5.7367300373135643</v>
      </c>
      <c r="AA826" s="8">
        <f t="shared" ref="AA826" si="4707">(N826*V823+O826*U823+P826*V826+Q826*U826)</f>
        <v>0</v>
      </c>
      <c r="AB826" s="22"/>
      <c r="AC826" s="1">
        <v>0</v>
      </c>
      <c r="AD826" s="9">
        <v>0</v>
      </c>
      <c r="AE826" s="2">
        <v>1</v>
      </c>
      <c r="AF826" s="8">
        <v>0</v>
      </c>
      <c r="AH826" s="1">
        <f t="shared" ref="AH826" si="4708">X826*AC823+Z826*AC826-Y826*AD823-AA826*AD826</f>
        <v>0</v>
      </c>
      <c r="AI826" s="9">
        <f t="shared" ref="AI826" si="4709">(X826*AD823+Y826*AC823+Z826*AD826+AA826*AC826)</f>
        <v>17.70962942970209</v>
      </c>
      <c r="AJ826" s="2">
        <f t="shared" ref="AJ826" si="4710">X826*AE823+Z826*AE826-Y826*AF823-AA826*AF826</f>
        <v>-28.145835941068277</v>
      </c>
      <c r="AK826" s="8">
        <f t="shared" ref="AK826" si="4711">(X826*AF823+Y826*AE823+Z826*AF826+AA826*AE826)</f>
        <v>0</v>
      </c>
      <c r="AM826" s="20">
        <f t="shared" ref="AM826" si="4712">1/$AN$9</f>
        <v>1</v>
      </c>
      <c r="AN826" s="27">
        <v>0</v>
      </c>
      <c r="AO826" s="21">
        <v>1</v>
      </c>
      <c r="AP826" s="26">
        <v>0</v>
      </c>
      <c r="AR826" s="1">
        <f t="shared" ref="AR826" si="4713">AH826*AM823+AJ826*AM826-AI826*AN823-AK826*AN826</f>
        <v>-28.145835941068277</v>
      </c>
      <c r="AS826" s="9">
        <f t="shared" ref="AS826" si="4714">(AH826*AN823+AI826*AM823+AJ826*AN826+AK826*AM826)</f>
        <v>17.70962942970209</v>
      </c>
      <c r="AT826" s="2">
        <f t="shared" ref="AT826" si="4715">AH826*AO823+AJ826*AO826-AI826*AP823-AK826*AP826</f>
        <v>-28.145835941068277</v>
      </c>
      <c r="AU826" s="8">
        <f t="shared" ref="AU826" si="4716">(AH826*AP823+AI826*AO823+AJ826*AP826+AK826*AO826)</f>
        <v>0</v>
      </c>
      <c r="AW826" s="49">
        <f t="shared" ref="AW826" si="4717">(180/PI())*ATAN(-1*(AS823/AR823))</f>
        <v>-57.90392440050212</v>
      </c>
      <c r="AY826" s="140">
        <f t="shared" ref="AY826" si="4718">20*LOG(((1-(10^(AW823/20)^2)*(1-((1-AY823)/(1+AY823))^2))^0.5))</f>
        <v>-1.0673553684023711E-2</v>
      </c>
      <c r="AZ826" s="13"/>
      <c r="BA826" s="36"/>
      <c r="BB826" s="36"/>
      <c r="BC826" s="36"/>
      <c r="BD826" s="36"/>
    </row>
    <row r="827" spans="2:56" ht="18.600000000000001" customHeight="1">
      <c r="AY827" s="37"/>
    </row>
    <row r="828" spans="2:56" ht="18.600000000000001" customHeight="1" thickBot="1">
      <c r="D828" s="22" t="s">
        <v>60</v>
      </c>
      <c r="E828" s="22"/>
      <c r="F828" s="22"/>
      <c r="G828" s="22"/>
      <c r="H828" s="22"/>
      <c r="I828" s="22" t="s">
        <v>61</v>
      </c>
      <c r="J828" s="22"/>
      <c r="K828" s="22"/>
      <c r="L828" s="22"/>
      <c r="M828" s="23"/>
      <c r="N828" s="23"/>
      <c r="O828" s="28" t="s">
        <v>62</v>
      </c>
      <c r="P828" s="23"/>
      <c r="Q828" s="23"/>
      <c r="R828" s="23"/>
      <c r="S828" s="22"/>
      <c r="T828" s="22" t="s">
        <v>63</v>
      </c>
      <c r="U828" s="23"/>
      <c r="V828" s="23"/>
      <c r="W828" s="23"/>
      <c r="X828" s="23"/>
      <c r="Y828" s="28" t="s">
        <v>64</v>
      </c>
      <c r="Z828" s="23"/>
      <c r="AA828" s="23"/>
      <c r="AB828" s="23"/>
      <c r="AC828" s="28" t="s">
        <v>65</v>
      </c>
      <c r="AD828" s="22"/>
      <c r="AE828" s="22"/>
      <c r="AF828" s="22"/>
      <c r="AG828" s="22"/>
      <c r="AH828" s="23"/>
      <c r="AI828" s="28" t="s">
        <v>66</v>
      </c>
      <c r="AJ828" s="23"/>
      <c r="AK828" s="23"/>
      <c r="AL828" s="22"/>
      <c r="AM828" s="28" t="s">
        <v>67</v>
      </c>
      <c r="AN828" s="22"/>
      <c r="AO828" s="23"/>
      <c r="AP828" s="23"/>
      <c r="AQ828" s="23"/>
      <c r="AR828" s="23"/>
      <c r="AS828" s="28" t="s">
        <v>68</v>
      </c>
      <c r="AT828" s="23"/>
      <c r="AU828" s="23"/>
    </row>
    <row r="829" spans="2:56" ht="18.600000000000001" customHeight="1" thickBot="1">
      <c r="B829" s="11"/>
      <c r="D829" s="212" t="s">
        <v>69</v>
      </c>
      <c r="E829" s="213"/>
      <c r="F829" s="214" t="s">
        <v>70</v>
      </c>
      <c r="G829" s="215"/>
      <c r="H829" s="207"/>
      <c r="I829" s="212" t="s">
        <v>71</v>
      </c>
      <c r="J829" s="213"/>
      <c r="K829" s="214" t="s">
        <v>72</v>
      </c>
      <c r="L829" s="215"/>
      <c r="M829" s="23"/>
      <c r="N829" s="208" t="s">
        <v>73</v>
      </c>
      <c r="O829" s="209"/>
      <c r="P829" s="210" t="s">
        <v>74</v>
      </c>
      <c r="Q829" s="211"/>
      <c r="R829" s="23"/>
      <c r="S829" s="212" t="s">
        <v>75</v>
      </c>
      <c r="T829" s="213"/>
      <c r="U829" s="214" t="s">
        <v>76</v>
      </c>
      <c r="V829" s="215"/>
      <c r="W829" s="22"/>
      <c r="X829" s="208" t="s">
        <v>77</v>
      </c>
      <c r="Y829" s="209"/>
      <c r="Z829" s="210" t="s">
        <v>78</v>
      </c>
      <c r="AA829" s="211"/>
      <c r="AB829" s="22"/>
      <c r="AC829" s="212" t="s">
        <v>79</v>
      </c>
      <c r="AD829" s="213"/>
      <c r="AE829" s="214" t="s">
        <v>80</v>
      </c>
      <c r="AF829" s="215"/>
      <c r="AG829" s="22"/>
      <c r="AH829" s="208" t="s">
        <v>81</v>
      </c>
      <c r="AI829" s="209"/>
      <c r="AJ829" s="210" t="s">
        <v>82</v>
      </c>
      <c r="AK829" s="211"/>
      <c r="AL829" s="22"/>
      <c r="AM829" s="212" t="s">
        <v>83</v>
      </c>
      <c r="AN829" s="213"/>
      <c r="AO829" s="214" t="s">
        <v>84</v>
      </c>
      <c r="AP829" s="215"/>
      <c r="AQ829" s="23"/>
      <c r="AR829" s="208" t="s">
        <v>85</v>
      </c>
      <c r="AS829" s="209"/>
      <c r="AT829" s="210" t="s">
        <v>86</v>
      </c>
      <c r="AU829" s="211"/>
      <c r="AW829" s="29" t="s">
        <v>4</v>
      </c>
      <c r="AY829" s="136" t="s">
        <v>46</v>
      </c>
      <c r="AZ829" s="13"/>
      <c r="BA829" s="36"/>
      <c r="BB829" s="36"/>
      <c r="BC829" s="36"/>
      <c r="BD829" s="36"/>
    </row>
    <row r="830" spans="2:56" ht="18.600000000000001" customHeight="1" thickTop="1" thickBot="1">
      <c r="B830" s="40">
        <v>2.38</v>
      </c>
      <c r="D830" s="1">
        <v>1</v>
      </c>
      <c r="E830" s="7">
        <v>0</v>
      </c>
      <c r="F830" s="2">
        <v>0</v>
      </c>
      <c r="G830" s="8">
        <v>0</v>
      </c>
      <c r="I830" s="1">
        <v>1</v>
      </c>
      <c r="J830" s="9">
        <v>0</v>
      </c>
      <c r="K830" s="2">
        <v>0</v>
      </c>
      <c r="L830" s="9">
        <f t="shared" ref="L830" si="4719">IF(0=(1-$J$9*$K$9*$B830^2),10^14,$B830*$K$9/(1-$J$9*$K$9*$B830^2))</f>
        <v>-3.4228323755450409</v>
      </c>
      <c r="N830" s="1">
        <f t="shared" ref="N830" si="4720">D830*I830+F830*I833-E830*J830-G830*J833</f>
        <v>1</v>
      </c>
      <c r="O830" s="9">
        <f t="shared" ref="O830" si="4721">(D830*J830+E830*I830+F830*J833+G830*I833)</f>
        <v>0</v>
      </c>
      <c r="P830" s="2">
        <f t="shared" ref="P830" si="4722">D830*K830+F830*K833-E830*L830-G830*L833</f>
        <v>0</v>
      </c>
      <c r="Q830" s="8">
        <f t="shared" ref="Q830" si="4723">(D830*L830+E830*K830+F830*L833+G830*K833)</f>
        <v>-3.4228323755450409</v>
      </c>
      <c r="S830" s="1">
        <v>1</v>
      </c>
      <c r="T830" s="7">
        <v>0</v>
      </c>
      <c r="U830" s="2">
        <v>0</v>
      </c>
      <c r="V830" s="8">
        <v>0</v>
      </c>
      <c r="X830" s="1">
        <f t="shared" ref="X830" si="4724">N830*S830+P830*S833-O830*T830-Q830*T833</f>
        <v>10.851288772946411</v>
      </c>
      <c r="Y830" s="9">
        <f t="shared" ref="Y830" si="4725">(N830*T830+O830*S830+P830*T833+Q830*S833)</f>
        <v>0</v>
      </c>
      <c r="Z830" s="2">
        <f t="shared" ref="Z830" si="4726">N830*U830+P830*U833-O830*V830-Q830*V833</f>
        <v>0</v>
      </c>
      <c r="AA830" s="8">
        <f t="shared" ref="AA830" si="4727">(N830*V830+O830*U830+P830*V833+Q830*U833)</f>
        <v>-3.4228323755450409</v>
      </c>
      <c r="AB830" s="22"/>
      <c r="AC830" s="1">
        <v>1</v>
      </c>
      <c r="AD830" s="9">
        <v>0</v>
      </c>
      <c r="AE830" s="2">
        <v>0</v>
      </c>
      <c r="AF830" s="9">
        <f t="shared" ref="AF830" si="4728">$B830*$AE$9</f>
        <v>1.9294422</v>
      </c>
      <c r="AH830" s="1">
        <f t="shared" ref="AH830" si="4729">X830*AC830+Z830*AC833-Y830*AD830-AA830*AD833</f>
        <v>10.851288772946411</v>
      </c>
      <c r="AI830" s="9">
        <f t="shared" ref="AI830" si="4730">(X830*AD830+Y830*AC830+Z830*AD833+AA830*AC833)</f>
        <v>0</v>
      </c>
      <c r="AJ830" s="2">
        <f t="shared" ref="AJ830" si="4731">X830*AE830+Z830*AE833-Y830*AF830-AA830*AF833</f>
        <v>0</v>
      </c>
      <c r="AK830" s="8">
        <f t="shared" ref="AK830" si="4732">(X830*AF830+Y830*AE830+Z830*AF833+AA830*AE833)</f>
        <v>17.514102107363982</v>
      </c>
      <c r="AM830" s="18">
        <v>1</v>
      </c>
      <c r="AN830" s="25">
        <v>0</v>
      </c>
      <c r="AO830" s="14">
        <v>0</v>
      </c>
      <c r="AP830" s="24">
        <v>0</v>
      </c>
      <c r="AR830" s="1">
        <f t="shared" ref="AR830" si="4733">AH830*AM830+AJ830*AM833-AI830*AN830-AK830*AN833</f>
        <v>10.851288772946411</v>
      </c>
      <c r="AS830" s="9">
        <f t="shared" ref="AS830" si="4734">(AH830*AN830+AI830*AM830+AJ830*AN833+AK830*AM833)</f>
        <v>17.514102107363982</v>
      </c>
      <c r="AT830" s="2">
        <f t="shared" ref="AT830" si="4735">AH830*AO830+AJ830*AO833-AI830*AP830-AK830*AP833</f>
        <v>0</v>
      </c>
      <c r="AU830" s="8">
        <f t="shared" ref="AU830" si="4736">(AH830*AP830+AI830*AO830+AJ830*AP833+AK830*AO833)</f>
        <v>17.514102107363982</v>
      </c>
      <c r="AW830" s="30">
        <f t="shared" ref="AW830" si="4737">20*LOG(((1+$AN$9)/$AN$9)/((AR830+AR833)^2+(AS830+AS833)^2)^0.5)</f>
        <v>-25.818078022630182</v>
      </c>
      <c r="AY830" s="137">
        <f t="shared" ref="AY830" si="4738">((AR830^2+AS830^2)^0.5)/((AR833^2+AS833^2)^0.5)</f>
        <v>0.62104031163315432</v>
      </c>
      <c r="AZ830" s="13"/>
      <c r="BA830" s="36"/>
      <c r="BB830" s="36"/>
      <c r="BC830" s="36"/>
      <c r="BD830" s="36"/>
    </row>
    <row r="831" spans="2:56" ht="18.600000000000001" customHeight="1" thickBot="1">
      <c r="D831" s="3"/>
      <c r="G831" s="4"/>
      <c r="I831" s="3"/>
      <c r="L831" s="4"/>
      <c r="N831" s="3"/>
      <c r="Q831" s="4"/>
      <c r="S831" s="3"/>
      <c r="V831" s="4"/>
      <c r="X831" s="3"/>
      <c r="AA831" s="4"/>
      <c r="AC831" s="3"/>
      <c r="AF831" s="4"/>
      <c r="AH831" s="3"/>
      <c r="AK831" s="4"/>
      <c r="AM831" s="18"/>
      <c r="AN831" s="14"/>
      <c r="AO831" s="14"/>
      <c r="AP831" s="19"/>
      <c r="AR831" s="3"/>
      <c r="AU831" s="4"/>
      <c r="AY831" s="138"/>
      <c r="AZ831" s="13"/>
      <c r="BA831" s="36"/>
      <c r="BB831" s="36"/>
      <c r="BC831" s="36"/>
      <c r="BD831" s="36"/>
    </row>
    <row r="832" spans="2:56" ht="18.600000000000001" customHeight="1" thickBot="1">
      <c r="D832" s="216" t="s">
        <v>87</v>
      </c>
      <c r="E832" s="217"/>
      <c r="F832" s="218" t="s">
        <v>88</v>
      </c>
      <c r="G832" s="219"/>
      <c r="H832" s="207"/>
      <c r="I832" s="216" t="s">
        <v>89</v>
      </c>
      <c r="J832" s="217"/>
      <c r="K832" s="218" t="s">
        <v>90</v>
      </c>
      <c r="L832" s="219"/>
      <c r="N832" s="208" t="s">
        <v>7</v>
      </c>
      <c r="O832" s="209"/>
      <c r="P832" s="210" t="s">
        <v>8</v>
      </c>
      <c r="Q832" s="211"/>
      <c r="S832" s="216" t="s">
        <v>91</v>
      </c>
      <c r="T832" s="217"/>
      <c r="U832" s="218" t="s">
        <v>92</v>
      </c>
      <c r="V832" s="219"/>
      <c r="W832" s="22"/>
      <c r="X832" s="208" t="s">
        <v>93</v>
      </c>
      <c r="Y832" s="209"/>
      <c r="Z832" s="210" t="s">
        <v>94</v>
      </c>
      <c r="AA832" s="211"/>
      <c r="AB832" s="22"/>
      <c r="AC832" s="216" t="s">
        <v>3</v>
      </c>
      <c r="AD832" s="217"/>
      <c r="AE832" s="218" t="s">
        <v>2</v>
      </c>
      <c r="AF832" s="219"/>
      <c r="AG832" s="22"/>
      <c r="AH832" s="208" t="s">
        <v>95</v>
      </c>
      <c r="AI832" s="209"/>
      <c r="AJ832" s="210" t="s">
        <v>96</v>
      </c>
      <c r="AK832" s="211"/>
      <c r="AL832" s="22"/>
      <c r="AM832" s="216" t="s">
        <v>97</v>
      </c>
      <c r="AN832" s="217"/>
      <c r="AO832" s="218" t="s">
        <v>98</v>
      </c>
      <c r="AP832" s="219"/>
      <c r="AR832" s="208" t="s">
        <v>99</v>
      </c>
      <c r="AS832" s="209"/>
      <c r="AT832" s="210" t="s">
        <v>100</v>
      </c>
      <c r="AU832" s="211"/>
      <c r="AW832" s="48" t="s">
        <v>10</v>
      </c>
      <c r="AY832" s="139" t="s">
        <v>47</v>
      </c>
      <c r="AZ832" s="13"/>
      <c r="BA832" s="36"/>
      <c r="BB832" s="36"/>
      <c r="BC832" s="36"/>
      <c r="BD832" s="36"/>
    </row>
    <row r="833" spans="2:56" ht="18.600000000000001" customHeight="1" thickTop="1" thickBot="1">
      <c r="D833" s="1">
        <v>0</v>
      </c>
      <c r="E833" s="8">
        <f t="shared" ref="E833" si="4739">$E$9*$B830</f>
        <v>1.3487698000000001</v>
      </c>
      <c r="F833" s="2">
        <v>1</v>
      </c>
      <c r="G833" s="8">
        <v>0</v>
      </c>
      <c r="I833" s="1">
        <v>0</v>
      </c>
      <c r="J833" s="9">
        <v>0</v>
      </c>
      <c r="K833" s="2">
        <v>1</v>
      </c>
      <c r="L833" s="8">
        <v>0</v>
      </c>
      <c r="N833" s="1">
        <f t="shared" ref="N833" si="4740">D833*I830+F833*I833-E833*J830-G833*J833</f>
        <v>0</v>
      </c>
      <c r="O833" s="9">
        <f t="shared" ref="O833" si="4741">(D833*J830+E833*I830+F833*J833+G833*I833)</f>
        <v>1.3487698000000001</v>
      </c>
      <c r="P833" s="2">
        <f t="shared" ref="P833" si="4742">D833*K830+F833*K833-E833*L830-G833*L833</f>
        <v>5.6166129385974104</v>
      </c>
      <c r="Q833" s="8">
        <f t="shared" ref="Q833" si="4743">(D833*L830+E833*K830+F833*L833+G833*K833)</f>
        <v>0</v>
      </c>
      <c r="S833" s="1">
        <v>0</v>
      </c>
      <c r="T833" s="8">
        <f t="shared" ref="T833" si="4744">$T$9*$B830</f>
        <v>2.8781101999999996</v>
      </c>
      <c r="U833" s="2">
        <v>1</v>
      </c>
      <c r="V833" s="8">
        <v>0</v>
      </c>
      <c r="X833" s="1">
        <f t="shared" ref="X833" si="4745">N833*S830+P833*S833-O833*T830-Q833*T833</f>
        <v>0</v>
      </c>
      <c r="Y833" s="9">
        <f t="shared" ref="Y833" si="4746">(N833*T830+O833*S830+P833*T833+Q833*S833)</f>
        <v>17.514000788029179</v>
      </c>
      <c r="Z833" s="2">
        <f t="shared" ref="Z833" si="4747">N833*U830+P833*U833-O833*V830-Q833*V833</f>
        <v>5.6166129385974104</v>
      </c>
      <c r="AA833" s="8">
        <f t="shared" ref="AA833" si="4748">(N833*V830+O833*U830+P833*V833+Q833*U833)</f>
        <v>0</v>
      </c>
      <c r="AB833" s="22"/>
      <c r="AC833" s="1">
        <v>0</v>
      </c>
      <c r="AD833" s="9">
        <v>0</v>
      </c>
      <c r="AE833" s="2">
        <v>1</v>
      </c>
      <c r="AF833" s="8">
        <v>0</v>
      </c>
      <c r="AH833" s="1">
        <f t="shared" ref="AH833" si="4749">X833*AC830+Z833*AC833-Y833*AD830-AA833*AD833</f>
        <v>0</v>
      </c>
      <c r="AI833" s="9">
        <f t="shared" ref="AI833" si="4750">(X833*AD830+Y833*AC830+Z833*AD833+AA833*AC833)</f>
        <v>17.514000788029179</v>
      </c>
      <c r="AJ833" s="2">
        <f t="shared" ref="AJ833" si="4751">X833*AE830+Z833*AE833-Y833*AF830-AA833*AF833</f>
        <v>-28.175639272659343</v>
      </c>
      <c r="AK833" s="8">
        <f t="shared" ref="AK833" si="4752">(X833*AF830+Y833*AE830+Z833*AF833+AA833*AE833)</f>
        <v>0</v>
      </c>
      <c r="AM833" s="20">
        <f t="shared" ref="AM833" si="4753">1/$AN$9</f>
        <v>1</v>
      </c>
      <c r="AN833" s="27">
        <v>0</v>
      </c>
      <c r="AO833" s="21">
        <v>1</v>
      </c>
      <c r="AP833" s="26">
        <v>0</v>
      </c>
      <c r="AR833" s="1">
        <f t="shared" ref="AR833" si="4754">AH833*AM830+AJ833*AM833-AI833*AN830-AK833*AN833</f>
        <v>-28.175639272659343</v>
      </c>
      <c r="AS833" s="9">
        <f t="shared" ref="AS833" si="4755">(AH833*AN830+AI833*AM830+AJ833*AN833+AK833*AM833)</f>
        <v>17.514000788029179</v>
      </c>
      <c r="AT833" s="2">
        <f t="shared" ref="AT833" si="4756">AH833*AO830+AJ833*AO833-AI833*AP830-AK833*AP833</f>
        <v>-28.175639272659343</v>
      </c>
      <c r="AU833" s="8">
        <f t="shared" ref="AU833" si="4757">(AH833*AP830+AI833*AO830+AJ833*AP833+AK833*AO833)</f>
        <v>0</v>
      </c>
      <c r="AW833" s="49">
        <f t="shared" ref="AW833" si="4758">(180/PI())*ATAN(-1*(AS830/AR830))</f>
        <v>-58.218705979551721</v>
      </c>
      <c r="AY833" s="140">
        <f t="shared" ref="AY833" si="4759">20*LOG(((1-(10^(AW830/20)^2)*(1-((1-AY830)/(1+AY830))^2))^0.5))</f>
        <v>-1.0767302527022233E-2</v>
      </c>
      <c r="AZ833" s="13"/>
      <c r="BA833" s="36"/>
      <c r="BB833" s="36"/>
      <c r="BC833" s="36"/>
      <c r="BD833" s="36"/>
    </row>
    <row r="834" spans="2:56" ht="18.600000000000001" customHeight="1">
      <c r="AY834" s="37"/>
    </row>
    <row r="835" spans="2:56" ht="18.600000000000001" customHeight="1" thickBot="1">
      <c r="D835" s="22" t="s">
        <v>60</v>
      </c>
      <c r="E835" s="22"/>
      <c r="F835" s="22"/>
      <c r="G835" s="22"/>
      <c r="H835" s="22"/>
      <c r="I835" s="22" t="s">
        <v>61</v>
      </c>
      <c r="J835" s="22"/>
      <c r="K835" s="22"/>
      <c r="L835" s="22"/>
      <c r="M835" s="23"/>
      <c r="N835" s="23"/>
      <c r="O835" s="28" t="s">
        <v>62</v>
      </c>
      <c r="P835" s="23"/>
      <c r="Q835" s="23"/>
      <c r="R835" s="23"/>
      <c r="S835" s="22"/>
      <c r="T835" s="22" t="s">
        <v>63</v>
      </c>
      <c r="U835" s="23"/>
      <c r="V835" s="23"/>
      <c r="W835" s="23"/>
      <c r="X835" s="23"/>
      <c r="Y835" s="28" t="s">
        <v>64</v>
      </c>
      <c r="Z835" s="23"/>
      <c r="AA835" s="23"/>
      <c r="AB835" s="23"/>
      <c r="AC835" s="28" t="s">
        <v>65</v>
      </c>
      <c r="AD835" s="22"/>
      <c r="AE835" s="22"/>
      <c r="AF835" s="22"/>
      <c r="AG835" s="22"/>
      <c r="AH835" s="23"/>
      <c r="AI835" s="28" t="s">
        <v>66</v>
      </c>
      <c r="AJ835" s="23"/>
      <c r="AK835" s="23"/>
      <c r="AL835" s="22"/>
      <c r="AM835" s="28" t="s">
        <v>67</v>
      </c>
      <c r="AN835" s="22"/>
      <c r="AO835" s="23"/>
      <c r="AP835" s="23"/>
      <c r="AQ835" s="23"/>
      <c r="AR835" s="23"/>
      <c r="AS835" s="28" t="s">
        <v>68</v>
      </c>
      <c r="AT835" s="23"/>
      <c r="AU835" s="23"/>
    </row>
    <row r="836" spans="2:56" ht="18.600000000000001" customHeight="1" thickBot="1">
      <c r="B836" s="11"/>
      <c r="D836" s="212" t="s">
        <v>69</v>
      </c>
      <c r="E836" s="213"/>
      <c r="F836" s="214" t="s">
        <v>70</v>
      </c>
      <c r="G836" s="215"/>
      <c r="H836" s="207"/>
      <c r="I836" s="212" t="s">
        <v>71</v>
      </c>
      <c r="J836" s="213"/>
      <c r="K836" s="214" t="s">
        <v>72</v>
      </c>
      <c r="L836" s="215"/>
      <c r="M836" s="23"/>
      <c r="N836" s="208" t="s">
        <v>73</v>
      </c>
      <c r="O836" s="209"/>
      <c r="P836" s="210" t="s">
        <v>74</v>
      </c>
      <c r="Q836" s="211"/>
      <c r="R836" s="23"/>
      <c r="S836" s="212" t="s">
        <v>75</v>
      </c>
      <c r="T836" s="213"/>
      <c r="U836" s="214" t="s">
        <v>76</v>
      </c>
      <c r="V836" s="215"/>
      <c r="W836" s="22"/>
      <c r="X836" s="208" t="s">
        <v>77</v>
      </c>
      <c r="Y836" s="209"/>
      <c r="Z836" s="210" t="s">
        <v>78</v>
      </c>
      <c r="AA836" s="211"/>
      <c r="AB836" s="22"/>
      <c r="AC836" s="212" t="s">
        <v>79</v>
      </c>
      <c r="AD836" s="213"/>
      <c r="AE836" s="214" t="s">
        <v>80</v>
      </c>
      <c r="AF836" s="215"/>
      <c r="AG836" s="22"/>
      <c r="AH836" s="208" t="s">
        <v>81</v>
      </c>
      <c r="AI836" s="209"/>
      <c r="AJ836" s="210" t="s">
        <v>82</v>
      </c>
      <c r="AK836" s="211"/>
      <c r="AL836" s="22"/>
      <c r="AM836" s="212" t="s">
        <v>83</v>
      </c>
      <c r="AN836" s="213"/>
      <c r="AO836" s="214" t="s">
        <v>84</v>
      </c>
      <c r="AP836" s="215"/>
      <c r="AQ836" s="23"/>
      <c r="AR836" s="208" t="s">
        <v>85</v>
      </c>
      <c r="AS836" s="209"/>
      <c r="AT836" s="210" t="s">
        <v>86</v>
      </c>
      <c r="AU836" s="211"/>
      <c r="AW836" s="29" t="s">
        <v>4</v>
      </c>
      <c r="AY836" s="136" t="s">
        <v>46</v>
      </c>
      <c r="AZ836" s="13"/>
      <c r="BA836" s="36"/>
      <c r="BB836" s="36"/>
      <c r="BC836" s="36"/>
      <c r="BD836" s="36"/>
    </row>
    <row r="837" spans="2:56" ht="18.600000000000001" customHeight="1" thickTop="1" thickBot="1">
      <c r="B837" s="40">
        <v>2.4</v>
      </c>
      <c r="D837" s="1">
        <v>1</v>
      </c>
      <c r="E837" s="7">
        <v>0</v>
      </c>
      <c r="F837" s="2">
        <v>0</v>
      </c>
      <c r="G837" s="8">
        <v>0</v>
      </c>
      <c r="I837" s="1">
        <v>1</v>
      </c>
      <c r="J837" s="9">
        <v>0</v>
      </c>
      <c r="K837" s="2">
        <v>0</v>
      </c>
      <c r="L837" s="9">
        <f t="shared" ref="L837" si="4760">IF(0=(1-$J$9*$K$9*$B837^2),10^14,$B837*$K$9/(1-$J$9*$K$9*$B837^2))</f>
        <v>-3.3124019073660649</v>
      </c>
      <c r="N837" s="1">
        <f t="shared" ref="N837" si="4761">D837*I837+F837*I840-E837*J837-G837*J840</f>
        <v>1</v>
      </c>
      <c r="O837" s="9">
        <f t="shared" ref="O837" si="4762">(D837*J837+E837*I837+F837*J840+G837*I840)</f>
        <v>0</v>
      </c>
      <c r="P837" s="2">
        <f t="shared" ref="P837" si="4763">D837*K837+F837*K840-E837*L837-G837*L840</f>
        <v>0</v>
      </c>
      <c r="Q837" s="8">
        <f t="shared" ref="Q837" si="4764">(D837*L837+E837*K837+F837*L840+G837*K840)</f>
        <v>-3.3124019073660649</v>
      </c>
      <c r="S837" s="1">
        <v>1</v>
      </c>
      <c r="T837" s="7">
        <v>0</v>
      </c>
      <c r="U837" s="2">
        <v>0</v>
      </c>
      <c r="V837" s="8">
        <v>0</v>
      </c>
      <c r="X837" s="1">
        <f t="shared" ref="X837" si="4765">N837*S837+P837*S840-O837*T837-Q837*T840</f>
        <v>10.613570806140899</v>
      </c>
      <c r="Y837" s="9">
        <f t="shared" ref="Y837" si="4766">(N837*T837+O837*S837+P837*T840+Q837*S840)</f>
        <v>0</v>
      </c>
      <c r="Z837" s="2">
        <f t="shared" ref="Z837" si="4767">N837*U837+P837*U840-O837*V837-Q837*V840</f>
        <v>0</v>
      </c>
      <c r="AA837" s="8">
        <f t="shared" ref="AA837" si="4768">(N837*V837+O837*U837+P837*V840+Q837*U840)</f>
        <v>-3.3124019073660649</v>
      </c>
      <c r="AB837" s="22"/>
      <c r="AC837" s="1">
        <v>1</v>
      </c>
      <c r="AD837" s="9">
        <v>0</v>
      </c>
      <c r="AE837" s="2">
        <v>0</v>
      </c>
      <c r="AF837" s="9">
        <f t="shared" ref="AF837" si="4769">$B837*$AE$9</f>
        <v>1.9456560000000001</v>
      </c>
      <c r="AH837" s="1">
        <f t="shared" ref="AH837" si="4770">X837*AC837+Z837*AC840-Y837*AD837-AA837*AD840</f>
        <v>10.613570806140899</v>
      </c>
      <c r="AI837" s="9">
        <f t="shared" ref="AI837" si="4771">(X837*AD837+Y837*AC837+Z837*AD840+AA837*AC840)</f>
        <v>0</v>
      </c>
      <c r="AJ837" s="2">
        <f t="shared" ref="AJ837" si="4772">X837*AE837+Z837*AE840-Y837*AF837-AA837*AF840</f>
        <v>0</v>
      </c>
      <c r="AK837" s="8">
        <f t="shared" ref="AK837" si="4773">(X837*AF837+Y837*AE837+Z837*AF840+AA837*AE840)</f>
        <v>17.337955813026813</v>
      </c>
      <c r="AM837" s="18">
        <v>1</v>
      </c>
      <c r="AN837" s="25">
        <v>0</v>
      </c>
      <c r="AO837" s="14">
        <v>0</v>
      </c>
      <c r="AP837" s="24">
        <v>0</v>
      </c>
      <c r="AR837" s="1">
        <f t="shared" ref="AR837" si="4774">AH837*AM837+AJ837*AM840-AI837*AN837-AK837*AN840</f>
        <v>10.613570806140899</v>
      </c>
      <c r="AS837" s="9">
        <f t="shared" ref="AS837" si="4775">(AH837*AN837+AI837*AM837+AJ837*AN840+AK837*AM840)</f>
        <v>17.337955813026813</v>
      </c>
      <c r="AT837" s="2">
        <f t="shared" ref="AT837" si="4776">AH837*AO837+AJ837*AO840-AI837*AP837-AK837*AP840</f>
        <v>0</v>
      </c>
      <c r="AU837" s="8">
        <f t="shared" ref="AU837" si="4777">(AH837*AP837+AI837*AO837+AJ837*AP840+AK837*AO840)</f>
        <v>17.337955813026813</v>
      </c>
      <c r="AW837" s="30">
        <f t="shared" ref="AW837" si="4778">20*LOG(((1+$AN$9)/$AN$9)/((AR837+AR840)^2+(AS837+AS840)^2)^0.5)</f>
        <v>-25.776900476493712</v>
      </c>
      <c r="AY837" s="137">
        <f t="shared" ref="AY837" si="4779">((AR837^2+AS837^2)^0.5)/((AR840^2+AS840^2)^0.5)</f>
        <v>0.61364591264708024</v>
      </c>
      <c r="AZ837" s="13"/>
      <c r="BA837" s="36"/>
      <c r="BB837" s="36"/>
      <c r="BC837" s="36"/>
      <c r="BD837" s="36"/>
    </row>
    <row r="838" spans="2:56" ht="18.600000000000001" customHeight="1" thickBot="1">
      <c r="D838" s="3"/>
      <c r="G838" s="4"/>
      <c r="I838" s="3"/>
      <c r="L838" s="4"/>
      <c r="N838" s="3"/>
      <c r="Q838" s="4"/>
      <c r="S838" s="3"/>
      <c r="V838" s="4"/>
      <c r="X838" s="3"/>
      <c r="AA838" s="4"/>
      <c r="AC838" s="3"/>
      <c r="AF838" s="4"/>
      <c r="AH838" s="3"/>
      <c r="AK838" s="4"/>
      <c r="AM838" s="18"/>
      <c r="AN838" s="14"/>
      <c r="AO838" s="14"/>
      <c r="AP838" s="19"/>
      <c r="AR838" s="3"/>
      <c r="AU838" s="4"/>
      <c r="AY838" s="138"/>
      <c r="AZ838" s="13"/>
      <c r="BA838" s="36"/>
      <c r="BB838" s="36"/>
      <c r="BC838" s="36"/>
      <c r="BD838" s="36"/>
    </row>
    <row r="839" spans="2:56" ht="18.600000000000001" customHeight="1" thickBot="1">
      <c r="D839" s="216" t="s">
        <v>87</v>
      </c>
      <c r="E839" s="217"/>
      <c r="F839" s="218" t="s">
        <v>88</v>
      </c>
      <c r="G839" s="219"/>
      <c r="H839" s="207"/>
      <c r="I839" s="216" t="s">
        <v>89</v>
      </c>
      <c r="J839" s="217"/>
      <c r="K839" s="218" t="s">
        <v>90</v>
      </c>
      <c r="L839" s="219"/>
      <c r="N839" s="208" t="s">
        <v>7</v>
      </c>
      <c r="O839" s="209"/>
      <c r="P839" s="210" t="s">
        <v>8</v>
      </c>
      <c r="Q839" s="211"/>
      <c r="S839" s="216" t="s">
        <v>91</v>
      </c>
      <c r="T839" s="217"/>
      <c r="U839" s="218" t="s">
        <v>92</v>
      </c>
      <c r="V839" s="219"/>
      <c r="W839" s="22"/>
      <c r="X839" s="208" t="s">
        <v>93</v>
      </c>
      <c r="Y839" s="209"/>
      <c r="Z839" s="210" t="s">
        <v>94</v>
      </c>
      <c r="AA839" s="211"/>
      <c r="AB839" s="22"/>
      <c r="AC839" s="216" t="s">
        <v>3</v>
      </c>
      <c r="AD839" s="217"/>
      <c r="AE839" s="218" t="s">
        <v>2</v>
      </c>
      <c r="AF839" s="219"/>
      <c r="AG839" s="22"/>
      <c r="AH839" s="208" t="s">
        <v>95</v>
      </c>
      <c r="AI839" s="209"/>
      <c r="AJ839" s="210" t="s">
        <v>96</v>
      </c>
      <c r="AK839" s="211"/>
      <c r="AL839" s="22"/>
      <c r="AM839" s="216" t="s">
        <v>97</v>
      </c>
      <c r="AN839" s="217"/>
      <c r="AO839" s="218" t="s">
        <v>98</v>
      </c>
      <c r="AP839" s="219"/>
      <c r="AR839" s="208" t="s">
        <v>99</v>
      </c>
      <c r="AS839" s="209"/>
      <c r="AT839" s="210" t="s">
        <v>100</v>
      </c>
      <c r="AU839" s="211"/>
      <c r="AW839" s="48" t="s">
        <v>10</v>
      </c>
      <c r="AY839" s="139" t="s">
        <v>47</v>
      </c>
      <c r="AZ839" s="13"/>
      <c r="BA839" s="36"/>
      <c r="BB839" s="36"/>
      <c r="BC839" s="36"/>
      <c r="BD839" s="36"/>
    </row>
    <row r="840" spans="2:56" ht="18.600000000000001" customHeight="1" thickTop="1" thickBot="1">
      <c r="D840" s="1">
        <v>0</v>
      </c>
      <c r="E840" s="8">
        <f t="shared" ref="E840" si="4780">$E$9*$B837</f>
        <v>1.360104</v>
      </c>
      <c r="F840" s="2">
        <v>1</v>
      </c>
      <c r="G840" s="8">
        <v>0</v>
      </c>
      <c r="I840" s="1">
        <v>0</v>
      </c>
      <c r="J840" s="9">
        <v>0</v>
      </c>
      <c r="K840" s="2">
        <v>1</v>
      </c>
      <c r="L840" s="8">
        <v>0</v>
      </c>
      <c r="N840" s="1">
        <f t="shared" ref="N840" si="4781">D840*I837+F840*I840-E840*J837-G840*J840</f>
        <v>0</v>
      </c>
      <c r="O840" s="9">
        <f t="shared" ref="O840" si="4782">(D840*J837+E840*I837+F840*J840+G840*I840)</f>
        <v>1.360104</v>
      </c>
      <c r="P840" s="2">
        <f t="shared" ref="P840" si="4783">D840*K837+F840*K840-E840*L837-G840*L840</f>
        <v>5.5052110838162145</v>
      </c>
      <c r="Q840" s="8">
        <f t="shared" ref="Q840" si="4784">(D840*L837+E840*K837+F840*L840+G840*K840)</f>
        <v>0</v>
      </c>
      <c r="S840" s="1">
        <v>0</v>
      </c>
      <c r="T840" s="8">
        <f t="shared" ref="T840" si="4785">$T$9*$B837</f>
        <v>2.9022959999999998</v>
      </c>
      <c r="U840" s="2">
        <v>1</v>
      </c>
      <c r="V840" s="8">
        <v>0</v>
      </c>
      <c r="X840" s="1">
        <f t="shared" ref="X840" si="4786">N840*S837+P840*S840-O840*T837-Q840*T840</f>
        <v>0</v>
      </c>
      <c r="Y840" s="9">
        <f t="shared" ref="Y840" si="4787">(N840*T837+O840*S837+P840*T840+Q840*S840)</f>
        <v>17.337856107715464</v>
      </c>
      <c r="Z840" s="2">
        <f t="shared" ref="Z840" si="4788">N840*U837+P840*U840-O840*V837-Q840*V840</f>
        <v>5.5052110838162145</v>
      </c>
      <c r="AA840" s="8">
        <f t="shared" ref="AA840" si="4789">(N840*V837+O840*U837+P840*V840+Q840*U840)</f>
        <v>0</v>
      </c>
      <c r="AB840" s="22"/>
      <c r="AC840" s="1">
        <v>0</v>
      </c>
      <c r="AD840" s="9">
        <v>0</v>
      </c>
      <c r="AE840" s="2">
        <v>1</v>
      </c>
      <c r="AF840" s="8">
        <v>0</v>
      </c>
      <c r="AH840" s="1">
        <f t="shared" ref="AH840" si="4790">X840*AC837+Z840*AC840-Y840*AD837-AA840*AD840</f>
        <v>0</v>
      </c>
      <c r="AI840" s="9">
        <f t="shared" ref="AI840" si="4791">(X840*AD837+Y840*AC837+Z840*AD840+AA840*AC840)</f>
        <v>17.337856107715464</v>
      </c>
      <c r="AJ840" s="2">
        <f t="shared" ref="AJ840" si="4792">X840*AE837+Z840*AE840-Y840*AF837-AA840*AF840</f>
        <v>-28.228292679297027</v>
      </c>
      <c r="AK840" s="8">
        <f t="shared" ref="AK840" si="4793">(X840*AF837+Y840*AE837+Z840*AF840+AA840*AE840)</f>
        <v>0</v>
      </c>
      <c r="AM840" s="20">
        <f t="shared" ref="AM840" si="4794">1/$AN$9</f>
        <v>1</v>
      </c>
      <c r="AN840" s="27">
        <v>0</v>
      </c>
      <c r="AO840" s="21">
        <v>1</v>
      </c>
      <c r="AP840" s="26">
        <v>0</v>
      </c>
      <c r="AR840" s="1">
        <f t="shared" ref="AR840" si="4795">AH840*AM837+AJ840*AM840-AI840*AN837-AK840*AN840</f>
        <v>-28.228292679297027</v>
      </c>
      <c r="AS840" s="9">
        <f t="shared" ref="AS840" si="4796">(AH840*AN837+AI840*AM837+AJ840*AN840+AK840*AM840)</f>
        <v>17.337856107715464</v>
      </c>
      <c r="AT840" s="2">
        <f t="shared" ref="AT840" si="4797">AH840*AO837+AJ840*AO840-AI840*AP837-AK840*AP840</f>
        <v>-28.228292679297027</v>
      </c>
      <c r="AU840" s="8">
        <f t="shared" ref="AU840" si="4798">(AH840*AP837+AI840*AO837+AJ840*AP840+AK840*AO840)</f>
        <v>0</v>
      </c>
      <c r="AW840" s="49">
        <f t="shared" ref="AW840" si="4799">(180/PI())*ATAN(-1*(AS837/AR837))</f>
        <v>-58.52677631700876</v>
      </c>
      <c r="AY840" s="140">
        <f t="shared" ref="AY840" si="4800">20*LOG(((1-(10^(AW837/20)^2)*(1-((1-AY837)/(1+AY837))^2))^0.5))</f>
        <v>-1.0839205843152693E-2</v>
      </c>
      <c r="AZ840" s="13"/>
      <c r="BA840" s="36"/>
      <c r="BB840" s="36"/>
      <c r="BC840" s="36"/>
      <c r="BD840" s="36"/>
    </row>
    <row r="841" spans="2:56" ht="18.600000000000001" customHeight="1">
      <c r="AY841" s="37"/>
    </row>
    <row r="842" spans="2:56" ht="18.600000000000001" customHeight="1" thickBot="1">
      <c r="D842" s="22" t="s">
        <v>60</v>
      </c>
      <c r="E842" s="22"/>
      <c r="F842" s="22"/>
      <c r="G842" s="22"/>
      <c r="H842" s="22"/>
      <c r="I842" s="22" t="s">
        <v>61</v>
      </c>
      <c r="J842" s="22"/>
      <c r="K842" s="22"/>
      <c r="L842" s="22"/>
      <c r="M842" s="23"/>
      <c r="N842" s="23"/>
      <c r="O842" s="28" t="s">
        <v>62</v>
      </c>
      <c r="P842" s="23"/>
      <c r="Q842" s="23"/>
      <c r="R842" s="23"/>
      <c r="S842" s="22"/>
      <c r="T842" s="22" t="s">
        <v>63</v>
      </c>
      <c r="U842" s="23"/>
      <c r="V842" s="23"/>
      <c r="W842" s="23"/>
      <c r="X842" s="23"/>
      <c r="Y842" s="28" t="s">
        <v>64</v>
      </c>
      <c r="Z842" s="23"/>
      <c r="AA842" s="23"/>
      <c r="AB842" s="23"/>
      <c r="AC842" s="28" t="s">
        <v>65</v>
      </c>
      <c r="AD842" s="22"/>
      <c r="AE842" s="22"/>
      <c r="AF842" s="22"/>
      <c r="AG842" s="22"/>
      <c r="AH842" s="23"/>
      <c r="AI842" s="28" t="s">
        <v>66</v>
      </c>
      <c r="AJ842" s="23"/>
      <c r="AK842" s="23"/>
      <c r="AL842" s="22"/>
      <c r="AM842" s="28" t="s">
        <v>67</v>
      </c>
      <c r="AN842" s="22"/>
      <c r="AO842" s="23"/>
      <c r="AP842" s="23"/>
      <c r="AQ842" s="23"/>
      <c r="AR842" s="23"/>
      <c r="AS842" s="28" t="s">
        <v>68</v>
      </c>
      <c r="AT842" s="23"/>
      <c r="AU842" s="23"/>
    </row>
    <row r="843" spans="2:56" ht="18.600000000000001" customHeight="1" thickBot="1">
      <c r="B843" s="11"/>
      <c r="D843" s="212" t="s">
        <v>69</v>
      </c>
      <c r="E843" s="213"/>
      <c r="F843" s="214" t="s">
        <v>70</v>
      </c>
      <c r="G843" s="215"/>
      <c r="H843" s="207"/>
      <c r="I843" s="212" t="s">
        <v>71</v>
      </c>
      <c r="J843" s="213"/>
      <c r="K843" s="214" t="s">
        <v>72</v>
      </c>
      <c r="L843" s="215"/>
      <c r="M843" s="23"/>
      <c r="N843" s="208" t="s">
        <v>73</v>
      </c>
      <c r="O843" s="209"/>
      <c r="P843" s="210" t="s">
        <v>74</v>
      </c>
      <c r="Q843" s="211"/>
      <c r="R843" s="23"/>
      <c r="S843" s="212" t="s">
        <v>75</v>
      </c>
      <c r="T843" s="213"/>
      <c r="U843" s="214" t="s">
        <v>76</v>
      </c>
      <c r="V843" s="215"/>
      <c r="W843" s="22"/>
      <c r="X843" s="208" t="s">
        <v>77</v>
      </c>
      <c r="Y843" s="209"/>
      <c r="Z843" s="210" t="s">
        <v>78</v>
      </c>
      <c r="AA843" s="211"/>
      <c r="AB843" s="22"/>
      <c r="AC843" s="212" t="s">
        <v>79</v>
      </c>
      <c r="AD843" s="213"/>
      <c r="AE843" s="214" t="s">
        <v>80</v>
      </c>
      <c r="AF843" s="215"/>
      <c r="AG843" s="22"/>
      <c r="AH843" s="208" t="s">
        <v>81</v>
      </c>
      <c r="AI843" s="209"/>
      <c r="AJ843" s="210" t="s">
        <v>82</v>
      </c>
      <c r="AK843" s="211"/>
      <c r="AL843" s="22"/>
      <c r="AM843" s="212" t="s">
        <v>83</v>
      </c>
      <c r="AN843" s="213"/>
      <c r="AO843" s="214" t="s">
        <v>84</v>
      </c>
      <c r="AP843" s="215"/>
      <c r="AQ843" s="23"/>
      <c r="AR843" s="208" t="s">
        <v>85</v>
      </c>
      <c r="AS843" s="209"/>
      <c r="AT843" s="210" t="s">
        <v>86</v>
      </c>
      <c r="AU843" s="211"/>
      <c r="AW843" s="29" t="s">
        <v>4</v>
      </c>
      <c r="AY843" s="136" t="s">
        <v>46</v>
      </c>
      <c r="AZ843" s="13"/>
      <c r="BA843" s="36"/>
      <c r="BB843" s="36"/>
      <c r="BC843" s="36"/>
      <c r="BD843" s="36"/>
    </row>
    <row r="844" spans="2:56" ht="18.600000000000001" customHeight="1" thickTop="1" thickBot="1">
      <c r="B844" s="40">
        <v>2.42</v>
      </c>
      <c r="D844" s="1">
        <v>1</v>
      </c>
      <c r="E844" s="7">
        <v>0</v>
      </c>
      <c r="F844" s="2">
        <v>0</v>
      </c>
      <c r="G844" s="8">
        <v>0</v>
      </c>
      <c r="I844" s="1">
        <v>1</v>
      </c>
      <c r="J844" s="9">
        <v>0</v>
      </c>
      <c r="K844" s="2">
        <v>0</v>
      </c>
      <c r="L844" s="9">
        <f t="shared" ref="L844" si="4801">IF(0=(1-$J$9*$K$9*$B844^2),10^14,$B844*$K$9/(1-$J$9*$K$9*$B844^2))</f>
        <v>-3.2094918035361601</v>
      </c>
      <c r="N844" s="1">
        <f t="shared" ref="N844" si="4802">D844*I844+F844*I847-E844*J844-G844*J847</f>
        <v>1</v>
      </c>
      <c r="O844" s="9">
        <f t="shared" ref="O844" si="4803">(D844*J844+E844*I844+F844*J847+G844*I847)</f>
        <v>0</v>
      </c>
      <c r="P844" s="2">
        <f t="shared" ref="P844" si="4804">D844*K844+F844*K847-E844*L844-G844*L847</f>
        <v>0</v>
      </c>
      <c r="Q844" s="8">
        <f t="shared" ref="Q844" si="4805">(D844*L844+E844*K844+F844*L847+G844*K847)</f>
        <v>-3.2094918035361601</v>
      </c>
      <c r="S844" s="1">
        <v>1</v>
      </c>
      <c r="T844" s="7">
        <v>0</v>
      </c>
      <c r="U844" s="2">
        <v>0</v>
      </c>
      <c r="V844" s="8">
        <v>0</v>
      </c>
      <c r="X844" s="1">
        <f t="shared" ref="X844" si="4806">N844*S844+P844*S847-O844*T844-Q844*T847</f>
        <v>10.392519350297748</v>
      </c>
      <c r="Y844" s="9">
        <f t="shared" ref="Y844" si="4807">(N844*T844+O844*S844+P844*T847+Q844*S847)</f>
        <v>0</v>
      </c>
      <c r="Z844" s="2">
        <f t="shared" ref="Z844" si="4808">N844*U844+P844*U847-O844*V844-Q844*V847</f>
        <v>0</v>
      </c>
      <c r="AA844" s="8">
        <f t="shared" ref="AA844" si="4809">(N844*V844+O844*U844+P844*V847+Q844*U847)</f>
        <v>-3.2094918035361601</v>
      </c>
      <c r="AB844" s="22"/>
      <c r="AC844" s="1">
        <v>1</v>
      </c>
      <c r="AD844" s="9">
        <v>0</v>
      </c>
      <c r="AE844" s="2">
        <v>0</v>
      </c>
      <c r="AF844" s="9">
        <f t="shared" ref="AF844" si="4810">$B844*$AE$9</f>
        <v>1.9618697999999999</v>
      </c>
      <c r="AH844" s="1">
        <f t="shared" ref="AH844" si="4811">X844*AC844+Z844*AC847-Y844*AD844-AA844*AD847</f>
        <v>10.392519350297748</v>
      </c>
      <c r="AI844" s="9">
        <f t="shared" ref="AI844" si="4812">(X844*AD844+Y844*AC844+Z844*AD847+AA844*AC847)</f>
        <v>0</v>
      </c>
      <c r="AJ844" s="2">
        <f t="shared" ref="AJ844" si="4813">X844*AE844+Z844*AE847-Y844*AF844-AA844*AF847</f>
        <v>0</v>
      </c>
      <c r="AK844" s="8">
        <f t="shared" ref="AK844" si="4814">(X844*AF844+Y844*AE844+Z844*AF847+AA844*AE847)</f>
        <v>17.179278055728613</v>
      </c>
      <c r="AM844" s="18">
        <v>1</v>
      </c>
      <c r="AN844" s="25">
        <v>0</v>
      </c>
      <c r="AO844" s="14">
        <v>0</v>
      </c>
      <c r="AP844" s="24">
        <v>0</v>
      </c>
      <c r="AR844" s="1">
        <f t="shared" ref="AR844" si="4815">AH844*AM844+AJ844*AM847-AI844*AN844-AK844*AN847</f>
        <v>10.392519350297748</v>
      </c>
      <c r="AS844" s="9">
        <f t="shared" ref="AS844" si="4816">(AH844*AN844+AI844*AM844+AJ844*AN847+AK844*AM847)</f>
        <v>17.179278055728613</v>
      </c>
      <c r="AT844" s="2">
        <f t="shared" ref="AT844" si="4817">AH844*AO844+AJ844*AO847-AI844*AP844-AK844*AP847</f>
        <v>0</v>
      </c>
      <c r="AU844" s="8">
        <f t="shared" ref="AU844" si="4818">(AH844*AP844+AI844*AO844+AJ844*AP847+AK844*AO847)</f>
        <v>17.179278055728613</v>
      </c>
      <c r="AW844" s="30">
        <f t="shared" ref="AW844" si="4819">20*LOG(((1+$AN$9)/$AN$9)/((AR844+AR847)^2+(AS844+AS847)^2)^0.5)</f>
        <v>-25.74390767037784</v>
      </c>
      <c r="AY844" s="137">
        <f t="shared" ref="AY844" si="4820">((AR844^2+AS844^2)^0.5)/((AR847^2+AS847^2)^0.5)</f>
        <v>0.606452191597738</v>
      </c>
      <c r="AZ844" s="13"/>
      <c r="BA844" s="36"/>
      <c r="BB844" s="36"/>
      <c r="BC844" s="36"/>
      <c r="BD844" s="36"/>
    </row>
    <row r="845" spans="2:56" ht="18.600000000000001" customHeight="1" thickBot="1">
      <c r="D845" s="3"/>
      <c r="G845" s="4"/>
      <c r="I845" s="3"/>
      <c r="L845" s="4"/>
      <c r="N845" s="3"/>
      <c r="Q845" s="4"/>
      <c r="S845" s="3"/>
      <c r="V845" s="4"/>
      <c r="X845" s="3"/>
      <c r="AA845" s="4"/>
      <c r="AC845" s="3"/>
      <c r="AF845" s="4"/>
      <c r="AH845" s="3"/>
      <c r="AK845" s="4"/>
      <c r="AM845" s="18"/>
      <c r="AN845" s="14"/>
      <c r="AO845" s="14"/>
      <c r="AP845" s="19"/>
      <c r="AR845" s="3"/>
      <c r="AU845" s="4"/>
      <c r="AY845" s="138"/>
      <c r="AZ845" s="13"/>
      <c r="BA845" s="36"/>
      <c r="BB845" s="36"/>
      <c r="BC845" s="36"/>
      <c r="BD845" s="36"/>
    </row>
    <row r="846" spans="2:56" ht="18.600000000000001" customHeight="1" thickBot="1">
      <c r="D846" s="216" t="s">
        <v>87</v>
      </c>
      <c r="E846" s="217"/>
      <c r="F846" s="218" t="s">
        <v>88</v>
      </c>
      <c r="G846" s="219"/>
      <c r="H846" s="207"/>
      <c r="I846" s="216" t="s">
        <v>89</v>
      </c>
      <c r="J846" s="217"/>
      <c r="K846" s="218" t="s">
        <v>90</v>
      </c>
      <c r="L846" s="219"/>
      <c r="N846" s="208" t="s">
        <v>7</v>
      </c>
      <c r="O846" s="209"/>
      <c r="P846" s="210" t="s">
        <v>8</v>
      </c>
      <c r="Q846" s="211"/>
      <c r="S846" s="216" t="s">
        <v>91</v>
      </c>
      <c r="T846" s="217"/>
      <c r="U846" s="218" t="s">
        <v>92</v>
      </c>
      <c r="V846" s="219"/>
      <c r="W846" s="22"/>
      <c r="X846" s="208" t="s">
        <v>93</v>
      </c>
      <c r="Y846" s="209"/>
      <c r="Z846" s="210" t="s">
        <v>94</v>
      </c>
      <c r="AA846" s="211"/>
      <c r="AB846" s="22"/>
      <c r="AC846" s="216" t="s">
        <v>3</v>
      </c>
      <c r="AD846" s="217"/>
      <c r="AE846" s="218" t="s">
        <v>2</v>
      </c>
      <c r="AF846" s="219"/>
      <c r="AG846" s="22"/>
      <c r="AH846" s="208" t="s">
        <v>95</v>
      </c>
      <c r="AI846" s="209"/>
      <c r="AJ846" s="210" t="s">
        <v>96</v>
      </c>
      <c r="AK846" s="211"/>
      <c r="AL846" s="22"/>
      <c r="AM846" s="216" t="s">
        <v>97</v>
      </c>
      <c r="AN846" s="217"/>
      <c r="AO846" s="218" t="s">
        <v>98</v>
      </c>
      <c r="AP846" s="219"/>
      <c r="AR846" s="208" t="s">
        <v>99</v>
      </c>
      <c r="AS846" s="209"/>
      <c r="AT846" s="210" t="s">
        <v>100</v>
      </c>
      <c r="AU846" s="211"/>
      <c r="AW846" s="48" t="s">
        <v>10</v>
      </c>
      <c r="AY846" s="139" t="s">
        <v>47</v>
      </c>
      <c r="AZ846" s="13"/>
      <c r="BA846" s="36"/>
      <c r="BB846" s="36"/>
      <c r="BC846" s="36"/>
      <c r="BD846" s="36"/>
    </row>
    <row r="847" spans="2:56" ht="18.600000000000001" customHeight="1" thickTop="1" thickBot="1">
      <c r="D847" s="1">
        <v>0</v>
      </c>
      <c r="E847" s="8">
        <f t="shared" ref="E847" si="4821">$E$9*$B844</f>
        <v>1.3714382000000001</v>
      </c>
      <c r="F847" s="2">
        <v>1</v>
      </c>
      <c r="G847" s="8">
        <v>0</v>
      </c>
      <c r="I847" s="1">
        <v>0</v>
      </c>
      <c r="J847" s="9">
        <v>0</v>
      </c>
      <c r="K847" s="2">
        <v>1</v>
      </c>
      <c r="L847" s="8">
        <v>0</v>
      </c>
      <c r="N847" s="1">
        <f t="shared" ref="N847" si="4822">D847*I844+F847*I847-E847*J844-G847*J847</f>
        <v>0</v>
      </c>
      <c r="O847" s="9">
        <f t="shared" ref="O847" si="4823">(D847*J844+E847*I844+F847*J847+G847*I847)</f>
        <v>1.3714382000000001</v>
      </c>
      <c r="P847" s="2">
        <f t="shared" ref="P847" si="4824">D847*K844+F847*K847-E847*L844-G847*L847</f>
        <v>5.401619661956385</v>
      </c>
      <c r="Q847" s="8">
        <f t="shared" ref="Q847" si="4825">(D847*L844+E847*K844+F847*L847+G847*K847)</f>
        <v>0</v>
      </c>
      <c r="S847" s="1">
        <v>0</v>
      </c>
      <c r="T847" s="8">
        <f t="shared" ref="T847" si="4826">$T$9*$B844</f>
        <v>2.9264817999999999</v>
      </c>
      <c r="U847" s="2">
        <v>1</v>
      </c>
      <c r="V847" s="8">
        <v>0</v>
      </c>
      <c r="X847" s="1">
        <f t="shared" ref="X847" si="4827">N847*S844+P847*S847-O847*T844-Q847*T847</f>
        <v>0</v>
      </c>
      <c r="Y847" s="9">
        <f t="shared" ref="Y847" si="4828">(N847*T844+O847*S844+P847*T847+Q847*S847)</f>
        <v>17.179179831237512</v>
      </c>
      <c r="Z847" s="2">
        <f t="shared" ref="Z847" si="4829">N847*U844+P847*U847-O847*V844-Q847*V847</f>
        <v>5.401619661956385</v>
      </c>
      <c r="AA847" s="8">
        <f t="shared" ref="AA847" si="4830">(N847*V844+O847*U844+P847*V847+Q847*U847)</f>
        <v>0</v>
      </c>
      <c r="AB847" s="22"/>
      <c r="AC847" s="1">
        <v>0</v>
      </c>
      <c r="AD847" s="9">
        <v>0</v>
      </c>
      <c r="AE847" s="2">
        <v>1</v>
      </c>
      <c r="AF847" s="8">
        <v>0</v>
      </c>
      <c r="AH847" s="1">
        <f t="shared" ref="AH847" si="4831">X847*AC844+Z847*AC847-Y847*AD844-AA847*AD847</f>
        <v>0</v>
      </c>
      <c r="AI847" s="9">
        <f t="shared" ref="AI847" si="4832">(X847*AD844+Y847*AC844+Z847*AD847+AA847*AC847)</f>
        <v>17.179179831237512</v>
      </c>
      <c r="AJ847" s="2">
        <f t="shared" ref="AJ847" si="4833">X847*AE844+Z847*AE847-Y847*AF844-AA847*AF847</f>
        <v>-28.301694437717583</v>
      </c>
      <c r="AK847" s="8">
        <f t="shared" ref="AK847" si="4834">(X847*AF844+Y847*AE844+Z847*AF847+AA847*AE847)</f>
        <v>0</v>
      </c>
      <c r="AM847" s="20">
        <f t="shared" ref="AM847" si="4835">1/$AN$9</f>
        <v>1</v>
      </c>
      <c r="AN847" s="27">
        <v>0</v>
      </c>
      <c r="AO847" s="21">
        <v>1</v>
      </c>
      <c r="AP847" s="26">
        <v>0</v>
      </c>
      <c r="AR847" s="1">
        <f t="shared" ref="AR847" si="4836">AH847*AM844+AJ847*AM847-AI847*AN844-AK847*AN847</f>
        <v>-28.301694437717583</v>
      </c>
      <c r="AS847" s="9">
        <f t="shared" ref="AS847" si="4837">(AH847*AN844+AI847*AM844+AJ847*AN847+AK847*AM847)</f>
        <v>17.179179831237512</v>
      </c>
      <c r="AT847" s="2">
        <f t="shared" ref="AT847" si="4838">AH847*AO844+AJ847*AO847-AI847*AP844-AK847*AP847</f>
        <v>-28.301694437717583</v>
      </c>
      <c r="AU847" s="8">
        <f t="shared" ref="AU847" si="4839">(AH847*AP844+AI847*AO844+AJ847*AP847+AK847*AO847)</f>
        <v>0</v>
      </c>
      <c r="AW847" s="49">
        <f t="shared" ref="AW847" si="4840">(180/PI())*ATAN(-1*(AS844/AR844))</f>
        <v>-58.828366336110058</v>
      </c>
      <c r="AY847" s="140">
        <f t="shared" ref="AY847" si="4841">20*LOG(((1-(10^(AW844/20)^2)*(1-((1-AY844)/(1+AY844))^2))^0.5))</f>
        <v>-1.0890778362040285E-2</v>
      </c>
      <c r="AZ847" s="13"/>
      <c r="BA847" s="36"/>
      <c r="BB847" s="36"/>
      <c r="BC847" s="36"/>
      <c r="BD847" s="36"/>
    </row>
    <row r="848" spans="2:56" ht="18.600000000000001" customHeight="1">
      <c r="AY848" s="37"/>
    </row>
    <row r="849" spans="2:56" ht="18.600000000000001" customHeight="1" thickBot="1">
      <c r="D849" s="22" t="s">
        <v>60</v>
      </c>
      <c r="E849" s="22"/>
      <c r="F849" s="22"/>
      <c r="G849" s="22"/>
      <c r="H849" s="22"/>
      <c r="I849" s="22" t="s">
        <v>61</v>
      </c>
      <c r="J849" s="22"/>
      <c r="K849" s="22"/>
      <c r="L849" s="22"/>
      <c r="M849" s="23"/>
      <c r="N849" s="23"/>
      <c r="O849" s="28" t="s">
        <v>62</v>
      </c>
      <c r="P849" s="23"/>
      <c r="Q849" s="23"/>
      <c r="R849" s="23"/>
      <c r="S849" s="22"/>
      <c r="T849" s="22" t="s">
        <v>63</v>
      </c>
      <c r="U849" s="23"/>
      <c r="V849" s="23"/>
      <c r="W849" s="23"/>
      <c r="X849" s="23"/>
      <c r="Y849" s="28" t="s">
        <v>64</v>
      </c>
      <c r="Z849" s="23"/>
      <c r="AA849" s="23"/>
      <c r="AB849" s="23"/>
      <c r="AC849" s="28" t="s">
        <v>65</v>
      </c>
      <c r="AD849" s="22"/>
      <c r="AE849" s="22"/>
      <c r="AF849" s="22"/>
      <c r="AG849" s="22"/>
      <c r="AH849" s="23"/>
      <c r="AI849" s="28" t="s">
        <v>66</v>
      </c>
      <c r="AJ849" s="23"/>
      <c r="AK849" s="23"/>
      <c r="AL849" s="22"/>
      <c r="AM849" s="28" t="s">
        <v>67</v>
      </c>
      <c r="AN849" s="22"/>
      <c r="AO849" s="23"/>
      <c r="AP849" s="23"/>
      <c r="AQ849" s="23"/>
      <c r="AR849" s="23"/>
      <c r="AS849" s="28" t="s">
        <v>68</v>
      </c>
      <c r="AT849" s="23"/>
      <c r="AU849" s="23"/>
    </row>
    <row r="850" spans="2:56" ht="18.600000000000001" customHeight="1" thickBot="1">
      <c r="B850" s="11"/>
      <c r="D850" s="212" t="s">
        <v>69</v>
      </c>
      <c r="E850" s="213"/>
      <c r="F850" s="214" t="s">
        <v>70</v>
      </c>
      <c r="G850" s="215"/>
      <c r="H850" s="207"/>
      <c r="I850" s="212" t="s">
        <v>71</v>
      </c>
      <c r="J850" s="213"/>
      <c r="K850" s="214" t="s">
        <v>72</v>
      </c>
      <c r="L850" s="215"/>
      <c r="M850" s="23"/>
      <c r="N850" s="208" t="s">
        <v>73</v>
      </c>
      <c r="O850" s="209"/>
      <c r="P850" s="210" t="s">
        <v>74</v>
      </c>
      <c r="Q850" s="211"/>
      <c r="R850" s="23"/>
      <c r="S850" s="212" t="s">
        <v>75</v>
      </c>
      <c r="T850" s="213"/>
      <c r="U850" s="214" t="s">
        <v>76</v>
      </c>
      <c r="V850" s="215"/>
      <c r="W850" s="22"/>
      <c r="X850" s="208" t="s">
        <v>77</v>
      </c>
      <c r="Y850" s="209"/>
      <c r="Z850" s="210" t="s">
        <v>78</v>
      </c>
      <c r="AA850" s="211"/>
      <c r="AB850" s="22"/>
      <c r="AC850" s="212" t="s">
        <v>79</v>
      </c>
      <c r="AD850" s="213"/>
      <c r="AE850" s="214" t="s">
        <v>80</v>
      </c>
      <c r="AF850" s="215"/>
      <c r="AG850" s="22"/>
      <c r="AH850" s="208" t="s">
        <v>81</v>
      </c>
      <c r="AI850" s="209"/>
      <c r="AJ850" s="210" t="s">
        <v>82</v>
      </c>
      <c r="AK850" s="211"/>
      <c r="AL850" s="22"/>
      <c r="AM850" s="212" t="s">
        <v>83</v>
      </c>
      <c r="AN850" s="213"/>
      <c r="AO850" s="214" t="s">
        <v>84</v>
      </c>
      <c r="AP850" s="215"/>
      <c r="AQ850" s="23"/>
      <c r="AR850" s="208" t="s">
        <v>85</v>
      </c>
      <c r="AS850" s="209"/>
      <c r="AT850" s="210" t="s">
        <v>86</v>
      </c>
      <c r="AU850" s="211"/>
      <c r="AW850" s="29" t="s">
        <v>4</v>
      </c>
      <c r="AY850" s="136" t="s">
        <v>46</v>
      </c>
      <c r="AZ850" s="13"/>
      <c r="BA850" s="36"/>
      <c r="BB850" s="36"/>
      <c r="BC850" s="36"/>
      <c r="BD850" s="36"/>
    </row>
    <row r="851" spans="2:56" ht="18.600000000000001" customHeight="1" thickTop="1" thickBot="1">
      <c r="B851" s="40">
        <v>2.44</v>
      </c>
      <c r="D851" s="1">
        <v>1</v>
      </c>
      <c r="E851" s="7">
        <v>0</v>
      </c>
      <c r="F851" s="2">
        <v>0</v>
      </c>
      <c r="G851" s="8">
        <v>0</v>
      </c>
      <c r="I851" s="1">
        <v>1</v>
      </c>
      <c r="J851" s="9">
        <v>0</v>
      </c>
      <c r="K851" s="2">
        <v>0</v>
      </c>
      <c r="L851" s="9">
        <f t="shared" ref="L851" si="4842">IF(0=(1-$J$9*$K$9*$B851^2),10^14,$B851*$K$9/(1-$J$9*$K$9*$B851^2))</f>
        <v>-3.1133502092199872</v>
      </c>
      <c r="N851" s="1">
        <f t="shared" ref="N851" si="4843">D851*I851+F851*I854-E851*J851-G851*J854</f>
        <v>1</v>
      </c>
      <c r="O851" s="9">
        <f t="shared" ref="O851" si="4844">(D851*J851+E851*I851+F851*J854+G851*I854)</f>
        <v>0</v>
      </c>
      <c r="P851" s="2">
        <f t="shared" ref="P851" si="4845">D851*K851+F851*K854-E851*L851-G851*L854</f>
        <v>0</v>
      </c>
      <c r="Q851" s="8">
        <f t="shared" ref="Q851" si="4846">(D851*L851+E851*K851+F851*L854+G851*K854)</f>
        <v>-3.1133502092199872</v>
      </c>
      <c r="S851" s="1">
        <v>1</v>
      </c>
      <c r="T851" s="7">
        <v>0</v>
      </c>
      <c r="U851" s="2">
        <v>0</v>
      </c>
      <c r="V851" s="8">
        <v>0</v>
      </c>
      <c r="X851" s="1">
        <f t="shared" ref="X851" si="4847">N851*S851+P851*S854-O851*T851-Q851*T854</f>
        <v>10.186461589798638</v>
      </c>
      <c r="Y851" s="9">
        <f t="shared" ref="Y851" si="4848">(N851*T851+O851*S851+P851*T854+Q851*S854)</f>
        <v>0</v>
      </c>
      <c r="Z851" s="2">
        <f t="shared" ref="Z851" si="4849">N851*U851+P851*U854-O851*V851-Q851*V854</f>
        <v>0</v>
      </c>
      <c r="AA851" s="8">
        <f t="shared" ref="AA851" si="4850">(N851*V851+O851*U851+P851*V854+Q851*U854)</f>
        <v>-3.1133502092199872</v>
      </c>
      <c r="AB851" s="22"/>
      <c r="AC851" s="1">
        <v>1</v>
      </c>
      <c r="AD851" s="9">
        <v>0</v>
      </c>
      <c r="AE851" s="2">
        <v>0</v>
      </c>
      <c r="AF851" s="9">
        <f t="shared" ref="AF851" si="4851">$B851*$AE$9</f>
        <v>1.9780835999999999</v>
      </c>
      <c r="AH851" s="1">
        <f t="shared" ref="AH851" si="4852">X851*AC851+Z851*AC854-Y851*AD851-AA851*AD854</f>
        <v>10.186461589798638</v>
      </c>
      <c r="AI851" s="9">
        <f t="shared" ref="AI851" si="4853">(X851*AD851+Y851*AC851+Z851*AD854+AA851*AC854)</f>
        <v>0</v>
      </c>
      <c r="AJ851" s="2">
        <f t="shared" ref="AJ851" si="4854">X851*AE851+Z851*AE854-Y851*AF851-AA851*AF854</f>
        <v>0</v>
      </c>
      <c r="AK851" s="8">
        <f t="shared" ref="AK851" si="4855">(X851*AF851+Y851*AE851+Z851*AF854+AA851*AE854)</f>
        <v>17.036322403590624</v>
      </c>
      <c r="AM851" s="18">
        <v>1</v>
      </c>
      <c r="AN851" s="25">
        <v>0</v>
      </c>
      <c r="AO851" s="14">
        <v>0</v>
      </c>
      <c r="AP851" s="24">
        <v>0</v>
      </c>
      <c r="AR851" s="1">
        <f t="shared" ref="AR851" si="4856">AH851*AM851+AJ851*AM854-AI851*AN851-AK851*AN854</f>
        <v>10.186461589798638</v>
      </c>
      <c r="AS851" s="9">
        <f t="shared" ref="AS851" si="4857">(AH851*AN851+AI851*AM851+AJ851*AN854+AK851*AM854)</f>
        <v>17.036322403590624</v>
      </c>
      <c r="AT851" s="2">
        <f t="shared" ref="AT851" si="4858">AH851*AO851+AJ851*AO854-AI851*AP851-AK851*AP854</f>
        <v>0</v>
      </c>
      <c r="AU851" s="8">
        <f t="shared" ref="AU851" si="4859">(AH851*AP851+AI851*AO851+AJ851*AP854+AK851*AO854)</f>
        <v>17.036322403590624</v>
      </c>
      <c r="AW851" s="30">
        <f t="shared" ref="AW851" si="4860">20*LOG(((1+$AN$9)/$AN$9)/((AR851+AR854)^2+(AS851+AS854)^2)^0.5)</f>
        <v>-25.718409158173262</v>
      </c>
      <c r="AY851" s="137">
        <f t="shared" ref="AY851" si="4861">((AR851^2+AS851^2)^0.5)/((AR854^2+AS854^2)^0.5)</f>
        <v>0.59945024940020464</v>
      </c>
      <c r="AZ851" s="13"/>
      <c r="BA851" s="36"/>
      <c r="BB851" s="36"/>
      <c r="BC851" s="36"/>
      <c r="BD851" s="36"/>
    </row>
    <row r="852" spans="2:56" ht="18.600000000000001" customHeight="1" thickBot="1">
      <c r="D852" s="3"/>
      <c r="G852" s="4"/>
      <c r="I852" s="3"/>
      <c r="L852" s="4"/>
      <c r="N852" s="3"/>
      <c r="Q852" s="4"/>
      <c r="S852" s="3"/>
      <c r="V852" s="4"/>
      <c r="X852" s="3"/>
      <c r="AA852" s="4"/>
      <c r="AC852" s="3"/>
      <c r="AF852" s="4"/>
      <c r="AH852" s="3"/>
      <c r="AK852" s="4"/>
      <c r="AM852" s="18"/>
      <c r="AN852" s="14"/>
      <c r="AO852" s="14"/>
      <c r="AP852" s="19"/>
      <c r="AR852" s="3"/>
      <c r="AU852" s="4"/>
      <c r="AY852" s="138"/>
      <c r="AZ852" s="13"/>
      <c r="BA852" s="36"/>
      <c r="BB852" s="36"/>
      <c r="BC852" s="36"/>
      <c r="BD852" s="36"/>
    </row>
    <row r="853" spans="2:56" ht="18.600000000000001" customHeight="1" thickBot="1">
      <c r="D853" s="216" t="s">
        <v>87</v>
      </c>
      <c r="E853" s="217"/>
      <c r="F853" s="218" t="s">
        <v>88</v>
      </c>
      <c r="G853" s="219"/>
      <c r="H853" s="207"/>
      <c r="I853" s="216" t="s">
        <v>89</v>
      </c>
      <c r="J853" s="217"/>
      <c r="K853" s="218" t="s">
        <v>90</v>
      </c>
      <c r="L853" s="219"/>
      <c r="N853" s="208" t="s">
        <v>7</v>
      </c>
      <c r="O853" s="209"/>
      <c r="P853" s="210" t="s">
        <v>8</v>
      </c>
      <c r="Q853" s="211"/>
      <c r="S853" s="216" t="s">
        <v>91</v>
      </c>
      <c r="T853" s="217"/>
      <c r="U853" s="218" t="s">
        <v>92</v>
      </c>
      <c r="V853" s="219"/>
      <c r="W853" s="22"/>
      <c r="X853" s="208" t="s">
        <v>93</v>
      </c>
      <c r="Y853" s="209"/>
      <c r="Z853" s="210" t="s">
        <v>94</v>
      </c>
      <c r="AA853" s="211"/>
      <c r="AB853" s="22"/>
      <c r="AC853" s="216" t="s">
        <v>3</v>
      </c>
      <c r="AD853" s="217"/>
      <c r="AE853" s="218" t="s">
        <v>2</v>
      </c>
      <c r="AF853" s="219"/>
      <c r="AG853" s="22"/>
      <c r="AH853" s="208" t="s">
        <v>95</v>
      </c>
      <c r="AI853" s="209"/>
      <c r="AJ853" s="210" t="s">
        <v>96</v>
      </c>
      <c r="AK853" s="211"/>
      <c r="AL853" s="22"/>
      <c r="AM853" s="216" t="s">
        <v>97</v>
      </c>
      <c r="AN853" s="217"/>
      <c r="AO853" s="218" t="s">
        <v>98</v>
      </c>
      <c r="AP853" s="219"/>
      <c r="AR853" s="208" t="s">
        <v>99</v>
      </c>
      <c r="AS853" s="209"/>
      <c r="AT853" s="210" t="s">
        <v>100</v>
      </c>
      <c r="AU853" s="211"/>
      <c r="AW853" s="48" t="s">
        <v>10</v>
      </c>
      <c r="AY853" s="139" t="s">
        <v>47</v>
      </c>
      <c r="AZ853" s="13"/>
      <c r="BA853" s="36"/>
      <c r="BB853" s="36"/>
      <c r="BC853" s="36"/>
      <c r="BD853" s="36"/>
    </row>
    <row r="854" spans="2:56" ht="18.600000000000001" customHeight="1" thickTop="1" thickBot="1">
      <c r="D854" s="1">
        <v>0</v>
      </c>
      <c r="E854" s="8">
        <f t="shared" ref="E854" si="4862">$E$9*$B851</f>
        <v>1.3827724000000001</v>
      </c>
      <c r="F854" s="2">
        <v>1</v>
      </c>
      <c r="G854" s="8">
        <v>0</v>
      </c>
      <c r="I854" s="1">
        <v>0</v>
      </c>
      <c r="J854" s="9">
        <v>0</v>
      </c>
      <c r="K854" s="2">
        <v>1</v>
      </c>
      <c r="L854" s="8">
        <v>0</v>
      </c>
      <c r="N854" s="1">
        <f t="shared" ref="N854" si="4863">D854*I851+F854*I854-E854*J851-G854*J854</f>
        <v>0</v>
      </c>
      <c r="O854" s="9">
        <f t="shared" ref="O854" si="4864">(D854*J851+E854*I851+F854*J854+G854*I854)</f>
        <v>1.3827724000000001</v>
      </c>
      <c r="P854" s="2">
        <f t="shared" ref="P854" si="4865">D854*K851+F854*K854-E854*L851-G854*L854</f>
        <v>5.3050547408436239</v>
      </c>
      <c r="Q854" s="8">
        <f t="shared" ref="Q854" si="4866">(D854*L851+E854*K851+F854*L854+G854*K854)</f>
        <v>0</v>
      </c>
      <c r="S854" s="1">
        <v>0</v>
      </c>
      <c r="T854" s="8">
        <f t="shared" ref="T854" si="4867">$T$9*$B851</f>
        <v>2.9506676000000001</v>
      </c>
      <c r="U854" s="2">
        <v>1</v>
      </c>
      <c r="V854" s="8">
        <v>0</v>
      </c>
      <c r="X854" s="1">
        <f t="shared" ref="X854" si="4868">N854*S851+P854*S854-O854*T851-Q854*T854</f>
        <v>0</v>
      </c>
      <c r="Y854" s="9">
        <f t="shared" ref="Y854" si="4869">(N854*T851+O854*S851+P854*T854+Q854*S854)</f>
        <v>17.036225540033676</v>
      </c>
      <c r="Z854" s="2">
        <f t="shared" ref="Z854" si="4870">N854*U851+P854*U854-O854*V851-Q854*V854</f>
        <v>5.3050547408436239</v>
      </c>
      <c r="AA854" s="8">
        <f t="shared" ref="AA854" si="4871">(N854*V851+O854*U851+P854*V854+Q854*U854)</f>
        <v>0</v>
      </c>
      <c r="AB854" s="22"/>
      <c r="AC854" s="1">
        <v>0</v>
      </c>
      <c r="AD854" s="9">
        <v>0</v>
      </c>
      <c r="AE854" s="2">
        <v>1</v>
      </c>
      <c r="AF854" s="8">
        <v>0</v>
      </c>
      <c r="AH854" s="1">
        <f t="shared" ref="AH854" si="4872">X854*AC851+Z854*AC854-Y854*AD851-AA854*AD854</f>
        <v>0</v>
      </c>
      <c r="AI854" s="9">
        <f t="shared" ref="AI854" si="4873">(X854*AD851+Y854*AC851+Z854*AD854+AA854*AC854)</f>
        <v>17.036225540033676</v>
      </c>
      <c r="AJ854" s="2">
        <f t="shared" ref="AJ854" si="4874">X854*AE851+Z854*AE854-Y854*AF851-AA854*AF854</f>
        <v>-28.394023605798132</v>
      </c>
      <c r="AK854" s="8">
        <f t="shared" ref="AK854" si="4875">(X854*AF851+Y854*AE851+Z854*AF854+AA854*AE854)</f>
        <v>0</v>
      </c>
      <c r="AM854" s="20">
        <f t="shared" ref="AM854" si="4876">1/$AN$9</f>
        <v>1</v>
      </c>
      <c r="AN854" s="27">
        <v>0</v>
      </c>
      <c r="AO854" s="21">
        <v>1</v>
      </c>
      <c r="AP854" s="26">
        <v>0</v>
      </c>
      <c r="AR854" s="1">
        <f t="shared" ref="AR854" si="4877">AH854*AM851+AJ854*AM854-AI854*AN851-AK854*AN854</f>
        <v>-28.394023605798132</v>
      </c>
      <c r="AS854" s="9">
        <f t="shared" ref="AS854" si="4878">(AH854*AN851+AI854*AM851+AJ854*AN854+AK854*AM854)</f>
        <v>17.036225540033676</v>
      </c>
      <c r="AT854" s="2">
        <f t="shared" ref="AT854" si="4879">AH854*AO851+AJ854*AO854-AI854*AP851-AK854*AP854</f>
        <v>-28.394023605798132</v>
      </c>
      <c r="AU854" s="8">
        <f t="shared" ref="AU854" si="4880">(AH854*AP851+AI854*AO851+AJ854*AP854+AK854*AO854)</f>
        <v>0</v>
      </c>
      <c r="AW854" s="49">
        <f t="shared" ref="AW854" si="4881">(180/PI())*ATAN(-1*(AS851/AR851))</f>
        <v>-59.12369581871431</v>
      </c>
      <c r="AY854" s="140">
        <f t="shared" ref="AY854" si="4882">20*LOG(((1-(10^(AW851/20)^2)*(1-((1-AY851)/(1+AY851))^2))^0.5))</f>
        <v>-1.0923482561962307E-2</v>
      </c>
      <c r="AZ854" s="13"/>
      <c r="BA854" s="36"/>
      <c r="BB854" s="36"/>
      <c r="BC854" s="36"/>
      <c r="BD854" s="36"/>
    </row>
    <row r="855" spans="2:56" ht="18.600000000000001" customHeight="1">
      <c r="AY855" s="37"/>
    </row>
    <row r="856" spans="2:56" ht="18.600000000000001" customHeight="1" thickBot="1">
      <c r="D856" s="22" t="s">
        <v>60</v>
      </c>
      <c r="E856" s="22"/>
      <c r="F856" s="22"/>
      <c r="G856" s="22"/>
      <c r="H856" s="22"/>
      <c r="I856" s="22" t="s">
        <v>61</v>
      </c>
      <c r="J856" s="22"/>
      <c r="K856" s="22"/>
      <c r="L856" s="22"/>
      <c r="M856" s="23"/>
      <c r="N856" s="23"/>
      <c r="O856" s="28" t="s">
        <v>62</v>
      </c>
      <c r="P856" s="23"/>
      <c r="Q856" s="23"/>
      <c r="R856" s="23"/>
      <c r="S856" s="22"/>
      <c r="T856" s="22" t="s">
        <v>63</v>
      </c>
      <c r="U856" s="23"/>
      <c r="V856" s="23"/>
      <c r="W856" s="23"/>
      <c r="X856" s="23"/>
      <c r="Y856" s="28" t="s">
        <v>64</v>
      </c>
      <c r="Z856" s="23"/>
      <c r="AA856" s="23"/>
      <c r="AB856" s="23"/>
      <c r="AC856" s="28" t="s">
        <v>65</v>
      </c>
      <c r="AD856" s="22"/>
      <c r="AE856" s="22"/>
      <c r="AF856" s="22"/>
      <c r="AG856" s="22"/>
      <c r="AH856" s="23"/>
      <c r="AI856" s="28" t="s">
        <v>66</v>
      </c>
      <c r="AJ856" s="23"/>
      <c r="AK856" s="23"/>
      <c r="AL856" s="22"/>
      <c r="AM856" s="28" t="s">
        <v>67</v>
      </c>
      <c r="AN856" s="22"/>
      <c r="AO856" s="23"/>
      <c r="AP856" s="23"/>
      <c r="AQ856" s="23"/>
      <c r="AR856" s="23"/>
      <c r="AS856" s="28" t="s">
        <v>68</v>
      </c>
      <c r="AT856" s="23"/>
      <c r="AU856" s="23"/>
    </row>
    <row r="857" spans="2:56" ht="18.600000000000001" customHeight="1" thickBot="1">
      <c r="B857" s="11"/>
      <c r="D857" s="212" t="s">
        <v>69</v>
      </c>
      <c r="E857" s="213"/>
      <c r="F857" s="214" t="s">
        <v>70</v>
      </c>
      <c r="G857" s="215"/>
      <c r="H857" s="207"/>
      <c r="I857" s="212" t="s">
        <v>71</v>
      </c>
      <c r="J857" s="213"/>
      <c r="K857" s="214" t="s">
        <v>72</v>
      </c>
      <c r="L857" s="215"/>
      <c r="M857" s="23"/>
      <c r="N857" s="208" t="s">
        <v>73</v>
      </c>
      <c r="O857" s="209"/>
      <c r="P857" s="210" t="s">
        <v>74</v>
      </c>
      <c r="Q857" s="211"/>
      <c r="R857" s="23"/>
      <c r="S857" s="212" t="s">
        <v>75</v>
      </c>
      <c r="T857" s="213"/>
      <c r="U857" s="214" t="s">
        <v>76</v>
      </c>
      <c r="V857" s="215"/>
      <c r="W857" s="22"/>
      <c r="X857" s="208" t="s">
        <v>77</v>
      </c>
      <c r="Y857" s="209"/>
      <c r="Z857" s="210" t="s">
        <v>78</v>
      </c>
      <c r="AA857" s="211"/>
      <c r="AB857" s="22"/>
      <c r="AC857" s="212" t="s">
        <v>79</v>
      </c>
      <c r="AD857" s="213"/>
      <c r="AE857" s="214" t="s">
        <v>80</v>
      </c>
      <c r="AF857" s="215"/>
      <c r="AG857" s="22"/>
      <c r="AH857" s="208" t="s">
        <v>81</v>
      </c>
      <c r="AI857" s="209"/>
      <c r="AJ857" s="210" t="s">
        <v>82</v>
      </c>
      <c r="AK857" s="211"/>
      <c r="AL857" s="22"/>
      <c r="AM857" s="212" t="s">
        <v>83</v>
      </c>
      <c r="AN857" s="213"/>
      <c r="AO857" s="214" t="s">
        <v>84</v>
      </c>
      <c r="AP857" s="215"/>
      <c r="AQ857" s="23"/>
      <c r="AR857" s="208" t="s">
        <v>85</v>
      </c>
      <c r="AS857" s="209"/>
      <c r="AT857" s="210" t="s">
        <v>86</v>
      </c>
      <c r="AU857" s="211"/>
      <c r="AW857" s="29" t="s">
        <v>4</v>
      </c>
      <c r="AY857" s="136" t="s">
        <v>46</v>
      </c>
      <c r="AZ857" s="13"/>
      <c r="BA857" s="36"/>
      <c r="BB857" s="36"/>
      <c r="BC857" s="36"/>
      <c r="BD857" s="36"/>
    </row>
    <row r="858" spans="2:56" ht="18.600000000000001" customHeight="1" thickTop="1" thickBot="1">
      <c r="B858" s="40">
        <v>2.46</v>
      </c>
      <c r="D858" s="1">
        <v>1</v>
      </c>
      <c r="E858" s="7">
        <v>0</v>
      </c>
      <c r="F858" s="2">
        <v>0</v>
      </c>
      <c r="G858" s="8">
        <v>0</v>
      </c>
      <c r="I858" s="1">
        <v>1</v>
      </c>
      <c r="J858" s="9">
        <v>0</v>
      </c>
      <c r="K858" s="2">
        <v>0</v>
      </c>
      <c r="L858" s="9">
        <f t="shared" ref="L858" si="4883">IF(0=(1-$J$9*$K$9*$B858^2),10^14,$B858*$K$9/(1-$J$9*$K$9*$B858^2))</f>
        <v>-3.0233224183621732</v>
      </c>
      <c r="N858" s="1">
        <f t="shared" ref="N858" si="4884">D858*I858+F858*I861-E858*J858-G858*J861</f>
        <v>1</v>
      </c>
      <c r="O858" s="9">
        <f t="shared" ref="O858" si="4885">(D858*J858+E858*I858+F858*J861+G858*I861)</f>
        <v>0</v>
      </c>
      <c r="P858" s="2">
        <f t="shared" ref="P858" si="4886">D858*K858+F858*K861-E858*L858-G858*L861</f>
        <v>0</v>
      </c>
      <c r="Q858" s="8">
        <f t="shared" ref="Q858" si="4887">(D858*L858+E858*K858+F858*L861+G858*K861)</f>
        <v>-3.0233224183621732</v>
      </c>
      <c r="S858" s="1">
        <v>1</v>
      </c>
      <c r="T858" s="7">
        <v>0</v>
      </c>
      <c r="U858" s="2">
        <v>0</v>
      </c>
      <c r="V858" s="8">
        <v>0</v>
      </c>
      <c r="X858" s="1">
        <f t="shared" ref="X858" si="4888">N858*S858+P858*S861-O858*T858-Q858*T861</f>
        <v>9.9939409755609319</v>
      </c>
      <c r="Y858" s="9">
        <f t="shared" ref="Y858" si="4889">(N858*T858+O858*S858+P858*T861+Q858*S861)</f>
        <v>0</v>
      </c>
      <c r="Z858" s="2">
        <f t="shared" ref="Z858" si="4890">N858*U858+P858*U861-O858*V858-Q858*V861</f>
        <v>0</v>
      </c>
      <c r="AA858" s="8">
        <f t="shared" ref="AA858" si="4891">(N858*V858+O858*U858+P858*V861+Q858*U861)</f>
        <v>-3.0233224183621732</v>
      </c>
      <c r="AB858" s="22"/>
      <c r="AC858" s="1">
        <v>1</v>
      </c>
      <c r="AD858" s="9">
        <v>0</v>
      </c>
      <c r="AE858" s="2">
        <v>0</v>
      </c>
      <c r="AF858" s="9">
        <f t="shared" ref="AF858" si="4892">$B858*$AE$9</f>
        <v>1.9942974</v>
      </c>
      <c r="AH858" s="1">
        <f t="shared" ref="AH858" si="4893">X858*AC858+Z858*AC861-Y858*AD858-AA858*AD861</f>
        <v>9.9939409755609319</v>
      </c>
      <c r="AI858" s="9">
        <f t="shared" ref="AI858" si="4894">(X858*AD858+Y858*AC858+Z858*AD861+AA858*AC861)</f>
        <v>0</v>
      </c>
      <c r="AJ858" s="2">
        <f t="shared" ref="AJ858" si="4895">X858*AE858+Z858*AE861-Y858*AF858-AA858*AF861</f>
        <v>0</v>
      </c>
      <c r="AK858" s="8">
        <f t="shared" ref="AK858" si="4896">(X858*AF858+Y858*AE858+Z858*AF861+AA858*AE861)</f>
        <v>16.907568084952455</v>
      </c>
      <c r="AM858" s="18">
        <v>1</v>
      </c>
      <c r="AN858" s="25">
        <v>0</v>
      </c>
      <c r="AO858" s="14">
        <v>0</v>
      </c>
      <c r="AP858" s="24">
        <v>0</v>
      </c>
      <c r="AR858" s="1">
        <f t="shared" ref="AR858" si="4897">AH858*AM858+AJ858*AM861-AI858*AN858-AK858*AN861</f>
        <v>9.9939409755609319</v>
      </c>
      <c r="AS858" s="9">
        <f t="shared" ref="AS858" si="4898">(AH858*AN858+AI858*AM858+AJ858*AN861+AK858*AM861)</f>
        <v>16.907568084952455</v>
      </c>
      <c r="AT858" s="2">
        <f t="shared" ref="AT858" si="4899">AH858*AO858+AJ858*AO861-AI858*AP858-AK858*AP861</f>
        <v>0</v>
      </c>
      <c r="AU858" s="8">
        <f t="shared" ref="AU858" si="4900">(AH858*AP858+AI858*AO858+AJ858*AP861+AK858*AO861)</f>
        <v>16.907568084952455</v>
      </c>
      <c r="AW858" s="30">
        <f t="shared" ref="AW858" si="4901">20*LOG(((1+$AN$9)/$AN$9)/((AR858+AR861)^2+(AS858+AS861)^2)^0.5)</f>
        <v>-25.699786763561953</v>
      </c>
      <c r="AY858" s="137">
        <f t="shared" ref="AY858" si="4902">((AR858^2+AS858^2)^0.5)/((AR861^2+AS861^2)^0.5)</f>
        <v>0.59263173872892805</v>
      </c>
      <c r="AZ858" s="13"/>
      <c r="BA858" s="36"/>
      <c r="BB858" s="36"/>
      <c r="BC858" s="36"/>
      <c r="BD858" s="36"/>
    </row>
    <row r="859" spans="2:56" ht="18.600000000000001" customHeight="1" thickBot="1">
      <c r="D859" s="3"/>
      <c r="G859" s="4"/>
      <c r="I859" s="3"/>
      <c r="L859" s="4"/>
      <c r="N859" s="3"/>
      <c r="Q859" s="4"/>
      <c r="S859" s="3"/>
      <c r="V859" s="4"/>
      <c r="X859" s="3"/>
      <c r="AA859" s="4"/>
      <c r="AC859" s="3"/>
      <c r="AF859" s="4"/>
      <c r="AH859" s="3"/>
      <c r="AK859" s="4"/>
      <c r="AM859" s="18"/>
      <c r="AN859" s="14"/>
      <c r="AO859" s="14"/>
      <c r="AP859" s="19"/>
      <c r="AR859" s="3"/>
      <c r="AU859" s="4"/>
      <c r="AY859" s="138"/>
      <c r="AZ859" s="13"/>
      <c r="BA859" s="36"/>
      <c r="BB859" s="36"/>
      <c r="BC859" s="36"/>
      <c r="BD859" s="36"/>
    </row>
    <row r="860" spans="2:56" ht="18.600000000000001" customHeight="1" thickBot="1">
      <c r="D860" s="216" t="s">
        <v>87</v>
      </c>
      <c r="E860" s="217"/>
      <c r="F860" s="218" t="s">
        <v>88</v>
      </c>
      <c r="G860" s="219"/>
      <c r="H860" s="207"/>
      <c r="I860" s="216" t="s">
        <v>89</v>
      </c>
      <c r="J860" s="217"/>
      <c r="K860" s="218" t="s">
        <v>90</v>
      </c>
      <c r="L860" s="219"/>
      <c r="N860" s="208" t="s">
        <v>7</v>
      </c>
      <c r="O860" s="209"/>
      <c r="P860" s="210" t="s">
        <v>8</v>
      </c>
      <c r="Q860" s="211"/>
      <c r="S860" s="216" t="s">
        <v>91</v>
      </c>
      <c r="T860" s="217"/>
      <c r="U860" s="218" t="s">
        <v>92</v>
      </c>
      <c r="V860" s="219"/>
      <c r="W860" s="22"/>
      <c r="X860" s="208" t="s">
        <v>93</v>
      </c>
      <c r="Y860" s="209"/>
      <c r="Z860" s="210" t="s">
        <v>94</v>
      </c>
      <c r="AA860" s="211"/>
      <c r="AB860" s="22"/>
      <c r="AC860" s="216" t="s">
        <v>3</v>
      </c>
      <c r="AD860" s="217"/>
      <c r="AE860" s="218" t="s">
        <v>2</v>
      </c>
      <c r="AF860" s="219"/>
      <c r="AG860" s="22"/>
      <c r="AH860" s="208" t="s">
        <v>95</v>
      </c>
      <c r="AI860" s="209"/>
      <c r="AJ860" s="210" t="s">
        <v>96</v>
      </c>
      <c r="AK860" s="211"/>
      <c r="AL860" s="22"/>
      <c r="AM860" s="216" t="s">
        <v>97</v>
      </c>
      <c r="AN860" s="217"/>
      <c r="AO860" s="218" t="s">
        <v>98</v>
      </c>
      <c r="AP860" s="219"/>
      <c r="AR860" s="208" t="s">
        <v>99</v>
      </c>
      <c r="AS860" s="209"/>
      <c r="AT860" s="210" t="s">
        <v>100</v>
      </c>
      <c r="AU860" s="211"/>
      <c r="AW860" s="48" t="s">
        <v>10</v>
      </c>
      <c r="AY860" s="139" t="s">
        <v>47</v>
      </c>
      <c r="AZ860" s="13"/>
      <c r="BA860" s="36"/>
      <c r="BB860" s="36"/>
      <c r="BC860" s="36"/>
      <c r="BD860" s="36"/>
    </row>
    <row r="861" spans="2:56" ht="18.600000000000001" customHeight="1" thickTop="1" thickBot="1">
      <c r="D861" s="1">
        <v>0</v>
      </c>
      <c r="E861" s="8">
        <f t="shared" ref="E861" si="4903">$E$9*$B858</f>
        <v>1.3941066000000002</v>
      </c>
      <c r="F861" s="2">
        <v>1</v>
      </c>
      <c r="G861" s="8">
        <v>0</v>
      </c>
      <c r="I861" s="1">
        <v>0</v>
      </c>
      <c r="J861" s="9">
        <v>0</v>
      </c>
      <c r="K861" s="2">
        <v>1</v>
      </c>
      <c r="L861" s="8">
        <v>0</v>
      </c>
      <c r="N861" s="1">
        <f t="shared" ref="N861" si="4904">D861*I858+F861*I861-E861*J858-G861*J861</f>
        <v>0</v>
      </c>
      <c r="O861" s="9">
        <f t="shared" ref="O861" si="4905">(D861*J858+E861*I858+F861*J861+G861*I861)</f>
        <v>1.3941066000000002</v>
      </c>
      <c r="P861" s="2">
        <f t="shared" ref="P861" si="4906">D861*K858+F861*K861-E861*L858-G861*L861</f>
        <v>5.2148337373666678</v>
      </c>
      <c r="Q861" s="8">
        <f t="shared" ref="Q861" si="4907">(D861*L858+E861*K858+F861*L861+G861*K861)</f>
        <v>0</v>
      </c>
      <c r="S861" s="1">
        <v>0</v>
      </c>
      <c r="T861" s="8">
        <f t="shared" ref="T861" si="4908">$T$9*$B858</f>
        <v>2.9748533999999998</v>
      </c>
      <c r="U861" s="2">
        <v>1</v>
      </c>
      <c r="V861" s="8">
        <v>0</v>
      </c>
      <c r="X861" s="1">
        <f t="shared" ref="X861" si="4909">N861*S858+P861*S861-O861*T858-Q861*T861</f>
        <v>0</v>
      </c>
      <c r="Y861" s="9">
        <f t="shared" ref="Y861" si="4910">(N861*T858+O861*S858+P861*T861+Q861*S861)</f>
        <v>16.907472474039938</v>
      </c>
      <c r="Z861" s="2">
        <f t="shared" ref="Z861" si="4911">N861*U858+P861*U861-O861*V858-Q861*V861</f>
        <v>5.2148337373666678</v>
      </c>
      <c r="AA861" s="8">
        <f t="shared" ref="AA861" si="4912">(N861*V858+O861*U858+P861*V861+Q861*U861)</f>
        <v>0</v>
      </c>
      <c r="AB861" s="22"/>
      <c r="AC861" s="1">
        <v>0</v>
      </c>
      <c r="AD861" s="9">
        <v>0</v>
      </c>
      <c r="AE861" s="2">
        <v>1</v>
      </c>
      <c r="AF861" s="8">
        <v>0</v>
      </c>
      <c r="AH861" s="1">
        <f t="shared" ref="AH861" si="4913">X861*AC858+Z861*AC861-Y861*AD858-AA861*AD861</f>
        <v>0</v>
      </c>
      <c r="AI861" s="9">
        <f t="shared" ref="AI861" si="4914">(X861*AD858+Y861*AC858+Z861*AD861+AA861*AC861)</f>
        <v>16.907472474039938</v>
      </c>
      <c r="AJ861" s="2">
        <f t="shared" ref="AJ861" si="4915">X861*AE858+Z861*AE861-Y861*AF858-AA861*AF861</f>
        <v>-28.503694658182745</v>
      </c>
      <c r="AK861" s="8">
        <f t="shared" ref="AK861" si="4916">(X861*AF858+Y861*AE858+Z861*AF861+AA861*AE861)</f>
        <v>0</v>
      </c>
      <c r="AM861" s="20">
        <f t="shared" ref="AM861" si="4917">1/$AN$9</f>
        <v>1</v>
      </c>
      <c r="AN861" s="27">
        <v>0</v>
      </c>
      <c r="AO861" s="21">
        <v>1</v>
      </c>
      <c r="AP861" s="26">
        <v>0</v>
      </c>
      <c r="AR861" s="1">
        <f t="shared" ref="AR861" si="4918">AH861*AM858+AJ861*AM861-AI861*AN858-AK861*AN861</f>
        <v>-28.503694658182745</v>
      </c>
      <c r="AS861" s="9">
        <f t="shared" ref="AS861" si="4919">(AH861*AN858+AI861*AM858+AJ861*AN861+AK861*AM861)</f>
        <v>16.907472474039938</v>
      </c>
      <c r="AT861" s="2">
        <f t="shared" ref="AT861" si="4920">AH861*AO858+AJ861*AO861-AI861*AP858-AK861*AP861</f>
        <v>-28.503694658182745</v>
      </c>
      <c r="AU861" s="8">
        <f t="shared" ref="AU861" si="4921">(AH861*AP858+AI861*AO858+AJ861*AP861+AK861*AO861)</f>
        <v>0</v>
      </c>
      <c r="AW861" s="49">
        <f t="shared" ref="AW861" si="4922">(180/PI())*ATAN(-1*(AS858/AR858))</f>
        <v>-59.412974094539493</v>
      </c>
      <c r="AY861" s="140">
        <f t="shared" ref="AY861" si="4923">20*LOG(((1-(10^(AW858/20)^2)*(1-((1-AY858)/(1+AY858))^2))^0.5))</f>
        <v>-1.0938722918886274E-2</v>
      </c>
      <c r="AZ861" s="13"/>
      <c r="BA861" s="36"/>
      <c r="BB861" s="36"/>
      <c r="BC861" s="36"/>
      <c r="BD861" s="36"/>
    </row>
    <row r="862" spans="2:56" ht="18.600000000000001" customHeight="1">
      <c r="AY862" s="37"/>
    </row>
    <row r="863" spans="2:56" ht="18.600000000000001" customHeight="1" thickBot="1">
      <c r="D863" s="22" t="s">
        <v>60</v>
      </c>
      <c r="E863" s="22"/>
      <c r="F863" s="22"/>
      <c r="G863" s="22"/>
      <c r="H863" s="22"/>
      <c r="I863" s="22" t="s">
        <v>61</v>
      </c>
      <c r="J863" s="22"/>
      <c r="K863" s="22"/>
      <c r="L863" s="22"/>
      <c r="M863" s="23"/>
      <c r="N863" s="23"/>
      <c r="O863" s="28" t="s">
        <v>62</v>
      </c>
      <c r="P863" s="23"/>
      <c r="Q863" s="23"/>
      <c r="R863" s="23"/>
      <c r="S863" s="22"/>
      <c r="T863" s="22" t="s">
        <v>63</v>
      </c>
      <c r="U863" s="23"/>
      <c r="V863" s="23"/>
      <c r="W863" s="23"/>
      <c r="X863" s="23"/>
      <c r="Y863" s="28" t="s">
        <v>64</v>
      </c>
      <c r="Z863" s="23"/>
      <c r="AA863" s="23"/>
      <c r="AB863" s="23"/>
      <c r="AC863" s="28" t="s">
        <v>65</v>
      </c>
      <c r="AD863" s="22"/>
      <c r="AE863" s="22"/>
      <c r="AF863" s="22"/>
      <c r="AG863" s="22"/>
      <c r="AH863" s="23"/>
      <c r="AI863" s="28" t="s">
        <v>66</v>
      </c>
      <c r="AJ863" s="23"/>
      <c r="AK863" s="23"/>
      <c r="AL863" s="22"/>
      <c r="AM863" s="28" t="s">
        <v>67</v>
      </c>
      <c r="AN863" s="22"/>
      <c r="AO863" s="23"/>
      <c r="AP863" s="23"/>
      <c r="AQ863" s="23"/>
      <c r="AR863" s="23"/>
      <c r="AS863" s="28" t="s">
        <v>68</v>
      </c>
      <c r="AT863" s="23"/>
      <c r="AU863" s="23"/>
    </row>
    <row r="864" spans="2:56" ht="18.600000000000001" customHeight="1" thickBot="1">
      <c r="B864" s="11"/>
      <c r="D864" s="212" t="s">
        <v>69</v>
      </c>
      <c r="E864" s="213"/>
      <c r="F864" s="214" t="s">
        <v>70</v>
      </c>
      <c r="G864" s="215"/>
      <c r="H864" s="207"/>
      <c r="I864" s="212" t="s">
        <v>71</v>
      </c>
      <c r="J864" s="213"/>
      <c r="K864" s="214" t="s">
        <v>72</v>
      </c>
      <c r="L864" s="215"/>
      <c r="M864" s="23"/>
      <c r="N864" s="208" t="s">
        <v>73</v>
      </c>
      <c r="O864" s="209"/>
      <c r="P864" s="210" t="s">
        <v>74</v>
      </c>
      <c r="Q864" s="211"/>
      <c r="R864" s="23"/>
      <c r="S864" s="212" t="s">
        <v>75</v>
      </c>
      <c r="T864" s="213"/>
      <c r="U864" s="214" t="s">
        <v>76</v>
      </c>
      <c r="V864" s="215"/>
      <c r="W864" s="22"/>
      <c r="X864" s="208" t="s">
        <v>77</v>
      </c>
      <c r="Y864" s="209"/>
      <c r="Z864" s="210" t="s">
        <v>78</v>
      </c>
      <c r="AA864" s="211"/>
      <c r="AB864" s="22"/>
      <c r="AC864" s="212" t="s">
        <v>79</v>
      </c>
      <c r="AD864" s="213"/>
      <c r="AE864" s="214" t="s">
        <v>80</v>
      </c>
      <c r="AF864" s="215"/>
      <c r="AG864" s="22"/>
      <c r="AH864" s="208" t="s">
        <v>81</v>
      </c>
      <c r="AI864" s="209"/>
      <c r="AJ864" s="210" t="s">
        <v>82</v>
      </c>
      <c r="AK864" s="211"/>
      <c r="AL864" s="22"/>
      <c r="AM864" s="212" t="s">
        <v>83</v>
      </c>
      <c r="AN864" s="213"/>
      <c r="AO864" s="214" t="s">
        <v>84</v>
      </c>
      <c r="AP864" s="215"/>
      <c r="AQ864" s="23"/>
      <c r="AR864" s="208" t="s">
        <v>85</v>
      </c>
      <c r="AS864" s="209"/>
      <c r="AT864" s="210" t="s">
        <v>86</v>
      </c>
      <c r="AU864" s="211"/>
      <c r="AW864" s="29" t="s">
        <v>4</v>
      </c>
      <c r="AY864" s="136" t="s">
        <v>46</v>
      </c>
      <c r="AZ864" s="13"/>
      <c r="BA864" s="36"/>
      <c r="BB864" s="36"/>
      <c r="BC864" s="36"/>
      <c r="BD864" s="36"/>
    </row>
    <row r="865" spans="2:56" ht="18.600000000000001" customHeight="1" thickTop="1" thickBot="1">
      <c r="B865" s="40">
        <v>2.48</v>
      </c>
      <c r="D865" s="1">
        <v>1</v>
      </c>
      <c r="E865" s="7">
        <v>0</v>
      </c>
      <c r="F865" s="2">
        <v>0</v>
      </c>
      <c r="G865" s="8">
        <v>0</v>
      </c>
      <c r="I865" s="1">
        <v>1</v>
      </c>
      <c r="J865" s="9">
        <v>0</v>
      </c>
      <c r="K865" s="2">
        <v>0</v>
      </c>
      <c r="L865" s="9">
        <f t="shared" ref="L865" si="4924">IF(0=(1-$J$9*$K$9*$B865^2),10^14,$B865*$K$9/(1-$J$9*$K$9*$B865^2))</f>
        <v>-2.9388356702538312</v>
      </c>
      <c r="N865" s="1">
        <f t="shared" ref="N865" si="4925">D865*I865+F865*I868-E865*J865-G865*J868</f>
        <v>1</v>
      </c>
      <c r="O865" s="9">
        <f t="shared" ref="O865" si="4926">(D865*J865+E865*I865+F865*J868+G865*I868)</f>
        <v>0</v>
      </c>
      <c r="P865" s="2">
        <f t="shared" ref="P865" si="4927">D865*K865+F865*K868-E865*L865-G865*L868</f>
        <v>0</v>
      </c>
      <c r="Q865" s="8">
        <f t="shared" ref="Q865" si="4928">(D865*L865+E865*K865+F865*L868+G865*K868)</f>
        <v>-2.9388356702538312</v>
      </c>
      <c r="S865" s="1">
        <v>1</v>
      </c>
      <c r="T865" s="7">
        <v>0</v>
      </c>
      <c r="U865" s="2">
        <v>0</v>
      </c>
      <c r="V865" s="8">
        <v>0</v>
      </c>
      <c r="X865" s="1">
        <f t="shared" ref="X865" si="4929">N865*S865+P865*S868-O865*T865-Q865*T868</f>
        <v>9.8136833774495127</v>
      </c>
      <c r="Y865" s="9">
        <f t="shared" ref="Y865" si="4930">(N865*T865+O865*S865+P865*T868+Q865*S868)</f>
        <v>0</v>
      </c>
      <c r="Z865" s="2">
        <f t="shared" ref="Z865" si="4931">N865*U865+P865*U868-O865*V865-Q865*V868</f>
        <v>0</v>
      </c>
      <c r="AA865" s="8">
        <f t="shared" ref="AA865" si="4932">(N865*V865+O865*U865+P865*V868+Q865*U868)</f>
        <v>-2.9388356702538312</v>
      </c>
      <c r="AB865" s="22"/>
      <c r="AC865" s="1">
        <v>1</v>
      </c>
      <c r="AD865" s="9">
        <v>0</v>
      </c>
      <c r="AE865" s="2">
        <v>0</v>
      </c>
      <c r="AF865" s="9">
        <f t="shared" ref="AF865" si="4933">$B865*$AE$9</f>
        <v>2.0105111999999998</v>
      </c>
      <c r="AH865" s="1">
        <f t="shared" ref="AH865" si="4934">X865*AC865+Z865*AC868-Y865*AD865-AA865*AD868</f>
        <v>9.8136833774495127</v>
      </c>
      <c r="AI865" s="9">
        <f t="shared" ref="AI865" si="4935">(X865*AD865+Y865*AC865+Z865*AD868+AA865*AC868)</f>
        <v>0</v>
      </c>
      <c r="AJ865" s="2">
        <f t="shared" ref="AJ865" si="4936">X865*AE865+Z865*AE868-Y865*AF865-AA865*AF868</f>
        <v>0</v>
      </c>
      <c r="AK865" s="8">
        <f t="shared" ref="AK865" si="4937">(X865*AF865+Y865*AE865+Z865*AF868+AA865*AE868)</f>
        <v>16.791684673362241</v>
      </c>
      <c r="AM865" s="18">
        <v>1</v>
      </c>
      <c r="AN865" s="25">
        <v>0</v>
      </c>
      <c r="AO865" s="14">
        <v>0</v>
      </c>
      <c r="AP865" s="24">
        <v>0</v>
      </c>
      <c r="AR865" s="1">
        <f t="shared" ref="AR865" si="4938">AH865*AM865+AJ865*AM868-AI865*AN865-AK865*AN868</f>
        <v>9.8136833774495127</v>
      </c>
      <c r="AS865" s="9">
        <f t="shared" ref="AS865" si="4939">(AH865*AN865+AI865*AM865+AJ865*AN868+AK865*AM868)</f>
        <v>16.791684673362241</v>
      </c>
      <c r="AT865" s="2">
        <f t="shared" ref="AT865" si="4940">AH865*AO865+AJ865*AO868-AI865*AP865-AK865*AP868</f>
        <v>0</v>
      </c>
      <c r="AU865" s="8">
        <f t="shared" ref="AU865" si="4941">(AH865*AP865+AI865*AO865+AJ865*AP868+AK865*AO868)</f>
        <v>16.791684673362241</v>
      </c>
      <c r="AW865" s="30">
        <f t="shared" ref="AW865" si="4942">20*LOG(((1+$AN$9)/$AN$9)/((AR865+AR868)^2+(AS865+AS868)^2)^0.5)</f>
        <v>-25.687485197401671</v>
      </c>
      <c r="AY865" s="137">
        <f t="shared" ref="AY865" si="4943">((AR865^2+AS865^2)^0.5)/((AR868^2+AS868^2)^0.5)</f>
        <v>0.58598882037289057</v>
      </c>
      <c r="AZ865" s="13"/>
      <c r="BA865" s="36"/>
      <c r="BB865" s="36"/>
      <c r="BC865" s="36"/>
      <c r="BD865" s="36"/>
    </row>
    <row r="866" spans="2:56" ht="18.600000000000001" customHeight="1" thickBot="1">
      <c r="D866" s="3"/>
      <c r="G866" s="4"/>
      <c r="I866" s="3"/>
      <c r="L866" s="4"/>
      <c r="N866" s="3"/>
      <c r="Q866" s="4"/>
      <c r="S866" s="3"/>
      <c r="V866" s="4"/>
      <c r="X866" s="3"/>
      <c r="AA866" s="4"/>
      <c r="AC866" s="3"/>
      <c r="AF866" s="4"/>
      <c r="AH866" s="3"/>
      <c r="AK866" s="4"/>
      <c r="AM866" s="18"/>
      <c r="AN866" s="14"/>
      <c r="AO866" s="14"/>
      <c r="AP866" s="19"/>
      <c r="AR866" s="3"/>
      <c r="AU866" s="4"/>
      <c r="AY866" s="138"/>
      <c r="AZ866" s="13"/>
      <c r="BA866" s="36"/>
      <c r="BB866" s="36"/>
      <c r="BC866" s="36"/>
      <c r="BD866" s="36"/>
    </row>
    <row r="867" spans="2:56" ht="18.600000000000001" customHeight="1" thickBot="1">
      <c r="D867" s="216" t="s">
        <v>87</v>
      </c>
      <c r="E867" s="217"/>
      <c r="F867" s="218" t="s">
        <v>88</v>
      </c>
      <c r="G867" s="219"/>
      <c r="H867" s="207"/>
      <c r="I867" s="216" t="s">
        <v>89</v>
      </c>
      <c r="J867" s="217"/>
      <c r="K867" s="218" t="s">
        <v>90</v>
      </c>
      <c r="L867" s="219"/>
      <c r="N867" s="208" t="s">
        <v>7</v>
      </c>
      <c r="O867" s="209"/>
      <c r="P867" s="210" t="s">
        <v>8</v>
      </c>
      <c r="Q867" s="211"/>
      <c r="S867" s="216" t="s">
        <v>91</v>
      </c>
      <c r="T867" s="217"/>
      <c r="U867" s="218" t="s">
        <v>92</v>
      </c>
      <c r="V867" s="219"/>
      <c r="W867" s="22"/>
      <c r="X867" s="208" t="s">
        <v>93</v>
      </c>
      <c r="Y867" s="209"/>
      <c r="Z867" s="210" t="s">
        <v>94</v>
      </c>
      <c r="AA867" s="211"/>
      <c r="AB867" s="22"/>
      <c r="AC867" s="216" t="s">
        <v>3</v>
      </c>
      <c r="AD867" s="217"/>
      <c r="AE867" s="218" t="s">
        <v>2</v>
      </c>
      <c r="AF867" s="219"/>
      <c r="AG867" s="22"/>
      <c r="AH867" s="208" t="s">
        <v>95</v>
      </c>
      <c r="AI867" s="209"/>
      <c r="AJ867" s="210" t="s">
        <v>96</v>
      </c>
      <c r="AK867" s="211"/>
      <c r="AL867" s="22"/>
      <c r="AM867" s="216" t="s">
        <v>97</v>
      </c>
      <c r="AN867" s="217"/>
      <c r="AO867" s="218" t="s">
        <v>98</v>
      </c>
      <c r="AP867" s="219"/>
      <c r="AR867" s="208" t="s">
        <v>99</v>
      </c>
      <c r="AS867" s="209"/>
      <c r="AT867" s="210" t="s">
        <v>100</v>
      </c>
      <c r="AU867" s="211"/>
      <c r="AW867" s="48" t="s">
        <v>10</v>
      </c>
      <c r="AY867" s="139" t="s">
        <v>47</v>
      </c>
      <c r="AZ867" s="13"/>
      <c r="BA867" s="36"/>
      <c r="BB867" s="36"/>
      <c r="BC867" s="36"/>
      <c r="BD867" s="36"/>
    </row>
    <row r="868" spans="2:56" ht="18.600000000000001" customHeight="1" thickTop="1" thickBot="1">
      <c r="D868" s="1">
        <v>0</v>
      </c>
      <c r="E868" s="8">
        <f t="shared" ref="E868" si="4944">$E$9*$B865</f>
        <v>1.4054408</v>
      </c>
      <c r="F868" s="2">
        <v>1</v>
      </c>
      <c r="G868" s="8">
        <v>0</v>
      </c>
      <c r="I868" s="1">
        <v>0</v>
      </c>
      <c r="J868" s="9">
        <v>0</v>
      </c>
      <c r="K868" s="2">
        <v>1</v>
      </c>
      <c r="L868" s="8">
        <v>0</v>
      </c>
      <c r="N868" s="1">
        <f t="shared" ref="N868" si="4945">D868*I865+F868*I868-E868*J865-G868*J868</f>
        <v>0</v>
      </c>
      <c r="O868" s="9">
        <f t="shared" ref="O868" si="4946">(D868*J865+E868*I865+F868*J868+G868*I868)</f>
        <v>1.4054408</v>
      </c>
      <c r="P868" s="2">
        <f t="shared" ref="P868" si="4947">D868*K865+F868*K868-E868*L865-G868*L868</f>
        <v>5.1303595554700809</v>
      </c>
      <c r="Q868" s="8">
        <f t="shared" ref="Q868" si="4948">(D868*L865+E868*K865+F868*L868+G868*K868)</f>
        <v>0</v>
      </c>
      <c r="S868" s="1">
        <v>0</v>
      </c>
      <c r="T868" s="8">
        <f t="shared" ref="T868" si="4949">$T$9*$B865</f>
        <v>2.9990391999999999</v>
      </c>
      <c r="U868" s="2">
        <v>1</v>
      </c>
      <c r="V868" s="8">
        <v>0</v>
      </c>
      <c r="X868" s="1">
        <f t="shared" ref="X868" si="4950">N868*S865+P868*S868-O868*T865-Q868*T868</f>
        <v>0</v>
      </c>
      <c r="Y868" s="9">
        <f t="shared" ref="Y868" si="4951">(N868*T865+O868*S865+P868*T868+Q868*S868)</f>
        <v>16.791590216949345</v>
      </c>
      <c r="Z868" s="2">
        <f t="shared" ref="Z868" si="4952">N868*U865+P868*U868-O868*V865-Q868*V868</f>
        <v>5.1303595554700809</v>
      </c>
      <c r="AA868" s="8">
        <f t="shared" ref="AA868" si="4953">(N868*V865+O868*U865+P868*V868+Q868*U868)</f>
        <v>0</v>
      </c>
      <c r="AB868" s="22"/>
      <c r="AC868" s="1">
        <v>0</v>
      </c>
      <c r="AD868" s="9">
        <v>0</v>
      </c>
      <c r="AE868" s="2">
        <v>1</v>
      </c>
      <c r="AF868" s="8">
        <v>0</v>
      </c>
      <c r="AH868" s="1">
        <f t="shared" ref="AH868" si="4954">X868*AC865+Z868*AC868-Y868*AD865-AA868*AD868</f>
        <v>0</v>
      </c>
      <c r="AI868" s="9">
        <f t="shared" ref="AI868" si="4955">(X868*AD865+Y868*AC865+Z868*AD868+AA868*AC868)</f>
        <v>16.791590216949345</v>
      </c>
      <c r="AJ868" s="2">
        <f t="shared" ref="AJ868" si="4956">X868*AE865+Z868*AE868-Y868*AF865-AA868*AF868</f>
        <v>-28.629320641517005</v>
      </c>
      <c r="AK868" s="8">
        <f t="shared" ref="AK868" si="4957">(X868*AF865+Y868*AE865+Z868*AF868+AA868*AE868)</f>
        <v>0</v>
      </c>
      <c r="AM868" s="20">
        <f t="shared" ref="AM868" si="4958">1/$AN$9</f>
        <v>1</v>
      </c>
      <c r="AN868" s="27">
        <v>0</v>
      </c>
      <c r="AO868" s="21">
        <v>1</v>
      </c>
      <c r="AP868" s="26">
        <v>0</v>
      </c>
      <c r="AR868" s="1">
        <f t="shared" ref="AR868" si="4959">AH868*AM865+AJ868*AM868-AI868*AN865-AK868*AN868</f>
        <v>-28.629320641517005</v>
      </c>
      <c r="AS868" s="9">
        <f t="shared" ref="AS868" si="4960">(AH868*AN865+AI868*AM865+AJ868*AN868+AK868*AM868)</f>
        <v>16.791590216949345</v>
      </c>
      <c r="AT868" s="2">
        <f t="shared" ref="AT868" si="4961">AH868*AO865+AJ868*AO868-AI868*AP865-AK868*AP868</f>
        <v>-28.629320641517005</v>
      </c>
      <c r="AU868" s="8">
        <f t="shared" ref="AU868" si="4962">(AH868*AP865+AI868*AO865+AJ868*AP868+AK868*AO868)</f>
        <v>0</v>
      </c>
      <c r="AW868" s="49">
        <f t="shared" ref="AW868" si="4963">(180/PI())*ATAN(-1*(AS865/AR865))</f>
        <v>-59.696400678946254</v>
      </c>
      <c r="AY868" s="140">
        <f t="shared" ref="AY868" si="4964">20*LOG(((1-(10^(AW865/20)^2)*(1-((1-AY865)/(1+AY865))^2))^0.5))</f>
        <v>-1.0937842046529707E-2</v>
      </c>
      <c r="AZ868" s="13"/>
      <c r="BA868" s="36"/>
      <c r="BB868" s="36"/>
      <c r="BC868" s="36"/>
      <c r="BD868" s="36"/>
    </row>
    <row r="869" spans="2:56" ht="18.600000000000001" customHeight="1">
      <c r="AY869" s="37"/>
    </row>
    <row r="870" spans="2:56" ht="18.600000000000001" customHeight="1" thickBot="1">
      <c r="D870" s="22" t="s">
        <v>60</v>
      </c>
      <c r="E870" s="22"/>
      <c r="F870" s="22"/>
      <c r="G870" s="22"/>
      <c r="H870" s="22"/>
      <c r="I870" s="22" t="s">
        <v>61</v>
      </c>
      <c r="J870" s="22"/>
      <c r="K870" s="22"/>
      <c r="L870" s="22"/>
      <c r="M870" s="23"/>
      <c r="N870" s="23"/>
      <c r="O870" s="28" t="s">
        <v>62</v>
      </c>
      <c r="P870" s="23"/>
      <c r="Q870" s="23"/>
      <c r="R870" s="23"/>
      <c r="S870" s="22"/>
      <c r="T870" s="22" t="s">
        <v>63</v>
      </c>
      <c r="U870" s="23"/>
      <c r="V870" s="23"/>
      <c r="W870" s="23"/>
      <c r="X870" s="23"/>
      <c r="Y870" s="28" t="s">
        <v>64</v>
      </c>
      <c r="Z870" s="23"/>
      <c r="AA870" s="23"/>
      <c r="AB870" s="23"/>
      <c r="AC870" s="28" t="s">
        <v>65</v>
      </c>
      <c r="AD870" s="22"/>
      <c r="AE870" s="22"/>
      <c r="AF870" s="22"/>
      <c r="AG870" s="22"/>
      <c r="AH870" s="23"/>
      <c r="AI870" s="28" t="s">
        <v>66</v>
      </c>
      <c r="AJ870" s="23"/>
      <c r="AK870" s="23"/>
      <c r="AL870" s="22"/>
      <c r="AM870" s="28" t="s">
        <v>67</v>
      </c>
      <c r="AN870" s="22"/>
      <c r="AO870" s="23"/>
      <c r="AP870" s="23"/>
      <c r="AQ870" s="23"/>
      <c r="AR870" s="23"/>
      <c r="AS870" s="28" t="s">
        <v>68</v>
      </c>
      <c r="AT870" s="23"/>
      <c r="AU870" s="23"/>
    </row>
    <row r="871" spans="2:56" ht="18.600000000000001" customHeight="1" thickBot="1">
      <c r="B871" s="11"/>
      <c r="D871" s="212" t="s">
        <v>69</v>
      </c>
      <c r="E871" s="213"/>
      <c r="F871" s="214" t="s">
        <v>70</v>
      </c>
      <c r="G871" s="215"/>
      <c r="H871" s="207"/>
      <c r="I871" s="212" t="s">
        <v>71</v>
      </c>
      <c r="J871" s="213"/>
      <c r="K871" s="214" t="s">
        <v>72</v>
      </c>
      <c r="L871" s="215"/>
      <c r="M871" s="23"/>
      <c r="N871" s="208" t="s">
        <v>73</v>
      </c>
      <c r="O871" s="209"/>
      <c r="P871" s="210" t="s">
        <v>74</v>
      </c>
      <c r="Q871" s="211"/>
      <c r="R871" s="23"/>
      <c r="S871" s="212" t="s">
        <v>75</v>
      </c>
      <c r="T871" s="213"/>
      <c r="U871" s="214" t="s">
        <v>76</v>
      </c>
      <c r="V871" s="215"/>
      <c r="W871" s="22"/>
      <c r="X871" s="208" t="s">
        <v>77</v>
      </c>
      <c r="Y871" s="209"/>
      <c r="Z871" s="210" t="s">
        <v>78</v>
      </c>
      <c r="AA871" s="211"/>
      <c r="AB871" s="22"/>
      <c r="AC871" s="212" t="s">
        <v>79</v>
      </c>
      <c r="AD871" s="213"/>
      <c r="AE871" s="214" t="s">
        <v>80</v>
      </c>
      <c r="AF871" s="215"/>
      <c r="AG871" s="22"/>
      <c r="AH871" s="208" t="s">
        <v>81</v>
      </c>
      <c r="AI871" s="209"/>
      <c r="AJ871" s="210" t="s">
        <v>82</v>
      </c>
      <c r="AK871" s="211"/>
      <c r="AL871" s="22"/>
      <c r="AM871" s="212" t="s">
        <v>83</v>
      </c>
      <c r="AN871" s="213"/>
      <c r="AO871" s="214" t="s">
        <v>84</v>
      </c>
      <c r="AP871" s="215"/>
      <c r="AQ871" s="23"/>
      <c r="AR871" s="208" t="s">
        <v>85</v>
      </c>
      <c r="AS871" s="209"/>
      <c r="AT871" s="210" t="s">
        <v>86</v>
      </c>
      <c r="AU871" s="211"/>
      <c r="AW871" s="29" t="s">
        <v>4</v>
      </c>
      <c r="AY871" s="136" t="s">
        <v>46</v>
      </c>
      <c r="AZ871" s="13"/>
      <c r="BA871" s="36"/>
      <c r="BB871" s="36"/>
      <c r="BC871" s="36"/>
      <c r="BD871" s="36"/>
    </row>
    <row r="872" spans="2:56" ht="18.600000000000001" customHeight="1" thickTop="1" thickBot="1">
      <c r="B872" s="40">
        <v>2.5</v>
      </c>
      <c r="D872" s="1">
        <v>1</v>
      </c>
      <c r="E872" s="7">
        <v>0</v>
      </c>
      <c r="F872" s="2">
        <v>0</v>
      </c>
      <c r="G872" s="8">
        <v>0</v>
      </c>
      <c r="I872" s="1">
        <v>1</v>
      </c>
      <c r="J872" s="9">
        <v>0</v>
      </c>
      <c r="K872" s="2">
        <v>0</v>
      </c>
      <c r="L872" s="9">
        <f t="shared" ref="L872" si="4965">IF(0=(1-$J$9*$K$9*$B872^2),10^14,$B872*$K$9/(1-$J$9*$K$9*$B872^2))</f>
        <v>-2.8593867146757455</v>
      </c>
      <c r="N872" s="1">
        <f t="shared" ref="N872" si="4966">D872*I872+F872*I875-E872*J872-G872*J875</f>
        <v>1</v>
      </c>
      <c r="O872" s="9">
        <f t="shared" ref="O872" si="4967">(D872*J872+E872*I872+F872*J875+G872*I875)</f>
        <v>0</v>
      </c>
      <c r="P872" s="2">
        <f t="shared" ref="P872" si="4968">D872*K872+F872*K875-E872*L872-G872*L875</f>
        <v>0</v>
      </c>
      <c r="Q872" s="8">
        <f t="shared" ref="Q872" si="4969">(D872*L872+E872*K872+F872*L875+G872*K875)</f>
        <v>-2.8593867146757455</v>
      </c>
      <c r="S872" s="1">
        <v>1</v>
      </c>
      <c r="T872" s="7">
        <v>0</v>
      </c>
      <c r="U872" s="2">
        <v>0</v>
      </c>
      <c r="V872" s="8">
        <v>0</v>
      </c>
      <c r="X872" s="1">
        <f t="shared" ref="X872" si="4970">N872*S872+P872*S875-O872*T872-Q872*T875</f>
        <v>9.6445694004755804</v>
      </c>
      <c r="Y872" s="9">
        <f t="shared" ref="Y872" si="4971">(N872*T872+O872*S872+P872*T875+Q872*S875)</f>
        <v>0</v>
      </c>
      <c r="Z872" s="2">
        <f t="shared" ref="Z872" si="4972">N872*U872+P872*U875-O872*V872-Q872*V875</f>
        <v>0</v>
      </c>
      <c r="AA872" s="8">
        <f t="shared" ref="AA872" si="4973">(N872*V872+O872*U872+P872*V875+Q872*U875)</f>
        <v>-2.8593867146757455</v>
      </c>
      <c r="AB872" s="22"/>
      <c r="AC872" s="1">
        <v>1</v>
      </c>
      <c r="AD872" s="9">
        <v>0</v>
      </c>
      <c r="AE872" s="2">
        <v>0</v>
      </c>
      <c r="AF872" s="9">
        <f t="shared" ref="AF872" si="4974">$B872*$AE$9</f>
        <v>2.0267249999999999</v>
      </c>
      <c r="AH872" s="1">
        <f t="shared" ref="AH872" si="4975">X872*AC872+Z872*AC875-Y872*AD872-AA872*AD875</f>
        <v>9.6445694004755804</v>
      </c>
      <c r="AI872" s="9">
        <f t="shared" ref="AI872" si="4976">(X872*AD872+Y872*AC872+Z872*AD875+AA872*AC875)</f>
        <v>0</v>
      </c>
      <c r="AJ872" s="2">
        <f t="shared" ref="AJ872" si="4977">X872*AE872+Z872*AE875-Y872*AF872-AA872*AF875</f>
        <v>0</v>
      </c>
      <c r="AK872" s="8">
        <f t="shared" ref="AK872" si="4978">(X872*AF872+Y872*AE872+Z872*AF875+AA872*AE875)</f>
        <v>16.687503203503123</v>
      </c>
      <c r="AM872" s="18">
        <v>1</v>
      </c>
      <c r="AN872" s="25">
        <v>0</v>
      </c>
      <c r="AO872" s="14">
        <v>0</v>
      </c>
      <c r="AP872" s="24">
        <v>0</v>
      </c>
      <c r="AR872" s="1">
        <f t="shared" ref="AR872" si="4979">AH872*AM872+AJ872*AM875-AI872*AN872-AK872*AN875</f>
        <v>9.6445694004755804</v>
      </c>
      <c r="AS872" s="9">
        <f t="shared" ref="AS872" si="4980">(AH872*AN872+AI872*AM872+AJ872*AN875+AK872*AM875)</f>
        <v>16.687503203503123</v>
      </c>
      <c r="AT872" s="2">
        <f t="shared" ref="AT872" si="4981">AH872*AO872+AJ872*AO875-AI872*AP872-AK872*AP875</f>
        <v>0</v>
      </c>
      <c r="AU872" s="8">
        <f t="shared" ref="AU872" si="4982">(AH872*AP872+AI872*AO872+AJ872*AP875+AK872*AO875)</f>
        <v>16.687503203503123</v>
      </c>
      <c r="AW872" s="30">
        <f t="shared" ref="AW872" si="4983">20*LOG(((1+$AN$9)/$AN$9)/((AR872+AR875)^2+(AS872+AS875)^2)^0.5)</f>
        <v>-25.681004132138298</v>
      </c>
      <c r="AY872" s="137">
        <f t="shared" ref="AY872" si="4984">((AR872^2+AS872^2)^0.5)/((AR875^2+AS875^2)^0.5)</f>
        <v>0.57951412374628941</v>
      </c>
      <c r="AZ872" s="13"/>
      <c r="BA872" s="36"/>
      <c r="BB872" s="36"/>
      <c r="BC872" s="36"/>
      <c r="BD872" s="36"/>
    </row>
    <row r="873" spans="2:56" ht="18.600000000000001" customHeight="1" thickBot="1">
      <c r="D873" s="3"/>
      <c r="G873" s="4"/>
      <c r="I873" s="3"/>
      <c r="L873" s="4"/>
      <c r="N873" s="3"/>
      <c r="Q873" s="4"/>
      <c r="S873" s="3"/>
      <c r="V873" s="4"/>
      <c r="X873" s="3"/>
      <c r="AA873" s="4"/>
      <c r="AC873" s="3"/>
      <c r="AF873" s="4"/>
      <c r="AH873" s="3"/>
      <c r="AK873" s="4"/>
      <c r="AM873" s="18"/>
      <c r="AN873" s="14"/>
      <c r="AO873" s="14"/>
      <c r="AP873" s="19"/>
      <c r="AR873" s="3"/>
      <c r="AU873" s="4"/>
      <c r="AY873" s="138"/>
      <c r="AZ873" s="13"/>
      <c r="BA873" s="36"/>
      <c r="BB873" s="36"/>
      <c r="BC873" s="36"/>
      <c r="BD873" s="36"/>
    </row>
    <row r="874" spans="2:56" ht="18.600000000000001" customHeight="1" thickBot="1">
      <c r="D874" s="216" t="s">
        <v>87</v>
      </c>
      <c r="E874" s="217"/>
      <c r="F874" s="218" t="s">
        <v>88</v>
      </c>
      <c r="G874" s="219"/>
      <c r="H874" s="207"/>
      <c r="I874" s="216" t="s">
        <v>89</v>
      </c>
      <c r="J874" s="217"/>
      <c r="K874" s="218" t="s">
        <v>90</v>
      </c>
      <c r="L874" s="219"/>
      <c r="N874" s="208" t="s">
        <v>7</v>
      </c>
      <c r="O874" s="209"/>
      <c r="P874" s="210" t="s">
        <v>8</v>
      </c>
      <c r="Q874" s="211"/>
      <c r="S874" s="216" t="s">
        <v>91</v>
      </c>
      <c r="T874" s="217"/>
      <c r="U874" s="218" t="s">
        <v>92</v>
      </c>
      <c r="V874" s="219"/>
      <c r="W874" s="22"/>
      <c r="X874" s="208" t="s">
        <v>93</v>
      </c>
      <c r="Y874" s="209"/>
      <c r="Z874" s="210" t="s">
        <v>94</v>
      </c>
      <c r="AA874" s="211"/>
      <c r="AB874" s="22"/>
      <c r="AC874" s="216" t="s">
        <v>3</v>
      </c>
      <c r="AD874" s="217"/>
      <c r="AE874" s="218" t="s">
        <v>2</v>
      </c>
      <c r="AF874" s="219"/>
      <c r="AG874" s="22"/>
      <c r="AH874" s="208" t="s">
        <v>95</v>
      </c>
      <c r="AI874" s="209"/>
      <c r="AJ874" s="210" t="s">
        <v>96</v>
      </c>
      <c r="AK874" s="211"/>
      <c r="AL874" s="22"/>
      <c r="AM874" s="216" t="s">
        <v>97</v>
      </c>
      <c r="AN874" s="217"/>
      <c r="AO874" s="218" t="s">
        <v>98</v>
      </c>
      <c r="AP874" s="219"/>
      <c r="AR874" s="208" t="s">
        <v>99</v>
      </c>
      <c r="AS874" s="209"/>
      <c r="AT874" s="210" t="s">
        <v>100</v>
      </c>
      <c r="AU874" s="211"/>
      <c r="AW874" s="48" t="s">
        <v>10</v>
      </c>
      <c r="AY874" s="139" t="s">
        <v>47</v>
      </c>
      <c r="AZ874" s="13"/>
      <c r="BA874" s="36"/>
      <c r="BB874" s="36"/>
      <c r="BC874" s="36"/>
      <c r="BD874" s="36"/>
    </row>
    <row r="875" spans="2:56" ht="18.600000000000001" customHeight="1" thickTop="1" thickBot="1">
      <c r="D875" s="1">
        <v>0</v>
      </c>
      <c r="E875" s="8">
        <f t="shared" ref="E875" si="4985">$E$9*$B872</f>
        <v>1.4167750000000001</v>
      </c>
      <c r="F875" s="2">
        <v>1</v>
      </c>
      <c r="G875" s="8">
        <v>0</v>
      </c>
      <c r="I875" s="1">
        <v>0</v>
      </c>
      <c r="J875" s="9">
        <v>0</v>
      </c>
      <c r="K875" s="2">
        <v>1</v>
      </c>
      <c r="L875" s="8">
        <v>0</v>
      </c>
      <c r="N875" s="1">
        <f t="shared" ref="N875" si="4986">D875*I872+F875*I875-E875*J872-G875*J875</f>
        <v>0</v>
      </c>
      <c r="O875" s="9">
        <f t="shared" ref="O875" si="4987">(D875*J872+E875*I872+F875*J875+G875*I875)</f>
        <v>1.4167750000000001</v>
      </c>
      <c r="P875" s="2">
        <f t="shared" ref="P875" si="4988">D875*K872+F875*K875-E875*L872-G875*L875</f>
        <v>5.0511076126847296</v>
      </c>
      <c r="Q875" s="8">
        <f t="shared" ref="Q875" si="4989">(D875*L872+E875*K872+F875*L875+G875*K875)</f>
        <v>0</v>
      </c>
      <c r="S875" s="1">
        <v>0</v>
      </c>
      <c r="T875" s="8">
        <f t="shared" ref="T875" si="4990">$T$9*$B872</f>
        <v>3.0232250000000001</v>
      </c>
      <c r="U875" s="2">
        <v>1</v>
      </c>
      <c r="V875" s="8">
        <v>0</v>
      </c>
      <c r="X875" s="1">
        <f t="shared" ref="X875" si="4991">N875*S872+P875*S875-O875*T872-Q875*T875</f>
        <v>0</v>
      </c>
      <c r="Y875" s="9">
        <f t="shared" ref="Y875" si="4992">(N875*T872+O875*S872+P875*T875+Q875*S875)</f>
        <v>16.687409812358791</v>
      </c>
      <c r="Z875" s="2">
        <f t="shared" ref="Z875" si="4993">N875*U872+P875*U875-O875*V872-Q875*V875</f>
        <v>5.0511076126847296</v>
      </c>
      <c r="AA875" s="8">
        <f t="shared" ref="AA875" si="4994">(N875*V872+O875*U872+P875*V875+Q875*U875)</f>
        <v>0</v>
      </c>
      <c r="AB875" s="22"/>
      <c r="AC875" s="1">
        <v>0</v>
      </c>
      <c r="AD875" s="9">
        <v>0</v>
      </c>
      <c r="AE875" s="2">
        <v>1</v>
      </c>
      <c r="AF875" s="8">
        <v>0</v>
      </c>
      <c r="AH875" s="1">
        <f t="shared" ref="AH875" si="4995">X875*AC872+Z875*AC875-Y875*AD872-AA875*AD875</f>
        <v>0</v>
      </c>
      <c r="AI875" s="9">
        <f t="shared" ref="AI875" si="4996">(X875*AD872+Y875*AC872+Z875*AD875+AA875*AC875)</f>
        <v>16.687409812358791</v>
      </c>
      <c r="AJ875" s="2">
        <f t="shared" ref="AJ875" si="4997">X875*AE872+Z875*AE875-Y875*AF872-AA875*AF875</f>
        <v>-28.769683039268138</v>
      </c>
      <c r="AK875" s="8">
        <f t="shared" ref="AK875" si="4998">(X875*AF872+Y875*AE872+Z875*AF875+AA875*AE875)</f>
        <v>0</v>
      </c>
      <c r="AM875" s="20">
        <f t="shared" ref="AM875" si="4999">1/$AN$9</f>
        <v>1</v>
      </c>
      <c r="AN875" s="27">
        <v>0</v>
      </c>
      <c r="AO875" s="21">
        <v>1</v>
      </c>
      <c r="AP875" s="26">
        <v>0</v>
      </c>
      <c r="AR875" s="1">
        <f t="shared" ref="AR875" si="5000">AH875*AM872+AJ875*AM875-AI875*AN872-AK875*AN875</f>
        <v>-28.769683039268138</v>
      </c>
      <c r="AS875" s="9">
        <f t="shared" ref="AS875" si="5001">(AH875*AN872+AI875*AM872+AJ875*AN875+AK875*AM875)</f>
        <v>16.687409812358791</v>
      </c>
      <c r="AT875" s="2">
        <f t="shared" ref="AT875" si="5002">AH875*AO872+AJ875*AO875-AI875*AP872-AK875*AP875</f>
        <v>-28.769683039268138</v>
      </c>
      <c r="AU875" s="8">
        <f t="shared" ref="AU875" si="5003">(AH875*AP872+AI875*AO872+AJ875*AP875+AK875*AO875)</f>
        <v>0</v>
      </c>
      <c r="AW875" s="49">
        <f t="shared" ref="AW875" si="5004">(180/PI())*ATAN(-1*(AS872/AR872))</f>
        <v>-59.974165863714411</v>
      </c>
      <c r="AY875" s="140">
        <f t="shared" ref="AY875" si="5005">20*LOG(((1-(10^(AW872/20)^2)*(1-((1-AY872)/(1+AY872))^2))^0.5))</f>
        <v>-1.0922118358994436E-2</v>
      </c>
      <c r="AZ875" s="13"/>
      <c r="BA875" s="36"/>
      <c r="BB875" s="36"/>
      <c r="BC875" s="36"/>
      <c r="BD875" s="36"/>
    </row>
    <row r="876" spans="2:56" ht="18.600000000000001" customHeight="1">
      <c r="AY876" s="37"/>
    </row>
    <row r="877" spans="2:56" ht="18.600000000000001" customHeight="1" thickBot="1">
      <c r="D877" s="22" t="s">
        <v>60</v>
      </c>
      <c r="E877" s="22"/>
      <c r="F877" s="22"/>
      <c r="G877" s="22"/>
      <c r="H877" s="22"/>
      <c r="I877" s="22" t="s">
        <v>61</v>
      </c>
      <c r="J877" s="22"/>
      <c r="K877" s="22"/>
      <c r="L877" s="22"/>
      <c r="M877" s="23"/>
      <c r="N877" s="23"/>
      <c r="O877" s="28" t="s">
        <v>62</v>
      </c>
      <c r="P877" s="23"/>
      <c r="Q877" s="23"/>
      <c r="R877" s="23"/>
      <c r="S877" s="22"/>
      <c r="T877" s="22" t="s">
        <v>63</v>
      </c>
      <c r="U877" s="23"/>
      <c r="V877" s="23"/>
      <c r="W877" s="23"/>
      <c r="X877" s="23"/>
      <c r="Y877" s="28" t="s">
        <v>64</v>
      </c>
      <c r="Z877" s="23"/>
      <c r="AA877" s="23"/>
      <c r="AB877" s="23"/>
      <c r="AC877" s="28" t="s">
        <v>65</v>
      </c>
      <c r="AD877" s="22"/>
      <c r="AE877" s="22"/>
      <c r="AF877" s="22"/>
      <c r="AG877" s="22"/>
      <c r="AH877" s="23"/>
      <c r="AI877" s="28" t="s">
        <v>66</v>
      </c>
      <c r="AJ877" s="23"/>
      <c r="AK877" s="23"/>
      <c r="AL877" s="22"/>
      <c r="AM877" s="28" t="s">
        <v>67</v>
      </c>
      <c r="AN877" s="22"/>
      <c r="AO877" s="23"/>
      <c r="AP877" s="23"/>
      <c r="AQ877" s="23"/>
      <c r="AR877" s="23"/>
      <c r="AS877" s="28" t="s">
        <v>68</v>
      </c>
      <c r="AT877" s="23"/>
      <c r="AU877" s="23"/>
    </row>
    <row r="878" spans="2:56" ht="18.600000000000001" customHeight="1" thickBot="1">
      <c r="B878" s="11"/>
      <c r="D878" s="212" t="s">
        <v>69</v>
      </c>
      <c r="E878" s="213"/>
      <c r="F878" s="214" t="s">
        <v>70</v>
      </c>
      <c r="G878" s="215"/>
      <c r="H878" s="207"/>
      <c r="I878" s="212" t="s">
        <v>71</v>
      </c>
      <c r="J878" s="213"/>
      <c r="K878" s="214" t="s">
        <v>72</v>
      </c>
      <c r="L878" s="215"/>
      <c r="M878" s="23"/>
      <c r="N878" s="208" t="s">
        <v>73</v>
      </c>
      <c r="O878" s="209"/>
      <c r="P878" s="210" t="s">
        <v>74</v>
      </c>
      <c r="Q878" s="211"/>
      <c r="R878" s="23"/>
      <c r="S878" s="212" t="s">
        <v>75</v>
      </c>
      <c r="T878" s="213"/>
      <c r="U878" s="214" t="s">
        <v>76</v>
      </c>
      <c r="V878" s="215"/>
      <c r="W878" s="22"/>
      <c r="X878" s="208" t="s">
        <v>77</v>
      </c>
      <c r="Y878" s="209"/>
      <c r="Z878" s="210" t="s">
        <v>78</v>
      </c>
      <c r="AA878" s="211"/>
      <c r="AB878" s="22"/>
      <c r="AC878" s="212" t="s">
        <v>79</v>
      </c>
      <c r="AD878" s="213"/>
      <c r="AE878" s="214" t="s">
        <v>80</v>
      </c>
      <c r="AF878" s="215"/>
      <c r="AG878" s="22"/>
      <c r="AH878" s="208" t="s">
        <v>81</v>
      </c>
      <c r="AI878" s="209"/>
      <c r="AJ878" s="210" t="s">
        <v>82</v>
      </c>
      <c r="AK878" s="211"/>
      <c r="AL878" s="22"/>
      <c r="AM878" s="212" t="s">
        <v>83</v>
      </c>
      <c r="AN878" s="213"/>
      <c r="AO878" s="214" t="s">
        <v>84</v>
      </c>
      <c r="AP878" s="215"/>
      <c r="AQ878" s="23"/>
      <c r="AR878" s="208" t="s">
        <v>85</v>
      </c>
      <c r="AS878" s="209"/>
      <c r="AT878" s="210" t="s">
        <v>86</v>
      </c>
      <c r="AU878" s="211"/>
      <c r="AW878" s="29" t="s">
        <v>4</v>
      </c>
      <c r="AY878" s="136" t="s">
        <v>46</v>
      </c>
      <c r="AZ878" s="13"/>
      <c r="BA878" s="36"/>
      <c r="BB878" s="36"/>
      <c r="BC878" s="36"/>
      <c r="BD878" s="36"/>
    </row>
    <row r="879" spans="2:56" ht="18.600000000000001" customHeight="1" thickTop="1" thickBot="1">
      <c r="B879" s="40">
        <v>2.52</v>
      </c>
      <c r="D879" s="1">
        <v>1</v>
      </c>
      <c r="E879" s="7">
        <v>0</v>
      </c>
      <c r="F879" s="2">
        <v>0</v>
      </c>
      <c r="G879" s="8">
        <v>0</v>
      </c>
      <c r="I879" s="1">
        <v>1</v>
      </c>
      <c r="J879" s="9">
        <v>0</v>
      </c>
      <c r="K879" s="2">
        <v>0</v>
      </c>
      <c r="L879" s="9">
        <f t="shared" ref="L879" si="5006">IF(0=(1-$J$9*$K$9*$B879^2),10^14,$B879*$K$9/(1-$J$9*$K$9*$B879^2))</f>
        <v>-2.7845315747506296</v>
      </c>
      <c r="N879" s="1">
        <f t="shared" ref="N879" si="5007">D879*I879+F879*I882-E879*J879-G879*J882</f>
        <v>1</v>
      </c>
      <c r="O879" s="9">
        <f t="shared" ref="O879" si="5008">(D879*J879+E879*I879+F879*J882+G879*I882)</f>
        <v>0</v>
      </c>
      <c r="P879" s="2">
        <f t="shared" ref="P879" si="5009">D879*K879+F879*K882-E879*L879-G879*L882</f>
        <v>0</v>
      </c>
      <c r="Q879" s="8">
        <f t="shared" ref="Q879" si="5010">(D879*L879+E879*K879+F879*L882+G879*K882)</f>
        <v>-2.7845315747506296</v>
      </c>
      <c r="S879" s="1">
        <v>1</v>
      </c>
      <c r="T879" s="7">
        <v>0</v>
      </c>
      <c r="U879" s="2">
        <v>0</v>
      </c>
      <c r="V879" s="8">
        <v>0</v>
      </c>
      <c r="X879" s="1">
        <f t="shared" ref="X879" si="5011">N879*S879+P879*S882-O879*T879-Q879*T882</f>
        <v>9.4856115938360759</v>
      </c>
      <c r="Y879" s="9">
        <f t="shared" ref="Y879" si="5012">(N879*T879+O879*S879+P879*T882+Q879*S882)</f>
        <v>0</v>
      </c>
      <c r="Z879" s="2">
        <f t="shared" ref="Z879" si="5013">N879*U879+P879*U882-O879*V879-Q879*V882</f>
        <v>0</v>
      </c>
      <c r="AA879" s="8">
        <f t="shared" ref="AA879" si="5014">(N879*V879+O879*U879+P879*V882+Q879*U882)</f>
        <v>-2.7845315747506296</v>
      </c>
      <c r="AB879" s="22"/>
      <c r="AC879" s="1">
        <v>1</v>
      </c>
      <c r="AD879" s="9">
        <v>0</v>
      </c>
      <c r="AE879" s="2">
        <v>0</v>
      </c>
      <c r="AF879" s="9">
        <f t="shared" ref="AF879" si="5015">$B879*$AE$9</f>
        <v>2.0429387999999999</v>
      </c>
      <c r="AH879" s="1">
        <f t="shared" ref="AH879" si="5016">X879*AC879+Z879*AC882-Y879*AD879-AA879*AD882</f>
        <v>9.4856115938360759</v>
      </c>
      <c r="AI879" s="9">
        <f t="shared" ref="AI879" si="5017">(X879*AD879+Y879*AC879+Z879*AD882+AA879*AC882)</f>
        <v>0</v>
      </c>
      <c r="AJ879" s="2">
        <f t="shared" ref="AJ879" si="5018">X879*AE879+Z879*AE882-Y879*AF879-AA879*AF882</f>
        <v>0</v>
      </c>
      <c r="AK879" s="8">
        <f t="shared" ref="AK879" si="5019">(X879*AF879+Y879*AE879+Z879*AF882+AA879*AE882)</f>
        <v>16.59399239202693</v>
      </c>
      <c r="AM879" s="18">
        <v>1</v>
      </c>
      <c r="AN879" s="25">
        <v>0</v>
      </c>
      <c r="AO879" s="14">
        <v>0</v>
      </c>
      <c r="AP879" s="24">
        <v>0</v>
      </c>
      <c r="AR879" s="1">
        <f t="shared" ref="AR879" si="5020">AH879*AM879+AJ879*AM882-AI879*AN879-AK879*AN882</f>
        <v>9.4856115938360759</v>
      </c>
      <c r="AS879" s="9">
        <f t="shared" ref="AS879" si="5021">(AH879*AN879+AI879*AM879+AJ879*AN882+AK879*AM882)</f>
        <v>16.59399239202693</v>
      </c>
      <c r="AT879" s="2">
        <f t="shared" ref="AT879" si="5022">AH879*AO879+AJ879*AO882-AI879*AP879-AK879*AP882</f>
        <v>0</v>
      </c>
      <c r="AU879" s="8">
        <f t="shared" ref="AU879" si="5023">(AH879*AP879+AI879*AO879+AJ879*AP882+AK879*AO882)</f>
        <v>16.59399239202693</v>
      </c>
      <c r="AW879" s="30">
        <f t="shared" ref="AW879" si="5024">20*LOG(((1+$AN$9)/$AN$9)/((AR879+AR882)^2+(AS879+AS882)^2)^0.5)</f>
        <v>-25.679891471052247</v>
      </c>
      <c r="AY879" s="137">
        <f t="shared" ref="AY879" si="5025">((AR879^2+AS879^2)^0.5)/((AR882^2+AS882^2)^0.5)</f>
        <v>0.57320071109646598</v>
      </c>
      <c r="AZ879" s="13"/>
      <c r="BA879" s="36"/>
      <c r="BB879" s="36"/>
      <c r="BC879" s="36"/>
      <c r="BD879" s="36"/>
    </row>
    <row r="880" spans="2:56" ht="18.600000000000001" customHeight="1" thickBot="1">
      <c r="D880" s="3"/>
      <c r="G880" s="4"/>
      <c r="I880" s="3"/>
      <c r="L880" s="4"/>
      <c r="N880" s="3"/>
      <c r="Q880" s="4"/>
      <c r="S880" s="3"/>
      <c r="V880" s="4"/>
      <c r="X880" s="3"/>
      <c r="AA880" s="4"/>
      <c r="AC880" s="3"/>
      <c r="AF880" s="4"/>
      <c r="AH880" s="3"/>
      <c r="AK880" s="4"/>
      <c r="AM880" s="18"/>
      <c r="AN880" s="14"/>
      <c r="AO880" s="14"/>
      <c r="AP880" s="19"/>
      <c r="AR880" s="3"/>
      <c r="AU880" s="4"/>
      <c r="AY880" s="138"/>
      <c r="AZ880" s="13"/>
      <c r="BA880" s="36"/>
      <c r="BB880" s="36"/>
      <c r="BC880" s="36"/>
      <c r="BD880" s="36"/>
    </row>
    <row r="881" spans="2:56" ht="18.600000000000001" customHeight="1" thickBot="1">
      <c r="D881" s="216" t="s">
        <v>87</v>
      </c>
      <c r="E881" s="217"/>
      <c r="F881" s="218" t="s">
        <v>88</v>
      </c>
      <c r="G881" s="219"/>
      <c r="H881" s="207"/>
      <c r="I881" s="216" t="s">
        <v>89</v>
      </c>
      <c r="J881" s="217"/>
      <c r="K881" s="218" t="s">
        <v>90</v>
      </c>
      <c r="L881" s="219"/>
      <c r="N881" s="208" t="s">
        <v>7</v>
      </c>
      <c r="O881" s="209"/>
      <c r="P881" s="210" t="s">
        <v>8</v>
      </c>
      <c r="Q881" s="211"/>
      <c r="S881" s="216" t="s">
        <v>91</v>
      </c>
      <c r="T881" s="217"/>
      <c r="U881" s="218" t="s">
        <v>92</v>
      </c>
      <c r="V881" s="219"/>
      <c r="W881" s="22"/>
      <c r="X881" s="208" t="s">
        <v>93</v>
      </c>
      <c r="Y881" s="209"/>
      <c r="Z881" s="210" t="s">
        <v>94</v>
      </c>
      <c r="AA881" s="211"/>
      <c r="AB881" s="22"/>
      <c r="AC881" s="216" t="s">
        <v>3</v>
      </c>
      <c r="AD881" s="217"/>
      <c r="AE881" s="218" t="s">
        <v>2</v>
      </c>
      <c r="AF881" s="219"/>
      <c r="AG881" s="22"/>
      <c r="AH881" s="208" t="s">
        <v>95</v>
      </c>
      <c r="AI881" s="209"/>
      <c r="AJ881" s="210" t="s">
        <v>96</v>
      </c>
      <c r="AK881" s="211"/>
      <c r="AL881" s="22"/>
      <c r="AM881" s="216" t="s">
        <v>97</v>
      </c>
      <c r="AN881" s="217"/>
      <c r="AO881" s="218" t="s">
        <v>98</v>
      </c>
      <c r="AP881" s="219"/>
      <c r="AR881" s="208" t="s">
        <v>99</v>
      </c>
      <c r="AS881" s="209"/>
      <c r="AT881" s="210" t="s">
        <v>100</v>
      </c>
      <c r="AU881" s="211"/>
      <c r="AW881" s="48" t="s">
        <v>10</v>
      </c>
      <c r="AY881" s="139" t="s">
        <v>47</v>
      </c>
      <c r="AZ881" s="13"/>
      <c r="BA881" s="36"/>
      <c r="BB881" s="36"/>
      <c r="BC881" s="36"/>
      <c r="BD881" s="36"/>
    </row>
    <row r="882" spans="2:56" ht="18.600000000000001" customHeight="1" thickTop="1" thickBot="1">
      <c r="D882" s="1">
        <v>0</v>
      </c>
      <c r="E882" s="8">
        <f t="shared" ref="E882" si="5026">$E$9*$B879</f>
        <v>1.4281092000000002</v>
      </c>
      <c r="F882" s="2">
        <v>1</v>
      </c>
      <c r="G882" s="8">
        <v>0</v>
      </c>
      <c r="I882" s="1">
        <v>0</v>
      </c>
      <c r="J882" s="9">
        <v>0</v>
      </c>
      <c r="K882" s="2">
        <v>1</v>
      </c>
      <c r="L882" s="8">
        <v>0</v>
      </c>
      <c r="N882" s="1">
        <f t="shared" ref="N882" si="5027">D882*I879+F882*I882-E882*J879-G882*J882</f>
        <v>0</v>
      </c>
      <c r="O882" s="9">
        <f t="shared" ref="O882" si="5028">(D882*J879+E882*I879+F882*J882+G882*I882)</f>
        <v>1.4281092000000002</v>
      </c>
      <c r="P882" s="2">
        <f t="shared" ref="P882" si="5029">D882*K879+F882*K882-E882*L879-G882*L882</f>
        <v>4.9766151595918622</v>
      </c>
      <c r="Q882" s="8">
        <f t="shared" ref="Q882" si="5030">(D882*L879+E882*K879+F882*L882+G882*K882)</f>
        <v>0</v>
      </c>
      <c r="S882" s="1">
        <v>0</v>
      </c>
      <c r="T882" s="8">
        <f t="shared" ref="T882" si="5031">$T$9*$B879</f>
        <v>3.0474107999999998</v>
      </c>
      <c r="U882" s="2">
        <v>1</v>
      </c>
      <c r="V882" s="8">
        <v>0</v>
      </c>
      <c r="X882" s="1">
        <f t="shared" ref="X882" si="5032">N882*S879+P882*S882-O882*T879-Q882*T882</f>
        <v>0</v>
      </c>
      <c r="Y882" s="9">
        <f t="shared" ref="Y882" si="5033">(N882*T879+O882*S879+P882*T882+Q882*S882)</f>
        <v>16.593899984783963</v>
      </c>
      <c r="Z882" s="2">
        <f t="shared" ref="Z882" si="5034">N882*U879+P882*U882-O882*V879-Q882*V882</f>
        <v>4.9766151595918622</v>
      </c>
      <c r="AA882" s="8">
        <f t="shared" ref="AA882" si="5035">(N882*V879+O882*U879+P882*V882+Q882*U882)</f>
        <v>0</v>
      </c>
      <c r="AB882" s="22"/>
      <c r="AC882" s="1">
        <v>0</v>
      </c>
      <c r="AD882" s="9">
        <v>0</v>
      </c>
      <c r="AE882" s="2">
        <v>1</v>
      </c>
      <c r="AF882" s="8">
        <v>0</v>
      </c>
      <c r="AH882" s="1">
        <f t="shared" ref="AH882" si="5036">X882*AC879+Z882*AC882-Y882*AD879-AA882*AD882</f>
        <v>0</v>
      </c>
      <c r="AI882" s="9">
        <f t="shared" ref="AI882" si="5037">(X882*AD879+Y882*AC879+Z882*AD882+AA882*AC882)</f>
        <v>16.593899984783963</v>
      </c>
      <c r="AJ882" s="2">
        <f t="shared" ref="AJ882" si="5038">X882*AE879+Z882*AE882-Y882*AF879-AA882*AF882</f>
        <v>-28.923706962642708</v>
      </c>
      <c r="AK882" s="8">
        <f t="shared" ref="AK882" si="5039">(X882*AF879+Y882*AE879+Z882*AF882+AA882*AE882)</f>
        <v>0</v>
      </c>
      <c r="AM882" s="20">
        <f t="shared" ref="AM882" si="5040">1/$AN$9</f>
        <v>1</v>
      </c>
      <c r="AN882" s="27">
        <v>0</v>
      </c>
      <c r="AO882" s="21">
        <v>1</v>
      </c>
      <c r="AP882" s="26">
        <v>0</v>
      </c>
      <c r="AR882" s="1">
        <f t="shared" ref="AR882" si="5041">AH882*AM879+AJ882*AM882-AI882*AN879-AK882*AN882</f>
        <v>-28.923706962642708</v>
      </c>
      <c r="AS882" s="9">
        <f t="shared" ref="AS882" si="5042">(AH882*AN879+AI882*AM879+AJ882*AN882+AK882*AM882)</f>
        <v>16.593899984783963</v>
      </c>
      <c r="AT882" s="2">
        <f t="shared" ref="AT882" si="5043">AH882*AO879+AJ882*AO882-AI882*AP879-AK882*AP882</f>
        <v>-28.923706962642708</v>
      </c>
      <c r="AU882" s="8">
        <f t="shared" ref="AU882" si="5044">(AH882*AP879+AI882*AO879+AJ882*AP882+AK882*AO882)</f>
        <v>0</v>
      </c>
      <c r="AW882" s="49">
        <f t="shared" ref="AW882" si="5045">(180/PI())*ATAN(-1*(AS879/AR879))</f>
        <v>-60.246451264827442</v>
      </c>
      <c r="AY882" s="140">
        <f t="shared" ref="AY882" si="5046">20*LOG(((1-(10^(AW879/20)^2)*(1-((1-AY879)/(1+AY879))^2))^0.5))</f>
        <v>-1.089276495148132E-2</v>
      </c>
      <c r="AZ882" s="13"/>
      <c r="BA882" s="36"/>
      <c r="BB882" s="36"/>
      <c r="BC882" s="36"/>
      <c r="BD882" s="36"/>
    </row>
    <row r="883" spans="2:56" ht="18.600000000000001" customHeight="1">
      <c r="AY883" s="37"/>
    </row>
    <row r="884" spans="2:56" ht="18.600000000000001" customHeight="1" thickBot="1">
      <c r="D884" s="22" t="s">
        <v>60</v>
      </c>
      <c r="E884" s="22"/>
      <c r="F884" s="22"/>
      <c r="G884" s="22"/>
      <c r="H884" s="22"/>
      <c r="I884" s="22" t="s">
        <v>61</v>
      </c>
      <c r="J884" s="22"/>
      <c r="K884" s="22"/>
      <c r="L884" s="22"/>
      <c r="M884" s="23"/>
      <c r="N884" s="23"/>
      <c r="O884" s="28" t="s">
        <v>62</v>
      </c>
      <c r="P884" s="23"/>
      <c r="Q884" s="23"/>
      <c r="R884" s="23"/>
      <c r="S884" s="22"/>
      <c r="T884" s="22" t="s">
        <v>63</v>
      </c>
      <c r="U884" s="23"/>
      <c r="V884" s="23"/>
      <c r="W884" s="23"/>
      <c r="X884" s="23"/>
      <c r="Y884" s="28" t="s">
        <v>64</v>
      </c>
      <c r="Z884" s="23"/>
      <c r="AA884" s="23"/>
      <c r="AB884" s="23"/>
      <c r="AC884" s="28" t="s">
        <v>65</v>
      </c>
      <c r="AD884" s="22"/>
      <c r="AE884" s="22"/>
      <c r="AF884" s="22"/>
      <c r="AG884" s="22"/>
      <c r="AH884" s="23"/>
      <c r="AI884" s="28" t="s">
        <v>66</v>
      </c>
      <c r="AJ884" s="23"/>
      <c r="AK884" s="23"/>
      <c r="AL884" s="22"/>
      <c r="AM884" s="28" t="s">
        <v>67</v>
      </c>
      <c r="AN884" s="22"/>
      <c r="AO884" s="23"/>
      <c r="AP884" s="23"/>
      <c r="AQ884" s="23"/>
      <c r="AR884" s="23"/>
      <c r="AS884" s="28" t="s">
        <v>68</v>
      </c>
      <c r="AT884" s="23"/>
      <c r="AU884" s="23"/>
    </row>
    <row r="885" spans="2:56" ht="18.600000000000001" customHeight="1" thickBot="1">
      <c r="B885" s="11"/>
      <c r="D885" s="212" t="s">
        <v>69</v>
      </c>
      <c r="E885" s="213"/>
      <c r="F885" s="214" t="s">
        <v>70</v>
      </c>
      <c r="G885" s="215"/>
      <c r="H885" s="207"/>
      <c r="I885" s="212" t="s">
        <v>71</v>
      </c>
      <c r="J885" s="213"/>
      <c r="K885" s="214" t="s">
        <v>72</v>
      </c>
      <c r="L885" s="215"/>
      <c r="M885" s="23"/>
      <c r="N885" s="208" t="s">
        <v>73</v>
      </c>
      <c r="O885" s="209"/>
      <c r="P885" s="210" t="s">
        <v>74</v>
      </c>
      <c r="Q885" s="211"/>
      <c r="R885" s="23"/>
      <c r="S885" s="212" t="s">
        <v>75</v>
      </c>
      <c r="T885" s="213"/>
      <c r="U885" s="214" t="s">
        <v>76</v>
      </c>
      <c r="V885" s="215"/>
      <c r="W885" s="22"/>
      <c r="X885" s="208" t="s">
        <v>77</v>
      </c>
      <c r="Y885" s="209"/>
      <c r="Z885" s="210" t="s">
        <v>78</v>
      </c>
      <c r="AA885" s="211"/>
      <c r="AB885" s="22"/>
      <c r="AC885" s="212" t="s">
        <v>79</v>
      </c>
      <c r="AD885" s="213"/>
      <c r="AE885" s="214" t="s">
        <v>80</v>
      </c>
      <c r="AF885" s="215"/>
      <c r="AG885" s="22"/>
      <c r="AH885" s="208" t="s">
        <v>81</v>
      </c>
      <c r="AI885" s="209"/>
      <c r="AJ885" s="210" t="s">
        <v>82</v>
      </c>
      <c r="AK885" s="211"/>
      <c r="AL885" s="22"/>
      <c r="AM885" s="212" t="s">
        <v>83</v>
      </c>
      <c r="AN885" s="213"/>
      <c r="AO885" s="214" t="s">
        <v>84</v>
      </c>
      <c r="AP885" s="215"/>
      <c r="AQ885" s="23"/>
      <c r="AR885" s="208" t="s">
        <v>85</v>
      </c>
      <c r="AS885" s="209"/>
      <c r="AT885" s="210" t="s">
        <v>86</v>
      </c>
      <c r="AU885" s="211"/>
      <c r="AW885" s="29" t="s">
        <v>4</v>
      </c>
      <c r="AY885" s="136" t="s">
        <v>46</v>
      </c>
      <c r="AZ885" s="13"/>
      <c r="BA885" s="36"/>
      <c r="BB885" s="36"/>
      <c r="BC885" s="36"/>
      <c r="BD885" s="36"/>
    </row>
    <row r="886" spans="2:56" ht="18.600000000000001" customHeight="1" thickTop="1" thickBot="1">
      <c r="B886" s="40">
        <v>2.54</v>
      </c>
      <c r="D886" s="1">
        <v>1</v>
      </c>
      <c r="E886" s="7">
        <v>0</v>
      </c>
      <c r="F886" s="2">
        <v>0</v>
      </c>
      <c r="G886" s="8">
        <v>0</v>
      </c>
      <c r="I886" s="1">
        <v>1</v>
      </c>
      <c r="J886" s="9">
        <v>0</v>
      </c>
      <c r="K886" s="2">
        <v>0</v>
      </c>
      <c r="L886" s="9">
        <f t="shared" ref="L886" si="5047">IF(0=(1-$J$9*$K$9*$B886^2),10^14,$B886*$K$9/(1-$J$9*$K$9*$B886^2))</f>
        <v>-2.7138770673137622</v>
      </c>
      <c r="N886" s="1">
        <f t="shared" ref="N886" si="5048">D886*I886+F886*I889-E886*J886-G886*J889</f>
        <v>1</v>
      </c>
      <c r="O886" s="9">
        <f t="shared" ref="O886" si="5049">(D886*J886+E886*I886+F886*J889+G886*I889)</f>
        <v>0</v>
      </c>
      <c r="P886" s="2">
        <f t="shared" ref="P886" si="5050">D886*K886+F886*K889-E886*L886-G886*L889</f>
        <v>0</v>
      </c>
      <c r="Q886" s="8">
        <f t="shared" ref="Q886" si="5051">(D886*L886+E886*K886+F886*L889+G886*K889)</f>
        <v>-2.7138770673137622</v>
      </c>
      <c r="S886" s="1">
        <v>1</v>
      </c>
      <c r="T886" s="7">
        <v>0</v>
      </c>
      <c r="U886" s="2">
        <v>0</v>
      </c>
      <c r="V886" s="8">
        <v>0</v>
      </c>
      <c r="X886" s="1">
        <f t="shared" ref="X886" si="5052">N886*S886+P886*S889-O886*T886-Q886*T889</f>
        <v>9.3359355727789222</v>
      </c>
      <c r="Y886" s="9">
        <f t="shared" ref="Y886" si="5053">(N886*T886+O886*S886+P886*T889+Q886*S889)</f>
        <v>0</v>
      </c>
      <c r="Z886" s="2">
        <f t="shared" ref="Z886" si="5054">N886*U886+P886*U889-O886*V886-Q886*V889</f>
        <v>0</v>
      </c>
      <c r="AA886" s="8">
        <f t="shared" ref="AA886" si="5055">(N886*V886+O886*U886+P886*V889+Q886*U889)</f>
        <v>-2.7138770673137622</v>
      </c>
      <c r="AB886" s="22"/>
      <c r="AC886" s="1">
        <v>1</v>
      </c>
      <c r="AD886" s="9">
        <v>0</v>
      </c>
      <c r="AE886" s="2">
        <v>0</v>
      </c>
      <c r="AF886" s="9">
        <f t="shared" ref="AF886" si="5056">$B886*$AE$9</f>
        <v>2.0591526</v>
      </c>
      <c r="AH886" s="1">
        <f t="shared" ref="AH886" si="5057">X886*AC886+Z886*AC889-Y886*AD886-AA886*AD889</f>
        <v>9.3359355727789222</v>
      </c>
      <c r="AI886" s="9">
        <f t="shared" ref="AI886" si="5058">(X886*AD886+Y886*AC886+Z886*AD889+AA886*AC889)</f>
        <v>0</v>
      </c>
      <c r="AJ886" s="2">
        <f t="shared" ref="AJ886" si="5059">X886*AE886+Z886*AE889-Y886*AF886-AA886*AF889</f>
        <v>0</v>
      </c>
      <c r="AK886" s="8">
        <f t="shared" ref="AK886" si="5060">(X886*AF886+Y886*AE886+Z886*AF889+AA886*AE889)</f>
        <v>16.510238940806442</v>
      </c>
      <c r="AM886" s="18">
        <v>1</v>
      </c>
      <c r="AN886" s="25">
        <v>0</v>
      </c>
      <c r="AO886" s="14">
        <v>0</v>
      </c>
      <c r="AP886" s="24">
        <v>0</v>
      </c>
      <c r="AR886" s="1">
        <f t="shared" ref="AR886" si="5061">AH886*AM886+AJ886*AM889-AI886*AN886-AK886*AN889</f>
        <v>9.3359355727789222</v>
      </c>
      <c r="AS886" s="9">
        <f t="shared" ref="AS886" si="5062">(AH886*AN886+AI886*AM886+AJ886*AN889+AK886*AM889)</f>
        <v>16.510238940806442</v>
      </c>
      <c r="AT886" s="2">
        <f t="shared" ref="AT886" si="5063">AH886*AO886+AJ886*AO889-AI886*AP886-AK886*AP889</f>
        <v>0</v>
      </c>
      <c r="AU886" s="8">
        <f t="shared" ref="AU886" si="5064">(AH886*AP886+AI886*AO886+AJ886*AP889+AK886*AO889)</f>
        <v>16.510238940806442</v>
      </c>
      <c r="AW886" s="30">
        <f t="shared" ref="AW886" si="5065">20*LOG(((1+$AN$9)/$AN$9)/((AR886+AR889)^2+(AS886+AS889)^2)^0.5)</f>
        <v>-25.683737603501854</v>
      </c>
      <c r="AY886" s="137">
        <f t="shared" ref="AY886" si="5066">((AR886^2+AS886^2)^0.5)/((AR889^2+AS889^2)^0.5)</f>
        <v>0.56704204500782329</v>
      </c>
      <c r="AZ886" s="13"/>
      <c r="BA886" s="36"/>
      <c r="BB886" s="36"/>
      <c r="BC886" s="36"/>
      <c r="BD886" s="36"/>
    </row>
    <row r="887" spans="2:56" ht="18.600000000000001" customHeight="1" thickBot="1">
      <c r="D887" s="3"/>
      <c r="G887" s="4"/>
      <c r="I887" s="3"/>
      <c r="L887" s="4"/>
      <c r="N887" s="3"/>
      <c r="Q887" s="4"/>
      <c r="S887" s="3"/>
      <c r="V887" s="4"/>
      <c r="X887" s="3"/>
      <c r="AA887" s="4"/>
      <c r="AC887" s="3"/>
      <c r="AF887" s="4"/>
      <c r="AH887" s="3"/>
      <c r="AK887" s="4"/>
      <c r="AM887" s="18"/>
      <c r="AN887" s="14"/>
      <c r="AO887" s="14"/>
      <c r="AP887" s="19"/>
      <c r="AR887" s="3"/>
      <c r="AU887" s="4"/>
      <c r="AY887" s="138"/>
      <c r="AZ887" s="13"/>
      <c r="BA887" s="36"/>
      <c r="BB887" s="36"/>
      <c r="BC887" s="36"/>
      <c r="BD887" s="36"/>
    </row>
    <row r="888" spans="2:56" ht="18.600000000000001" customHeight="1" thickBot="1">
      <c r="D888" s="216" t="s">
        <v>87</v>
      </c>
      <c r="E888" s="217"/>
      <c r="F888" s="218" t="s">
        <v>88</v>
      </c>
      <c r="G888" s="219"/>
      <c r="H888" s="207"/>
      <c r="I888" s="216" t="s">
        <v>89</v>
      </c>
      <c r="J888" s="217"/>
      <c r="K888" s="218" t="s">
        <v>90</v>
      </c>
      <c r="L888" s="219"/>
      <c r="N888" s="208" t="s">
        <v>7</v>
      </c>
      <c r="O888" s="209"/>
      <c r="P888" s="210" t="s">
        <v>8</v>
      </c>
      <c r="Q888" s="211"/>
      <c r="S888" s="216" t="s">
        <v>91</v>
      </c>
      <c r="T888" s="217"/>
      <c r="U888" s="218" t="s">
        <v>92</v>
      </c>
      <c r="V888" s="219"/>
      <c r="W888" s="22"/>
      <c r="X888" s="208" t="s">
        <v>93</v>
      </c>
      <c r="Y888" s="209"/>
      <c r="Z888" s="210" t="s">
        <v>94</v>
      </c>
      <c r="AA888" s="211"/>
      <c r="AB888" s="22"/>
      <c r="AC888" s="216" t="s">
        <v>3</v>
      </c>
      <c r="AD888" s="217"/>
      <c r="AE888" s="218" t="s">
        <v>2</v>
      </c>
      <c r="AF888" s="219"/>
      <c r="AG888" s="22"/>
      <c r="AH888" s="208" t="s">
        <v>95</v>
      </c>
      <c r="AI888" s="209"/>
      <c r="AJ888" s="210" t="s">
        <v>96</v>
      </c>
      <c r="AK888" s="211"/>
      <c r="AL888" s="22"/>
      <c r="AM888" s="216" t="s">
        <v>97</v>
      </c>
      <c r="AN888" s="217"/>
      <c r="AO888" s="218" t="s">
        <v>98</v>
      </c>
      <c r="AP888" s="219"/>
      <c r="AR888" s="208" t="s">
        <v>99</v>
      </c>
      <c r="AS888" s="209"/>
      <c r="AT888" s="210" t="s">
        <v>100</v>
      </c>
      <c r="AU888" s="211"/>
      <c r="AW888" s="48" t="s">
        <v>10</v>
      </c>
      <c r="AY888" s="139" t="s">
        <v>47</v>
      </c>
      <c r="AZ888" s="13"/>
      <c r="BA888" s="36"/>
      <c r="BB888" s="36"/>
      <c r="BC888" s="36"/>
      <c r="BD888" s="36"/>
    </row>
    <row r="889" spans="2:56" ht="18.600000000000001" customHeight="1" thickTop="1" thickBot="1">
      <c r="D889" s="1">
        <v>0</v>
      </c>
      <c r="E889" s="8">
        <f t="shared" ref="E889" si="5067">$E$9*$B886</f>
        <v>1.4394434</v>
      </c>
      <c r="F889" s="2">
        <v>1</v>
      </c>
      <c r="G889" s="8">
        <v>0</v>
      </c>
      <c r="I889" s="1">
        <v>0</v>
      </c>
      <c r="J889" s="9">
        <v>0</v>
      </c>
      <c r="K889" s="2">
        <v>1</v>
      </c>
      <c r="L889" s="8">
        <v>0</v>
      </c>
      <c r="N889" s="1">
        <f t="shared" ref="N889" si="5068">D889*I886+F889*I889-E889*J886-G889*J889</f>
        <v>0</v>
      </c>
      <c r="O889" s="9">
        <f t="shared" ref="O889" si="5069">(D889*J886+E889*I886+F889*J889+G889*I889)</f>
        <v>1.4394434</v>
      </c>
      <c r="P889" s="2">
        <f t="shared" ref="P889" si="5070">D889*K886+F889*K889-E889*L886-G889*L889</f>
        <v>4.9064724329561509</v>
      </c>
      <c r="Q889" s="8">
        <f t="shared" ref="Q889" si="5071">(D889*L886+E889*K886+F889*L889+G889*K889)</f>
        <v>0</v>
      </c>
      <c r="S889" s="1">
        <v>0</v>
      </c>
      <c r="T889" s="8">
        <f t="shared" ref="T889" si="5072">$T$9*$B886</f>
        <v>3.0715965999999999</v>
      </c>
      <c r="U889" s="2">
        <v>1</v>
      </c>
      <c r="V889" s="8">
        <v>0</v>
      </c>
      <c r="X889" s="1">
        <f t="shared" ref="X889" si="5073">N889*S886+P889*S889-O889*T886-Q889*T889</f>
        <v>0</v>
      </c>
      <c r="Y889" s="9">
        <f t="shared" ref="Y889" si="5074">(N889*T886+O889*S886+P889*T889+Q889*S889)</f>
        <v>16.51014744306184</v>
      </c>
      <c r="Z889" s="2">
        <f t="shared" ref="Z889" si="5075">N889*U886+P889*U889-O889*V886-Q889*V889</f>
        <v>4.9064724329561509</v>
      </c>
      <c r="AA889" s="8">
        <f t="shared" ref="AA889" si="5076">(N889*V886+O889*U886+P889*V889+Q889*U889)</f>
        <v>0</v>
      </c>
      <c r="AB889" s="22"/>
      <c r="AC889" s="1">
        <v>0</v>
      </c>
      <c r="AD889" s="9">
        <v>0</v>
      </c>
      <c r="AE889" s="2">
        <v>1</v>
      </c>
      <c r="AF889" s="8">
        <v>0</v>
      </c>
      <c r="AH889" s="1">
        <f t="shared" ref="AH889" si="5077">X889*AC886+Z889*AC889-Y889*AD886-AA889*AD889</f>
        <v>0</v>
      </c>
      <c r="AI889" s="9">
        <f t="shared" ref="AI889" si="5078">(X889*AD886+Y889*AC886+Z889*AD889+AA889*AC889)</f>
        <v>16.51014744306184</v>
      </c>
      <c r="AJ889" s="2">
        <f t="shared" ref="AJ889" si="5079">X889*AE886+Z889*AE889-Y889*AF886-AA889*AF889</f>
        <v>-29.090440600807987</v>
      </c>
      <c r="AK889" s="8">
        <f t="shared" ref="AK889" si="5080">(X889*AF886+Y889*AE886+Z889*AF889+AA889*AE889)</f>
        <v>0</v>
      </c>
      <c r="AM889" s="20">
        <f t="shared" ref="AM889" si="5081">1/$AN$9</f>
        <v>1</v>
      </c>
      <c r="AN889" s="27">
        <v>0</v>
      </c>
      <c r="AO889" s="21">
        <v>1</v>
      </c>
      <c r="AP889" s="26">
        <v>0</v>
      </c>
      <c r="AR889" s="1">
        <f t="shared" ref="AR889" si="5082">AH889*AM886+AJ889*AM889-AI889*AN886-AK889*AN889</f>
        <v>-29.090440600807987</v>
      </c>
      <c r="AS889" s="9">
        <f t="shared" ref="AS889" si="5083">(AH889*AN886+AI889*AM886+AJ889*AN889+AK889*AM889)</f>
        <v>16.51014744306184</v>
      </c>
      <c r="AT889" s="2">
        <f t="shared" ref="AT889" si="5084">AH889*AO886+AJ889*AO889-AI889*AP886-AK889*AP889</f>
        <v>-29.090440600807987</v>
      </c>
      <c r="AU889" s="8">
        <f t="shared" ref="AU889" si="5085">(AH889*AP886+AI889*AO886+AJ889*AP889+AK889*AO889)</f>
        <v>0</v>
      </c>
      <c r="AW889" s="49">
        <f t="shared" ref="AW889" si="5086">(180/PI())*ATAN(-1*(AS886/AR886))</f>
        <v>-60.513430330893897</v>
      </c>
      <c r="AY889" s="140">
        <f t="shared" ref="AY889" si="5087">20*LOG(((1-(10^(AW886/20)^2)*(1-((1-AY886)/(1+AY886))^2))^0.5))</f>
        <v>-1.0850929447712213E-2</v>
      </c>
      <c r="AZ889" s="13"/>
      <c r="BA889" s="36"/>
      <c r="BB889" s="36"/>
      <c r="BC889" s="36"/>
      <c r="BD889" s="36"/>
    </row>
    <row r="890" spans="2:56" ht="18.600000000000001" customHeight="1">
      <c r="AY890" s="37"/>
    </row>
    <row r="891" spans="2:56" ht="18.600000000000001" customHeight="1" thickBot="1">
      <c r="D891" s="22" t="s">
        <v>60</v>
      </c>
      <c r="E891" s="22"/>
      <c r="F891" s="22"/>
      <c r="G891" s="22"/>
      <c r="H891" s="22"/>
      <c r="I891" s="22" t="s">
        <v>61</v>
      </c>
      <c r="J891" s="22"/>
      <c r="K891" s="22"/>
      <c r="L891" s="22"/>
      <c r="M891" s="23"/>
      <c r="N891" s="23"/>
      <c r="O891" s="28" t="s">
        <v>62</v>
      </c>
      <c r="P891" s="23"/>
      <c r="Q891" s="23"/>
      <c r="R891" s="23"/>
      <c r="S891" s="22"/>
      <c r="T891" s="22" t="s">
        <v>63</v>
      </c>
      <c r="U891" s="23"/>
      <c r="V891" s="23"/>
      <c r="W891" s="23"/>
      <c r="X891" s="23"/>
      <c r="Y891" s="28" t="s">
        <v>64</v>
      </c>
      <c r="Z891" s="23"/>
      <c r="AA891" s="23"/>
      <c r="AB891" s="23"/>
      <c r="AC891" s="28" t="s">
        <v>65</v>
      </c>
      <c r="AD891" s="22"/>
      <c r="AE891" s="22"/>
      <c r="AF891" s="22"/>
      <c r="AG891" s="22"/>
      <c r="AH891" s="23"/>
      <c r="AI891" s="28" t="s">
        <v>66</v>
      </c>
      <c r="AJ891" s="23"/>
      <c r="AK891" s="23"/>
      <c r="AL891" s="22"/>
      <c r="AM891" s="28" t="s">
        <v>67</v>
      </c>
      <c r="AN891" s="22"/>
      <c r="AO891" s="23"/>
      <c r="AP891" s="23"/>
      <c r="AQ891" s="23"/>
      <c r="AR891" s="23"/>
      <c r="AS891" s="28" t="s">
        <v>68</v>
      </c>
      <c r="AT891" s="23"/>
      <c r="AU891" s="23"/>
    </row>
    <row r="892" spans="2:56" ht="18.600000000000001" customHeight="1" thickBot="1">
      <c r="B892" s="11"/>
      <c r="D892" s="212" t="s">
        <v>69</v>
      </c>
      <c r="E892" s="213"/>
      <c r="F892" s="214" t="s">
        <v>70</v>
      </c>
      <c r="G892" s="215"/>
      <c r="H892" s="207"/>
      <c r="I892" s="212" t="s">
        <v>71</v>
      </c>
      <c r="J892" s="213"/>
      <c r="K892" s="214" t="s">
        <v>72</v>
      </c>
      <c r="L892" s="215"/>
      <c r="M892" s="23"/>
      <c r="N892" s="208" t="s">
        <v>73</v>
      </c>
      <c r="O892" s="209"/>
      <c r="P892" s="210" t="s">
        <v>74</v>
      </c>
      <c r="Q892" s="211"/>
      <c r="R892" s="23"/>
      <c r="S892" s="212" t="s">
        <v>75</v>
      </c>
      <c r="T892" s="213"/>
      <c r="U892" s="214" t="s">
        <v>76</v>
      </c>
      <c r="V892" s="215"/>
      <c r="W892" s="22"/>
      <c r="X892" s="208" t="s">
        <v>77</v>
      </c>
      <c r="Y892" s="209"/>
      <c r="Z892" s="210" t="s">
        <v>78</v>
      </c>
      <c r="AA892" s="211"/>
      <c r="AB892" s="22"/>
      <c r="AC892" s="212" t="s">
        <v>79</v>
      </c>
      <c r="AD892" s="213"/>
      <c r="AE892" s="214" t="s">
        <v>80</v>
      </c>
      <c r="AF892" s="215"/>
      <c r="AG892" s="22"/>
      <c r="AH892" s="208" t="s">
        <v>81</v>
      </c>
      <c r="AI892" s="209"/>
      <c r="AJ892" s="210" t="s">
        <v>82</v>
      </c>
      <c r="AK892" s="211"/>
      <c r="AL892" s="22"/>
      <c r="AM892" s="212" t="s">
        <v>83</v>
      </c>
      <c r="AN892" s="213"/>
      <c r="AO892" s="214" t="s">
        <v>84</v>
      </c>
      <c r="AP892" s="215"/>
      <c r="AQ892" s="23"/>
      <c r="AR892" s="208" t="s">
        <v>85</v>
      </c>
      <c r="AS892" s="209"/>
      <c r="AT892" s="210" t="s">
        <v>86</v>
      </c>
      <c r="AU892" s="211"/>
      <c r="AW892" s="29" t="s">
        <v>4</v>
      </c>
      <c r="AY892" s="136" t="s">
        <v>46</v>
      </c>
      <c r="AZ892" s="13"/>
      <c r="BA892" s="36"/>
      <c r="BB892" s="36"/>
      <c r="BC892" s="36"/>
      <c r="BD892" s="36"/>
    </row>
    <row r="893" spans="2:56" ht="18.600000000000001" customHeight="1" thickTop="1" thickBot="1">
      <c r="B893" s="40">
        <v>2.56</v>
      </c>
      <c r="D893" s="1">
        <v>1</v>
      </c>
      <c r="E893" s="7">
        <v>0</v>
      </c>
      <c r="F893" s="2">
        <v>0</v>
      </c>
      <c r="G893" s="8">
        <v>0</v>
      </c>
      <c r="I893" s="1">
        <v>1</v>
      </c>
      <c r="J893" s="9">
        <v>0</v>
      </c>
      <c r="K893" s="2">
        <v>0</v>
      </c>
      <c r="L893" s="9">
        <f t="shared" ref="L893" si="5088">IF(0=(1-$J$9*$K$9*$B893^2),10^14,$B893*$K$9/(1-$J$9*$K$9*$B893^2))</f>
        <v>-2.6470737385718346</v>
      </c>
      <c r="N893" s="1">
        <f t="shared" ref="N893" si="5089">D893*I893+F893*I896-E893*J893-G893*J896</f>
        <v>1</v>
      </c>
      <c r="O893" s="9">
        <f t="shared" ref="O893" si="5090">(D893*J893+E893*I893+F893*J896+G893*I896)</f>
        <v>0</v>
      </c>
      <c r="P893" s="2">
        <f t="shared" ref="P893" si="5091">D893*K893+F893*K896-E893*L893-G893*L896</f>
        <v>0</v>
      </c>
      <c r="Q893" s="8">
        <f t="shared" ref="Q893" si="5092">(D893*L893+E893*K893+F893*L896+G893*K896)</f>
        <v>-2.6470737385718346</v>
      </c>
      <c r="S893" s="1">
        <v>1</v>
      </c>
      <c r="T893" s="7">
        <v>0</v>
      </c>
      <c r="U893" s="2">
        <v>0</v>
      </c>
      <c r="V893" s="8">
        <v>0</v>
      </c>
      <c r="X893" s="1">
        <f t="shared" ref="X893" si="5093">N893*S893+P893*S896-O893*T893-Q893*T896</f>
        <v>9.194764291372886</v>
      </c>
      <c r="Y893" s="9">
        <f t="shared" ref="Y893" si="5094">(N893*T893+O893*S893+P893*T896+Q893*S896)</f>
        <v>0</v>
      </c>
      <c r="Z893" s="2">
        <f t="shared" ref="Z893" si="5095">N893*U893+P893*U896-O893*V893-Q893*V896</f>
        <v>0</v>
      </c>
      <c r="AA893" s="8">
        <f t="shared" ref="AA893" si="5096">(N893*V893+O893*U893+P893*V896+Q893*U896)</f>
        <v>-2.6470737385718346</v>
      </c>
      <c r="AB893" s="22"/>
      <c r="AC893" s="1">
        <v>1</v>
      </c>
      <c r="AD893" s="9">
        <v>0</v>
      </c>
      <c r="AE893" s="2">
        <v>0</v>
      </c>
      <c r="AF893" s="9">
        <f t="shared" ref="AF893" si="5097">$B893*$AE$9</f>
        <v>2.0753664000000001</v>
      </c>
      <c r="AH893" s="1">
        <f t="shared" ref="AH893" si="5098">X893*AC893+Z893*AC896-Y893*AD893-AA893*AD896</f>
        <v>9.194764291372886</v>
      </c>
      <c r="AI893" s="9">
        <f t="shared" ref="AI893" si="5099">(X893*AD893+Y893*AC893+Z893*AD896+AA893*AC896)</f>
        <v>0</v>
      </c>
      <c r="AJ893" s="2">
        <f t="shared" ref="AJ893" si="5100">X893*AE893+Z893*AE896-Y893*AF893-AA893*AF896</f>
        <v>0</v>
      </c>
      <c r="AK893" s="8">
        <f t="shared" ref="AK893" si="5101">(X893*AF893+Y893*AE893+Z893*AF896+AA893*AE896)</f>
        <v>16.435431127663264</v>
      </c>
      <c r="AM893" s="18">
        <v>1</v>
      </c>
      <c r="AN893" s="25">
        <v>0</v>
      </c>
      <c r="AO893" s="14">
        <v>0</v>
      </c>
      <c r="AP893" s="24">
        <v>0</v>
      </c>
      <c r="AR893" s="1">
        <f t="shared" ref="AR893" si="5102">AH893*AM893+AJ893*AM896-AI893*AN893-AK893*AN896</f>
        <v>9.194764291372886</v>
      </c>
      <c r="AS893" s="9">
        <f t="shared" ref="AS893" si="5103">(AH893*AN893+AI893*AM893+AJ893*AN896+AK893*AM896)</f>
        <v>16.435431127663264</v>
      </c>
      <c r="AT893" s="2">
        <f t="shared" ref="AT893" si="5104">AH893*AO893+AJ893*AO896-AI893*AP893-AK893*AP896</f>
        <v>0</v>
      </c>
      <c r="AU893" s="8">
        <f t="shared" ref="AU893" si="5105">(AH893*AP893+AI893*AO893+AJ893*AP896+AK893*AO896)</f>
        <v>16.435431127663264</v>
      </c>
      <c r="AW893" s="30">
        <f t="shared" ref="AW893" si="5106">20*LOG(((1+$AN$9)/$AN$9)/((AR893+AR896)^2+(AS893+AS896)^2)^0.5)</f>
        <v>-25.692170478630679</v>
      </c>
      <c r="AY893" s="137">
        <f t="shared" ref="AY893" si="5107">((AR893^2+AS893^2)^0.5)/((AR896^2+AS896^2)^0.5)</f>
        <v>0.56103195884964296</v>
      </c>
      <c r="AZ893" s="13"/>
      <c r="BA893" s="36"/>
      <c r="BB893" s="36"/>
      <c r="BC893" s="36"/>
      <c r="BD893" s="36"/>
    </row>
    <row r="894" spans="2:56" ht="18.600000000000001" customHeight="1" thickBot="1">
      <c r="D894" s="3"/>
      <c r="G894" s="4"/>
      <c r="I894" s="3"/>
      <c r="L894" s="4"/>
      <c r="N894" s="3"/>
      <c r="Q894" s="4"/>
      <c r="S894" s="3"/>
      <c r="V894" s="4"/>
      <c r="X894" s="3"/>
      <c r="AA894" s="4"/>
      <c r="AC894" s="3"/>
      <c r="AF894" s="4"/>
      <c r="AH894" s="3"/>
      <c r="AK894" s="4"/>
      <c r="AM894" s="18"/>
      <c r="AN894" s="14"/>
      <c r="AO894" s="14"/>
      <c r="AP894" s="19"/>
      <c r="AR894" s="3"/>
      <c r="AU894" s="4"/>
      <c r="AY894" s="138"/>
      <c r="AZ894" s="13"/>
      <c r="BA894" s="36"/>
      <c r="BB894" s="36"/>
      <c r="BC894" s="36"/>
      <c r="BD894" s="36"/>
    </row>
    <row r="895" spans="2:56" ht="18.600000000000001" customHeight="1" thickBot="1">
      <c r="D895" s="216" t="s">
        <v>87</v>
      </c>
      <c r="E895" s="217"/>
      <c r="F895" s="218" t="s">
        <v>88</v>
      </c>
      <c r="G895" s="219"/>
      <c r="H895" s="207"/>
      <c r="I895" s="216" t="s">
        <v>89</v>
      </c>
      <c r="J895" s="217"/>
      <c r="K895" s="218" t="s">
        <v>90</v>
      </c>
      <c r="L895" s="219"/>
      <c r="N895" s="208" t="s">
        <v>7</v>
      </c>
      <c r="O895" s="209"/>
      <c r="P895" s="210" t="s">
        <v>8</v>
      </c>
      <c r="Q895" s="211"/>
      <c r="S895" s="216" t="s">
        <v>91</v>
      </c>
      <c r="T895" s="217"/>
      <c r="U895" s="218" t="s">
        <v>92</v>
      </c>
      <c r="V895" s="219"/>
      <c r="W895" s="22"/>
      <c r="X895" s="208" t="s">
        <v>93</v>
      </c>
      <c r="Y895" s="209"/>
      <c r="Z895" s="210" t="s">
        <v>94</v>
      </c>
      <c r="AA895" s="211"/>
      <c r="AB895" s="22"/>
      <c r="AC895" s="216" t="s">
        <v>3</v>
      </c>
      <c r="AD895" s="217"/>
      <c r="AE895" s="218" t="s">
        <v>2</v>
      </c>
      <c r="AF895" s="219"/>
      <c r="AG895" s="22"/>
      <c r="AH895" s="208" t="s">
        <v>95</v>
      </c>
      <c r="AI895" s="209"/>
      <c r="AJ895" s="210" t="s">
        <v>96</v>
      </c>
      <c r="AK895" s="211"/>
      <c r="AL895" s="22"/>
      <c r="AM895" s="216" t="s">
        <v>97</v>
      </c>
      <c r="AN895" s="217"/>
      <c r="AO895" s="218" t="s">
        <v>98</v>
      </c>
      <c r="AP895" s="219"/>
      <c r="AR895" s="208" t="s">
        <v>99</v>
      </c>
      <c r="AS895" s="209"/>
      <c r="AT895" s="210" t="s">
        <v>100</v>
      </c>
      <c r="AU895" s="211"/>
      <c r="AW895" s="48" t="s">
        <v>10</v>
      </c>
      <c r="AY895" s="139" t="s">
        <v>47</v>
      </c>
      <c r="AZ895" s="13"/>
      <c r="BA895" s="36"/>
      <c r="BB895" s="36"/>
      <c r="BC895" s="36"/>
      <c r="BD895" s="36"/>
    </row>
    <row r="896" spans="2:56" ht="18.600000000000001" customHeight="1" thickTop="1" thickBot="1">
      <c r="D896" s="1">
        <v>0</v>
      </c>
      <c r="E896" s="8">
        <f t="shared" ref="E896" si="5108">$E$9*$B893</f>
        <v>1.4507776000000001</v>
      </c>
      <c r="F896" s="2">
        <v>1</v>
      </c>
      <c r="G896" s="8">
        <v>0</v>
      </c>
      <c r="I896" s="1">
        <v>0</v>
      </c>
      <c r="J896" s="9">
        <v>0</v>
      </c>
      <c r="K896" s="2">
        <v>1</v>
      </c>
      <c r="L896" s="8">
        <v>0</v>
      </c>
      <c r="N896" s="1">
        <f t="shared" ref="N896" si="5109">D896*I893+F896*I896-E896*J893-G896*J896</f>
        <v>0</v>
      </c>
      <c r="O896" s="9">
        <f t="shared" ref="O896" si="5110">(D896*J893+E896*I893+F896*J896+G896*I896)</f>
        <v>1.4507776000000001</v>
      </c>
      <c r="P896" s="2">
        <f t="shared" ref="P896" si="5111">D896*K893+F896*K896-E896*L893-G896*L896</f>
        <v>4.8403152854682734</v>
      </c>
      <c r="Q896" s="8">
        <f t="shared" ref="Q896" si="5112">(D896*L893+E896*K893+F896*L896+G896*K896)</f>
        <v>0</v>
      </c>
      <c r="S896" s="1">
        <v>0</v>
      </c>
      <c r="T896" s="8">
        <f t="shared" ref="T896" si="5113">$T$9*$B893</f>
        <v>3.0957824</v>
      </c>
      <c r="U896" s="2">
        <v>1</v>
      </c>
      <c r="V896" s="8">
        <v>0</v>
      </c>
      <c r="X896" s="1">
        <f t="shared" ref="X896" si="5114">N896*S893+P896*S896-O896*T893-Q896*T896</f>
        <v>0</v>
      </c>
      <c r="Y896" s="9">
        <f t="shared" ref="Y896" si="5115">(N896*T893+O896*S893+P896*T896+Q896*S896)</f>
        <v>16.435340471203656</v>
      </c>
      <c r="Z896" s="2">
        <f t="shared" ref="Z896" si="5116">N896*U893+P896*U896-O896*V893-Q896*V896</f>
        <v>4.8403152854682734</v>
      </c>
      <c r="AA896" s="8">
        <f t="shared" ref="AA896" si="5117">(N896*V893+O896*U893+P896*V896+Q896*U896)</f>
        <v>0</v>
      </c>
      <c r="AB896" s="22"/>
      <c r="AC896" s="1">
        <v>0</v>
      </c>
      <c r="AD896" s="9">
        <v>0</v>
      </c>
      <c r="AE896" s="2">
        <v>1</v>
      </c>
      <c r="AF896" s="8">
        <v>0</v>
      </c>
      <c r="AH896" s="1">
        <f t="shared" ref="AH896" si="5118">X896*AC893+Z896*AC896-Y896*AD893-AA896*AD896</f>
        <v>0</v>
      </c>
      <c r="AI896" s="9">
        <f t="shared" ref="AI896" si="5119">(X896*AD893+Y896*AC893+Z896*AD896+AA896*AC896)</f>
        <v>16.435340471203656</v>
      </c>
      <c r="AJ896" s="2">
        <f t="shared" ref="AJ896" si="5120">X896*AE893+Z896*AE896-Y896*AF893-AA896*AF896</f>
        <v>-29.269038101027967</v>
      </c>
      <c r="AK896" s="8">
        <f t="shared" ref="AK896" si="5121">(X896*AF893+Y896*AE893+Z896*AF896+AA896*AE896)</f>
        <v>0</v>
      </c>
      <c r="AM896" s="20">
        <f t="shared" ref="AM896" si="5122">1/$AN$9</f>
        <v>1</v>
      </c>
      <c r="AN896" s="27">
        <v>0</v>
      </c>
      <c r="AO896" s="21">
        <v>1</v>
      </c>
      <c r="AP896" s="26">
        <v>0</v>
      </c>
      <c r="AR896" s="1">
        <f t="shared" ref="AR896" si="5123">AH896*AM893+AJ896*AM896-AI896*AN893-AK896*AN896</f>
        <v>-29.269038101027967</v>
      </c>
      <c r="AS896" s="9">
        <f t="shared" ref="AS896" si="5124">(AH896*AN893+AI896*AM893+AJ896*AN896+AK896*AM896)</f>
        <v>16.435340471203656</v>
      </c>
      <c r="AT896" s="2">
        <f t="shared" ref="AT896" si="5125">AH896*AO893+AJ896*AO896-AI896*AP893-AK896*AP896</f>
        <v>-29.269038101027967</v>
      </c>
      <c r="AU896" s="8">
        <f t="shared" ref="AU896" si="5126">(AH896*AP893+AI896*AO893+AJ896*AP896+AK896*AO896)</f>
        <v>0</v>
      </c>
      <c r="AW896" s="49">
        <f t="shared" ref="AW896" si="5127">(180/PI())*ATAN(-1*(AS893/AR893))</f>
        <v>-60.775268815489198</v>
      </c>
      <c r="AY896" s="140">
        <f t="shared" ref="AY896" si="5128">20*LOG(((1-(10^(AW893/20)^2)*(1-((1-AY893)/(1+AY893))^2))^0.5))</f>
        <v>-1.0797694606933618E-2</v>
      </c>
      <c r="AZ896" s="13"/>
      <c r="BA896" s="36"/>
      <c r="BB896" s="36"/>
      <c r="BC896" s="36"/>
      <c r="BD896" s="36"/>
    </row>
    <row r="897" spans="2:56" ht="18.600000000000001" customHeight="1">
      <c r="AY897" s="37"/>
    </row>
    <row r="898" spans="2:56" ht="18.600000000000001" customHeight="1" thickBot="1">
      <c r="D898" s="22" t="s">
        <v>60</v>
      </c>
      <c r="E898" s="22"/>
      <c r="F898" s="22"/>
      <c r="G898" s="22"/>
      <c r="H898" s="22"/>
      <c r="I898" s="22" t="s">
        <v>61</v>
      </c>
      <c r="J898" s="22"/>
      <c r="K898" s="22"/>
      <c r="L898" s="22"/>
      <c r="M898" s="23"/>
      <c r="N898" s="23"/>
      <c r="O898" s="28" t="s">
        <v>62</v>
      </c>
      <c r="P898" s="23"/>
      <c r="Q898" s="23"/>
      <c r="R898" s="23"/>
      <c r="S898" s="22"/>
      <c r="T898" s="22" t="s">
        <v>63</v>
      </c>
      <c r="U898" s="23"/>
      <c r="V898" s="23"/>
      <c r="W898" s="23"/>
      <c r="X898" s="23"/>
      <c r="Y898" s="28" t="s">
        <v>64</v>
      </c>
      <c r="Z898" s="23"/>
      <c r="AA898" s="23"/>
      <c r="AB898" s="23"/>
      <c r="AC898" s="28" t="s">
        <v>65</v>
      </c>
      <c r="AD898" s="22"/>
      <c r="AE898" s="22"/>
      <c r="AF898" s="22"/>
      <c r="AG898" s="22"/>
      <c r="AH898" s="23"/>
      <c r="AI898" s="28" t="s">
        <v>66</v>
      </c>
      <c r="AJ898" s="23"/>
      <c r="AK898" s="23"/>
      <c r="AL898" s="22"/>
      <c r="AM898" s="28" t="s">
        <v>67</v>
      </c>
      <c r="AN898" s="22"/>
      <c r="AO898" s="23"/>
      <c r="AP898" s="23"/>
      <c r="AQ898" s="23"/>
      <c r="AR898" s="23"/>
      <c r="AS898" s="28" t="s">
        <v>68</v>
      </c>
      <c r="AT898" s="23"/>
      <c r="AU898" s="23"/>
    </row>
    <row r="899" spans="2:56" ht="18.600000000000001" customHeight="1" thickBot="1">
      <c r="B899" s="11"/>
      <c r="D899" s="212" t="s">
        <v>69</v>
      </c>
      <c r="E899" s="213"/>
      <c r="F899" s="214" t="s">
        <v>70</v>
      </c>
      <c r="G899" s="215"/>
      <c r="H899" s="207"/>
      <c r="I899" s="212" t="s">
        <v>71</v>
      </c>
      <c r="J899" s="213"/>
      <c r="K899" s="214" t="s">
        <v>72</v>
      </c>
      <c r="L899" s="215"/>
      <c r="M899" s="23"/>
      <c r="N899" s="208" t="s">
        <v>73</v>
      </c>
      <c r="O899" s="209"/>
      <c r="P899" s="210" t="s">
        <v>74</v>
      </c>
      <c r="Q899" s="211"/>
      <c r="R899" s="23"/>
      <c r="S899" s="212" t="s">
        <v>75</v>
      </c>
      <c r="T899" s="213"/>
      <c r="U899" s="214" t="s">
        <v>76</v>
      </c>
      <c r="V899" s="215"/>
      <c r="W899" s="22"/>
      <c r="X899" s="208" t="s">
        <v>77</v>
      </c>
      <c r="Y899" s="209"/>
      <c r="Z899" s="210" t="s">
        <v>78</v>
      </c>
      <c r="AA899" s="211"/>
      <c r="AB899" s="22"/>
      <c r="AC899" s="212" t="s">
        <v>79</v>
      </c>
      <c r="AD899" s="213"/>
      <c r="AE899" s="214" t="s">
        <v>80</v>
      </c>
      <c r="AF899" s="215"/>
      <c r="AG899" s="22"/>
      <c r="AH899" s="208" t="s">
        <v>81</v>
      </c>
      <c r="AI899" s="209"/>
      <c r="AJ899" s="210" t="s">
        <v>82</v>
      </c>
      <c r="AK899" s="211"/>
      <c r="AL899" s="22"/>
      <c r="AM899" s="212" t="s">
        <v>83</v>
      </c>
      <c r="AN899" s="213"/>
      <c r="AO899" s="214" t="s">
        <v>84</v>
      </c>
      <c r="AP899" s="215"/>
      <c r="AQ899" s="23"/>
      <c r="AR899" s="208" t="s">
        <v>85</v>
      </c>
      <c r="AS899" s="209"/>
      <c r="AT899" s="210" t="s">
        <v>86</v>
      </c>
      <c r="AU899" s="211"/>
      <c r="AW899" s="29" t="s">
        <v>4</v>
      </c>
      <c r="AY899" s="136" t="s">
        <v>46</v>
      </c>
      <c r="AZ899" s="13"/>
      <c r="BA899" s="36"/>
      <c r="BB899" s="36"/>
      <c r="BC899" s="36"/>
      <c r="BD899" s="36"/>
    </row>
    <row r="900" spans="2:56" ht="18.600000000000001" customHeight="1" thickTop="1" thickBot="1">
      <c r="B900" s="40">
        <v>2.58</v>
      </c>
      <c r="D900" s="1">
        <v>1</v>
      </c>
      <c r="E900" s="7">
        <v>0</v>
      </c>
      <c r="F900" s="2">
        <v>0</v>
      </c>
      <c r="G900" s="8">
        <v>0</v>
      </c>
      <c r="I900" s="1">
        <v>1</v>
      </c>
      <c r="J900" s="9">
        <v>0</v>
      </c>
      <c r="K900" s="2">
        <v>0</v>
      </c>
      <c r="L900" s="9">
        <f t="shared" ref="L900" si="5129">IF(0=(1-$J$9*$K$9*$B900^2),10^14,$B900*$K$9/(1-$J$9*$K$9*$B900^2))</f>
        <v>-2.5838099469190454</v>
      </c>
      <c r="N900" s="1">
        <f t="shared" ref="N900" si="5130">D900*I900+F900*I903-E900*J900-G900*J903</f>
        <v>1</v>
      </c>
      <c r="O900" s="9">
        <f t="shared" ref="O900" si="5131">(D900*J900+E900*I900+F900*J903+G900*I903)</f>
        <v>0</v>
      </c>
      <c r="P900" s="2">
        <f t="shared" ref="P900" si="5132">D900*K900+F900*K903-E900*L900-G900*L903</f>
        <v>0</v>
      </c>
      <c r="Q900" s="8">
        <f t="shared" ref="Q900" si="5133">(D900*L900+E900*K900+F900*L903+G900*K903)</f>
        <v>-2.5838099469190454</v>
      </c>
      <c r="S900" s="1">
        <v>1</v>
      </c>
      <c r="T900" s="7">
        <v>0</v>
      </c>
      <c r="U900" s="2">
        <v>0</v>
      </c>
      <c r="V900" s="8">
        <v>0</v>
      </c>
      <c r="X900" s="1">
        <f t="shared" ref="X900" si="5134">N900*S900+P900*S903-O900*T900-Q900*T903</f>
        <v>9.0614048692311098</v>
      </c>
      <c r="Y900" s="9">
        <f t="shared" ref="Y900" si="5135">(N900*T900+O900*S900+P900*T903+Q900*S903)</f>
        <v>0</v>
      </c>
      <c r="Z900" s="2">
        <f t="shared" ref="Z900" si="5136">N900*U900+P900*U903-O900*V900-Q900*V903</f>
        <v>0</v>
      </c>
      <c r="AA900" s="8">
        <f t="shared" ref="AA900" si="5137">(N900*V900+O900*U900+P900*V903+Q900*U903)</f>
        <v>-2.5838099469190454</v>
      </c>
      <c r="AB900" s="22"/>
      <c r="AC900" s="1">
        <v>1</v>
      </c>
      <c r="AD900" s="9">
        <v>0</v>
      </c>
      <c r="AE900" s="2">
        <v>0</v>
      </c>
      <c r="AF900" s="9">
        <f t="shared" ref="AF900" si="5138">$B900*$AE$9</f>
        <v>2.0915802000000001</v>
      </c>
      <c r="AH900" s="1">
        <f t="shared" ref="AH900" si="5139">X900*AC900+Z900*AC903-Y900*AD900-AA900*AD903</f>
        <v>9.0614048692311098</v>
      </c>
      <c r="AI900" s="9">
        <f t="shared" ref="AI900" si="5140">(X900*AD900+Y900*AC900+Z900*AD903+AA900*AC903)</f>
        <v>0</v>
      </c>
      <c r="AJ900" s="2">
        <f t="shared" ref="AJ900" si="5141">X900*AE900+Z900*AE903-Y900*AF900-AA900*AF903</f>
        <v>0</v>
      </c>
      <c r="AK900" s="8">
        <f t="shared" ref="AK900" si="5142">(X900*AF900+Y900*AE900+Z900*AF903+AA900*AE903)</f>
        <v>16.368845061748331</v>
      </c>
      <c r="AM900" s="18">
        <v>1</v>
      </c>
      <c r="AN900" s="25">
        <v>0</v>
      </c>
      <c r="AO900" s="14">
        <v>0</v>
      </c>
      <c r="AP900" s="24">
        <v>0</v>
      </c>
      <c r="AR900" s="1">
        <f t="shared" ref="AR900" si="5143">AH900*AM900+AJ900*AM903-AI900*AN900-AK900*AN903</f>
        <v>9.0614048692311098</v>
      </c>
      <c r="AS900" s="9">
        <f t="shared" ref="AS900" si="5144">(AH900*AN900+AI900*AM900+AJ900*AN903+AK900*AM903)</f>
        <v>16.368845061748331</v>
      </c>
      <c r="AT900" s="2">
        <f t="shared" ref="AT900" si="5145">AH900*AO900+AJ900*AO903-AI900*AP900-AK900*AP903</f>
        <v>0</v>
      </c>
      <c r="AU900" s="8">
        <f t="shared" ref="AU900" si="5146">(AH900*AP900+AI900*AO900+AJ900*AP903+AK900*AO903)</f>
        <v>16.368845061748331</v>
      </c>
      <c r="AW900" s="30">
        <f t="shared" ref="AW900" si="5147">20*LOG(((1+$AN$9)/$AN$9)/((AR900+AR903)^2+(AS900+AS903)^2)^0.5)</f>
        <v>-25.704851362236806</v>
      </c>
      <c r="AY900" s="137">
        <f t="shared" ref="AY900" si="5148">((AR900^2+AS900^2)^0.5)/((AR903^2+AS903^2)^0.5)</f>
        <v>0.55516462985820092</v>
      </c>
      <c r="AZ900" s="13"/>
      <c r="BA900" s="36"/>
      <c r="BB900" s="36"/>
      <c r="BC900" s="36"/>
      <c r="BD900" s="36"/>
    </row>
    <row r="901" spans="2:56" ht="18.600000000000001" customHeight="1" thickBot="1">
      <c r="D901" s="3"/>
      <c r="G901" s="4"/>
      <c r="I901" s="3"/>
      <c r="L901" s="4"/>
      <c r="N901" s="3"/>
      <c r="Q901" s="4"/>
      <c r="S901" s="3"/>
      <c r="V901" s="4"/>
      <c r="X901" s="3"/>
      <c r="AA901" s="4"/>
      <c r="AC901" s="3"/>
      <c r="AF901" s="4"/>
      <c r="AH901" s="3"/>
      <c r="AK901" s="4"/>
      <c r="AM901" s="18"/>
      <c r="AN901" s="14"/>
      <c r="AO901" s="14"/>
      <c r="AP901" s="19"/>
      <c r="AR901" s="3"/>
      <c r="AU901" s="4"/>
      <c r="AY901" s="138"/>
      <c r="AZ901" s="13"/>
      <c r="BA901" s="36"/>
      <c r="BB901" s="36"/>
      <c r="BC901" s="36"/>
      <c r="BD901" s="36"/>
    </row>
    <row r="902" spans="2:56" ht="18.600000000000001" customHeight="1" thickBot="1">
      <c r="D902" s="216" t="s">
        <v>87</v>
      </c>
      <c r="E902" s="217"/>
      <c r="F902" s="218" t="s">
        <v>88</v>
      </c>
      <c r="G902" s="219"/>
      <c r="H902" s="207"/>
      <c r="I902" s="216" t="s">
        <v>89</v>
      </c>
      <c r="J902" s="217"/>
      <c r="K902" s="218" t="s">
        <v>90</v>
      </c>
      <c r="L902" s="219"/>
      <c r="N902" s="208" t="s">
        <v>7</v>
      </c>
      <c r="O902" s="209"/>
      <c r="P902" s="210" t="s">
        <v>8</v>
      </c>
      <c r="Q902" s="211"/>
      <c r="S902" s="216" t="s">
        <v>91</v>
      </c>
      <c r="T902" s="217"/>
      <c r="U902" s="218" t="s">
        <v>92</v>
      </c>
      <c r="V902" s="219"/>
      <c r="W902" s="22"/>
      <c r="X902" s="208" t="s">
        <v>93</v>
      </c>
      <c r="Y902" s="209"/>
      <c r="Z902" s="210" t="s">
        <v>94</v>
      </c>
      <c r="AA902" s="211"/>
      <c r="AB902" s="22"/>
      <c r="AC902" s="216" t="s">
        <v>3</v>
      </c>
      <c r="AD902" s="217"/>
      <c r="AE902" s="218" t="s">
        <v>2</v>
      </c>
      <c r="AF902" s="219"/>
      <c r="AG902" s="22"/>
      <c r="AH902" s="208" t="s">
        <v>95</v>
      </c>
      <c r="AI902" s="209"/>
      <c r="AJ902" s="210" t="s">
        <v>96</v>
      </c>
      <c r="AK902" s="211"/>
      <c r="AL902" s="22"/>
      <c r="AM902" s="216" t="s">
        <v>97</v>
      </c>
      <c r="AN902" s="217"/>
      <c r="AO902" s="218" t="s">
        <v>98</v>
      </c>
      <c r="AP902" s="219"/>
      <c r="AR902" s="208" t="s">
        <v>99</v>
      </c>
      <c r="AS902" s="209"/>
      <c r="AT902" s="210" t="s">
        <v>100</v>
      </c>
      <c r="AU902" s="211"/>
      <c r="AW902" s="48" t="s">
        <v>10</v>
      </c>
      <c r="AY902" s="139" t="s">
        <v>47</v>
      </c>
      <c r="AZ902" s="13"/>
      <c r="BA902" s="36"/>
      <c r="BB902" s="36"/>
      <c r="BC902" s="36"/>
      <c r="BD902" s="36"/>
    </row>
    <row r="903" spans="2:56" ht="18.600000000000001" customHeight="1" thickTop="1" thickBot="1">
      <c r="D903" s="1">
        <v>0</v>
      </c>
      <c r="E903" s="8">
        <f t="shared" ref="E903" si="5149">$E$9*$B900</f>
        <v>1.4621118000000002</v>
      </c>
      <c r="F903" s="2">
        <v>1</v>
      </c>
      <c r="G903" s="8">
        <v>0</v>
      </c>
      <c r="I903" s="1">
        <v>0</v>
      </c>
      <c r="J903" s="9">
        <v>0</v>
      </c>
      <c r="K903" s="2">
        <v>1</v>
      </c>
      <c r="L903" s="8">
        <v>0</v>
      </c>
      <c r="N903" s="1">
        <f t="shared" ref="N903" si="5150">D903*I900+F903*I903-E903*J900-G903*J903</f>
        <v>0</v>
      </c>
      <c r="O903" s="9">
        <f t="shared" ref="O903" si="5151">(D903*J900+E903*I900+F903*J903+G903*I903)</f>
        <v>1.4621118000000002</v>
      </c>
      <c r="P903" s="2">
        <f t="shared" ref="P903" si="5152">D903*K900+F903*K903-E903*L900-G903*L903</f>
        <v>4.7778190123477104</v>
      </c>
      <c r="Q903" s="8">
        <f t="shared" ref="Q903" si="5153">(D903*L900+E903*K900+F903*L903+G903*K903)</f>
        <v>0</v>
      </c>
      <c r="S903" s="1">
        <v>0</v>
      </c>
      <c r="T903" s="8">
        <f t="shared" ref="T903" si="5154">$T$9*$B900</f>
        <v>3.1199682000000002</v>
      </c>
      <c r="U903" s="2">
        <v>1</v>
      </c>
      <c r="V903" s="8">
        <v>0</v>
      </c>
      <c r="X903" s="1">
        <f t="shared" ref="X903" si="5155">N903*S900+P903*S903-O903*T900-Q903*T903</f>
        <v>0</v>
      </c>
      <c r="Y903" s="9">
        <f t="shared" ref="Y903" si="5156">(N903*T900+O903*S900+P903*T903+Q903*S903)</f>
        <v>16.368755183880264</v>
      </c>
      <c r="Z903" s="2">
        <f t="shared" ref="Z903" si="5157">N903*U900+P903*U903-O903*V900-Q903*V903</f>
        <v>4.7778190123477104</v>
      </c>
      <c r="AA903" s="8">
        <f t="shared" ref="AA903" si="5158">(N903*V900+O903*U900+P903*V903+Q903*U903)</f>
        <v>0</v>
      </c>
      <c r="AB903" s="22"/>
      <c r="AC903" s="1">
        <v>0</v>
      </c>
      <c r="AD903" s="9">
        <v>0</v>
      </c>
      <c r="AE903" s="2">
        <v>1</v>
      </c>
      <c r="AF903" s="8">
        <v>0</v>
      </c>
      <c r="AH903" s="1">
        <f t="shared" ref="AH903" si="5159">X903*AC900+Z903*AC903-Y903*AD900-AA903*AD903</f>
        <v>0</v>
      </c>
      <c r="AI903" s="9">
        <f t="shared" ref="AI903" si="5160">(X903*AD900+Y903*AC900+Z903*AD903+AA903*AC903)</f>
        <v>16.368755183880264</v>
      </c>
      <c r="AJ903" s="2">
        <f t="shared" ref="AJ903" si="5161">X903*AE900+Z903*AE903-Y903*AF900-AA903*AF903</f>
        <v>-29.458745228903613</v>
      </c>
      <c r="AK903" s="8">
        <f t="shared" ref="AK903" si="5162">(X903*AF900+Y903*AE900+Z903*AF903+AA903*AE903)</f>
        <v>0</v>
      </c>
      <c r="AM903" s="20">
        <f t="shared" ref="AM903" si="5163">1/$AN$9</f>
        <v>1</v>
      </c>
      <c r="AN903" s="27">
        <v>0</v>
      </c>
      <c r="AO903" s="21">
        <v>1</v>
      </c>
      <c r="AP903" s="26">
        <v>0</v>
      </c>
      <c r="AR903" s="1">
        <f t="shared" ref="AR903" si="5164">AH903*AM900+AJ903*AM903-AI903*AN900-AK903*AN903</f>
        <v>-29.458745228903613</v>
      </c>
      <c r="AS903" s="9">
        <f t="shared" ref="AS903" si="5165">(AH903*AN900+AI903*AM900+AJ903*AN903+AK903*AM903)</f>
        <v>16.368755183880264</v>
      </c>
      <c r="AT903" s="2">
        <f t="shared" ref="AT903" si="5166">AH903*AO900+AJ903*AO903-AI903*AP900-AK903*AP903</f>
        <v>-29.458745228903613</v>
      </c>
      <c r="AU903" s="8">
        <f t="shared" ref="AU903" si="5167">(AH903*AP900+AI903*AO900+AJ903*AP903+AK903*AO903)</f>
        <v>0</v>
      </c>
      <c r="AW903" s="49">
        <f t="shared" ref="AW903" si="5168">(180/PI())*ATAN(-1*(AS900/AR900))</f>
        <v>-61.032125216392664</v>
      </c>
      <c r="AY903" s="140">
        <f t="shared" ref="AY903" si="5169">20*LOG(((1-(10^(AW900/20)^2)*(1-((1-AY900)/(1+AY900))^2))^0.5))</f>
        <v>-1.0734079520087409E-2</v>
      </c>
      <c r="AZ903" s="13"/>
      <c r="BA903" s="36"/>
      <c r="BB903" s="36"/>
      <c r="BC903" s="36"/>
      <c r="BD903" s="36"/>
    </row>
    <row r="904" spans="2:56" ht="18.600000000000001" customHeight="1">
      <c r="AY904" s="37"/>
    </row>
    <row r="905" spans="2:56" ht="18.600000000000001" customHeight="1" thickBot="1">
      <c r="D905" s="22" t="s">
        <v>60</v>
      </c>
      <c r="E905" s="22"/>
      <c r="F905" s="22"/>
      <c r="G905" s="22"/>
      <c r="H905" s="22"/>
      <c r="I905" s="22" t="s">
        <v>61</v>
      </c>
      <c r="J905" s="22"/>
      <c r="K905" s="22"/>
      <c r="L905" s="22"/>
      <c r="M905" s="23"/>
      <c r="N905" s="23"/>
      <c r="O905" s="28" t="s">
        <v>62</v>
      </c>
      <c r="P905" s="23"/>
      <c r="Q905" s="23"/>
      <c r="R905" s="23"/>
      <c r="S905" s="22"/>
      <c r="T905" s="22" t="s">
        <v>63</v>
      </c>
      <c r="U905" s="23"/>
      <c r="V905" s="23"/>
      <c r="W905" s="23"/>
      <c r="X905" s="23"/>
      <c r="Y905" s="28" t="s">
        <v>64</v>
      </c>
      <c r="Z905" s="23"/>
      <c r="AA905" s="23"/>
      <c r="AB905" s="23"/>
      <c r="AC905" s="28" t="s">
        <v>65</v>
      </c>
      <c r="AD905" s="22"/>
      <c r="AE905" s="22"/>
      <c r="AF905" s="22"/>
      <c r="AG905" s="22"/>
      <c r="AH905" s="23"/>
      <c r="AI905" s="28" t="s">
        <v>66</v>
      </c>
      <c r="AJ905" s="23"/>
      <c r="AK905" s="23"/>
      <c r="AL905" s="22"/>
      <c r="AM905" s="28" t="s">
        <v>67</v>
      </c>
      <c r="AN905" s="22"/>
      <c r="AO905" s="23"/>
      <c r="AP905" s="23"/>
      <c r="AQ905" s="23"/>
      <c r="AR905" s="23"/>
      <c r="AS905" s="28" t="s">
        <v>68</v>
      </c>
      <c r="AT905" s="23"/>
      <c r="AU905" s="23"/>
    </row>
    <row r="906" spans="2:56" ht="18.600000000000001" customHeight="1" thickBot="1">
      <c r="B906" s="11"/>
      <c r="D906" s="212" t="s">
        <v>69</v>
      </c>
      <c r="E906" s="213"/>
      <c r="F906" s="214" t="s">
        <v>70</v>
      </c>
      <c r="G906" s="215"/>
      <c r="H906" s="207"/>
      <c r="I906" s="212" t="s">
        <v>71</v>
      </c>
      <c r="J906" s="213"/>
      <c r="K906" s="214" t="s">
        <v>72</v>
      </c>
      <c r="L906" s="215"/>
      <c r="M906" s="23"/>
      <c r="N906" s="208" t="s">
        <v>73</v>
      </c>
      <c r="O906" s="209"/>
      <c r="P906" s="210" t="s">
        <v>74</v>
      </c>
      <c r="Q906" s="211"/>
      <c r="R906" s="23"/>
      <c r="S906" s="212" t="s">
        <v>75</v>
      </c>
      <c r="T906" s="213"/>
      <c r="U906" s="214" t="s">
        <v>76</v>
      </c>
      <c r="V906" s="215"/>
      <c r="W906" s="22"/>
      <c r="X906" s="208" t="s">
        <v>77</v>
      </c>
      <c r="Y906" s="209"/>
      <c r="Z906" s="210" t="s">
        <v>78</v>
      </c>
      <c r="AA906" s="211"/>
      <c r="AB906" s="22"/>
      <c r="AC906" s="212" t="s">
        <v>79</v>
      </c>
      <c r="AD906" s="213"/>
      <c r="AE906" s="214" t="s">
        <v>80</v>
      </c>
      <c r="AF906" s="215"/>
      <c r="AG906" s="22"/>
      <c r="AH906" s="208" t="s">
        <v>81</v>
      </c>
      <c r="AI906" s="209"/>
      <c r="AJ906" s="210" t="s">
        <v>82</v>
      </c>
      <c r="AK906" s="211"/>
      <c r="AL906" s="22"/>
      <c r="AM906" s="212" t="s">
        <v>83</v>
      </c>
      <c r="AN906" s="213"/>
      <c r="AO906" s="214" t="s">
        <v>84</v>
      </c>
      <c r="AP906" s="215"/>
      <c r="AQ906" s="23"/>
      <c r="AR906" s="208" t="s">
        <v>85</v>
      </c>
      <c r="AS906" s="209"/>
      <c r="AT906" s="210" t="s">
        <v>86</v>
      </c>
      <c r="AU906" s="211"/>
      <c r="AW906" s="29" t="s">
        <v>4</v>
      </c>
      <c r="AY906" s="136" t="s">
        <v>46</v>
      </c>
      <c r="AZ906" s="13"/>
      <c r="BA906" s="36"/>
      <c r="BB906" s="36"/>
      <c r="BC906" s="36"/>
      <c r="BD906" s="36"/>
    </row>
    <row r="907" spans="2:56" ht="18.600000000000001" customHeight="1" thickTop="1" thickBot="1">
      <c r="B907" s="40">
        <v>2.6</v>
      </c>
      <c r="D907" s="1">
        <v>1</v>
      </c>
      <c r="E907" s="7">
        <v>0</v>
      </c>
      <c r="F907" s="2">
        <v>0</v>
      </c>
      <c r="G907" s="8">
        <v>0</v>
      </c>
      <c r="I907" s="1">
        <v>1</v>
      </c>
      <c r="J907" s="9">
        <v>0</v>
      </c>
      <c r="K907" s="2">
        <v>0</v>
      </c>
      <c r="L907" s="9">
        <f t="shared" ref="L907" si="5170">IF(0=(1-$J$9*$K$9*$B907^2),10^14,$B907*$K$9/(1-$J$9*$K$9*$B907^2))</f>
        <v>-2.5238068813048296</v>
      </c>
      <c r="N907" s="1">
        <f t="shared" ref="N907" si="5171">D907*I907+F907*I910-E907*J907-G907*J910</f>
        <v>1</v>
      </c>
      <c r="O907" s="9">
        <f t="shared" ref="O907" si="5172">(D907*J907+E907*I907+F907*J910+G907*I910)</f>
        <v>0</v>
      </c>
      <c r="P907" s="2">
        <f t="shared" ref="P907" si="5173">D907*K907+F907*K910-E907*L907-G907*L910</f>
        <v>0</v>
      </c>
      <c r="Q907" s="8">
        <f t="shared" ref="Q907" si="5174">(D907*L907+E907*K907+F907*L910+G907*K910)</f>
        <v>-2.5238068813048296</v>
      </c>
      <c r="S907" s="1">
        <v>1</v>
      </c>
      <c r="T907" s="7">
        <v>0</v>
      </c>
      <c r="U907" s="2">
        <v>0</v>
      </c>
      <c r="V907" s="8">
        <v>0</v>
      </c>
      <c r="X907" s="1">
        <f t="shared" ref="X907" si="5175">N907*S907+P907*S910-O907*T907-Q907*T910</f>
        <v>8.9352375010821046</v>
      </c>
      <c r="Y907" s="9">
        <f t="shared" ref="Y907" si="5176">(N907*T907+O907*S907+P907*T910+Q907*S910)</f>
        <v>0</v>
      </c>
      <c r="Z907" s="2">
        <f t="shared" ref="Z907" si="5177">N907*U907+P907*U910-O907*V907-Q907*V910</f>
        <v>0</v>
      </c>
      <c r="AA907" s="8">
        <f t="shared" ref="AA907" si="5178">(N907*V907+O907*U907+P907*V910+Q907*U910)</f>
        <v>-2.5238068813048296</v>
      </c>
      <c r="AB907" s="22"/>
      <c r="AC907" s="1">
        <v>1</v>
      </c>
      <c r="AD907" s="9">
        <v>0</v>
      </c>
      <c r="AE907" s="2">
        <v>0</v>
      </c>
      <c r="AF907" s="9">
        <f t="shared" ref="AF907" si="5179">$B907*$AE$9</f>
        <v>2.1077940000000002</v>
      </c>
      <c r="AH907" s="1">
        <f t="shared" ref="AH907" si="5180">X907*AC907+Z907*AC910-Y907*AD907-AA907*AD910</f>
        <v>8.9352375010821046</v>
      </c>
      <c r="AI907" s="9">
        <f t="shared" ref="AI907" si="5181">(X907*AD907+Y907*AC907+Z907*AD910+AA907*AC910)</f>
        <v>0</v>
      </c>
      <c r="AJ907" s="2">
        <f t="shared" ref="AJ907" si="5182">X907*AE907+Z907*AE910-Y907*AF907-AA907*AF910</f>
        <v>0</v>
      </c>
      <c r="AK907" s="8">
        <f t="shared" ref="AK907" si="5183">(X907*AF907+Y907*AE907+Z907*AF910+AA907*AE910)</f>
        <v>16.309833112051027</v>
      </c>
      <c r="AM907" s="18">
        <v>1</v>
      </c>
      <c r="AN907" s="25">
        <v>0</v>
      </c>
      <c r="AO907" s="14">
        <v>0</v>
      </c>
      <c r="AP907" s="24">
        <v>0</v>
      </c>
      <c r="AR907" s="1">
        <f t="shared" ref="AR907" si="5184">AH907*AM907+AJ907*AM910-AI907*AN907-AK907*AN910</f>
        <v>8.9352375010821046</v>
      </c>
      <c r="AS907" s="9">
        <f t="shared" ref="AS907" si="5185">(AH907*AN907+AI907*AM907+AJ907*AN910+AK907*AM910)</f>
        <v>16.309833112051027</v>
      </c>
      <c r="AT907" s="2">
        <f t="shared" ref="AT907" si="5186">AH907*AO907+AJ907*AO910-AI907*AP907-AK907*AP910</f>
        <v>0</v>
      </c>
      <c r="AU907" s="8">
        <f t="shared" ref="AU907" si="5187">(AH907*AP907+AI907*AO907+AJ907*AP910+AK907*AO910)</f>
        <v>16.309833112051027</v>
      </c>
      <c r="AW907" s="30">
        <f t="shared" ref="AW907" si="5188">20*LOG(((1+$AN$9)/$AN$9)/((AR907+AR910)^2+(AS907+AS910)^2)^0.5)</f>
        <v>-25.721471166840999</v>
      </c>
      <c r="AY907" s="137">
        <f t="shared" ref="AY907" si="5189">((AR907^2+AS907^2)^0.5)/((AR910^2+AS910^2)^0.5)</f>
        <v>0.54943455458038204</v>
      </c>
      <c r="AZ907" s="13"/>
      <c r="BA907" s="36"/>
      <c r="BB907" s="36"/>
      <c r="BC907" s="36"/>
      <c r="BD907" s="36"/>
    </row>
    <row r="908" spans="2:56" ht="18.600000000000001" customHeight="1" thickBot="1">
      <c r="D908" s="3"/>
      <c r="G908" s="4"/>
      <c r="I908" s="3"/>
      <c r="L908" s="4"/>
      <c r="N908" s="3"/>
      <c r="Q908" s="4"/>
      <c r="S908" s="3"/>
      <c r="V908" s="4"/>
      <c r="X908" s="3"/>
      <c r="AA908" s="4"/>
      <c r="AC908" s="3"/>
      <c r="AF908" s="4"/>
      <c r="AH908" s="3"/>
      <c r="AK908" s="4"/>
      <c r="AM908" s="18"/>
      <c r="AN908" s="14"/>
      <c r="AO908" s="14"/>
      <c r="AP908" s="19"/>
      <c r="AR908" s="3"/>
      <c r="AU908" s="4"/>
      <c r="AY908" s="138"/>
      <c r="AZ908" s="13"/>
      <c r="BA908" s="36"/>
      <c r="BB908" s="36"/>
      <c r="BC908" s="36"/>
      <c r="BD908" s="36"/>
    </row>
    <row r="909" spans="2:56" ht="18.600000000000001" customHeight="1" thickBot="1">
      <c r="D909" s="216" t="s">
        <v>87</v>
      </c>
      <c r="E909" s="217"/>
      <c r="F909" s="218" t="s">
        <v>88</v>
      </c>
      <c r="G909" s="219"/>
      <c r="H909" s="207"/>
      <c r="I909" s="216" t="s">
        <v>89</v>
      </c>
      <c r="J909" s="217"/>
      <c r="K909" s="218" t="s">
        <v>90</v>
      </c>
      <c r="L909" s="219"/>
      <c r="N909" s="208" t="s">
        <v>7</v>
      </c>
      <c r="O909" s="209"/>
      <c r="P909" s="210" t="s">
        <v>8</v>
      </c>
      <c r="Q909" s="211"/>
      <c r="S909" s="216" t="s">
        <v>91</v>
      </c>
      <c r="T909" s="217"/>
      <c r="U909" s="218" t="s">
        <v>92</v>
      </c>
      <c r="V909" s="219"/>
      <c r="W909" s="22"/>
      <c r="X909" s="208" t="s">
        <v>93</v>
      </c>
      <c r="Y909" s="209"/>
      <c r="Z909" s="210" t="s">
        <v>94</v>
      </c>
      <c r="AA909" s="211"/>
      <c r="AB909" s="22"/>
      <c r="AC909" s="216" t="s">
        <v>3</v>
      </c>
      <c r="AD909" s="217"/>
      <c r="AE909" s="218" t="s">
        <v>2</v>
      </c>
      <c r="AF909" s="219"/>
      <c r="AG909" s="22"/>
      <c r="AH909" s="208" t="s">
        <v>95</v>
      </c>
      <c r="AI909" s="209"/>
      <c r="AJ909" s="210" t="s">
        <v>96</v>
      </c>
      <c r="AK909" s="211"/>
      <c r="AL909" s="22"/>
      <c r="AM909" s="216" t="s">
        <v>97</v>
      </c>
      <c r="AN909" s="217"/>
      <c r="AO909" s="218" t="s">
        <v>98</v>
      </c>
      <c r="AP909" s="219"/>
      <c r="AR909" s="208" t="s">
        <v>99</v>
      </c>
      <c r="AS909" s="209"/>
      <c r="AT909" s="210" t="s">
        <v>100</v>
      </c>
      <c r="AU909" s="211"/>
      <c r="AW909" s="48" t="s">
        <v>10</v>
      </c>
      <c r="AY909" s="139" t="s">
        <v>47</v>
      </c>
      <c r="AZ909" s="13"/>
      <c r="BA909" s="36"/>
      <c r="BB909" s="36"/>
      <c r="BC909" s="36"/>
      <c r="BD909" s="36"/>
    </row>
    <row r="910" spans="2:56" ht="18.600000000000001" customHeight="1" thickTop="1" thickBot="1">
      <c r="D910" s="1">
        <v>0</v>
      </c>
      <c r="E910" s="8">
        <f t="shared" ref="E910" si="5190">$E$9*$B907</f>
        <v>1.4734460000000003</v>
      </c>
      <c r="F910" s="2">
        <v>1</v>
      </c>
      <c r="G910" s="8">
        <v>0</v>
      </c>
      <c r="I910" s="1">
        <v>0</v>
      </c>
      <c r="J910" s="9">
        <v>0</v>
      </c>
      <c r="K910" s="2">
        <v>1</v>
      </c>
      <c r="L910" s="8">
        <v>0</v>
      </c>
      <c r="N910" s="1">
        <f t="shared" ref="N910" si="5191">D910*I907+F910*I910-E910*J907-G910*J910</f>
        <v>0</v>
      </c>
      <c r="O910" s="9">
        <f t="shared" ref="O910" si="5192">(D910*J907+E910*I907+F910*J910+G910*I910)</f>
        <v>1.4734460000000003</v>
      </c>
      <c r="P910" s="2">
        <f t="shared" ref="P910" si="5193">D910*K907+F910*K910-E910*L907-G910*L910</f>
        <v>4.7186931540310759</v>
      </c>
      <c r="Q910" s="8">
        <f t="shared" ref="Q910" si="5194">(D910*L907+E910*K907+F910*L910+G910*K910)</f>
        <v>0</v>
      </c>
      <c r="S910" s="1">
        <v>0</v>
      </c>
      <c r="T910" s="8">
        <f t="shared" ref="T910" si="5195">$T$9*$B907</f>
        <v>3.1441539999999999</v>
      </c>
      <c r="U910" s="2">
        <v>1</v>
      </c>
      <c r="V910" s="8">
        <v>0</v>
      </c>
      <c r="X910" s="1">
        <f t="shared" ref="X910" si="5196">N910*S907+P910*S910-O910*T907-Q910*T910</f>
        <v>0</v>
      </c>
      <c r="Y910" s="9">
        <f t="shared" ref="Y910" si="5197">(N910*T907+O910*S907+P910*T910+Q910*S910)</f>
        <v>16.309743955019425</v>
      </c>
      <c r="Z910" s="2">
        <f t="shared" ref="Z910" si="5198">N910*U907+P910*U910-O910*V907-Q910*V910</f>
        <v>4.7186931540310759</v>
      </c>
      <c r="AA910" s="8">
        <f t="shared" ref="AA910" si="5199">(N910*V907+O910*U907+P910*V910+Q910*U910)</f>
        <v>0</v>
      </c>
      <c r="AB910" s="22"/>
      <c r="AC910" s="1">
        <v>0</v>
      </c>
      <c r="AD910" s="9">
        <v>0</v>
      </c>
      <c r="AE910" s="2">
        <v>1</v>
      </c>
      <c r="AF910" s="8">
        <v>0</v>
      </c>
      <c r="AH910" s="1">
        <f t="shared" ref="AH910" si="5200">X910*AC907+Z910*AC910-Y910*AD907-AA910*AD910</f>
        <v>0</v>
      </c>
      <c r="AI910" s="9">
        <f t="shared" ref="AI910" si="5201">(X910*AD907+Y910*AC907+Z910*AD910+AA910*AC910)</f>
        <v>16.309743955019425</v>
      </c>
      <c r="AJ910" s="2">
        <f t="shared" ref="AJ910" si="5202">X910*AE907+Z910*AE910-Y910*AF907-AA910*AF910</f>
        <v>-29.658887295895138</v>
      </c>
      <c r="AK910" s="8">
        <f t="shared" ref="AK910" si="5203">(X910*AF907+Y910*AE907+Z910*AF910+AA910*AE910)</f>
        <v>0</v>
      </c>
      <c r="AM910" s="20">
        <f t="shared" ref="AM910" si="5204">1/$AN$9</f>
        <v>1</v>
      </c>
      <c r="AN910" s="27">
        <v>0</v>
      </c>
      <c r="AO910" s="21">
        <v>1</v>
      </c>
      <c r="AP910" s="26">
        <v>0</v>
      </c>
      <c r="AR910" s="1">
        <f t="shared" ref="AR910" si="5205">AH910*AM907+AJ910*AM910-AI910*AN907-AK910*AN910</f>
        <v>-29.658887295895138</v>
      </c>
      <c r="AS910" s="9">
        <f t="shared" ref="AS910" si="5206">(AH910*AN907+AI910*AM907+AJ910*AN910+AK910*AM910)</f>
        <v>16.309743955019425</v>
      </c>
      <c r="AT910" s="2">
        <f t="shared" ref="AT910" si="5207">AH910*AO907+AJ910*AO910-AI910*AP907-AK910*AP910</f>
        <v>-29.658887295895138</v>
      </c>
      <c r="AU910" s="8">
        <f t="shared" ref="AU910" si="5208">(AH910*AP907+AI910*AO907+AJ910*AP910+AK910*AO910)</f>
        <v>0</v>
      </c>
      <c r="AW910" s="49">
        <f t="shared" ref="AW910" si="5209">(180/PI())*ATAN(-1*(AS907/AR907))</f>
        <v>-61.284151184417865</v>
      </c>
      <c r="AY910" s="140">
        <f t="shared" ref="AY910" si="5210">20*LOG(((1-(10^(AW907/20)^2)*(1-((1-AY907)/(1+AY907))^2))^0.5))</f>
        <v>-1.066104125530566E-2</v>
      </c>
      <c r="AZ910" s="13"/>
      <c r="BA910" s="36"/>
      <c r="BB910" s="36"/>
      <c r="BC910" s="36"/>
      <c r="BD910" s="36"/>
    </row>
    <row r="911" spans="2:56" ht="18.600000000000001" customHeight="1">
      <c r="AY911" s="37"/>
    </row>
    <row r="912" spans="2:56" ht="18.600000000000001" customHeight="1" thickBot="1">
      <c r="D912" s="22" t="s">
        <v>60</v>
      </c>
      <c r="E912" s="22"/>
      <c r="F912" s="22"/>
      <c r="G912" s="22"/>
      <c r="H912" s="22"/>
      <c r="I912" s="22" t="s">
        <v>61</v>
      </c>
      <c r="J912" s="22"/>
      <c r="K912" s="22"/>
      <c r="L912" s="22"/>
      <c r="M912" s="23"/>
      <c r="N912" s="23"/>
      <c r="O912" s="28" t="s">
        <v>62</v>
      </c>
      <c r="P912" s="23"/>
      <c r="Q912" s="23"/>
      <c r="R912" s="23"/>
      <c r="S912" s="22"/>
      <c r="T912" s="22" t="s">
        <v>63</v>
      </c>
      <c r="U912" s="23"/>
      <c r="V912" s="23"/>
      <c r="W912" s="23"/>
      <c r="X912" s="23"/>
      <c r="Y912" s="28" t="s">
        <v>64</v>
      </c>
      <c r="Z912" s="23"/>
      <c r="AA912" s="23"/>
      <c r="AB912" s="23"/>
      <c r="AC912" s="28" t="s">
        <v>65</v>
      </c>
      <c r="AD912" s="22"/>
      <c r="AE912" s="22"/>
      <c r="AF912" s="22"/>
      <c r="AG912" s="22"/>
      <c r="AH912" s="23"/>
      <c r="AI912" s="28" t="s">
        <v>66</v>
      </c>
      <c r="AJ912" s="23"/>
      <c r="AK912" s="23"/>
      <c r="AL912" s="22"/>
      <c r="AM912" s="28" t="s">
        <v>67</v>
      </c>
      <c r="AN912" s="22"/>
      <c r="AO912" s="23"/>
      <c r="AP912" s="23"/>
      <c r="AQ912" s="23"/>
      <c r="AR912" s="23"/>
      <c r="AS912" s="28" t="s">
        <v>68</v>
      </c>
      <c r="AT912" s="23"/>
      <c r="AU912" s="23"/>
    </row>
    <row r="913" spans="2:56" ht="18.600000000000001" customHeight="1" thickBot="1">
      <c r="B913" s="11"/>
      <c r="D913" s="212" t="s">
        <v>69</v>
      </c>
      <c r="E913" s="213"/>
      <c r="F913" s="214" t="s">
        <v>70</v>
      </c>
      <c r="G913" s="215"/>
      <c r="H913" s="207"/>
      <c r="I913" s="212" t="s">
        <v>71</v>
      </c>
      <c r="J913" s="213"/>
      <c r="K913" s="214" t="s">
        <v>72</v>
      </c>
      <c r="L913" s="215"/>
      <c r="M913" s="23"/>
      <c r="N913" s="208" t="s">
        <v>73</v>
      </c>
      <c r="O913" s="209"/>
      <c r="P913" s="210" t="s">
        <v>74</v>
      </c>
      <c r="Q913" s="211"/>
      <c r="R913" s="23"/>
      <c r="S913" s="212" t="s">
        <v>75</v>
      </c>
      <c r="T913" s="213"/>
      <c r="U913" s="214" t="s">
        <v>76</v>
      </c>
      <c r="V913" s="215"/>
      <c r="W913" s="22"/>
      <c r="X913" s="208" t="s">
        <v>77</v>
      </c>
      <c r="Y913" s="209"/>
      <c r="Z913" s="210" t="s">
        <v>78</v>
      </c>
      <c r="AA913" s="211"/>
      <c r="AB913" s="22"/>
      <c r="AC913" s="212" t="s">
        <v>79</v>
      </c>
      <c r="AD913" s="213"/>
      <c r="AE913" s="214" t="s">
        <v>80</v>
      </c>
      <c r="AF913" s="215"/>
      <c r="AG913" s="22"/>
      <c r="AH913" s="208" t="s">
        <v>81</v>
      </c>
      <c r="AI913" s="209"/>
      <c r="AJ913" s="210" t="s">
        <v>82</v>
      </c>
      <c r="AK913" s="211"/>
      <c r="AL913" s="22"/>
      <c r="AM913" s="212" t="s">
        <v>83</v>
      </c>
      <c r="AN913" s="213"/>
      <c r="AO913" s="214" t="s">
        <v>84</v>
      </c>
      <c r="AP913" s="215"/>
      <c r="AQ913" s="23"/>
      <c r="AR913" s="208" t="s">
        <v>85</v>
      </c>
      <c r="AS913" s="209"/>
      <c r="AT913" s="210" t="s">
        <v>86</v>
      </c>
      <c r="AU913" s="211"/>
      <c r="AW913" s="29" t="s">
        <v>4</v>
      </c>
      <c r="AY913" s="136" t="s">
        <v>46</v>
      </c>
      <c r="AZ913" s="13"/>
      <c r="BA913" s="36"/>
      <c r="BB913" s="36"/>
      <c r="BC913" s="36"/>
      <c r="BD913" s="36"/>
    </row>
    <row r="914" spans="2:56" ht="18.600000000000001" customHeight="1" thickTop="1" thickBot="1">
      <c r="B914" s="40">
        <v>2.62</v>
      </c>
      <c r="D914" s="1">
        <v>1</v>
      </c>
      <c r="E914" s="7">
        <v>0</v>
      </c>
      <c r="F914" s="2">
        <v>0</v>
      </c>
      <c r="G914" s="8">
        <v>0</v>
      </c>
      <c r="I914" s="1">
        <v>1</v>
      </c>
      <c r="J914" s="9">
        <v>0</v>
      </c>
      <c r="K914" s="2">
        <v>0</v>
      </c>
      <c r="L914" s="9">
        <f t="shared" ref="L914" si="5211">IF(0=(1-$J$9*$K$9*$B914^2),10^14,$B914*$K$9/(1-$J$9*$K$9*$B914^2))</f>
        <v>-2.4668143470114519</v>
      </c>
      <c r="N914" s="1">
        <f t="shared" ref="N914" si="5212">D914*I914+F914*I917-E914*J914-G914*J917</f>
        <v>1</v>
      </c>
      <c r="O914" s="9">
        <f t="shared" ref="O914" si="5213">(D914*J914+E914*I914+F914*J917+G914*I917)</f>
        <v>0</v>
      </c>
      <c r="P914" s="2">
        <f t="shared" ref="P914" si="5214">D914*K914+F914*K917-E914*L914-G914*L917</f>
        <v>0</v>
      </c>
      <c r="Q914" s="8">
        <f t="shared" ref="Q914" si="5215">(D914*L914+E914*K914+F914*L917+G914*K917)</f>
        <v>-2.4668143470114519</v>
      </c>
      <c r="S914" s="1">
        <v>1</v>
      </c>
      <c r="T914" s="7">
        <v>0</v>
      </c>
      <c r="U914" s="2">
        <v>0</v>
      </c>
      <c r="V914" s="8">
        <v>0</v>
      </c>
      <c r="X914" s="1">
        <f t="shared" ref="X914" si="5216">N914*S914+P914*S917-O914*T914-Q914*T917</f>
        <v>8.8157060748473945</v>
      </c>
      <c r="Y914" s="9">
        <f t="shared" ref="Y914" si="5217">(N914*T914+O914*S914+P914*T917+Q914*S917)</f>
        <v>0</v>
      </c>
      <c r="Z914" s="2">
        <f t="shared" ref="Z914" si="5218">N914*U914+P914*U917-O914*V914-Q914*V917</f>
        <v>0</v>
      </c>
      <c r="AA914" s="8">
        <f t="shared" ref="AA914" si="5219">(N914*V914+O914*U914+P914*V917+Q914*U917)</f>
        <v>-2.4668143470114519</v>
      </c>
      <c r="AB914" s="22"/>
      <c r="AC914" s="1">
        <v>1</v>
      </c>
      <c r="AD914" s="9">
        <v>0</v>
      </c>
      <c r="AE914" s="2">
        <v>0</v>
      </c>
      <c r="AF914" s="9">
        <f t="shared" ref="AF914" si="5220">$B914*$AE$9</f>
        <v>2.1240078000000002</v>
      </c>
      <c r="AH914" s="1">
        <f t="shared" ref="AH914" si="5221">X914*AC914+Z914*AC917-Y914*AD914-AA914*AD917</f>
        <v>8.8157060748473945</v>
      </c>
      <c r="AI914" s="9">
        <f t="shared" ref="AI914" si="5222">(X914*AD914+Y914*AC914+Z914*AD917+AA914*AC917)</f>
        <v>0</v>
      </c>
      <c r="AJ914" s="2">
        <f t="shared" ref="AJ914" si="5223">X914*AE914+Z914*AE917-Y914*AF914-AA914*AF917</f>
        <v>0</v>
      </c>
      <c r="AK914" s="8">
        <f t="shared" ref="AK914" si="5224">(X914*AF914+Y914*AE914+Z914*AF917+AA914*AE917)</f>
        <v>16.257814118471799</v>
      </c>
      <c r="AM914" s="18">
        <v>1</v>
      </c>
      <c r="AN914" s="25">
        <v>0</v>
      </c>
      <c r="AO914" s="14">
        <v>0</v>
      </c>
      <c r="AP914" s="24">
        <v>0</v>
      </c>
      <c r="AR914" s="1">
        <f t="shared" ref="AR914" si="5225">AH914*AM914+AJ914*AM917-AI914*AN914-AK914*AN917</f>
        <v>8.8157060748473945</v>
      </c>
      <c r="AS914" s="9">
        <f t="shared" ref="AS914" si="5226">(AH914*AN914+AI914*AM914+AJ914*AN917+AK914*AM917)</f>
        <v>16.257814118471799</v>
      </c>
      <c r="AT914" s="2">
        <f t="shared" ref="AT914" si="5227">AH914*AO914+AJ914*AO917-AI914*AP914-AK914*AP917</f>
        <v>0</v>
      </c>
      <c r="AU914" s="8">
        <f t="shared" ref="AU914" si="5228">(AH914*AP914+AI914*AO914+AJ914*AP917+AK914*AO917)</f>
        <v>16.257814118471799</v>
      </c>
      <c r="AW914" s="30">
        <f t="shared" ref="AW914" si="5229">20*LOG(((1+$AN$9)/$AN$9)/((AR914+AR917)^2+(AS914+AS917)^2)^0.5)</f>
        <v>-25.741747265052389</v>
      </c>
      <c r="AY914" s="137">
        <f t="shared" ref="AY914" si="5230">((AR914^2+AS914^2)^0.5)/((AR917^2+AS917^2)^0.5)</f>
        <v>0.54383652643794567</v>
      </c>
      <c r="AZ914" s="13"/>
      <c r="BA914" s="36"/>
      <c r="BB914" s="36"/>
      <c r="BC914" s="36"/>
      <c r="BD914" s="36"/>
    </row>
    <row r="915" spans="2:56" ht="18.600000000000001" customHeight="1" thickBot="1">
      <c r="D915" s="3"/>
      <c r="G915" s="4"/>
      <c r="I915" s="3"/>
      <c r="L915" s="4"/>
      <c r="N915" s="3"/>
      <c r="Q915" s="4"/>
      <c r="S915" s="3"/>
      <c r="V915" s="4"/>
      <c r="X915" s="3"/>
      <c r="AA915" s="4"/>
      <c r="AC915" s="3"/>
      <c r="AF915" s="4"/>
      <c r="AH915" s="3"/>
      <c r="AK915" s="4"/>
      <c r="AM915" s="18"/>
      <c r="AN915" s="14"/>
      <c r="AO915" s="14"/>
      <c r="AP915" s="19"/>
      <c r="AR915" s="3"/>
      <c r="AU915" s="4"/>
      <c r="AY915" s="138"/>
      <c r="AZ915" s="13"/>
      <c r="BA915" s="36"/>
      <c r="BB915" s="36"/>
      <c r="BC915" s="36"/>
      <c r="BD915" s="36"/>
    </row>
    <row r="916" spans="2:56" ht="18.600000000000001" customHeight="1" thickBot="1">
      <c r="D916" s="216" t="s">
        <v>87</v>
      </c>
      <c r="E916" s="217"/>
      <c r="F916" s="218" t="s">
        <v>88</v>
      </c>
      <c r="G916" s="219"/>
      <c r="H916" s="207"/>
      <c r="I916" s="216" t="s">
        <v>89</v>
      </c>
      <c r="J916" s="217"/>
      <c r="K916" s="218" t="s">
        <v>90</v>
      </c>
      <c r="L916" s="219"/>
      <c r="N916" s="208" t="s">
        <v>7</v>
      </c>
      <c r="O916" s="209"/>
      <c r="P916" s="210" t="s">
        <v>8</v>
      </c>
      <c r="Q916" s="211"/>
      <c r="S916" s="216" t="s">
        <v>91</v>
      </c>
      <c r="T916" s="217"/>
      <c r="U916" s="218" t="s">
        <v>92</v>
      </c>
      <c r="V916" s="219"/>
      <c r="W916" s="22"/>
      <c r="X916" s="208" t="s">
        <v>93</v>
      </c>
      <c r="Y916" s="209"/>
      <c r="Z916" s="210" t="s">
        <v>94</v>
      </c>
      <c r="AA916" s="211"/>
      <c r="AB916" s="22"/>
      <c r="AC916" s="216" t="s">
        <v>3</v>
      </c>
      <c r="AD916" s="217"/>
      <c r="AE916" s="218" t="s">
        <v>2</v>
      </c>
      <c r="AF916" s="219"/>
      <c r="AG916" s="22"/>
      <c r="AH916" s="208" t="s">
        <v>95</v>
      </c>
      <c r="AI916" s="209"/>
      <c r="AJ916" s="210" t="s">
        <v>96</v>
      </c>
      <c r="AK916" s="211"/>
      <c r="AL916" s="22"/>
      <c r="AM916" s="216" t="s">
        <v>97</v>
      </c>
      <c r="AN916" s="217"/>
      <c r="AO916" s="218" t="s">
        <v>98</v>
      </c>
      <c r="AP916" s="219"/>
      <c r="AR916" s="208" t="s">
        <v>99</v>
      </c>
      <c r="AS916" s="209"/>
      <c r="AT916" s="210" t="s">
        <v>100</v>
      </c>
      <c r="AU916" s="211"/>
      <c r="AW916" s="48" t="s">
        <v>10</v>
      </c>
      <c r="AY916" s="139" t="s">
        <v>47</v>
      </c>
      <c r="AZ916" s="13"/>
      <c r="BA916" s="36"/>
      <c r="BB916" s="36"/>
      <c r="BC916" s="36"/>
      <c r="BD916" s="36"/>
    </row>
    <row r="917" spans="2:56" ht="18.600000000000001" customHeight="1" thickTop="1" thickBot="1">
      <c r="D917" s="1">
        <v>0</v>
      </c>
      <c r="E917" s="8">
        <f t="shared" ref="E917" si="5231">$E$9*$B914</f>
        <v>1.4847802000000001</v>
      </c>
      <c r="F917" s="2">
        <v>1</v>
      </c>
      <c r="G917" s="8">
        <v>0</v>
      </c>
      <c r="I917" s="1">
        <v>0</v>
      </c>
      <c r="J917" s="9">
        <v>0</v>
      </c>
      <c r="K917" s="2">
        <v>1</v>
      </c>
      <c r="L917" s="8">
        <v>0</v>
      </c>
      <c r="N917" s="1">
        <f t="shared" ref="N917" si="5232">D917*I914+F917*I917-E917*J914-G917*J917</f>
        <v>0</v>
      </c>
      <c r="O917" s="9">
        <f t="shared" ref="O917" si="5233">(D917*J914+E917*I914+F917*J917+G917*I917)</f>
        <v>1.4847802000000001</v>
      </c>
      <c r="P917" s="2">
        <f t="shared" ref="P917" si="5234">D917*K914+F917*K917-E917*L914-G917*L917</f>
        <v>4.6626770995185325</v>
      </c>
      <c r="Q917" s="8">
        <f t="shared" ref="Q917" si="5235">(D917*L914+E917*K914+F917*L917+G917*K917)</f>
        <v>0</v>
      </c>
      <c r="S917" s="1">
        <v>0</v>
      </c>
      <c r="T917" s="8">
        <f t="shared" ref="T917" si="5236">$T$9*$B914</f>
        <v>3.1683398</v>
      </c>
      <c r="U917" s="2">
        <v>1</v>
      </c>
      <c r="V917" s="8">
        <v>0</v>
      </c>
      <c r="X917" s="1">
        <f t="shared" ref="X917" si="5237">N917*S914+P917*S917-O917*T914-Q917*T917</f>
        <v>0</v>
      </c>
      <c r="Y917" s="9">
        <f t="shared" ref="Y917" si="5238">(N917*T914+O917*S914+P917*T917+Q917*S917)</f>
        <v>16.257725628953128</v>
      </c>
      <c r="Z917" s="2">
        <f t="shared" ref="Z917" si="5239">N917*U914+P917*U917-O917*V914-Q917*V917</f>
        <v>4.6626770995185325</v>
      </c>
      <c r="AA917" s="8">
        <f t="shared" ref="AA917" si="5240">(N917*V914+O917*U914+P917*V917+Q917*U917)</f>
        <v>0</v>
      </c>
      <c r="AB917" s="22"/>
      <c r="AC917" s="1">
        <v>0</v>
      </c>
      <c r="AD917" s="9">
        <v>0</v>
      </c>
      <c r="AE917" s="2">
        <v>1</v>
      </c>
      <c r="AF917" s="8">
        <v>0</v>
      </c>
      <c r="AH917" s="1">
        <f t="shared" ref="AH917" si="5241">X917*AC914+Z917*AC917-Y917*AD914-AA917*AD917</f>
        <v>0</v>
      </c>
      <c r="AI917" s="9">
        <f t="shared" ref="AI917" si="5242">(X917*AD914+Y917*AC914+Z917*AD917+AA917*AC917)</f>
        <v>16.257725628953128</v>
      </c>
      <c r="AJ917" s="2">
        <f t="shared" ref="AJ917" si="5243">X917*AE914+Z917*AE917-Y917*AF914-AA917*AF917</f>
        <v>-29.868858946637822</v>
      </c>
      <c r="AK917" s="8">
        <f t="shared" ref="AK917" si="5244">(X917*AF914+Y917*AE914+Z917*AF917+AA917*AE917)</f>
        <v>0</v>
      </c>
      <c r="AM917" s="20">
        <f t="shared" ref="AM917" si="5245">1/$AN$9</f>
        <v>1</v>
      </c>
      <c r="AN917" s="27">
        <v>0</v>
      </c>
      <c r="AO917" s="21">
        <v>1</v>
      </c>
      <c r="AP917" s="26">
        <v>0</v>
      </c>
      <c r="AR917" s="1">
        <f t="shared" ref="AR917" si="5246">AH917*AM914+AJ917*AM917-AI917*AN914-AK917*AN917</f>
        <v>-29.868858946637822</v>
      </c>
      <c r="AS917" s="9">
        <f t="shared" ref="AS917" si="5247">(AH917*AN914+AI917*AM914+AJ917*AN917+AK917*AM917)</f>
        <v>16.257725628953128</v>
      </c>
      <c r="AT917" s="2">
        <f t="shared" ref="AT917" si="5248">AH917*AO914+AJ917*AO917-AI917*AP914-AK917*AP917</f>
        <v>-29.868858946637822</v>
      </c>
      <c r="AU917" s="8">
        <f t="shared" ref="AU917" si="5249">(AH917*AP914+AI917*AO914+AJ917*AP917+AK917*AO917)</f>
        <v>0</v>
      </c>
      <c r="AW917" s="49">
        <f t="shared" ref="AW917" si="5250">(180/PI())*ATAN(-1*(AS914/AR914))</f>
        <v>-61.531491904285517</v>
      </c>
      <c r="AY917" s="140">
        <f t="shared" ref="AY917" si="5251">20*LOG(((1-(10^(AW914/20)^2)*(1-((1-AY914)/(1+AY914))^2))^0.5))</f>
        <v>-1.0579476838256975E-2</v>
      </c>
      <c r="AZ917" s="13"/>
      <c r="BA917" s="36"/>
      <c r="BB917" s="36"/>
      <c r="BC917" s="36"/>
      <c r="BD917" s="36"/>
    </row>
    <row r="918" spans="2:56" ht="18.600000000000001" customHeight="1">
      <c r="AY918" s="37"/>
    </row>
    <row r="919" spans="2:56" ht="18.600000000000001" customHeight="1" thickBot="1">
      <c r="D919" s="22" t="s">
        <v>60</v>
      </c>
      <c r="E919" s="22"/>
      <c r="F919" s="22"/>
      <c r="G919" s="22"/>
      <c r="H919" s="22"/>
      <c r="I919" s="22" t="s">
        <v>61</v>
      </c>
      <c r="J919" s="22"/>
      <c r="K919" s="22"/>
      <c r="L919" s="22"/>
      <c r="M919" s="23"/>
      <c r="N919" s="23"/>
      <c r="O919" s="28" t="s">
        <v>62</v>
      </c>
      <c r="P919" s="23"/>
      <c r="Q919" s="23"/>
      <c r="R919" s="23"/>
      <c r="S919" s="22"/>
      <c r="T919" s="22" t="s">
        <v>63</v>
      </c>
      <c r="U919" s="23"/>
      <c r="V919" s="23"/>
      <c r="W919" s="23"/>
      <c r="X919" s="23"/>
      <c r="Y919" s="28" t="s">
        <v>64</v>
      </c>
      <c r="Z919" s="23"/>
      <c r="AA919" s="23"/>
      <c r="AB919" s="23"/>
      <c r="AC919" s="28" t="s">
        <v>65</v>
      </c>
      <c r="AD919" s="22"/>
      <c r="AE919" s="22"/>
      <c r="AF919" s="22"/>
      <c r="AG919" s="22"/>
      <c r="AH919" s="23"/>
      <c r="AI919" s="28" t="s">
        <v>66</v>
      </c>
      <c r="AJ919" s="23"/>
      <c r="AK919" s="23"/>
      <c r="AL919" s="22"/>
      <c r="AM919" s="28" t="s">
        <v>67</v>
      </c>
      <c r="AN919" s="22"/>
      <c r="AO919" s="23"/>
      <c r="AP919" s="23"/>
      <c r="AQ919" s="23"/>
      <c r="AR919" s="23"/>
      <c r="AS919" s="28" t="s">
        <v>68</v>
      </c>
      <c r="AT919" s="23"/>
      <c r="AU919" s="23"/>
    </row>
    <row r="920" spans="2:56" ht="18.600000000000001" customHeight="1" thickBot="1">
      <c r="B920" s="11"/>
      <c r="D920" s="212" t="s">
        <v>69</v>
      </c>
      <c r="E920" s="213"/>
      <c r="F920" s="214" t="s">
        <v>70</v>
      </c>
      <c r="G920" s="215"/>
      <c r="H920" s="207"/>
      <c r="I920" s="212" t="s">
        <v>71</v>
      </c>
      <c r="J920" s="213"/>
      <c r="K920" s="214" t="s">
        <v>72</v>
      </c>
      <c r="L920" s="215"/>
      <c r="M920" s="23"/>
      <c r="N920" s="208" t="s">
        <v>73</v>
      </c>
      <c r="O920" s="209"/>
      <c r="P920" s="210" t="s">
        <v>74</v>
      </c>
      <c r="Q920" s="211"/>
      <c r="R920" s="23"/>
      <c r="S920" s="212" t="s">
        <v>75</v>
      </c>
      <c r="T920" s="213"/>
      <c r="U920" s="214" t="s">
        <v>76</v>
      </c>
      <c r="V920" s="215"/>
      <c r="W920" s="22"/>
      <c r="X920" s="208" t="s">
        <v>77</v>
      </c>
      <c r="Y920" s="209"/>
      <c r="Z920" s="210" t="s">
        <v>78</v>
      </c>
      <c r="AA920" s="211"/>
      <c r="AB920" s="22"/>
      <c r="AC920" s="212" t="s">
        <v>79</v>
      </c>
      <c r="AD920" s="213"/>
      <c r="AE920" s="214" t="s">
        <v>80</v>
      </c>
      <c r="AF920" s="215"/>
      <c r="AG920" s="22"/>
      <c r="AH920" s="208" t="s">
        <v>81</v>
      </c>
      <c r="AI920" s="209"/>
      <c r="AJ920" s="210" t="s">
        <v>82</v>
      </c>
      <c r="AK920" s="211"/>
      <c r="AL920" s="22"/>
      <c r="AM920" s="212" t="s">
        <v>83</v>
      </c>
      <c r="AN920" s="213"/>
      <c r="AO920" s="214" t="s">
        <v>84</v>
      </c>
      <c r="AP920" s="215"/>
      <c r="AQ920" s="23"/>
      <c r="AR920" s="208" t="s">
        <v>85</v>
      </c>
      <c r="AS920" s="209"/>
      <c r="AT920" s="210" t="s">
        <v>86</v>
      </c>
      <c r="AU920" s="211"/>
      <c r="AW920" s="29" t="s">
        <v>4</v>
      </c>
      <c r="AY920" s="136" t="s">
        <v>46</v>
      </c>
      <c r="AZ920" s="13"/>
      <c r="BA920" s="36"/>
      <c r="BB920" s="36"/>
      <c r="BC920" s="36"/>
      <c r="BD920" s="36"/>
    </row>
    <row r="921" spans="2:56" ht="18.600000000000001" customHeight="1" thickTop="1" thickBot="1">
      <c r="B921" s="40">
        <v>2.64</v>
      </c>
      <c r="D921" s="1">
        <v>1</v>
      </c>
      <c r="E921" s="7">
        <v>0</v>
      </c>
      <c r="F921" s="2">
        <v>0</v>
      </c>
      <c r="G921" s="8">
        <v>0</v>
      </c>
      <c r="I921" s="1">
        <v>1</v>
      </c>
      <c r="J921" s="9">
        <v>0</v>
      </c>
      <c r="K921" s="2">
        <v>0</v>
      </c>
      <c r="L921" s="9">
        <f t="shared" ref="L921" si="5252">IF(0=(1-$J$9*$K$9*$B921^2),10^14,$B921*$K$9/(1-$J$9*$K$9*$B921^2))</f>
        <v>-2.412607184371494</v>
      </c>
      <c r="N921" s="1">
        <f t="shared" ref="N921" si="5253">D921*I921+F921*I924-E921*J921-G921*J924</f>
        <v>1</v>
      </c>
      <c r="O921" s="9">
        <f t="shared" ref="O921" si="5254">(D921*J921+E921*I921+F921*J924+G921*I924)</f>
        <v>0</v>
      </c>
      <c r="P921" s="2">
        <f t="shared" ref="P921" si="5255">D921*K921+F921*K924-E921*L921-G921*L924</f>
        <v>0</v>
      </c>
      <c r="Q921" s="8">
        <f t="shared" ref="Q921" si="5256">(D921*L921+E921*K921+F921*L924+G921*K924)</f>
        <v>-2.412607184371494</v>
      </c>
      <c r="S921" s="1">
        <v>1</v>
      </c>
      <c r="T921" s="7">
        <v>0</v>
      </c>
      <c r="U921" s="2">
        <v>0</v>
      </c>
      <c r="V921" s="8">
        <v>0</v>
      </c>
      <c r="X921" s="1">
        <f t="shared" ref="X921" si="5257">N921*S921+P921*S924-O921*T921-Q921*T924</f>
        <v>8.702310198849915</v>
      </c>
      <c r="Y921" s="9">
        <f t="shared" ref="Y921" si="5258">(N921*T921+O921*S921+P921*T924+Q921*S924)</f>
        <v>0</v>
      </c>
      <c r="Z921" s="2">
        <f t="shared" ref="Z921" si="5259">N921*U921+P921*U924-O921*V921-Q921*V924</f>
        <v>0</v>
      </c>
      <c r="AA921" s="8">
        <f t="shared" ref="AA921" si="5260">(N921*V921+O921*U921+P921*V924+Q921*U924)</f>
        <v>-2.412607184371494</v>
      </c>
      <c r="AB921" s="22"/>
      <c r="AC921" s="1">
        <v>1</v>
      </c>
      <c r="AD921" s="9">
        <v>0</v>
      </c>
      <c r="AE921" s="2">
        <v>0</v>
      </c>
      <c r="AF921" s="9">
        <f t="shared" ref="AF921" si="5261">$B921*$AE$9</f>
        <v>2.1402216000000003</v>
      </c>
      <c r="AH921" s="1">
        <f t="shared" ref="AH921" si="5262">X921*AC921+Z921*AC924-Y921*AD921-AA921*AD924</f>
        <v>8.702310198849915</v>
      </c>
      <c r="AI921" s="9">
        <f t="shared" ref="AI921" si="5263">(X921*AD921+Y921*AC921+Z921*AD924+AA921*AC924)</f>
        <v>0</v>
      </c>
      <c r="AJ921" s="2">
        <f t="shared" ref="AJ921" si="5264">X921*AE921+Z921*AE924-Y921*AF921-AA921*AF924</f>
        <v>0</v>
      </c>
      <c r="AK921" s="8">
        <f t="shared" ref="AK921" si="5265">(X921*AF921+Y921*AE921+Z921*AF924+AA921*AE924)</f>
        <v>16.212265073107389</v>
      </c>
      <c r="AM921" s="18">
        <v>1</v>
      </c>
      <c r="AN921" s="25">
        <v>0</v>
      </c>
      <c r="AO921" s="14">
        <v>0</v>
      </c>
      <c r="AP921" s="24">
        <v>0</v>
      </c>
      <c r="AR921" s="1">
        <f t="shared" ref="AR921" si="5266">AH921*AM921+AJ921*AM924-AI921*AN921-AK921*AN924</f>
        <v>8.702310198849915</v>
      </c>
      <c r="AS921" s="9">
        <f t="shared" ref="AS921" si="5267">(AH921*AN921+AI921*AM921+AJ921*AN924+AK921*AM924)</f>
        <v>16.212265073107389</v>
      </c>
      <c r="AT921" s="2">
        <f t="shared" ref="AT921" si="5268">AH921*AO921+AJ921*AO924-AI921*AP921-AK921*AP924</f>
        <v>0</v>
      </c>
      <c r="AU921" s="8">
        <f t="shared" ref="AU921" si="5269">(AH921*AP921+AI921*AO921+AJ921*AP924+AK921*AO924)</f>
        <v>16.212265073107389</v>
      </c>
      <c r="AW921" s="30">
        <f t="shared" ref="AW921" si="5270">20*LOG(((1+$AN$9)/$AN$9)/((AR921+AR924)^2+(AS921+AS924)^2)^0.5)</f>
        <v>-25.765420712319262</v>
      </c>
      <c r="AY921" s="137">
        <f t="shared" ref="AY921" si="5271">((AR921^2+AS921^2)^0.5)/((AR924^2+AS924^2)^0.5)</f>
        <v>0.53836561519940063</v>
      </c>
      <c r="AZ921" s="13"/>
      <c r="BA921" s="36"/>
      <c r="BB921" s="36"/>
      <c r="BC921" s="36"/>
      <c r="BD921" s="36"/>
    </row>
    <row r="922" spans="2:56" ht="18.600000000000001" customHeight="1" thickBot="1">
      <c r="D922" s="3"/>
      <c r="G922" s="4"/>
      <c r="I922" s="3"/>
      <c r="L922" s="4"/>
      <c r="N922" s="3"/>
      <c r="Q922" s="4"/>
      <c r="S922" s="3"/>
      <c r="V922" s="4"/>
      <c r="X922" s="3"/>
      <c r="AA922" s="4"/>
      <c r="AC922" s="3"/>
      <c r="AF922" s="4"/>
      <c r="AH922" s="3"/>
      <c r="AK922" s="4"/>
      <c r="AM922" s="18"/>
      <c r="AN922" s="14"/>
      <c r="AO922" s="14"/>
      <c r="AP922" s="19"/>
      <c r="AR922" s="3"/>
      <c r="AU922" s="4"/>
      <c r="AY922" s="138"/>
      <c r="AZ922" s="13"/>
      <c r="BA922" s="36"/>
      <c r="BB922" s="36"/>
      <c r="BC922" s="36"/>
      <c r="BD922" s="36"/>
    </row>
    <row r="923" spans="2:56" ht="18.600000000000001" customHeight="1" thickBot="1">
      <c r="D923" s="216" t="s">
        <v>87</v>
      </c>
      <c r="E923" s="217"/>
      <c r="F923" s="218" t="s">
        <v>88</v>
      </c>
      <c r="G923" s="219"/>
      <c r="H923" s="207"/>
      <c r="I923" s="216" t="s">
        <v>89</v>
      </c>
      <c r="J923" s="217"/>
      <c r="K923" s="218" t="s">
        <v>90</v>
      </c>
      <c r="L923" s="219"/>
      <c r="N923" s="208" t="s">
        <v>7</v>
      </c>
      <c r="O923" s="209"/>
      <c r="P923" s="210" t="s">
        <v>8</v>
      </c>
      <c r="Q923" s="211"/>
      <c r="S923" s="216" t="s">
        <v>91</v>
      </c>
      <c r="T923" s="217"/>
      <c r="U923" s="218" t="s">
        <v>92</v>
      </c>
      <c r="V923" s="219"/>
      <c r="W923" s="22"/>
      <c r="X923" s="208" t="s">
        <v>93</v>
      </c>
      <c r="Y923" s="209"/>
      <c r="Z923" s="210" t="s">
        <v>94</v>
      </c>
      <c r="AA923" s="211"/>
      <c r="AB923" s="22"/>
      <c r="AC923" s="216" t="s">
        <v>3</v>
      </c>
      <c r="AD923" s="217"/>
      <c r="AE923" s="218" t="s">
        <v>2</v>
      </c>
      <c r="AF923" s="219"/>
      <c r="AG923" s="22"/>
      <c r="AH923" s="208" t="s">
        <v>95</v>
      </c>
      <c r="AI923" s="209"/>
      <c r="AJ923" s="210" t="s">
        <v>96</v>
      </c>
      <c r="AK923" s="211"/>
      <c r="AL923" s="22"/>
      <c r="AM923" s="216" t="s">
        <v>97</v>
      </c>
      <c r="AN923" s="217"/>
      <c r="AO923" s="218" t="s">
        <v>98</v>
      </c>
      <c r="AP923" s="219"/>
      <c r="AR923" s="208" t="s">
        <v>99</v>
      </c>
      <c r="AS923" s="209"/>
      <c r="AT923" s="210" t="s">
        <v>100</v>
      </c>
      <c r="AU923" s="211"/>
      <c r="AW923" s="48" t="s">
        <v>10</v>
      </c>
      <c r="AY923" s="139" t="s">
        <v>47</v>
      </c>
      <c r="AZ923" s="13"/>
      <c r="BA923" s="36"/>
      <c r="BB923" s="36"/>
      <c r="BC923" s="36"/>
      <c r="BD923" s="36"/>
    </row>
    <row r="924" spans="2:56" ht="18.600000000000001" customHeight="1" thickTop="1" thickBot="1">
      <c r="D924" s="1">
        <v>0</v>
      </c>
      <c r="E924" s="8">
        <f t="shared" ref="E924" si="5272">$E$9*$B921</f>
        <v>1.4961144000000002</v>
      </c>
      <c r="F924" s="2">
        <v>1</v>
      </c>
      <c r="G924" s="8">
        <v>0</v>
      </c>
      <c r="I924" s="1">
        <v>0</v>
      </c>
      <c r="J924" s="9">
        <v>0</v>
      </c>
      <c r="K924" s="2">
        <v>1</v>
      </c>
      <c r="L924" s="8">
        <v>0</v>
      </c>
      <c r="N924" s="1">
        <f t="shared" ref="N924" si="5273">D924*I921+F924*I924-E924*J921-G924*J924</f>
        <v>0</v>
      </c>
      <c r="O924" s="9">
        <f t="shared" ref="O924" si="5274">(D924*J921+E924*I921+F924*J924+G924*I924)</f>
        <v>1.4961144000000002</v>
      </c>
      <c r="P924" s="2">
        <f t="shared" ref="P924" si="5275">D924*K921+F924*K924-E924*L921-G924*L924</f>
        <v>4.6095363500816475</v>
      </c>
      <c r="Q924" s="8">
        <f t="shared" ref="Q924" si="5276">(D924*L921+E924*K921+F924*L924+G924*K924)</f>
        <v>0</v>
      </c>
      <c r="S924" s="1">
        <v>0</v>
      </c>
      <c r="T924" s="8">
        <f t="shared" ref="T924" si="5277">$T$9*$B921</f>
        <v>3.1925256000000002</v>
      </c>
      <c r="U924" s="2">
        <v>1</v>
      </c>
      <c r="V924" s="8">
        <v>0</v>
      </c>
      <c r="X924" s="1">
        <f t="shared" ref="X924" si="5278">N924*S921+P924*S924-O924*T921-Q924*T924</f>
        <v>0</v>
      </c>
      <c r="Y924" s="9">
        <f t="shared" ref="Y924" si="5279">(N924*T921+O924*S921+P924*T924+Q924*S924)</f>
        <v>16.212177201766224</v>
      </c>
      <c r="Z924" s="2">
        <f t="shared" ref="Z924" si="5280">N924*U921+P924*U924-O924*V921-Q924*V924</f>
        <v>4.6095363500816475</v>
      </c>
      <c r="AA924" s="8">
        <f t="shared" ref="AA924" si="5281">(N924*V921+O924*U921+P924*V924+Q924*U924)</f>
        <v>0</v>
      </c>
      <c r="AB924" s="22"/>
      <c r="AC924" s="1">
        <v>0</v>
      </c>
      <c r="AD924" s="9">
        <v>0</v>
      </c>
      <c r="AE924" s="2">
        <v>1</v>
      </c>
      <c r="AF924" s="8">
        <v>0</v>
      </c>
      <c r="AH924" s="1">
        <f t="shared" ref="AH924" si="5282">X924*AC921+Z924*AC924-Y924*AD921-AA924*AD924</f>
        <v>0</v>
      </c>
      <c r="AI924" s="9">
        <f t="shared" ref="AI924" si="5283">(X924*AD921+Y924*AC921+Z924*AD924+AA924*AC924)</f>
        <v>16.212177201766224</v>
      </c>
      <c r="AJ924" s="2">
        <f t="shared" ref="AJ924" si="5284">X924*AE921+Z924*AE924-Y924*AF921-AA924*AF924</f>
        <v>-30.088115480165989</v>
      </c>
      <c r="AK924" s="8">
        <f t="shared" ref="AK924" si="5285">(X924*AF921+Y924*AE921+Z924*AF924+AA924*AE924)</f>
        <v>0</v>
      </c>
      <c r="AM924" s="20">
        <f t="shared" ref="AM924" si="5286">1/$AN$9</f>
        <v>1</v>
      </c>
      <c r="AN924" s="27">
        <v>0</v>
      </c>
      <c r="AO924" s="21">
        <v>1</v>
      </c>
      <c r="AP924" s="26">
        <v>0</v>
      </c>
      <c r="AR924" s="1">
        <f t="shared" ref="AR924" si="5287">AH924*AM921+AJ924*AM924-AI924*AN921-AK924*AN924</f>
        <v>-30.088115480165989</v>
      </c>
      <c r="AS924" s="9">
        <f t="shared" ref="AS924" si="5288">(AH924*AN921+AI924*AM921+AJ924*AN924+AK924*AM924)</f>
        <v>16.212177201766224</v>
      </c>
      <c r="AT924" s="2">
        <f t="shared" ref="AT924" si="5289">AH924*AO921+AJ924*AO924-AI924*AP921-AK924*AP924</f>
        <v>-30.088115480165989</v>
      </c>
      <c r="AU924" s="8">
        <f t="shared" ref="AU924" si="5290">(AH924*AP921+AI924*AO921+AJ924*AP924+AK924*AO924)</f>
        <v>0</v>
      </c>
      <c r="AW924" s="49">
        <f t="shared" ref="AW924" si="5291">(180/PI())*ATAN(-1*(AS921/AR921))</f>
        <v>-61.774286449765917</v>
      </c>
      <c r="AY924" s="140">
        <f t="shared" ref="AY924" si="5292">20*LOG(((1-(10^(AW921/20)^2)*(1-((1-AY921)/(1+AY921))^2))^0.5))</f>
        <v>-1.0490225473994108E-2</v>
      </c>
      <c r="AZ924" s="13"/>
      <c r="BA924" s="36"/>
      <c r="BB924" s="36"/>
      <c r="BC924" s="36"/>
      <c r="BD924" s="36"/>
    </row>
    <row r="925" spans="2:56" ht="18.600000000000001" customHeight="1">
      <c r="AY925" s="37"/>
    </row>
    <row r="926" spans="2:56" ht="18.600000000000001" customHeight="1" thickBot="1">
      <c r="D926" s="22" t="s">
        <v>60</v>
      </c>
      <c r="E926" s="22"/>
      <c r="F926" s="22"/>
      <c r="G926" s="22"/>
      <c r="H926" s="22"/>
      <c r="I926" s="22" t="s">
        <v>61</v>
      </c>
      <c r="J926" s="22"/>
      <c r="K926" s="22"/>
      <c r="L926" s="22"/>
      <c r="M926" s="23"/>
      <c r="N926" s="23"/>
      <c r="O926" s="28" t="s">
        <v>62</v>
      </c>
      <c r="P926" s="23"/>
      <c r="Q926" s="23"/>
      <c r="R926" s="23"/>
      <c r="S926" s="22"/>
      <c r="T926" s="22" t="s">
        <v>63</v>
      </c>
      <c r="U926" s="23"/>
      <c r="V926" s="23"/>
      <c r="W926" s="23"/>
      <c r="X926" s="23"/>
      <c r="Y926" s="28" t="s">
        <v>64</v>
      </c>
      <c r="Z926" s="23"/>
      <c r="AA926" s="23"/>
      <c r="AB926" s="23"/>
      <c r="AC926" s="28" t="s">
        <v>65</v>
      </c>
      <c r="AD926" s="22"/>
      <c r="AE926" s="22"/>
      <c r="AF926" s="22"/>
      <c r="AG926" s="22"/>
      <c r="AH926" s="23"/>
      <c r="AI926" s="28" t="s">
        <v>66</v>
      </c>
      <c r="AJ926" s="23"/>
      <c r="AK926" s="23"/>
      <c r="AL926" s="22"/>
      <c r="AM926" s="28" t="s">
        <v>67</v>
      </c>
      <c r="AN926" s="22"/>
      <c r="AO926" s="23"/>
      <c r="AP926" s="23"/>
      <c r="AQ926" s="23"/>
      <c r="AR926" s="23"/>
      <c r="AS926" s="28" t="s">
        <v>68</v>
      </c>
      <c r="AT926" s="23"/>
      <c r="AU926" s="23"/>
    </row>
    <row r="927" spans="2:56" ht="18.600000000000001" customHeight="1" thickBot="1">
      <c r="B927" s="11"/>
      <c r="D927" s="212" t="s">
        <v>69</v>
      </c>
      <c r="E927" s="213"/>
      <c r="F927" s="214" t="s">
        <v>70</v>
      </c>
      <c r="G927" s="215"/>
      <c r="H927" s="207"/>
      <c r="I927" s="212" t="s">
        <v>71</v>
      </c>
      <c r="J927" s="213"/>
      <c r="K927" s="214" t="s">
        <v>72</v>
      </c>
      <c r="L927" s="215"/>
      <c r="M927" s="23"/>
      <c r="N927" s="208" t="s">
        <v>73</v>
      </c>
      <c r="O927" s="209"/>
      <c r="P927" s="210" t="s">
        <v>74</v>
      </c>
      <c r="Q927" s="211"/>
      <c r="R927" s="23"/>
      <c r="S927" s="212" t="s">
        <v>75</v>
      </c>
      <c r="T927" s="213"/>
      <c r="U927" s="214" t="s">
        <v>76</v>
      </c>
      <c r="V927" s="215"/>
      <c r="W927" s="22"/>
      <c r="X927" s="208" t="s">
        <v>77</v>
      </c>
      <c r="Y927" s="209"/>
      <c r="Z927" s="210" t="s">
        <v>78</v>
      </c>
      <c r="AA927" s="211"/>
      <c r="AB927" s="22"/>
      <c r="AC927" s="212" t="s">
        <v>79</v>
      </c>
      <c r="AD927" s="213"/>
      <c r="AE927" s="214" t="s">
        <v>80</v>
      </c>
      <c r="AF927" s="215"/>
      <c r="AG927" s="22"/>
      <c r="AH927" s="208" t="s">
        <v>81</v>
      </c>
      <c r="AI927" s="209"/>
      <c r="AJ927" s="210" t="s">
        <v>82</v>
      </c>
      <c r="AK927" s="211"/>
      <c r="AL927" s="22"/>
      <c r="AM927" s="212" t="s">
        <v>83</v>
      </c>
      <c r="AN927" s="213"/>
      <c r="AO927" s="214" t="s">
        <v>84</v>
      </c>
      <c r="AP927" s="215"/>
      <c r="AQ927" s="23"/>
      <c r="AR927" s="208" t="s">
        <v>85</v>
      </c>
      <c r="AS927" s="209"/>
      <c r="AT927" s="210" t="s">
        <v>86</v>
      </c>
      <c r="AU927" s="211"/>
      <c r="AW927" s="29" t="s">
        <v>4</v>
      </c>
      <c r="AY927" s="136" t="s">
        <v>46</v>
      </c>
      <c r="AZ927" s="13"/>
      <c r="BA927" s="36"/>
      <c r="BB927" s="36"/>
      <c r="BC927" s="36"/>
      <c r="BD927" s="36"/>
    </row>
    <row r="928" spans="2:56" ht="18.600000000000001" customHeight="1" thickTop="1" thickBot="1">
      <c r="B928" s="40">
        <v>2.66</v>
      </c>
      <c r="D928" s="1">
        <v>1</v>
      </c>
      <c r="E928" s="7">
        <v>0</v>
      </c>
      <c r="F928" s="2">
        <v>0</v>
      </c>
      <c r="G928" s="8">
        <v>0</v>
      </c>
      <c r="I928" s="1">
        <v>1</v>
      </c>
      <c r="J928" s="9">
        <v>0</v>
      </c>
      <c r="K928" s="2">
        <v>0</v>
      </c>
      <c r="L928" s="9">
        <f t="shared" ref="L928" si="5293">IF(0=(1-$J$9*$K$9*$B928^2),10^14,$B928*$K$9/(1-$J$9*$K$9*$B928^2))</f>
        <v>-2.3609822122263777</v>
      </c>
      <c r="N928" s="1">
        <f t="shared" ref="N928" si="5294">D928*I928+F928*I931-E928*J928-G928*J931</f>
        <v>1</v>
      </c>
      <c r="O928" s="9">
        <f t="shared" ref="O928" si="5295">(D928*J928+E928*I928+F928*J931+G928*I931)</f>
        <v>0</v>
      </c>
      <c r="P928" s="2">
        <f t="shared" ref="P928" si="5296">D928*K928+F928*K931-E928*L928-G928*L931</f>
        <v>0</v>
      </c>
      <c r="Q928" s="8">
        <f t="shared" ref="Q928" si="5297">(D928*L928+E928*K928+F928*L931+G928*K931)</f>
        <v>-2.3609822122263777</v>
      </c>
      <c r="S928" s="1">
        <v>1</v>
      </c>
      <c r="T928" s="7">
        <v>0</v>
      </c>
      <c r="U928" s="2">
        <v>0</v>
      </c>
      <c r="V928" s="8">
        <v>0</v>
      </c>
      <c r="X928" s="1">
        <f t="shared" ref="X928" si="5298">N928*S928+P928*S931-O928*T928-Q928*T931</f>
        <v>8.5945983972658091</v>
      </c>
      <c r="Y928" s="9">
        <f t="shared" ref="Y928" si="5299">(N928*T928+O928*S928+P928*T931+Q928*S931)</f>
        <v>0</v>
      </c>
      <c r="Z928" s="2">
        <f t="shared" ref="Z928" si="5300">N928*U928+P928*U931-O928*V928-Q928*V931</f>
        <v>0</v>
      </c>
      <c r="AA928" s="8">
        <f t="shared" ref="AA928" si="5301">(N928*V928+O928*U928+P928*V931+Q928*U931)</f>
        <v>-2.3609822122263777</v>
      </c>
      <c r="AB928" s="22"/>
      <c r="AC928" s="1">
        <v>1</v>
      </c>
      <c r="AD928" s="9">
        <v>0</v>
      </c>
      <c r="AE928" s="2">
        <v>0</v>
      </c>
      <c r="AF928" s="9">
        <f t="shared" ref="AF928" si="5302">$B928*$AE$9</f>
        <v>2.1564354000000003</v>
      </c>
      <c r="AH928" s="1">
        <f t="shared" ref="AH928" si="5303">X928*AC928+Z928*AC931-Y928*AD928-AA928*AD931</f>
        <v>8.5945983972658091</v>
      </c>
      <c r="AI928" s="9">
        <f t="shared" ref="AI928" si="5304">(X928*AD928+Y928*AC928+Z928*AD931+AA928*AC931)</f>
        <v>0</v>
      </c>
      <c r="AJ928" s="2">
        <f t="shared" ref="AJ928" si="5305">X928*AE928+Z928*AE931-Y928*AF928-AA928*AF931</f>
        <v>0</v>
      </c>
      <c r="AK928" s="8">
        <f t="shared" ref="AK928" si="5306">(X928*AF928+Y928*AE928+Z928*AF931+AA928*AE931)</f>
        <v>16.172714020420877</v>
      </c>
      <c r="AM928" s="18">
        <v>1</v>
      </c>
      <c r="AN928" s="25">
        <v>0</v>
      </c>
      <c r="AO928" s="14">
        <v>0</v>
      </c>
      <c r="AP928" s="24">
        <v>0</v>
      </c>
      <c r="AR928" s="1">
        <f t="shared" ref="AR928" si="5307">AH928*AM928+AJ928*AM931-AI928*AN928-AK928*AN931</f>
        <v>8.5945983972658091</v>
      </c>
      <c r="AS928" s="9">
        <f t="shared" ref="AS928" si="5308">(AH928*AN928+AI928*AM928+AJ928*AN931+AK928*AM931)</f>
        <v>16.172714020420877</v>
      </c>
      <c r="AT928" s="2">
        <f t="shared" ref="AT928" si="5309">AH928*AO928+AJ928*AO931-AI928*AP928-AK928*AP931</f>
        <v>0</v>
      </c>
      <c r="AU928" s="8">
        <f t="shared" ref="AU928" si="5310">(AH928*AP928+AI928*AO928+AJ928*AP931+AK928*AO931)</f>
        <v>16.172714020420877</v>
      </c>
      <c r="AW928" s="30">
        <f t="shared" ref="AW928" si="5311">20*LOG(((1+$AN$9)/$AN$9)/((AR928+AR931)^2+(AS928+AS931)^2)^0.5)</f>
        <v>-25.792253817975666</v>
      </c>
      <c r="AY928" s="137">
        <f t="shared" ref="AY928" si="5312">((AR928^2+AS928^2)^0.5)/((AR931^2+AS931^2)^0.5)</f>
        <v>0.53301714817067136</v>
      </c>
      <c r="AZ928" s="13"/>
      <c r="BA928" s="36"/>
      <c r="BB928" s="36"/>
      <c r="BC928" s="36"/>
      <c r="BD928" s="36"/>
    </row>
    <row r="929" spans="2:56" ht="18.600000000000001" customHeight="1" thickBot="1">
      <c r="D929" s="3"/>
      <c r="G929" s="4"/>
      <c r="I929" s="3"/>
      <c r="L929" s="4"/>
      <c r="N929" s="3"/>
      <c r="Q929" s="4"/>
      <c r="S929" s="3"/>
      <c r="V929" s="4"/>
      <c r="X929" s="3"/>
      <c r="AA929" s="4"/>
      <c r="AC929" s="3"/>
      <c r="AF929" s="4"/>
      <c r="AH929" s="3"/>
      <c r="AK929" s="4"/>
      <c r="AM929" s="18"/>
      <c r="AN929" s="14"/>
      <c r="AO929" s="14"/>
      <c r="AP929" s="19"/>
      <c r="AR929" s="3"/>
      <c r="AU929" s="4"/>
      <c r="AY929" s="138"/>
      <c r="AZ929" s="13"/>
      <c r="BA929" s="36"/>
      <c r="BB929" s="36"/>
      <c r="BC929" s="36"/>
      <c r="BD929" s="36"/>
    </row>
    <row r="930" spans="2:56" ht="18.600000000000001" customHeight="1" thickBot="1">
      <c r="D930" s="216" t="s">
        <v>87</v>
      </c>
      <c r="E930" s="217"/>
      <c r="F930" s="218" t="s">
        <v>88</v>
      </c>
      <c r="G930" s="219"/>
      <c r="H930" s="207"/>
      <c r="I930" s="216" t="s">
        <v>89</v>
      </c>
      <c r="J930" s="217"/>
      <c r="K930" s="218" t="s">
        <v>90</v>
      </c>
      <c r="L930" s="219"/>
      <c r="N930" s="208" t="s">
        <v>7</v>
      </c>
      <c r="O930" s="209"/>
      <c r="P930" s="210" t="s">
        <v>8</v>
      </c>
      <c r="Q930" s="211"/>
      <c r="S930" s="216" t="s">
        <v>91</v>
      </c>
      <c r="T930" s="217"/>
      <c r="U930" s="218" t="s">
        <v>92</v>
      </c>
      <c r="V930" s="219"/>
      <c r="W930" s="22"/>
      <c r="X930" s="208" t="s">
        <v>93</v>
      </c>
      <c r="Y930" s="209"/>
      <c r="Z930" s="210" t="s">
        <v>94</v>
      </c>
      <c r="AA930" s="211"/>
      <c r="AB930" s="22"/>
      <c r="AC930" s="216" t="s">
        <v>3</v>
      </c>
      <c r="AD930" s="217"/>
      <c r="AE930" s="218" t="s">
        <v>2</v>
      </c>
      <c r="AF930" s="219"/>
      <c r="AG930" s="22"/>
      <c r="AH930" s="208" t="s">
        <v>95</v>
      </c>
      <c r="AI930" s="209"/>
      <c r="AJ930" s="210" t="s">
        <v>96</v>
      </c>
      <c r="AK930" s="211"/>
      <c r="AL930" s="22"/>
      <c r="AM930" s="216" t="s">
        <v>97</v>
      </c>
      <c r="AN930" s="217"/>
      <c r="AO930" s="218" t="s">
        <v>98</v>
      </c>
      <c r="AP930" s="219"/>
      <c r="AR930" s="208" t="s">
        <v>99</v>
      </c>
      <c r="AS930" s="209"/>
      <c r="AT930" s="210" t="s">
        <v>100</v>
      </c>
      <c r="AU930" s="211"/>
      <c r="AW930" s="48" t="s">
        <v>10</v>
      </c>
      <c r="AY930" s="139" t="s">
        <v>47</v>
      </c>
      <c r="AZ930" s="13"/>
      <c r="BA930" s="36"/>
      <c r="BB930" s="36"/>
      <c r="BC930" s="36"/>
      <c r="BD930" s="36"/>
    </row>
    <row r="931" spans="2:56" ht="18.600000000000001" customHeight="1" thickTop="1" thickBot="1">
      <c r="D931" s="1">
        <v>0</v>
      </c>
      <c r="E931" s="8">
        <f t="shared" ref="E931" si="5313">$E$9*$B928</f>
        <v>1.5074486000000002</v>
      </c>
      <c r="F931" s="2">
        <v>1</v>
      </c>
      <c r="G931" s="8">
        <v>0</v>
      </c>
      <c r="I931" s="1">
        <v>0</v>
      </c>
      <c r="J931" s="9">
        <v>0</v>
      </c>
      <c r="K931" s="2">
        <v>1</v>
      </c>
      <c r="L931" s="8">
        <v>0</v>
      </c>
      <c r="N931" s="1">
        <f t="shared" ref="N931" si="5314">D931*I928+F931*I931-E931*J928-G931*J931</f>
        <v>0</v>
      </c>
      <c r="O931" s="9">
        <f t="shared" ref="O931" si="5315">(D931*J928+E931*I928+F931*J931+G931*I931)</f>
        <v>1.5074486000000002</v>
      </c>
      <c r="P931" s="2">
        <f t="shared" ref="P931" si="5316">D931*K928+F931*K931-E931*L928-G931*L931</f>
        <v>4.5590593304455567</v>
      </c>
      <c r="Q931" s="8">
        <f t="shared" ref="Q931" si="5317">(D931*L928+E931*K928+F931*L931+G931*K931)</f>
        <v>0</v>
      </c>
      <c r="S931" s="1">
        <v>0</v>
      </c>
      <c r="T931" s="8">
        <f t="shared" ref="T931" si="5318">$T$9*$B928</f>
        <v>3.2167113999999999</v>
      </c>
      <c r="U931" s="2">
        <v>1</v>
      </c>
      <c r="V931" s="8">
        <v>0</v>
      </c>
      <c r="X931" s="1">
        <f t="shared" ref="X931" si="5319">N931*S928+P931*S931-O931*T928-Q931*T931</f>
        <v>0</v>
      </c>
      <c r="Y931" s="9">
        <f t="shared" ref="Y931" si="5320">(N931*T928+O931*S928+P931*T931+Q931*S931)</f>
        <v>16.17262672152059</v>
      </c>
      <c r="Z931" s="2">
        <f t="shared" ref="Z931" si="5321">N931*U928+P931*U931-O931*V928-Q931*V931</f>
        <v>4.5590593304455567</v>
      </c>
      <c r="AA931" s="8">
        <f t="shared" ref="AA931" si="5322">(N931*V928+O931*U928+P931*V931+Q931*U931)</f>
        <v>0</v>
      </c>
      <c r="AB931" s="22"/>
      <c r="AC931" s="1">
        <v>0</v>
      </c>
      <c r="AD931" s="9">
        <v>0</v>
      </c>
      <c r="AE931" s="2">
        <v>1</v>
      </c>
      <c r="AF931" s="8">
        <v>0</v>
      </c>
      <c r="AH931" s="1">
        <f t="shared" ref="AH931" si="5323">X931*AC928+Z931*AC931-Y931*AD928-AA931*AD931</f>
        <v>0</v>
      </c>
      <c r="AI931" s="9">
        <f t="shared" ref="AI931" si="5324">(X931*AD928+Y931*AC928+Z931*AD931+AA931*AC931)</f>
        <v>16.17262672152059</v>
      </c>
      <c r="AJ931" s="2">
        <f t="shared" ref="AJ931" si="5325">X931*AE928+Z931*AE931-Y931*AF928-AA931*AF931</f>
        <v>-30.316165442827391</v>
      </c>
      <c r="AK931" s="8">
        <f t="shared" ref="AK931" si="5326">(X931*AF928+Y931*AE928+Z931*AF931+AA931*AE931)</f>
        <v>0</v>
      </c>
      <c r="AM931" s="20">
        <f t="shared" ref="AM931" si="5327">1/$AN$9</f>
        <v>1</v>
      </c>
      <c r="AN931" s="27">
        <v>0</v>
      </c>
      <c r="AO931" s="21">
        <v>1</v>
      </c>
      <c r="AP931" s="26">
        <v>0</v>
      </c>
      <c r="AR931" s="1">
        <f t="shared" ref="AR931" si="5328">AH931*AM928+AJ931*AM931-AI931*AN928-AK931*AN931</f>
        <v>-30.316165442827391</v>
      </c>
      <c r="AS931" s="9">
        <f t="shared" ref="AS931" si="5329">(AH931*AN928+AI931*AM928+AJ931*AN931+AK931*AM931)</f>
        <v>16.17262672152059</v>
      </c>
      <c r="AT931" s="2">
        <f t="shared" ref="AT931" si="5330">AH931*AO928+AJ931*AO931-AI931*AP928-AK931*AP931</f>
        <v>-30.316165442827391</v>
      </c>
      <c r="AU931" s="8">
        <f t="shared" ref="AU931" si="5331">(AH931*AP928+AI931*AO928+AJ931*AP931+AK931*AO931)</f>
        <v>0</v>
      </c>
      <c r="AW931" s="49">
        <f t="shared" ref="AW931" si="5332">(180/PI())*ATAN(-1*(AS928/AR928))</f>
        <v>-62.012668115116476</v>
      </c>
      <c r="AY931" s="140">
        <f t="shared" ref="AY931" si="5333">20*LOG(((1-(10^(AW928/20)^2)*(1-((1-AY928)/(1+AY928))^2))^0.5))</f>
        <v>-1.039407093444073E-2</v>
      </c>
      <c r="AZ931" s="13"/>
      <c r="BA931" s="36"/>
      <c r="BB931" s="36"/>
      <c r="BC931" s="36"/>
      <c r="BD931" s="36"/>
    </row>
    <row r="932" spans="2:56" ht="18.600000000000001" customHeight="1">
      <c r="AY932" s="37"/>
    </row>
    <row r="933" spans="2:56" ht="18.600000000000001" customHeight="1" thickBot="1">
      <c r="D933" s="22" t="s">
        <v>60</v>
      </c>
      <c r="E933" s="22"/>
      <c r="F933" s="22"/>
      <c r="G933" s="22"/>
      <c r="H933" s="22"/>
      <c r="I933" s="22" t="s">
        <v>61</v>
      </c>
      <c r="J933" s="22"/>
      <c r="K933" s="22"/>
      <c r="L933" s="22"/>
      <c r="M933" s="23"/>
      <c r="N933" s="23"/>
      <c r="O933" s="28" t="s">
        <v>62</v>
      </c>
      <c r="P933" s="23"/>
      <c r="Q933" s="23"/>
      <c r="R933" s="23"/>
      <c r="S933" s="22"/>
      <c r="T933" s="22" t="s">
        <v>63</v>
      </c>
      <c r="U933" s="23"/>
      <c r="V933" s="23"/>
      <c r="W933" s="23"/>
      <c r="X933" s="23"/>
      <c r="Y933" s="28" t="s">
        <v>64</v>
      </c>
      <c r="Z933" s="23"/>
      <c r="AA933" s="23"/>
      <c r="AB933" s="23"/>
      <c r="AC933" s="28" t="s">
        <v>65</v>
      </c>
      <c r="AD933" s="22"/>
      <c r="AE933" s="22"/>
      <c r="AF933" s="22"/>
      <c r="AG933" s="22"/>
      <c r="AH933" s="23"/>
      <c r="AI933" s="28" t="s">
        <v>66</v>
      </c>
      <c r="AJ933" s="23"/>
      <c r="AK933" s="23"/>
      <c r="AL933" s="22"/>
      <c r="AM933" s="28" t="s">
        <v>67</v>
      </c>
      <c r="AN933" s="22"/>
      <c r="AO933" s="23"/>
      <c r="AP933" s="23"/>
      <c r="AQ933" s="23"/>
      <c r="AR933" s="23"/>
      <c r="AS933" s="28" t="s">
        <v>68</v>
      </c>
      <c r="AT933" s="23"/>
      <c r="AU933" s="23"/>
    </row>
    <row r="934" spans="2:56" ht="18.600000000000001" customHeight="1" thickBot="1">
      <c r="B934" s="11"/>
      <c r="D934" s="212" t="s">
        <v>69</v>
      </c>
      <c r="E934" s="213"/>
      <c r="F934" s="214" t="s">
        <v>70</v>
      </c>
      <c r="G934" s="215"/>
      <c r="H934" s="207"/>
      <c r="I934" s="212" t="s">
        <v>71</v>
      </c>
      <c r="J934" s="213"/>
      <c r="K934" s="214" t="s">
        <v>72</v>
      </c>
      <c r="L934" s="215"/>
      <c r="M934" s="23"/>
      <c r="N934" s="208" t="s">
        <v>73</v>
      </c>
      <c r="O934" s="209"/>
      <c r="P934" s="210" t="s">
        <v>74</v>
      </c>
      <c r="Q934" s="211"/>
      <c r="R934" s="23"/>
      <c r="S934" s="212" t="s">
        <v>75</v>
      </c>
      <c r="T934" s="213"/>
      <c r="U934" s="214" t="s">
        <v>76</v>
      </c>
      <c r="V934" s="215"/>
      <c r="W934" s="22"/>
      <c r="X934" s="208" t="s">
        <v>77</v>
      </c>
      <c r="Y934" s="209"/>
      <c r="Z934" s="210" t="s">
        <v>78</v>
      </c>
      <c r="AA934" s="211"/>
      <c r="AB934" s="22"/>
      <c r="AC934" s="212" t="s">
        <v>79</v>
      </c>
      <c r="AD934" s="213"/>
      <c r="AE934" s="214" t="s">
        <v>80</v>
      </c>
      <c r="AF934" s="215"/>
      <c r="AG934" s="22"/>
      <c r="AH934" s="208" t="s">
        <v>81</v>
      </c>
      <c r="AI934" s="209"/>
      <c r="AJ934" s="210" t="s">
        <v>82</v>
      </c>
      <c r="AK934" s="211"/>
      <c r="AL934" s="22"/>
      <c r="AM934" s="212" t="s">
        <v>83</v>
      </c>
      <c r="AN934" s="213"/>
      <c r="AO934" s="214" t="s">
        <v>84</v>
      </c>
      <c r="AP934" s="215"/>
      <c r="AQ934" s="23"/>
      <c r="AR934" s="208" t="s">
        <v>85</v>
      </c>
      <c r="AS934" s="209"/>
      <c r="AT934" s="210" t="s">
        <v>86</v>
      </c>
      <c r="AU934" s="211"/>
      <c r="AW934" s="29" t="s">
        <v>4</v>
      </c>
      <c r="AY934" s="136" t="s">
        <v>46</v>
      </c>
      <c r="AZ934" s="13"/>
      <c r="BA934" s="36"/>
      <c r="BB934" s="36"/>
      <c r="BC934" s="36"/>
      <c r="BD934" s="36"/>
    </row>
    <row r="935" spans="2:56" ht="18.600000000000001" customHeight="1" thickTop="1" thickBot="1">
      <c r="B935" s="40">
        <v>2.68</v>
      </c>
      <c r="D935" s="1">
        <v>1</v>
      </c>
      <c r="E935" s="7">
        <v>0</v>
      </c>
      <c r="F935" s="2">
        <v>0</v>
      </c>
      <c r="G935" s="8">
        <v>0</v>
      </c>
      <c r="I935" s="1">
        <v>1</v>
      </c>
      <c r="J935" s="9">
        <v>0</v>
      </c>
      <c r="K935" s="2">
        <v>0</v>
      </c>
      <c r="L935" s="9">
        <f t="shared" ref="L935" si="5334">IF(0=(1-$J$9*$K$9*$B935^2),10^14,$B935*$K$9/(1-$J$9*$K$9*$B935^2))</f>
        <v>-2.311755608561735</v>
      </c>
      <c r="N935" s="1">
        <f t="shared" ref="N935" si="5335">D935*I935+F935*I938-E935*J935-G935*J938</f>
        <v>1</v>
      </c>
      <c r="O935" s="9">
        <f t="shared" ref="O935" si="5336">(D935*J935+E935*I935+F935*J938+G935*I938)</f>
        <v>0</v>
      </c>
      <c r="P935" s="2">
        <f t="shared" ref="P935" si="5337">D935*K935+F935*K938-E935*L935-G935*L938</f>
        <v>0</v>
      </c>
      <c r="Q935" s="8">
        <f t="shared" ref="Q935" si="5338">(D935*L935+E935*K935+F935*L938+G935*K938)</f>
        <v>-2.311755608561735</v>
      </c>
      <c r="S935" s="1">
        <v>1</v>
      </c>
      <c r="T935" s="7">
        <v>0</v>
      </c>
      <c r="U935" s="2">
        <v>0</v>
      </c>
      <c r="V935" s="8">
        <v>0</v>
      </c>
      <c r="X935" s="1">
        <f t="shared" ref="X935" si="5339">N935*S935+P935*S938-O935*T935-Q935*T938</f>
        <v>8.4921622788720228</v>
      </c>
      <c r="Y935" s="9">
        <f t="shared" ref="Y935" si="5340">(N935*T935+O935*S935+P935*T938+Q935*S938)</f>
        <v>0</v>
      </c>
      <c r="Z935" s="2">
        <f t="shared" ref="Z935" si="5341">N935*U935+P935*U938-O935*V935-Q935*V938</f>
        <v>0</v>
      </c>
      <c r="AA935" s="8">
        <f t="shared" ref="AA935" si="5342">(N935*V935+O935*U935+P935*V938+Q935*U938)</f>
        <v>-2.311755608561735</v>
      </c>
      <c r="AB935" s="22"/>
      <c r="AC935" s="1">
        <v>1</v>
      </c>
      <c r="AD935" s="9">
        <v>0</v>
      </c>
      <c r="AE935" s="2">
        <v>0</v>
      </c>
      <c r="AF935" s="9">
        <f t="shared" ref="AF935" si="5343">$B935*$AE$9</f>
        <v>2.1726492000000004</v>
      </c>
      <c r="AH935" s="1">
        <f t="shared" ref="AH935" si="5344">X935*AC935+Z935*AC938-Y935*AD935-AA935*AD938</f>
        <v>8.4921622788720228</v>
      </c>
      <c r="AI935" s="9">
        <f t="shared" ref="AI935" si="5345">(X935*AD935+Y935*AC935+Z935*AD938+AA935*AC938)</f>
        <v>0</v>
      </c>
      <c r="AJ935" s="2">
        <f t="shared" ref="AJ935" si="5346">X935*AE935+Z935*AE938-Y935*AF935-AA935*AF938</f>
        <v>0</v>
      </c>
      <c r="AK935" s="8">
        <f t="shared" ref="AK935" si="5347">(X935*AF935+Y935*AE935+Z935*AF938+AA935*AE938)</f>
        <v>16.138733972899743</v>
      </c>
      <c r="AM935" s="18">
        <v>1</v>
      </c>
      <c r="AN935" s="25">
        <v>0</v>
      </c>
      <c r="AO935" s="14">
        <v>0</v>
      </c>
      <c r="AP935" s="24">
        <v>0</v>
      </c>
      <c r="AR935" s="1">
        <f t="shared" ref="AR935" si="5348">AH935*AM935+AJ935*AM938-AI935*AN935-AK935*AN938</f>
        <v>8.4921622788720228</v>
      </c>
      <c r="AS935" s="9">
        <f t="shared" ref="AS935" si="5349">(AH935*AN935+AI935*AM935+AJ935*AN938+AK935*AM938)</f>
        <v>16.138733972899743</v>
      </c>
      <c r="AT935" s="2">
        <f t="shared" ref="AT935" si="5350">AH935*AO935+AJ935*AO938-AI935*AP935-AK935*AP938</f>
        <v>0</v>
      </c>
      <c r="AU935" s="8">
        <f t="shared" ref="AU935" si="5351">(AH935*AP935+AI935*AO935+AJ935*AP938+AK935*AO938)</f>
        <v>16.138733972899743</v>
      </c>
      <c r="AW935" s="30">
        <f t="shared" ref="AW935" si="5352">20*LOG(((1+$AN$9)/$AN$9)/((AR935+AR938)^2+(AS935+AS938)^2)^0.5)</f>
        <v>-25.822028013839777</v>
      </c>
      <c r="AY935" s="137">
        <f t="shared" ref="AY935" si="5353">((AR935^2+AS935^2)^0.5)/((AR938^2+AS938^2)^0.5)</f>
        <v>0.52778669293692249</v>
      </c>
      <c r="AZ935" s="13"/>
      <c r="BA935" s="36"/>
      <c r="BB935" s="36"/>
      <c r="BC935" s="36"/>
      <c r="BD935" s="36"/>
    </row>
    <row r="936" spans="2:56" ht="18.600000000000001" customHeight="1" thickBot="1">
      <c r="D936" s="3"/>
      <c r="G936" s="4"/>
      <c r="I936" s="3"/>
      <c r="L936" s="4"/>
      <c r="N936" s="3"/>
      <c r="Q936" s="4"/>
      <c r="S936" s="3"/>
      <c r="V936" s="4"/>
      <c r="X936" s="3"/>
      <c r="AA936" s="4"/>
      <c r="AC936" s="3"/>
      <c r="AF936" s="4"/>
      <c r="AH936" s="3"/>
      <c r="AK936" s="4"/>
      <c r="AM936" s="18"/>
      <c r="AN936" s="14"/>
      <c r="AO936" s="14"/>
      <c r="AP936" s="19"/>
      <c r="AR936" s="3"/>
      <c r="AU936" s="4"/>
      <c r="AY936" s="138"/>
      <c r="AZ936" s="13"/>
      <c r="BA936" s="36"/>
      <c r="BB936" s="36"/>
      <c r="BC936" s="36"/>
      <c r="BD936" s="36"/>
    </row>
    <row r="937" spans="2:56" ht="18.600000000000001" customHeight="1" thickBot="1">
      <c r="D937" s="216" t="s">
        <v>87</v>
      </c>
      <c r="E937" s="217"/>
      <c r="F937" s="218" t="s">
        <v>88</v>
      </c>
      <c r="G937" s="219"/>
      <c r="H937" s="207"/>
      <c r="I937" s="216" t="s">
        <v>89</v>
      </c>
      <c r="J937" s="217"/>
      <c r="K937" s="218" t="s">
        <v>90</v>
      </c>
      <c r="L937" s="219"/>
      <c r="N937" s="208" t="s">
        <v>7</v>
      </c>
      <c r="O937" s="209"/>
      <c r="P937" s="210" t="s">
        <v>8</v>
      </c>
      <c r="Q937" s="211"/>
      <c r="S937" s="216" t="s">
        <v>91</v>
      </c>
      <c r="T937" s="217"/>
      <c r="U937" s="218" t="s">
        <v>92</v>
      </c>
      <c r="V937" s="219"/>
      <c r="W937" s="22"/>
      <c r="X937" s="208" t="s">
        <v>93</v>
      </c>
      <c r="Y937" s="209"/>
      <c r="Z937" s="210" t="s">
        <v>94</v>
      </c>
      <c r="AA937" s="211"/>
      <c r="AB937" s="22"/>
      <c r="AC937" s="216" t="s">
        <v>3</v>
      </c>
      <c r="AD937" s="217"/>
      <c r="AE937" s="218" t="s">
        <v>2</v>
      </c>
      <c r="AF937" s="219"/>
      <c r="AG937" s="22"/>
      <c r="AH937" s="208" t="s">
        <v>95</v>
      </c>
      <c r="AI937" s="209"/>
      <c r="AJ937" s="210" t="s">
        <v>96</v>
      </c>
      <c r="AK937" s="211"/>
      <c r="AL937" s="22"/>
      <c r="AM937" s="216" t="s">
        <v>97</v>
      </c>
      <c r="AN937" s="217"/>
      <c r="AO937" s="218" t="s">
        <v>98</v>
      </c>
      <c r="AP937" s="219"/>
      <c r="AR937" s="208" t="s">
        <v>99</v>
      </c>
      <c r="AS937" s="209"/>
      <c r="AT937" s="210" t="s">
        <v>100</v>
      </c>
      <c r="AU937" s="211"/>
      <c r="AW937" s="48" t="s">
        <v>10</v>
      </c>
      <c r="AY937" s="139" t="s">
        <v>47</v>
      </c>
      <c r="AZ937" s="13"/>
      <c r="BA937" s="36"/>
      <c r="BB937" s="36"/>
      <c r="BC937" s="36"/>
      <c r="BD937" s="36"/>
    </row>
    <row r="938" spans="2:56" ht="18.600000000000001" customHeight="1" thickTop="1" thickBot="1">
      <c r="D938" s="1">
        <v>0</v>
      </c>
      <c r="E938" s="8">
        <f t="shared" ref="E938" si="5354">$E$9*$B935</f>
        <v>1.5187828000000003</v>
      </c>
      <c r="F938" s="2">
        <v>1</v>
      </c>
      <c r="G938" s="8">
        <v>0</v>
      </c>
      <c r="I938" s="1">
        <v>0</v>
      </c>
      <c r="J938" s="9">
        <v>0</v>
      </c>
      <c r="K938" s="2">
        <v>1</v>
      </c>
      <c r="L938" s="8">
        <v>0</v>
      </c>
      <c r="N938" s="1">
        <f t="shared" ref="N938" si="5355">D938*I935+F938*I938-E938*J935-G938*J938</f>
        <v>0</v>
      </c>
      <c r="O938" s="9">
        <f t="shared" ref="O938" si="5356">(D938*J935+E938*I935+F938*J938+G938*I938)</f>
        <v>1.5187828000000003</v>
      </c>
      <c r="P938" s="2">
        <f t="shared" ref="P938" si="5357">D938*K935+F938*K938-E938*L935-G938*L938</f>
        <v>4.5110546560870972</v>
      </c>
      <c r="Q938" s="8">
        <f t="shared" ref="Q938" si="5358">(D938*L935+E938*K935+F938*L938+G938*K938)</f>
        <v>0</v>
      </c>
      <c r="S938" s="1">
        <v>0</v>
      </c>
      <c r="T938" s="8">
        <f t="shared" ref="T938" si="5359">$T$9*$B935</f>
        <v>3.2408972</v>
      </c>
      <c r="U938" s="2">
        <v>1</v>
      </c>
      <c r="V938" s="8">
        <v>0</v>
      </c>
      <c r="X938" s="1">
        <f t="shared" ref="X938" si="5360">N938*S935+P938*S938-O938*T935-Q938*T938</f>
        <v>0</v>
      </c>
      <c r="Y938" s="9">
        <f t="shared" ref="Y938" si="5361">(N938*T935+O938*S935+P938*T938+Q938*S938)</f>
        <v>16.138647203959636</v>
      </c>
      <c r="Z938" s="2">
        <f t="shared" ref="Z938" si="5362">N938*U935+P938*U938-O938*V935-Q938*V938</f>
        <v>4.5110546560870972</v>
      </c>
      <c r="AA938" s="8">
        <f t="shared" ref="AA938" si="5363">(N938*V935+O938*U935+P938*V938+Q938*U938)</f>
        <v>0</v>
      </c>
      <c r="AB938" s="22"/>
      <c r="AC938" s="1">
        <v>0</v>
      </c>
      <c r="AD938" s="9">
        <v>0</v>
      </c>
      <c r="AE938" s="2">
        <v>1</v>
      </c>
      <c r="AF938" s="8">
        <v>0</v>
      </c>
      <c r="AH938" s="1">
        <f t="shared" ref="AH938" si="5364">X938*AC935+Z938*AC938-Y938*AD935-AA938*AD938</f>
        <v>0</v>
      </c>
      <c r="AI938" s="9">
        <f t="shared" ref="AI938" si="5365">(X938*AD935+Y938*AC935+Z938*AD938+AA938*AC938)</f>
        <v>16.138647203959636</v>
      </c>
      <c r="AJ938" s="2">
        <f t="shared" ref="AJ938" si="5366">X938*AE935+Z938*AE938-Y938*AF935-AA938*AF938</f>
        <v>-30.552564280678048</v>
      </c>
      <c r="AK938" s="8">
        <f t="shared" ref="AK938" si="5367">(X938*AF935+Y938*AE935+Z938*AF938+AA938*AE938)</f>
        <v>0</v>
      </c>
      <c r="AM938" s="20">
        <f t="shared" ref="AM938" si="5368">1/$AN$9</f>
        <v>1</v>
      </c>
      <c r="AN938" s="27">
        <v>0</v>
      </c>
      <c r="AO938" s="21">
        <v>1</v>
      </c>
      <c r="AP938" s="26">
        <v>0</v>
      </c>
      <c r="AR938" s="1">
        <f t="shared" ref="AR938" si="5369">AH938*AM935+AJ938*AM938-AI938*AN935-AK938*AN938</f>
        <v>-30.552564280678048</v>
      </c>
      <c r="AS938" s="9">
        <f t="shared" ref="AS938" si="5370">(AH938*AN935+AI938*AM935+AJ938*AN938+AK938*AM938)</f>
        <v>16.138647203959636</v>
      </c>
      <c r="AT938" s="2">
        <f t="shared" ref="AT938" si="5371">AH938*AO935+AJ938*AO938-AI938*AP935-AK938*AP938</f>
        <v>-30.552564280678048</v>
      </c>
      <c r="AU938" s="8">
        <f t="shared" ref="AU938" si="5372">(AH938*AP935+AI938*AO935+AJ938*AP938+AK938*AO938)</f>
        <v>0</v>
      </c>
      <c r="AW938" s="49">
        <f t="shared" ref="AW938" si="5373">(180/PI())*ATAN(-1*(AS935/AR935))</f>
        <v>-62.246764724660061</v>
      </c>
      <c r="AY938" s="140">
        <f t="shared" ref="AY938" si="5374">20*LOG(((1-(10^(AW935/20)^2)*(1-((1-AY935)/(1+AY935))^2))^0.5))</f>
        <v>-1.0291744050212624E-2</v>
      </c>
      <c r="AZ938" s="13"/>
      <c r="BA938" s="36"/>
      <c r="BB938" s="36"/>
      <c r="BC938" s="36"/>
      <c r="BD938" s="36"/>
    </row>
    <row r="939" spans="2:56" ht="18.600000000000001" customHeight="1">
      <c r="AY939" s="37"/>
    </row>
    <row r="940" spans="2:56" ht="18.600000000000001" customHeight="1" thickBot="1">
      <c r="D940" s="22" t="s">
        <v>60</v>
      </c>
      <c r="E940" s="22"/>
      <c r="F940" s="22"/>
      <c r="G940" s="22"/>
      <c r="H940" s="22"/>
      <c r="I940" s="22" t="s">
        <v>61</v>
      </c>
      <c r="J940" s="22"/>
      <c r="K940" s="22"/>
      <c r="L940" s="22"/>
      <c r="M940" s="23"/>
      <c r="N940" s="23"/>
      <c r="O940" s="28" t="s">
        <v>62</v>
      </c>
      <c r="P940" s="23"/>
      <c r="Q940" s="23"/>
      <c r="R940" s="23"/>
      <c r="S940" s="22"/>
      <c r="T940" s="22" t="s">
        <v>63</v>
      </c>
      <c r="U940" s="23"/>
      <c r="V940" s="23"/>
      <c r="W940" s="23"/>
      <c r="X940" s="23"/>
      <c r="Y940" s="28" t="s">
        <v>64</v>
      </c>
      <c r="Z940" s="23"/>
      <c r="AA940" s="23"/>
      <c r="AB940" s="23"/>
      <c r="AC940" s="28" t="s">
        <v>65</v>
      </c>
      <c r="AD940" s="22"/>
      <c r="AE940" s="22"/>
      <c r="AF940" s="22"/>
      <c r="AG940" s="22"/>
      <c r="AH940" s="23"/>
      <c r="AI940" s="28" t="s">
        <v>66</v>
      </c>
      <c r="AJ940" s="23"/>
      <c r="AK940" s="23"/>
      <c r="AL940" s="22"/>
      <c r="AM940" s="28" t="s">
        <v>67</v>
      </c>
      <c r="AN940" s="22"/>
      <c r="AO940" s="23"/>
      <c r="AP940" s="23"/>
      <c r="AQ940" s="23"/>
      <c r="AR940" s="23"/>
      <c r="AS940" s="28" t="s">
        <v>68</v>
      </c>
      <c r="AT940" s="23"/>
      <c r="AU940" s="23"/>
    </row>
    <row r="941" spans="2:56" ht="18.600000000000001" customHeight="1" thickBot="1">
      <c r="B941" s="11"/>
      <c r="D941" s="212" t="s">
        <v>69</v>
      </c>
      <c r="E941" s="213"/>
      <c r="F941" s="214" t="s">
        <v>70</v>
      </c>
      <c r="G941" s="215"/>
      <c r="H941" s="207"/>
      <c r="I941" s="212" t="s">
        <v>71</v>
      </c>
      <c r="J941" s="213"/>
      <c r="K941" s="214" t="s">
        <v>72</v>
      </c>
      <c r="L941" s="215"/>
      <c r="M941" s="23"/>
      <c r="N941" s="208" t="s">
        <v>73</v>
      </c>
      <c r="O941" s="209"/>
      <c r="P941" s="210" t="s">
        <v>74</v>
      </c>
      <c r="Q941" s="211"/>
      <c r="R941" s="23"/>
      <c r="S941" s="212" t="s">
        <v>75</v>
      </c>
      <c r="T941" s="213"/>
      <c r="U941" s="214" t="s">
        <v>76</v>
      </c>
      <c r="V941" s="215"/>
      <c r="W941" s="22"/>
      <c r="X941" s="208" t="s">
        <v>77</v>
      </c>
      <c r="Y941" s="209"/>
      <c r="Z941" s="210" t="s">
        <v>78</v>
      </c>
      <c r="AA941" s="211"/>
      <c r="AB941" s="22"/>
      <c r="AC941" s="212" t="s">
        <v>79</v>
      </c>
      <c r="AD941" s="213"/>
      <c r="AE941" s="214" t="s">
        <v>80</v>
      </c>
      <c r="AF941" s="215"/>
      <c r="AG941" s="22"/>
      <c r="AH941" s="208" t="s">
        <v>81</v>
      </c>
      <c r="AI941" s="209"/>
      <c r="AJ941" s="210" t="s">
        <v>82</v>
      </c>
      <c r="AK941" s="211"/>
      <c r="AL941" s="22"/>
      <c r="AM941" s="212" t="s">
        <v>83</v>
      </c>
      <c r="AN941" s="213"/>
      <c r="AO941" s="214" t="s">
        <v>84</v>
      </c>
      <c r="AP941" s="215"/>
      <c r="AQ941" s="23"/>
      <c r="AR941" s="208" t="s">
        <v>85</v>
      </c>
      <c r="AS941" s="209"/>
      <c r="AT941" s="210" t="s">
        <v>86</v>
      </c>
      <c r="AU941" s="211"/>
      <c r="AW941" s="29" t="s">
        <v>4</v>
      </c>
      <c r="AY941" s="136" t="s">
        <v>46</v>
      </c>
      <c r="AZ941" s="13"/>
      <c r="BA941" s="36"/>
      <c r="BB941" s="36"/>
      <c r="BC941" s="36"/>
      <c r="BD941" s="36"/>
    </row>
    <row r="942" spans="2:56" ht="18.600000000000001" customHeight="1" thickTop="1" thickBot="1">
      <c r="B942" s="40">
        <v>2.7</v>
      </c>
      <c r="D942" s="1">
        <v>1</v>
      </c>
      <c r="E942" s="7">
        <v>0</v>
      </c>
      <c r="F942" s="2">
        <v>0</v>
      </c>
      <c r="G942" s="8">
        <v>0</v>
      </c>
      <c r="I942" s="1">
        <v>1</v>
      </c>
      <c r="J942" s="9">
        <v>0</v>
      </c>
      <c r="K942" s="2">
        <v>0</v>
      </c>
      <c r="L942" s="9">
        <f t="shared" ref="L942" si="5375">IF(0=(1-$J$9*$K$9*$B942^2),10^14,$B942*$K$9/(1-$J$9*$K$9*$B942^2))</f>
        <v>-2.2647606570660299</v>
      </c>
      <c r="N942" s="1">
        <f t="shared" ref="N942" si="5376">D942*I942+F942*I945-E942*J942-G942*J945</f>
        <v>1</v>
      </c>
      <c r="O942" s="9">
        <f t="shared" ref="O942" si="5377">(D942*J942+E942*I942+F942*J945+G942*I945)</f>
        <v>0</v>
      </c>
      <c r="P942" s="2">
        <f t="shared" ref="P942" si="5378">D942*K942+F942*K945-E942*L942-G942*L945</f>
        <v>0</v>
      </c>
      <c r="Q942" s="8">
        <f t="shared" ref="Q942" si="5379">(D942*L942+E942*K942+F942*L945+G942*K945)</f>
        <v>-2.2647606570660299</v>
      </c>
      <c r="S942" s="1">
        <v>1</v>
      </c>
      <c r="T942" s="7">
        <v>0</v>
      </c>
      <c r="U942" s="2">
        <v>0</v>
      </c>
      <c r="V942" s="8">
        <v>0</v>
      </c>
      <c r="X942" s="1">
        <f t="shared" ref="X942" si="5380">N942*S942+P942*S945-O942*T942-Q942*T945</f>
        <v>8.3946315204551247</v>
      </c>
      <c r="Y942" s="9">
        <f t="shared" ref="Y942" si="5381">(N942*T942+O942*S942+P942*T945+Q942*S945)</f>
        <v>0</v>
      </c>
      <c r="Z942" s="2">
        <f t="shared" ref="Z942" si="5382">N942*U942+P942*U945-O942*V942-Q942*V945</f>
        <v>0</v>
      </c>
      <c r="AA942" s="8">
        <f t="shared" ref="AA942" si="5383">(N942*V942+O942*U942+P942*V945+Q942*U945)</f>
        <v>-2.2647606570660299</v>
      </c>
      <c r="AB942" s="22"/>
      <c r="AC942" s="1">
        <v>1</v>
      </c>
      <c r="AD942" s="9">
        <v>0</v>
      </c>
      <c r="AE942" s="2">
        <v>0</v>
      </c>
      <c r="AF942" s="9">
        <f t="shared" ref="AF942" si="5384">$B942*$AE$9</f>
        <v>2.188863</v>
      </c>
      <c r="AH942" s="1">
        <f t="shared" ref="AH942" si="5385">X942*AC942+Z942*AC945-Y942*AD942-AA942*AD945</f>
        <v>8.3946315204551247</v>
      </c>
      <c r="AI942" s="9">
        <f t="shared" ref="AI942" si="5386">(X942*AD942+Y942*AC942+Z942*AD945+AA942*AC945)</f>
        <v>0</v>
      </c>
      <c r="AJ942" s="2">
        <f t="shared" ref="AJ942" si="5387">X942*AE942+Z942*AE945-Y942*AF942-AA942*AF945</f>
        <v>0</v>
      </c>
      <c r="AK942" s="8">
        <f t="shared" ref="AK942" si="5388">(X942*AF942+Y942*AE942+Z942*AF945+AA942*AE945)</f>
        <v>16.109937676691935</v>
      </c>
      <c r="AM942" s="18">
        <v>1</v>
      </c>
      <c r="AN942" s="25">
        <v>0</v>
      </c>
      <c r="AO942" s="14">
        <v>0</v>
      </c>
      <c r="AP942" s="24">
        <v>0</v>
      </c>
      <c r="AR942" s="1">
        <f t="shared" ref="AR942" si="5389">AH942*AM942+AJ942*AM945-AI942*AN942-AK942*AN945</f>
        <v>8.3946315204551247</v>
      </c>
      <c r="AS942" s="9">
        <f t="shared" ref="AS942" si="5390">(AH942*AN942+AI942*AM942+AJ942*AN945+AK942*AM945)</f>
        <v>16.109937676691935</v>
      </c>
      <c r="AT942" s="2">
        <f t="shared" ref="AT942" si="5391">AH942*AO942+AJ942*AO945-AI942*AP942-AK942*AP945</f>
        <v>0</v>
      </c>
      <c r="AU942" s="8">
        <f t="shared" ref="AU942" si="5392">(AH942*AP942+AI942*AO942+AJ942*AP945+AK942*AO945)</f>
        <v>16.109937676691935</v>
      </c>
      <c r="AW942" s="30">
        <f t="shared" ref="AW942" si="5393">20*LOG(((1+$AN$9)/$AN$9)/((AR942+AR945)^2+(AS942+AS945)^2)^0.5)</f>
        <v>-25.854541978012723</v>
      </c>
      <c r="AY942" s="137">
        <f t="shared" ref="AY942" si="5394">((AR942^2+AS942^2)^0.5)/((AR945^2+AS945^2)^0.5)</f>
        <v>0.52267004150644325</v>
      </c>
      <c r="AZ942" s="13"/>
      <c r="BA942" s="36"/>
      <c r="BB942" s="36"/>
      <c r="BC942" s="36"/>
      <c r="BD942" s="36"/>
    </row>
    <row r="943" spans="2:56" ht="18.600000000000001" customHeight="1" thickBot="1">
      <c r="D943" s="3"/>
      <c r="G943" s="4"/>
      <c r="I943" s="3"/>
      <c r="L943" s="4"/>
      <c r="N943" s="3"/>
      <c r="Q943" s="4"/>
      <c r="S943" s="3"/>
      <c r="V943" s="4"/>
      <c r="X943" s="3"/>
      <c r="AA943" s="4"/>
      <c r="AC943" s="3"/>
      <c r="AF943" s="4"/>
      <c r="AH943" s="3"/>
      <c r="AK943" s="4"/>
      <c r="AM943" s="18"/>
      <c r="AN943" s="14"/>
      <c r="AO943" s="14"/>
      <c r="AP943" s="19"/>
      <c r="AR943" s="3"/>
      <c r="AU943" s="4"/>
      <c r="AY943" s="138"/>
      <c r="AZ943" s="13"/>
      <c r="BA943" s="36"/>
      <c r="BB943" s="36"/>
      <c r="BC943" s="36"/>
      <c r="BD943" s="36"/>
    </row>
    <row r="944" spans="2:56" ht="18.600000000000001" customHeight="1" thickBot="1">
      <c r="D944" s="216" t="s">
        <v>87</v>
      </c>
      <c r="E944" s="217"/>
      <c r="F944" s="218" t="s">
        <v>88</v>
      </c>
      <c r="G944" s="219"/>
      <c r="H944" s="207"/>
      <c r="I944" s="216" t="s">
        <v>89</v>
      </c>
      <c r="J944" s="217"/>
      <c r="K944" s="218" t="s">
        <v>90</v>
      </c>
      <c r="L944" s="219"/>
      <c r="N944" s="208" t="s">
        <v>7</v>
      </c>
      <c r="O944" s="209"/>
      <c r="P944" s="210" t="s">
        <v>8</v>
      </c>
      <c r="Q944" s="211"/>
      <c r="S944" s="216" t="s">
        <v>91</v>
      </c>
      <c r="T944" s="217"/>
      <c r="U944" s="218" t="s">
        <v>92</v>
      </c>
      <c r="V944" s="219"/>
      <c r="W944" s="22"/>
      <c r="X944" s="208" t="s">
        <v>93</v>
      </c>
      <c r="Y944" s="209"/>
      <c r="Z944" s="210" t="s">
        <v>94</v>
      </c>
      <c r="AA944" s="211"/>
      <c r="AB944" s="22"/>
      <c r="AC944" s="216" t="s">
        <v>3</v>
      </c>
      <c r="AD944" s="217"/>
      <c r="AE944" s="218" t="s">
        <v>2</v>
      </c>
      <c r="AF944" s="219"/>
      <c r="AG944" s="22"/>
      <c r="AH944" s="208" t="s">
        <v>95</v>
      </c>
      <c r="AI944" s="209"/>
      <c r="AJ944" s="210" t="s">
        <v>96</v>
      </c>
      <c r="AK944" s="211"/>
      <c r="AL944" s="22"/>
      <c r="AM944" s="216" t="s">
        <v>97</v>
      </c>
      <c r="AN944" s="217"/>
      <c r="AO944" s="218" t="s">
        <v>98</v>
      </c>
      <c r="AP944" s="219"/>
      <c r="AR944" s="208" t="s">
        <v>99</v>
      </c>
      <c r="AS944" s="209"/>
      <c r="AT944" s="210" t="s">
        <v>100</v>
      </c>
      <c r="AU944" s="211"/>
      <c r="AW944" s="48" t="s">
        <v>10</v>
      </c>
      <c r="AY944" s="139" t="s">
        <v>47</v>
      </c>
      <c r="AZ944" s="13"/>
      <c r="BA944" s="36"/>
      <c r="BB944" s="36"/>
      <c r="BC944" s="36"/>
      <c r="BD944" s="36"/>
    </row>
    <row r="945" spans="2:56" ht="18.600000000000001" customHeight="1" thickTop="1" thickBot="1">
      <c r="D945" s="1">
        <v>0</v>
      </c>
      <c r="E945" s="8">
        <f t="shared" ref="E945" si="5395">$E$9*$B942</f>
        <v>1.5301170000000002</v>
      </c>
      <c r="F945" s="2">
        <v>1</v>
      </c>
      <c r="G945" s="8">
        <v>0</v>
      </c>
      <c r="I945" s="1">
        <v>0</v>
      </c>
      <c r="J945" s="9">
        <v>0</v>
      </c>
      <c r="K945" s="2">
        <v>1</v>
      </c>
      <c r="L945" s="8">
        <v>0</v>
      </c>
      <c r="N945" s="1">
        <f t="shared" ref="N945" si="5396">D945*I942+F945*I945-E945*J942-G945*J945</f>
        <v>0</v>
      </c>
      <c r="O945" s="9">
        <f t="shared" ref="O945" si="5397">(D945*J942+E945*I942+F945*J945+G945*I945)</f>
        <v>1.5301170000000002</v>
      </c>
      <c r="P945" s="2">
        <f t="shared" ref="P945" si="5398">D945*K942+F945*K945-E945*L942-G945*L945</f>
        <v>4.4653487823079026</v>
      </c>
      <c r="Q945" s="8">
        <f t="shared" ref="Q945" si="5399">(D945*L942+E945*K942+F945*L945+G945*K945)</f>
        <v>0</v>
      </c>
      <c r="S945" s="1">
        <v>0</v>
      </c>
      <c r="T945" s="8">
        <f t="shared" ref="T945" si="5400">$T$9*$B942</f>
        <v>3.2650830000000002</v>
      </c>
      <c r="U945" s="2">
        <v>1</v>
      </c>
      <c r="V945" s="8">
        <v>0</v>
      </c>
      <c r="X945" s="1">
        <f t="shared" ref="X945" si="5401">N945*S942+P945*S945-O945*T942-Q945*T945</f>
        <v>0</v>
      </c>
      <c r="Y945" s="9">
        <f t="shared" ref="Y945" si="5402">(N945*T942+O945*S942+P945*T945+Q945*S945)</f>
        <v>16.109851398184233</v>
      </c>
      <c r="Z945" s="2">
        <f t="shared" ref="Z945" si="5403">N945*U942+P945*U945-O945*V942-Q945*V945</f>
        <v>4.4653487823079026</v>
      </c>
      <c r="AA945" s="8">
        <f t="shared" ref="AA945" si="5404">(N945*V942+O945*U942+P945*V945+Q945*U945)</f>
        <v>0</v>
      </c>
      <c r="AB945" s="22"/>
      <c r="AC945" s="1">
        <v>0</v>
      </c>
      <c r="AD945" s="9">
        <v>0</v>
      </c>
      <c r="AE945" s="2">
        <v>1</v>
      </c>
      <c r="AF945" s="8">
        <v>0</v>
      </c>
      <c r="AH945" s="1">
        <f t="shared" ref="AH945" si="5405">X945*AC942+Z945*AC945-Y945*AD942-AA945*AD945</f>
        <v>0</v>
      </c>
      <c r="AI945" s="9">
        <f t="shared" ref="AI945" si="5406">(X945*AD942+Y945*AC942+Z945*AD945+AA945*AC945)</f>
        <v>16.109851398184233</v>
      </c>
      <c r="AJ945" s="2">
        <f t="shared" ref="AJ945" si="5407">X945*AE942+Z945*AE945-Y945*AF942-AA945*AF945</f>
        <v>-30.796908878675833</v>
      </c>
      <c r="AK945" s="8">
        <f t="shared" ref="AK945" si="5408">(X945*AF942+Y945*AE942+Z945*AF945+AA945*AE945)</f>
        <v>0</v>
      </c>
      <c r="AM945" s="20">
        <f t="shared" ref="AM945" si="5409">1/$AN$9</f>
        <v>1</v>
      </c>
      <c r="AN945" s="27">
        <v>0</v>
      </c>
      <c r="AO945" s="21">
        <v>1</v>
      </c>
      <c r="AP945" s="26">
        <v>0</v>
      </c>
      <c r="AR945" s="1">
        <f t="shared" ref="AR945" si="5410">AH945*AM942+AJ945*AM945-AI945*AN942-AK945*AN945</f>
        <v>-30.796908878675833</v>
      </c>
      <c r="AS945" s="9">
        <f t="shared" ref="AS945" si="5411">(AH945*AN942+AI945*AM942+AJ945*AN945+AK945*AM945)</f>
        <v>16.109851398184233</v>
      </c>
      <c r="AT945" s="2">
        <f t="shared" ref="AT945" si="5412">AH945*AO942+AJ945*AO945-AI945*AP942-AK945*AP945</f>
        <v>-30.796908878675833</v>
      </c>
      <c r="AU945" s="8">
        <f t="shared" ref="AU945" si="5413">(AH945*AP942+AI945*AO942+AJ945*AP945+AK945*AO945)</f>
        <v>0</v>
      </c>
      <c r="AW945" s="49">
        <f t="shared" ref="AW945" si="5414">(180/PI())*ATAN(-1*(AS942/AR942))</f>
        <v>-62.476698922186493</v>
      </c>
      <c r="AY945" s="140">
        <f t="shared" ref="AY945" si="5415">20*LOG(((1-(10^(AW942/20)^2)*(1-((1-AY942)/(1+AY942))^2))^0.5))</f>
        <v>-1.018392525748292E-2</v>
      </c>
      <c r="AZ945" s="13"/>
      <c r="BA945" s="36"/>
      <c r="BB945" s="36"/>
      <c r="BC945" s="36"/>
      <c r="BD945" s="36"/>
    </row>
    <row r="946" spans="2:56" ht="18.600000000000001" customHeight="1">
      <c r="AY946" s="37"/>
    </row>
    <row r="947" spans="2:56" ht="18.600000000000001" customHeight="1" thickBot="1">
      <c r="D947" s="22" t="s">
        <v>60</v>
      </c>
      <c r="E947" s="22"/>
      <c r="F947" s="22"/>
      <c r="G947" s="22"/>
      <c r="H947" s="22"/>
      <c r="I947" s="22" t="s">
        <v>61</v>
      </c>
      <c r="J947" s="22"/>
      <c r="K947" s="22"/>
      <c r="L947" s="22"/>
      <c r="M947" s="23"/>
      <c r="N947" s="23"/>
      <c r="O947" s="28" t="s">
        <v>62</v>
      </c>
      <c r="P947" s="23"/>
      <c r="Q947" s="23"/>
      <c r="R947" s="23"/>
      <c r="S947" s="22"/>
      <c r="T947" s="22" t="s">
        <v>63</v>
      </c>
      <c r="U947" s="23"/>
      <c r="V947" s="23"/>
      <c r="W947" s="23"/>
      <c r="X947" s="23"/>
      <c r="Y947" s="28" t="s">
        <v>64</v>
      </c>
      <c r="Z947" s="23"/>
      <c r="AA947" s="23"/>
      <c r="AB947" s="23"/>
      <c r="AC947" s="28" t="s">
        <v>65</v>
      </c>
      <c r="AD947" s="22"/>
      <c r="AE947" s="22"/>
      <c r="AF947" s="22"/>
      <c r="AG947" s="22"/>
      <c r="AH947" s="23"/>
      <c r="AI947" s="28" t="s">
        <v>66</v>
      </c>
      <c r="AJ947" s="23"/>
      <c r="AK947" s="23"/>
      <c r="AL947" s="22"/>
      <c r="AM947" s="28" t="s">
        <v>67</v>
      </c>
      <c r="AN947" s="22"/>
      <c r="AO947" s="23"/>
      <c r="AP947" s="23"/>
      <c r="AQ947" s="23"/>
      <c r="AR947" s="23"/>
      <c r="AS947" s="28" t="s">
        <v>68</v>
      </c>
      <c r="AT947" s="23"/>
      <c r="AU947" s="23"/>
    </row>
    <row r="948" spans="2:56" ht="18.600000000000001" customHeight="1" thickBot="1">
      <c r="B948" s="11"/>
      <c r="D948" s="212" t="s">
        <v>69</v>
      </c>
      <c r="E948" s="213"/>
      <c r="F948" s="214" t="s">
        <v>70</v>
      </c>
      <c r="G948" s="215"/>
      <c r="H948" s="207"/>
      <c r="I948" s="212" t="s">
        <v>71</v>
      </c>
      <c r="J948" s="213"/>
      <c r="K948" s="214" t="s">
        <v>72</v>
      </c>
      <c r="L948" s="215"/>
      <c r="M948" s="23"/>
      <c r="N948" s="208" t="s">
        <v>73</v>
      </c>
      <c r="O948" s="209"/>
      <c r="P948" s="210" t="s">
        <v>74</v>
      </c>
      <c r="Q948" s="211"/>
      <c r="R948" s="23"/>
      <c r="S948" s="212" t="s">
        <v>75</v>
      </c>
      <c r="T948" s="213"/>
      <c r="U948" s="214" t="s">
        <v>76</v>
      </c>
      <c r="V948" s="215"/>
      <c r="W948" s="22"/>
      <c r="X948" s="208" t="s">
        <v>77</v>
      </c>
      <c r="Y948" s="209"/>
      <c r="Z948" s="210" t="s">
        <v>78</v>
      </c>
      <c r="AA948" s="211"/>
      <c r="AB948" s="22"/>
      <c r="AC948" s="212" t="s">
        <v>79</v>
      </c>
      <c r="AD948" s="213"/>
      <c r="AE948" s="214" t="s">
        <v>80</v>
      </c>
      <c r="AF948" s="215"/>
      <c r="AG948" s="22"/>
      <c r="AH948" s="208" t="s">
        <v>81</v>
      </c>
      <c r="AI948" s="209"/>
      <c r="AJ948" s="210" t="s">
        <v>82</v>
      </c>
      <c r="AK948" s="211"/>
      <c r="AL948" s="22"/>
      <c r="AM948" s="212" t="s">
        <v>83</v>
      </c>
      <c r="AN948" s="213"/>
      <c r="AO948" s="214" t="s">
        <v>84</v>
      </c>
      <c r="AP948" s="215"/>
      <c r="AQ948" s="23"/>
      <c r="AR948" s="208" t="s">
        <v>85</v>
      </c>
      <c r="AS948" s="209"/>
      <c r="AT948" s="210" t="s">
        <v>86</v>
      </c>
      <c r="AU948" s="211"/>
      <c r="AW948" s="29" t="s">
        <v>4</v>
      </c>
      <c r="AY948" s="136" t="s">
        <v>46</v>
      </c>
      <c r="AZ948" s="13"/>
      <c r="BA948" s="36"/>
      <c r="BB948" s="36"/>
      <c r="BC948" s="36"/>
      <c r="BD948" s="36"/>
    </row>
    <row r="949" spans="2:56" ht="18.600000000000001" customHeight="1" thickTop="1" thickBot="1">
      <c r="B949" s="40">
        <v>2.72</v>
      </c>
      <c r="D949" s="1">
        <v>1</v>
      </c>
      <c r="E949" s="7">
        <v>0</v>
      </c>
      <c r="F949" s="2">
        <v>0</v>
      </c>
      <c r="G949" s="8">
        <v>0</v>
      </c>
      <c r="I949" s="1">
        <v>1</v>
      </c>
      <c r="J949" s="9">
        <v>0</v>
      </c>
      <c r="K949" s="2">
        <v>0</v>
      </c>
      <c r="L949" s="9">
        <f t="shared" ref="L949" si="5416">IF(0=(1-$J$9*$K$9*$B949^2),10^14,$B949*$K$9/(1-$J$9*$K$9*$B949^2))</f>
        <v>-2.2198458013292259</v>
      </c>
      <c r="N949" s="1">
        <f t="shared" ref="N949" si="5417">D949*I949+F949*I952-E949*J949-G949*J952</f>
        <v>1</v>
      </c>
      <c r="O949" s="9">
        <f t="shared" ref="O949" si="5418">(D949*J949+E949*I949+F949*J952+G949*I952)</f>
        <v>0</v>
      </c>
      <c r="P949" s="2">
        <f t="shared" ref="P949" si="5419">D949*K949+F949*K952-E949*L949-G949*L952</f>
        <v>0</v>
      </c>
      <c r="Q949" s="8">
        <f t="shared" ref="Q949" si="5420">(D949*L949+E949*K949+F949*L952+G949*K952)</f>
        <v>-2.2198458013292259</v>
      </c>
      <c r="S949" s="1">
        <v>1</v>
      </c>
      <c r="T949" s="7">
        <v>0</v>
      </c>
      <c r="U949" s="2">
        <v>0</v>
      </c>
      <c r="V949" s="8">
        <v>0</v>
      </c>
      <c r="X949" s="1">
        <f t="shared" ref="X949" si="5421">N949*S949+P949*S952-O949*T949-Q949*T952</f>
        <v>8.3016695351232208</v>
      </c>
      <c r="Y949" s="9">
        <f t="shared" ref="Y949" si="5422">(N949*T949+O949*S949+P949*T952+Q949*S952)</f>
        <v>0</v>
      </c>
      <c r="Z949" s="2">
        <f t="shared" ref="Z949" si="5423">N949*U949+P949*U952-O949*V949-Q949*V952</f>
        <v>0</v>
      </c>
      <c r="AA949" s="8">
        <f t="shared" ref="AA949" si="5424">(N949*V949+O949*U949+P949*V952+Q949*U952)</f>
        <v>-2.2198458013292259</v>
      </c>
      <c r="AB949" s="22"/>
      <c r="AC949" s="1">
        <v>1</v>
      </c>
      <c r="AD949" s="9">
        <v>0</v>
      </c>
      <c r="AE949" s="2">
        <v>0</v>
      </c>
      <c r="AF949" s="9">
        <f t="shared" ref="AF949" si="5425">$B949*$AE$9</f>
        <v>2.2050768000000001</v>
      </c>
      <c r="AH949" s="1">
        <f t="shared" ref="AH949" si="5426">X949*AC949+Z949*AC952-Y949*AD949-AA949*AD952</f>
        <v>8.3016695351232208</v>
      </c>
      <c r="AI949" s="9">
        <f t="shared" ref="AI949" si="5427">(X949*AD949+Y949*AC949+Z949*AD952+AA949*AC952)</f>
        <v>0</v>
      </c>
      <c r="AJ949" s="2">
        <f t="shared" ref="AJ949" si="5428">X949*AE949+Z949*AE952-Y949*AF949-AA949*AF952</f>
        <v>0</v>
      </c>
      <c r="AK949" s="8">
        <f t="shared" ref="AK949" si="5429">(X949*AF949+Y949*AE949+Z949*AF952+AA949*AE952)</f>
        <v>16.085973091837776</v>
      </c>
      <c r="AM949" s="18">
        <v>1</v>
      </c>
      <c r="AN949" s="25">
        <v>0</v>
      </c>
      <c r="AO949" s="14">
        <v>0</v>
      </c>
      <c r="AP949" s="24">
        <v>0</v>
      </c>
      <c r="AR949" s="1">
        <f t="shared" ref="AR949" si="5430">AH949*AM949+AJ949*AM952-AI949*AN949-AK949*AN952</f>
        <v>8.3016695351232208</v>
      </c>
      <c r="AS949" s="9">
        <f t="shared" ref="AS949" si="5431">(AH949*AN949+AI949*AM949+AJ949*AN952+AK949*AM952)</f>
        <v>16.085973091837776</v>
      </c>
      <c r="AT949" s="2">
        <f t="shared" ref="AT949" si="5432">AH949*AO949+AJ949*AO952-AI949*AP949-AK949*AP952</f>
        <v>0</v>
      </c>
      <c r="AU949" s="8">
        <f t="shared" ref="AU949" si="5433">(AH949*AP949+AI949*AO949+AJ949*AP952+AK949*AO952)</f>
        <v>16.085973091837776</v>
      </c>
      <c r="AW949" s="30">
        <f t="shared" ref="AW949" si="5434">20*LOG(((1+$AN$9)/$AN$9)/((AR949+AR952)^2+(AS949+AS952)^2)^0.5)</f>
        <v>-25.889609978372068</v>
      </c>
      <c r="AY949" s="137">
        <f t="shared" ref="AY949" si="5435">((AR949^2+AS949^2)^0.5)/((AR952^2+AS952^2)^0.5)</f>
        <v>0.51766319572373887</v>
      </c>
      <c r="AZ949" s="13"/>
      <c r="BA949" s="36"/>
      <c r="BB949" s="36"/>
      <c r="BC949" s="36"/>
      <c r="BD949" s="36"/>
    </row>
    <row r="950" spans="2:56" ht="18.600000000000001" customHeight="1" thickBot="1">
      <c r="D950" s="3"/>
      <c r="G950" s="4"/>
      <c r="I950" s="3"/>
      <c r="L950" s="4"/>
      <c r="N950" s="3"/>
      <c r="Q950" s="4"/>
      <c r="S950" s="3"/>
      <c r="V950" s="4"/>
      <c r="X950" s="3"/>
      <c r="AA950" s="4"/>
      <c r="AC950" s="3"/>
      <c r="AF950" s="4"/>
      <c r="AH950" s="3"/>
      <c r="AK950" s="4"/>
      <c r="AM950" s="18"/>
      <c r="AN950" s="14"/>
      <c r="AO950" s="14"/>
      <c r="AP950" s="19"/>
      <c r="AR950" s="3"/>
      <c r="AU950" s="4"/>
      <c r="AY950" s="138"/>
      <c r="AZ950" s="13"/>
      <c r="BA950" s="36"/>
      <c r="BB950" s="36"/>
      <c r="BC950" s="36"/>
      <c r="BD950" s="36"/>
    </row>
    <row r="951" spans="2:56" ht="18.600000000000001" customHeight="1" thickBot="1">
      <c r="D951" s="216" t="s">
        <v>87</v>
      </c>
      <c r="E951" s="217"/>
      <c r="F951" s="218" t="s">
        <v>88</v>
      </c>
      <c r="G951" s="219"/>
      <c r="H951" s="207"/>
      <c r="I951" s="216" t="s">
        <v>89</v>
      </c>
      <c r="J951" s="217"/>
      <c r="K951" s="218" t="s">
        <v>90</v>
      </c>
      <c r="L951" s="219"/>
      <c r="N951" s="208" t="s">
        <v>7</v>
      </c>
      <c r="O951" s="209"/>
      <c r="P951" s="210" t="s">
        <v>8</v>
      </c>
      <c r="Q951" s="211"/>
      <c r="S951" s="216" t="s">
        <v>91</v>
      </c>
      <c r="T951" s="217"/>
      <c r="U951" s="218" t="s">
        <v>92</v>
      </c>
      <c r="V951" s="219"/>
      <c r="W951" s="22"/>
      <c r="X951" s="208" t="s">
        <v>93</v>
      </c>
      <c r="Y951" s="209"/>
      <c r="Z951" s="210" t="s">
        <v>94</v>
      </c>
      <c r="AA951" s="211"/>
      <c r="AB951" s="22"/>
      <c r="AC951" s="216" t="s">
        <v>3</v>
      </c>
      <c r="AD951" s="217"/>
      <c r="AE951" s="218" t="s">
        <v>2</v>
      </c>
      <c r="AF951" s="219"/>
      <c r="AG951" s="22"/>
      <c r="AH951" s="208" t="s">
        <v>95</v>
      </c>
      <c r="AI951" s="209"/>
      <c r="AJ951" s="210" t="s">
        <v>96</v>
      </c>
      <c r="AK951" s="211"/>
      <c r="AL951" s="22"/>
      <c r="AM951" s="216" t="s">
        <v>97</v>
      </c>
      <c r="AN951" s="217"/>
      <c r="AO951" s="218" t="s">
        <v>98</v>
      </c>
      <c r="AP951" s="219"/>
      <c r="AR951" s="208" t="s">
        <v>99</v>
      </c>
      <c r="AS951" s="209"/>
      <c r="AT951" s="210" t="s">
        <v>100</v>
      </c>
      <c r="AU951" s="211"/>
      <c r="AW951" s="48" t="s">
        <v>10</v>
      </c>
      <c r="AY951" s="139" t="s">
        <v>47</v>
      </c>
      <c r="AZ951" s="13"/>
      <c r="BA951" s="36"/>
      <c r="BB951" s="36"/>
      <c r="BC951" s="36"/>
      <c r="BD951" s="36"/>
    </row>
    <row r="952" spans="2:56" ht="18.600000000000001" customHeight="1" thickTop="1" thickBot="1">
      <c r="D952" s="1">
        <v>0</v>
      </c>
      <c r="E952" s="8">
        <f t="shared" ref="E952" si="5436">$E$9*$B949</f>
        <v>1.5414512000000002</v>
      </c>
      <c r="F952" s="2">
        <v>1</v>
      </c>
      <c r="G952" s="8">
        <v>0</v>
      </c>
      <c r="I952" s="1">
        <v>0</v>
      </c>
      <c r="J952" s="9">
        <v>0</v>
      </c>
      <c r="K952" s="2">
        <v>1</v>
      </c>
      <c r="L952" s="8">
        <v>0</v>
      </c>
      <c r="N952" s="1">
        <f t="shared" ref="N952" si="5437">D952*I949+F952*I952-E952*J949-G952*J952</f>
        <v>0</v>
      </c>
      <c r="O952" s="9">
        <f t="shared" ref="O952" si="5438">(D952*J949+E952*I949+F952*J952+G952*I952)</f>
        <v>1.5414512000000002</v>
      </c>
      <c r="P952" s="2">
        <f t="shared" ref="P952" si="5439">D952*K949+F952*K952-E952*L949-G952*L952</f>
        <v>4.4217839742738976</v>
      </c>
      <c r="Q952" s="8">
        <f t="shared" ref="Q952" si="5440">(D952*L949+E952*K949+F952*L952+G952*K952)</f>
        <v>0</v>
      </c>
      <c r="S952" s="1">
        <v>0</v>
      </c>
      <c r="T952" s="8">
        <f t="shared" ref="T952" si="5441">$T$9*$B949</f>
        <v>3.2892688000000003</v>
      </c>
      <c r="U952" s="2">
        <v>1</v>
      </c>
      <c r="V952" s="8">
        <v>0</v>
      </c>
      <c r="X952" s="1">
        <f t="shared" ref="X952" si="5442">N952*S949+P952*S952-O952*T949-Q952*T952</f>
        <v>0</v>
      </c>
      <c r="Y952" s="9">
        <f t="shared" ref="Y952" si="5443">(N952*T949+O952*S949+P952*T952+Q952*S952)</f>
        <v>16.085887266919137</v>
      </c>
      <c r="Z952" s="2">
        <f t="shared" ref="Z952" si="5444">N952*U949+P952*U952-O952*V949-Q952*V952</f>
        <v>4.4217839742738976</v>
      </c>
      <c r="AA952" s="8">
        <f t="shared" ref="AA952" si="5445">(N952*V949+O952*U949+P952*V952+Q952*U952)</f>
        <v>0</v>
      </c>
      <c r="AB952" s="22"/>
      <c r="AC952" s="1">
        <v>0</v>
      </c>
      <c r="AD952" s="9">
        <v>0</v>
      </c>
      <c r="AE952" s="2">
        <v>1</v>
      </c>
      <c r="AF952" s="8">
        <v>0</v>
      </c>
      <c r="AH952" s="1">
        <f t="shared" ref="AH952" si="5446">X952*AC949+Z952*AC952-Y952*AD949-AA952*AD952</f>
        <v>0</v>
      </c>
      <c r="AI952" s="9">
        <f t="shared" ref="AI952" si="5447">(X952*AD949+Y952*AC949+Z952*AD952+AA952*AC952)</f>
        <v>16.085887266919137</v>
      </c>
      <c r="AJ952" s="2">
        <f t="shared" ref="AJ952" si="5448">X952*AE949+Z952*AE952-Y952*AF949-AA952*AF952</f>
        <v>-31.048832845424901</v>
      </c>
      <c r="AK952" s="8">
        <f t="shared" ref="AK952" si="5449">(X952*AF949+Y952*AE949+Z952*AF952+AA952*AE952)</f>
        <v>0</v>
      </c>
      <c r="AM952" s="20">
        <f t="shared" ref="AM952" si="5450">1/$AN$9</f>
        <v>1</v>
      </c>
      <c r="AN952" s="27">
        <v>0</v>
      </c>
      <c r="AO952" s="21">
        <v>1</v>
      </c>
      <c r="AP952" s="26">
        <v>0</v>
      </c>
      <c r="AR952" s="1">
        <f t="shared" ref="AR952" si="5451">AH952*AM949+AJ952*AM952-AI952*AN949-AK952*AN952</f>
        <v>-31.048832845424901</v>
      </c>
      <c r="AS952" s="9">
        <f t="shared" ref="AS952" si="5452">(AH952*AN949+AI952*AM949+AJ952*AN952+AK952*AM952)</f>
        <v>16.085887266919137</v>
      </c>
      <c r="AT952" s="2">
        <f t="shared" ref="AT952" si="5453">AH952*AO949+AJ952*AO952-AI952*AP949-AK952*AP952</f>
        <v>-31.048832845424901</v>
      </c>
      <c r="AU952" s="8">
        <f t="shared" ref="AU952" si="5454">(AH952*AP949+AI952*AO949+AJ952*AP952+AK952*AO952)</f>
        <v>0</v>
      </c>
      <c r="AW952" s="49">
        <f t="shared" ref="AW952" si="5455">(180/PI())*ATAN(-1*(AS949/AR949))</f>
        <v>-62.70258844171331</v>
      </c>
      <c r="AY952" s="140">
        <f t="shared" ref="AY952" si="5456">20*LOG(((1-(10^(AW949/20)^2)*(1-((1-AY949)/(1+AY949))^2))^0.5))</f>
        <v>-1.0071247160618906E-2</v>
      </c>
      <c r="AZ952" s="13"/>
      <c r="BA952" s="36"/>
      <c r="BB952" s="36"/>
      <c r="BC952" s="36"/>
      <c r="BD952" s="36"/>
    </row>
    <row r="953" spans="2:56" ht="18.600000000000001" customHeight="1">
      <c r="AY953" s="37"/>
    </row>
    <row r="954" spans="2:56" ht="18.600000000000001" customHeight="1" thickBot="1">
      <c r="D954" s="22" t="s">
        <v>60</v>
      </c>
      <c r="E954" s="22"/>
      <c r="F954" s="22"/>
      <c r="G954" s="22"/>
      <c r="H954" s="22"/>
      <c r="I954" s="22" t="s">
        <v>61</v>
      </c>
      <c r="J954" s="22"/>
      <c r="K954" s="22"/>
      <c r="L954" s="22"/>
      <c r="M954" s="23"/>
      <c r="N954" s="23"/>
      <c r="O954" s="28" t="s">
        <v>62</v>
      </c>
      <c r="P954" s="23"/>
      <c r="Q954" s="23"/>
      <c r="R954" s="23"/>
      <c r="S954" s="22"/>
      <c r="T954" s="22" t="s">
        <v>63</v>
      </c>
      <c r="U954" s="23"/>
      <c r="V954" s="23"/>
      <c r="W954" s="23"/>
      <c r="X954" s="23"/>
      <c r="Y954" s="28" t="s">
        <v>64</v>
      </c>
      <c r="Z954" s="23"/>
      <c r="AA954" s="23"/>
      <c r="AB954" s="23"/>
      <c r="AC954" s="28" t="s">
        <v>65</v>
      </c>
      <c r="AD954" s="22"/>
      <c r="AE954" s="22"/>
      <c r="AF954" s="22"/>
      <c r="AG954" s="22"/>
      <c r="AH954" s="23"/>
      <c r="AI954" s="28" t="s">
        <v>66</v>
      </c>
      <c r="AJ954" s="23"/>
      <c r="AK954" s="23"/>
      <c r="AL954" s="22"/>
      <c r="AM954" s="28" t="s">
        <v>67</v>
      </c>
      <c r="AN954" s="22"/>
      <c r="AO954" s="23"/>
      <c r="AP954" s="23"/>
      <c r="AQ954" s="23"/>
      <c r="AR954" s="23"/>
      <c r="AS954" s="28" t="s">
        <v>68</v>
      </c>
      <c r="AT954" s="23"/>
      <c r="AU954" s="23"/>
    </row>
    <row r="955" spans="2:56" ht="18.600000000000001" customHeight="1" thickBot="1">
      <c r="B955" s="11"/>
      <c r="D955" s="212" t="s">
        <v>69</v>
      </c>
      <c r="E955" s="213"/>
      <c r="F955" s="214" t="s">
        <v>70</v>
      </c>
      <c r="G955" s="215"/>
      <c r="H955" s="207"/>
      <c r="I955" s="212" t="s">
        <v>71</v>
      </c>
      <c r="J955" s="213"/>
      <c r="K955" s="214" t="s">
        <v>72</v>
      </c>
      <c r="L955" s="215"/>
      <c r="M955" s="23"/>
      <c r="N955" s="208" t="s">
        <v>73</v>
      </c>
      <c r="O955" s="209"/>
      <c r="P955" s="210" t="s">
        <v>74</v>
      </c>
      <c r="Q955" s="211"/>
      <c r="R955" s="23"/>
      <c r="S955" s="212" t="s">
        <v>75</v>
      </c>
      <c r="T955" s="213"/>
      <c r="U955" s="214" t="s">
        <v>76</v>
      </c>
      <c r="V955" s="215"/>
      <c r="W955" s="22"/>
      <c r="X955" s="208" t="s">
        <v>77</v>
      </c>
      <c r="Y955" s="209"/>
      <c r="Z955" s="210" t="s">
        <v>78</v>
      </c>
      <c r="AA955" s="211"/>
      <c r="AB955" s="22"/>
      <c r="AC955" s="212" t="s">
        <v>79</v>
      </c>
      <c r="AD955" s="213"/>
      <c r="AE955" s="214" t="s">
        <v>80</v>
      </c>
      <c r="AF955" s="215"/>
      <c r="AG955" s="22"/>
      <c r="AH955" s="208" t="s">
        <v>81</v>
      </c>
      <c r="AI955" s="209"/>
      <c r="AJ955" s="210" t="s">
        <v>82</v>
      </c>
      <c r="AK955" s="211"/>
      <c r="AL955" s="22"/>
      <c r="AM955" s="212" t="s">
        <v>83</v>
      </c>
      <c r="AN955" s="213"/>
      <c r="AO955" s="214" t="s">
        <v>84</v>
      </c>
      <c r="AP955" s="215"/>
      <c r="AQ955" s="23"/>
      <c r="AR955" s="208" t="s">
        <v>85</v>
      </c>
      <c r="AS955" s="209"/>
      <c r="AT955" s="210" t="s">
        <v>86</v>
      </c>
      <c r="AU955" s="211"/>
      <c r="AW955" s="29" t="s">
        <v>4</v>
      </c>
      <c r="AY955" s="136" t="s">
        <v>46</v>
      </c>
      <c r="AZ955" s="13"/>
      <c r="BA955" s="36"/>
      <c r="BB955" s="36"/>
      <c r="BC955" s="36"/>
      <c r="BD955" s="36"/>
    </row>
    <row r="956" spans="2:56" ht="18.600000000000001" customHeight="1" thickTop="1" thickBot="1">
      <c r="B956" s="40">
        <v>2.74</v>
      </c>
      <c r="D956" s="1">
        <v>1</v>
      </c>
      <c r="E956" s="7">
        <v>0</v>
      </c>
      <c r="F956" s="2">
        <v>0</v>
      </c>
      <c r="G956" s="8">
        <v>0</v>
      </c>
      <c r="I956" s="1">
        <v>1</v>
      </c>
      <c r="J956" s="9">
        <v>0</v>
      </c>
      <c r="K956" s="2">
        <v>0</v>
      </c>
      <c r="L956" s="9">
        <f t="shared" ref="L956" si="5457">IF(0=(1-$J$9*$K$9*$B956^2),10^14,$B956*$K$9/(1-$J$9*$K$9*$B956^2))</f>
        <v>-2.1768729587716669</v>
      </c>
      <c r="N956" s="1">
        <f t="shared" ref="N956" si="5458">D956*I956+F956*I959-E956*J956-G956*J959</f>
        <v>1</v>
      </c>
      <c r="O956" s="9">
        <f t="shared" ref="O956" si="5459">(D956*J956+E956*I956+F956*J959+G956*I959)</f>
        <v>0</v>
      </c>
      <c r="P956" s="2">
        <f t="shared" ref="P956" si="5460">D956*K956+F956*K959-E956*L956-G956*L959</f>
        <v>0</v>
      </c>
      <c r="Q956" s="8">
        <f t="shared" ref="Q956" si="5461">(D956*L956+E956*K956+F956*L959+G956*K959)</f>
        <v>-2.1768729587716669</v>
      </c>
      <c r="S956" s="1">
        <v>1</v>
      </c>
      <c r="T956" s="7">
        <v>0</v>
      </c>
      <c r="U956" s="2">
        <v>0</v>
      </c>
      <c r="V956" s="8">
        <v>0</v>
      </c>
      <c r="X956" s="1">
        <f t="shared" ref="X956" si="5462">N956*S956+P956*S959-O956*T956-Q956*T959</f>
        <v>8.2129697188575896</v>
      </c>
      <c r="Y956" s="9">
        <f t="shared" ref="Y956" si="5463">(N956*T956+O956*S956+P956*T959+Q956*S959)</f>
        <v>0</v>
      </c>
      <c r="Z956" s="2">
        <f t="shared" ref="Z956" si="5464">N956*U956+P956*U959-O956*V956-Q956*V959</f>
        <v>0</v>
      </c>
      <c r="AA956" s="8">
        <f t="shared" ref="AA956" si="5465">(N956*V956+O956*U956+P956*V959+Q956*U959)</f>
        <v>-2.1768729587716669</v>
      </c>
      <c r="AB956" s="22"/>
      <c r="AC956" s="1">
        <v>1</v>
      </c>
      <c r="AD956" s="9">
        <v>0</v>
      </c>
      <c r="AE956" s="2">
        <v>0</v>
      </c>
      <c r="AF956" s="9">
        <f t="shared" ref="AF956" si="5466">$B956*$AE$9</f>
        <v>2.2212906000000001</v>
      </c>
      <c r="AH956" s="1">
        <f t="shared" ref="AH956" si="5467">X956*AC956+Z956*AC959-Y956*AD956-AA956*AD959</f>
        <v>8.2129697188575896</v>
      </c>
      <c r="AI956" s="9">
        <f t="shared" ref="AI956" si="5468">(X956*AD956+Y956*AC956+Z956*AD959+AA956*AC959)</f>
        <v>0</v>
      </c>
      <c r="AJ956" s="2">
        <f t="shared" ref="AJ956" si="5469">X956*AE956+Z956*AE959-Y956*AF956-AA956*AF959</f>
        <v>0</v>
      </c>
      <c r="AK956" s="8">
        <f t="shared" ref="AK956" si="5470">(X956*AF956+Y956*AE956+Z956*AF959+AA956*AE959)</f>
        <v>16.06651947581134</v>
      </c>
      <c r="AM956" s="18">
        <v>1</v>
      </c>
      <c r="AN956" s="25">
        <v>0</v>
      </c>
      <c r="AO956" s="14">
        <v>0</v>
      </c>
      <c r="AP956" s="24">
        <v>0</v>
      </c>
      <c r="AR956" s="1">
        <f t="shared" ref="AR956" si="5471">AH956*AM956+AJ956*AM959-AI956*AN956-AK956*AN959</f>
        <v>8.2129697188575896</v>
      </c>
      <c r="AS956" s="9">
        <f t="shared" ref="AS956" si="5472">(AH956*AN956+AI956*AM956+AJ956*AN959+AK956*AM959)</f>
        <v>16.06651947581134</v>
      </c>
      <c r="AT956" s="2">
        <f t="shared" ref="AT956" si="5473">AH956*AO956+AJ956*AO959-AI956*AP956-AK956*AP959</f>
        <v>0</v>
      </c>
      <c r="AU956" s="8">
        <f t="shared" ref="AU956" si="5474">(AH956*AP956+AI956*AO956+AJ956*AP959+AK956*AO959)</f>
        <v>16.06651947581134</v>
      </c>
      <c r="AW956" s="30">
        <f t="shared" ref="AW956" si="5475">20*LOG(((1+$AN$9)/$AN$9)/((AR956+AR959)^2+(AS956+AS959)^2)^0.5)</f>
        <v>-25.927060405865383</v>
      </c>
      <c r="AY956" s="137">
        <f t="shared" ref="AY956" si="5476">((AR956^2+AS956^2)^0.5)/((AR959^2+AS959^2)^0.5)</f>
        <v>0.51276235383328161</v>
      </c>
      <c r="AZ956" s="13"/>
      <c r="BA956" s="36"/>
      <c r="BB956" s="36"/>
      <c r="BC956" s="36"/>
      <c r="BD956" s="36"/>
    </row>
    <row r="957" spans="2:56" ht="18.600000000000001" customHeight="1" thickBot="1">
      <c r="D957" s="3"/>
      <c r="G957" s="4"/>
      <c r="I957" s="3"/>
      <c r="L957" s="4"/>
      <c r="N957" s="3"/>
      <c r="Q957" s="4"/>
      <c r="S957" s="3"/>
      <c r="V957" s="4"/>
      <c r="X957" s="3"/>
      <c r="AA957" s="4"/>
      <c r="AC957" s="3"/>
      <c r="AF957" s="4"/>
      <c r="AH957" s="3"/>
      <c r="AK957" s="4"/>
      <c r="AM957" s="18"/>
      <c r="AN957" s="14"/>
      <c r="AO957" s="14"/>
      <c r="AP957" s="19"/>
      <c r="AR957" s="3"/>
      <c r="AU957" s="4"/>
      <c r="AY957" s="138"/>
      <c r="AZ957" s="13"/>
      <c r="BA957" s="36"/>
      <c r="BB957" s="36"/>
      <c r="BC957" s="36"/>
      <c r="BD957" s="36"/>
    </row>
    <row r="958" spans="2:56" ht="18.600000000000001" customHeight="1" thickBot="1">
      <c r="D958" s="216" t="s">
        <v>87</v>
      </c>
      <c r="E958" s="217"/>
      <c r="F958" s="218" t="s">
        <v>88</v>
      </c>
      <c r="G958" s="219"/>
      <c r="H958" s="207"/>
      <c r="I958" s="216" t="s">
        <v>89</v>
      </c>
      <c r="J958" s="217"/>
      <c r="K958" s="218" t="s">
        <v>90</v>
      </c>
      <c r="L958" s="219"/>
      <c r="N958" s="208" t="s">
        <v>7</v>
      </c>
      <c r="O958" s="209"/>
      <c r="P958" s="210" t="s">
        <v>8</v>
      </c>
      <c r="Q958" s="211"/>
      <c r="S958" s="216" t="s">
        <v>91</v>
      </c>
      <c r="T958" s="217"/>
      <c r="U958" s="218" t="s">
        <v>92</v>
      </c>
      <c r="V958" s="219"/>
      <c r="W958" s="22"/>
      <c r="X958" s="208" t="s">
        <v>93</v>
      </c>
      <c r="Y958" s="209"/>
      <c r="Z958" s="210" t="s">
        <v>94</v>
      </c>
      <c r="AA958" s="211"/>
      <c r="AB958" s="22"/>
      <c r="AC958" s="216" t="s">
        <v>3</v>
      </c>
      <c r="AD958" s="217"/>
      <c r="AE958" s="218" t="s">
        <v>2</v>
      </c>
      <c r="AF958" s="219"/>
      <c r="AG958" s="22"/>
      <c r="AH958" s="208" t="s">
        <v>95</v>
      </c>
      <c r="AI958" s="209"/>
      <c r="AJ958" s="210" t="s">
        <v>96</v>
      </c>
      <c r="AK958" s="211"/>
      <c r="AL958" s="22"/>
      <c r="AM958" s="216" t="s">
        <v>97</v>
      </c>
      <c r="AN958" s="217"/>
      <c r="AO958" s="218" t="s">
        <v>98</v>
      </c>
      <c r="AP958" s="219"/>
      <c r="AR958" s="208" t="s">
        <v>99</v>
      </c>
      <c r="AS958" s="209"/>
      <c r="AT958" s="210" t="s">
        <v>100</v>
      </c>
      <c r="AU958" s="211"/>
      <c r="AW958" s="48" t="s">
        <v>10</v>
      </c>
      <c r="AY958" s="139" t="s">
        <v>47</v>
      </c>
      <c r="AZ958" s="13"/>
      <c r="BA958" s="36"/>
      <c r="BB958" s="36"/>
      <c r="BC958" s="36"/>
      <c r="BD958" s="36"/>
    </row>
    <row r="959" spans="2:56" ht="18.600000000000001" customHeight="1" thickTop="1" thickBot="1">
      <c r="D959" s="1">
        <v>0</v>
      </c>
      <c r="E959" s="8">
        <f t="shared" ref="E959" si="5477">$E$9*$B956</f>
        <v>1.5527854000000003</v>
      </c>
      <c r="F959" s="2">
        <v>1</v>
      </c>
      <c r="G959" s="8">
        <v>0</v>
      </c>
      <c r="I959" s="1">
        <v>0</v>
      </c>
      <c r="J959" s="9">
        <v>0</v>
      </c>
      <c r="K959" s="2">
        <v>1</v>
      </c>
      <c r="L959" s="8">
        <v>0</v>
      </c>
      <c r="N959" s="1">
        <f t="shared" ref="N959" si="5478">D959*I956+F959*I959-E959*J956-G959*J959</f>
        <v>0</v>
      </c>
      <c r="O959" s="9">
        <f t="shared" ref="O959" si="5479">(D959*J956+E959*I956+F959*J959+G959*I959)</f>
        <v>1.5527854000000003</v>
      </c>
      <c r="P959" s="2">
        <f t="shared" ref="P959" si="5480">D959*K956+F959*K959-E959*L956-G959*L959</f>
        <v>4.3802165480354471</v>
      </c>
      <c r="Q959" s="8">
        <f t="shared" ref="Q959" si="5481">(D959*L956+E959*K956+F959*L959+G959*K959)</f>
        <v>0</v>
      </c>
      <c r="S959" s="1">
        <v>0</v>
      </c>
      <c r="T959" s="8">
        <f t="shared" ref="T959" si="5482">$T$9*$B956</f>
        <v>3.3134546</v>
      </c>
      <c r="U959" s="2">
        <v>1</v>
      </c>
      <c r="V959" s="8">
        <v>0</v>
      </c>
      <c r="X959" s="1">
        <f t="shared" ref="X959" si="5483">N959*S956+P959*S959-O959*T956-Q959*T959</f>
        <v>0</v>
      </c>
      <c r="Y959" s="9">
        <f t="shared" ref="Y959" si="5484">(N959*T956+O959*S956+P959*T959+Q959*S959)</f>
        <v>16.066434070084174</v>
      </c>
      <c r="Z959" s="2">
        <f t="shared" ref="Z959" si="5485">N959*U956+P959*U959-O959*V956-Q959*V959</f>
        <v>4.3802165480354471</v>
      </c>
      <c r="AA959" s="8">
        <f t="shared" ref="AA959" si="5486">(N959*V956+O959*U956+P959*V959+Q959*U959)</f>
        <v>0</v>
      </c>
      <c r="AB959" s="22"/>
      <c r="AC959" s="1">
        <v>0</v>
      </c>
      <c r="AD959" s="9">
        <v>0</v>
      </c>
      <c r="AE959" s="2">
        <v>1</v>
      </c>
      <c r="AF959" s="8">
        <v>0</v>
      </c>
      <c r="AH959" s="1">
        <f t="shared" ref="AH959" si="5487">X959*AC956+Z959*AC959-Y959*AD956-AA959*AD959</f>
        <v>0</v>
      </c>
      <c r="AI959" s="9">
        <f t="shared" ref="AI959" si="5488">(X959*AD956+Y959*AC956+Z959*AD959+AA959*AC959)</f>
        <v>16.066434070084174</v>
      </c>
      <c r="AJ959" s="2">
        <f t="shared" ref="AJ959" si="5489">X959*AE956+Z959*AE959-Y959*AF956-AA959*AF959</f>
        <v>-31.308002427362268</v>
      </c>
      <c r="AK959" s="8">
        <f t="shared" ref="AK959" si="5490">(X959*AF956+Y959*AE956+Z959*AF959+AA959*AE959)</f>
        <v>0</v>
      </c>
      <c r="AM959" s="20">
        <f t="shared" ref="AM959" si="5491">1/$AN$9</f>
        <v>1</v>
      </c>
      <c r="AN959" s="27">
        <v>0</v>
      </c>
      <c r="AO959" s="21">
        <v>1</v>
      </c>
      <c r="AP959" s="26">
        <v>0</v>
      </c>
      <c r="AR959" s="1">
        <f t="shared" ref="AR959" si="5492">AH959*AM956+AJ959*AM959-AI959*AN956-AK959*AN959</f>
        <v>-31.308002427362268</v>
      </c>
      <c r="AS959" s="9">
        <f t="shared" ref="AS959" si="5493">(AH959*AN956+AI959*AM956+AJ959*AN959+AK959*AM959)</f>
        <v>16.066434070084174</v>
      </c>
      <c r="AT959" s="2">
        <f t="shared" ref="AT959" si="5494">AH959*AO956+AJ959*AO959-AI959*AP956-AK959*AP959</f>
        <v>-31.308002427362268</v>
      </c>
      <c r="AU959" s="8">
        <f t="shared" ref="AU959" si="5495">(AH959*AP956+AI959*AO956+AJ959*AP959+AK959*AO959)</f>
        <v>0</v>
      </c>
      <c r="AW959" s="49">
        <f t="shared" ref="AW959" si="5496">(180/PI())*ATAN(-1*(AS956/AR956))</f>
        <v>-62.924546361008851</v>
      </c>
      <c r="AY959" s="140">
        <f t="shared" ref="AY959" si="5497">20*LOG(((1-(10^(AW956/20)^2)*(1-((1-AY956)/(1+AY956))^2))^0.5))</f>
        <v>-9.9542970795067839E-3</v>
      </c>
      <c r="AZ959" s="13"/>
      <c r="BA959" s="36"/>
      <c r="BB959" s="36"/>
      <c r="BC959" s="36"/>
      <c r="BD959" s="36"/>
    </row>
    <row r="960" spans="2:56" ht="18.600000000000001" customHeight="1">
      <c r="AY960" s="37"/>
    </row>
    <row r="961" spans="2:56" ht="18.600000000000001" customHeight="1" thickBot="1">
      <c r="D961" s="22" t="s">
        <v>60</v>
      </c>
      <c r="E961" s="22"/>
      <c r="F961" s="22"/>
      <c r="G961" s="22"/>
      <c r="H961" s="22"/>
      <c r="I961" s="22" t="s">
        <v>61</v>
      </c>
      <c r="J961" s="22"/>
      <c r="K961" s="22"/>
      <c r="L961" s="22"/>
      <c r="M961" s="23"/>
      <c r="N961" s="23"/>
      <c r="O961" s="28" t="s">
        <v>62</v>
      </c>
      <c r="P961" s="23"/>
      <c r="Q961" s="23"/>
      <c r="R961" s="23"/>
      <c r="S961" s="22"/>
      <c r="T961" s="22" t="s">
        <v>63</v>
      </c>
      <c r="U961" s="23"/>
      <c r="V961" s="23"/>
      <c r="W961" s="23"/>
      <c r="X961" s="23"/>
      <c r="Y961" s="28" t="s">
        <v>64</v>
      </c>
      <c r="Z961" s="23"/>
      <c r="AA961" s="23"/>
      <c r="AB961" s="23"/>
      <c r="AC961" s="28" t="s">
        <v>65</v>
      </c>
      <c r="AD961" s="22"/>
      <c r="AE961" s="22"/>
      <c r="AF961" s="22"/>
      <c r="AG961" s="22"/>
      <c r="AH961" s="23"/>
      <c r="AI961" s="28" t="s">
        <v>66</v>
      </c>
      <c r="AJ961" s="23"/>
      <c r="AK961" s="23"/>
      <c r="AL961" s="22"/>
      <c r="AM961" s="28" t="s">
        <v>67</v>
      </c>
      <c r="AN961" s="22"/>
      <c r="AO961" s="23"/>
      <c r="AP961" s="23"/>
      <c r="AQ961" s="23"/>
      <c r="AR961" s="23"/>
      <c r="AS961" s="28" t="s">
        <v>68</v>
      </c>
      <c r="AT961" s="23"/>
      <c r="AU961" s="23"/>
    </row>
    <row r="962" spans="2:56" ht="18.600000000000001" customHeight="1" thickBot="1">
      <c r="B962" s="11"/>
      <c r="D962" s="212" t="s">
        <v>69</v>
      </c>
      <c r="E962" s="213"/>
      <c r="F962" s="214" t="s">
        <v>70</v>
      </c>
      <c r="G962" s="215"/>
      <c r="H962" s="207"/>
      <c r="I962" s="212" t="s">
        <v>71</v>
      </c>
      <c r="J962" s="213"/>
      <c r="K962" s="214" t="s">
        <v>72</v>
      </c>
      <c r="L962" s="215"/>
      <c r="M962" s="23"/>
      <c r="N962" s="208" t="s">
        <v>73</v>
      </c>
      <c r="O962" s="209"/>
      <c r="P962" s="210" t="s">
        <v>74</v>
      </c>
      <c r="Q962" s="211"/>
      <c r="R962" s="23"/>
      <c r="S962" s="212" t="s">
        <v>75</v>
      </c>
      <c r="T962" s="213"/>
      <c r="U962" s="214" t="s">
        <v>76</v>
      </c>
      <c r="V962" s="215"/>
      <c r="W962" s="22"/>
      <c r="X962" s="208" t="s">
        <v>77</v>
      </c>
      <c r="Y962" s="209"/>
      <c r="Z962" s="210" t="s">
        <v>78</v>
      </c>
      <c r="AA962" s="211"/>
      <c r="AB962" s="22"/>
      <c r="AC962" s="212" t="s">
        <v>79</v>
      </c>
      <c r="AD962" s="213"/>
      <c r="AE962" s="214" t="s">
        <v>80</v>
      </c>
      <c r="AF962" s="215"/>
      <c r="AG962" s="22"/>
      <c r="AH962" s="208" t="s">
        <v>81</v>
      </c>
      <c r="AI962" s="209"/>
      <c r="AJ962" s="210" t="s">
        <v>82</v>
      </c>
      <c r="AK962" s="211"/>
      <c r="AL962" s="22"/>
      <c r="AM962" s="212" t="s">
        <v>83</v>
      </c>
      <c r="AN962" s="213"/>
      <c r="AO962" s="214" t="s">
        <v>84</v>
      </c>
      <c r="AP962" s="215"/>
      <c r="AQ962" s="23"/>
      <c r="AR962" s="208" t="s">
        <v>85</v>
      </c>
      <c r="AS962" s="209"/>
      <c r="AT962" s="210" t="s">
        <v>86</v>
      </c>
      <c r="AU962" s="211"/>
      <c r="AW962" s="29" t="s">
        <v>4</v>
      </c>
      <c r="AY962" s="136" t="s">
        <v>46</v>
      </c>
      <c r="AZ962" s="13"/>
      <c r="BA962" s="36"/>
      <c r="BB962" s="36"/>
      <c r="BC962" s="36"/>
      <c r="BD962" s="36"/>
    </row>
    <row r="963" spans="2:56" ht="18.600000000000001" customHeight="1" thickTop="1" thickBot="1">
      <c r="B963" s="40">
        <v>2.76</v>
      </c>
      <c r="D963" s="1">
        <v>1</v>
      </c>
      <c r="E963" s="7">
        <v>0</v>
      </c>
      <c r="F963" s="2">
        <v>0</v>
      </c>
      <c r="G963" s="8">
        <v>0</v>
      </c>
      <c r="I963" s="1">
        <v>1</v>
      </c>
      <c r="J963" s="9">
        <v>0</v>
      </c>
      <c r="K963" s="2">
        <v>0</v>
      </c>
      <c r="L963" s="9">
        <f t="shared" ref="L963" si="5498">IF(0=(1-$J$9*$K$9*$B963^2),10^14,$B963*$K$9/(1-$J$9*$K$9*$B963^2))</f>
        <v>-2.1357160547348335</v>
      </c>
      <c r="N963" s="1">
        <f t="shared" ref="N963" si="5499">D963*I963+F963*I966-E963*J963-G963*J966</f>
        <v>1</v>
      </c>
      <c r="O963" s="9">
        <f t="shared" ref="O963" si="5500">(D963*J963+E963*I963+F963*J966+G963*I966)</f>
        <v>0</v>
      </c>
      <c r="P963" s="2">
        <f t="shared" ref="P963" si="5501">D963*K963+F963*K966-E963*L963-G963*L966</f>
        <v>0</v>
      </c>
      <c r="Q963" s="8">
        <f t="shared" ref="Q963" si="5502">(D963*L963+E963*K963+F963*L966+G963*K966)</f>
        <v>-2.1357160547348335</v>
      </c>
      <c r="S963" s="1">
        <v>1</v>
      </c>
      <c r="T963" s="7">
        <v>0</v>
      </c>
      <c r="U963" s="2">
        <v>0</v>
      </c>
      <c r="V963" s="8">
        <v>0</v>
      </c>
      <c r="X963" s="1">
        <f t="shared" ref="X963" si="5503">N963*S963+P963*S966-O963*T963-Q963*T966</f>
        <v>8.12825218721159</v>
      </c>
      <c r="Y963" s="9">
        <f t="shared" ref="Y963" si="5504">(N963*T963+O963*S963+P963*T966+Q963*S966)</f>
        <v>0</v>
      </c>
      <c r="Z963" s="2">
        <f t="shared" ref="Z963" si="5505">N963*U963+P963*U966-O963*V963-Q963*V966</f>
        <v>0</v>
      </c>
      <c r="AA963" s="8">
        <f t="shared" ref="AA963" si="5506">(N963*V963+O963*U963+P963*V966+Q963*U966)</f>
        <v>-2.1357160547348335</v>
      </c>
      <c r="AB963" s="22"/>
      <c r="AC963" s="1">
        <v>1</v>
      </c>
      <c r="AD963" s="9">
        <v>0</v>
      </c>
      <c r="AE963" s="2">
        <v>0</v>
      </c>
      <c r="AF963" s="9">
        <f t="shared" ref="AF963" si="5507">$B963*$AE$9</f>
        <v>2.2375043999999997</v>
      </c>
      <c r="AH963" s="1">
        <f t="shared" ref="AH963" si="5508">X963*AC963+Z963*AC966-Y963*AD963-AA963*AD966</f>
        <v>8.12825218721159</v>
      </c>
      <c r="AI963" s="9">
        <f t="shared" ref="AI963" si="5509">(X963*AD963+Y963*AC963+Z963*AD966+AA963*AC966)</f>
        <v>0</v>
      </c>
      <c r="AJ963" s="2">
        <f t="shared" ref="AJ963" si="5510">X963*AE963+Z963*AE966-Y963*AF963-AA963*AF966</f>
        <v>0</v>
      </c>
      <c r="AK963" s="8">
        <f t="shared" ref="AK963" si="5511">(X963*AF963+Y963*AE963+Z963*AF966+AA963*AE966)</f>
        <v>16.051283978460724</v>
      </c>
      <c r="AM963" s="18">
        <v>1</v>
      </c>
      <c r="AN963" s="25">
        <v>0</v>
      </c>
      <c r="AO963" s="14">
        <v>0</v>
      </c>
      <c r="AP963" s="24">
        <v>0</v>
      </c>
      <c r="AR963" s="1">
        <f t="shared" ref="AR963" si="5512">AH963*AM963+AJ963*AM966-AI963*AN963-AK963*AN966</f>
        <v>8.12825218721159</v>
      </c>
      <c r="AS963" s="9">
        <f t="shared" ref="AS963" si="5513">(AH963*AN963+AI963*AM963+AJ963*AN966+AK963*AM966)</f>
        <v>16.051283978460724</v>
      </c>
      <c r="AT963" s="2">
        <f t="shared" ref="AT963" si="5514">AH963*AO963+AJ963*AO966-AI963*AP963-AK963*AP966</f>
        <v>0</v>
      </c>
      <c r="AU963" s="8">
        <f t="shared" ref="AU963" si="5515">(AH963*AP963+AI963*AO963+AJ963*AP966+AK963*AO966)</f>
        <v>16.051283978460724</v>
      </c>
      <c r="AW963" s="30">
        <f t="shared" ref="AW963" si="5516">20*LOG(((1+$AN$9)/$AN$9)/((AR963+AR966)^2+(AS963+AS966)^2)^0.5)</f>
        <v>-25.966734472331503</v>
      </c>
      <c r="AY963" s="137">
        <f t="shared" ref="AY963" si="5517">((AR963^2+AS963^2)^0.5)/((AR966^2+AS966^2)^0.5)</f>
        <v>0.50796389808792575</v>
      </c>
      <c r="AZ963" s="13"/>
      <c r="BA963" s="36"/>
      <c r="BB963" s="36"/>
      <c r="BC963" s="36"/>
      <c r="BD963" s="36"/>
    </row>
    <row r="964" spans="2:56" ht="18.600000000000001" customHeight="1" thickBot="1">
      <c r="D964" s="3"/>
      <c r="G964" s="4"/>
      <c r="I964" s="3"/>
      <c r="L964" s="4"/>
      <c r="N964" s="3"/>
      <c r="Q964" s="4"/>
      <c r="S964" s="3"/>
      <c r="V964" s="4"/>
      <c r="X964" s="3"/>
      <c r="AA964" s="4"/>
      <c r="AC964" s="3"/>
      <c r="AF964" s="4"/>
      <c r="AH964" s="3"/>
      <c r="AK964" s="4"/>
      <c r="AM964" s="18"/>
      <c r="AN964" s="14"/>
      <c r="AO964" s="14"/>
      <c r="AP964" s="19"/>
      <c r="AR964" s="3"/>
      <c r="AU964" s="4"/>
      <c r="AY964" s="138"/>
      <c r="AZ964" s="13"/>
      <c r="BA964" s="36"/>
      <c r="BB964" s="36"/>
      <c r="BC964" s="36"/>
      <c r="BD964" s="36"/>
    </row>
    <row r="965" spans="2:56" ht="18.600000000000001" customHeight="1" thickBot="1">
      <c r="D965" s="216" t="s">
        <v>87</v>
      </c>
      <c r="E965" s="217"/>
      <c r="F965" s="218" t="s">
        <v>88</v>
      </c>
      <c r="G965" s="219"/>
      <c r="H965" s="207"/>
      <c r="I965" s="216" t="s">
        <v>89</v>
      </c>
      <c r="J965" s="217"/>
      <c r="K965" s="218" t="s">
        <v>90</v>
      </c>
      <c r="L965" s="219"/>
      <c r="N965" s="208" t="s">
        <v>7</v>
      </c>
      <c r="O965" s="209"/>
      <c r="P965" s="210" t="s">
        <v>8</v>
      </c>
      <c r="Q965" s="211"/>
      <c r="S965" s="216" t="s">
        <v>91</v>
      </c>
      <c r="T965" s="217"/>
      <c r="U965" s="218" t="s">
        <v>92</v>
      </c>
      <c r="V965" s="219"/>
      <c r="W965" s="22"/>
      <c r="X965" s="208" t="s">
        <v>93</v>
      </c>
      <c r="Y965" s="209"/>
      <c r="Z965" s="210" t="s">
        <v>94</v>
      </c>
      <c r="AA965" s="211"/>
      <c r="AB965" s="22"/>
      <c r="AC965" s="216" t="s">
        <v>3</v>
      </c>
      <c r="AD965" s="217"/>
      <c r="AE965" s="218" t="s">
        <v>2</v>
      </c>
      <c r="AF965" s="219"/>
      <c r="AG965" s="22"/>
      <c r="AH965" s="208" t="s">
        <v>95</v>
      </c>
      <c r="AI965" s="209"/>
      <c r="AJ965" s="210" t="s">
        <v>96</v>
      </c>
      <c r="AK965" s="211"/>
      <c r="AL965" s="22"/>
      <c r="AM965" s="216" t="s">
        <v>97</v>
      </c>
      <c r="AN965" s="217"/>
      <c r="AO965" s="218" t="s">
        <v>98</v>
      </c>
      <c r="AP965" s="219"/>
      <c r="AR965" s="208" t="s">
        <v>99</v>
      </c>
      <c r="AS965" s="209"/>
      <c r="AT965" s="210" t="s">
        <v>100</v>
      </c>
      <c r="AU965" s="211"/>
      <c r="AW965" s="48" t="s">
        <v>10</v>
      </c>
      <c r="AY965" s="139" t="s">
        <v>47</v>
      </c>
      <c r="AZ965" s="13"/>
      <c r="BA965" s="36"/>
      <c r="BB965" s="36"/>
      <c r="BC965" s="36"/>
      <c r="BD965" s="36"/>
    </row>
    <row r="966" spans="2:56" ht="18.600000000000001" customHeight="1" thickTop="1" thickBot="1">
      <c r="D966" s="1">
        <v>0</v>
      </c>
      <c r="E966" s="8">
        <f t="shared" ref="E966" si="5518">$E$9*$B963</f>
        <v>1.5641195999999999</v>
      </c>
      <c r="F966" s="2">
        <v>1</v>
      </c>
      <c r="G966" s="8">
        <v>0</v>
      </c>
      <c r="I966" s="1">
        <v>0</v>
      </c>
      <c r="J966" s="9">
        <v>0</v>
      </c>
      <c r="K966" s="2">
        <v>1</v>
      </c>
      <c r="L966" s="8">
        <v>0</v>
      </c>
      <c r="N966" s="1">
        <f t="shared" ref="N966" si="5519">D966*I963+F966*I966-E966*J963-G966*J966</f>
        <v>0</v>
      </c>
      <c r="O966" s="9">
        <f t="shared" ref="O966" si="5520">(D966*J963+E966*I963+F966*J966+G966*I966)</f>
        <v>1.5641195999999999</v>
      </c>
      <c r="P966" s="2">
        <f t="shared" ref="P966" si="5521">D966*K963+F966*K966-E966*L963-G966*L966</f>
        <v>4.3405153412454256</v>
      </c>
      <c r="Q966" s="8">
        <f t="shared" ref="Q966" si="5522">(D966*L963+E966*K963+F966*L966+G966*K966)</f>
        <v>0</v>
      </c>
      <c r="S966" s="1">
        <v>0</v>
      </c>
      <c r="T966" s="8">
        <f t="shared" ref="T966" si="5523">$T$9*$B963</f>
        <v>3.3376403999999997</v>
      </c>
      <c r="U966" s="2">
        <v>1</v>
      </c>
      <c r="V966" s="8">
        <v>0</v>
      </c>
      <c r="X966" s="1">
        <f t="shared" ref="X966" si="5524">N966*S963+P966*S966-O966*T963-Q966*T966</f>
        <v>0</v>
      </c>
      <c r="Y966" s="9">
        <f t="shared" ref="Y966" si="5525">(N966*T963+O966*S963+P966*T966+Q966*S966)</f>
        <v>16.051198959760519</v>
      </c>
      <c r="Z966" s="2">
        <f t="shared" ref="Z966" si="5526">N966*U963+P966*U966-O966*V963-Q966*V966</f>
        <v>4.3405153412454256</v>
      </c>
      <c r="AA966" s="8">
        <f t="shared" ref="AA966" si="5527">(N966*V963+O966*U963+P966*V966+Q966*U966)</f>
        <v>0</v>
      </c>
      <c r="AB966" s="22"/>
      <c r="AC966" s="1">
        <v>0</v>
      </c>
      <c r="AD966" s="9">
        <v>0</v>
      </c>
      <c r="AE966" s="2">
        <v>1</v>
      </c>
      <c r="AF966" s="8">
        <v>0</v>
      </c>
      <c r="AH966" s="1">
        <f t="shared" ref="AH966" si="5528">X966*AC963+Z966*AC966-Y966*AD963-AA966*AD966</f>
        <v>0</v>
      </c>
      <c r="AI966" s="9">
        <f t="shared" ref="AI966" si="5529">(X966*AD963+Y966*AC963+Z966*AD966+AA966*AC966)</f>
        <v>16.051198959760519</v>
      </c>
      <c r="AJ966" s="2">
        <f t="shared" ref="AJ966" si="5530">X966*AE963+Z966*AE966-Y966*AF963-AA966*AF966</f>
        <v>-31.574112956494158</v>
      </c>
      <c r="AK966" s="8">
        <f t="shared" ref="AK966" si="5531">(X966*AF963+Y966*AE963+Z966*AF966+AA966*AE966)</f>
        <v>0</v>
      </c>
      <c r="AM966" s="20">
        <f t="shared" ref="AM966" si="5532">1/$AN$9</f>
        <v>1</v>
      </c>
      <c r="AN966" s="27">
        <v>0</v>
      </c>
      <c r="AO966" s="21">
        <v>1</v>
      </c>
      <c r="AP966" s="26">
        <v>0</v>
      </c>
      <c r="AR966" s="1">
        <f t="shared" ref="AR966" si="5533">AH966*AM963+AJ966*AM966-AI966*AN963-AK966*AN966</f>
        <v>-31.574112956494158</v>
      </c>
      <c r="AS966" s="9">
        <f t="shared" ref="AS966" si="5534">(AH966*AN963+AI966*AM963+AJ966*AN966+AK966*AM966)</f>
        <v>16.051198959760519</v>
      </c>
      <c r="AT966" s="2">
        <f t="shared" ref="AT966" si="5535">AH966*AO963+AJ966*AO966-AI966*AP963-AK966*AP966</f>
        <v>-31.574112956494158</v>
      </c>
      <c r="AU966" s="8">
        <f t="shared" ref="AU966" si="5536">(AH966*AP963+AI966*AO963+AJ966*AP966+AK966*AO966)</f>
        <v>0</v>
      </c>
      <c r="AW966" s="49">
        <f t="shared" ref="AW966" si="5537">(180/PI())*ATAN(-1*(AS963/AR963))</f>
        <v>-63.142681339161136</v>
      </c>
      <c r="AY966" s="140">
        <f t="shared" ref="AY966" si="5538">20*LOG(((1-(10^(AW963/20)^2)*(1-((1-AY963)/(1+AY963))^2))^0.5))</f>
        <v>-9.8336195573362033E-3</v>
      </c>
      <c r="AZ966" s="13"/>
      <c r="BA966" s="36"/>
      <c r="BB966" s="36"/>
      <c r="BC966" s="36"/>
      <c r="BD966" s="36"/>
    </row>
    <row r="967" spans="2:56" ht="18.600000000000001" customHeight="1">
      <c r="AY967" s="37"/>
    </row>
    <row r="968" spans="2:56" ht="18.600000000000001" customHeight="1" thickBot="1">
      <c r="D968" s="22" t="s">
        <v>60</v>
      </c>
      <c r="E968" s="22"/>
      <c r="F968" s="22"/>
      <c r="G968" s="22"/>
      <c r="H968" s="22"/>
      <c r="I968" s="22" t="s">
        <v>61</v>
      </c>
      <c r="J968" s="22"/>
      <c r="K968" s="22"/>
      <c r="L968" s="22"/>
      <c r="M968" s="23"/>
      <c r="N968" s="23"/>
      <c r="O968" s="28" t="s">
        <v>62</v>
      </c>
      <c r="P968" s="23"/>
      <c r="Q968" s="23"/>
      <c r="R968" s="23"/>
      <c r="S968" s="22"/>
      <c r="T968" s="22" t="s">
        <v>63</v>
      </c>
      <c r="U968" s="23"/>
      <c r="V968" s="23"/>
      <c r="W968" s="23"/>
      <c r="X968" s="23"/>
      <c r="Y968" s="28" t="s">
        <v>64</v>
      </c>
      <c r="Z968" s="23"/>
      <c r="AA968" s="23"/>
      <c r="AB968" s="23"/>
      <c r="AC968" s="28" t="s">
        <v>65</v>
      </c>
      <c r="AD968" s="22"/>
      <c r="AE968" s="22"/>
      <c r="AF968" s="22"/>
      <c r="AG968" s="22"/>
      <c r="AH968" s="23"/>
      <c r="AI968" s="28" t="s">
        <v>66</v>
      </c>
      <c r="AJ968" s="23"/>
      <c r="AK968" s="23"/>
      <c r="AL968" s="22"/>
      <c r="AM968" s="28" t="s">
        <v>67</v>
      </c>
      <c r="AN968" s="22"/>
      <c r="AO968" s="23"/>
      <c r="AP968" s="23"/>
      <c r="AQ968" s="23"/>
      <c r="AR968" s="23"/>
      <c r="AS968" s="28" t="s">
        <v>68</v>
      </c>
      <c r="AT968" s="23"/>
      <c r="AU968" s="23"/>
    </row>
    <row r="969" spans="2:56" ht="18.600000000000001" customHeight="1" thickBot="1">
      <c r="B969" s="11"/>
      <c r="D969" s="212" t="s">
        <v>69</v>
      </c>
      <c r="E969" s="213"/>
      <c r="F969" s="214" t="s">
        <v>70</v>
      </c>
      <c r="G969" s="215"/>
      <c r="H969" s="207"/>
      <c r="I969" s="212" t="s">
        <v>71</v>
      </c>
      <c r="J969" s="213"/>
      <c r="K969" s="214" t="s">
        <v>72</v>
      </c>
      <c r="L969" s="215"/>
      <c r="M969" s="23"/>
      <c r="N969" s="208" t="s">
        <v>73</v>
      </c>
      <c r="O969" s="209"/>
      <c r="P969" s="210" t="s">
        <v>74</v>
      </c>
      <c r="Q969" s="211"/>
      <c r="R969" s="23"/>
      <c r="S969" s="212" t="s">
        <v>75</v>
      </c>
      <c r="T969" s="213"/>
      <c r="U969" s="214" t="s">
        <v>76</v>
      </c>
      <c r="V969" s="215"/>
      <c r="W969" s="22"/>
      <c r="X969" s="208" t="s">
        <v>77</v>
      </c>
      <c r="Y969" s="209"/>
      <c r="Z969" s="210" t="s">
        <v>78</v>
      </c>
      <c r="AA969" s="211"/>
      <c r="AB969" s="22"/>
      <c r="AC969" s="212" t="s">
        <v>79</v>
      </c>
      <c r="AD969" s="213"/>
      <c r="AE969" s="214" t="s">
        <v>80</v>
      </c>
      <c r="AF969" s="215"/>
      <c r="AG969" s="22"/>
      <c r="AH969" s="208" t="s">
        <v>81</v>
      </c>
      <c r="AI969" s="209"/>
      <c r="AJ969" s="210" t="s">
        <v>82</v>
      </c>
      <c r="AK969" s="211"/>
      <c r="AL969" s="22"/>
      <c r="AM969" s="212" t="s">
        <v>83</v>
      </c>
      <c r="AN969" s="213"/>
      <c r="AO969" s="214" t="s">
        <v>84</v>
      </c>
      <c r="AP969" s="215"/>
      <c r="AQ969" s="23"/>
      <c r="AR969" s="208" t="s">
        <v>85</v>
      </c>
      <c r="AS969" s="209"/>
      <c r="AT969" s="210" t="s">
        <v>86</v>
      </c>
      <c r="AU969" s="211"/>
      <c r="AW969" s="29" t="s">
        <v>4</v>
      </c>
      <c r="AY969" s="136" t="s">
        <v>46</v>
      </c>
      <c r="AZ969" s="13"/>
      <c r="BA969" s="36"/>
      <c r="BB969" s="36"/>
      <c r="BC969" s="36"/>
      <c r="BD969" s="36"/>
    </row>
    <row r="970" spans="2:56" ht="18.600000000000001" customHeight="1" thickTop="1" thickBot="1">
      <c r="B970" s="40">
        <v>2.78</v>
      </c>
      <c r="D970" s="1">
        <v>1</v>
      </c>
      <c r="E970" s="7">
        <v>0</v>
      </c>
      <c r="F970" s="2">
        <v>0</v>
      </c>
      <c r="G970" s="8">
        <v>0</v>
      </c>
      <c r="I970" s="1">
        <v>1</v>
      </c>
      <c r="J970" s="9">
        <v>0</v>
      </c>
      <c r="K970" s="2">
        <v>0</v>
      </c>
      <c r="L970" s="9">
        <f t="shared" ref="L970" si="5539">IF(0=(1-$J$9*$K$9*$B970^2),10^14,$B970*$K$9/(1-$J$9*$K$9*$B970^2))</f>
        <v>-2.0962597439080635</v>
      </c>
      <c r="N970" s="1">
        <f t="shared" ref="N970" si="5540">D970*I970+F970*I973-E970*J970-G970*J973</f>
        <v>1</v>
      </c>
      <c r="O970" s="9">
        <f t="shared" ref="O970" si="5541">(D970*J970+E970*I970+F970*J973+G970*I973)</f>
        <v>0</v>
      </c>
      <c r="P970" s="2">
        <f t="shared" ref="P970" si="5542">D970*K970+F970*K973-E970*L970-G970*L973</f>
        <v>0</v>
      </c>
      <c r="Q970" s="8">
        <f t="shared" ref="Q970" si="5543">(D970*L970+E970*K970+F970*L973+G970*K973)</f>
        <v>-2.0962597439080635</v>
      </c>
      <c r="S970" s="1">
        <v>1</v>
      </c>
      <c r="T970" s="7">
        <v>0</v>
      </c>
      <c r="U970" s="2">
        <v>0</v>
      </c>
      <c r="V970" s="8">
        <v>0</v>
      </c>
      <c r="X970" s="1">
        <f t="shared" ref="X970" si="5544">N970*S970+P970*S973-O970*T970-Q970*T973</f>
        <v>8.0472609290754171</v>
      </c>
      <c r="Y970" s="9">
        <f t="shared" ref="Y970" si="5545">(N970*T970+O970*S970+P970*T973+Q970*S973)</f>
        <v>0</v>
      </c>
      <c r="Z970" s="2">
        <f t="shared" ref="Z970" si="5546">N970*U970+P970*U973-O970*V970-Q970*V973</f>
        <v>0</v>
      </c>
      <c r="AA970" s="8">
        <f t="shared" ref="AA970" si="5547">(N970*V970+O970*U970+P970*V973+Q970*U973)</f>
        <v>-2.0962597439080635</v>
      </c>
      <c r="AB970" s="22"/>
      <c r="AC970" s="1">
        <v>1</v>
      </c>
      <c r="AD970" s="9">
        <v>0</v>
      </c>
      <c r="AE970" s="2">
        <v>0</v>
      </c>
      <c r="AF970" s="9">
        <f t="shared" ref="AF970" si="5548">$B970*$AE$9</f>
        <v>2.2537181999999998</v>
      </c>
      <c r="AH970" s="1">
        <f t="shared" ref="AH970" si="5549">X970*AC970+Z970*AC973-Y970*AD970-AA970*AD973</f>
        <v>8.0472609290754171</v>
      </c>
      <c r="AI970" s="9">
        <f t="shared" ref="AI970" si="5550">(X970*AD970+Y970*AC970+Z970*AD973+AA970*AC973)</f>
        <v>0</v>
      </c>
      <c r="AJ970" s="2">
        <f t="shared" ref="AJ970" si="5551">X970*AE970+Z970*AE973-Y970*AF970-AA970*AF973</f>
        <v>0</v>
      </c>
      <c r="AK970" s="8">
        <f t="shared" ref="AK970" si="5552">(X970*AF970+Y970*AE970+Z970*AF973+AA970*AE973)</f>
        <v>16.039998672098111</v>
      </c>
      <c r="AM970" s="18">
        <v>1</v>
      </c>
      <c r="AN970" s="25">
        <v>0</v>
      </c>
      <c r="AO970" s="14">
        <v>0</v>
      </c>
      <c r="AP970" s="24">
        <v>0</v>
      </c>
      <c r="AR970" s="1">
        <f t="shared" ref="AR970" si="5553">AH970*AM970+AJ970*AM973-AI970*AN970-AK970*AN973</f>
        <v>8.0472609290754171</v>
      </c>
      <c r="AS970" s="9">
        <f t="shared" ref="AS970" si="5554">(AH970*AN970+AI970*AM970+AJ970*AN973+AK970*AM973)</f>
        <v>16.039998672098111</v>
      </c>
      <c r="AT970" s="2">
        <f t="shared" ref="AT970" si="5555">AH970*AO970+AJ970*AO973-AI970*AP970-AK970*AP973</f>
        <v>0</v>
      </c>
      <c r="AU970" s="8">
        <f t="shared" ref="AU970" si="5556">(AH970*AP970+AI970*AO970+AJ970*AP973+AK970*AO973)</f>
        <v>16.039998672098111</v>
      </c>
      <c r="AW970" s="30">
        <f t="shared" ref="AW970" si="5557">20*LOG(((1+$AN$9)/$AN$9)/((AR970+AR973)^2+(AS970+AS973)^2)^0.5)</f>
        <v>-26.008485051401205</v>
      </c>
      <c r="AY970" s="137">
        <f t="shared" ref="AY970" si="5558">((AR970^2+AS970^2)^0.5)/((AR973^2+AS973^2)^0.5)</f>
        <v>0.50326438330710266</v>
      </c>
      <c r="AZ970" s="13"/>
      <c r="BA970" s="36"/>
      <c r="BB970" s="36"/>
      <c r="BC970" s="36"/>
      <c r="BD970" s="36"/>
    </row>
    <row r="971" spans="2:56" ht="18.600000000000001" customHeight="1" thickBot="1">
      <c r="D971" s="3"/>
      <c r="G971" s="4"/>
      <c r="I971" s="3"/>
      <c r="L971" s="4"/>
      <c r="N971" s="3"/>
      <c r="Q971" s="4"/>
      <c r="S971" s="3"/>
      <c r="V971" s="4"/>
      <c r="X971" s="3"/>
      <c r="AA971" s="4"/>
      <c r="AC971" s="3"/>
      <c r="AF971" s="4"/>
      <c r="AH971" s="3"/>
      <c r="AK971" s="4"/>
      <c r="AM971" s="18"/>
      <c r="AN971" s="14"/>
      <c r="AO971" s="14"/>
      <c r="AP971" s="19"/>
      <c r="AR971" s="3"/>
      <c r="AU971" s="4"/>
      <c r="AY971" s="138"/>
      <c r="AZ971" s="13"/>
      <c r="BA971" s="36"/>
      <c r="BB971" s="36"/>
      <c r="BC971" s="36"/>
      <c r="BD971" s="36"/>
    </row>
    <row r="972" spans="2:56" ht="18.600000000000001" customHeight="1" thickBot="1">
      <c r="D972" s="216" t="s">
        <v>87</v>
      </c>
      <c r="E972" s="217"/>
      <c r="F972" s="218" t="s">
        <v>88</v>
      </c>
      <c r="G972" s="219"/>
      <c r="H972" s="207"/>
      <c r="I972" s="216" t="s">
        <v>89</v>
      </c>
      <c r="J972" s="217"/>
      <c r="K972" s="218" t="s">
        <v>90</v>
      </c>
      <c r="L972" s="219"/>
      <c r="N972" s="208" t="s">
        <v>7</v>
      </c>
      <c r="O972" s="209"/>
      <c r="P972" s="210" t="s">
        <v>8</v>
      </c>
      <c r="Q972" s="211"/>
      <c r="S972" s="216" t="s">
        <v>91</v>
      </c>
      <c r="T972" s="217"/>
      <c r="U972" s="218" t="s">
        <v>92</v>
      </c>
      <c r="V972" s="219"/>
      <c r="W972" s="22"/>
      <c r="X972" s="208" t="s">
        <v>93</v>
      </c>
      <c r="Y972" s="209"/>
      <c r="Z972" s="210" t="s">
        <v>94</v>
      </c>
      <c r="AA972" s="211"/>
      <c r="AB972" s="22"/>
      <c r="AC972" s="216" t="s">
        <v>3</v>
      </c>
      <c r="AD972" s="217"/>
      <c r="AE972" s="218" t="s">
        <v>2</v>
      </c>
      <c r="AF972" s="219"/>
      <c r="AG972" s="22"/>
      <c r="AH972" s="208" t="s">
        <v>95</v>
      </c>
      <c r="AI972" s="209"/>
      <c r="AJ972" s="210" t="s">
        <v>96</v>
      </c>
      <c r="AK972" s="211"/>
      <c r="AL972" s="22"/>
      <c r="AM972" s="216" t="s">
        <v>97</v>
      </c>
      <c r="AN972" s="217"/>
      <c r="AO972" s="218" t="s">
        <v>98</v>
      </c>
      <c r="AP972" s="219"/>
      <c r="AR972" s="208" t="s">
        <v>99</v>
      </c>
      <c r="AS972" s="209"/>
      <c r="AT972" s="210" t="s">
        <v>100</v>
      </c>
      <c r="AU972" s="211"/>
      <c r="AW972" s="48" t="s">
        <v>10</v>
      </c>
      <c r="AY972" s="139" t="s">
        <v>47</v>
      </c>
      <c r="AZ972" s="13"/>
      <c r="BA972" s="36"/>
      <c r="BB972" s="36"/>
      <c r="BC972" s="36"/>
      <c r="BD972" s="36"/>
    </row>
    <row r="973" spans="2:56" ht="18.600000000000001" customHeight="1" thickTop="1" thickBot="1">
      <c r="D973" s="1">
        <v>0</v>
      </c>
      <c r="E973" s="8">
        <f t="shared" ref="E973" si="5559">$E$9*$B970</f>
        <v>1.5754538</v>
      </c>
      <c r="F973" s="2">
        <v>1</v>
      </c>
      <c r="G973" s="8">
        <v>0</v>
      </c>
      <c r="I973" s="1">
        <v>0</v>
      </c>
      <c r="J973" s="9">
        <v>0</v>
      </c>
      <c r="K973" s="2">
        <v>1</v>
      </c>
      <c r="L973" s="8">
        <v>0</v>
      </c>
      <c r="N973" s="1">
        <f t="shared" ref="N973" si="5560">D973*I970+F973*I973-E973*J970-G973*J973</f>
        <v>0</v>
      </c>
      <c r="O973" s="9">
        <f t="shared" ref="O973" si="5561">(D973*J970+E973*I970+F973*J973+G973*I973)</f>
        <v>1.5754538</v>
      </c>
      <c r="P973" s="2">
        <f t="shared" ref="P973" si="5562">D973*K970+F973*K973-E973*L970-G973*L973</f>
        <v>4.3025603793269855</v>
      </c>
      <c r="Q973" s="8">
        <f t="shared" ref="Q973" si="5563">(D973*L970+E973*K970+F973*L973+G973*K973)</f>
        <v>0</v>
      </c>
      <c r="S973" s="1">
        <v>0</v>
      </c>
      <c r="T973" s="8">
        <f t="shared" ref="T973" si="5564">$T$9*$B970</f>
        <v>3.3618261999999999</v>
      </c>
      <c r="U973" s="2">
        <v>1</v>
      </c>
      <c r="V973" s="8">
        <v>0</v>
      </c>
      <c r="X973" s="1">
        <f t="shared" ref="X973" si="5565">N973*S970+P973*S973-O973*T970-Q973*T973</f>
        <v>0</v>
      </c>
      <c r="Y973" s="9">
        <f t="shared" ref="Y973" si="5566">(N973*T970+O973*S970+P973*T973+Q973*S973)</f>
        <v>16.039914010303399</v>
      </c>
      <c r="Z973" s="2">
        <f t="shared" ref="Z973" si="5567">N973*U970+P973*U973-O973*V970-Q973*V973</f>
        <v>4.3025603793269855</v>
      </c>
      <c r="AA973" s="8">
        <f t="shared" ref="AA973" si="5568">(N973*V970+O973*U970+P973*V973+Q973*U973)</f>
        <v>0</v>
      </c>
      <c r="AB973" s="22"/>
      <c r="AC973" s="1">
        <v>0</v>
      </c>
      <c r="AD973" s="9">
        <v>0</v>
      </c>
      <c r="AE973" s="2">
        <v>1</v>
      </c>
      <c r="AF973" s="8">
        <v>0</v>
      </c>
      <c r="AH973" s="1">
        <f t="shared" ref="AH973" si="5569">X973*AC970+Z973*AC973-Y973*AD970-AA973*AD973</f>
        <v>0</v>
      </c>
      <c r="AI973" s="9">
        <f t="shared" ref="AI973" si="5570">(X973*AD970+Y973*AC970+Z973*AD973+AA973*AC973)</f>
        <v>16.039914010303399</v>
      </c>
      <c r="AJ973" s="2">
        <f t="shared" ref="AJ973" si="5571">X973*AE970+Z973*AE973-Y973*AF970-AA973*AF973</f>
        <v>-31.84688575212877</v>
      </c>
      <c r="AK973" s="8">
        <f t="shared" ref="AK973" si="5572">(X973*AF970+Y973*AE970+Z973*AF973+AA973*AE973)</f>
        <v>0</v>
      </c>
      <c r="AM973" s="20">
        <f t="shared" ref="AM973" si="5573">1/$AN$9</f>
        <v>1</v>
      </c>
      <c r="AN973" s="27">
        <v>0</v>
      </c>
      <c r="AO973" s="21">
        <v>1</v>
      </c>
      <c r="AP973" s="26">
        <v>0</v>
      </c>
      <c r="AR973" s="1">
        <f t="shared" ref="AR973" si="5574">AH973*AM970+AJ973*AM973-AI973*AN970-AK973*AN973</f>
        <v>-31.84688575212877</v>
      </c>
      <c r="AS973" s="9">
        <f t="shared" ref="AS973" si="5575">(AH973*AN970+AI973*AM970+AJ973*AN973+AK973*AM973)</f>
        <v>16.039914010303399</v>
      </c>
      <c r="AT973" s="2">
        <f t="shared" ref="AT973" si="5576">AH973*AO970+AJ973*AO973-AI973*AP970-AK973*AP973</f>
        <v>-31.84688575212877</v>
      </c>
      <c r="AU973" s="8">
        <f t="shared" ref="AU973" si="5577">(AH973*AP970+AI973*AO970+AJ973*AP973+AK973*AO973)</f>
        <v>0</v>
      </c>
      <c r="AW973" s="49">
        <f t="shared" ref="AW973" si="5578">(180/PI())*ATAN(-1*(AS970/AR970))</f>
        <v>-63.357097839367235</v>
      </c>
      <c r="AY973" s="140">
        <f t="shared" ref="AY973" si="5579">20*LOG(((1-(10^(AW970/20)^2)*(1-((1-AY970)/(1+AY970))^2))^0.5))</f>
        <v>-9.709718810175353E-3</v>
      </c>
      <c r="AZ973" s="13"/>
      <c r="BA973" s="36"/>
      <c r="BB973" s="36"/>
      <c r="BC973" s="36"/>
      <c r="BD973" s="36"/>
    </row>
    <row r="974" spans="2:56" ht="18.600000000000001" customHeight="1">
      <c r="AY974" s="37"/>
    </row>
    <row r="975" spans="2:56" ht="18.600000000000001" customHeight="1" thickBot="1">
      <c r="D975" s="22" t="s">
        <v>60</v>
      </c>
      <c r="E975" s="22"/>
      <c r="F975" s="22"/>
      <c r="G975" s="22"/>
      <c r="H975" s="22"/>
      <c r="I975" s="22" t="s">
        <v>61</v>
      </c>
      <c r="J975" s="22"/>
      <c r="K975" s="22"/>
      <c r="L975" s="22"/>
      <c r="M975" s="23"/>
      <c r="N975" s="23"/>
      <c r="O975" s="28" t="s">
        <v>62</v>
      </c>
      <c r="P975" s="23"/>
      <c r="Q975" s="23"/>
      <c r="R975" s="23"/>
      <c r="S975" s="22"/>
      <c r="T975" s="22" t="s">
        <v>63</v>
      </c>
      <c r="U975" s="23"/>
      <c r="V975" s="23"/>
      <c r="W975" s="23"/>
      <c r="X975" s="23"/>
      <c r="Y975" s="28" t="s">
        <v>64</v>
      </c>
      <c r="Z975" s="23"/>
      <c r="AA975" s="23"/>
      <c r="AB975" s="23"/>
      <c r="AC975" s="28" t="s">
        <v>65</v>
      </c>
      <c r="AD975" s="22"/>
      <c r="AE975" s="22"/>
      <c r="AF975" s="22"/>
      <c r="AG975" s="22"/>
      <c r="AH975" s="23"/>
      <c r="AI975" s="28" t="s">
        <v>66</v>
      </c>
      <c r="AJ975" s="23"/>
      <c r="AK975" s="23"/>
      <c r="AL975" s="22"/>
      <c r="AM975" s="28" t="s">
        <v>67</v>
      </c>
      <c r="AN975" s="22"/>
      <c r="AO975" s="23"/>
      <c r="AP975" s="23"/>
      <c r="AQ975" s="23"/>
      <c r="AR975" s="23"/>
      <c r="AS975" s="28" t="s">
        <v>68</v>
      </c>
      <c r="AT975" s="23"/>
      <c r="AU975" s="23"/>
    </row>
    <row r="976" spans="2:56" ht="18.600000000000001" customHeight="1" thickBot="1">
      <c r="B976" s="11"/>
      <c r="D976" s="212" t="s">
        <v>69</v>
      </c>
      <c r="E976" s="213"/>
      <c r="F976" s="214" t="s">
        <v>70</v>
      </c>
      <c r="G976" s="215"/>
      <c r="H976" s="207"/>
      <c r="I976" s="212" t="s">
        <v>71</v>
      </c>
      <c r="J976" s="213"/>
      <c r="K976" s="214" t="s">
        <v>72</v>
      </c>
      <c r="L976" s="215"/>
      <c r="M976" s="23"/>
      <c r="N976" s="208" t="s">
        <v>73</v>
      </c>
      <c r="O976" s="209"/>
      <c r="P976" s="210" t="s">
        <v>74</v>
      </c>
      <c r="Q976" s="211"/>
      <c r="R976" s="23"/>
      <c r="S976" s="212" t="s">
        <v>75</v>
      </c>
      <c r="T976" s="213"/>
      <c r="U976" s="214" t="s">
        <v>76</v>
      </c>
      <c r="V976" s="215"/>
      <c r="W976" s="22"/>
      <c r="X976" s="208" t="s">
        <v>77</v>
      </c>
      <c r="Y976" s="209"/>
      <c r="Z976" s="210" t="s">
        <v>78</v>
      </c>
      <c r="AA976" s="211"/>
      <c r="AB976" s="22"/>
      <c r="AC976" s="212" t="s">
        <v>79</v>
      </c>
      <c r="AD976" s="213"/>
      <c r="AE976" s="214" t="s">
        <v>80</v>
      </c>
      <c r="AF976" s="215"/>
      <c r="AG976" s="22"/>
      <c r="AH976" s="208" t="s">
        <v>81</v>
      </c>
      <c r="AI976" s="209"/>
      <c r="AJ976" s="210" t="s">
        <v>82</v>
      </c>
      <c r="AK976" s="211"/>
      <c r="AL976" s="22"/>
      <c r="AM976" s="212" t="s">
        <v>83</v>
      </c>
      <c r="AN976" s="213"/>
      <c r="AO976" s="214" t="s">
        <v>84</v>
      </c>
      <c r="AP976" s="215"/>
      <c r="AQ976" s="23"/>
      <c r="AR976" s="208" t="s">
        <v>85</v>
      </c>
      <c r="AS976" s="209"/>
      <c r="AT976" s="210" t="s">
        <v>86</v>
      </c>
      <c r="AU976" s="211"/>
      <c r="AW976" s="29" t="s">
        <v>4</v>
      </c>
      <c r="AY976" s="136" t="s">
        <v>46</v>
      </c>
      <c r="AZ976" s="13"/>
      <c r="BA976" s="36"/>
      <c r="BB976" s="36"/>
      <c r="BC976" s="36"/>
      <c r="BD976" s="36"/>
    </row>
    <row r="977" spans="2:56" ht="18.600000000000001" customHeight="1" thickTop="1" thickBot="1">
      <c r="B977" s="40">
        <v>2.8</v>
      </c>
      <c r="D977" s="1">
        <v>1</v>
      </c>
      <c r="E977" s="7">
        <v>0</v>
      </c>
      <c r="F977" s="2">
        <v>0</v>
      </c>
      <c r="G977" s="8">
        <v>0</v>
      </c>
      <c r="I977" s="1">
        <v>1</v>
      </c>
      <c r="J977" s="9">
        <v>0</v>
      </c>
      <c r="K977" s="2">
        <v>0</v>
      </c>
      <c r="L977" s="9">
        <f t="shared" ref="L977" si="5580">IF(0=(1-$J$9*$K$9*$B977^2),10^14,$B977*$K$9/(1-$J$9*$K$9*$B977^2))</f>
        <v>-2.0583982917422055</v>
      </c>
      <c r="N977" s="1">
        <f t="shared" ref="N977" si="5581">D977*I977+F977*I980-E977*J977-G977*J980</f>
        <v>1</v>
      </c>
      <c r="O977" s="9">
        <f t="shared" ref="O977" si="5582">(D977*J977+E977*I977+F977*J980+G977*I980)</f>
        <v>0</v>
      </c>
      <c r="P977" s="2">
        <f t="shared" ref="P977" si="5583">D977*K977+F977*K980-E977*L977-G977*L980</f>
        <v>0</v>
      </c>
      <c r="Q977" s="8">
        <f t="shared" ref="Q977" si="5584">(D977*L977+E977*K977+F977*L980+G977*K980)</f>
        <v>-2.0583982917422055</v>
      </c>
      <c r="S977" s="1">
        <v>1</v>
      </c>
      <c r="T977" s="7">
        <v>0</v>
      </c>
      <c r="U977" s="2">
        <v>0</v>
      </c>
      <c r="V977" s="8">
        <v>0</v>
      </c>
      <c r="X977" s="1">
        <f t="shared" ref="X977" si="5585">N977*S977+P977*S980-O977*T977-Q977*T980</f>
        <v>7.9697613166186079</v>
      </c>
      <c r="Y977" s="9">
        <f t="shared" ref="Y977" si="5586">(N977*T977+O977*S977+P977*T980+Q977*S980)</f>
        <v>0</v>
      </c>
      <c r="Z977" s="2">
        <f t="shared" ref="Z977" si="5587">N977*U977+P977*U980-O977*V977-Q977*V980</f>
        <v>0</v>
      </c>
      <c r="AA977" s="8">
        <f t="shared" ref="AA977" si="5588">(N977*V977+O977*U977+P977*V980+Q977*U980)</f>
        <v>-2.0583982917422055</v>
      </c>
      <c r="AB977" s="22"/>
      <c r="AC977" s="1">
        <v>1</v>
      </c>
      <c r="AD977" s="9">
        <v>0</v>
      </c>
      <c r="AE977" s="2">
        <v>0</v>
      </c>
      <c r="AF977" s="9">
        <f t="shared" ref="AF977" si="5589">$B977*$AE$9</f>
        <v>2.2699319999999998</v>
      </c>
      <c r="AH977" s="1">
        <f t="shared" ref="AH977" si="5590">X977*AC977+Z977*AC980-Y977*AD977-AA977*AD980</f>
        <v>7.9697613166186079</v>
      </c>
      <c r="AI977" s="9">
        <f t="shared" ref="AI977" si="5591">(X977*AD977+Y977*AC977+Z977*AD980+AA977*AC980)</f>
        <v>0</v>
      </c>
      <c r="AJ977" s="2">
        <f t="shared" ref="AJ977" si="5592">X977*AE977+Z977*AE980-Y977*AF977-AA977*AF980</f>
        <v>0</v>
      </c>
      <c r="AK977" s="8">
        <f t="shared" ref="AK977" si="5593">(X977*AF977+Y977*AE977+Z977*AF980+AA977*AE980)</f>
        <v>16.032417953212505</v>
      </c>
      <c r="AM977" s="18">
        <v>1</v>
      </c>
      <c r="AN977" s="25">
        <v>0</v>
      </c>
      <c r="AO977" s="14">
        <v>0</v>
      </c>
      <c r="AP977" s="24">
        <v>0</v>
      </c>
      <c r="AR977" s="1">
        <f t="shared" ref="AR977" si="5594">AH977*AM977+AJ977*AM980-AI977*AN977-AK977*AN980</f>
        <v>7.9697613166186079</v>
      </c>
      <c r="AS977" s="9">
        <f t="shared" ref="AS977" si="5595">(AH977*AN977+AI977*AM977+AJ977*AN980+AK977*AM980)</f>
        <v>16.032417953212505</v>
      </c>
      <c r="AT977" s="2">
        <f t="shared" ref="AT977" si="5596">AH977*AO977+AJ977*AO980-AI977*AP977-AK977*AP980</f>
        <v>0</v>
      </c>
      <c r="AU977" s="8">
        <f t="shared" ref="AU977" si="5597">(AH977*AP977+AI977*AO977+AJ977*AP980+AK977*AO980)</f>
        <v>16.032417953212505</v>
      </c>
      <c r="AW977" s="30">
        <f t="shared" ref="AW977" si="5598">20*LOG(((1+$AN$9)/$AN$9)/((AR977+AR980)^2+(AS977+AS980)^2)^0.5)</f>
        <v>-26.05217564420769</v>
      </c>
      <c r="AY977" s="137">
        <f t="shared" ref="AY977" si="5599">((AR977^2+AS977^2)^0.5)/((AR980^2+AS980^2)^0.5)</f>
        <v>0.49866052629969893</v>
      </c>
      <c r="AZ977" s="13"/>
      <c r="BA977" s="36"/>
      <c r="BB977" s="36"/>
      <c r="BC977" s="36"/>
      <c r="BD977" s="36"/>
    </row>
    <row r="978" spans="2:56" ht="18.600000000000001" customHeight="1" thickBot="1">
      <c r="D978" s="3"/>
      <c r="G978" s="4"/>
      <c r="I978" s="3"/>
      <c r="L978" s="4"/>
      <c r="N978" s="3"/>
      <c r="Q978" s="4"/>
      <c r="S978" s="3"/>
      <c r="V978" s="4"/>
      <c r="X978" s="3"/>
      <c r="AA978" s="4"/>
      <c r="AC978" s="3"/>
      <c r="AF978" s="4"/>
      <c r="AH978" s="3"/>
      <c r="AK978" s="4"/>
      <c r="AM978" s="18"/>
      <c r="AN978" s="14"/>
      <c r="AO978" s="14"/>
      <c r="AP978" s="19"/>
      <c r="AR978" s="3"/>
      <c r="AU978" s="4"/>
      <c r="AY978" s="138"/>
      <c r="AZ978" s="13"/>
      <c r="BA978" s="36"/>
      <c r="BB978" s="36"/>
      <c r="BC978" s="36"/>
      <c r="BD978" s="36"/>
    </row>
    <row r="979" spans="2:56" ht="18.600000000000001" customHeight="1" thickBot="1">
      <c r="D979" s="216" t="s">
        <v>87</v>
      </c>
      <c r="E979" s="217"/>
      <c r="F979" s="218" t="s">
        <v>88</v>
      </c>
      <c r="G979" s="219"/>
      <c r="H979" s="207"/>
      <c r="I979" s="216" t="s">
        <v>89</v>
      </c>
      <c r="J979" s="217"/>
      <c r="K979" s="218" t="s">
        <v>90</v>
      </c>
      <c r="L979" s="219"/>
      <c r="N979" s="208" t="s">
        <v>7</v>
      </c>
      <c r="O979" s="209"/>
      <c r="P979" s="210" t="s">
        <v>8</v>
      </c>
      <c r="Q979" s="211"/>
      <c r="S979" s="216" t="s">
        <v>91</v>
      </c>
      <c r="T979" s="217"/>
      <c r="U979" s="218" t="s">
        <v>92</v>
      </c>
      <c r="V979" s="219"/>
      <c r="W979" s="22"/>
      <c r="X979" s="208" t="s">
        <v>93</v>
      </c>
      <c r="Y979" s="209"/>
      <c r="Z979" s="210" t="s">
        <v>94</v>
      </c>
      <c r="AA979" s="211"/>
      <c r="AB979" s="22"/>
      <c r="AC979" s="216" t="s">
        <v>3</v>
      </c>
      <c r="AD979" s="217"/>
      <c r="AE979" s="218" t="s">
        <v>2</v>
      </c>
      <c r="AF979" s="219"/>
      <c r="AG979" s="22"/>
      <c r="AH979" s="208" t="s">
        <v>95</v>
      </c>
      <c r="AI979" s="209"/>
      <c r="AJ979" s="210" t="s">
        <v>96</v>
      </c>
      <c r="AK979" s="211"/>
      <c r="AL979" s="22"/>
      <c r="AM979" s="216" t="s">
        <v>97</v>
      </c>
      <c r="AN979" s="217"/>
      <c r="AO979" s="218" t="s">
        <v>98</v>
      </c>
      <c r="AP979" s="219"/>
      <c r="AR979" s="208" t="s">
        <v>99</v>
      </c>
      <c r="AS979" s="209"/>
      <c r="AT979" s="210" t="s">
        <v>100</v>
      </c>
      <c r="AU979" s="211"/>
      <c r="AW979" s="48" t="s">
        <v>10</v>
      </c>
      <c r="AY979" s="139" t="s">
        <v>47</v>
      </c>
      <c r="AZ979" s="13"/>
      <c r="BA979" s="36"/>
      <c r="BB979" s="36"/>
      <c r="BC979" s="36"/>
      <c r="BD979" s="36"/>
    </row>
    <row r="980" spans="2:56" ht="18.600000000000001" customHeight="1" thickTop="1" thickBot="1">
      <c r="D980" s="1">
        <v>0</v>
      </c>
      <c r="E980" s="8">
        <f t="shared" ref="E980" si="5600">$E$9*$B977</f>
        <v>1.5867880000000001</v>
      </c>
      <c r="F980" s="2">
        <v>1</v>
      </c>
      <c r="G980" s="8">
        <v>0</v>
      </c>
      <c r="I980" s="1">
        <v>0</v>
      </c>
      <c r="J980" s="9">
        <v>0</v>
      </c>
      <c r="K980" s="2">
        <v>1</v>
      </c>
      <c r="L980" s="8">
        <v>0</v>
      </c>
      <c r="N980" s="1">
        <f t="shared" ref="N980" si="5601">D980*I977+F980*I980-E980*J977-G980*J980</f>
        <v>0</v>
      </c>
      <c r="O980" s="9">
        <f t="shared" ref="O980" si="5602">(D980*J977+E980*I977+F980*J980+G980*I980)</f>
        <v>1.5867880000000001</v>
      </c>
      <c r="P980" s="2">
        <f t="shared" ref="P980" si="5603">D980*K977+F980*K980-E980*L977-G980*L980</f>
        <v>4.2662417085570308</v>
      </c>
      <c r="Q980" s="8">
        <f t="shared" ref="Q980" si="5604">(D980*L977+E980*K977+F980*L980+G980*K980)</f>
        <v>0</v>
      </c>
      <c r="S980" s="1">
        <v>0</v>
      </c>
      <c r="T980" s="8">
        <f t="shared" ref="T980" si="5605">$T$9*$B977</f>
        <v>3.3860119999999996</v>
      </c>
      <c r="U980" s="2">
        <v>1</v>
      </c>
      <c r="V980" s="8">
        <v>0</v>
      </c>
      <c r="X980" s="1">
        <f t="shared" ref="X980" si="5606">N980*S977+P980*S980-O980*T977-Q980*T980</f>
        <v>0</v>
      </c>
      <c r="Y980" s="9">
        <f t="shared" ref="Y980" si="5607">(N980*T977+O980*S977+P980*T980+Q980*S980)</f>
        <v>16.032333620074606</v>
      </c>
      <c r="Z980" s="2">
        <f t="shared" ref="Z980" si="5608">N980*U977+P980*U980-O980*V977-Q980*V980</f>
        <v>4.2662417085570308</v>
      </c>
      <c r="AA980" s="8">
        <f t="shared" ref="AA980" si="5609">(N980*V977+O980*U977+P980*V980+Q980*U980)</f>
        <v>0</v>
      </c>
      <c r="AB980" s="22"/>
      <c r="AC980" s="1">
        <v>0</v>
      </c>
      <c r="AD980" s="9">
        <v>0</v>
      </c>
      <c r="AE980" s="2">
        <v>1</v>
      </c>
      <c r="AF980" s="8">
        <v>0</v>
      </c>
      <c r="AH980" s="1">
        <f t="shared" ref="AH980" si="5610">X980*AC977+Z980*AC980-Y980*AD977-AA980*AD980</f>
        <v>0</v>
      </c>
      <c r="AI980" s="9">
        <f t="shared" ref="AI980" si="5611">(X980*AD977+Y980*AC977+Z980*AD980+AA980*AC980)</f>
        <v>16.032333620074606</v>
      </c>
      <c r="AJ980" s="2">
        <f t="shared" ref="AJ980" si="5612">X980*AE977+Z980*AE980-Y980*AF977-AA980*AF980</f>
        <v>-32.126065410326156</v>
      </c>
      <c r="AK980" s="8">
        <f t="shared" ref="AK980" si="5613">(X980*AF977+Y980*AE977+Z980*AF980+AA980*AE980)</f>
        <v>0</v>
      </c>
      <c r="AM980" s="20">
        <f t="shared" ref="AM980" si="5614">1/$AN$9</f>
        <v>1</v>
      </c>
      <c r="AN980" s="27">
        <v>0</v>
      </c>
      <c r="AO980" s="21">
        <v>1</v>
      </c>
      <c r="AP980" s="26">
        <v>0</v>
      </c>
      <c r="AR980" s="1">
        <f t="shared" ref="AR980" si="5615">AH980*AM977+AJ980*AM980-AI980*AN977-AK980*AN980</f>
        <v>-32.126065410326156</v>
      </c>
      <c r="AS980" s="9">
        <f t="shared" ref="AS980" si="5616">(AH980*AN977+AI980*AM977+AJ980*AN980+AK980*AM980)</f>
        <v>16.032333620074606</v>
      </c>
      <c r="AT980" s="2">
        <f t="shared" ref="AT980" si="5617">AH980*AO977+AJ980*AO980-AI980*AP977-AK980*AP980</f>
        <v>-32.126065410326156</v>
      </c>
      <c r="AU980" s="8">
        <f t="shared" ref="AU980" si="5618">(AH980*AP977+AI980*AO977+AJ980*AP980+AK980*AO980)</f>
        <v>0</v>
      </c>
      <c r="AW980" s="49">
        <f t="shared" ref="AW980" si="5619">(180/PI())*ATAN(-1*(AS977/AR977))</f>
        <v>-63.5678963380198</v>
      </c>
      <c r="AY980" s="140">
        <f t="shared" ref="AY980" si="5620">20*LOG(((1-(10^(AW977/20)^2)*(1-((1-AY977)/(1+AY977))^2))^0.5))</f>
        <v>-9.5830611042827564E-3</v>
      </c>
      <c r="AZ980" s="13"/>
      <c r="BA980" s="36"/>
      <c r="BB980" s="36"/>
      <c r="BC980" s="36"/>
      <c r="BD980" s="36"/>
    </row>
    <row r="981" spans="2:56" ht="18.600000000000001" customHeight="1">
      <c r="AY981" s="37"/>
    </row>
    <row r="982" spans="2:56" ht="18.600000000000001" customHeight="1" thickBot="1">
      <c r="D982" s="22" t="s">
        <v>60</v>
      </c>
      <c r="E982" s="22"/>
      <c r="F982" s="22"/>
      <c r="G982" s="22"/>
      <c r="H982" s="22"/>
      <c r="I982" s="22" t="s">
        <v>61</v>
      </c>
      <c r="J982" s="22"/>
      <c r="K982" s="22"/>
      <c r="L982" s="22"/>
      <c r="M982" s="23"/>
      <c r="N982" s="23"/>
      <c r="O982" s="28" t="s">
        <v>62</v>
      </c>
      <c r="P982" s="23"/>
      <c r="Q982" s="23"/>
      <c r="R982" s="23"/>
      <c r="S982" s="22"/>
      <c r="T982" s="22" t="s">
        <v>63</v>
      </c>
      <c r="U982" s="23"/>
      <c r="V982" s="23"/>
      <c r="W982" s="23"/>
      <c r="X982" s="23"/>
      <c r="Y982" s="28" t="s">
        <v>64</v>
      </c>
      <c r="Z982" s="23"/>
      <c r="AA982" s="23"/>
      <c r="AB982" s="23"/>
      <c r="AC982" s="28" t="s">
        <v>65</v>
      </c>
      <c r="AD982" s="22"/>
      <c r="AE982" s="22"/>
      <c r="AF982" s="22"/>
      <c r="AG982" s="22"/>
      <c r="AH982" s="23"/>
      <c r="AI982" s="28" t="s">
        <v>66</v>
      </c>
      <c r="AJ982" s="23"/>
      <c r="AK982" s="23"/>
      <c r="AL982" s="22"/>
      <c r="AM982" s="28" t="s">
        <v>67</v>
      </c>
      <c r="AN982" s="22"/>
      <c r="AO982" s="23"/>
      <c r="AP982" s="23"/>
      <c r="AQ982" s="23"/>
      <c r="AR982" s="23"/>
      <c r="AS982" s="28" t="s">
        <v>68</v>
      </c>
      <c r="AT982" s="23"/>
      <c r="AU982" s="23"/>
    </row>
    <row r="983" spans="2:56" ht="18.600000000000001" customHeight="1" thickBot="1">
      <c r="B983" s="11"/>
      <c r="D983" s="212" t="s">
        <v>69</v>
      </c>
      <c r="E983" s="213"/>
      <c r="F983" s="214" t="s">
        <v>70</v>
      </c>
      <c r="G983" s="215"/>
      <c r="H983" s="207"/>
      <c r="I983" s="212" t="s">
        <v>71</v>
      </c>
      <c r="J983" s="213"/>
      <c r="K983" s="214" t="s">
        <v>72</v>
      </c>
      <c r="L983" s="215"/>
      <c r="M983" s="23"/>
      <c r="N983" s="208" t="s">
        <v>73</v>
      </c>
      <c r="O983" s="209"/>
      <c r="P983" s="210" t="s">
        <v>74</v>
      </c>
      <c r="Q983" s="211"/>
      <c r="R983" s="23"/>
      <c r="S983" s="212" t="s">
        <v>75</v>
      </c>
      <c r="T983" s="213"/>
      <c r="U983" s="214" t="s">
        <v>76</v>
      </c>
      <c r="V983" s="215"/>
      <c r="W983" s="22"/>
      <c r="X983" s="208" t="s">
        <v>77</v>
      </c>
      <c r="Y983" s="209"/>
      <c r="Z983" s="210" t="s">
        <v>78</v>
      </c>
      <c r="AA983" s="211"/>
      <c r="AB983" s="22"/>
      <c r="AC983" s="212" t="s">
        <v>79</v>
      </c>
      <c r="AD983" s="213"/>
      <c r="AE983" s="214" t="s">
        <v>80</v>
      </c>
      <c r="AF983" s="215"/>
      <c r="AG983" s="22"/>
      <c r="AH983" s="208" t="s">
        <v>81</v>
      </c>
      <c r="AI983" s="209"/>
      <c r="AJ983" s="210" t="s">
        <v>82</v>
      </c>
      <c r="AK983" s="211"/>
      <c r="AL983" s="22"/>
      <c r="AM983" s="212" t="s">
        <v>83</v>
      </c>
      <c r="AN983" s="213"/>
      <c r="AO983" s="214" t="s">
        <v>84</v>
      </c>
      <c r="AP983" s="215"/>
      <c r="AQ983" s="23"/>
      <c r="AR983" s="208" t="s">
        <v>85</v>
      </c>
      <c r="AS983" s="209"/>
      <c r="AT983" s="210" t="s">
        <v>86</v>
      </c>
      <c r="AU983" s="211"/>
      <c r="AW983" s="29" t="s">
        <v>4</v>
      </c>
      <c r="AY983" s="136" t="s">
        <v>46</v>
      </c>
      <c r="AZ983" s="13"/>
      <c r="BA983" s="36"/>
      <c r="BB983" s="36"/>
      <c r="BC983" s="36"/>
      <c r="BD983" s="36"/>
    </row>
    <row r="984" spans="2:56" ht="18.600000000000001" customHeight="1" thickTop="1" thickBot="1">
      <c r="B984" s="40">
        <v>2.82</v>
      </c>
      <c r="D984" s="1">
        <v>1</v>
      </c>
      <c r="E984" s="7">
        <v>0</v>
      </c>
      <c r="F984" s="2">
        <v>0</v>
      </c>
      <c r="G984" s="8">
        <v>0</v>
      </c>
      <c r="I984" s="1">
        <v>1</v>
      </c>
      <c r="J984" s="9">
        <v>0</v>
      </c>
      <c r="K984" s="2">
        <v>0</v>
      </c>
      <c r="L984" s="9">
        <f t="shared" ref="L984" si="5621">IF(0=(1-$J$9*$K$9*$B984^2),10^14,$B984*$K$9/(1-$J$9*$K$9*$B984^2))</f>
        <v>-2.0220345929710191</v>
      </c>
      <c r="N984" s="1">
        <f t="shared" ref="N984" si="5622">D984*I984+F984*I987-E984*J984-G984*J987</f>
        <v>1</v>
      </c>
      <c r="O984" s="9">
        <f t="shared" ref="O984" si="5623">(D984*J984+E984*I984+F984*J987+G984*I987)</f>
        <v>0</v>
      </c>
      <c r="P984" s="2">
        <f t="shared" ref="P984" si="5624">D984*K984+F984*K987-E984*L984-G984*L987</f>
        <v>0</v>
      </c>
      <c r="Q984" s="8">
        <f t="shared" ref="Q984" si="5625">(D984*L984+E984*K984+F984*L987+G984*K987)</f>
        <v>-2.0220345929710191</v>
      </c>
      <c r="S984" s="1">
        <v>1</v>
      </c>
      <c r="T984" s="7">
        <v>0</v>
      </c>
      <c r="U984" s="2">
        <v>0</v>
      </c>
      <c r="V984" s="8">
        <v>0</v>
      </c>
      <c r="X984" s="1">
        <f t="shared" ref="X984" si="5626">N984*S984+P984*S987-O984*T984-Q984*T987</f>
        <v>7.8955379204736644</v>
      </c>
      <c r="Y984" s="9">
        <f t="shared" ref="Y984" si="5627">(N984*T984+O984*S984+P984*T987+Q984*S987)</f>
        <v>0</v>
      </c>
      <c r="Z984" s="2">
        <f t="shared" ref="Z984" si="5628">N984*U984+P984*U987-O984*V984-Q984*V987</f>
        <v>0</v>
      </c>
      <c r="AA984" s="8">
        <f t="shared" ref="AA984" si="5629">(N984*V984+O984*U984+P984*V987+Q984*U987)</f>
        <v>-2.0220345929710191</v>
      </c>
      <c r="AB984" s="22"/>
      <c r="AC984" s="1">
        <v>1</v>
      </c>
      <c r="AD984" s="9">
        <v>0</v>
      </c>
      <c r="AE984" s="2">
        <v>0</v>
      </c>
      <c r="AF984" s="9">
        <f t="shared" ref="AF984" si="5630">$B984*$AE$9</f>
        <v>2.2861457999999999</v>
      </c>
      <c r="AH984" s="1">
        <f t="shared" ref="AH984" si="5631">X984*AC984+Z984*AC987-Y984*AD984-AA984*AD987</f>
        <v>7.8955379204736644</v>
      </c>
      <c r="AI984" s="9">
        <f t="shared" ref="AI984" si="5632">(X984*AD984+Y984*AC984+Z984*AD987+AA984*AC987)</f>
        <v>0</v>
      </c>
      <c r="AJ984" s="2">
        <f t="shared" ref="AJ984" si="5633">X984*AE984+Z984*AE987-Y984*AF984-AA984*AF987</f>
        <v>0</v>
      </c>
      <c r="AK984" s="8">
        <f t="shared" ref="AK984" si="5634">(X984*AF984+Y984*AE984+Z984*AF987+AA984*AE987)</f>
        <v>16.028316262660585</v>
      </c>
      <c r="AM984" s="18">
        <v>1</v>
      </c>
      <c r="AN984" s="25">
        <v>0</v>
      </c>
      <c r="AO984" s="14">
        <v>0</v>
      </c>
      <c r="AP984" s="24">
        <v>0</v>
      </c>
      <c r="AR984" s="1">
        <f t="shared" ref="AR984" si="5635">AH984*AM984+AJ984*AM987-AI984*AN984-AK984*AN987</f>
        <v>7.8955379204736644</v>
      </c>
      <c r="AS984" s="9">
        <f t="shared" ref="AS984" si="5636">(AH984*AN984+AI984*AM984+AJ984*AN987+AK984*AM987)</f>
        <v>16.028316262660585</v>
      </c>
      <c r="AT984" s="2">
        <f t="shared" ref="AT984" si="5637">AH984*AO984+AJ984*AO987-AI984*AP984-AK984*AP987</f>
        <v>0</v>
      </c>
      <c r="AU984" s="8">
        <f t="shared" ref="AU984" si="5638">(AH984*AP984+AI984*AO984+AJ984*AP987+AK984*AO987)</f>
        <v>16.028316262660585</v>
      </c>
      <c r="AW984" s="30">
        <f t="shared" ref="AW984" si="5639">20*LOG(((1+$AN$9)/$AN$9)/((AR984+AR987)^2+(AS984+AS987)^2)^0.5)</f>
        <v>-26.097679454289285</v>
      </c>
      <c r="AY984" s="137">
        <f t="shared" ref="AY984" si="5640">((AR984^2+AS984^2)^0.5)/((AR987^2+AS987^2)^0.5)</f>
        <v>0.49414919607519014</v>
      </c>
      <c r="AZ984" s="13"/>
      <c r="BA984" s="36"/>
      <c r="BB984" s="36"/>
      <c r="BC984" s="36"/>
      <c r="BD984" s="36"/>
    </row>
    <row r="985" spans="2:56" ht="18.600000000000001" customHeight="1" thickBot="1">
      <c r="D985" s="3"/>
      <c r="G985" s="4"/>
      <c r="I985" s="3"/>
      <c r="L985" s="4"/>
      <c r="N985" s="3"/>
      <c r="Q985" s="4"/>
      <c r="S985" s="3"/>
      <c r="V985" s="4"/>
      <c r="X985" s="3"/>
      <c r="AA985" s="4"/>
      <c r="AC985" s="3"/>
      <c r="AF985" s="4"/>
      <c r="AH985" s="3"/>
      <c r="AK985" s="4"/>
      <c r="AM985" s="18"/>
      <c r="AN985" s="14"/>
      <c r="AO985" s="14"/>
      <c r="AP985" s="19"/>
      <c r="AR985" s="3"/>
      <c r="AU985" s="4"/>
      <c r="AY985" s="138"/>
      <c r="AZ985" s="13"/>
      <c r="BA985" s="36"/>
      <c r="BB985" s="36"/>
      <c r="BC985" s="36"/>
      <c r="BD985" s="36"/>
    </row>
    <row r="986" spans="2:56" ht="18.600000000000001" customHeight="1" thickBot="1">
      <c r="D986" s="216" t="s">
        <v>87</v>
      </c>
      <c r="E986" s="217"/>
      <c r="F986" s="218" t="s">
        <v>88</v>
      </c>
      <c r="G986" s="219"/>
      <c r="H986" s="207"/>
      <c r="I986" s="216" t="s">
        <v>89</v>
      </c>
      <c r="J986" s="217"/>
      <c r="K986" s="218" t="s">
        <v>90</v>
      </c>
      <c r="L986" s="219"/>
      <c r="N986" s="208" t="s">
        <v>7</v>
      </c>
      <c r="O986" s="209"/>
      <c r="P986" s="210" t="s">
        <v>8</v>
      </c>
      <c r="Q986" s="211"/>
      <c r="S986" s="216" t="s">
        <v>91</v>
      </c>
      <c r="T986" s="217"/>
      <c r="U986" s="218" t="s">
        <v>92</v>
      </c>
      <c r="V986" s="219"/>
      <c r="W986" s="22"/>
      <c r="X986" s="208" t="s">
        <v>93</v>
      </c>
      <c r="Y986" s="209"/>
      <c r="Z986" s="210" t="s">
        <v>94</v>
      </c>
      <c r="AA986" s="211"/>
      <c r="AB986" s="22"/>
      <c r="AC986" s="216" t="s">
        <v>3</v>
      </c>
      <c r="AD986" s="217"/>
      <c r="AE986" s="218" t="s">
        <v>2</v>
      </c>
      <c r="AF986" s="219"/>
      <c r="AG986" s="22"/>
      <c r="AH986" s="208" t="s">
        <v>95</v>
      </c>
      <c r="AI986" s="209"/>
      <c r="AJ986" s="210" t="s">
        <v>96</v>
      </c>
      <c r="AK986" s="211"/>
      <c r="AL986" s="22"/>
      <c r="AM986" s="216" t="s">
        <v>97</v>
      </c>
      <c r="AN986" s="217"/>
      <c r="AO986" s="218" t="s">
        <v>98</v>
      </c>
      <c r="AP986" s="219"/>
      <c r="AR986" s="208" t="s">
        <v>99</v>
      </c>
      <c r="AS986" s="209"/>
      <c r="AT986" s="210" t="s">
        <v>100</v>
      </c>
      <c r="AU986" s="211"/>
      <c r="AW986" s="48" t="s">
        <v>10</v>
      </c>
      <c r="AY986" s="139" t="s">
        <v>47</v>
      </c>
      <c r="AZ986" s="13"/>
      <c r="BA986" s="36"/>
      <c r="BB986" s="36"/>
      <c r="BC986" s="36"/>
      <c r="BD986" s="36"/>
    </row>
    <row r="987" spans="2:56" ht="18.600000000000001" customHeight="1" thickTop="1" thickBot="1">
      <c r="D987" s="1">
        <v>0</v>
      </c>
      <c r="E987" s="8">
        <f t="shared" ref="E987" si="5641">$E$9*$B984</f>
        <v>1.5981221999999999</v>
      </c>
      <c r="F987" s="2">
        <v>1</v>
      </c>
      <c r="G987" s="8">
        <v>0</v>
      </c>
      <c r="I987" s="1">
        <v>0</v>
      </c>
      <c r="J987" s="9">
        <v>0</v>
      </c>
      <c r="K987" s="2">
        <v>1</v>
      </c>
      <c r="L987" s="8">
        <v>0</v>
      </c>
      <c r="N987" s="1">
        <f t="shared" ref="N987" si="5642">D987*I984+F987*I987-E987*J984-G987*J987</f>
        <v>0</v>
      </c>
      <c r="O987" s="9">
        <f t="shared" ref="O987" si="5643">(D987*J984+E987*I984+F987*J987+G987*I987)</f>
        <v>1.5981221999999999</v>
      </c>
      <c r="P987" s="2">
        <f t="shared" ref="P987" si="5644">D987*K984+F987*K987-E987*L984-G987*L987</f>
        <v>4.2314583721949495</v>
      </c>
      <c r="Q987" s="8">
        <f t="shared" ref="Q987" si="5645">(D987*L984+E987*K984+F987*L987+G987*K987)</f>
        <v>0</v>
      </c>
      <c r="S987" s="1">
        <v>0</v>
      </c>
      <c r="T987" s="8">
        <f t="shared" ref="T987" si="5646">$T$9*$B984</f>
        <v>3.4101977999999997</v>
      </c>
      <c r="U987" s="2">
        <v>1</v>
      </c>
      <c r="V987" s="8">
        <v>0</v>
      </c>
      <c r="X987" s="1">
        <f t="shared" ref="X987" si="5647">N987*S984+P987*S987-O987*T984-Q987*T987</f>
        <v>0</v>
      </c>
      <c r="Y987" s="9">
        <f t="shared" ref="Y987" si="5648">(N987*T984+O987*S984+P987*T987+Q987*S987)</f>
        <v>16.028232231650797</v>
      </c>
      <c r="Z987" s="2">
        <f t="shared" ref="Z987" si="5649">N987*U984+P987*U987-O987*V984-Q987*V987</f>
        <v>4.2314583721949495</v>
      </c>
      <c r="AA987" s="8">
        <f t="shared" ref="AA987" si="5650">(N987*V984+O987*U984+P987*V987+Q987*U987)</f>
        <v>0</v>
      </c>
      <c r="AB987" s="22"/>
      <c r="AC987" s="1">
        <v>0</v>
      </c>
      <c r="AD987" s="9">
        <v>0</v>
      </c>
      <c r="AE987" s="2">
        <v>1</v>
      </c>
      <c r="AF987" s="8">
        <v>0</v>
      </c>
      <c r="AH987" s="1">
        <f t="shared" ref="AH987" si="5651">X987*AC984+Z987*AC987-Y987*AD984-AA987*AD987</f>
        <v>0</v>
      </c>
      <c r="AI987" s="9">
        <f t="shared" ref="AI987" si="5652">(X987*AD984+Y987*AC984+Z987*AD987+AA987*AC987)</f>
        <v>16.028232231650797</v>
      </c>
      <c r="AJ987" s="2">
        <f t="shared" ref="AJ987" si="5653">X987*AE984+Z987*AE987-Y987*AF984-AA987*AF987</f>
        <v>-32.411417425618147</v>
      </c>
      <c r="AK987" s="8">
        <f t="shared" ref="AK987" si="5654">(X987*AF984+Y987*AE984+Z987*AF987+AA987*AE987)</f>
        <v>0</v>
      </c>
      <c r="AM987" s="20">
        <f t="shared" ref="AM987" si="5655">1/$AN$9</f>
        <v>1</v>
      </c>
      <c r="AN987" s="27">
        <v>0</v>
      </c>
      <c r="AO987" s="21">
        <v>1</v>
      </c>
      <c r="AP987" s="26">
        <v>0</v>
      </c>
      <c r="AR987" s="1">
        <f t="shared" ref="AR987" si="5656">AH987*AM984+AJ987*AM987-AI987*AN984-AK987*AN987</f>
        <v>-32.411417425618147</v>
      </c>
      <c r="AS987" s="9">
        <f t="shared" ref="AS987" si="5657">(AH987*AN984+AI987*AM984+AJ987*AN987+AK987*AM987)</f>
        <v>16.028232231650797</v>
      </c>
      <c r="AT987" s="2">
        <f t="shared" ref="AT987" si="5658">AH987*AO984+AJ987*AO987-AI987*AP984-AK987*AP987</f>
        <v>-32.411417425618147</v>
      </c>
      <c r="AU987" s="8">
        <f t="shared" ref="AU987" si="5659">(AH987*AP984+AI987*AO984+AJ987*AP987+AK987*AO987)</f>
        <v>0</v>
      </c>
      <c r="AW987" s="49">
        <f t="shared" ref="AW987" si="5660">(180/PI())*ATAN(-1*(AS984/AR984))</f>
        <v>-63.775173521078059</v>
      </c>
      <c r="AY987" s="140">
        <f t="shared" ref="AY987" si="5661">20*LOG(((1-(10^(AW984/20)^2)*(1-((1-AY984)/(1+AY984))^2))^0.5))</f>
        <v>-9.4540770508821127E-3</v>
      </c>
      <c r="AZ987" s="13"/>
      <c r="BA987" s="36"/>
      <c r="BB987" s="36"/>
      <c r="BC987" s="36"/>
      <c r="BD987" s="36"/>
    </row>
    <row r="988" spans="2:56" ht="18.600000000000001" customHeight="1">
      <c r="AY988" s="37"/>
    </row>
    <row r="989" spans="2:56" ht="18.600000000000001" customHeight="1" thickBot="1">
      <c r="D989" s="22" t="s">
        <v>60</v>
      </c>
      <c r="E989" s="22"/>
      <c r="F989" s="22"/>
      <c r="G989" s="22"/>
      <c r="H989" s="22"/>
      <c r="I989" s="22" t="s">
        <v>61</v>
      </c>
      <c r="J989" s="22"/>
      <c r="K989" s="22"/>
      <c r="L989" s="22"/>
      <c r="M989" s="23"/>
      <c r="N989" s="23"/>
      <c r="O989" s="28" t="s">
        <v>62</v>
      </c>
      <c r="P989" s="23"/>
      <c r="Q989" s="23"/>
      <c r="R989" s="23"/>
      <c r="S989" s="22"/>
      <c r="T989" s="22" t="s">
        <v>63</v>
      </c>
      <c r="U989" s="23"/>
      <c r="V989" s="23"/>
      <c r="W989" s="23"/>
      <c r="X989" s="23"/>
      <c r="Y989" s="28" t="s">
        <v>64</v>
      </c>
      <c r="Z989" s="23"/>
      <c r="AA989" s="23"/>
      <c r="AB989" s="23"/>
      <c r="AC989" s="28" t="s">
        <v>65</v>
      </c>
      <c r="AD989" s="22"/>
      <c r="AE989" s="22"/>
      <c r="AF989" s="22"/>
      <c r="AG989" s="22"/>
      <c r="AH989" s="23"/>
      <c r="AI989" s="28" t="s">
        <v>66</v>
      </c>
      <c r="AJ989" s="23"/>
      <c r="AK989" s="23"/>
      <c r="AL989" s="22"/>
      <c r="AM989" s="28" t="s">
        <v>67</v>
      </c>
      <c r="AN989" s="22"/>
      <c r="AO989" s="23"/>
      <c r="AP989" s="23"/>
      <c r="AQ989" s="23"/>
      <c r="AR989" s="23"/>
      <c r="AS989" s="28" t="s">
        <v>68</v>
      </c>
      <c r="AT989" s="23"/>
      <c r="AU989" s="23"/>
    </row>
    <row r="990" spans="2:56" ht="18.600000000000001" customHeight="1" thickBot="1">
      <c r="B990" s="11"/>
      <c r="D990" s="212" t="s">
        <v>69</v>
      </c>
      <c r="E990" s="213"/>
      <c r="F990" s="214" t="s">
        <v>70</v>
      </c>
      <c r="G990" s="215"/>
      <c r="H990" s="207"/>
      <c r="I990" s="212" t="s">
        <v>71</v>
      </c>
      <c r="J990" s="213"/>
      <c r="K990" s="214" t="s">
        <v>72</v>
      </c>
      <c r="L990" s="215"/>
      <c r="M990" s="23"/>
      <c r="N990" s="208" t="s">
        <v>73</v>
      </c>
      <c r="O990" s="209"/>
      <c r="P990" s="210" t="s">
        <v>74</v>
      </c>
      <c r="Q990" s="211"/>
      <c r="R990" s="23"/>
      <c r="S990" s="212" t="s">
        <v>75</v>
      </c>
      <c r="T990" s="213"/>
      <c r="U990" s="214" t="s">
        <v>76</v>
      </c>
      <c r="V990" s="215"/>
      <c r="W990" s="22"/>
      <c r="X990" s="208" t="s">
        <v>77</v>
      </c>
      <c r="Y990" s="209"/>
      <c r="Z990" s="210" t="s">
        <v>78</v>
      </c>
      <c r="AA990" s="211"/>
      <c r="AB990" s="22"/>
      <c r="AC990" s="212" t="s">
        <v>79</v>
      </c>
      <c r="AD990" s="213"/>
      <c r="AE990" s="214" t="s">
        <v>80</v>
      </c>
      <c r="AF990" s="215"/>
      <c r="AG990" s="22"/>
      <c r="AH990" s="208" t="s">
        <v>81</v>
      </c>
      <c r="AI990" s="209"/>
      <c r="AJ990" s="210" t="s">
        <v>82</v>
      </c>
      <c r="AK990" s="211"/>
      <c r="AL990" s="22"/>
      <c r="AM990" s="212" t="s">
        <v>83</v>
      </c>
      <c r="AN990" s="213"/>
      <c r="AO990" s="214" t="s">
        <v>84</v>
      </c>
      <c r="AP990" s="215"/>
      <c r="AQ990" s="23"/>
      <c r="AR990" s="208" t="s">
        <v>85</v>
      </c>
      <c r="AS990" s="209"/>
      <c r="AT990" s="210" t="s">
        <v>86</v>
      </c>
      <c r="AU990" s="211"/>
      <c r="AW990" s="29" t="s">
        <v>4</v>
      </c>
      <c r="AY990" s="136" t="s">
        <v>46</v>
      </c>
      <c r="AZ990" s="13"/>
      <c r="BA990" s="36"/>
      <c r="BB990" s="36"/>
      <c r="BC990" s="36"/>
      <c r="BD990" s="36"/>
    </row>
    <row r="991" spans="2:56" ht="18.600000000000001" customHeight="1" thickTop="1" thickBot="1">
      <c r="B991" s="40">
        <v>2.84</v>
      </c>
      <c r="D991" s="1">
        <v>1</v>
      </c>
      <c r="E991" s="7">
        <v>0</v>
      </c>
      <c r="F991" s="2">
        <v>0</v>
      </c>
      <c r="G991" s="8">
        <v>0</v>
      </c>
      <c r="I991" s="1">
        <v>1</v>
      </c>
      <c r="J991" s="9">
        <v>0</v>
      </c>
      <c r="K991" s="2">
        <v>0</v>
      </c>
      <c r="L991" s="9">
        <f t="shared" ref="L991" si="5662">IF(0=(1-$J$9*$K$9*$B991^2),10^14,$B991*$K$9/(1-$J$9*$K$9*$B991^2))</f>
        <v>-1.9870793080255829</v>
      </c>
      <c r="N991" s="1">
        <f t="shared" ref="N991" si="5663">D991*I991+F991*I994-E991*J991-G991*J994</f>
        <v>1</v>
      </c>
      <c r="O991" s="9">
        <f t="shared" ref="O991" si="5664">(D991*J991+E991*I991+F991*J994+G991*I994)</f>
        <v>0</v>
      </c>
      <c r="P991" s="2">
        <f t="shared" ref="P991" si="5665">D991*K991+F991*K994-E991*L991-G991*L994</f>
        <v>0</v>
      </c>
      <c r="Q991" s="8">
        <f t="shared" ref="Q991" si="5666">(D991*L991+E991*K991+F991*L994+G991*K994)</f>
        <v>-1.9870793080255829</v>
      </c>
      <c r="S991" s="1">
        <v>1</v>
      </c>
      <c r="T991" s="7">
        <v>0</v>
      </c>
      <c r="U991" s="2">
        <v>0</v>
      </c>
      <c r="V991" s="8">
        <v>0</v>
      </c>
      <c r="X991" s="1">
        <f t="shared" ref="X991" si="5667">N991*S991+P991*S994-O991*T991-Q991*T994</f>
        <v>7.8243925873824098</v>
      </c>
      <c r="Y991" s="9">
        <f t="shared" ref="Y991" si="5668">(N991*T991+O991*S991+P991*T994+Q991*S994)</f>
        <v>0</v>
      </c>
      <c r="Z991" s="2">
        <f t="shared" ref="Z991" si="5669">N991*U991+P991*U994-O991*V991-Q991*V994</f>
        <v>0</v>
      </c>
      <c r="AA991" s="8">
        <f t="shared" ref="AA991" si="5670">(N991*V991+O991*U991+P991*V994+Q991*U994)</f>
        <v>-1.9870793080255829</v>
      </c>
      <c r="AB991" s="22"/>
      <c r="AC991" s="1">
        <v>1</v>
      </c>
      <c r="AD991" s="9">
        <v>0</v>
      </c>
      <c r="AE991" s="2">
        <v>0</v>
      </c>
      <c r="AF991" s="9">
        <f t="shared" ref="AF991" si="5671">$B991*$AE$9</f>
        <v>2.3023596</v>
      </c>
      <c r="AH991" s="1">
        <f t="shared" ref="AH991" si="5672">X991*AC991+Z991*AC994-Y991*AD991-AA991*AD994</f>
        <v>7.8243925873824098</v>
      </c>
      <c r="AI991" s="9">
        <f t="shared" ref="AI991" si="5673">(X991*AD991+Y991*AC991+Z991*AD994+AA991*AC994)</f>
        <v>0</v>
      </c>
      <c r="AJ991" s="2">
        <f t="shared" ref="AJ991" si="5674">X991*AE991+Z991*AE994-Y991*AF991-AA991*AF994</f>
        <v>0</v>
      </c>
      <c r="AK991" s="8">
        <f t="shared" ref="AK991" si="5675">(X991*AF991+Y991*AE991+Z991*AF994+AA991*AE994)</f>
        <v>16.027486079703149</v>
      </c>
      <c r="AM991" s="18">
        <v>1</v>
      </c>
      <c r="AN991" s="25">
        <v>0</v>
      </c>
      <c r="AO991" s="14">
        <v>0</v>
      </c>
      <c r="AP991" s="24">
        <v>0</v>
      </c>
      <c r="AR991" s="1">
        <f t="shared" ref="AR991" si="5676">AH991*AM991+AJ991*AM994-AI991*AN991-AK991*AN994</f>
        <v>7.8243925873824098</v>
      </c>
      <c r="AS991" s="9">
        <f t="shared" ref="AS991" si="5677">(AH991*AN991+AI991*AM991+AJ991*AN994+AK991*AM994)</f>
        <v>16.027486079703149</v>
      </c>
      <c r="AT991" s="2">
        <f t="shared" ref="AT991" si="5678">AH991*AO991+AJ991*AO994-AI991*AP991-AK991*AP994</f>
        <v>0</v>
      </c>
      <c r="AU991" s="8">
        <f t="shared" ref="AU991" si="5679">(AH991*AP991+AI991*AO991+AJ991*AP994+AK991*AO994)</f>
        <v>16.027486079703149</v>
      </c>
      <c r="AW991" s="30">
        <f t="shared" ref="AW991" si="5680">20*LOG(((1+$AN$9)/$AN$9)/((AR991+AR994)^2+(AS991+AS994)^2)^0.5)</f>
        <v>-26.144878558289271</v>
      </c>
      <c r="AY991" s="137">
        <f t="shared" ref="AY991" si="5681">((AR991^2+AS991^2)^0.5)/((AR994^2+AS994^2)^0.5)</f>
        <v>0.48972740477429938</v>
      </c>
      <c r="AZ991" s="13"/>
      <c r="BA991" s="36"/>
      <c r="BB991" s="36"/>
      <c r="BC991" s="36"/>
      <c r="BD991" s="36"/>
    </row>
    <row r="992" spans="2:56" ht="18.600000000000001" customHeight="1" thickBot="1">
      <c r="D992" s="3"/>
      <c r="G992" s="4"/>
      <c r="I992" s="3"/>
      <c r="L992" s="4"/>
      <c r="N992" s="3"/>
      <c r="Q992" s="4"/>
      <c r="S992" s="3"/>
      <c r="V992" s="4"/>
      <c r="X992" s="3"/>
      <c r="AA992" s="4"/>
      <c r="AC992" s="3"/>
      <c r="AF992" s="4"/>
      <c r="AH992" s="3"/>
      <c r="AK992" s="4"/>
      <c r="AM992" s="18"/>
      <c r="AN992" s="14"/>
      <c r="AO992" s="14"/>
      <c r="AP992" s="19"/>
      <c r="AR992" s="3"/>
      <c r="AU992" s="4"/>
      <c r="AY992" s="138"/>
      <c r="AZ992" s="13"/>
      <c r="BA992" s="36"/>
      <c r="BB992" s="36"/>
      <c r="BC992" s="36"/>
      <c r="BD992" s="36"/>
    </row>
    <row r="993" spans="2:56" ht="18.600000000000001" customHeight="1" thickBot="1">
      <c r="D993" s="216" t="s">
        <v>87</v>
      </c>
      <c r="E993" s="217"/>
      <c r="F993" s="218" t="s">
        <v>88</v>
      </c>
      <c r="G993" s="219"/>
      <c r="H993" s="207"/>
      <c r="I993" s="216" t="s">
        <v>89</v>
      </c>
      <c r="J993" s="217"/>
      <c r="K993" s="218" t="s">
        <v>90</v>
      </c>
      <c r="L993" s="219"/>
      <c r="N993" s="208" t="s">
        <v>7</v>
      </c>
      <c r="O993" s="209"/>
      <c r="P993" s="210" t="s">
        <v>8</v>
      </c>
      <c r="Q993" s="211"/>
      <c r="S993" s="216" t="s">
        <v>91</v>
      </c>
      <c r="T993" s="217"/>
      <c r="U993" s="218" t="s">
        <v>92</v>
      </c>
      <c r="V993" s="219"/>
      <c r="W993" s="22"/>
      <c r="X993" s="208" t="s">
        <v>93</v>
      </c>
      <c r="Y993" s="209"/>
      <c r="Z993" s="210" t="s">
        <v>94</v>
      </c>
      <c r="AA993" s="211"/>
      <c r="AB993" s="22"/>
      <c r="AC993" s="216" t="s">
        <v>3</v>
      </c>
      <c r="AD993" s="217"/>
      <c r="AE993" s="218" t="s">
        <v>2</v>
      </c>
      <c r="AF993" s="219"/>
      <c r="AG993" s="22"/>
      <c r="AH993" s="208" t="s">
        <v>95</v>
      </c>
      <c r="AI993" s="209"/>
      <c r="AJ993" s="210" t="s">
        <v>96</v>
      </c>
      <c r="AK993" s="211"/>
      <c r="AL993" s="22"/>
      <c r="AM993" s="216" t="s">
        <v>97</v>
      </c>
      <c r="AN993" s="217"/>
      <c r="AO993" s="218" t="s">
        <v>98</v>
      </c>
      <c r="AP993" s="219"/>
      <c r="AR993" s="208" t="s">
        <v>99</v>
      </c>
      <c r="AS993" s="209"/>
      <c r="AT993" s="210" t="s">
        <v>100</v>
      </c>
      <c r="AU993" s="211"/>
      <c r="AW993" s="48" t="s">
        <v>10</v>
      </c>
      <c r="AY993" s="139" t="s">
        <v>47</v>
      </c>
      <c r="AZ993" s="13"/>
      <c r="BA993" s="36"/>
      <c r="BB993" s="36"/>
      <c r="BC993" s="36"/>
      <c r="BD993" s="36"/>
    </row>
    <row r="994" spans="2:56" ht="18.600000000000001" customHeight="1" thickTop="1" thickBot="1">
      <c r="D994" s="1">
        <v>0</v>
      </c>
      <c r="E994" s="8">
        <f t="shared" ref="E994" si="5682">$E$9*$B991</f>
        <v>1.6094564</v>
      </c>
      <c r="F994" s="2">
        <v>1</v>
      </c>
      <c r="G994" s="8">
        <v>0</v>
      </c>
      <c r="I994" s="1">
        <v>0</v>
      </c>
      <c r="J994" s="9">
        <v>0</v>
      </c>
      <c r="K994" s="2">
        <v>1</v>
      </c>
      <c r="L994" s="8">
        <v>0</v>
      </c>
      <c r="N994" s="1">
        <f t="shared" ref="N994" si="5683">D994*I991+F994*I994-E994*J991-G994*J994</f>
        <v>0</v>
      </c>
      <c r="O994" s="9">
        <f t="shared" ref="O994" si="5684">(D994*J991+E994*I991+F994*J994+G994*I994)</f>
        <v>1.6094564</v>
      </c>
      <c r="P994" s="2">
        <f t="shared" ref="P994" si="5685">D994*K991+F994*K994-E994*L991-G994*L994</f>
        <v>4.1981175096093457</v>
      </c>
      <c r="Q994" s="8">
        <f t="shared" ref="Q994" si="5686">(D994*L991+E994*K991+F994*L994+G994*K994)</f>
        <v>0</v>
      </c>
      <c r="S994" s="1">
        <v>0</v>
      </c>
      <c r="T994" s="8">
        <f t="shared" ref="T994" si="5687">$T$9*$B991</f>
        <v>3.4343835999999999</v>
      </c>
      <c r="U994" s="2">
        <v>1</v>
      </c>
      <c r="V994" s="8">
        <v>0</v>
      </c>
      <c r="X994" s="1">
        <f t="shared" ref="X994" si="5688">N994*S991+P994*S994-O994*T991-Q994*T994</f>
        <v>0</v>
      </c>
      <c r="Y994" s="9">
        <f t="shared" ref="Y994" si="5689">(N994*T991+O994*S991+P994*T994+Q994*S994)</f>
        <v>16.02740232587518</v>
      </c>
      <c r="Z994" s="2">
        <f t="shared" ref="Z994" si="5690">N994*U991+P994*U994-O994*V991-Q994*V994</f>
        <v>4.1981175096093457</v>
      </c>
      <c r="AA994" s="8">
        <f t="shared" ref="AA994" si="5691">(N994*V991+O994*U991+P994*V994+Q994*U994)</f>
        <v>0</v>
      </c>
      <c r="AB994" s="22"/>
      <c r="AC994" s="1">
        <v>0</v>
      </c>
      <c r="AD994" s="9">
        <v>0</v>
      </c>
      <c r="AE994" s="2">
        <v>1</v>
      </c>
      <c r="AF994" s="8">
        <v>0</v>
      </c>
      <c r="AH994" s="1">
        <f t="shared" ref="AH994" si="5692">X994*AC991+Z994*AC994-Y994*AD991-AA994*AD994</f>
        <v>0</v>
      </c>
      <c r="AI994" s="9">
        <f t="shared" ref="AI994" si="5693">(X994*AD991+Y994*AC991+Z994*AD994+AA994*AC994)</f>
        <v>16.02740232587518</v>
      </c>
      <c r="AJ994" s="2">
        <f t="shared" ref="AJ994" si="5694">X994*AE991+Z994*AE994-Y994*AF991-AA994*AF994</f>
        <v>-32.702726098431704</v>
      </c>
      <c r="AK994" s="8">
        <f t="shared" ref="AK994" si="5695">(X994*AF991+Y994*AE991+Z994*AF994+AA994*AE994)</f>
        <v>0</v>
      </c>
      <c r="AM994" s="20">
        <f t="shared" ref="AM994" si="5696">1/$AN$9</f>
        <v>1</v>
      </c>
      <c r="AN994" s="27">
        <v>0</v>
      </c>
      <c r="AO994" s="21">
        <v>1</v>
      </c>
      <c r="AP994" s="26">
        <v>0</v>
      </c>
      <c r="AR994" s="1">
        <f t="shared" ref="AR994" si="5697">AH994*AM991+AJ994*AM994-AI994*AN991-AK994*AN994</f>
        <v>-32.702726098431704</v>
      </c>
      <c r="AS994" s="9">
        <f t="shared" ref="AS994" si="5698">(AH994*AN991+AI994*AM991+AJ994*AN994+AK994*AM994)</f>
        <v>16.02740232587518</v>
      </c>
      <c r="AT994" s="2">
        <f t="shared" ref="AT994" si="5699">AH994*AO991+AJ994*AO994-AI994*AP991-AK994*AP994</f>
        <v>-32.702726098431704</v>
      </c>
      <c r="AU994" s="8">
        <f t="shared" ref="AU994" si="5700">(AH994*AP991+AI994*AO991+AJ994*AP994+AK994*AO994)</f>
        <v>0</v>
      </c>
      <c r="AW994" s="49">
        <f t="shared" ref="AW994" si="5701">(180/PI())*ATAN(-1*(AS991/AR991))</f>
        <v>-63.979022468629701</v>
      </c>
      <c r="AY994" s="140">
        <f t="shared" ref="AY994" si="5702">20*LOG(((1-(10^(AW991/20)^2)*(1-((1-AY991)/(1+AY991))^2))^0.5))</f>
        <v>-9.3231638111536119E-3</v>
      </c>
      <c r="AZ994" s="13"/>
      <c r="BA994" s="36"/>
      <c r="BB994" s="36"/>
      <c r="BC994" s="36"/>
      <c r="BD994" s="36"/>
    </row>
    <row r="995" spans="2:56" ht="18.600000000000001" customHeight="1">
      <c r="AY995" s="37"/>
    </row>
    <row r="996" spans="2:56" ht="18.600000000000001" customHeight="1" thickBot="1">
      <c r="D996" s="22" t="s">
        <v>60</v>
      </c>
      <c r="E996" s="22"/>
      <c r="F996" s="22"/>
      <c r="G996" s="22"/>
      <c r="H996" s="22"/>
      <c r="I996" s="22" t="s">
        <v>61</v>
      </c>
      <c r="J996" s="22"/>
      <c r="K996" s="22"/>
      <c r="L996" s="22"/>
      <c r="M996" s="23"/>
      <c r="N996" s="23"/>
      <c r="O996" s="28" t="s">
        <v>62</v>
      </c>
      <c r="P996" s="23"/>
      <c r="Q996" s="23"/>
      <c r="R996" s="23"/>
      <c r="S996" s="22"/>
      <c r="T996" s="22" t="s">
        <v>63</v>
      </c>
      <c r="U996" s="23"/>
      <c r="V996" s="23"/>
      <c r="W996" s="23"/>
      <c r="X996" s="23"/>
      <c r="Y996" s="28" t="s">
        <v>64</v>
      </c>
      <c r="Z996" s="23"/>
      <c r="AA996" s="23"/>
      <c r="AB996" s="23"/>
      <c r="AC996" s="28" t="s">
        <v>65</v>
      </c>
      <c r="AD996" s="22"/>
      <c r="AE996" s="22"/>
      <c r="AF996" s="22"/>
      <c r="AG996" s="22"/>
      <c r="AH996" s="23"/>
      <c r="AI996" s="28" t="s">
        <v>66</v>
      </c>
      <c r="AJ996" s="23"/>
      <c r="AK996" s="23"/>
      <c r="AL996" s="22"/>
      <c r="AM996" s="28" t="s">
        <v>67</v>
      </c>
      <c r="AN996" s="22"/>
      <c r="AO996" s="23"/>
      <c r="AP996" s="23"/>
      <c r="AQ996" s="23"/>
      <c r="AR996" s="23"/>
      <c r="AS996" s="28" t="s">
        <v>68</v>
      </c>
      <c r="AT996" s="23"/>
      <c r="AU996" s="23"/>
    </row>
    <row r="997" spans="2:56" ht="18.600000000000001" customHeight="1" thickBot="1">
      <c r="B997" s="11"/>
      <c r="D997" s="212" t="s">
        <v>69</v>
      </c>
      <c r="E997" s="213"/>
      <c r="F997" s="214" t="s">
        <v>70</v>
      </c>
      <c r="G997" s="215"/>
      <c r="H997" s="207"/>
      <c r="I997" s="212" t="s">
        <v>71</v>
      </c>
      <c r="J997" s="213"/>
      <c r="K997" s="214" t="s">
        <v>72</v>
      </c>
      <c r="L997" s="215"/>
      <c r="M997" s="23"/>
      <c r="N997" s="208" t="s">
        <v>73</v>
      </c>
      <c r="O997" s="209"/>
      <c r="P997" s="210" t="s">
        <v>74</v>
      </c>
      <c r="Q997" s="211"/>
      <c r="R997" s="23"/>
      <c r="S997" s="212" t="s">
        <v>75</v>
      </c>
      <c r="T997" s="213"/>
      <c r="U997" s="214" t="s">
        <v>76</v>
      </c>
      <c r="V997" s="215"/>
      <c r="W997" s="22"/>
      <c r="X997" s="208" t="s">
        <v>77</v>
      </c>
      <c r="Y997" s="209"/>
      <c r="Z997" s="210" t="s">
        <v>78</v>
      </c>
      <c r="AA997" s="211"/>
      <c r="AB997" s="22"/>
      <c r="AC997" s="212" t="s">
        <v>79</v>
      </c>
      <c r="AD997" s="213"/>
      <c r="AE997" s="214" t="s">
        <v>80</v>
      </c>
      <c r="AF997" s="215"/>
      <c r="AG997" s="22"/>
      <c r="AH997" s="208" t="s">
        <v>81</v>
      </c>
      <c r="AI997" s="209"/>
      <c r="AJ997" s="210" t="s">
        <v>82</v>
      </c>
      <c r="AK997" s="211"/>
      <c r="AL997" s="22"/>
      <c r="AM997" s="212" t="s">
        <v>83</v>
      </c>
      <c r="AN997" s="213"/>
      <c r="AO997" s="214" t="s">
        <v>84</v>
      </c>
      <c r="AP997" s="215"/>
      <c r="AQ997" s="23"/>
      <c r="AR997" s="208" t="s">
        <v>85</v>
      </c>
      <c r="AS997" s="209"/>
      <c r="AT997" s="210" t="s">
        <v>86</v>
      </c>
      <c r="AU997" s="211"/>
      <c r="AW997" s="29" t="s">
        <v>4</v>
      </c>
      <c r="AY997" s="136" t="s">
        <v>46</v>
      </c>
      <c r="AZ997" s="13"/>
      <c r="BA997" s="36"/>
      <c r="BB997" s="36"/>
      <c r="BC997" s="36"/>
      <c r="BD997" s="36"/>
    </row>
    <row r="998" spans="2:56" ht="18.600000000000001" customHeight="1" thickTop="1" thickBot="1">
      <c r="B998" s="40">
        <v>2.86</v>
      </c>
      <c r="D998" s="1">
        <v>1</v>
      </c>
      <c r="E998" s="7">
        <v>0</v>
      </c>
      <c r="F998" s="2">
        <v>0</v>
      </c>
      <c r="G998" s="8">
        <v>0</v>
      </c>
      <c r="I998" s="1">
        <v>1</v>
      </c>
      <c r="J998" s="9">
        <v>0</v>
      </c>
      <c r="K998" s="2">
        <v>0</v>
      </c>
      <c r="L998" s="9">
        <f t="shared" ref="L998" si="5703">IF(0=(1-$J$9*$K$9*$B998^2),10^14,$B998*$K$9/(1-$J$9*$K$9*$B998^2))</f>
        <v>-1.9534501011441037</v>
      </c>
      <c r="N998" s="1">
        <f t="shared" ref="N998" si="5704">D998*I998+F998*I1001-E998*J998-G998*J1001</f>
        <v>1</v>
      </c>
      <c r="O998" s="9">
        <f t="shared" ref="O998" si="5705">(D998*J998+E998*I998+F998*J1001+G998*I1001)</f>
        <v>0</v>
      </c>
      <c r="P998" s="2">
        <f t="shared" ref="P998" si="5706">D998*K998+F998*K1001-E998*L998-G998*L1001</f>
        <v>0</v>
      </c>
      <c r="Q998" s="8">
        <f t="shared" ref="Q998" si="5707">(D998*L998+E998*K998+F998*L1001+G998*K1001)</f>
        <v>-1.9534501011441037</v>
      </c>
      <c r="S998" s="1">
        <v>1</v>
      </c>
      <c r="T998" s="7">
        <v>0</v>
      </c>
      <c r="U998" s="2">
        <v>0</v>
      </c>
      <c r="V998" s="8">
        <v>0</v>
      </c>
      <c r="X998" s="1">
        <f t="shared" ref="X998" si="5708">N998*S998+P998*S1001-O998*T998-Q998*T1001</f>
        <v>7.7561427442439008</v>
      </c>
      <c r="Y998" s="9">
        <f t="shared" ref="Y998" si="5709">(N998*T998+O998*S998+P998*T1001+Q998*S1001)</f>
        <v>0</v>
      </c>
      <c r="Z998" s="2">
        <f t="shared" ref="Z998" si="5710">N998*U998+P998*U1001-O998*V998-Q998*V1001</f>
        <v>0</v>
      </c>
      <c r="AA998" s="8">
        <f t="shared" ref="AA998" si="5711">(N998*V998+O998*U998+P998*V1001+Q998*U1001)</f>
        <v>-1.9534501011441037</v>
      </c>
      <c r="AB998" s="22"/>
      <c r="AC998" s="1">
        <v>1</v>
      </c>
      <c r="AD998" s="9">
        <v>0</v>
      </c>
      <c r="AE998" s="2">
        <v>0</v>
      </c>
      <c r="AF998" s="9">
        <f t="shared" ref="AF998" si="5712">$B998*$AE$9</f>
        <v>2.3185734</v>
      </c>
      <c r="AH998" s="1">
        <f t="shared" ref="AH998" si="5713">X998*AC998+Z998*AC1001-Y998*AD998-AA998*AD1001</f>
        <v>7.7561427442439008</v>
      </c>
      <c r="AI998" s="9">
        <f t="shared" ref="AI998" si="5714">(X998*AD998+Y998*AC998+Z998*AD1001+AA998*AC1001)</f>
        <v>0</v>
      </c>
      <c r="AJ998" s="2">
        <f t="shared" ref="AJ998" si="5715">X998*AE998+Z998*AE1001-Y998*AF998-AA998*AF1001</f>
        <v>0</v>
      </c>
      <c r="AK998" s="8">
        <f t="shared" ref="AK998" si="5716">(X998*AF998+Y998*AE998+Z998*AF1001+AA998*AE1001)</f>
        <v>16.02973615226281</v>
      </c>
      <c r="AM998" s="18">
        <v>1</v>
      </c>
      <c r="AN998" s="25">
        <v>0</v>
      </c>
      <c r="AO998" s="14">
        <v>0</v>
      </c>
      <c r="AP998" s="24">
        <v>0</v>
      </c>
      <c r="AR998" s="1">
        <f t="shared" ref="AR998" si="5717">AH998*AM998+AJ998*AM1001-AI998*AN998-AK998*AN1001</f>
        <v>7.7561427442439008</v>
      </c>
      <c r="AS998" s="9">
        <f t="shared" ref="AS998" si="5718">(AH998*AN998+AI998*AM998+AJ998*AN1001+AK998*AM1001)</f>
        <v>16.02973615226281</v>
      </c>
      <c r="AT998" s="2">
        <f t="shared" ref="AT998" si="5719">AH998*AO998+AJ998*AO1001-AI998*AP998-AK998*AP1001</f>
        <v>0</v>
      </c>
      <c r="AU998" s="8">
        <f t="shared" ref="AU998" si="5720">(AH998*AP998+AI998*AO998+AJ998*AP1001+AK998*AO1001)</f>
        <v>16.02973615226281</v>
      </c>
      <c r="AW998" s="30">
        <f t="shared" ref="AW998" si="5721">20*LOG(((1+$AN$9)/$AN$9)/((AR998+AR1001)^2+(AS998+AS1001)^2)^0.5)</f>
        <v>-26.193663160926427</v>
      </c>
      <c r="AY998" s="137">
        <f t="shared" ref="AY998" si="5722">((AR998^2+AS998^2)^0.5)/((AR1001^2+AS1001^2)^0.5)</f>
        <v>0.48539229925725941</v>
      </c>
      <c r="AZ998" s="13"/>
      <c r="BA998" s="36"/>
      <c r="BB998" s="36"/>
      <c r="BC998" s="36"/>
      <c r="BD998" s="36"/>
    </row>
    <row r="999" spans="2:56" ht="18.600000000000001" customHeight="1" thickBot="1">
      <c r="D999" s="3"/>
      <c r="G999" s="4"/>
      <c r="I999" s="3"/>
      <c r="L999" s="4"/>
      <c r="N999" s="3"/>
      <c r="Q999" s="4"/>
      <c r="S999" s="3"/>
      <c r="V999" s="4"/>
      <c r="X999" s="3"/>
      <c r="AA999" s="4"/>
      <c r="AC999" s="3"/>
      <c r="AF999" s="4"/>
      <c r="AH999" s="3"/>
      <c r="AK999" s="4"/>
      <c r="AM999" s="18"/>
      <c r="AN999" s="14"/>
      <c r="AO999" s="14"/>
      <c r="AP999" s="19"/>
      <c r="AR999" s="3"/>
      <c r="AU999" s="4"/>
      <c r="AY999" s="138"/>
      <c r="AZ999" s="13"/>
      <c r="BA999" s="36"/>
      <c r="BB999" s="36"/>
      <c r="BC999" s="36"/>
      <c r="BD999" s="36"/>
    </row>
    <row r="1000" spans="2:56" ht="18.600000000000001" customHeight="1" thickBot="1">
      <c r="D1000" s="216" t="s">
        <v>87</v>
      </c>
      <c r="E1000" s="217"/>
      <c r="F1000" s="218" t="s">
        <v>88</v>
      </c>
      <c r="G1000" s="219"/>
      <c r="H1000" s="207"/>
      <c r="I1000" s="216" t="s">
        <v>89</v>
      </c>
      <c r="J1000" s="217"/>
      <c r="K1000" s="218" t="s">
        <v>90</v>
      </c>
      <c r="L1000" s="219"/>
      <c r="N1000" s="208" t="s">
        <v>7</v>
      </c>
      <c r="O1000" s="209"/>
      <c r="P1000" s="210" t="s">
        <v>8</v>
      </c>
      <c r="Q1000" s="211"/>
      <c r="S1000" s="216" t="s">
        <v>91</v>
      </c>
      <c r="T1000" s="217"/>
      <c r="U1000" s="218" t="s">
        <v>92</v>
      </c>
      <c r="V1000" s="219"/>
      <c r="W1000" s="22"/>
      <c r="X1000" s="208" t="s">
        <v>93</v>
      </c>
      <c r="Y1000" s="209"/>
      <c r="Z1000" s="210" t="s">
        <v>94</v>
      </c>
      <c r="AA1000" s="211"/>
      <c r="AB1000" s="22"/>
      <c r="AC1000" s="216" t="s">
        <v>3</v>
      </c>
      <c r="AD1000" s="217"/>
      <c r="AE1000" s="218" t="s">
        <v>2</v>
      </c>
      <c r="AF1000" s="219"/>
      <c r="AG1000" s="22"/>
      <c r="AH1000" s="208" t="s">
        <v>95</v>
      </c>
      <c r="AI1000" s="209"/>
      <c r="AJ1000" s="210" t="s">
        <v>96</v>
      </c>
      <c r="AK1000" s="211"/>
      <c r="AL1000" s="22"/>
      <c r="AM1000" s="216" t="s">
        <v>97</v>
      </c>
      <c r="AN1000" s="217"/>
      <c r="AO1000" s="218" t="s">
        <v>98</v>
      </c>
      <c r="AP1000" s="219"/>
      <c r="AR1000" s="208" t="s">
        <v>99</v>
      </c>
      <c r="AS1000" s="209"/>
      <c r="AT1000" s="210" t="s">
        <v>100</v>
      </c>
      <c r="AU1000" s="211"/>
      <c r="AW1000" s="48" t="s">
        <v>10</v>
      </c>
      <c r="AY1000" s="139" t="s">
        <v>47</v>
      </c>
      <c r="AZ1000" s="13"/>
      <c r="BA1000" s="36"/>
      <c r="BB1000" s="36"/>
      <c r="BC1000" s="36"/>
      <c r="BD1000" s="36"/>
    </row>
    <row r="1001" spans="2:56" ht="18.600000000000001" customHeight="1" thickTop="1" thickBot="1">
      <c r="D1001" s="1">
        <v>0</v>
      </c>
      <c r="E1001" s="8">
        <f t="shared" ref="E1001" si="5723">$E$9*$B998</f>
        <v>1.6207906000000001</v>
      </c>
      <c r="F1001" s="2">
        <v>1</v>
      </c>
      <c r="G1001" s="8">
        <v>0</v>
      </c>
      <c r="I1001" s="1">
        <v>0</v>
      </c>
      <c r="J1001" s="9">
        <v>0</v>
      </c>
      <c r="K1001" s="2">
        <v>1</v>
      </c>
      <c r="L1001" s="8">
        <v>0</v>
      </c>
      <c r="N1001" s="1">
        <f t="shared" ref="N1001" si="5724">D1001*I998+F1001*I1001-E1001*J998-G1001*J1001</f>
        <v>0</v>
      </c>
      <c r="O1001" s="9">
        <f t="shared" ref="O1001" si="5725">(D1001*J998+E1001*I998+F1001*J1001+G1001*I1001)</f>
        <v>1.6207906000000001</v>
      </c>
      <c r="P1001" s="2">
        <f t="shared" ref="P1001" si="5726">D1001*K998+F1001*K1001-E1001*L998-G1001*L1001</f>
        <v>4.166133561503413</v>
      </c>
      <c r="Q1001" s="8">
        <f t="shared" ref="Q1001" si="5727">(D1001*L998+E1001*K998+F1001*L1001+G1001*K1001)</f>
        <v>0</v>
      </c>
      <c r="S1001" s="1">
        <v>0</v>
      </c>
      <c r="T1001" s="8">
        <f t="shared" ref="T1001" si="5728">$T$9*$B998</f>
        <v>3.4585693999999996</v>
      </c>
      <c r="U1001" s="2">
        <v>1</v>
      </c>
      <c r="V1001" s="8">
        <v>0</v>
      </c>
      <c r="X1001" s="1">
        <f t="shared" ref="X1001" si="5729">N1001*S998+P1001*S1001-O1001*T998-Q1001*T1001</f>
        <v>0</v>
      </c>
      <c r="Y1001" s="9">
        <f t="shared" ref="Y1001" si="5730">(N1001*T998+O1001*S998+P1001*T1001+Q1001*S1001)</f>
        <v>16.029652652128721</v>
      </c>
      <c r="Z1001" s="2">
        <f t="shared" ref="Z1001" si="5731">N1001*U998+P1001*U1001-O1001*V998-Q1001*V1001</f>
        <v>4.166133561503413</v>
      </c>
      <c r="AA1001" s="8">
        <f t="shared" ref="AA1001" si="5732">(N1001*V998+O1001*U998+P1001*V1001+Q1001*U1001)</f>
        <v>0</v>
      </c>
      <c r="AB1001" s="22"/>
      <c r="AC1001" s="1">
        <v>0</v>
      </c>
      <c r="AD1001" s="9">
        <v>0</v>
      </c>
      <c r="AE1001" s="2">
        <v>1</v>
      </c>
      <c r="AF1001" s="8">
        <v>0</v>
      </c>
      <c r="AH1001" s="1">
        <f t="shared" ref="AH1001" si="5733">X1001*AC998+Z1001*AC1001-Y1001*AD998-AA1001*AD1001</f>
        <v>0</v>
      </c>
      <c r="AI1001" s="9">
        <f t="shared" ref="AI1001" si="5734">(X1001*AD998+Y1001*AC998+Z1001*AD1001+AA1001*AC1001)</f>
        <v>16.029652652128721</v>
      </c>
      <c r="AJ1001" s="2">
        <f t="shared" ref="AJ1001" si="5735">X1001*AE998+Z1001*AE1001-Y1001*AF998-AA1001*AF1001</f>
        <v>-32.999792688961691</v>
      </c>
      <c r="AK1001" s="8">
        <f t="shared" ref="AK1001" si="5736">(X1001*AF998+Y1001*AE998+Z1001*AF1001+AA1001*AE1001)</f>
        <v>0</v>
      </c>
      <c r="AM1001" s="20">
        <f t="shared" ref="AM1001" si="5737">1/$AN$9</f>
        <v>1</v>
      </c>
      <c r="AN1001" s="27">
        <v>0</v>
      </c>
      <c r="AO1001" s="21">
        <v>1</v>
      </c>
      <c r="AP1001" s="26">
        <v>0</v>
      </c>
      <c r="AR1001" s="1">
        <f t="shared" ref="AR1001" si="5738">AH1001*AM998+AJ1001*AM1001-AI1001*AN998-AK1001*AN1001</f>
        <v>-32.999792688961691</v>
      </c>
      <c r="AS1001" s="9">
        <f t="shared" ref="AS1001" si="5739">(AH1001*AN998+AI1001*AM998+AJ1001*AN1001+AK1001*AM1001)</f>
        <v>16.029652652128721</v>
      </c>
      <c r="AT1001" s="2">
        <f t="shared" ref="AT1001" si="5740">AH1001*AO998+AJ1001*AO1001-AI1001*AP998-AK1001*AP1001</f>
        <v>-32.999792688961691</v>
      </c>
      <c r="AU1001" s="8">
        <f t="shared" ref="AU1001" si="5741">(AH1001*AP998+AI1001*AO998+AJ1001*AP1001+AK1001*AO1001)</f>
        <v>0</v>
      </c>
      <c r="AW1001" s="49">
        <f t="shared" ref="AW1001" si="5742">(180/PI())*ATAN(-1*(AS998/AR998))</f>
        <v>-64.179532828476567</v>
      </c>
      <c r="AY1001" s="140">
        <f t="shared" ref="AY1001" si="5743">20*LOG(((1-(10^(AW998/20)^2)*(1-((1-AY998)/(1+AY998))^2))^0.5))</f>
        <v>-9.1906872067308541E-3</v>
      </c>
      <c r="AZ1001" s="13"/>
      <c r="BA1001" s="36"/>
      <c r="BB1001" s="36"/>
      <c r="BC1001" s="36"/>
      <c r="BD1001" s="36"/>
    </row>
    <row r="1002" spans="2:56" ht="18.600000000000001" customHeight="1">
      <c r="AY1002" s="37"/>
    </row>
    <row r="1003" spans="2:56" ht="18.600000000000001" customHeight="1" thickBot="1">
      <c r="D1003" s="22" t="s">
        <v>60</v>
      </c>
      <c r="E1003" s="22"/>
      <c r="F1003" s="22"/>
      <c r="G1003" s="22"/>
      <c r="H1003" s="22"/>
      <c r="I1003" s="22" t="s">
        <v>61</v>
      </c>
      <c r="J1003" s="22"/>
      <c r="K1003" s="22"/>
      <c r="L1003" s="22"/>
      <c r="M1003" s="23"/>
      <c r="N1003" s="23"/>
      <c r="O1003" s="28" t="s">
        <v>62</v>
      </c>
      <c r="P1003" s="23"/>
      <c r="Q1003" s="23"/>
      <c r="R1003" s="23"/>
      <c r="S1003" s="22"/>
      <c r="T1003" s="22" t="s">
        <v>63</v>
      </c>
      <c r="U1003" s="23"/>
      <c r="V1003" s="23"/>
      <c r="W1003" s="23"/>
      <c r="X1003" s="23"/>
      <c r="Y1003" s="28" t="s">
        <v>64</v>
      </c>
      <c r="Z1003" s="23"/>
      <c r="AA1003" s="23"/>
      <c r="AB1003" s="23"/>
      <c r="AC1003" s="28" t="s">
        <v>65</v>
      </c>
      <c r="AD1003" s="22"/>
      <c r="AE1003" s="22"/>
      <c r="AF1003" s="22"/>
      <c r="AG1003" s="22"/>
      <c r="AH1003" s="23"/>
      <c r="AI1003" s="28" t="s">
        <v>66</v>
      </c>
      <c r="AJ1003" s="23"/>
      <c r="AK1003" s="23"/>
      <c r="AL1003" s="22"/>
      <c r="AM1003" s="28" t="s">
        <v>67</v>
      </c>
      <c r="AN1003" s="22"/>
      <c r="AO1003" s="23"/>
      <c r="AP1003" s="23"/>
      <c r="AQ1003" s="23"/>
      <c r="AR1003" s="23"/>
      <c r="AS1003" s="28" t="s">
        <v>68</v>
      </c>
      <c r="AT1003" s="23"/>
      <c r="AU1003" s="23"/>
    </row>
    <row r="1004" spans="2:56" ht="18.600000000000001" customHeight="1" thickBot="1">
      <c r="B1004" s="11"/>
      <c r="D1004" s="212" t="s">
        <v>69</v>
      </c>
      <c r="E1004" s="213"/>
      <c r="F1004" s="214" t="s">
        <v>70</v>
      </c>
      <c r="G1004" s="215"/>
      <c r="H1004" s="207"/>
      <c r="I1004" s="212" t="s">
        <v>71</v>
      </c>
      <c r="J1004" s="213"/>
      <c r="K1004" s="214" t="s">
        <v>72</v>
      </c>
      <c r="L1004" s="215"/>
      <c r="M1004" s="23"/>
      <c r="N1004" s="208" t="s">
        <v>73</v>
      </c>
      <c r="O1004" s="209"/>
      <c r="P1004" s="210" t="s">
        <v>74</v>
      </c>
      <c r="Q1004" s="211"/>
      <c r="R1004" s="23"/>
      <c r="S1004" s="212" t="s">
        <v>75</v>
      </c>
      <c r="T1004" s="213"/>
      <c r="U1004" s="214" t="s">
        <v>76</v>
      </c>
      <c r="V1004" s="215"/>
      <c r="W1004" s="22"/>
      <c r="X1004" s="208" t="s">
        <v>77</v>
      </c>
      <c r="Y1004" s="209"/>
      <c r="Z1004" s="210" t="s">
        <v>78</v>
      </c>
      <c r="AA1004" s="211"/>
      <c r="AB1004" s="22"/>
      <c r="AC1004" s="212" t="s">
        <v>79</v>
      </c>
      <c r="AD1004" s="213"/>
      <c r="AE1004" s="214" t="s">
        <v>80</v>
      </c>
      <c r="AF1004" s="215"/>
      <c r="AG1004" s="22"/>
      <c r="AH1004" s="208" t="s">
        <v>81</v>
      </c>
      <c r="AI1004" s="209"/>
      <c r="AJ1004" s="210" t="s">
        <v>82</v>
      </c>
      <c r="AK1004" s="211"/>
      <c r="AL1004" s="22"/>
      <c r="AM1004" s="212" t="s">
        <v>83</v>
      </c>
      <c r="AN1004" s="213"/>
      <c r="AO1004" s="214" t="s">
        <v>84</v>
      </c>
      <c r="AP1004" s="215"/>
      <c r="AQ1004" s="23"/>
      <c r="AR1004" s="208" t="s">
        <v>85</v>
      </c>
      <c r="AS1004" s="209"/>
      <c r="AT1004" s="210" t="s">
        <v>86</v>
      </c>
      <c r="AU1004" s="211"/>
      <c r="AW1004" s="29" t="s">
        <v>4</v>
      </c>
      <c r="AY1004" s="136" t="s">
        <v>46</v>
      </c>
      <c r="AZ1004" s="13"/>
      <c r="BA1004" s="36"/>
      <c r="BB1004" s="36"/>
      <c r="BC1004" s="36"/>
      <c r="BD1004" s="36"/>
    </row>
    <row r="1005" spans="2:56" ht="18.600000000000001" customHeight="1" thickTop="1" thickBot="1">
      <c r="B1005" s="40">
        <v>2.88</v>
      </c>
      <c r="D1005" s="1">
        <v>1</v>
      </c>
      <c r="E1005" s="7">
        <v>0</v>
      </c>
      <c r="F1005" s="2">
        <v>0</v>
      </c>
      <c r="G1005" s="8">
        <v>0</v>
      </c>
      <c r="I1005" s="1">
        <v>1</v>
      </c>
      <c r="J1005" s="9">
        <v>0</v>
      </c>
      <c r="K1005" s="2">
        <v>0</v>
      </c>
      <c r="L1005" s="9">
        <f t="shared" ref="L1005" si="5744">IF(0=(1-$J$9*$K$9*$B1005^2),10^14,$B1005*$K$9/(1-$J$9*$K$9*$B1005^2))</f>
        <v>-1.921070966473915</v>
      </c>
      <c r="N1005" s="1">
        <f t="shared" ref="N1005" si="5745">D1005*I1005+F1005*I1008-E1005*J1005-G1005*J1008</f>
        <v>1</v>
      </c>
      <c r="O1005" s="9">
        <f t="shared" ref="O1005" si="5746">(D1005*J1005+E1005*I1005+F1005*J1008+G1005*I1008)</f>
        <v>0</v>
      </c>
      <c r="P1005" s="2">
        <f t="shared" ref="P1005" si="5747">D1005*K1005+F1005*K1008-E1005*L1005-G1005*L1008</f>
        <v>0</v>
      </c>
      <c r="Q1005" s="8">
        <f t="shared" ref="Q1005" si="5748">(D1005*L1005+E1005*K1005+F1005*L1008+G1005*K1008)</f>
        <v>-1.921070966473915</v>
      </c>
      <c r="S1005" s="1">
        <v>1</v>
      </c>
      <c r="T1005" s="7">
        <v>0</v>
      </c>
      <c r="U1005" s="2">
        <v>0</v>
      </c>
      <c r="V1005" s="8">
        <v>0</v>
      </c>
      <c r="X1005" s="1">
        <f t="shared" ref="X1005" si="5749">N1005*S1005+P1005*S1008-O1005*T1005-Q1005*T1008</f>
        <v>7.6906198980560525</v>
      </c>
      <c r="Y1005" s="9">
        <f t="shared" ref="Y1005" si="5750">(N1005*T1005+O1005*S1005+P1005*T1008+Q1005*S1008)</f>
        <v>0</v>
      </c>
      <c r="Z1005" s="2">
        <f t="shared" ref="Z1005" si="5751">N1005*U1005+P1005*U1008-O1005*V1005-Q1005*V1008</f>
        <v>0</v>
      </c>
      <c r="AA1005" s="8">
        <f t="shared" ref="AA1005" si="5752">(N1005*V1005+O1005*U1005+P1005*V1008+Q1005*U1008)</f>
        <v>-1.921070966473915</v>
      </c>
      <c r="AB1005" s="22"/>
      <c r="AC1005" s="1">
        <v>1</v>
      </c>
      <c r="AD1005" s="9">
        <v>0</v>
      </c>
      <c r="AE1005" s="2">
        <v>0</v>
      </c>
      <c r="AF1005" s="9">
        <f t="shared" ref="AF1005" si="5753">$B1005*$AE$9</f>
        <v>2.3347872000000001</v>
      </c>
      <c r="AH1005" s="1">
        <f t="shared" ref="AH1005" si="5754">X1005*AC1005+Z1005*AC1008-Y1005*AD1005-AA1005*AD1008</f>
        <v>7.6906198980560525</v>
      </c>
      <c r="AI1005" s="9">
        <f t="shared" ref="AI1005" si="5755">(X1005*AD1005+Y1005*AC1005+Z1005*AD1008+AA1005*AC1008)</f>
        <v>0</v>
      </c>
      <c r="AJ1005" s="2">
        <f t="shared" ref="AJ1005" si="5756">X1005*AE1005+Z1005*AE1008-Y1005*AF1005-AA1005*AF1008</f>
        <v>0</v>
      </c>
      <c r="AK1005" s="8">
        <f t="shared" ref="AK1005" si="5757">(X1005*AF1005+Y1005*AE1005+Z1005*AF1008+AA1005*AE1008)</f>
        <v>16.034889931572661</v>
      </c>
      <c r="AM1005" s="18">
        <v>1</v>
      </c>
      <c r="AN1005" s="25">
        <v>0</v>
      </c>
      <c r="AO1005" s="14">
        <v>0</v>
      </c>
      <c r="AP1005" s="24">
        <v>0</v>
      </c>
      <c r="AR1005" s="1">
        <f t="shared" ref="AR1005" si="5758">AH1005*AM1005+AJ1005*AM1008-AI1005*AN1005-AK1005*AN1008</f>
        <v>7.6906198980560525</v>
      </c>
      <c r="AS1005" s="9">
        <f t="shared" ref="AS1005" si="5759">(AH1005*AN1005+AI1005*AM1005+AJ1005*AN1008+AK1005*AM1008)</f>
        <v>16.034889931572661</v>
      </c>
      <c r="AT1005" s="2">
        <f t="shared" ref="AT1005" si="5760">AH1005*AO1005+AJ1005*AO1008-AI1005*AP1005-AK1005*AP1008</f>
        <v>0</v>
      </c>
      <c r="AU1005" s="8">
        <f t="shared" ref="AU1005" si="5761">(AH1005*AP1005+AI1005*AO1005+AJ1005*AP1008+AK1005*AO1008)</f>
        <v>16.034889931572661</v>
      </c>
      <c r="AW1005" s="30">
        <f t="shared" ref="AW1005" si="5762">20*LOG(((1+$AN$9)/$AN$9)/((AR1005+AR1008)^2+(AS1005+AS1008)^2)^0.5)</f>
        <v>-26.243930924287486</v>
      </c>
      <c r="AY1005" s="137">
        <f t="shared" ref="AY1005" si="5763">((AR1005^2+AS1005^2)^0.5)/((AR1008^2+AS1008^2)^0.5)</f>
        <v>0.48114115329383433</v>
      </c>
      <c r="AZ1005" s="13"/>
      <c r="BA1005" s="36"/>
      <c r="BB1005" s="36"/>
      <c r="BC1005" s="36"/>
      <c r="BD1005" s="36"/>
    </row>
    <row r="1006" spans="2:56" ht="18.600000000000001" customHeight="1" thickBot="1">
      <c r="D1006" s="3"/>
      <c r="G1006" s="4"/>
      <c r="I1006" s="3"/>
      <c r="L1006" s="4"/>
      <c r="N1006" s="3"/>
      <c r="Q1006" s="4"/>
      <c r="S1006" s="3"/>
      <c r="V1006" s="4"/>
      <c r="X1006" s="3"/>
      <c r="AA1006" s="4"/>
      <c r="AC1006" s="3"/>
      <c r="AF1006" s="4"/>
      <c r="AH1006" s="3"/>
      <c r="AK1006" s="4"/>
      <c r="AM1006" s="18"/>
      <c r="AN1006" s="14"/>
      <c r="AO1006" s="14"/>
      <c r="AP1006" s="19"/>
      <c r="AR1006" s="3"/>
      <c r="AU1006" s="4"/>
      <c r="AY1006" s="138"/>
      <c r="AZ1006" s="13"/>
      <c r="BA1006" s="36"/>
      <c r="BB1006" s="36"/>
      <c r="BC1006" s="36"/>
      <c r="BD1006" s="36"/>
    </row>
    <row r="1007" spans="2:56" ht="18.600000000000001" customHeight="1" thickBot="1">
      <c r="D1007" s="216" t="s">
        <v>87</v>
      </c>
      <c r="E1007" s="217"/>
      <c r="F1007" s="218" t="s">
        <v>88</v>
      </c>
      <c r="G1007" s="219"/>
      <c r="H1007" s="207"/>
      <c r="I1007" s="216" t="s">
        <v>89</v>
      </c>
      <c r="J1007" s="217"/>
      <c r="K1007" s="218" t="s">
        <v>90</v>
      </c>
      <c r="L1007" s="219"/>
      <c r="N1007" s="208" t="s">
        <v>7</v>
      </c>
      <c r="O1007" s="209"/>
      <c r="P1007" s="210" t="s">
        <v>8</v>
      </c>
      <c r="Q1007" s="211"/>
      <c r="S1007" s="216" t="s">
        <v>91</v>
      </c>
      <c r="T1007" s="217"/>
      <c r="U1007" s="218" t="s">
        <v>92</v>
      </c>
      <c r="V1007" s="219"/>
      <c r="W1007" s="22"/>
      <c r="X1007" s="208" t="s">
        <v>93</v>
      </c>
      <c r="Y1007" s="209"/>
      <c r="Z1007" s="210" t="s">
        <v>94</v>
      </c>
      <c r="AA1007" s="211"/>
      <c r="AB1007" s="22"/>
      <c r="AC1007" s="216" t="s">
        <v>3</v>
      </c>
      <c r="AD1007" s="217"/>
      <c r="AE1007" s="218" t="s">
        <v>2</v>
      </c>
      <c r="AF1007" s="219"/>
      <c r="AG1007" s="22"/>
      <c r="AH1007" s="208" t="s">
        <v>95</v>
      </c>
      <c r="AI1007" s="209"/>
      <c r="AJ1007" s="210" t="s">
        <v>96</v>
      </c>
      <c r="AK1007" s="211"/>
      <c r="AL1007" s="22"/>
      <c r="AM1007" s="216" t="s">
        <v>97</v>
      </c>
      <c r="AN1007" s="217"/>
      <c r="AO1007" s="218" t="s">
        <v>98</v>
      </c>
      <c r="AP1007" s="219"/>
      <c r="AR1007" s="208" t="s">
        <v>99</v>
      </c>
      <c r="AS1007" s="209"/>
      <c r="AT1007" s="210" t="s">
        <v>100</v>
      </c>
      <c r="AU1007" s="211"/>
      <c r="AW1007" s="48" t="s">
        <v>10</v>
      </c>
      <c r="AY1007" s="139" t="s">
        <v>47</v>
      </c>
      <c r="AZ1007" s="13"/>
      <c r="BA1007" s="36"/>
      <c r="BB1007" s="36"/>
      <c r="BC1007" s="36"/>
      <c r="BD1007" s="36"/>
    </row>
    <row r="1008" spans="2:56" ht="18.600000000000001" customHeight="1" thickTop="1" thickBot="1">
      <c r="D1008" s="1">
        <v>0</v>
      </c>
      <c r="E1008" s="8">
        <f t="shared" ref="E1008" si="5764">$E$9*$B1005</f>
        <v>1.6321248000000002</v>
      </c>
      <c r="F1008" s="2">
        <v>1</v>
      </c>
      <c r="G1008" s="8">
        <v>0</v>
      </c>
      <c r="I1008" s="1">
        <v>0</v>
      </c>
      <c r="J1008" s="9">
        <v>0</v>
      </c>
      <c r="K1008" s="2">
        <v>1</v>
      </c>
      <c r="L1008" s="8">
        <v>0</v>
      </c>
      <c r="N1008" s="1">
        <f t="shared" ref="N1008" si="5765">D1008*I1005+F1008*I1008-E1008*J1005-G1008*J1008</f>
        <v>0</v>
      </c>
      <c r="O1008" s="9">
        <f t="shared" ref="O1008" si="5766">(D1008*J1005+E1008*I1005+F1008*J1008+G1008*I1008)</f>
        <v>1.6321248000000002</v>
      </c>
      <c r="P1008" s="2">
        <f t="shared" ref="P1008" si="5767">D1008*K1005+F1008*K1008-E1008*L1005-G1008*L1008</f>
        <v>4.1354275669420453</v>
      </c>
      <c r="Q1008" s="8">
        <f t="shared" ref="Q1008" si="5768">(D1008*L1005+E1008*K1005+F1008*L1008+G1008*K1008)</f>
        <v>0</v>
      </c>
      <c r="S1008" s="1">
        <v>0</v>
      </c>
      <c r="T1008" s="8">
        <f t="shared" ref="T1008" si="5769">$T$9*$B1005</f>
        <v>3.4827551999999997</v>
      </c>
      <c r="U1008" s="2">
        <v>1</v>
      </c>
      <c r="V1008" s="8">
        <v>0</v>
      </c>
      <c r="X1008" s="1">
        <f t="shared" ref="X1008" si="5770">N1008*S1005+P1008*S1008-O1008*T1005-Q1008*T1008</f>
        <v>0</v>
      </c>
      <c r="Y1008" s="9">
        <f t="shared" ref="Y1008" si="5771">(N1008*T1005+O1008*S1005+P1008*T1008+Q1008*S1008)</f>
        <v>16.034806662990757</v>
      </c>
      <c r="Z1008" s="2">
        <f t="shared" ref="Z1008" si="5772">N1008*U1005+P1008*U1008-O1008*V1005-Q1008*V1008</f>
        <v>4.1354275669420453</v>
      </c>
      <c r="AA1008" s="8">
        <f t="shared" ref="AA1008" si="5773">(N1008*V1005+O1008*U1005+P1008*V1008+Q1008*U1008)</f>
        <v>0</v>
      </c>
      <c r="AB1008" s="22"/>
      <c r="AC1008" s="1">
        <v>0</v>
      </c>
      <c r="AD1008" s="9">
        <v>0</v>
      </c>
      <c r="AE1008" s="2">
        <v>1</v>
      </c>
      <c r="AF1008" s="8">
        <v>0</v>
      </c>
      <c r="AH1008" s="1">
        <f t="shared" ref="AH1008" si="5774">X1008*AC1005+Z1008*AC1008-Y1008*AD1005-AA1008*AD1008</f>
        <v>0</v>
      </c>
      <c r="AI1008" s="9">
        <f t="shared" ref="AI1008" si="5775">(X1008*AD1005+Y1008*AC1005+Z1008*AD1008+AA1008*AC1008)</f>
        <v>16.034806662990757</v>
      </c>
      <c r="AJ1008" s="2">
        <f t="shared" ref="AJ1008" si="5776">X1008*AE1005+Z1008*AE1008-Y1008*AF1005-AA1008*AF1008</f>
        <v>-33.302433784283494</v>
      </c>
      <c r="AK1008" s="8">
        <f t="shared" ref="AK1008" si="5777">(X1008*AF1005+Y1008*AE1005+Z1008*AF1008+AA1008*AE1008)</f>
        <v>0</v>
      </c>
      <c r="AM1008" s="20">
        <f t="shared" ref="AM1008" si="5778">1/$AN$9</f>
        <v>1</v>
      </c>
      <c r="AN1008" s="27">
        <v>0</v>
      </c>
      <c r="AO1008" s="21">
        <v>1</v>
      </c>
      <c r="AP1008" s="26">
        <v>0</v>
      </c>
      <c r="AR1008" s="1">
        <f t="shared" ref="AR1008" si="5779">AH1008*AM1005+AJ1008*AM1008-AI1008*AN1005-AK1008*AN1008</f>
        <v>-33.302433784283494</v>
      </c>
      <c r="AS1008" s="9">
        <f t="shared" ref="AS1008" si="5780">(AH1008*AN1005+AI1008*AM1005+AJ1008*AN1008+AK1008*AM1008)</f>
        <v>16.034806662990757</v>
      </c>
      <c r="AT1008" s="2">
        <f t="shared" ref="AT1008" si="5781">AH1008*AO1005+AJ1008*AO1008-AI1008*AP1005-AK1008*AP1008</f>
        <v>-33.302433784283494</v>
      </c>
      <c r="AU1008" s="8">
        <f t="shared" ref="AU1008" si="5782">(AH1008*AP1005+AI1008*AO1005+AJ1008*AP1008+AK1008*AO1008)</f>
        <v>0</v>
      </c>
      <c r="AW1008" s="49">
        <f t="shared" ref="AW1008" si="5783">(180/PI())*ATAN(-1*(AS1005/AR1005))</f>
        <v>-64.376790979510019</v>
      </c>
      <c r="AY1008" s="140">
        <f t="shared" ref="AY1008" si="5784">20*LOG(((1-(10^(AW1005/20)^2)*(1-((1-AY1005)/(1+AY1005))^2))^0.5))</f>
        <v>-9.056983732967613E-3</v>
      </c>
      <c r="AZ1008" s="13"/>
      <c r="BA1008" s="36"/>
      <c r="BB1008" s="36"/>
      <c r="BC1008" s="36"/>
      <c r="BD1008" s="36"/>
    </row>
    <row r="1009" spans="2:56" ht="18.600000000000001" customHeight="1">
      <c r="AY1009" s="37"/>
    </row>
    <row r="1010" spans="2:56" ht="18.600000000000001" customHeight="1" thickBot="1">
      <c r="D1010" s="22" t="s">
        <v>60</v>
      </c>
      <c r="E1010" s="22"/>
      <c r="F1010" s="22"/>
      <c r="G1010" s="22"/>
      <c r="H1010" s="22"/>
      <c r="I1010" s="22" t="s">
        <v>61</v>
      </c>
      <c r="J1010" s="22"/>
      <c r="K1010" s="22"/>
      <c r="L1010" s="22"/>
      <c r="M1010" s="23"/>
      <c r="N1010" s="23"/>
      <c r="O1010" s="28" t="s">
        <v>62</v>
      </c>
      <c r="P1010" s="23"/>
      <c r="Q1010" s="23"/>
      <c r="R1010" s="23"/>
      <c r="S1010" s="22"/>
      <c r="T1010" s="22" t="s">
        <v>63</v>
      </c>
      <c r="U1010" s="23"/>
      <c r="V1010" s="23"/>
      <c r="W1010" s="23"/>
      <c r="X1010" s="23"/>
      <c r="Y1010" s="28" t="s">
        <v>64</v>
      </c>
      <c r="Z1010" s="23"/>
      <c r="AA1010" s="23"/>
      <c r="AB1010" s="23"/>
      <c r="AC1010" s="28" t="s">
        <v>65</v>
      </c>
      <c r="AD1010" s="22"/>
      <c r="AE1010" s="22"/>
      <c r="AF1010" s="22"/>
      <c r="AG1010" s="22"/>
      <c r="AH1010" s="23"/>
      <c r="AI1010" s="28" t="s">
        <v>66</v>
      </c>
      <c r="AJ1010" s="23"/>
      <c r="AK1010" s="23"/>
      <c r="AL1010" s="22"/>
      <c r="AM1010" s="28" t="s">
        <v>67</v>
      </c>
      <c r="AN1010" s="22"/>
      <c r="AO1010" s="23"/>
      <c r="AP1010" s="23"/>
      <c r="AQ1010" s="23"/>
      <c r="AR1010" s="23"/>
      <c r="AS1010" s="28" t="s">
        <v>68</v>
      </c>
      <c r="AT1010" s="23"/>
      <c r="AU1010" s="23"/>
    </row>
    <row r="1011" spans="2:56" ht="18.600000000000001" customHeight="1" thickBot="1">
      <c r="B1011" s="11"/>
      <c r="D1011" s="212" t="s">
        <v>69</v>
      </c>
      <c r="E1011" s="213"/>
      <c r="F1011" s="214" t="s">
        <v>70</v>
      </c>
      <c r="G1011" s="215"/>
      <c r="H1011" s="207"/>
      <c r="I1011" s="212" t="s">
        <v>71</v>
      </c>
      <c r="J1011" s="213"/>
      <c r="K1011" s="214" t="s">
        <v>72</v>
      </c>
      <c r="L1011" s="215"/>
      <c r="M1011" s="23"/>
      <c r="N1011" s="208" t="s">
        <v>73</v>
      </c>
      <c r="O1011" s="209"/>
      <c r="P1011" s="210" t="s">
        <v>74</v>
      </c>
      <c r="Q1011" s="211"/>
      <c r="R1011" s="23"/>
      <c r="S1011" s="212" t="s">
        <v>75</v>
      </c>
      <c r="T1011" s="213"/>
      <c r="U1011" s="214" t="s">
        <v>76</v>
      </c>
      <c r="V1011" s="215"/>
      <c r="W1011" s="22"/>
      <c r="X1011" s="208" t="s">
        <v>77</v>
      </c>
      <c r="Y1011" s="209"/>
      <c r="Z1011" s="210" t="s">
        <v>78</v>
      </c>
      <c r="AA1011" s="211"/>
      <c r="AB1011" s="22"/>
      <c r="AC1011" s="212" t="s">
        <v>79</v>
      </c>
      <c r="AD1011" s="213"/>
      <c r="AE1011" s="214" t="s">
        <v>80</v>
      </c>
      <c r="AF1011" s="215"/>
      <c r="AG1011" s="22"/>
      <c r="AH1011" s="208" t="s">
        <v>81</v>
      </c>
      <c r="AI1011" s="209"/>
      <c r="AJ1011" s="210" t="s">
        <v>82</v>
      </c>
      <c r="AK1011" s="211"/>
      <c r="AL1011" s="22"/>
      <c r="AM1011" s="212" t="s">
        <v>83</v>
      </c>
      <c r="AN1011" s="213"/>
      <c r="AO1011" s="214" t="s">
        <v>84</v>
      </c>
      <c r="AP1011" s="215"/>
      <c r="AQ1011" s="23"/>
      <c r="AR1011" s="208" t="s">
        <v>85</v>
      </c>
      <c r="AS1011" s="209"/>
      <c r="AT1011" s="210" t="s">
        <v>86</v>
      </c>
      <c r="AU1011" s="211"/>
      <c r="AW1011" s="29" t="s">
        <v>4</v>
      </c>
      <c r="AY1011" s="136" t="s">
        <v>46</v>
      </c>
      <c r="AZ1011" s="13"/>
      <c r="BA1011" s="36"/>
      <c r="BB1011" s="36"/>
      <c r="BC1011" s="36"/>
      <c r="BD1011" s="36"/>
    </row>
    <row r="1012" spans="2:56" ht="18.600000000000001" customHeight="1" thickTop="1" thickBot="1">
      <c r="B1012" s="40">
        <v>2.9</v>
      </c>
      <c r="D1012" s="1">
        <v>1</v>
      </c>
      <c r="E1012" s="7">
        <v>0</v>
      </c>
      <c r="F1012" s="2">
        <v>0</v>
      </c>
      <c r="G1012" s="8">
        <v>0</v>
      </c>
      <c r="I1012" s="1">
        <v>1</v>
      </c>
      <c r="J1012" s="9">
        <v>0</v>
      </c>
      <c r="K1012" s="2">
        <v>0</v>
      </c>
      <c r="L1012" s="9">
        <f t="shared" ref="L1012" si="5785">IF(0=(1-$J$9*$K$9*$B1012^2),10^14,$B1012*$K$9/(1-$J$9*$K$9*$B1012^2))</f>
        <v>-1.8898716305328978</v>
      </c>
      <c r="N1012" s="1">
        <f t="shared" ref="N1012" si="5786">D1012*I1012+F1012*I1015-E1012*J1012-G1012*J1015</f>
        <v>1</v>
      </c>
      <c r="O1012" s="9">
        <f t="shared" ref="O1012" si="5787">(D1012*J1012+E1012*I1012+F1012*J1015+G1012*I1015)</f>
        <v>0</v>
      </c>
      <c r="P1012" s="2">
        <f t="shared" ref="P1012" si="5788">D1012*K1012+F1012*K1015-E1012*L1012-G1012*L1015</f>
        <v>0</v>
      </c>
      <c r="Q1012" s="8">
        <f t="shared" ref="Q1012" si="5789">(D1012*L1012+E1012*K1012+F1012*L1015+G1012*K1015)</f>
        <v>-1.8898716305328978</v>
      </c>
      <c r="S1012" s="1">
        <v>1</v>
      </c>
      <c r="T1012" s="7">
        <v>0</v>
      </c>
      <c r="U1012" s="2">
        <v>0</v>
      </c>
      <c r="V1012" s="8">
        <v>0</v>
      </c>
      <c r="X1012" s="1">
        <f t="shared" ref="X1012" si="5790">N1012*S1012+P1012*S1015-O1012*T1012-Q1012*T1015</f>
        <v>7.6276683058526711</v>
      </c>
      <c r="Y1012" s="9">
        <f t="shared" ref="Y1012" si="5791">(N1012*T1012+O1012*S1012+P1012*T1015+Q1012*S1015)</f>
        <v>0</v>
      </c>
      <c r="Z1012" s="2">
        <f t="shared" ref="Z1012" si="5792">N1012*U1012+P1012*U1015-O1012*V1012-Q1012*V1015</f>
        <v>0</v>
      </c>
      <c r="AA1012" s="8">
        <f t="shared" ref="AA1012" si="5793">(N1012*V1012+O1012*U1012+P1012*V1015+Q1012*U1015)</f>
        <v>-1.8898716305328978</v>
      </c>
      <c r="AB1012" s="22"/>
      <c r="AC1012" s="1">
        <v>1</v>
      </c>
      <c r="AD1012" s="9">
        <v>0</v>
      </c>
      <c r="AE1012" s="2">
        <v>0</v>
      </c>
      <c r="AF1012" s="9">
        <f t="shared" ref="AF1012" si="5794">$B1012*$AE$9</f>
        <v>2.3510010000000001</v>
      </c>
      <c r="AH1012" s="1">
        <f t="shared" ref="AH1012" si="5795">X1012*AC1012+Z1012*AC1015-Y1012*AD1012-AA1012*AD1015</f>
        <v>7.6276683058526711</v>
      </c>
      <c r="AI1012" s="9">
        <f t="shared" ref="AI1012" si="5796">(X1012*AD1012+Y1012*AC1012+Z1012*AD1015+AA1012*AC1015)</f>
        <v>0</v>
      </c>
      <c r="AJ1012" s="2">
        <f t="shared" ref="AJ1012" si="5797">X1012*AE1012+Z1012*AE1015-Y1012*AF1012-AA1012*AF1015</f>
        <v>0</v>
      </c>
      <c r="AK1012" s="8">
        <f t="shared" ref="AK1012" si="5798">(X1012*AF1012+Y1012*AE1012+Z1012*AF1015+AA1012*AE1015)</f>
        <v>16.042784184195039</v>
      </c>
      <c r="AM1012" s="18">
        <v>1</v>
      </c>
      <c r="AN1012" s="25">
        <v>0</v>
      </c>
      <c r="AO1012" s="14">
        <v>0</v>
      </c>
      <c r="AP1012" s="24">
        <v>0</v>
      </c>
      <c r="AR1012" s="1">
        <f t="shared" ref="AR1012" si="5799">AH1012*AM1012+AJ1012*AM1015-AI1012*AN1012-AK1012*AN1015</f>
        <v>7.6276683058526711</v>
      </c>
      <c r="AS1012" s="9">
        <f t="shared" ref="AS1012" si="5800">(AH1012*AN1012+AI1012*AM1012+AJ1012*AN1015+AK1012*AM1015)</f>
        <v>16.042784184195039</v>
      </c>
      <c r="AT1012" s="2">
        <f t="shared" ref="AT1012" si="5801">AH1012*AO1012+AJ1012*AO1015-AI1012*AP1012-AK1012*AP1015</f>
        <v>0</v>
      </c>
      <c r="AU1012" s="8">
        <f t="shared" ref="AU1012" si="5802">(AH1012*AP1012+AI1012*AO1012+AJ1012*AP1015+AK1012*AO1015)</f>
        <v>16.042784184195039</v>
      </c>
      <c r="AW1012" s="30">
        <f t="shared" ref="AW1012" si="5803">20*LOG(((1+$AN$9)/$AN$9)/((AR1012+AR1015)^2+(AS1012+AS1015)^2)^0.5)</f>
        <v>-26.295586362828889</v>
      </c>
      <c r="AY1012" s="137">
        <f t="shared" ref="AY1012" si="5804">((AR1012^2+AS1012^2)^0.5)/((AR1015^2+AS1015^2)^0.5)</f>
        <v>0.47697136030466192</v>
      </c>
      <c r="AZ1012" s="13"/>
      <c r="BA1012" s="36"/>
      <c r="BB1012" s="36"/>
      <c r="BC1012" s="36"/>
      <c r="BD1012" s="36"/>
    </row>
    <row r="1013" spans="2:56" ht="18.600000000000001" customHeight="1" thickBot="1">
      <c r="D1013" s="3"/>
      <c r="G1013" s="4"/>
      <c r="I1013" s="3"/>
      <c r="L1013" s="4"/>
      <c r="N1013" s="3"/>
      <c r="Q1013" s="4"/>
      <c r="S1013" s="3"/>
      <c r="V1013" s="4"/>
      <c r="X1013" s="3"/>
      <c r="AA1013" s="4"/>
      <c r="AC1013" s="3"/>
      <c r="AF1013" s="4"/>
      <c r="AH1013" s="3"/>
      <c r="AK1013" s="4"/>
      <c r="AM1013" s="18"/>
      <c r="AN1013" s="14"/>
      <c r="AO1013" s="14"/>
      <c r="AP1013" s="19"/>
      <c r="AR1013" s="3"/>
      <c r="AU1013" s="4"/>
      <c r="AY1013" s="138"/>
      <c r="AZ1013" s="13"/>
      <c r="BA1013" s="36"/>
      <c r="BB1013" s="36"/>
      <c r="BC1013" s="36"/>
      <c r="BD1013" s="36"/>
    </row>
    <row r="1014" spans="2:56" ht="18.600000000000001" customHeight="1" thickBot="1">
      <c r="D1014" s="216" t="s">
        <v>87</v>
      </c>
      <c r="E1014" s="217"/>
      <c r="F1014" s="218" t="s">
        <v>88</v>
      </c>
      <c r="G1014" s="219"/>
      <c r="H1014" s="207"/>
      <c r="I1014" s="216" t="s">
        <v>89</v>
      </c>
      <c r="J1014" s="217"/>
      <c r="K1014" s="218" t="s">
        <v>90</v>
      </c>
      <c r="L1014" s="219"/>
      <c r="N1014" s="208" t="s">
        <v>7</v>
      </c>
      <c r="O1014" s="209"/>
      <c r="P1014" s="210" t="s">
        <v>8</v>
      </c>
      <c r="Q1014" s="211"/>
      <c r="S1014" s="216" t="s">
        <v>91</v>
      </c>
      <c r="T1014" s="217"/>
      <c r="U1014" s="218" t="s">
        <v>92</v>
      </c>
      <c r="V1014" s="219"/>
      <c r="W1014" s="22"/>
      <c r="X1014" s="208" t="s">
        <v>93</v>
      </c>
      <c r="Y1014" s="209"/>
      <c r="Z1014" s="210" t="s">
        <v>94</v>
      </c>
      <c r="AA1014" s="211"/>
      <c r="AB1014" s="22"/>
      <c r="AC1014" s="216" t="s">
        <v>3</v>
      </c>
      <c r="AD1014" s="217"/>
      <c r="AE1014" s="218" t="s">
        <v>2</v>
      </c>
      <c r="AF1014" s="219"/>
      <c r="AG1014" s="22"/>
      <c r="AH1014" s="208" t="s">
        <v>95</v>
      </c>
      <c r="AI1014" s="209"/>
      <c r="AJ1014" s="210" t="s">
        <v>96</v>
      </c>
      <c r="AK1014" s="211"/>
      <c r="AL1014" s="22"/>
      <c r="AM1014" s="216" t="s">
        <v>97</v>
      </c>
      <c r="AN1014" s="217"/>
      <c r="AO1014" s="218" t="s">
        <v>98</v>
      </c>
      <c r="AP1014" s="219"/>
      <c r="AR1014" s="208" t="s">
        <v>99</v>
      </c>
      <c r="AS1014" s="209"/>
      <c r="AT1014" s="210" t="s">
        <v>100</v>
      </c>
      <c r="AU1014" s="211"/>
      <c r="AW1014" s="48" t="s">
        <v>10</v>
      </c>
      <c r="AY1014" s="139" t="s">
        <v>47</v>
      </c>
      <c r="AZ1014" s="13"/>
      <c r="BA1014" s="36"/>
      <c r="BB1014" s="36"/>
      <c r="BC1014" s="36"/>
      <c r="BD1014" s="36"/>
    </row>
    <row r="1015" spans="2:56" ht="18.600000000000001" customHeight="1" thickTop="1" thickBot="1">
      <c r="D1015" s="1">
        <v>0</v>
      </c>
      <c r="E1015" s="8">
        <f t="shared" ref="E1015" si="5805">$E$9*$B1012</f>
        <v>1.643459</v>
      </c>
      <c r="F1015" s="2">
        <v>1</v>
      </c>
      <c r="G1015" s="8">
        <v>0</v>
      </c>
      <c r="I1015" s="1">
        <v>0</v>
      </c>
      <c r="J1015" s="9">
        <v>0</v>
      </c>
      <c r="K1015" s="2">
        <v>1</v>
      </c>
      <c r="L1015" s="8">
        <v>0</v>
      </c>
      <c r="N1015" s="1">
        <f t="shared" ref="N1015" si="5806">D1015*I1012+F1015*I1015-E1015*J1012-G1015*J1015</f>
        <v>0</v>
      </c>
      <c r="O1015" s="9">
        <f t="shared" ref="O1015" si="5807">(D1015*J1012+E1015*I1012+F1015*J1015+G1015*I1015)</f>
        <v>1.643459</v>
      </c>
      <c r="P1015" s="2">
        <f t="shared" ref="P1015" si="5808">D1015*K1012+F1015*K1015-E1015*L1012-G1015*L1015</f>
        <v>4.1059265400439653</v>
      </c>
      <c r="Q1015" s="8">
        <f t="shared" ref="Q1015" si="5809">(D1015*L1012+E1015*K1012+F1015*L1015+G1015*K1015)</f>
        <v>0</v>
      </c>
      <c r="S1015" s="1">
        <v>0</v>
      </c>
      <c r="T1015" s="8">
        <f t="shared" ref="T1015" si="5810">$T$9*$B1012</f>
        <v>3.5069409999999999</v>
      </c>
      <c r="U1015" s="2">
        <v>1</v>
      </c>
      <c r="V1015" s="8">
        <v>0</v>
      </c>
      <c r="X1015" s="1">
        <f t="shared" ref="X1015" si="5811">N1015*S1012+P1015*S1015-O1015*T1012-Q1015*T1015</f>
        <v>0</v>
      </c>
      <c r="Y1015" s="9">
        <f t="shared" ref="Y1015" si="5812">(N1015*T1012+O1015*S1012+P1015*T1015+Q1015*S1015)</f>
        <v>16.042701126268323</v>
      </c>
      <c r="Z1015" s="2">
        <f t="shared" ref="Z1015" si="5813">N1015*U1012+P1015*U1015-O1015*V1012-Q1015*V1015</f>
        <v>4.1059265400439653</v>
      </c>
      <c r="AA1015" s="8">
        <f t="shared" ref="AA1015" si="5814">(N1015*V1012+O1015*U1012+P1015*V1015+Q1015*U1015)</f>
        <v>0</v>
      </c>
      <c r="AB1015" s="22"/>
      <c r="AC1015" s="1">
        <v>0</v>
      </c>
      <c r="AD1015" s="9">
        <v>0</v>
      </c>
      <c r="AE1015" s="2">
        <v>1</v>
      </c>
      <c r="AF1015" s="8">
        <v>0</v>
      </c>
      <c r="AH1015" s="1">
        <f t="shared" ref="AH1015" si="5815">X1015*AC1012+Z1015*AC1015-Y1015*AD1012-AA1015*AD1015</f>
        <v>0</v>
      </c>
      <c r="AI1015" s="9">
        <f t="shared" ref="AI1015" si="5816">(X1015*AD1012+Y1015*AC1012+Z1015*AD1015+AA1015*AC1015)</f>
        <v>16.042701126268323</v>
      </c>
      <c r="AJ1015" s="2">
        <f t="shared" ref="AJ1015" si="5817">X1015*AE1012+Z1015*AE1015-Y1015*AF1012-AA1015*AF1015</f>
        <v>-33.61047985051399</v>
      </c>
      <c r="AK1015" s="8">
        <f t="shared" ref="AK1015" si="5818">(X1015*AF1012+Y1015*AE1012+Z1015*AF1015+AA1015*AE1015)</f>
        <v>0</v>
      </c>
      <c r="AM1015" s="20">
        <f t="shared" ref="AM1015" si="5819">1/$AN$9</f>
        <v>1</v>
      </c>
      <c r="AN1015" s="27">
        <v>0</v>
      </c>
      <c r="AO1015" s="21">
        <v>1</v>
      </c>
      <c r="AP1015" s="26">
        <v>0</v>
      </c>
      <c r="AR1015" s="1">
        <f t="shared" ref="AR1015" si="5820">AH1015*AM1012+AJ1015*AM1015-AI1015*AN1012-AK1015*AN1015</f>
        <v>-33.61047985051399</v>
      </c>
      <c r="AS1015" s="9">
        <f t="shared" ref="AS1015" si="5821">(AH1015*AN1012+AI1015*AM1012+AJ1015*AN1015+AK1015*AM1015)</f>
        <v>16.042701126268323</v>
      </c>
      <c r="AT1015" s="2">
        <f t="shared" ref="AT1015" si="5822">AH1015*AO1012+AJ1015*AO1015-AI1015*AP1012-AK1015*AP1015</f>
        <v>-33.61047985051399</v>
      </c>
      <c r="AU1015" s="8">
        <f t="shared" ref="AU1015" si="5823">(AH1015*AP1012+AI1015*AO1012+AJ1015*AP1015+AK1015*AO1015)</f>
        <v>0</v>
      </c>
      <c r="AW1015" s="49">
        <f t="shared" ref="AW1015" si="5824">(180/PI())*ATAN(-1*(AS1012/AR1012))</f>
        <v>-64.570880185581231</v>
      </c>
      <c r="AY1015" s="140">
        <f t="shared" ref="AY1015" si="5825">20*LOG(((1-(10^(AW1012/20)^2)*(1-((1-AY1012)/(1+AY1012))^2))^0.5))</f>
        <v>-8.9223624738867472E-3</v>
      </c>
      <c r="AZ1015" s="13"/>
      <c r="BA1015" s="36"/>
      <c r="BB1015" s="36"/>
      <c r="BC1015" s="36"/>
      <c r="BD1015" s="36"/>
    </row>
    <row r="1016" spans="2:56" ht="18.600000000000001" customHeight="1">
      <c r="AY1016" s="37"/>
    </row>
    <row r="1017" spans="2:56" ht="18.600000000000001" customHeight="1" thickBot="1">
      <c r="D1017" s="22" t="s">
        <v>60</v>
      </c>
      <c r="E1017" s="22"/>
      <c r="F1017" s="22"/>
      <c r="G1017" s="22"/>
      <c r="H1017" s="22"/>
      <c r="I1017" s="22" t="s">
        <v>61</v>
      </c>
      <c r="J1017" s="22"/>
      <c r="K1017" s="22"/>
      <c r="L1017" s="22"/>
      <c r="M1017" s="23"/>
      <c r="N1017" s="23"/>
      <c r="O1017" s="28" t="s">
        <v>62</v>
      </c>
      <c r="P1017" s="23"/>
      <c r="Q1017" s="23"/>
      <c r="R1017" s="23"/>
      <c r="S1017" s="22"/>
      <c r="T1017" s="22" t="s">
        <v>63</v>
      </c>
      <c r="U1017" s="23"/>
      <c r="V1017" s="23"/>
      <c r="W1017" s="23"/>
      <c r="X1017" s="23"/>
      <c r="Y1017" s="28" t="s">
        <v>64</v>
      </c>
      <c r="Z1017" s="23"/>
      <c r="AA1017" s="23"/>
      <c r="AB1017" s="23"/>
      <c r="AC1017" s="28" t="s">
        <v>65</v>
      </c>
      <c r="AD1017" s="22"/>
      <c r="AE1017" s="22"/>
      <c r="AF1017" s="22"/>
      <c r="AG1017" s="22"/>
      <c r="AH1017" s="23"/>
      <c r="AI1017" s="28" t="s">
        <v>66</v>
      </c>
      <c r="AJ1017" s="23"/>
      <c r="AK1017" s="23"/>
      <c r="AL1017" s="22"/>
      <c r="AM1017" s="28" t="s">
        <v>67</v>
      </c>
      <c r="AN1017" s="22"/>
      <c r="AO1017" s="23"/>
      <c r="AP1017" s="23"/>
      <c r="AQ1017" s="23"/>
      <c r="AR1017" s="23"/>
      <c r="AS1017" s="28" t="s">
        <v>68</v>
      </c>
      <c r="AT1017" s="23"/>
      <c r="AU1017" s="23"/>
    </row>
    <row r="1018" spans="2:56" ht="18.600000000000001" customHeight="1" thickBot="1">
      <c r="B1018" s="11"/>
      <c r="D1018" s="212" t="s">
        <v>69</v>
      </c>
      <c r="E1018" s="213"/>
      <c r="F1018" s="214" t="s">
        <v>70</v>
      </c>
      <c r="G1018" s="215"/>
      <c r="H1018" s="207"/>
      <c r="I1018" s="212" t="s">
        <v>71</v>
      </c>
      <c r="J1018" s="213"/>
      <c r="K1018" s="214" t="s">
        <v>72</v>
      </c>
      <c r="L1018" s="215"/>
      <c r="M1018" s="23"/>
      <c r="N1018" s="208" t="s">
        <v>73</v>
      </c>
      <c r="O1018" s="209"/>
      <c r="P1018" s="210" t="s">
        <v>74</v>
      </c>
      <c r="Q1018" s="211"/>
      <c r="R1018" s="23"/>
      <c r="S1018" s="212" t="s">
        <v>75</v>
      </c>
      <c r="T1018" s="213"/>
      <c r="U1018" s="214" t="s">
        <v>76</v>
      </c>
      <c r="V1018" s="215"/>
      <c r="W1018" s="22"/>
      <c r="X1018" s="208" t="s">
        <v>77</v>
      </c>
      <c r="Y1018" s="209"/>
      <c r="Z1018" s="210" t="s">
        <v>78</v>
      </c>
      <c r="AA1018" s="211"/>
      <c r="AB1018" s="22"/>
      <c r="AC1018" s="212" t="s">
        <v>79</v>
      </c>
      <c r="AD1018" s="213"/>
      <c r="AE1018" s="214" t="s">
        <v>80</v>
      </c>
      <c r="AF1018" s="215"/>
      <c r="AG1018" s="22"/>
      <c r="AH1018" s="208" t="s">
        <v>81</v>
      </c>
      <c r="AI1018" s="209"/>
      <c r="AJ1018" s="210" t="s">
        <v>82</v>
      </c>
      <c r="AK1018" s="211"/>
      <c r="AL1018" s="22"/>
      <c r="AM1018" s="212" t="s">
        <v>83</v>
      </c>
      <c r="AN1018" s="213"/>
      <c r="AO1018" s="214" t="s">
        <v>84</v>
      </c>
      <c r="AP1018" s="215"/>
      <c r="AQ1018" s="23"/>
      <c r="AR1018" s="208" t="s">
        <v>85</v>
      </c>
      <c r="AS1018" s="209"/>
      <c r="AT1018" s="210" t="s">
        <v>86</v>
      </c>
      <c r="AU1018" s="211"/>
      <c r="AW1018" s="29" t="s">
        <v>4</v>
      </c>
      <c r="AY1018" s="136" t="s">
        <v>46</v>
      </c>
      <c r="AZ1018" s="13"/>
      <c r="BA1018" s="36"/>
      <c r="BB1018" s="36"/>
      <c r="BC1018" s="36"/>
      <c r="BD1018" s="36"/>
    </row>
    <row r="1019" spans="2:56" ht="18.600000000000001" customHeight="1" thickTop="1" thickBot="1">
      <c r="B1019" s="40">
        <v>2.92</v>
      </c>
      <c r="D1019" s="1">
        <v>1</v>
      </c>
      <c r="E1019" s="7">
        <v>0</v>
      </c>
      <c r="F1019" s="2">
        <v>0</v>
      </c>
      <c r="G1019" s="8">
        <v>0</v>
      </c>
      <c r="I1019" s="1">
        <v>1</v>
      </c>
      <c r="J1019" s="9">
        <v>0</v>
      </c>
      <c r="K1019" s="2">
        <v>0</v>
      </c>
      <c r="L1019" s="9">
        <f t="shared" ref="L1019" si="5826">IF(0=(1-$J$9*$K$9*$B1019^2),10^14,$B1019*$K$9/(1-$J$9*$K$9*$B1019^2))</f>
        <v>-1.8597870211225433</v>
      </c>
      <c r="N1019" s="1">
        <f t="shared" ref="N1019" si="5827">D1019*I1019+F1019*I1022-E1019*J1019-G1019*J1022</f>
        <v>1</v>
      </c>
      <c r="O1019" s="9">
        <f t="shared" ref="O1019" si="5828">(D1019*J1019+E1019*I1019+F1019*J1022+G1019*I1022)</f>
        <v>0</v>
      </c>
      <c r="P1019" s="2">
        <f t="shared" ref="P1019" si="5829">D1019*K1019+F1019*K1022-E1019*L1019-G1019*L1022</f>
        <v>0</v>
      </c>
      <c r="Q1019" s="8">
        <f t="shared" ref="Q1019" si="5830">(D1019*L1019+E1019*K1019+F1019*L1022+G1019*K1022)</f>
        <v>-1.8597870211225433</v>
      </c>
      <c r="S1019" s="1">
        <v>1</v>
      </c>
      <c r="T1019" s="7">
        <v>0</v>
      </c>
      <c r="U1019" s="2">
        <v>0</v>
      </c>
      <c r="V1019" s="8">
        <v>0</v>
      </c>
      <c r="X1019" s="1">
        <f t="shared" ref="X1019" si="5831">N1019*S1019+P1019*S1022-O1019*T1019-Q1019*T1022</f>
        <v>7.567143792577979</v>
      </c>
      <c r="Y1019" s="9">
        <f t="shared" ref="Y1019" si="5832">(N1019*T1019+O1019*S1019+P1019*T1022+Q1019*S1022)</f>
        <v>0</v>
      </c>
      <c r="Z1019" s="2">
        <f t="shared" ref="Z1019" si="5833">N1019*U1019+P1019*U1022-O1019*V1019-Q1019*V1022</f>
        <v>0</v>
      </c>
      <c r="AA1019" s="8">
        <f t="shared" ref="AA1019" si="5834">(N1019*V1019+O1019*U1019+P1019*V1022+Q1019*U1022)</f>
        <v>-1.8597870211225433</v>
      </c>
      <c r="AB1019" s="22"/>
      <c r="AC1019" s="1">
        <v>1</v>
      </c>
      <c r="AD1019" s="9">
        <v>0</v>
      </c>
      <c r="AE1019" s="2">
        <v>0</v>
      </c>
      <c r="AF1019" s="9">
        <f t="shared" ref="AF1019" si="5835">$B1019*$AE$9</f>
        <v>2.3672148000000002</v>
      </c>
      <c r="AH1019" s="1">
        <f t="shared" ref="AH1019" si="5836">X1019*AC1019+Z1019*AC1022-Y1019*AD1019-AA1019*AD1022</f>
        <v>7.567143792577979</v>
      </c>
      <c r="AI1019" s="9">
        <f t="shared" ref="AI1019" si="5837">(X1019*AD1019+Y1019*AC1019+Z1019*AD1022+AA1019*AC1022)</f>
        <v>0</v>
      </c>
      <c r="AJ1019" s="2">
        <f t="shared" ref="AJ1019" si="5838">X1019*AE1019+Z1019*AE1022-Y1019*AF1019-AA1019*AF1022</f>
        <v>0</v>
      </c>
      <c r="AK1019" s="8">
        <f t="shared" ref="AK1019" si="5839">(X1019*AF1019+Y1019*AE1019+Z1019*AF1022+AA1019*AE1022)</f>
        <v>16.053267758396181</v>
      </c>
      <c r="AM1019" s="18">
        <v>1</v>
      </c>
      <c r="AN1019" s="25">
        <v>0</v>
      </c>
      <c r="AO1019" s="14">
        <v>0</v>
      </c>
      <c r="AP1019" s="24">
        <v>0</v>
      </c>
      <c r="AR1019" s="1">
        <f t="shared" ref="AR1019" si="5840">AH1019*AM1019+AJ1019*AM1022-AI1019*AN1019-AK1019*AN1022</f>
        <v>7.567143792577979</v>
      </c>
      <c r="AS1019" s="9">
        <f t="shared" ref="AS1019" si="5841">(AH1019*AN1019+AI1019*AM1019+AJ1019*AN1022+AK1019*AM1022)</f>
        <v>16.053267758396181</v>
      </c>
      <c r="AT1019" s="2">
        <f t="shared" ref="AT1019" si="5842">AH1019*AO1019+AJ1019*AO1022-AI1019*AP1019-AK1019*AP1022</f>
        <v>0</v>
      </c>
      <c r="AU1019" s="8">
        <f t="shared" ref="AU1019" si="5843">(AH1019*AP1019+AI1019*AO1019+AJ1019*AP1022+AK1019*AO1022)</f>
        <v>16.053267758396181</v>
      </c>
      <c r="AW1019" s="30">
        <f t="shared" ref="AW1019" si="5844">20*LOG(((1+$AN$9)/$AN$9)/((AR1019+AR1022)^2+(AS1019+AS1022)^2)^0.5)</f>
        <v>-26.348540296610594</v>
      </c>
      <c r="AY1019" s="137">
        <f t="shared" ref="AY1019" si="5845">((AR1019^2+AS1019^2)^0.5)/((AR1022^2+AS1022^2)^0.5)</f>
        <v>0.47288042660828766</v>
      </c>
      <c r="AZ1019" s="13"/>
      <c r="BA1019" s="36"/>
      <c r="BB1019" s="36"/>
      <c r="BC1019" s="36"/>
      <c r="BD1019" s="36"/>
    </row>
    <row r="1020" spans="2:56" ht="18.600000000000001" customHeight="1" thickBot="1">
      <c r="D1020" s="3"/>
      <c r="G1020" s="4"/>
      <c r="I1020" s="3"/>
      <c r="L1020" s="4"/>
      <c r="N1020" s="3"/>
      <c r="Q1020" s="4"/>
      <c r="S1020" s="3"/>
      <c r="V1020" s="4"/>
      <c r="X1020" s="3"/>
      <c r="AA1020" s="4"/>
      <c r="AC1020" s="3"/>
      <c r="AF1020" s="4"/>
      <c r="AH1020" s="3"/>
      <c r="AK1020" s="4"/>
      <c r="AM1020" s="18"/>
      <c r="AN1020" s="14"/>
      <c r="AO1020" s="14"/>
      <c r="AP1020" s="19"/>
      <c r="AR1020" s="3"/>
      <c r="AU1020" s="4"/>
      <c r="AY1020" s="138"/>
      <c r="AZ1020" s="13"/>
      <c r="BA1020" s="36"/>
      <c r="BB1020" s="36"/>
      <c r="BC1020" s="36"/>
      <c r="BD1020" s="36"/>
    </row>
    <row r="1021" spans="2:56" ht="18.600000000000001" customHeight="1" thickBot="1">
      <c r="D1021" s="216" t="s">
        <v>87</v>
      </c>
      <c r="E1021" s="217"/>
      <c r="F1021" s="218" t="s">
        <v>88</v>
      </c>
      <c r="G1021" s="219"/>
      <c r="H1021" s="207"/>
      <c r="I1021" s="216" t="s">
        <v>89</v>
      </c>
      <c r="J1021" s="217"/>
      <c r="K1021" s="218" t="s">
        <v>90</v>
      </c>
      <c r="L1021" s="219"/>
      <c r="N1021" s="208" t="s">
        <v>7</v>
      </c>
      <c r="O1021" s="209"/>
      <c r="P1021" s="210" t="s">
        <v>8</v>
      </c>
      <c r="Q1021" s="211"/>
      <c r="S1021" s="216" t="s">
        <v>91</v>
      </c>
      <c r="T1021" s="217"/>
      <c r="U1021" s="218" t="s">
        <v>92</v>
      </c>
      <c r="V1021" s="219"/>
      <c r="W1021" s="22"/>
      <c r="X1021" s="208" t="s">
        <v>93</v>
      </c>
      <c r="Y1021" s="209"/>
      <c r="Z1021" s="210" t="s">
        <v>94</v>
      </c>
      <c r="AA1021" s="211"/>
      <c r="AB1021" s="22"/>
      <c r="AC1021" s="216" t="s">
        <v>3</v>
      </c>
      <c r="AD1021" s="217"/>
      <c r="AE1021" s="218" t="s">
        <v>2</v>
      </c>
      <c r="AF1021" s="219"/>
      <c r="AG1021" s="22"/>
      <c r="AH1021" s="208" t="s">
        <v>95</v>
      </c>
      <c r="AI1021" s="209"/>
      <c r="AJ1021" s="210" t="s">
        <v>96</v>
      </c>
      <c r="AK1021" s="211"/>
      <c r="AL1021" s="22"/>
      <c r="AM1021" s="216" t="s">
        <v>97</v>
      </c>
      <c r="AN1021" s="217"/>
      <c r="AO1021" s="218" t="s">
        <v>98</v>
      </c>
      <c r="AP1021" s="219"/>
      <c r="AR1021" s="208" t="s">
        <v>99</v>
      </c>
      <c r="AS1021" s="209"/>
      <c r="AT1021" s="210" t="s">
        <v>100</v>
      </c>
      <c r="AU1021" s="211"/>
      <c r="AW1021" s="48" t="s">
        <v>10</v>
      </c>
      <c r="AY1021" s="139" t="s">
        <v>47</v>
      </c>
      <c r="AZ1021" s="13"/>
      <c r="BA1021" s="36"/>
      <c r="BB1021" s="36"/>
      <c r="BC1021" s="36"/>
      <c r="BD1021" s="36"/>
    </row>
    <row r="1022" spans="2:56" ht="18.600000000000001" customHeight="1" thickTop="1" thickBot="1">
      <c r="D1022" s="1">
        <v>0</v>
      </c>
      <c r="E1022" s="8">
        <f t="shared" ref="E1022" si="5846">$E$9*$B1019</f>
        <v>1.6547932000000001</v>
      </c>
      <c r="F1022" s="2">
        <v>1</v>
      </c>
      <c r="G1022" s="8">
        <v>0</v>
      </c>
      <c r="I1022" s="1">
        <v>0</v>
      </c>
      <c r="J1022" s="9">
        <v>0</v>
      </c>
      <c r="K1022" s="2">
        <v>1</v>
      </c>
      <c r="L1022" s="8">
        <v>0</v>
      </c>
      <c r="N1022" s="1">
        <f t="shared" ref="N1022" si="5847">D1022*I1019+F1022*I1022-E1022*J1019-G1022*J1022</f>
        <v>0</v>
      </c>
      <c r="O1022" s="9">
        <f t="shared" ref="O1022" si="5848">(D1022*J1019+E1022*I1019+F1022*J1022+G1022*I1022)</f>
        <v>1.6547932000000001</v>
      </c>
      <c r="P1022" s="2">
        <f t="shared" ref="P1022" si="5849">D1022*K1019+F1022*K1022-E1022*L1019-G1022*L1022</f>
        <v>4.0775629160018418</v>
      </c>
      <c r="Q1022" s="8">
        <f t="shared" ref="Q1022" si="5850">(D1022*L1019+E1022*K1019+F1022*L1022+G1022*K1022)</f>
        <v>0</v>
      </c>
      <c r="S1022" s="1">
        <v>0</v>
      </c>
      <c r="T1022" s="8">
        <f t="shared" ref="T1022" si="5851">$T$9*$B1019</f>
        <v>3.5311268</v>
      </c>
      <c r="U1022" s="2">
        <v>1</v>
      </c>
      <c r="V1022" s="8">
        <v>0</v>
      </c>
      <c r="X1022" s="1">
        <f t="shared" ref="X1022" si="5852">N1022*S1019+P1022*S1022-O1022*T1019-Q1022*T1022</f>
        <v>0</v>
      </c>
      <c r="Y1022" s="9">
        <f t="shared" ref="Y1022" si="5853">(N1022*T1019+O1022*S1019+P1022*T1022+Q1022*S1022)</f>
        <v>16.053184891380251</v>
      </c>
      <c r="Z1022" s="2">
        <f t="shared" ref="Z1022" si="5854">N1022*U1019+P1022*U1022-O1022*V1019-Q1022*V1022</f>
        <v>4.0775629160018418</v>
      </c>
      <c r="AA1022" s="8">
        <f t="shared" ref="AA1022" si="5855">(N1022*V1019+O1022*U1019+P1022*V1022+Q1022*U1022)</f>
        <v>0</v>
      </c>
      <c r="AB1022" s="22"/>
      <c r="AC1022" s="1">
        <v>0</v>
      </c>
      <c r="AD1022" s="9">
        <v>0</v>
      </c>
      <c r="AE1022" s="2">
        <v>1</v>
      </c>
      <c r="AF1022" s="8">
        <v>0</v>
      </c>
      <c r="AH1022" s="1">
        <f t="shared" ref="AH1022" si="5856">X1022*AC1019+Z1022*AC1022-Y1022*AD1019-AA1022*AD1022</f>
        <v>0</v>
      </c>
      <c r="AI1022" s="9">
        <f t="shared" ref="AI1022" si="5857">(X1022*AD1019+Y1022*AC1019+Z1022*AD1022+AA1022*AC1022)</f>
        <v>16.053184891380251</v>
      </c>
      <c r="AJ1022" s="2">
        <f t="shared" ref="AJ1022" si="5858">X1022*AE1019+Z1022*AE1022-Y1022*AF1019-AA1022*AF1022</f>
        <v>-33.923773946009888</v>
      </c>
      <c r="AK1022" s="8">
        <f t="shared" ref="AK1022" si="5859">(X1022*AF1019+Y1022*AE1019+Z1022*AF1022+AA1022*AE1022)</f>
        <v>0</v>
      </c>
      <c r="AM1022" s="20">
        <f t="shared" ref="AM1022" si="5860">1/$AN$9</f>
        <v>1</v>
      </c>
      <c r="AN1022" s="27">
        <v>0</v>
      </c>
      <c r="AO1022" s="21">
        <v>1</v>
      </c>
      <c r="AP1022" s="26">
        <v>0</v>
      </c>
      <c r="AR1022" s="1">
        <f t="shared" ref="AR1022" si="5861">AH1022*AM1019+AJ1022*AM1022-AI1022*AN1019-AK1022*AN1022</f>
        <v>-33.923773946009888</v>
      </c>
      <c r="AS1022" s="9">
        <f t="shared" ref="AS1022" si="5862">(AH1022*AN1019+AI1022*AM1019+AJ1022*AN1022+AK1022*AM1022)</f>
        <v>16.053184891380251</v>
      </c>
      <c r="AT1022" s="2">
        <f t="shared" ref="AT1022" si="5863">AH1022*AO1019+AJ1022*AO1022-AI1022*AP1019-AK1022*AP1022</f>
        <v>-33.923773946009888</v>
      </c>
      <c r="AU1022" s="8">
        <f t="shared" ref="AU1022" si="5864">(AH1022*AP1019+AI1022*AO1019+AJ1022*AP1022+AK1022*AO1022)</f>
        <v>0</v>
      </c>
      <c r="AW1022" s="49">
        <f t="shared" ref="AW1022" si="5865">(180/PI())*ATAN(-1*(AS1019/AR1019))</f>
        <v>-64.76188074051565</v>
      </c>
      <c r="AY1022" s="140">
        <f t="shared" ref="AY1022" si="5866">20*LOG(((1-(10^(AW1019/20)^2)*(1-((1-AY1019)/(1+AY1019))^2))^0.5))</f>
        <v>-8.7871069189571372E-3</v>
      </c>
      <c r="AZ1022" s="13"/>
      <c r="BA1022" s="36"/>
      <c r="BB1022" s="36"/>
      <c r="BC1022" s="36"/>
      <c r="BD1022" s="36"/>
    </row>
    <row r="1023" spans="2:56" ht="18.600000000000001" customHeight="1">
      <c r="AY1023" s="37"/>
    </row>
    <row r="1024" spans="2:56" ht="18.600000000000001" customHeight="1" thickBot="1">
      <c r="D1024" s="22" t="s">
        <v>60</v>
      </c>
      <c r="E1024" s="22"/>
      <c r="F1024" s="22"/>
      <c r="G1024" s="22"/>
      <c r="H1024" s="22"/>
      <c r="I1024" s="22" t="s">
        <v>61</v>
      </c>
      <c r="J1024" s="22"/>
      <c r="K1024" s="22"/>
      <c r="L1024" s="22"/>
      <c r="M1024" s="23"/>
      <c r="N1024" s="23"/>
      <c r="O1024" s="28" t="s">
        <v>62</v>
      </c>
      <c r="P1024" s="23"/>
      <c r="Q1024" s="23"/>
      <c r="R1024" s="23"/>
      <c r="S1024" s="22"/>
      <c r="T1024" s="22" t="s">
        <v>63</v>
      </c>
      <c r="U1024" s="23"/>
      <c r="V1024" s="23"/>
      <c r="W1024" s="23"/>
      <c r="X1024" s="23"/>
      <c r="Y1024" s="28" t="s">
        <v>64</v>
      </c>
      <c r="Z1024" s="23"/>
      <c r="AA1024" s="23"/>
      <c r="AB1024" s="23"/>
      <c r="AC1024" s="28" t="s">
        <v>65</v>
      </c>
      <c r="AD1024" s="22"/>
      <c r="AE1024" s="22"/>
      <c r="AF1024" s="22"/>
      <c r="AG1024" s="22"/>
      <c r="AH1024" s="23"/>
      <c r="AI1024" s="28" t="s">
        <v>66</v>
      </c>
      <c r="AJ1024" s="23"/>
      <c r="AK1024" s="23"/>
      <c r="AL1024" s="22"/>
      <c r="AM1024" s="28" t="s">
        <v>67</v>
      </c>
      <c r="AN1024" s="22"/>
      <c r="AO1024" s="23"/>
      <c r="AP1024" s="23"/>
      <c r="AQ1024" s="23"/>
      <c r="AR1024" s="23"/>
      <c r="AS1024" s="28" t="s">
        <v>68</v>
      </c>
      <c r="AT1024" s="23"/>
      <c r="AU1024" s="23"/>
    </row>
    <row r="1025" spans="2:56" ht="18.600000000000001" customHeight="1" thickBot="1">
      <c r="B1025" s="11"/>
      <c r="D1025" s="212" t="s">
        <v>69</v>
      </c>
      <c r="E1025" s="213"/>
      <c r="F1025" s="214" t="s">
        <v>70</v>
      </c>
      <c r="G1025" s="215"/>
      <c r="H1025" s="207"/>
      <c r="I1025" s="212" t="s">
        <v>71</v>
      </c>
      <c r="J1025" s="213"/>
      <c r="K1025" s="214" t="s">
        <v>72</v>
      </c>
      <c r="L1025" s="215"/>
      <c r="M1025" s="23"/>
      <c r="N1025" s="208" t="s">
        <v>73</v>
      </c>
      <c r="O1025" s="209"/>
      <c r="P1025" s="210" t="s">
        <v>74</v>
      </c>
      <c r="Q1025" s="211"/>
      <c r="R1025" s="23"/>
      <c r="S1025" s="212" t="s">
        <v>75</v>
      </c>
      <c r="T1025" s="213"/>
      <c r="U1025" s="214" t="s">
        <v>76</v>
      </c>
      <c r="V1025" s="215"/>
      <c r="W1025" s="22"/>
      <c r="X1025" s="208" t="s">
        <v>77</v>
      </c>
      <c r="Y1025" s="209"/>
      <c r="Z1025" s="210" t="s">
        <v>78</v>
      </c>
      <c r="AA1025" s="211"/>
      <c r="AB1025" s="22"/>
      <c r="AC1025" s="212" t="s">
        <v>79</v>
      </c>
      <c r="AD1025" s="213"/>
      <c r="AE1025" s="214" t="s">
        <v>80</v>
      </c>
      <c r="AF1025" s="215"/>
      <c r="AG1025" s="22"/>
      <c r="AH1025" s="208" t="s">
        <v>81</v>
      </c>
      <c r="AI1025" s="209"/>
      <c r="AJ1025" s="210" t="s">
        <v>82</v>
      </c>
      <c r="AK1025" s="211"/>
      <c r="AL1025" s="22"/>
      <c r="AM1025" s="212" t="s">
        <v>83</v>
      </c>
      <c r="AN1025" s="213"/>
      <c r="AO1025" s="214" t="s">
        <v>84</v>
      </c>
      <c r="AP1025" s="215"/>
      <c r="AQ1025" s="23"/>
      <c r="AR1025" s="208" t="s">
        <v>85</v>
      </c>
      <c r="AS1025" s="209"/>
      <c r="AT1025" s="210" t="s">
        <v>86</v>
      </c>
      <c r="AU1025" s="211"/>
      <c r="AW1025" s="29" t="s">
        <v>4</v>
      </c>
      <c r="AY1025" s="136" t="s">
        <v>46</v>
      </c>
      <c r="AZ1025" s="13"/>
      <c r="BA1025" s="36"/>
      <c r="BB1025" s="36"/>
      <c r="BC1025" s="36"/>
      <c r="BD1025" s="36"/>
    </row>
    <row r="1026" spans="2:56" ht="18.600000000000001" customHeight="1" thickTop="1" thickBot="1">
      <c r="B1026" s="40">
        <v>2.94</v>
      </c>
      <c r="D1026" s="1">
        <v>1</v>
      </c>
      <c r="E1026" s="7">
        <v>0</v>
      </c>
      <c r="F1026" s="2">
        <v>0</v>
      </c>
      <c r="G1026" s="8">
        <v>0</v>
      </c>
      <c r="I1026" s="1">
        <v>1</v>
      </c>
      <c r="J1026" s="9">
        <v>0</v>
      </c>
      <c r="K1026" s="2">
        <v>0</v>
      </c>
      <c r="L1026" s="9">
        <f t="shared" ref="L1026" si="5867">IF(0=(1-$J$9*$K$9*$B1026^2),10^14,$B1026*$K$9/(1-$J$9*$K$9*$B1026^2))</f>
        <v>-1.8307567942273857</v>
      </c>
      <c r="N1026" s="1">
        <f t="shared" ref="N1026" si="5868">D1026*I1026+F1026*I1029-E1026*J1026-G1026*J1029</f>
        <v>1</v>
      </c>
      <c r="O1026" s="9">
        <f t="shared" ref="O1026" si="5869">(D1026*J1026+E1026*I1026+F1026*J1029+G1026*I1029)</f>
        <v>0</v>
      </c>
      <c r="P1026" s="2">
        <f t="shared" ref="P1026" si="5870">D1026*K1026+F1026*K1029-E1026*L1026-G1026*L1029</f>
        <v>0</v>
      </c>
      <c r="Q1026" s="8">
        <f t="shared" ref="Q1026" si="5871">(D1026*L1026+E1026*K1026+F1026*L1029+G1026*K1029)</f>
        <v>-1.8307567942273857</v>
      </c>
      <c r="S1026" s="1">
        <v>1</v>
      </c>
      <c r="T1026" s="7">
        <v>0</v>
      </c>
      <c r="U1026" s="2">
        <v>0</v>
      </c>
      <c r="V1026" s="8">
        <v>0</v>
      </c>
      <c r="X1026" s="1">
        <f t="shared" ref="X1026" si="5872">N1026*S1026+P1026*S1029-O1026*T1026-Q1026*T1029</f>
        <v>7.5089126980522307</v>
      </c>
      <c r="Y1026" s="9">
        <f t="shared" ref="Y1026" si="5873">(N1026*T1026+O1026*S1026+P1026*T1029+Q1026*S1029)</f>
        <v>0</v>
      </c>
      <c r="Z1026" s="2">
        <f t="shared" ref="Z1026" si="5874">N1026*U1026+P1026*U1029-O1026*V1026-Q1026*V1029</f>
        <v>0</v>
      </c>
      <c r="AA1026" s="8">
        <f t="shared" ref="AA1026" si="5875">(N1026*V1026+O1026*U1026+P1026*V1029+Q1026*U1029)</f>
        <v>-1.8307567942273857</v>
      </c>
      <c r="AB1026" s="22"/>
      <c r="AC1026" s="1">
        <v>1</v>
      </c>
      <c r="AD1026" s="9">
        <v>0</v>
      </c>
      <c r="AE1026" s="2">
        <v>0</v>
      </c>
      <c r="AF1026" s="9">
        <f t="shared" ref="AF1026" si="5876">$B1026*$AE$9</f>
        <v>2.3834286000000002</v>
      </c>
      <c r="AH1026" s="1">
        <f t="shared" ref="AH1026" si="5877">X1026*AC1026+Z1026*AC1029-Y1026*AD1026-AA1026*AD1029</f>
        <v>7.5089126980522307</v>
      </c>
      <c r="AI1026" s="9">
        <f t="shared" ref="AI1026" si="5878">(X1026*AD1026+Y1026*AC1026+Z1026*AD1029+AA1026*AC1029)</f>
        <v>0</v>
      </c>
      <c r="AJ1026" s="2">
        <f t="shared" ref="AJ1026" si="5879">X1026*AE1026+Z1026*AE1029-Y1026*AF1026-AA1026*AF1029</f>
        <v>0</v>
      </c>
      <c r="AK1026" s="8">
        <f t="shared" ref="AK1026" si="5880">(X1026*AF1026+Y1026*AE1026+Z1026*AF1029+AA1026*AE1029)</f>
        <v>16.066200485213464</v>
      </c>
      <c r="AM1026" s="18">
        <v>1</v>
      </c>
      <c r="AN1026" s="25">
        <v>0</v>
      </c>
      <c r="AO1026" s="14">
        <v>0</v>
      </c>
      <c r="AP1026" s="24">
        <v>0</v>
      </c>
      <c r="AR1026" s="1">
        <f t="shared" ref="AR1026" si="5881">AH1026*AM1026+AJ1026*AM1029-AI1026*AN1026-AK1026*AN1029</f>
        <v>7.5089126980522307</v>
      </c>
      <c r="AS1026" s="9">
        <f t="shared" ref="AS1026" si="5882">(AH1026*AN1026+AI1026*AM1026+AJ1026*AN1029+AK1026*AM1029)</f>
        <v>16.066200485213464</v>
      </c>
      <c r="AT1026" s="2">
        <f t="shared" ref="AT1026" si="5883">AH1026*AO1026+AJ1026*AO1029-AI1026*AP1026-AK1026*AP1029</f>
        <v>0</v>
      </c>
      <c r="AU1026" s="8">
        <f t="shared" ref="AU1026" si="5884">(AH1026*AP1026+AI1026*AO1026+AJ1026*AP1029+AK1026*AO1029)</f>
        <v>16.066200485213464</v>
      </c>
      <c r="AW1026" s="30">
        <f t="shared" ref="AW1026" si="5885">20*LOG(((1+$AN$9)/$AN$9)/((AR1026+AR1029)^2+(AS1026+AS1029)^2)^0.5)</f>
        <v>-26.402709356252814</v>
      </c>
      <c r="AY1026" s="137">
        <f t="shared" ref="AY1026" si="5886">((AR1026^2+AS1026^2)^0.5)/((AR1029^2+AS1029^2)^0.5)</f>
        <v>0.46886596513258177</v>
      </c>
      <c r="AZ1026" s="13"/>
      <c r="BA1026" s="36"/>
      <c r="BB1026" s="36"/>
      <c r="BC1026" s="36"/>
      <c r="BD1026" s="36"/>
    </row>
    <row r="1027" spans="2:56" ht="18.600000000000001" customHeight="1" thickBot="1">
      <c r="D1027" s="3"/>
      <c r="G1027" s="4"/>
      <c r="I1027" s="3"/>
      <c r="L1027" s="4"/>
      <c r="N1027" s="3"/>
      <c r="Q1027" s="4"/>
      <c r="S1027" s="3"/>
      <c r="V1027" s="4"/>
      <c r="X1027" s="3"/>
      <c r="AA1027" s="4"/>
      <c r="AC1027" s="3"/>
      <c r="AF1027" s="4"/>
      <c r="AH1027" s="3"/>
      <c r="AK1027" s="4"/>
      <c r="AM1027" s="18"/>
      <c r="AN1027" s="14"/>
      <c r="AO1027" s="14"/>
      <c r="AP1027" s="19"/>
      <c r="AR1027" s="3"/>
      <c r="AU1027" s="4"/>
      <c r="AY1027" s="138"/>
      <c r="AZ1027" s="13"/>
      <c r="BA1027" s="36"/>
      <c r="BB1027" s="36"/>
      <c r="BC1027" s="36"/>
      <c r="BD1027" s="36"/>
    </row>
    <row r="1028" spans="2:56" ht="18.600000000000001" customHeight="1" thickBot="1">
      <c r="D1028" s="216" t="s">
        <v>87</v>
      </c>
      <c r="E1028" s="217"/>
      <c r="F1028" s="218" t="s">
        <v>88</v>
      </c>
      <c r="G1028" s="219"/>
      <c r="H1028" s="207"/>
      <c r="I1028" s="216" t="s">
        <v>89</v>
      </c>
      <c r="J1028" s="217"/>
      <c r="K1028" s="218" t="s">
        <v>90</v>
      </c>
      <c r="L1028" s="219"/>
      <c r="N1028" s="208" t="s">
        <v>7</v>
      </c>
      <c r="O1028" s="209"/>
      <c r="P1028" s="210" t="s">
        <v>8</v>
      </c>
      <c r="Q1028" s="211"/>
      <c r="S1028" s="216" t="s">
        <v>91</v>
      </c>
      <c r="T1028" s="217"/>
      <c r="U1028" s="218" t="s">
        <v>92</v>
      </c>
      <c r="V1028" s="219"/>
      <c r="W1028" s="22"/>
      <c r="X1028" s="208" t="s">
        <v>93</v>
      </c>
      <c r="Y1028" s="209"/>
      <c r="Z1028" s="210" t="s">
        <v>94</v>
      </c>
      <c r="AA1028" s="211"/>
      <c r="AB1028" s="22"/>
      <c r="AC1028" s="216" t="s">
        <v>3</v>
      </c>
      <c r="AD1028" s="217"/>
      <c r="AE1028" s="218" t="s">
        <v>2</v>
      </c>
      <c r="AF1028" s="219"/>
      <c r="AG1028" s="22"/>
      <c r="AH1028" s="208" t="s">
        <v>95</v>
      </c>
      <c r="AI1028" s="209"/>
      <c r="AJ1028" s="210" t="s">
        <v>96</v>
      </c>
      <c r="AK1028" s="211"/>
      <c r="AL1028" s="22"/>
      <c r="AM1028" s="216" t="s">
        <v>97</v>
      </c>
      <c r="AN1028" s="217"/>
      <c r="AO1028" s="218" t="s">
        <v>98</v>
      </c>
      <c r="AP1028" s="219"/>
      <c r="AR1028" s="208" t="s">
        <v>99</v>
      </c>
      <c r="AS1028" s="209"/>
      <c r="AT1028" s="210" t="s">
        <v>100</v>
      </c>
      <c r="AU1028" s="211"/>
      <c r="AW1028" s="48" t="s">
        <v>10</v>
      </c>
      <c r="AY1028" s="139" t="s">
        <v>47</v>
      </c>
      <c r="AZ1028" s="13"/>
      <c r="BA1028" s="36"/>
      <c r="BB1028" s="36"/>
      <c r="BC1028" s="36"/>
      <c r="BD1028" s="36"/>
    </row>
    <row r="1029" spans="2:56" ht="18.600000000000001" customHeight="1" thickTop="1" thickBot="1">
      <c r="D1029" s="1">
        <v>0</v>
      </c>
      <c r="E1029" s="8">
        <f t="shared" ref="E1029" si="5887">$E$9*$B1026</f>
        <v>1.6661274000000001</v>
      </c>
      <c r="F1029" s="2">
        <v>1</v>
      </c>
      <c r="G1029" s="8">
        <v>0</v>
      </c>
      <c r="I1029" s="1">
        <v>0</v>
      </c>
      <c r="J1029" s="9">
        <v>0</v>
      </c>
      <c r="K1029" s="2">
        <v>1</v>
      </c>
      <c r="L1029" s="8">
        <v>0</v>
      </c>
      <c r="N1029" s="1">
        <f t="shared" ref="N1029" si="5888">D1029*I1026+F1029*I1029-E1029*J1026-G1029*J1029</f>
        <v>0</v>
      </c>
      <c r="O1029" s="9">
        <f t="shared" ref="O1029" si="5889">(D1029*J1026+E1029*I1026+F1029*J1029+G1029*I1029)</f>
        <v>1.6661274000000001</v>
      </c>
      <c r="P1029" s="2">
        <f t="shared" ref="P1029" si="5890">D1029*K1026+F1029*K1029-E1029*L1026-G1029*L1029</f>
        <v>4.0502740575984095</v>
      </c>
      <c r="Q1029" s="8">
        <f t="shared" ref="Q1029" si="5891">(D1029*L1026+E1029*K1026+F1029*L1029+G1029*K1029)</f>
        <v>0</v>
      </c>
      <c r="S1029" s="1">
        <v>0</v>
      </c>
      <c r="T1029" s="8">
        <f t="shared" ref="T1029" si="5892">$T$9*$B1026</f>
        <v>3.5553125999999997</v>
      </c>
      <c r="U1029" s="2">
        <v>1</v>
      </c>
      <c r="V1029" s="8">
        <v>0</v>
      </c>
      <c r="X1029" s="1">
        <f t="shared" ref="X1029" si="5893">N1029*S1026+P1029*S1029-O1029*T1026-Q1029*T1029</f>
        <v>0</v>
      </c>
      <c r="Y1029" s="9">
        <f t="shared" ref="Y1029" si="5894">(N1029*T1026+O1029*S1026+P1029*T1029+Q1029*S1029)</f>
        <v>16.066117790432749</v>
      </c>
      <c r="Z1029" s="2">
        <f t="shared" ref="Z1029" si="5895">N1029*U1026+P1029*U1029-O1029*V1026-Q1029*V1029</f>
        <v>4.0502740575984095</v>
      </c>
      <c r="AA1029" s="8">
        <f t="shared" ref="AA1029" si="5896">(N1029*V1026+O1029*U1026+P1029*V1029+Q1029*U1029)</f>
        <v>0</v>
      </c>
      <c r="AB1029" s="22"/>
      <c r="AC1029" s="1">
        <v>0</v>
      </c>
      <c r="AD1029" s="9">
        <v>0</v>
      </c>
      <c r="AE1029" s="2">
        <v>1</v>
      </c>
      <c r="AF1029" s="8">
        <v>0</v>
      </c>
      <c r="AH1029" s="1">
        <f t="shared" ref="AH1029" si="5897">X1029*AC1026+Z1029*AC1029-Y1029*AD1026-AA1029*AD1029</f>
        <v>0</v>
      </c>
      <c r="AI1029" s="9">
        <f t="shared" ref="AI1029" si="5898">(X1029*AD1026+Y1029*AC1026+Z1029*AD1029+AA1029*AC1029)</f>
        <v>16.066117790432749</v>
      </c>
      <c r="AJ1029" s="2">
        <f t="shared" ref="AJ1029" si="5899">X1029*AE1026+Z1029*AE1029-Y1029*AF1026-AA1029*AF1029</f>
        <v>-34.242170575087819</v>
      </c>
      <c r="AK1029" s="8">
        <f t="shared" ref="AK1029" si="5900">(X1029*AF1026+Y1029*AE1026+Z1029*AF1029+AA1029*AE1029)</f>
        <v>0</v>
      </c>
      <c r="AM1029" s="20">
        <f t="shared" ref="AM1029" si="5901">1/$AN$9</f>
        <v>1</v>
      </c>
      <c r="AN1029" s="27">
        <v>0</v>
      </c>
      <c r="AO1029" s="21">
        <v>1</v>
      </c>
      <c r="AP1029" s="26">
        <v>0</v>
      </c>
      <c r="AR1029" s="1">
        <f t="shared" ref="AR1029" si="5902">AH1029*AM1026+AJ1029*AM1029-AI1029*AN1026-AK1029*AN1029</f>
        <v>-34.242170575087819</v>
      </c>
      <c r="AS1029" s="9">
        <f t="shared" ref="AS1029" si="5903">(AH1029*AN1026+AI1029*AM1026+AJ1029*AN1029+AK1029*AM1029)</f>
        <v>16.066117790432749</v>
      </c>
      <c r="AT1029" s="2">
        <f t="shared" ref="AT1029" si="5904">AH1029*AO1026+AJ1029*AO1029-AI1029*AP1026-AK1029*AP1029</f>
        <v>-34.242170575087819</v>
      </c>
      <c r="AU1029" s="8">
        <f t="shared" ref="AU1029" si="5905">(AH1029*AP1026+AI1029*AO1026+AJ1029*AP1029+AK1029*AO1029)</f>
        <v>0</v>
      </c>
      <c r="AW1029" s="49">
        <f t="shared" ref="AW1029" si="5906">(180/PI())*ATAN(-1*(AS1026/AR1026))</f>
        <v>-64.949870104871025</v>
      </c>
      <c r="AY1029" s="140">
        <f t="shared" ref="AY1029" si="5907">20*LOG(((1-(10^(AW1026/20)^2)*(1-((1-AY1026)/(1+AY1026))^2))^0.5))</f>
        <v>-8.6514766828962673E-3</v>
      </c>
      <c r="AZ1029" s="13"/>
      <c r="BA1029" s="36"/>
      <c r="BB1029" s="36"/>
      <c r="BC1029" s="36"/>
      <c r="BD1029" s="36"/>
    </row>
    <row r="1030" spans="2:56" ht="18.600000000000001" customHeight="1">
      <c r="AY1030" s="37"/>
    </row>
    <row r="1031" spans="2:56" ht="18.600000000000001" customHeight="1" thickBot="1">
      <c r="D1031" s="22" t="s">
        <v>60</v>
      </c>
      <c r="E1031" s="22"/>
      <c r="F1031" s="22"/>
      <c r="G1031" s="22"/>
      <c r="H1031" s="22"/>
      <c r="I1031" s="22" t="s">
        <v>61</v>
      </c>
      <c r="J1031" s="22"/>
      <c r="K1031" s="22"/>
      <c r="L1031" s="22"/>
      <c r="M1031" s="23"/>
      <c r="N1031" s="23"/>
      <c r="O1031" s="28" t="s">
        <v>62</v>
      </c>
      <c r="P1031" s="23"/>
      <c r="Q1031" s="23"/>
      <c r="R1031" s="23"/>
      <c r="S1031" s="22"/>
      <c r="T1031" s="22" t="s">
        <v>63</v>
      </c>
      <c r="U1031" s="23"/>
      <c r="V1031" s="23"/>
      <c r="W1031" s="23"/>
      <c r="X1031" s="23"/>
      <c r="Y1031" s="28" t="s">
        <v>64</v>
      </c>
      <c r="Z1031" s="23"/>
      <c r="AA1031" s="23"/>
      <c r="AB1031" s="23"/>
      <c r="AC1031" s="28" t="s">
        <v>65</v>
      </c>
      <c r="AD1031" s="22"/>
      <c r="AE1031" s="22"/>
      <c r="AF1031" s="22"/>
      <c r="AG1031" s="22"/>
      <c r="AH1031" s="23"/>
      <c r="AI1031" s="28" t="s">
        <v>66</v>
      </c>
      <c r="AJ1031" s="23"/>
      <c r="AK1031" s="23"/>
      <c r="AL1031" s="22"/>
      <c r="AM1031" s="28" t="s">
        <v>67</v>
      </c>
      <c r="AN1031" s="22"/>
      <c r="AO1031" s="23"/>
      <c r="AP1031" s="23"/>
      <c r="AQ1031" s="23"/>
      <c r="AR1031" s="23"/>
      <c r="AS1031" s="28" t="s">
        <v>68</v>
      </c>
      <c r="AT1031" s="23"/>
      <c r="AU1031" s="23"/>
    </row>
    <row r="1032" spans="2:56" ht="18.600000000000001" customHeight="1" thickBot="1">
      <c r="B1032" s="11"/>
      <c r="D1032" s="212" t="s">
        <v>69</v>
      </c>
      <c r="E1032" s="213"/>
      <c r="F1032" s="214" t="s">
        <v>70</v>
      </c>
      <c r="G1032" s="215"/>
      <c r="H1032" s="207"/>
      <c r="I1032" s="212" t="s">
        <v>71</v>
      </c>
      <c r="J1032" s="213"/>
      <c r="K1032" s="214" t="s">
        <v>72</v>
      </c>
      <c r="L1032" s="215"/>
      <c r="M1032" s="23"/>
      <c r="N1032" s="208" t="s">
        <v>73</v>
      </c>
      <c r="O1032" s="209"/>
      <c r="P1032" s="210" t="s">
        <v>74</v>
      </c>
      <c r="Q1032" s="211"/>
      <c r="R1032" s="23"/>
      <c r="S1032" s="212" t="s">
        <v>75</v>
      </c>
      <c r="T1032" s="213"/>
      <c r="U1032" s="214" t="s">
        <v>76</v>
      </c>
      <c r="V1032" s="215"/>
      <c r="W1032" s="22"/>
      <c r="X1032" s="208" t="s">
        <v>77</v>
      </c>
      <c r="Y1032" s="209"/>
      <c r="Z1032" s="210" t="s">
        <v>78</v>
      </c>
      <c r="AA1032" s="211"/>
      <c r="AB1032" s="22"/>
      <c r="AC1032" s="212" t="s">
        <v>79</v>
      </c>
      <c r="AD1032" s="213"/>
      <c r="AE1032" s="214" t="s">
        <v>80</v>
      </c>
      <c r="AF1032" s="215"/>
      <c r="AG1032" s="22"/>
      <c r="AH1032" s="208" t="s">
        <v>81</v>
      </c>
      <c r="AI1032" s="209"/>
      <c r="AJ1032" s="210" t="s">
        <v>82</v>
      </c>
      <c r="AK1032" s="211"/>
      <c r="AL1032" s="22"/>
      <c r="AM1032" s="212" t="s">
        <v>83</v>
      </c>
      <c r="AN1032" s="213"/>
      <c r="AO1032" s="214" t="s">
        <v>84</v>
      </c>
      <c r="AP1032" s="215"/>
      <c r="AQ1032" s="23"/>
      <c r="AR1032" s="208" t="s">
        <v>85</v>
      </c>
      <c r="AS1032" s="209"/>
      <c r="AT1032" s="210" t="s">
        <v>86</v>
      </c>
      <c r="AU1032" s="211"/>
      <c r="AW1032" s="29" t="s">
        <v>4</v>
      </c>
      <c r="AY1032" s="136" t="s">
        <v>46</v>
      </c>
      <c r="AZ1032" s="13"/>
      <c r="BA1032" s="36"/>
      <c r="BB1032" s="36"/>
      <c r="BC1032" s="36"/>
      <c r="BD1032" s="36"/>
    </row>
    <row r="1033" spans="2:56" ht="18.600000000000001" customHeight="1" thickTop="1" thickBot="1">
      <c r="B1033" s="40">
        <v>2.96</v>
      </c>
      <c r="D1033" s="1">
        <v>1</v>
      </c>
      <c r="E1033" s="7">
        <v>0</v>
      </c>
      <c r="F1033" s="2">
        <v>0</v>
      </c>
      <c r="G1033" s="8">
        <v>0</v>
      </c>
      <c r="I1033" s="1">
        <v>1</v>
      </c>
      <c r="J1033" s="9">
        <v>0</v>
      </c>
      <c r="K1033" s="2">
        <v>0</v>
      </c>
      <c r="L1033" s="9">
        <f t="shared" ref="L1033" si="5908">IF(0=(1-$J$9*$K$9*$B1033^2),10^14,$B1033*$K$9/(1-$J$9*$K$9*$B1033^2))</f>
        <v>-1.8027249116459587</v>
      </c>
      <c r="N1033" s="1">
        <f t="shared" ref="N1033" si="5909">D1033*I1033+F1033*I1036-E1033*J1033-G1033*J1036</f>
        <v>1</v>
      </c>
      <c r="O1033" s="9">
        <f t="shared" ref="O1033" si="5910">(D1033*J1033+E1033*I1033+F1033*J1036+G1033*I1036)</f>
        <v>0</v>
      </c>
      <c r="P1033" s="2">
        <f t="shared" ref="P1033" si="5911">D1033*K1033+F1033*K1036-E1033*L1033-G1033*L1036</f>
        <v>0</v>
      </c>
      <c r="Q1033" s="8">
        <f t="shared" ref="Q1033" si="5912">(D1033*L1033+E1033*K1033+F1033*L1036+G1033*K1036)</f>
        <v>-1.8027249116459587</v>
      </c>
      <c r="S1033" s="1">
        <v>1</v>
      </c>
      <c r="T1033" s="7">
        <v>0</v>
      </c>
      <c r="U1033" s="2">
        <v>0</v>
      </c>
      <c r="V1033" s="8">
        <v>0</v>
      </c>
      <c r="X1033" s="1">
        <f t="shared" ref="X1033" si="5913">N1033*S1033+P1033*S1036-O1033*T1033-Q1033*T1036</f>
        <v>7.4528509368768505</v>
      </c>
      <c r="Y1033" s="9">
        <f t="shared" ref="Y1033" si="5914">(N1033*T1033+O1033*S1033+P1033*T1036+Q1033*S1036)</f>
        <v>0</v>
      </c>
      <c r="Z1033" s="2">
        <f t="shared" ref="Z1033" si="5915">N1033*U1033+P1033*U1036-O1033*V1033-Q1033*V1036</f>
        <v>0</v>
      </c>
      <c r="AA1033" s="8">
        <f t="shared" ref="AA1033" si="5916">(N1033*V1033+O1033*U1033+P1033*V1036+Q1033*U1036)</f>
        <v>-1.8027249116459587</v>
      </c>
      <c r="AB1033" s="22"/>
      <c r="AC1033" s="1">
        <v>1</v>
      </c>
      <c r="AD1033" s="9">
        <v>0</v>
      </c>
      <c r="AE1033" s="2">
        <v>0</v>
      </c>
      <c r="AF1033" s="9">
        <f t="shared" ref="AF1033" si="5917">$B1033*$AE$9</f>
        <v>2.3996423999999998</v>
      </c>
      <c r="AH1033" s="1">
        <f t="shared" ref="AH1033" si="5918">X1033*AC1033+Z1033*AC1036-Y1033*AD1033-AA1033*AD1036</f>
        <v>7.4528509368768505</v>
      </c>
      <c r="AI1033" s="9">
        <f t="shared" ref="AI1033" si="5919">(X1033*AD1033+Y1033*AC1033+Z1033*AD1036+AA1033*AC1036)</f>
        <v>0</v>
      </c>
      <c r="AJ1033" s="2">
        <f t="shared" ref="AJ1033" si="5920">X1033*AE1033+Z1033*AE1036-Y1033*AF1033-AA1033*AF1036</f>
        <v>0</v>
      </c>
      <c r="AK1033" s="8">
        <f t="shared" ref="AK1033" si="5921">(X1033*AF1033+Y1033*AE1033+Z1033*AF1036+AA1033*AE1036)</f>
        <v>16.081452197363454</v>
      </c>
      <c r="AM1033" s="18">
        <v>1</v>
      </c>
      <c r="AN1033" s="25">
        <v>0</v>
      </c>
      <c r="AO1033" s="14">
        <v>0</v>
      </c>
      <c r="AP1033" s="24">
        <v>0</v>
      </c>
      <c r="AR1033" s="1">
        <f t="shared" ref="AR1033" si="5922">AH1033*AM1033+AJ1033*AM1036-AI1033*AN1033-AK1033*AN1036</f>
        <v>7.4528509368768505</v>
      </c>
      <c r="AS1033" s="9">
        <f t="shared" ref="AS1033" si="5923">(AH1033*AN1033+AI1033*AM1033+AJ1033*AN1036+AK1033*AM1036)</f>
        <v>16.081452197363454</v>
      </c>
      <c r="AT1033" s="2">
        <f t="shared" ref="AT1033" si="5924">AH1033*AO1033+AJ1033*AO1036-AI1033*AP1033-AK1033*AP1036</f>
        <v>0</v>
      </c>
      <c r="AU1033" s="8">
        <f t="shared" ref="AU1033" si="5925">(AH1033*AP1033+AI1033*AO1033+AJ1033*AP1036+AK1033*AO1036)</f>
        <v>16.081452197363454</v>
      </c>
      <c r="AW1033" s="30">
        <f t="shared" ref="AW1033" si="5926">20*LOG(((1+$AN$9)/$AN$9)/((AR1033+AR1036)^2+(AS1033+AS1036)^2)^0.5)</f>
        <v>-26.45801553393472</v>
      </c>
      <c r="AY1033" s="137">
        <f t="shared" ref="AY1033" si="5927">((AR1033^2+AS1033^2)^0.5)/((AR1036^2+AS1036^2)^0.5)</f>
        <v>0.46492568955306812</v>
      </c>
      <c r="AZ1033" s="13"/>
      <c r="BA1033" s="36"/>
      <c r="BB1033" s="36"/>
      <c r="BC1033" s="36"/>
      <c r="BD1033" s="36"/>
    </row>
    <row r="1034" spans="2:56" ht="18.600000000000001" customHeight="1" thickBot="1">
      <c r="D1034" s="3"/>
      <c r="G1034" s="4"/>
      <c r="I1034" s="3"/>
      <c r="L1034" s="4"/>
      <c r="N1034" s="3"/>
      <c r="Q1034" s="4"/>
      <c r="S1034" s="3"/>
      <c r="V1034" s="4"/>
      <c r="X1034" s="3"/>
      <c r="AA1034" s="4"/>
      <c r="AC1034" s="3"/>
      <c r="AF1034" s="4"/>
      <c r="AH1034" s="3"/>
      <c r="AK1034" s="4"/>
      <c r="AM1034" s="18"/>
      <c r="AN1034" s="14"/>
      <c r="AO1034" s="14"/>
      <c r="AP1034" s="19"/>
      <c r="AR1034" s="3"/>
      <c r="AU1034" s="4"/>
      <c r="AY1034" s="138"/>
      <c r="AZ1034" s="13"/>
      <c r="BA1034" s="36"/>
      <c r="BB1034" s="36"/>
      <c r="BC1034" s="36"/>
      <c r="BD1034" s="36"/>
    </row>
    <row r="1035" spans="2:56" ht="18.600000000000001" customHeight="1" thickBot="1">
      <c r="D1035" s="216" t="s">
        <v>87</v>
      </c>
      <c r="E1035" s="217"/>
      <c r="F1035" s="218" t="s">
        <v>88</v>
      </c>
      <c r="G1035" s="219"/>
      <c r="H1035" s="207"/>
      <c r="I1035" s="216" t="s">
        <v>89</v>
      </c>
      <c r="J1035" s="217"/>
      <c r="K1035" s="218" t="s">
        <v>90</v>
      </c>
      <c r="L1035" s="219"/>
      <c r="N1035" s="208" t="s">
        <v>7</v>
      </c>
      <c r="O1035" s="209"/>
      <c r="P1035" s="210" t="s">
        <v>8</v>
      </c>
      <c r="Q1035" s="211"/>
      <c r="S1035" s="216" t="s">
        <v>91</v>
      </c>
      <c r="T1035" s="217"/>
      <c r="U1035" s="218" t="s">
        <v>92</v>
      </c>
      <c r="V1035" s="219"/>
      <c r="W1035" s="22"/>
      <c r="X1035" s="208" t="s">
        <v>93</v>
      </c>
      <c r="Y1035" s="209"/>
      <c r="Z1035" s="210" t="s">
        <v>94</v>
      </c>
      <c r="AA1035" s="211"/>
      <c r="AB1035" s="22"/>
      <c r="AC1035" s="216" t="s">
        <v>3</v>
      </c>
      <c r="AD1035" s="217"/>
      <c r="AE1035" s="218" t="s">
        <v>2</v>
      </c>
      <c r="AF1035" s="219"/>
      <c r="AG1035" s="22"/>
      <c r="AH1035" s="208" t="s">
        <v>95</v>
      </c>
      <c r="AI1035" s="209"/>
      <c r="AJ1035" s="210" t="s">
        <v>96</v>
      </c>
      <c r="AK1035" s="211"/>
      <c r="AL1035" s="22"/>
      <c r="AM1035" s="216" t="s">
        <v>97</v>
      </c>
      <c r="AN1035" s="217"/>
      <c r="AO1035" s="218" t="s">
        <v>98</v>
      </c>
      <c r="AP1035" s="219"/>
      <c r="AR1035" s="208" t="s">
        <v>99</v>
      </c>
      <c r="AS1035" s="209"/>
      <c r="AT1035" s="210" t="s">
        <v>100</v>
      </c>
      <c r="AU1035" s="211"/>
      <c r="AW1035" s="48" t="s">
        <v>10</v>
      </c>
      <c r="AY1035" s="139" t="s">
        <v>47</v>
      </c>
      <c r="AZ1035" s="13"/>
      <c r="BA1035" s="36"/>
      <c r="BB1035" s="36"/>
      <c r="BC1035" s="36"/>
      <c r="BD1035" s="36"/>
    </row>
    <row r="1036" spans="2:56" ht="18.600000000000001" customHeight="1" thickTop="1" thickBot="1">
      <c r="D1036" s="1">
        <v>0</v>
      </c>
      <c r="E1036" s="8">
        <f t="shared" ref="E1036" si="5928">$E$9*$B1033</f>
        <v>1.6774616000000002</v>
      </c>
      <c r="F1036" s="2">
        <v>1</v>
      </c>
      <c r="G1036" s="8">
        <v>0</v>
      </c>
      <c r="I1036" s="1">
        <v>0</v>
      </c>
      <c r="J1036" s="9">
        <v>0</v>
      </c>
      <c r="K1036" s="2">
        <v>1</v>
      </c>
      <c r="L1036" s="8">
        <v>0</v>
      </c>
      <c r="N1036" s="1">
        <f t="shared" ref="N1036" si="5929">D1036*I1033+F1036*I1036-E1036*J1033-G1036*J1036</f>
        <v>0</v>
      </c>
      <c r="O1036" s="9">
        <f t="shared" ref="O1036" si="5930">(D1036*J1033+E1036*I1033+F1036*J1036+G1036*I1036)</f>
        <v>1.6774616000000002</v>
      </c>
      <c r="P1036" s="2">
        <f t="shared" ref="P1036" si="5931">D1036*K1033+F1036*K1036-E1036*L1033-G1036*L1036</f>
        <v>4.0240018146494894</v>
      </c>
      <c r="Q1036" s="8">
        <f t="shared" ref="Q1036" si="5932">(D1036*L1033+E1036*K1033+F1036*L1036+G1036*K1036)</f>
        <v>0</v>
      </c>
      <c r="S1036" s="1">
        <v>0</v>
      </c>
      <c r="T1036" s="8">
        <f t="shared" ref="T1036" si="5933">$T$9*$B1033</f>
        <v>3.5794983999999999</v>
      </c>
      <c r="U1036" s="2">
        <v>1</v>
      </c>
      <c r="V1036" s="8">
        <v>0</v>
      </c>
      <c r="X1036" s="1">
        <f t="shared" ref="X1036" si="5934">N1036*S1033+P1036*S1036-O1036*T1033-Q1036*T1036</f>
        <v>0</v>
      </c>
      <c r="Y1036" s="9">
        <f t="shared" ref="Y1036" si="5935">(N1036*T1033+O1036*S1033+P1036*T1036+Q1036*S1036)</f>
        <v>16.081369657134942</v>
      </c>
      <c r="Z1036" s="2">
        <f t="shared" ref="Z1036" si="5936">N1036*U1033+P1036*U1036-O1036*V1033-Q1036*V1036</f>
        <v>4.0240018146494894</v>
      </c>
      <c r="AA1036" s="8">
        <f t="shared" ref="AA1036" si="5937">(N1036*V1033+O1036*U1033+P1036*V1036+Q1036*U1036)</f>
        <v>0</v>
      </c>
      <c r="AB1036" s="22"/>
      <c r="AC1036" s="1">
        <v>0</v>
      </c>
      <c r="AD1036" s="9">
        <v>0</v>
      </c>
      <c r="AE1036" s="2">
        <v>1</v>
      </c>
      <c r="AF1036" s="8">
        <v>0</v>
      </c>
      <c r="AH1036" s="1">
        <f t="shared" ref="AH1036" si="5938">X1036*AC1033+Z1036*AC1036-Y1036*AD1033-AA1036*AD1036</f>
        <v>0</v>
      </c>
      <c r="AI1036" s="9">
        <f t="shared" ref="AI1036" si="5939">(X1036*AD1033+Y1036*AC1033+Z1036*AD1036+AA1036*AC1036)</f>
        <v>16.081369657134942</v>
      </c>
      <c r="AJ1036" s="2">
        <f t="shared" ref="AJ1036" si="5940">X1036*AE1033+Z1036*AE1036-Y1036*AF1033-AA1036*AF1036</f>
        <v>-34.565534664684982</v>
      </c>
      <c r="AK1036" s="8">
        <f t="shared" ref="AK1036" si="5941">(X1036*AF1033+Y1036*AE1033+Z1036*AF1036+AA1036*AE1036)</f>
        <v>0</v>
      </c>
      <c r="AM1036" s="20">
        <f t="shared" ref="AM1036" si="5942">1/$AN$9</f>
        <v>1</v>
      </c>
      <c r="AN1036" s="27">
        <v>0</v>
      </c>
      <c r="AO1036" s="21">
        <v>1</v>
      </c>
      <c r="AP1036" s="26">
        <v>0</v>
      </c>
      <c r="AR1036" s="1">
        <f t="shared" ref="AR1036" si="5943">AH1036*AM1033+AJ1036*AM1036-AI1036*AN1033-AK1036*AN1036</f>
        <v>-34.565534664684982</v>
      </c>
      <c r="AS1036" s="9">
        <f t="shared" ref="AS1036" si="5944">(AH1036*AN1033+AI1036*AM1033+AJ1036*AN1036+AK1036*AM1036)</f>
        <v>16.081369657134942</v>
      </c>
      <c r="AT1036" s="2">
        <f t="shared" ref="AT1036" si="5945">AH1036*AO1033+AJ1036*AO1036-AI1036*AP1033-AK1036*AP1036</f>
        <v>-34.565534664684982</v>
      </c>
      <c r="AU1036" s="8">
        <f t="shared" ref="AU1036" si="5946">(AH1036*AP1033+AI1036*AO1033+AJ1036*AP1036+AK1036*AO1036)</f>
        <v>0</v>
      </c>
      <c r="AW1036" s="49">
        <f t="shared" ref="AW1036" si="5947">(180/PI())*ATAN(-1*(AS1033/AR1033))</f>
        <v>-65.134923034991075</v>
      </c>
      <c r="AY1036" s="140">
        <f t="shared" ref="AY1036" si="5948">20*LOG(((1-(10^(AW1033/20)^2)*(1-((1-AY1033)/(1+AY1033))^2))^0.5))</f>
        <v>-8.5157091304599725E-3</v>
      </c>
      <c r="AZ1036" s="13"/>
      <c r="BA1036" s="36"/>
      <c r="BB1036" s="36"/>
      <c r="BC1036" s="36"/>
      <c r="BD1036" s="36"/>
    </row>
    <row r="1037" spans="2:56" ht="18.600000000000001" customHeight="1">
      <c r="AY1037" s="37"/>
    </row>
    <row r="1038" spans="2:56" ht="18.600000000000001" customHeight="1" thickBot="1">
      <c r="D1038" s="22" t="s">
        <v>60</v>
      </c>
      <c r="E1038" s="22"/>
      <c r="F1038" s="22"/>
      <c r="G1038" s="22"/>
      <c r="H1038" s="22"/>
      <c r="I1038" s="22" t="s">
        <v>61</v>
      </c>
      <c r="J1038" s="22"/>
      <c r="K1038" s="22"/>
      <c r="L1038" s="22"/>
      <c r="M1038" s="23"/>
      <c r="N1038" s="23"/>
      <c r="O1038" s="28" t="s">
        <v>62</v>
      </c>
      <c r="P1038" s="23"/>
      <c r="Q1038" s="23"/>
      <c r="R1038" s="23"/>
      <c r="S1038" s="22"/>
      <c r="T1038" s="22" t="s">
        <v>63</v>
      </c>
      <c r="U1038" s="23"/>
      <c r="V1038" s="23"/>
      <c r="W1038" s="23"/>
      <c r="X1038" s="23"/>
      <c r="Y1038" s="28" t="s">
        <v>64</v>
      </c>
      <c r="Z1038" s="23"/>
      <c r="AA1038" s="23"/>
      <c r="AB1038" s="23"/>
      <c r="AC1038" s="28" t="s">
        <v>65</v>
      </c>
      <c r="AD1038" s="22"/>
      <c r="AE1038" s="22"/>
      <c r="AF1038" s="22"/>
      <c r="AG1038" s="22"/>
      <c r="AH1038" s="23"/>
      <c r="AI1038" s="28" t="s">
        <v>66</v>
      </c>
      <c r="AJ1038" s="23"/>
      <c r="AK1038" s="23"/>
      <c r="AL1038" s="22"/>
      <c r="AM1038" s="28" t="s">
        <v>67</v>
      </c>
      <c r="AN1038" s="22"/>
      <c r="AO1038" s="23"/>
      <c r="AP1038" s="23"/>
      <c r="AQ1038" s="23"/>
      <c r="AR1038" s="23"/>
      <c r="AS1038" s="28" t="s">
        <v>68</v>
      </c>
      <c r="AT1038" s="23"/>
      <c r="AU1038" s="23"/>
    </row>
    <row r="1039" spans="2:56" ht="18.600000000000001" customHeight="1" thickBot="1">
      <c r="B1039" s="11"/>
      <c r="D1039" s="212" t="s">
        <v>69</v>
      </c>
      <c r="E1039" s="213"/>
      <c r="F1039" s="214" t="s">
        <v>70</v>
      </c>
      <c r="G1039" s="215"/>
      <c r="H1039" s="207"/>
      <c r="I1039" s="212" t="s">
        <v>71</v>
      </c>
      <c r="J1039" s="213"/>
      <c r="K1039" s="214" t="s">
        <v>72</v>
      </c>
      <c r="L1039" s="215"/>
      <c r="M1039" s="23"/>
      <c r="N1039" s="208" t="s">
        <v>73</v>
      </c>
      <c r="O1039" s="209"/>
      <c r="P1039" s="210" t="s">
        <v>74</v>
      </c>
      <c r="Q1039" s="211"/>
      <c r="R1039" s="23"/>
      <c r="S1039" s="212" t="s">
        <v>75</v>
      </c>
      <c r="T1039" s="213"/>
      <c r="U1039" s="214" t="s">
        <v>76</v>
      </c>
      <c r="V1039" s="215"/>
      <c r="W1039" s="22"/>
      <c r="X1039" s="208" t="s">
        <v>77</v>
      </c>
      <c r="Y1039" s="209"/>
      <c r="Z1039" s="210" t="s">
        <v>78</v>
      </c>
      <c r="AA1039" s="211"/>
      <c r="AB1039" s="22"/>
      <c r="AC1039" s="212" t="s">
        <v>79</v>
      </c>
      <c r="AD1039" s="213"/>
      <c r="AE1039" s="214" t="s">
        <v>80</v>
      </c>
      <c r="AF1039" s="215"/>
      <c r="AG1039" s="22"/>
      <c r="AH1039" s="208" t="s">
        <v>81</v>
      </c>
      <c r="AI1039" s="209"/>
      <c r="AJ1039" s="210" t="s">
        <v>82</v>
      </c>
      <c r="AK1039" s="211"/>
      <c r="AL1039" s="22"/>
      <c r="AM1039" s="212" t="s">
        <v>83</v>
      </c>
      <c r="AN1039" s="213"/>
      <c r="AO1039" s="214" t="s">
        <v>84</v>
      </c>
      <c r="AP1039" s="215"/>
      <c r="AQ1039" s="23"/>
      <c r="AR1039" s="208" t="s">
        <v>85</v>
      </c>
      <c r="AS1039" s="209"/>
      <c r="AT1039" s="210" t="s">
        <v>86</v>
      </c>
      <c r="AU1039" s="211"/>
      <c r="AW1039" s="29" t="s">
        <v>4</v>
      </c>
      <c r="AY1039" s="136" t="s">
        <v>46</v>
      </c>
      <c r="AZ1039" s="13"/>
      <c r="BA1039" s="36"/>
      <c r="BB1039" s="36"/>
      <c r="BC1039" s="36"/>
      <c r="BD1039" s="36"/>
    </row>
    <row r="1040" spans="2:56" ht="18.600000000000001" customHeight="1" thickTop="1" thickBot="1">
      <c r="B1040" s="40">
        <v>2.98</v>
      </c>
      <c r="D1040" s="1">
        <v>1</v>
      </c>
      <c r="E1040" s="7">
        <v>0</v>
      </c>
      <c r="F1040" s="2">
        <v>0</v>
      </c>
      <c r="G1040" s="8">
        <v>0</v>
      </c>
      <c r="I1040" s="1">
        <v>1</v>
      </c>
      <c r="J1040" s="9">
        <v>0</v>
      </c>
      <c r="K1040" s="2">
        <v>0</v>
      </c>
      <c r="L1040" s="9">
        <f t="shared" ref="L1040" si="5949">IF(0=(1-$J$9*$K$9*$B1040^2),10^14,$B1040*$K$9/(1-$J$9*$K$9*$B1040^2))</f>
        <v>-1.7756392631175606</v>
      </c>
      <c r="N1040" s="1">
        <f t="shared" ref="N1040" si="5950">D1040*I1040+F1040*I1043-E1040*J1040-G1040*J1043</f>
        <v>1</v>
      </c>
      <c r="O1040" s="9">
        <f t="shared" ref="O1040" si="5951">(D1040*J1040+E1040*I1040+F1040*J1043+G1040*I1043)</f>
        <v>0</v>
      </c>
      <c r="P1040" s="2">
        <f t="shared" ref="P1040" si="5952">D1040*K1040+F1040*K1043-E1040*L1040-G1040*L1043</f>
        <v>0</v>
      </c>
      <c r="Q1040" s="8">
        <f t="shared" ref="Q1040" si="5953">(D1040*L1040+E1040*K1040+F1040*L1043+G1040*K1043)</f>
        <v>-1.7756392631175606</v>
      </c>
      <c r="S1040" s="1">
        <v>1</v>
      </c>
      <c r="T1040" s="7">
        <v>0</v>
      </c>
      <c r="U1040" s="2">
        <v>0</v>
      </c>
      <c r="V1040" s="8">
        <v>0</v>
      </c>
      <c r="X1040" s="1">
        <f t="shared" ref="X1040" si="5954">N1040*S1040+P1040*S1043-O1040*T1040-Q1040*T1043</f>
        <v>7.3988431573963958</v>
      </c>
      <c r="Y1040" s="9">
        <f t="shared" ref="Y1040" si="5955">(N1040*T1040+O1040*S1040+P1040*T1043+Q1040*S1043)</f>
        <v>0</v>
      </c>
      <c r="Z1040" s="2">
        <f t="shared" ref="Z1040" si="5956">N1040*U1040+P1040*U1043-O1040*V1040-Q1040*V1043</f>
        <v>0</v>
      </c>
      <c r="AA1040" s="8">
        <f t="shared" ref="AA1040" si="5957">(N1040*V1040+O1040*U1040+P1040*V1043+Q1040*U1043)</f>
        <v>-1.7756392631175606</v>
      </c>
      <c r="AB1040" s="22"/>
      <c r="AC1040" s="1">
        <v>1</v>
      </c>
      <c r="AD1040" s="9">
        <v>0</v>
      </c>
      <c r="AE1040" s="2">
        <v>0</v>
      </c>
      <c r="AF1040" s="9">
        <f t="shared" ref="AF1040" si="5958">$B1040*$AE$9</f>
        <v>2.4158561999999999</v>
      </c>
      <c r="AH1040" s="1">
        <f t="shared" ref="AH1040" si="5959">X1040*AC1040+Z1040*AC1043-Y1040*AD1040-AA1040*AD1043</f>
        <v>7.3988431573963958</v>
      </c>
      <c r="AI1040" s="9">
        <f t="shared" ref="AI1040" si="5960">(X1040*AD1040+Y1040*AC1040+Z1040*AD1043+AA1040*AC1043)</f>
        <v>0</v>
      </c>
      <c r="AJ1040" s="2">
        <f t="shared" ref="AJ1040" si="5961">X1040*AE1040+Z1040*AE1043-Y1040*AF1040-AA1040*AF1043</f>
        <v>0</v>
      </c>
      <c r="AK1040" s="8">
        <f t="shared" ref="AK1040" si="5962">(X1040*AF1040+Y1040*AE1040+Z1040*AF1043+AA1040*AE1043)</f>
        <v>16.098901851506096</v>
      </c>
      <c r="AM1040" s="18">
        <v>1</v>
      </c>
      <c r="AN1040" s="25">
        <v>0</v>
      </c>
      <c r="AO1040" s="14">
        <v>0</v>
      </c>
      <c r="AP1040" s="24">
        <v>0</v>
      </c>
      <c r="AR1040" s="1">
        <f t="shared" ref="AR1040" si="5963">AH1040*AM1040+AJ1040*AM1043-AI1040*AN1040-AK1040*AN1043</f>
        <v>7.3988431573963958</v>
      </c>
      <c r="AS1040" s="9">
        <f t="shared" ref="AS1040" si="5964">(AH1040*AN1040+AI1040*AM1040+AJ1040*AN1043+AK1040*AM1043)</f>
        <v>16.098901851506096</v>
      </c>
      <c r="AT1040" s="2">
        <f t="shared" ref="AT1040" si="5965">AH1040*AO1040+AJ1040*AO1043-AI1040*AP1040-AK1040*AP1043</f>
        <v>0</v>
      </c>
      <c r="AU1040" s="8">
        <f t="shared" ref="AU1040" si="5966">(AH1040*AP1040+AI1040*AO1040+AJ1040*AP1043+AK1040*AO1043)</f>
        <v>16.098901851506096</v>
      </c>
      <c r="AW1040" s="30">
        <f t="shared" ref="AW1040" si="5967">20*LOG(((1+$AN$9)/$AN$9)/((AR1040+AR1043)^2+(AS1040+AS1043)^2)^0.5)</f>
        <v>-26.514385775463722</v>
      </c>
      <c r="AY1040" s="137">
        <f t="shared" ref="AY1040" si="5968">((AR1040^2+AS1040^2)^0.5)/((AR1043^2+AS1043^2)^0.5)</f>
        <v>0.46105740882415297</v>
      </c>
      <c r="AZ1040" s="13"/>
      <c r="BA1040" s="36"/>
      <c r="BB1040" s="36"/>
      <c r="BC1040" s="36"/>
      <c r="BD1040" s="36"/>
    </row>
    <row r="1041" spans="2:56" ht="18.600000000000001" customHeight="1" thickBot="1">
      <c r="D1041" s="3"/>
      <c r="G1041" s="4"/>
      <c r="I1041" s="3"/>
      <c r="L1041" s="4"/>
      <c r="N1041" s="3"/>
      <c r="Q1041" s="4"/>
      <c r="S1041" s="3"/>
      <c r="V1041" s="4"/>
      <c r="X1041" s="3"/>
      <c r="AA1041" s="4"/>
      <c r="AC1041" s="3"/>
      <c r="AF1041" s="4"/>
      <c r="AH1041" s="3"/>
      <c r="AK1041" s="4"/>
      <c r="AM1041" s="18"/>
      <c r="AN1041" s="14"/>
      <c r="AO1041" s="14"/>
      <c r="AP1041" s="19"/>
      <c r="AR1041" s="3"/>
      <c r="AU1041" s="4"/>
      <c r="AY1041" s="138"/>
      <c r="AZ1041" s="13"/>
      <c r="BA1041" s="36"/>
      <c r="BB1041" s="36"/>
      <c r="BC1041" s="36"/>
      <c r="BD1041" s="36"/>
    </row>
    <row r="1042" spans="2:56" ht="18.600000000000001" customHeight="1" thickBot="1">
      <c r="D1042" s="216" t="s">
        <v>87</v>
      </c>
      <c r="E1042" s="217"/>
      <c r="F1042" s="218" t="s">
        <v>88</v>
      </c>
      <c r="G1042" s="219"/>
      <c r="H1042" s="207"/>
      <c r="I1042" s="216" t="s">
        <v>89</v>
      </c>
      <c r="J1042" s="217"/>
      <c r="K1042" s="218" t="s">
        <v>90</v>
      </c>
      <c r="L1042" s="219"/>
      <c r="N1042" s="208" t="s">
        <v>7</v>
      </c>
      <c r="O1042" s="209"/>
      <c r="P1042" s="210" t="s">
        <v>8</v>
      </c>
      <c r="Q1042" s="211"/>
      <c r="S1042" s="216" t="s">
        <v>91</v>
      </c>
      <c r="T1042" s="217"/>
      <c r="U1042" s="218" t="s">
        <v>92</v>
      </c>
      <c r="V1042" s="219"/>
      <c r="W1042" s="22"/>
      <c r="X1042" s="208" t="s">
        <v>93</v>
      </c>
      <c r="Y1042" s="209"/>
      <c r="Z1042" s="210" t="s">
        <v>94</v>
      </c>
      <c r="AA1042" s="211"/>
      <c r="AB1042" s="22"/>
      <c r="AC1042" s="216" t="s">
        <v>3</v>
      </c>
      <c r="AD1042" s="217"/>
      <c r="AE1042" s="218" t="s">
        <v>2</v>
      </c>
      <c r="AF1042" s="219"/>
      <c r="AG1042" s="22"/>
      <c r="AH1042" s="208" t="s">
        <v>95</v>
      </c>
      <c r="AI1042" s="209"/>
      <c r="AJ1042" s="210" t="s">
        <v>96</v>
      </c>
      <c r="AK1042" s="211"/>
      <c r="AL1042" s="22"/>
      <c r="AM1042" s="216" t="s">
        <v>97</v>
      </c>
      <c r="AN1042" s="217"/>
      <c r="AO1042" s="218" t="s">
        <v>98</v>
      </c>
      <c r="AP1042" s="219"/>
      <c r="AR1042" s="208" t="s">
        <v>99</v>
      </c>
      <c r="AS1042" s="209"/>
      <c r="AT1042" s="210" t="s">
        <v>100</v>
      </c>
      <c r="AU1042" s="211"/>
      <c r="AW1042" s="48" t="s">
        <v>10</v>
      </c>
      <c r="AY1042" s="139" t="s">
        <v>47</v>
      </c>
      <c r="AZ1042" s="13"/>
      <c r="BA1042" s="36"/>
      <c r="BB1042" s="36"/>
      <c r="BC1042" s="36"/>
      <c r="BD1042" s="36"/>
    </row>
    <row r="1043" spans="2:56" ht="18.600000000000001" customHeight="1" thickTop="1" thickBot="1">
      <c r="D1043" s="1">
        <v>0</v>
      </c>
      <c r="E1043" s="8">
        <f t="shared" ref="E1043" si="5969">$E$9*$B1040</f>
        <v>1.6887958000000001</v>
      </c>
      <c r="F1043" s="2">
        <v>1</v>
      </c>
      <c r="G1043" s="8">
        <v>0</v>
      </c>
      <c r="I1043" s="1">
        <v>0</v>
      </c>
      <c r="J1043" s="9">
        <v>0</v>
      </c>
      <c r="K1043" s="2">
        <v>1</v>
      </c>
      <c r="L1043" s="8">
        <v>0</v>
      </c>
      <c r="N1043" s="1">
        <f t="shared" ref="N1043" si="5970">D1043*I1040+F1043*I1043-E1043*J1040-G1043*J1043</f>
        <v>0</v>
      </c>
      <c r="O1043" s="9">
        <f t="shared" ref="O1043" si="5971">(D1043*J1040+E1043*I1040+F1043*J1043+G1043*I1043)</f>
        <v>1.6887958000000001</v>
      </c>
      <c r="P1043" s="2">
        <f t="shared" ref="P1043" si="5972">D1043*K1040+F1043*K1043-E1043*L1040-G1043*L1043</f>
        <v>3.9986921298680316</v>
      </c>
      <c r="Q1043" s="8">
        <f t="shared" ref="Q1043" si="5973">(D1043*L1040+E1043*K1040+F1043*L1043+G1043*K1043)</f>
        <v>0</v>
      </c>
      <c r="S1043" s="1">
        <v>0</v>
      </c>
      <c r="T1043" s="8">
        <f t="shared" ref="T1043" si="5974">$T$9*$B1040</f>
        <v>3.6036842</v>
      </c>
      <c r="U1043" s="2">
        <v>1</v>
      </c>
      <c r="V1043" s="8">
        <v>0</v>
      </c>
      <c r="X1043" s="1">
        <f t="shared" ref="X1043" si="5975">N1043*S1040+P1043*S1043-O1043*T1040-Q1043*T1043</f>
        <v>0</v>
      </c>
      <c r="Y1043" s="9">
        <f t="shared" ref="Y1043" si="5976">(N1043*T1040+O1043*S1040+P1043*T1043+Q1043*S1043)</f>
        <v>16.098819449069772</v>
      </c>
      <c r="Z1043" s="2">
        <f t="shared" ref="Z1043" si="5977">N1043*U1040+P1043*U1043-O1043*V1040-Q1043*V1043</f>
        <v>3.9986921298680316</v>
      </c>
      <c r="AA1043" s="8">
        <f t="shared" ref="AA1043" si="5978">(N1043*V1040+O1043*U1040+P1043*V1043+Q1043*U1043)</f>
        <v>0</v>
      </c>
      <c r="AB1043" s="22"/>
      <c r="AC1043" s="1">
        <v>0</v>
      </c>
      <c r="AD1043" s="9">
        <v>0</v>
      </c>
      <c r="AE1043" s="2">
        <v>1</v>
      </c>
      <c r="AF1043" s="8">
        <v>0</v>
      </c>
      <c r="AH1043" s="1">
        <f t="shared" ref="AH1043" si="5979">X1043*AC1040+Z1043*AC1043-Y1043*AD1040-AA1043*AD1043</f>
        <v>0</v>
      </c>
      <c r="AI1043" s="9">
        <f t="shared" ref="AI1043" si="5980">(X1043*AD1040+Y1043*AC1040+Z1043*AD1043+AA1043*AC1043)</f>
        <v>16.098819449069772</v>
      </c>
      <c r="AJ1043" s="2">
        <f t="shared" ref="AJ1043" si="5981">X1043*AE1040+Z1043*AE1043-Y1043*AF1040-AA1043*AF1043</f>
        <v>-34.893740648847761</v>
      </c>
      <c r="AK1043" s="8">
        <f t="shared" ref="AK1043" si="5982">(X1043*AF1040+Y1043*AE1040+Z1043*AF1043+AA1043*AE1043)</f>
        <v>0</v>
      </c>
      <c r="AM1043" s="20">
        <f t="shared" ref="AM1043" si="5983">1/$AN$9</f>
        <v>1</v>
      </c>
      <c r="AN1043" s="27">
        <v>0</v>
      </c>
      <c r="AO1043" s="21">
        <v>1</v>
      </c>
      <c r="AP1043" s="26">
        <v>0</v>
      </c>
      <c r="AR1043" s="1">
        <f t="shared" ref="AR1043" si="5984">AH1043*AM1040+AJ1043*AM1043-AI1043*AN1040-AK1043*AN1043</f>
        <v>-34.893740648847761</v>
      </c>
      <c r="AS1043" s="9">
        <f t="shared" ref="AS1043" si="5985">(AH1043*AN1040+AI1043*AM1040+AJ1043*AN1043+AK1043*AM1043)</f>
        <v>16.098819449069772</v>
      </c>
      <c r="AT1043" s="2">
        <f t="shared" ref="AT1043" si="5986">AH1043*AO1040+AJ1043*AO1043-AI1043*AP1040-AK1043*AP1043</f>
        <v>-34.893740648847761</v>
      </c>
      <c r="AU1043" s="8">
        <f t="shared" ref="AU1043" si="5987">(AH1043*AP1040+AI1043*AO1040+AJ1043*AP1043+AK1043*AO1043)</f>
        <v>0</v>
      </c>
      <c r="AW1043" s="49">
        <f t="shared" ref="AW1043" si="5988">(180/PI())*ATAN(-1*(AS1040/AR1040))</f>
        <v>-65.317111704865766</v>
      </c>
      <c r="AY1043" s="140">
        <f t="shared" ref="AY1043" si="5989">20*LOG(((1-(10^(AW1040/20)^2)*(1-((1-AY1040)/(1+AY1040))^2))^0.5))</f>
        <v>-8.3800209087565806E-3</v>
      </c>
      <c r="AZ1043" s="13"/>
      <c r="BA1043" s="36"/>
      <c r="BB1043" s="36"/>
      <c r="BC1043" s="36"/>
      <c r="BD1043" s="36"/>
    </row>
    <row r="1044" spans="2:56" ht="18.600000000000001" customHeight="1">
      <c r="AY1044" s="37"/>
    </row>
    <row r="1045" spans="2:56" ht="18.600000000000001" customHeight="1" thickBot="1">
      <c r="D1045" s="22" t="s">
        <v>60</v>
      </c>
      <c r="E1045" s="22"/>
      <c r="F1045" s="22"/>
      <c r="G1045" s="22"/>
      <c r="H1045" s="22"/>
      <c r="I1045" s="22" t="s">
        <v>61</v>
      </c>
      <c r="J1045" s="22"/>
      <c r="K1045" s="22"/>
      <c r="L1045" s="22"/>
      <c r="M1045" s="23"/>
      <c r="N1045" s="23"/>
      <c r="O1045" s="28" t="s">
        <v>62</v>
      </c>
      <c r="P1045" s="23"/>
      <c r="Q1045" s="23"/>
      <c r="R1045" s="23"/>
      <c r="S1045" s="22"/>
      <c r="T1045" s="22" t="s">
        <v>63</v>
      </c>
      <c r="U1045" s="23"/>
      <c r="V1045" s="23"/>
      <c r="W1045" s="23"/>
      <c r="X1045" s="23"/>
      <c r="Y1045" s="28" t="s">
        <v>64</v>
      </c>
      <c r="Z1045" s="23"/>
      <c r="AA1045" s="23"/>
      <c r="AB1045" s="23"/>
      <c r="AC1045" s="28" t="s">
        <v>65</v>
      </c>
      <c r="AD1045" s="22"/>
      <c r="AE1045" s="22"/>
      <c r="AF1045" s="22"/>
      <c r="AG1045" s="22"/>
      <c r="AH1045" s="23"/>
      <c r="AI1045" s="28" t="s">
        <v>66</v>
      </c>
      <c r="AJ1045" s="23"/>
      <c r="AK1045" s="23"/>
      <c r="AL1045" s="22"/>
      <c r="AM1045" s="28" t="s">
        <v>67</v>
      </c>
      <c r="AN1045" s="22"/>
      <c r="AO1045" s="23"/>
      <c r="AP1045" s="23"/>
      <c r="AQ1045" s="23"/>
      <c r="AR1045" s="23"/>
      <c r="AS1045" s="28" t="s">
        <v>68</v>
      </c>
      <c r="AT1045" s="23"/>
      <c r="AU1045" s="23"/>
    </row>
    <row r="1046" spans="2:56" ht="18.600000000000001" customHeight="1" thickBot="1">
      <c r="B1046" s="11"/>
      <c r="D1046" s="212" t="s">
        <v>69</v>
      </c>
      <c r="E1046" s="213"/>
      <c r="F1046" s="214" t="s">
        <v>70</v>
      </c>
      <c r="G1046" s="215"/>
      <c r="H1046" s="207"/>
      <c r="I1046" s="212" t="s">
        <v>71</v>
      </c>
      <c r="J1046" s="213"/>
      <c r="K1046" s="214" t="s">
        <v>72</v>
      </c>
      <c r="L1046" s="215"/>
      <c r="M1046" s="23"/>
      <c r="N1046" s="208" t="s">
        <v>73</v>
      </c>
      <c r="O1046" s="209"/>
      <c r="P1046" s="210" t="s">
        <v>74</v>
      </c>
      <c r="Q1046" s="211"/>
      <c r="R1046" s="23"/>
      <c r="S1046" s="212" t="s">
        <v>75</v>
      </c>
      <c r="T1046" s="213"/>
      <c r="U1046" s="214" t="s">
        <v>76</v>
      </c>
      <c r="V1046" s="215"/>
      <c r="W1046" s="22"/>
      <c r="X1046" s="208" t="s">
        <v>77</v>
      </c>
      <c r="Y1046" s="209"/>
      <c r="Z1046" s="210" t="s">
        <v>78</v>
      </c>
      <c r="AA1046" s="211"/>
      <c r="AB1046" s="22"/>
      <c r="AC1046" s="212" t="s">
        <v>79</v>
      </c>
      <c r="AD1046" s="213"/>
      <c r="AE1046" s="214" t="s">
        <v>80</v>
      </c>
      <c r="AF1046" s="215"/>
      <c r="AG1046" s="22"/>
      <c r="AH1046" s="208" t="s">
        <v>81</v>
      </c>
      <c r="AI1046" s="209"/>
      <c r="AJ1046" s="210" t="s">
        <v>82</v>
      </c>
      <c r="AK1046" s="211"/>
      <c r="AL1046" s="22"/>
      <c r="AM1046" s="212" t="s">
        <v>83</v>
      </c>
      <c r="AN1046" s="213"/>
      <c r="AO1046" s="214" t="s">
        <v>84</v>
      </c>
      <c r="AP1046" s="215"/>
      <c r="AQ1046" s="23"/>
      <c r="AR1046" s="208" t="s">
        <v>85</v>
      </c>
      <c r="AS1046" s="209"/>
      <c r="AT1046" s="210" t="s">
        <v>86</v>
      </c>
      <c r="AU1046" s="211"/>
      <c r="AW1046" s="29" t="s">
        <v>4</v>
      </c>
      <c r="AY1046" s="136" t="s">
        <v>46</v>
      </c>
      <c r="AZ1046" s="13"/>
      <c r="BA1046" s="36"/>
      <c r="BB1046" s="36"/>
      <c r="BC1046" s="36"/>
      <c r="BD1046" s="36"/>
    </row>
    <row r="1047" spans="2:56" ht="18.600000000000001" customHeight="1" thickTop="1" thickBot="1">
      <c r="B1047" s="40">
        <v>3</v>
      </c>
      <c r="D1047" s="1">
        <v>1</v>
      </c>
      <c r="E1047" s="7">
        <v>0</v>
      </c>
      <c r="F1047" s="2">
        <v>0</v>
      </c>
      <c r="G1047" s="8">
        <v>0</v>
      </c>
      <c r="I1047" s="1">
        <v>1</v>
      </c>
      <c r="J1047" s="9">
        <v>0</v>
      </c>
      <c r="K1047" s="2">
        <v>0</v>
      </c>
      <c r="L1047" s="9">
        <f t="shared" ref="L1047" si="5990">IF(0=(1-$J$9*$K$9*$B1047^2),10^14,$B1047*$K$9/(1-$J$9*$K$9*$B1047^2))</f>
        <v>-1.7494513275699914</v>
      </c>
      <c r="N1047" s="1">
        <f t="shared" ref="N1047" si="5991">D1047*I1047+F1047*I1050-E1047*J1047-G1047*J1050</f>
        <v>1</v>
      </c>
      <c r="O1047" s="9">
        <f t="shared" ref="O1047" si="5992">(D1047*J1047+E1047*I1047+F1047*J1050+G1047*I1050)</f>
        <v>0</v>
      </c>
      <c r="P1047" s="2">
        <f t="shared" ref="P1047" si="5993">D1047*K1047+F1047*K1050-E1047*L1047-G1047*L1050</f>
        <v>0</v>
      </c>
      <c r="Q1047" s="8">
        <f t="shared" ref="Q1047" si="5994">(D1047*L1047+E1047*K1047+F1047*L1050+G1047*K1050)</f>
        <v>-1.7494513275699914</v>
      </c>
      <c r="S1047" s="1">
        <v>1</v>
      </c>
      <c r="T1047" s="7">
        <v>0</v>
      </c>
      <c r="U1047" s="2">
        <v>0</v>
      </c>
      <c r="V1047" s="8">
        <v>0</v>
      </c>
      <c r="X1047" s="1">
        <f t="shared" ref="X1047" si="5995">N1047*S1047+P1047*S1050-O1047*T1047-Q1047*T1050</f>
        <v>7.3467819877513447</v>
      </c>
      <c r="Y1047" s="9">
        <f t="shared" ref="Y1047" si="5996">(N1047*T1047+O1047*S1047+P1047*T1050+Q1047*S1050)</f>
        <v>0</v>
      </c>
      <c r="Z1047" s="2">
        <f t="shared" ref="Z1047" si="5997">N1047*U1047+P1047*U1050-O1047*V1047-Q1047*V1050</f>
        <v>0</v>
      </c>
      <c r="AA1047" s="8">
        <f t="shared" ref="AA1047" si="5998">(N1047*V1047+O1047*U1047+P1047*V1050+Q1047*U1050)</f>
        <v>-1.7494513275699914</v>
      </c>
      <c r="AB1047" s="22"/>
      <c r="AC1047" s="1">
        <v>1</v>
      </c>
      <c r="AD1047" s="9">
        <v>0</v>
      </c>
      <c r="AE1047" s="2">
        <v>0</v>
      </c>
      <c r="AF1047" s="9">
        <f t="shared" ref="AF1047" si="5999">$B1047*$AE$9</f>
        <v>2.43207</v>
      </c>
      <c r="AH1047" s="1">
        <f t="shared" ref="AH1047" si="6000">X1047*AC1047+Z1047*AC1050-Y1047*AD1047-AA1047*AD1050</f>
        <v>7.3467819877513447</v>
      </c>
      <c r="AI1047" s="9">
        <f t="shared" ref="AI1047" si="6001">(X1047*AD1047+Y1047*AC1047+Z1047*AD1050+AA1047*AC1050)</f>
        <v>0</v>
      </c>
      <c r="AJ1047" s="2">
        <f t="shared" ref="AJ1047" si="6002">X1047*AE1047+Z1047*AE1050-Y1047*AF1047-AA1047*AF1050</f>
        <v>0</v>
      </c>
      <c r="AK1047" s="8">
        <f t="shared" ref="AK1047" si="6003">(X1047*AF1047+Y1047*AE1047+Z1047*AF1050+AA1047*AE1050)</f>
        <v>16.118436741380421</v>
      </c>
      <c r="AM1047" s="18">
        <v>1</v>
      </c>
      <c r="AN1047" s="25">
        <v>0</v>
      </c>
      <c r="AO1047" s="14">
        <v>0</v>
      </c>
      <c r="AP1047" s="24">
        <v>0</v>
      </c>
      <c r="AR1047" s="1">
        <f t="shared" ref="AR1047" si="6004">AH1047*AM1047+AJ1047*AM1050-AI1047*AN1047-AK1047*AN1050</f>
        <v>7.3467819877513447</v>
      </c>
      <c r="AS1047" s="9">
        <f t="shared" ref="AS1047" si="6005">(AH1047*AN1047+AI1047*AM1047+AJ1047*AN1050+AK1047*AM1050)</f>
        <v>16.118436741380421</v>
      </c>
      <c r="AT1047" s="2">
        <f t="shared" ref="AT1047" si="6006">AH1047*AO1047+AJ1047*AO1050-AI1047*AP1047-AK1047*AP1050</f>
        <v>0</v>
      </c>
      <c r="AU1047" s="8">
        <f t="shared" ref="AU1047" si="6007">(AH1047*AP1047+AI1047*AO1047+AJ1047*AP1050+AK1047*AO1050)</f>
        <v>16.118436741380421</v>
      </c>
      <c r="AW1047" s="30">
        <f t="shared" ref="AW1047" si="6008">20*LOG(((1+$AN$9)/$AN$9)/((AR1047+AR1050)^2+(AS1047+AS1050)^2)^0.5)</f>
        <v>-26.571751609055244</v>
      </c>
      <c r="AY1047" s="137">
        <f t="shared" ref="AY1047" si="6009">((AR1047^2+AS1047^2)^0.5)/((AR1050^2+AS1050^2)^0.5)</f>
        <v>0.4572590220723341</v>
      </c>
      <c r="AZ1047" s="13"/>
      <c r="BA1047" s="36"/>
      <c r="BB1047" s="36"/>
      <c r="BC1047" s="36"/>
      <c r="BD1047" s="36"/>
    </row>
    <row r="1048" spans="2:56" ht="18.600000000000001" customHeight="1" thickBot="1">
      <c r="D1048" s="3"/>
      <c r="G1048" s="4"/>
      <c r="I1048" s="3"/>
      <c r="L1048" s="4"/>
      <c r="N1048" s="3"/>
      <c r="Q1048" s="4"/>
      <c r="S1048" s="3"/>
      <c r="V1048" s="4"/>
      <c r="X1048" s="3"/>
      <c r="AA1048" s="4"/>
      <c r="AC1048" s="3"/>
      <c r="AF1048" s="4"/>
      <c r="AH1048" s="3"/>
      <c r="AK1048" s="4"/>
      <c r="AM1048" s="18"/>
      <c r="AN1048" s="14"/>
      <c r="AO1048" s="14"/>
      <c r="AP1048" s="19"/>
      <c r="AR1048" s="3"/>
      <c r="AU1048" s="4"/>
      <c r="AY1048" s="138"/>
      <c r="AZ1048" s="13"/>
      <c r="BA1048" s="36"/>
      <c r="BB1048" s="36"/>
      <c r="BC1048" s="36"/>
      <c r="BD1048" s="36"/>
    </row>
    <row r="1049" spans="2:56" ht="18.600000000000001" customHeight="1" thickBot="1">
      <c r="D1049" s="216" t="s">
        <v>87</v>
      </c>
      <c r="E1049" s="217"/>
      <c r="F1049" s="218" t="s">
        <v>88</v>
      </c>
      <c r="G1049" s="219"/>
      <c r="H1049" s="207"/>
      <c r="I1049" s="216" t="s">
        <v>89</v>
      </c>
      <c r="J1049" s="217"/>
      <c r="K1049" s="218" t="s">
        <v>90</v>
      </c>
      <c r="L1049" s="219"/>
      <c r="N1049" s="208" t="s">
        <v>7</v>
      </c>
      <c r="O1049" s="209"/>
      <c r="P1049" s="210" t="s">
        <v>8</v>
      </c>
      <c r="Q1049" s="211"/>
      <c r="S1049" s="216" t="s">
        <v>91</v>
      </c>
      <c r="T1049" s="217"/>
      <c r="U1049" s="218" t="s">
        <v>92</v>
      </c>
      <c r="V1049" s="219"/>
      <c r="W1049" s="22"/>
      <c r="X1049" s="208" t="s">
        <v>93</v>
      </c>
      <c r="Y1049" s="209"/>
      <c r="Z1049" s="210" t="s">
        <v>94</v>
      </c>
      <c r="AA1049" s="211"/>
      <c r="AB1049" s="22"/>
      <c r="AC1049" s="216" t="s">
        <v>3</v>
      </c>
      <c r="AD1049" s="217"/>
      <c r="AE1049" s="218" t="s">
        <v>2</v>
      </c>
      <c r="AF1049" s="219"/>
      <c r="AG1049" s="22"/>
      <c r="AH1049" s="208" t="s">
        <v>95</v>
      </c>
      <c r="AI1049" s="209"/>
      <c r="AJ1049" s="210" t="s">
        <v>96</v>
      </c>
      <c r="AK1049" s="211"/>
      <c r="AL1049" s="22"/>
      <c r="AM1049" s="216" t="s">
        <v>97</v>
      </c>
      <c r="AN1049" s="217"/>
      <c r="AO1049" s="218" t="s">
        <v>98</v>
      </c>
      <c r="AP1049" s="219"/>
      <c r="AR1049" s="208" t="s">
        <v>99</v>
      </c>
      <c r="AS1049" s="209"/>
      <c r="AT1049" s="210" t="s">
        <v>100</v>
      </c>
      <c r="AU1049" s="211"/>
      <c r="AW1049" s="48" t="s">
        <v>10</v>
      </c>
      <c r="AY1049" s="139" t="s">
        <v>47</v>
      </c>
      <c r="AZ1049" s="13"/>
      <c r="BA1049" s="36"/>
      <c r="BB1049" s="36"/>
      <c r="BC1049" s="36"/>
      <c r="BD1049" s="36"/>
    </row>
    <row r="1050" spans="2:56" ht="18.600000000000001" customHeight="1" thickTop="1" thickBot="1">
      <c r="D1050" s="1">
        <v>0</v>
      </c>
      <c r="E1050" s="8">
        <f t="shared" ref="E1050" si="6010">$E$9*$B1047</f>
        <v>1.7001300000000001</v>
      </c>
      <c r="F1050" s="2">
        <v>1</v>
      </c>
      <c r="G1050" s="8">
        <v>0</v>
      </c>
      <c r="I1050" s="1">
        <v>0</v>
      </c>
      <c r="J1050" s="9">
        <v>0</v>
      </c>
      <c r="K1050" s="2">
        <v>1</v>
      </c>
      <c r="L1050" s="8">
        <v>0</v>
      </c>
      <c r="N1050" s="1">
        <f t="shared" ref="N1050" si="6011">D1050*I1047+F1050*I1050-E1050*J1047-G1050*J1050</f>
        <v>0</v>
      </c>
      <c r="O1050" s="9">
        <f t="shared" ref="O1050" si="6012">(D1050*J1047+E1050*I1047+F1050*J1050+G1050*I1050)</f>
        <v>1.7001300000000001</v>
      </c>
      <c r="P1050" s="2">
        <f t="shared" ref="P1050" si="6013">D1050*K1047+F1050*K1050-E1050*L1047-G1050*L1050</f>
        <v>3.9742946855415697</v>
      </c>
      <c r="Q1050" s="8">
        <f t="shared" ref="Q1050" si="6014">(D1050*L1047+E1050*K1047+F1050*L1050+G1050*K1050)</f>
        <v>0</v>
      </c>
      <c r="S1050" s="1">
        <v>0</v>
      </c>
      <c r="T1050" s="8">
        <f t="shared" ref="T1050" si="6015">$T$9*$B1047</f>
        <v>3.6278699999999997</v>
      </c>
      <c r="U1050" s="2">
        <v>1</v>
      </c>
      <c r="V1050" s="8">
        <v>0</v>
      </c>
      <c r="X1050" s="1">
        <f t="shared" ref="X1050" si="6016">N1050*S1047+P1050*S1050-O1050*T1047-Q1050*T1050</f>
        <v>0</v>
      </c>
      <c r="Y1050" s="9">
        <f t="shared" ref="Y1050" si="6017">(N1050*T1047+O1050*S1047+P1050*T1050+Q1050*S1050)</f>
        <v>16.118354460835693</v>
      </c>
      <c r="Z1050" s="2">
        <f t="shared" ref="Z1050" si="6018">N1050*U1047+P1050*U1050-O1050*V1047-Q1050*V1050</f>
        <v>3.9742946855415697</v>
      </c>
      <c r="AA1050" s="8">
        <f t="shared" ref="AA1050" si="6019">(N1050*V1047+O1050*U1047+P1050*V1050+Q1050*U1050)</f>
        <v>0</v>
      </c>
      <c r="AB1050" s="22"/>
      <c r="AC1050" s="1">
        <v>0</v>
      </c>
      <c r="AD1050" s="9">
        <v>0</v>
      </c>
      <c r="AE1050" s="2">
        <v>1</v>
      </c>
      <c r="AF1050" s="8">
        <v>0</v>
      </c>
      <c r="AH1050" s="1">
        <f t="shared" ref="AH1050" si="6020">X1050*AC1047+Z1050*AC1050-Y1050*AD1047-AA1050*AD1050</f>
        <v>0</v>
      </c>
      <c r="AI1050" s="9">
        <f t="shared" ref="AI1050" si="6021">(X1050*AD1047+Y1050*AC1047+Z1050*AD1050+AA1050*AC1050)</f>
        <v>16.118354460835693</v>
      </c>
      <c r="AJ1050" s="2">
        <f t="shared" ref="AJ1050" si="6022">X1050*AE1047+Z1050*AE1050-Y1050*AF1047-AA1050*AF1050</f>
        <v>-35.226671648023093</v>
      </c>
      <c r="AK1050" s="8">
        <f t="shared" ref="AK1050" si="6023">(X1050*AF1047+Y1050*AE1047+Z1050*AF1050+AA1050*AE1050)</f>
        <v>0</v>
      </c>
      <c r="AM1050" s="20">
        <f t="shared" ref="AM1050" si="6024">1/$AN$9</f>
        <v>1</v>
      </c>
      <c r="AN1050" s="27">
        <v>0</v>
      </c>
      <c r="AO1050" s="21">
        <v>1</v>
      </c>
      <c r="AP1050" s="26">
        <v>0</v>
      </c>
      <c r="AR1050" s="1">
        <f t="shared" ref="AR1050" si="6025">AH1050*AM1047+AJ1050*AM1050-AI1050*AN1047-AK1050*AN1050</f>
        <v>-35.226671648023093</v>
      </c>
      <c r="AS1050" s="9">
        <f t="shared" ref="AS1050" si="6026">(AH1050*AN1047+AI1050*AM1047+AJ1050*AN1050+AK1050*AM1050)</f>
        <v>16.118354460835693</v>
      </c>
      <c r="AT1050" s="2">
        <f t="shared" ref="AT1050" si="6027">AH1050*AO1047+AJ1050*AO1050-AI1050*AP1047-AK1050*AP1050</f>
        <v>-35.226671648023093</v>
      </c>
      <c r="AU1050" s="8">
        <f t="shared" ref="AU1050" si="6028">(AH1050*AP1047+AI1050*AO1047+AJ1050*AP1050+AK1050*AO1050)</f>
        <v>0</v>
      </c>
      <c r="AW1050" s="49">
        <f t="shared" ref="AW1050" si="6029">(180/PI())*ATAN(-1*(AS1047/AR1047))</f>
        <v>-65.496505821269807</v>
      </c>
      <c r="AY1050" s="140">
        <f t="shared" ref="AY1050" si="6030">20*LOG(((1-(10^(AW1047/20)^2)*(1-((1-AY1047)/(1+AY1047))^2))^0.5))</f>
        <v>-8.2446093901047384E-3</v>
      </c>
      <c r="AZ1050" s="13"/>
      <c r="BA1050" s="36"/>
      <c r="BB1050" s="36"/>
      <c r="BC1050" s="36"/>
      <c r="BD1050" s="36"/>
    </row>
    <row r="1051" spans="2:56" ht="18.600000000000001" customHeight="1">
      <c r="AY1051" s="37"/>
    </row>
    <row r="1052" spans="2:56" ht="18.600000000000001" customHeight="1" thickBot="1">
      <c r="D1052" s="22" t="s">
        <v>60</v>
      </c>
      <c r="E1052" s="22"/>
      <c r="F1052" s="22"/>
      <c r="G1052" s="22"/>
      <c r="H1052" s="22"/>
      <c r="I1052" s="22" t="s">
        <v>61</v>
      </c>
      <c r="J1052" s="22"/>
      <c r="K1052" s="22"/>
      <c r="L1052" s="22"/>
      <c r="M1052" s="23"/>
      <c r="N1052" s="23"/>
      <c r="O1052" s="28" t="s">
        <v>62</v>
      </c>
      <c r="P1052" s="23"/>
      <c r="Q1052" s="23"/>
      <c r="R1052" s="23"/>
      <c r="S1052" s="22"/>
      <c r="T1052" s="22" t="s">
        <v>63</v>
      </c>
      <c r="U1052" s="23"/>
      <c r="V1052" s="23"/>
      <c r="W1052" s="23"/>
      <c r="X1052" s="23"/>
      <c r="Y1052" s="28" t="s">
        <v>64</v>
      </c>
      <c r="Z1052" s="23"/>
      <c r="AA1052" s="23"/>
      <c r="AB1052" s="23"/>
      <c r="AC1052" s="28" t="s">
        <v>65</v>
      </c>
      <c r="AD1052" s="22"/>
      <c r="AE1052" s="22"/>
      <c r="AF1052" s="22"/>
      <c r="AG1052" s="22"/>
      <c r="AH1052" s="23"/>
      <c r="AI1052" s="28" t="s">
        <v>66</v>
      </c>
      <c r="AJ1052" s="23"/>
      <c r="AK1052" s="23"/>
      <c r="AL1052" s="22"/>
      <c r="AM1052" s="28" t="s">
        <v>67</v>
      </c>
      <c r="AN1052" s="22"/>
      <c r="AO1052" s="23"/>
      <c r="AP1052" s="23"/>
      <c r="AQ1052" s="23"/>
      <c r="AR1052" s="23"/>
      <c r="AS1052" s="28" t="s">
        <v>68</v>
      </c>
      <c r="AT1052" s="23"/>
      <c r="AU1052" s="23"/>
    </row>
    <row r="1053" spans="2:56" ht="18.600000000000001" customHeight="1" thickBot="1">
      <c r="B1053" s="11"/>
      <c r="D1053" s="212" t="s">
        <v>69</v>
      </c>
      <c r="E1053" s="213"/>
      <c r="F1053" s="214" t="s">
        <v>70</v>
      </c>
      <c r="G1053" s="215"/>
      <c r="H1053" s="207"/>
      <c r="I1053" s="212" t="s">
        <v>71</v>
      </c>
      <c r="J1053" s="213"/>
      <c r="K1053" s="214" t="s">
        <v>72</v>
      </c>
      <c r="L1053" s="215"/>
      <c r="M1053" s="23"/>
      <c r="N1053" s="208" t="s">
        <v>73</v>
      </c>
      <c r="O1053" s="209"/>
      <c r="P1053" s="210" t="s">
        <v>74</v>
      </c>
      <c r="Q1053" s="211"/>
      <c r="R1053" s="23"/>
      <c r="S1053" s="212" t="s">
        <v>75</v>
      </c>
      <c r="T1053" s="213"/>
      <c r="U1053" s="214" t="s">
        <v>76</v>
      </c>
      <c r="V1053" s="215"/>
      <c r="W1053" s="22"/>
      <c r="X1053" s="208" t="s">
        <v>77</v>
      </c>
      <c r="Y1053" s="209"/>
      <c r="Z1053" s="210" t="s">
        <v>78</v>
      </c>
      <c r="AA1053" s="211"/>
      <c r="AB1053" s="22"/>
      <c r="AC1053" s="212" t="s">
        <v>79</v>
      </c>
      <c r="AD1053" s="213"/>
      <c r="AE1053" s="214" t="s">
        <v>80</v>
      </c>
      <c r="AF1053" s="215"/>
      <c r="AG1053" s="22"/>
      <c r="AH1053" s="208" t="s">
        <v>81</v>
      </c>
      <c r="AI1053" s="209"/>
      <c r="AJ1053" s="210" t="s">
        <v>82</v>
      </c>
      <c r="AK1053" s="211"/>
      <c r="AL1053" s="22"/>
      <c r="AM1053" s="212" t="s">
        <v>83</v>
      </c>
      <c r="AN1053" s="213"/>
      <c r="AO1053" s="214" t="s">
        <v>84</v>
      </c>
      <c r="AP1053" s="215"/>
      <c r="AQ1053" s="23"/>
      <c r="AR1053" s="208" t="s">
        <v>85</v>
      </c>
      <c r="AS1053" s="209"/>
      <c r="AT1053" s="210" t="s">
        <v>86</v>
      </c>
      <c r="AU1053" s="211"/>
      <c r="AW1053" s="29" t="s">
        <v>4</v>
      </c>
      <c r="AY1053" s="136" t="s">
        <v>46</v>
      </c>
      <c r="AZ1053" s="13"/>
      <c r="BA1053" s="36"/>
      <c r="BB1053" s="36"/>
      <c r="BC1053" s="36"/>
      <c r="BD1053" s="36"/>
    </row>
    <row r="1054" spans="2:56" ht="18.600000000000001" customHeight="1" thickTop="1" thickBot="1">
      <c r="B1054" s="40">
        <v>3.02</v>
      </c>
      <c r="D1054" s="1">
        <v>1</v>
      </c>
      <c r="E1054" s="7">
        <v>0</v>
      </c>
      <c r="F1054" s="2">
        <v>0</v>
      </c>
      <c r="G1054" s="8">
        <v>0</v>
      </c>
      <c r="I1054" s="1">
        <v>1</v>
      </c>
      <c r="J1054" s="9">
        <v>0</v>
      </c>
      <c r="K1054" s="2">
        <v>0</v>
      </c>
      <c r="L1054" s="9">
        <f t="shared" ref="L1054" si="6031">IF(0=(1-$J$9*$K$9*$B1054^2),10^14,$B1054*$K$9/(1-$J$9*$K$9*$B1054^2))</f>
        <v>-1.7241158688428486</v>
      </c>
      <c r="N1054" s="1">
        <f t="shared" ref="N1054" si="6032">D1054*I1054+F1054*I1057-E1054*J1054-G1054*J1057</f>
        <v>1</v>
      </c>
      <c r="O1054" s="9">
        <f t="shared" ref="O1054" si="6033">(D1054*J1054+E1054*I1054+F1054*J1057+G1054*I1057)</f>
        <v>0</v>
      </c>
      <c r="P1054" s="2">
        <f t="shared" ref="P1054" si="6034">D1054*K1054+F1054*K1057-E1054*L1054-G1054*L1057</f>
        <v>0</v>
      </c>
      <c r="Q1054" s="8">
        <f t="shared" ref="Q1054" si="6035">(D1054*L1054+E1054*K1054+F1054*L1057+G1054*K1057)</f>
        <v>-1.7241158688428486</v>
      </c>
      <c r="S1054" s="1">
        <v>1</v>
      </c>
      <c r="T1054" s="7">
        <v>0</v>
      </c>
      <c r="U1054" s="2">
        <v>0</v>
      </c>
      <c r="V1054" s="8">
        <v>0</v>
      </c>
      <c r="X1054" s="1">
        <f t="shared" ref="X1054" si="6036">N1054*S1054+P1054*S1057-O1054*T1054-Q1054*T1057</f>
        <v>7.2965673586795647</v>
      </c>
      <c r="Y1054" s="9">
        <f t="shared" ref="Y1054" si="6037">(N1054*T1054+O1054*S1054+P1054*T1057+Q1054*S1057)</f>
        <v>0</v>
      </c>
      <c r="Z1054" s="2">
        <f t="shared" ref="Z1054" si="6038">N1054*U1054+P1054*U1057-O1054*V1054-Q1054*V1057</f>
        <v>0</v>
      </c>
      <c r="AA1054" s="8">
        <f t="shared" ref="AA1054" si="6039">(N1054*V1054+O1054*U1054+P1054*V1057+Q1054*U1057)</f>
        <v>-1.7241158688428486</v>
      </c>
      <c r="AB1054" s="22"/>
      <c r="AC1054" s="1">
        <v>1</v>
      </c>
      <c r="AD1054" s="9">
        <v>0</v>
      </c>
      <c r="AE1054" s="2">
        <v>0</v>
      </c>
      <c r="AF1054" s="9">
        <f t="shared" ref="AF1054" si="6040">$B1054*$AE$9</f>
        <v>2.4482838</v>
      </c>
      <c r="AH1054" s="1">
        <f t="shared" ref="AH1054" si="6041">X1054*AC1054+Z1054*AC1057-Y1054*AD1054-AA1054*AD1057</f>
        <v>7.2965673586795647</v>
      </c>
      <c r="AI1054" s="9">
        <f t="shared" ref="AI1054" si="6042">(X1054*AD1054+Y1054*AC1054+Z1054*AD1057+AA1054*AC1057)</f>
        <v>0</v>
      </c>
      <c r="AJ1054" s="2">
        <f t="shared" ref="AJ1054" si="6043">X1054*AE1054+Z1054*AE1057-Y1054*AF1054-AA1054*AF1057</f>
        <v>0</v>
      </c>
      <c r="AK1054" s="8">
        <f t="shared" ref="AK1054" si="6044">(X1054*AF1054+Y1054*AE1054+Z1054*AF1057+AA1054*AE1057)</f>
        <v>16.139951791021119</v>
      </c>
      <c r="AM1054" s="18">
        <v>1</v>
      </c>
      <c r="AN1054" s="25">
        <v>0</v>
      </c>
      <c r="AO1054" s="14">
        <v>0</v>
      </c>
      <c r="AP1054" s="24">
        <v>0</v>
      </c>
      <c r="AR1054" s="1">
        <f t="shared" ref="AR1054" si="6045">AH1054*AM1054+AJ1054*AM1057-AI1054*AN1054-AK1054*AN1057</f>
        <v>7.2965673586795647</v>
      </c>
      <c r="AS1054" s="9">
        <f t="shared" ref="AS1054" si="6046">(AH1054*AN1054+AI1054*AM1054+AJ1054*AN1057+AK1054*AM1057)</f>
        <v>16.139951791021119</v>
      </c>
      <c r="AT1054" s="2">
        <f t="shared" ref="AT1054" si="6047">AH1054*AO1054+AJ1054*AO1057-AI1054*AP1054-AK1054*AP1057</f>
        <v>0</v>
      </c>
      <c r="AU1054" s="8">
        <f t="shared" ref="AU1054" si="6048">(AH1054*AP1054+AI1054*AO1054+AJ1054*AP1057+AK1054*AO1057)</f>
        <v>16.139951791021119</v>
      </c>
      <c r="AW1054" s="30">
        <f t="shared" ref="AW1054" si="6049">20*LOG(((1+$AN$9)/$AN$9)/((AR1054+AR1057)^2+(AS1054+AS1057)^2)^0.5)</f>
        <v>-26.630048806989379</v>
      </c>
      <c r="AY1054" s="137">
        <f t="shared" ref="AY1054" si="6050">((AR1054^2+AS1054^2)^0.5)/((AR1057^2+AS1057^2)^0.5)</f>
        <v>0.45352851382324777</v>
      </c>
      <c r="AZ1054" s="13"/>
      <c r="BA1054" s="36"/>
      <c r="BB1054" s="36"/>
      <c r="BC1054" s="36"/>
      <c r="BD1054" s="36"/>
    </row>
    <row r="1055" spans="2:56" ht="18.600000000000001" customHeight="1" thickBot="1">
      <c r="D1055" s="3"/>
      <c r="G1055" s="4"/>
      <c r="I1055" s="3"/>
      <c r="L1055" s="4"/>
      <c r="N1055" s="3"/>
      <c r="Q1055" s="4"/>
      <c r="S1055" s="3"/>
      <c r="V1055" s="4"/>
      <c r="X1055" s="3"/>
      <c r="AA1055" s="4"/>
      <c r="AC1055" s="3"/>
      <c r="AF1055" s="4"/>
      <c r="AH1055" s="3"/>
      <c r="AK1055" s="4"/>
      <c r="AM1055" s="18"/>
      <c r="AN1055" s="14"/>
      <c r="AO1055" s="14"/>
      <c r="AP1055" s="19"/>
      <c r="AR1055" s="3"/>
      <c r="AU1055" s="4"/>
      <c r="AY1055" s="138"/>
      <c r="AZ1055" s="13"/>
      <c r="BA1055" s="36"/>
      <c r="BB1055" s="36"/>
      <c r="BC1055" s="36"/>
      <c r="BD1055" s="36"/>
    </row>
    <row r="1056" spans="2:56" ht="18.600000000000001" customHeight="1" thickBot="1">
      <c r="D1056" s="216" t="s">
        <v>87</v>
      </c>
      <c r="E1056" s="217"/>
      <c r="F1056" s="218" t="s">
        <v>88</v>
      </c>
      <c r="G1056" s="219"/>
      <c r="H1056" s="207"/>
      <c r="I1056" s="216" t="s">
        <v>89</v>
      </c>
      <c r="J1056" s="217"/>
      <c r="K1056" s="218" t="s">
        <v>90</v>
      </c>
      <c r="L1056" s="219"/>
      <c r="N1056" s="208" t="s">
        <v>7</v>
      </c>
      <c r="O1056" s="209"/>
      <c r="P1056" s="210" t="s">
        <v>8</v>
      </c>
      <c r="Q1056" s="211"/>
      <c r="S1056" s="216" t="s">
        <v>91</v>
      </c>
      <c r="T1056" s="217"/>
      <c r="U1056" s="218" t="s">
        <v>92</v>
      </c>
      <c r="V1056" s="219"/>
      <c r="W1056" s="22"/>
      <c r="X1056" s="208" t="s">
        <v>93</v>
      </c>
      <c r="Y1056" s="209"/>
      <c r="Z1056" s="210" t="s">
        <v>94</v>
      </c>
      <c r="AA1056" s="211"/>
      <c r="AB1056" s="22"/>
      <c r="AC1056" s="216" t="s">
        <v>3</v>
      </c>
      <c r="AD1056" s="217"/>
      <c r="AE1056" s="218" t="s">
        <v>2</v>
      </c>
      <c r="AF1056" s="219"/>
      <c r="AG1056" s="22"/>
      <c r="AH1056" s="208" t="s">
        <v>95</v>
      </c>
      <c r="AI1056" s="209"/>
      <c r="AJ1056" s="210" t="s">
        <v>96</v>
      </c>
      <c r="AK1056" s="211"/>
      <c r="AL1056" s="22"/>
      <c r="AM1056" s="216" t="s">
        <v>97</v>
      </c>
      <c r="AN1056" s="217"/>
      <c r="AO1056" s="218" t="s">
        <v>98</v>
      </c>
      <c r="AP1056" s="219"/>
      <c r="AR1056" s="208" t="s">
        <v>99</v>
      </c>
      <c r="AS1056" s="209"/>
      <c r="AT1056" s="210" t="s">
        <v>100</v>
      </c>
      <c r="AU1056" s="211"/>
      <c r="AW1056" s="48" t="s">
        <v>10</v>
      </c>
      <c r="AY1056" s="139" t="s">
        <v>47</v>
      </c>
      <c r="AZ1056" s="13"/>
      <c r="BA1056" s="36"/>
      <c r="BB1056" s="36"/>
      <c r="BC1056" s="36"/>
      <c r="BD1056" s="36"/>
    </row>
    <row r="1057" spans="2:56" ht="18.600000000000001" customHeight="1" thickTop="1" thickBot="1">
      <c r="D1057" s="1">
        <v>0</v>
      </c>
      <c r="E1057" s="8">
        <f t="shared" ref="E1057" si="6051">$E$9*$B1054</f>
        <v>1.7114642000000002</v>
      </c>
      <c r="F1057" s="2">
        <v>1</v>
      </c>
      <c r="G1057" s="8">
        <v>0</v>
      </c>
      <c r="I1057" s="1">
        <v>0</v>
      </c>
      <c r="J1057" s="9">
        <v>0</v>
      </c>
      <c r="K1057" s="2">
        <v>1</v>
      </c>
      <c r="L1057" s="8">
        <v>0</v>
      </c>
      <c r="N1057" s="1">
        <f t="shared" ref="N1057" si="6052">D1057*I1054+F1057*I1057-E1057*J1054-G1057*J1057</f>
        <v>0</v>
      </c>
      <c r="O1057" s="9">
        <f t="shared" ref="O1057" si="6053">(D1057*J1054+E1057*I1054+F1057*J1057+G1057*I1057)</f>
        <v>1.7114642000000002</v>
      </c>
      <c r="P1057" s="2">
        <f t="shared" ref="P1057" si="6054">D1057*K1054+F1057*K1057-E1057*L1054-G1057*L1057</f>
        <v>3.9507625861764311</v>
      </c>
      <c r="Q1057" s="8">
        <f t="shared" ref="Q1057" si="6055">(D1057*L1054+E1057*K1054+F1057*L1057+G1057*K1057)</f>
        <v>0</v>
      </c>
      <c r="S1057" s="1">
        <v>0</v>
      </c>
      <c r="T1057" s="8">
        <f t="shared" ref="T1057" si="6056">$T$9*$B1054</f>
        <v>3.6520557999999999</v>
      </c>
      <c r="U1057" s="2">
        <v>1</v>
      </c>
      <c r="V1057" s="8">
        <v>0</v>
      </c>
      <c r="X1057" s="1">
        <f t="shared" ref="X1057" si="6057">N1057*S1054+P1057*S1057-O1057*T1054-Q1057*T1057</f>
        <v>0</v>
      </c>
      <c r="Y1057" s="9">
        <f t="shared" ref="Y1057" si="6058">(N1057*T1054+O1057*S1054+P1057*T1057+Q1057*S1057)</f>
        <v>16.139869617268634</v>
      </c>
      <c r="Z1057" s="2">
        <f t="shared" ref="Z1057" si="6059">N1057*U1054+P1057*U1057-O1057*V1054-Q1057*V1057</f>
        <v>3.9507625861764311</v>
      </c>
      <c r="AA1057" s="8">
        <f t="shared" ref="AA1057" si="6060">(N1057*V1054+O1057*U1054+P1057*V1057+Q1057*U1057)</f>
        <v>0</v>
      </c>
      <c r="AB1057" s="22"/>
      <c r="AC1057" s="1">
        <v>0</v>
      </c>
      <c r="AD1057" s="9">
        <v>0</v>
      </c>
      <c r="AE1057" s="2">
        <v>1</v>
      </c>
      <c r="AF1057" s="8">
        <v>0</v>
      </c>
      <c r="AH1057" s="1">
        <f t="shared" ref="AH1057" si="6061">X1057*AC1054+Z1057*AC1057-Y1057*AD1054-AA1057*AD1057</f>
        <v>0</v>
      </c>
      <c r="AI1057" s="9">
        <f t="shared" ref="AI1057" si="6062">(X1057*AD1054+Y1057*AC1054+Z1057*AD1057+AA1057*AC1057)</f>
        <v>16.139869617268634</v>
      </c>
      <c r="AJ1057" s="2">
        <f t="shared" ref="AJ1057" si="6063">X1057*AE1054+Z1057*AE1057-Y1057*AF1054-AA1057*AF1057</f>
        <v>-35.564218731894563</v>
      </c>
      <c r="AK1057" s="8">
        <f t="shared" ref="AK1057" si="6064">(X1057*AF1054+Y1057*AE1054+Z1057*AF1057+AA1057*AE1057)</f>
        <v>0</v>
      </c>
      <c r="AM1057" s="20">
        <f t="shared" ref="AM1057" si="6065">1/$AN$9</f>
        <v>1</v>
      </c>
      <c r="AN1057" s="27">
        <v>0</v>
      </c>
      <c r="AO1057" s="21">
        <v>1</v>
      </c>
      <c r="AP1057" s="26">
        <v>0</v>
      </c>
      <c r="AR1057" s="1">
        <f t="shared" ref="AR1057" si="6066">AH1057*AM1054+AJ1057*AM1057-AI1057*AN1054-AK1057*AN1057</f>
        <v>-35.564218731894563</v>
      </c>
      <c r="AS1057" s="9">
        <f t="shared" ref="AS1057" si="6067">(AH1057*AN1054+AI1057*AM1054+AJ1057*AN1057+AK1057*AM1057)</f>
        <v>16.139869617268634</v>
      </c>
      <c r="AT1057" s="2">
        <f t="shared" ref="AT1057" si="6068">AH1057*AO1054+AJ1057*AO1057-AI1057*AP1054-AK1057*AP1057</f>
        <v>-35.564218731894563</v>
      </c>
      <c r="AU1057" s="8">
        <f t="shared" ref="AU1057" si="6069">(AH1057*AP1054+AI1057*AO1054+AJ1057*AP1057+AK1057*AO1057)</f>
        <v>0</v>
      </c>
      <c r="AW1057" s="49">
        <f t="shared" ref="AW1057" si="6070">(180/PI())*ATAN(-1*(AS1054/AR1054))</f>
        <v>-65.673172732615626</v>
      </c>
      <c r="AY1057" s="140">
        <f t="shared" ref="AY1057" si="6071">20*LOG(((1-(10^(AW1054/20)^2)*(1-((1-AY1054)/(1+AY1054))^2))^0.5))</f>
        <v>-8.1096540287378151E-3</v>
      </c>
      <c r="AZ1057" s="13"/>
      <c r="BA1057" s="36"/>
      <c r="BB1057" s="36"/>
      <c r="BC1057" s="36"/>
      <c r="BD1057" s="36"/>
    </row>
    <row r="1058" spans="2:56" ht="18.600000000000001" customHeight="1">
      <c r="AY1058" s="37"/>
    </row>
    <row r="1059" spans="2:56" ht="18.600000000000001" customHeight="1" thickBot="1">
      <c r="D1059" s="22" t="s">
        <v>60</v>
      </c>
      <c r="E1059" s="22"/>
      <c r="F1059" s="22"/>
      <c r="G1059" s="22"/>
      <c r="H1059" s="22"/>
      <c r="I1059" s="22" t="s">
        <v>61</v>
      </c>
      <c r="J1059" s="22"/>
      <c r="K1059" s="22"/>
      <c r="L1059" s="22"/>
      <c r="M1059" s="23"/>
      <c r="N1059" s="23"/>
      <c r="O1059" s="28" t="s">
        <v>62</v>
      </c>
      <c r="P1059" s="23"/>
      <c r="Q1059" s="23"/>
      <c r="R1059" s="23"/>
      <c r="S1059" s="22"/>
      <c r="T1059" s="22" t="s">
        <v>63</v>
      </c>
      <c r="U1059" s="23"/>
      <c r="V1059" s="23"/>
      <c r="W1059" s="23"/>
      <c r="X1059" s="23"/>
      <c r="Y1059" s="28" t="s">
        <v>64</v>
      </c>
      <c r="Z1059" s="23"/>
      <c r="AA1059" s="23"/>
      <c r="AB1059" s="23"/>
      <c r="AC1059" s="28" t="s">
        <v>65</v>
      </c>
      <c r="AD1059" s="22"/>
      <c r="AE1059" s="22"/>
      <c r="AF1059" s="22"/>
      <c r="AG1059" s="22"/>
      <c r="AH1059" s="23"/>
      <c r="AI1059" s="28" t="s">
        <v>66</v>
      </c>
      <c r="AJ1059" s="23"/>
      <c r="AK1059" s="23"/>
      <c r="AL1059" s="22"/>
      <c r="AM1059" s="28" t="s">
        <v>67</v>
      </c>
      <c r="AN1059" s="22"/>
      <c r="AO1059" s="23"/>
      <c r="AP1059" s="23"/>
      <c r="AQ1059" s="23"/>
      <c r="AR1059" s="23"/>
      <c r="AS1059" s="28" t="s">
        <v>68</v>
      </c>
      <c r="AT1059" s="23"/>
      <c r="AU1059" s="23"/>
    </row>
    <row r="1060" spans="2:56" ht="18.600000000000001" customHeight="1" thickBot="1">
      <c r="B1060" s="11"/>
      <c r="D1060" s="212" t="s">
        <v>69</v>
      </c>
      <c r="E1060" s="213"/>
      <c r="F1060" s="214" t="s">
        <v>70</v>
      </c>
      <c r="G1060" s="215"/>
      <c r="H1060" s="207"/>
      <c r="I1060" s="212" t="s">
        <v>71</v>
      </c>
      <c r="J1060" s="213"/>
      <c r="K1060" s="214" t="s">
        <v>72</v>
      </c>
      <c r="L1060" s="215"/>
      <c r="M1060" s="23"/>
      <c r="N1060" s="208" t="s">
        <v>73</v>
      </c>
      <c r="O1060" s="209"/>
      <c r="P1060" s="210" t="s">
        <v>74</v>
      </c>
      <c r="Q1060" s="211"/>
      <c r="R1060" s="23"/>
      <c r="S1060" s="212" t="s">
        <v>75</v>
      </c>
      <c r="T1060" s="213"/>
      <c r="U1060" s="214" t="s">
        <v>76</v>
      </c>
      <c r="V1060" s="215"/>
      <c r="W1060" s="22"/>
      <c r="X1060" s="208" t="s">
        <v>77</v>
      </c>
      <c r="Y1060" s="209"/>
      <c r="Z1060" s="210" t="s">
        <v>78</v>
      </c>
      <c r="AA1060" s="211"/>
      <c r="AB1060" s="22"/>
      <c r="AC1060" s="212" t="s">
        <v>79</v>
      </c>
      <c r="AD1060" s="213"/>
      <c r="AE1060" s="214" t="s">
        <v>80</v>
      </c>
      <c r="AF1060" s="215"/>
      <c r="AG1060" s="22"/>
      <c r="AH1060" s="208" t="s">
        <v>81</v>
      </c>
      <c r="AI1060" s="209"/>
      <c r="AJ1060" s="210" t="s">
        <v>82</v>
      </c>
      <c r="AK1060" s="211"/>
      <c r="AL1060" s="22"/>
      <c r="AM1060" s="212" t="s">
        <v>83</v>
      </c>
      <c r="AN1060" s="213"/>
      <c r="AO1060" s="214" t="s">
        <v>84</v>
      </c>
      <c r="AP1060" s="215"/>
      <c r="AQ1060" s="23"/>
      <c r="AR1060" s="208" t="s">
        <v>85</v>
      </c>
      <c r="AS1060" s="209"/>
      <c r="AT1060" s="210" t="s">
        <v>86</v>
      </c>
      <c r="AU1060" s="211"/>
      <c r="AW1060" s="29" t="s">
        <v>4</v>
      </c>
      <c r="AY1060" s="136" t="s">
        <v>46</v>
      </c>
      <c r="AZ1060" s="13"/>
      <c r="BA1060" s="36"/>
      <c r="BB1060" s="36"/>
      <c r="BC1060" s="36"/>
      <c r="BD1060" s="36"/>
    </row>
    <row r="1061" spans="2:56" ht="18.600000000000001" customHeight="1" thickTop="1" thickBot="1">
      <c r="B1061" s="40">
        <v>3.04</v>
      </c>
      <c r="D1061" s="1">
        <v>1</v>
      </c>
      <c r="E1061" s="7">
        <v>0</v>
      </c>
      <c r="F1061" s="2">
        <v>0</v>
      </c>
      <c r="G1061" s="8">
        <v>0</v>
      </c>
      <c r="I1061" s="1">
        <v>1</v>
      </c>
      <c r="J1061" s="9">
        <v>0</v>
      </c>
      <c r="K1061" s="2">
        <v>0</v>
      </c>
      <c r="L1061" s="9">
        <f t="shared" ref="L1061" si="6072">IF(0=(1-$J$9*$K$9*$B1061^2),10^14,$B1061*$K$9/(1-$J$9*$K$9*$B1061^2))</f>
        <v>-1.6995906618608676</v>
      </c>
      <c r="N1061" s="1">
        <f t="shared" ref="N1061" si="6073">D1061*I1061+F1061*I1064-E1061*J1061-G1061*J1064</f>
        <v>1</v>
      </c>
      <c r="O1061" s="9">
        <f t="shared" ref="O1061" si="6074">(D1061*J1061+E1061*I1061+F1061*J1064+G1061*I1064)</f>
        <v>0</v>
      </c>
      <c r="P1061" s="2">
        <f t="shared" ref="P1061" si="6075">D1061*K1061+F1061*K1064-E1061*L1061-G1061*L1064</f>
        <v>0</v>
      </c>
      <c r="Q1061" s="8">
        <f t="shared" ref="Q1061" si="6076">(D1061*L1061+E1061*K1061+F1061*L1064+G1061*K1064)</f>
        <v>-1.6995906618608676</v>
      </c>
      <c r="S1061" s="1">
        <v>1</v>
      </c>
      <c r="T1061" s="7">
        <v>0</v>
      </c>
      <c r="U1061" s="2">
        <v>0</v>
      </c>
      <c r="V1061" s="8">
        <v>0</v>
      </c>
      <c r="X1061" s="1">
        <f t="shared" ref="X1061" si="6077">N1061*S1061+P1061*S1064-O1061*T1061-Q1061*T1064</f>
        <v>7.2481058941044552</v>
      </c>
      <c r="Y1061" s="9">
        <f t="shared" ref="Y1061" si="6078">(N1061*T1061+O1061*S1061+P1061*T1064+Q1061*S1064)</f>
        <v>0</v>
      </c>
      <c r="Z1061" s="2">
        <f t="shared" ref="Z1061" si="6079">N1061*U1061+P1061*U1064-O1061*V1061-Q1061*V1064</f>
        <v>0</v>
      </c>
      <c r="AA1061" s="8">
        <f t="shared" ref="AA1061" si="6080">(N1061*V1061+O1061*U1061+P1061*V1064+Q1061*U1064)</f>
        <v>-1.6995906618608676</v>
      </c>
      <c r="AB1061" s="22"/>
      <c r="AC1061" s="1">
        <v>1</v>
      </c>
      <c r="AD1061" s="9">
        <v>0</v>
      </c>
      <c r="AE1061" s="2">
        <v>0</v>
      </c>
      <c r="AF1061" s="9">
        <f t="shared" ref="AF1061" si="6081">$B1061*$AE$9</f>
        <v>2.4644976000000001</v>
      </c>
      <c r="AH1061" s="1">
        <f t="shared" ref="AH1061" si="6082">X1061*AC1061+Z1061*AC1064-Y1061*AD1061-AA1061*AD1064</f>
        <v>7.2481058941044552</v>
      </c>
      <c r="AI1061" s="9">
        <f t="shared" ref="AI1061" si="6083">(X1061*AD1061+Y1061*AC1061+Z1061*AD1064+AA1061*AC1064)</f>
        <v>0</v>
      </c>
      <c r="AJ1061" s="2">
        <f t="shared" ref="AJ1061" si="6084">X1061*AE1061+Z1061*AE1064-Y1061*AF1061-AA1061*AF1064</f>
        <v>0</v>
      </c>
      <c r="AK1061" s="8">
        <f t="shared" ref="AK1061" si="6085">(X1061*AF1061+Y1061*AE1061+Z1061*AF1064+AA1061*AE1064)</f>
        <v>16.163348918705417</v>
      </c>
      <c r="AM1061" s="18">
        <v>1</v>
      </c>
      <c r="AN1061" s="25">
        <v>0</v>
      </c>
      <c r="AO1061" s="14">
        <v>0</v>
      </c>
      <c r="AP1061" s="24">
        <v>0</v>
      </c>
      <c r="AR1061" s="1">
        <f t="shared" ref="AR1061" si="6086">AH1061*AM1061+AJ1061*AM1064-AI1061*AN1061-AK1061*AN1064</f>
        <v>7.2481058941044552</v>
      </c>
      <c r="AS1061" s="9">
        <f t="shared" ref="AS1061" si="6087">(AH1061*AN1061+AI1061*AM1061+AJ1061*AN1064+AK1061*AM1064)</f>
        <v>16.163348918705417</v>
      </c>
      <c r="AT1061" s="2">
        <f t="shared" ref="AT1061" si="6088">AH1061*AO1061+AJ1061*AO1064-AI1061*AP1061-AK1061*AP1064</f>
        <v>0</v>
      </c>
      <c r="AU1061" s="8">
        <f t="shared" ref="AU1061" si="6089">(AH1061*AP1061+AI1061*AO1061+AJ1061*AP1064+AK1061*AO1064)</f>
        <v>16.163348918705417</v>
      </c>
      <c r="AW1061" s="30">
        <f t="shared" ref="AW1061" si="6090">20*LOG(((1+$AN$9)/$AN$9)/((AR1061+AR1064)^2+(AS1061+AS1064)^2)^0.5)</f>
        <v>-26.689217076766564</v>
      </c>
      <c r="AY1061" s="137">
        <f t="shared" ref="AY1061" si="6091">((AR1061^2+AS1061^2)^0.5)/((AR1064^2+AS1064^2)^0.5)</f>
        <v>0.44986394953691511</v>
      </c>
      <c r="AZ1061" s="13"/>
      <c r="BA1061" s="36"/>
      <c r="BB1061" s="36"/>
      <c r="BC1061" s="36"/>
      <c r="BD1061" s="36"/>
    </row>
    <row r="1062" spans="2:56" ht="18.600000000000001" customHeight="1" thickBot="1">
      <c r="D1062" s="3"/>
      <c r="G1062" s="4"/>
      <c r="I1062" s="3"/>
      <c r="L1062" s="4"/>
      <c r="N1062" s="3"/>
      <c r="Q1062" s="4"/>
      <c r="S1062" s="3"/>
      <c r="V1062" s="4"/>
      <c r="X1062" s="3"/>
      <c r="AA1062" s="4"/>
      <c r="AC1062" s="3"/>
      <c r="AF1062" s="4"/>
      <c r="AH1062" s="3"/>
      <c r="AK1062" s="4"/>
      <c r="AM1062" s="18"/>
      <c r="AN1062" s="14"/>
      <c r="AO1062" s="14"/>
      <c r="AP1062" s="19"/>
      <c r="AR1062" s="3"/>
      <c r="AU1062" s="4"/>
      <c r="AY1062" s="138"/>
      <c r="AZ1062" s="13"/>
      <c r="BA1062" s="36"/>
      <c r="BB1062" s="36"/>
      <c r="BC1062" s="36"/>
      <c r="BD1062" s="36"/>
    </row>
    <row r="1063" spans="2:56" ht="18.600000000000001" customHeight="1" thickBot="1">
      <c r="D1063" s="216" t="s">
        <v>87</v>
      </c>
      <c r="E1063" s="217"/>
      <c r="F1063" s="218" t="s">
        <v>88</v>
      </c>
      <c r="G1063" s="219"/>
      <c r="H1063" s="207"/>
      <c r="I1063" s="216" t="s">
        <v>89</v>
      </c>
      <c r="J1063" s="217"/>
      <c r="K1063" s="218" t="s">
        <v>90</v>
      </c>
      <c r="L1063" s="219"/>
      <c r="N1063" s="208" t="s">
        <v>7</v>
      </c>
      <c r="O1063" s="209"/>
      <c r="P1063" s="210" t="s">
        <v>8</v>
      </c>
      <c r="Q1063" s="211"/>
      <c r="S1063" s="216" t="s">
        <v>91</v>
      </c>
      <c r="T1063" s="217"/>
      <c r="U1063" s="218" t="s">
        <v>92</v>
      </c>
      <c r="V1063" s="219"/>
      <c r="W1063" s="22"/>
      <c r="X1063" s="208" t="s">
        <v>93</v>
      </c>
      <c r="Y1063" s="209"/>
      <c r="Z1063" s="210" t="s">
        <v>94</v>
      </c>
      <c r="AA1063" s="211"/>
      <c r="AB1063" s="22"/>
      <c r="AC1063" s="216" t="s">
        <v>3</v>
      </c>
      <c r="AD1063" s="217"/>
      <c r="AE1063" s="218" t="s">
        <v>2</v>
      </c>
      <c r="AF1063" s="219"/>
      <c r="AG1063" s="22"/>
      <c r="AH1063" s="208" t="s">
        <v>95</v>
      </c>
      <c r="AI1063" s="209"/>
      <c r="AJ1063" s="210" t="s">
        <v>96</v>
      </c>
      <c r="AK1063" s="211"/>
      <c r="AL1063" s="22"/>
      <c r="AM1063" s="216" t="s">
        <v>97</v>
      </c>
      <c r="AN1063" s="217"/>
      <c r="AO1063" s="218" t="s">
        <v>98</v>
      </c>
      <c r="AP1063" s="219"/>
      <c r="AR1063" s="208" t="s">
        <v>99</v>
      </c>
      <c r="AS1063" s="209"/>
      <c r="AT1063" s="210" t="s">
        <v>100</v>
      </c>
      <c r="AU1063" s="211"/>
      <c r="AW1063" s="48" t="s">
        <v>10</v>
      </c>
      <c r="AY1063" s="139" t="s">
        <v>47</v>
      </c>
      <c r="AZ1063" s="13"/>
      <c r="BA1063" s="36"/>
      <c r="BB1063" s="36"/>
      <c r="BC1063" s="36"/>
      <c r="BD1063" s="36"/>
    </row>
    <row r="1064" spans="2:56" ht="18.600000000000001" customHeight="1" thickTop="1" thickBot="1">
      <c r="D1064" s="1">
        <v>0</v>
      </c>
      <c r="E1064" s="8">
        <f t="shared" ref="E1064" si="6092">$E$9*$B1061</f>
        <v>1.7227984000000001</v>
      </c>
      <c r="F1064" s="2">
        <v>1</v>
      </c>
      <c r="G1064" s="8">
        <v>0</v>
      </c>
      <c r="I1064" s="1">
        <v>0</v>
      </c>
      <c r="J1064" s="9">
        <v>0</v>
      </c>
      <c r="K1064" s="2">
        <v>1</v>
      </c>
      <c r="L1064" s="8">
        <v>0</v>
      </c>
      <c r="N1064" s="1">
        <f t="shared" ref="N1064" si="6093">D1064*I1061+F1064*I1064-E1064*J1061-G1064*J1064</f>
        <v>0</v>
      </c>
      <c r="O1064" s="9">
        <f t="shared" ref="O1064" si="6094">(D1064*J1061+E1064*I1061+F1064*J1064+G1064*I1064)</f>
        <v>1.7227984000000001</v>
      </c>
      <c r="P1064" s="2">
        <f t="shared" ref="P1064" si="6095">D1064*K1061+F1064*K1064-E1064*L1061-G1064*L1064</f>
        <v>3.928052072908844</v>
      </c>
      <c r="Q1064" s="8">
        <f t="shared" ref="Q1064" si="6096">(D1064*L1061+E1064*K1061+F1064*L1064+G1064*K1064)</f>
        <v>0</v>
      </c>
      <c r="S1064" s="1">
        <v>0</v>
      </c>
      <c r="T1064" s="8">
        <f t="shared" ref="T1064" si="6097">$T$9*$B1061</f>
        <v>3.6762416</v>
      </c>
      <c r="U1064" s="2">
        <v>1</v>
      </c>
      <c r="V1064" s="8">
        <v>0</v>
      </c>
      <c r="X1064" s="1">
        <f t="shared" ref="X1064" si="6098">N1064*S1061+P1064*S1064-O1064*T1061-Q1064*T1064</f>
        <v>0</v>
      </c>
      <c r="Y1064" s="9">
        <f t="shared" ref="Y1064" si="6099">(N1064*T1061+O1064*S1061+P1064*T1064+Q1064*S1064)</f>
        <v>16.163266837393724</v>
      </c>
      <c r="Z1064" s="2">
        <f t="shared" ref="Z1064" si="6100">N1064*U1061+P1064*U1064-O1064*V1061-Q1064*V1064</f>
        <v>3.928052072908844</v>
      </c>
      <c r="AA1064" s="8">
        <f t="shared" ref="AA1064" si="6101">(N1064*V1061+O1064*U1061+P1064*V1064+Q1064*U1064)</f>
        <v>0</v>
      </c>
      <c r="AB1064" s="22"/>
      <c r="AC1064" s="1">
        <v>0</v>
      </c>
      <c r="AD1064" s="9">
        <v>0</v>
      </c>
      <c r="AE1064" s="2">
        <v>1</v>
      </c>
      <c r="AF1064" s="8">
        <v>0</v>
      </c>
      <c r="AH1064" s="1">
        <f t="shared" ref="AH1064" si="6102">X1064*AC1061+Z1064*AC1064-Y1064*AD1061-AA1064*AD1064</f>
        <v>0</v>
      </c>
      <c r="AI1064" s="9">
        <f t="shared" ref="AI1064" si="6103">(X1064*AD1061+Y1064*AC1061+Z1064*AD1064+AA1064*AC1064)</f>
        <v>16.163266837393724</v>
      </c>
      <c r="AJ1064" s="2">
        <f t="shared" ref="AJ1064" si="6104">X1064*AE1061+Z1064*AE1064-Y1064*AF1061-AA1064*AF1064</f>
        <v>-35.906280256007584</v>
      </c>
      <c r="AK1064" s="8">
        <f t="shared" ref="AK1064" si="6105">(X1064*AF1061+Y1064*AE1061+Z1064*AF1064+AA1064*AE1064)</f>
        <v>0</v>
      </c>
      <c r="AM1064" s="20">
        <f t="shared" ref="AM1064" si="6106">1/$AN$9</f>
        <v>1</v>
      </c>
      <c r="AN1064" s="27">
        <v>0</v>
      </c>
      <c r="AO1064" s="21">
        <v>1</v>
      </c>
      <c r="AP1064" s="26">
        <v>0</v>
      </c>
      <c r="AR1064" s="1">
        <f t="shared" ref="AR1064" si="6107">AH1064*AM1061+AJ1064*AM1064-AI1064*AN1061-AK1064*AN1064</f>
        <v>-35.906280256007584</v>
      </c>
      <c r="AS1064" s="9">
        <f t="shared" ref="AS1064" si="6108">(AH1064*AN1061+AI1064*AM1061+AJ1064*AN1064+AK1064*AM1064)</f>
        <v>16.163266837393724</v>
      </c>
      <c r="AT1064" s="2">
        <f t="shared" ref="AT1064" si="6109">AH1064*AO1061+AJ1064*AO1064-AI1064*AP1061-AK1064*AP1064</f>
        <v>-35.906280256007584</v>
      </c>
      <c r="AU1064" s="8">
        <f t="shared" ref="AU1064" si="6110">(AH1064*AP1061+AI1064*AO1061+AJ1064*AP1064+AK1064*AO1064)</f>
        <v>0</v>
      </c>
      <c r="AW1064" s="49">
        <f t="shared" ref="AW1064" si="6111">(180/PI())*ATAN(-1*(AS1061/AR1061))</f>
        <v>-65.847177531925269</v>
      </c>
      <c r="AY1064" s="140">
        <f t="shared" ref="AY1064" si="6112">20*LOG(((1-(10^(AW1061/20)^2)*(1-((1-AY1061)/(1+AY1061))^2))^0.5))</f>
        <v>-7.9753176348864724E-3</v>
      </c>
      <c r="AZ1064" s="13"/>
      <c r="BA1064" s="36"/>
      <c r="BB1064" s="36"/>
      <c r="BC1064" s="36"/>
      <c r="BD1064" s="36"/>
    </row>
    <row r="1065" spans="2:56" ht="18.600000000000001" customHeight="1">
      <c r="AY1065" s="37"/>
    </row>
    <row r="1066" spans="2:56" ht="18.600000000000001" customHeight="1" thickBot="1">
      <c r="D1066" s="22" t="s">
        <v>60</v>
      </c>
      <c r="E1066" s="22"/>
      <c r="F1066" s="22"/>
      <c r="G1066" s="22"/>
      <c r="H1066" s="22"/>
      <c r="I1066" s="22" t="s">
        <v>61</v>
      </c>
      <c r="J1066" s="22"/>
      <c r="K1066" s="22"/>
      <c r="L1066" s="22"/>
      <c r="M1066" s="23"/>
      <c r="N1066" s="23"/>
      <c r="O1066" s="28" t="s">
        <v>62</v>
      </c>
      <c r="P1066" s="23"/>
      <c r="Q1066" s="23"/>
      <c r="R1066" s="23"/>
      <c r="S1066" s="22"/>
      <c r="T1066" s="22" t="s">
        <v>63</v>
      </c>
      <c r="U1066" s="23"/>
      <c r="V1066" s="23"/>
      <c r="W1066" s="23"/>
      <c r="X1066" s="23"/>
      <c r="Y1066" s="28" t="s">
        <v>64</v>
      </c>
      <c r="Z1066" s="23"/>
      <c r="AA1066" s="23"/>
      <c r="AB1066" s="23"/>
      <c r="AC1066" s="28" t="s">
        <v>65</v>
      </c>
      <c r="AD1066" s="22"/>
      <c r="AE1066" s="22"/>
      <c r="AF1066" s="22"/>
      <c r="AG1066" s="22"/>
      <c r="AH1066" s="23"/>
      <c r="AI1066" s="28" t="s">
        <v>66</v>
      </c>
      <c r="AJ1066" s="23"/>
      <c r="AK1066" s="23"/>
      <c r="AL1066" s="22"/>
      <c r="AM1066" s="28" t="s">
        <v>67</v>
      </c>
      <c r="AN1066" s="22"/>
      <c r="AO1066" s="23"/>
      <c r="AP1066" s="23"/>
      <c r="AQ1066" s="23"/>
      <c r="AR1066" s="23"/>
      <c r="AS1066" s="28" t="s">
        <v>68</v>
      </c>
      <c r="AT1066" s="23"/>
      <c r="AU1066" s="23"/>
    </row>
    <row r="1067" spans="2:56" ht="18.600000000000001" customHeight="1" thickBot="1">
      <c r="B1067" s="11"/>
      <c r="D1067" s="212" t="s">
        <v>69</v>
      </c>
      <c r="E1067" s="213"/>
      <c r="F1067" s="214" t="s">
        <v>70</v>
      </c>
      <c r="G1067" s="215"/>
      <c r="H1067" s="207"/>
      <c r="I1067" s="212" t="s">
        <v>71</v>
      </c>
      <c r="J1067" s="213"/>
      <c r="K1067" s="214" t="s">
        <v>72</v>
      </c>
      <c r="L1067" s="215"/>
      <c r="M1067" s="23"/>
      <c r="N1067" s="208" t="s">
        <v>73</v>
      </c>
      <c r="O1067" s="209"/>
      <c r="P1067" s="210" t="s">
        <v>74</v>
      </c>
      <c r="Q1067" s="211"/>
      <c r="R1067" s="23"/>
      <c r="S1067" s="212" t="s">
        <v>75</v>
      </c>
      <c r="T1067" s="213"/>
      <c r="U1067" s="214" t="s">
        <v>76</v>
      </c>
      <c r="V1067" s="215"/>
      <c r="W1067" s="22"/>
      <c r="X1067" s="208" t="s">
        <v>77</v>
      </c>
      <c r="Y1067" s="209"/>
      <c r="Z1067" s="210" t="s">
        <v>78</v>
      </c>
      <c r="AA1067" s="211"/>
      <c r="AB1067" s="22"/>
      <c r="AC1067" s="212" t="s">
        <v>79</v>
      </c>
      <c r="AD1067" s="213"/>
      <c r="AE1067" s="214" t="s">
        <v>80</v>
      </c>
      <c r="AF1067" s="215"/>
      <c r="AG1067" s="22"/>
      <c r="AH1067" s="208" t="s">
        <v>81</v>
      </c>
      <c r="AI1067" s="209"/>
      <c r="AJ1067" s="210" t="s">
        <v>82</v>
      </c>
      <c r="AK1067" s="211"/>
      <c r="AL1067" s="22"/>
      <c r="AM1067" s="212" t="s">
        <v>83</v>
      </c>
      <c r="AN1067" s="213"/>
      <c r="AO1067" s="214" t="s">
        <v>84</v>
      </c>
      <c r="AP1067" s="215"/>
      <c r="AQ1067" s="23"/>
      <c r="AR1067" s="208" t="s">
        <v>85</v>
      </c>
      <c r="AS1067" s="209"/>
      <c r="AT1067" s="210" t="s">
        <v>86</v>
      </c>
      <c r="AU1067" s="211"/>
      <c r="AW1067" s="29" t="s">
        <v>4</v>
      </c>
      <c r="AY1067" s="136" t="s">
        <v>46</v>
      </c>
      <c r="AZ1067" s="13"/>
      <c r="BA1067" s="36"/>
      <c r="BB1067" s="36"/>
      <c r="BC1067" s="36"/>
      <c r="BD1067" s="36"/>
    </row>
    <row r="1068" spans="2:56" ht="18.600000000000001" customHeight="1" thickTop="1" thickBot="1">
      <c r="B1068" s="40">
        <v>3.06</v>
      </c>
      <c r="D1068" s="1">
        <v>1</v>
      </c>
      <c r="E1068" s="7">
        <v>0</v>
      </c>
      <c r="F1068" s="2">
        <v>0</v>
      </c>
      <c r="G1068" s="8">
        <v>0</v>
      </c>
      <c r="I1068" s="1">
        <v>1</v>
      </c>
      <c r="J1068" s="9">
        <v>0</v>
      </c>
      <c r="K1068" s="2">
        <v>0</v>
      </c>
      <c r="L1068" s="9">
        <f t="shared" ref="L1068" si="6113">IF(0=(1-$J$9*$K$9*$B1068^2),10^14,$B1068*$K$9/(1-$J$9*$K$9*$B1068^2))</f>
        <v>-1.6758362457602005</v>
      </c>
      <c r="N1068" s="1">
        <f t="shared" ref="N1068" si="6114">D1068*I1068+F1068*I1071-E1068*J1068-G1068*J1071</f>
        <v>1</v>
      </c>
      <c r="O1068" s="9">
        <f t="shared" ref="O1068" si="6115">(D1068*J1068+E1068*I1068+F1068*J1071+G1068*I1071)</f>
        <v>0</v>
      </c>
      <c r="P1068" s="2">
        <f t="shared" ref="P1068" si="6116">D1068*K1068+F1068*K1071-E1068*L1068-G1068*L1071</f>
        <v>0</v>
      </c>
      <c r="Q1068" s="8">
        <f t="shared" ref="Q1068" si="6117">(D1068*L1068+E1068*K1068+F1068*L1071+G1068*K1071)</f>
        <v>-1.6758362457602005</v>
      </c>
      <c r="S1068" s="1">
        <v>1</v>
      </c>
      <c r="T1068" s="7">
        <v>0</v>
      </c>
      <c r="U1068" s="2">
        <v>0</v>
      </c>
      <c r="V1068" s="8">
        <v>0</v>
      </c>
      <c r="X1068" s="1">
        <f t="shared" ref="X1068" si="6118">N1068*S1068+P1068*S1071-O1068*T1068-Q1068*T1071</f>
        <v>7.2013103617241798</v>
      </c>
      <c r="Y1068" s="9">
        <f t="shared" ref="Y1068" si="6119">(N1068*T1068+O1068*S1068+P1068*T1071+Q1068*S1071)</f>
        <v>0</v>
      </c>
      <c r="Z1068" s="2">
        <f t="shared" ref="Z1068" si="6120">N1068*U1068+P1068*U1071-O1068*V1068-Q1068*V1071</f>
        <v>0</v>
      </c>
      <c r="AA1068" s="8">
        <f t="shared" ref="AA1068" si="6121">(N1068*V1068+O1068*U1068+P1068*V1071+Q1068*U1071)</f>
        <v>-1.6758362457602005</v>
      </c>
      <c r="AB1068" s="22"/>
      <c r="AC1068" s="1">
        <v>1</v>
      </c>
      <c r="AD1068" s="9">
        <v>0</v>
      </c>
      <c r="AE1068" s="2">
        <v>0</v>
      </c>
      <c r="AF1068" s="9">
        <f t="shared" ref="AF1068" si="6122">$B1068*$AE$9</f>
        <v>2.4807114000000001</v>
      </c>
      <c r="AH1068" s="1">
        <f t="shared" ref="AH1068" si="6123">X1068*AC1068+Z1068*AC1071-Y1068*AD1068-AA1068*AD1071</f>
        <v>7.2013103617241798</v>
      </c>
      <c r="AI1068" s="9">
        <f t="shared" ref="AI1068" si="6124">(X1068*AD1068+Y1068*AC1068+Z1068*AD1071+AA1068*AC1071)</f>
        <v>0</v>
      </c>
      <c r="AJ1068" s="2">
        <f t="shared" ref="AJ1068" si="6125">X1068*AE1068+Z1068*AE1071-Y1068*AF1068-AA1068*AF1071</f>
        <v>0</v>
      </c>
      <c r="AK1068" s="8">
        <f t="shared" ref="AK1068" si="6126">(X1068*AF1068+Y1068*AE1068+Z1068*AF1071+AA1068*AE1071)</f>
        <v>16.188536463507095</v>
      </c>
      <c r="AM1068" s="18">
        <v>1</v>
      </c>
      <c r="AN1068" s="25">
        <v>0</v>
      </c>
      <c r="AO1068" s="14">
        <v>0</v>
      </c>
      <c r="AP1068" s="24">
        <v>0</v>
      </c>
      <c r="AR1068" s="1">
        <f t="shared" ref="AR1068" si="6127">AH1068*AM1068+AJ1068*AM1071-AI1068*AN1068-AK1068*AN1071</f>
        <v>7.2013103617241798</v>
      </c>
      <c r="AS1068" s="9">
        <f t="shared" ref="AS1068" si="6128">(AH1068*AN1068+AI1068*AM1068+AJ1068*AN1071+AK1068*AM1071)</f>
        <v>16.188536463507095</v>
      </c>
      <c r="AT1068" s="2">
        <f t="shared" ref="AT1068" si="6129">AH1068*AO1068+AJ1068*AO1071-AI1068*AP1068-AK1068*AP1071</f>
        <v>0</v>
      </c>
      <c r="AU1068" s="8">
        <f t="shared" ref="AU1068" si="6130">(AH1068*AP1068+AI1068*AO1068+AJ1068*AP1071+AK1068*AO1071)</f>
        <v>16.188536463507095</v>
      </c>
      <c r="AW1068" s="30">
        <f t="shared" ref="AW1068" si="6131">20*LOG(((1+$AN$9)/$AN$9)/((AR1068+AR1071)^2+(AS1068+AS1071)^2)^0.5)</f>
        <v>-26.749199778779314</v>
      </c>
      <c r="AY1068" s="137">
        <f t="shared" ref="AY1068" si="6132">((AR1068^2+AS1068^2)^0.5)/((AR1071^2+AS1071^2)^0.5)</f>
        <v>0.44626347142779821</v>
      </c>
      <c r="AZ1068" s="13"/>
      <c r="BA1068" s="36"/>
      <c r="BB1068" s="36"/>
      <c r="BC1068" s="36"/>
      <c r="BD1068" s="36"/>
    </row>
    <row r="1069" spans="2:56" ht="18.600000000000001" customHeight="1" thickBot="1">
      <c r="D1069" s="3"/>
      <c r="G1069" s="4"/>
      <c r="I1069" s="3"/>
      <c r="L1069" s="4"/>
      <c r="N1069" s="3"/>
      <c r="Q1069" s="4"/>
      <c r="S1069" s="3"/>
      <c r="V1069" s="4"/>
      <c r="X1069" s="3"/>
      <c r="AA1069" s="4"/>
      <c r="AC1069" s="3"/>
      <c r="AF1069" s="4"/>
      <c r="AH1069" s="3"/>
      <c r="AK1069" s="4"/>
      <c r="AM1069" s="18"/>
      <c r="AN1069" s="14"/>
      <c r="AO1069" s="14"/>
      <c r="AP1069" s="19"/>
      <c r="AR1069" s="3"/>
      <c r="AU1069" s="4"/>
      <c r="AY1069" s="138"/>
      <c r="AZ1069" s="13"/>
      <c r="BA1069" s="36"/>
      <c r="BB1069" s="36"/>
      <c r="BC1069" s="36"/>
      <c r="BD1069" s="36"/>
    </row>
    <row r="1070" spans="2:56" ht="18.600000000000001" customHeight="1" thickBot="1">
      <c r="D1070" s="216" t="s">
        <v>87</v>
      </c>
      <c r="E1070" s="217"/>
      <c r="F1070" s="218" t="s">
        <v>88</v>
      </c>
      <c r="G1070" s="219"/>
      <c r="H1070" s="207"/>
      <c r="I1070" s="216" t="s">
        <v>89</v>
      </c>
      <c r="J1070" s="217"/>
      <c r="K1070" s="218" t="s">
        <v>90</v>
      </c>
      <c r="L1070" s="219"/>
      <c r="N1070" s="208" t="s">
        <v>7</v>
      </c>
      <c r="O1070" s="209"/>
      <c r="P1070" s="210" t="s">
        <v>8</v>
      </c>
      <c r="Q1070" s="211"/>
      <c r="S1070" s="216" t="s">
        <v>91</v>
      </c>
      <c r="T1070" s="217"/>
      <c r="U1070" s="218" t="s">
        <v>92</v>
      </c>
      <c r="V1070" s="219"/>
      <c r="W1070" s="22"/>
      <c r="X1070" s="208" t="s">
        <v>93</v>
      </c>
      <c r="Y1070" s="209"/>
      <c r="Z1070" s="210" t="s">
        <v>94</v>
      </c>
      <c r="AA1070" s="211"/>
      <c r="AB1070" s="22"/>
      <c r="AC1070" s="216" t="s">
        <v>3</v>
      </c>
      <c r="AD1070" s="217"/>
      <c r="AE1070" s="218" t="s">
        <v>2</v>
      </c>
      <c r="AF1070" s="219"/>
      <c r="AG1070" s="22"/>
      <c r="AH1070" s="208" t="s">
        <v>95</v>
      </c>
      <c r="AI1070" s="209"/>
      <c r="AJ1070" s="210" t="s">
        <v>96</v>
      </c>
      <c r="AK1070" s="211"/>
      <c r="AL1070" s="22"/>
      <c r="AM1070" s="216" t="s">
        <v>97</v>
      </c>
      <c r="AN1070" s="217"/>
      <c r="AO1070" s="218" t="s">
        <v>98</v>
      </c>
      <c r="AP1070" s="219"/>
      <c r="AR1070" s="208" t="s">
        <v>99</v>
      </c>
      <c r="AS1070" s="209"/>
      <c r="AT1070" s="210" t="s">
        <v>100</v>
      </c>
      <c r="AU1070" s="211"/>
      <c r="AW1070" s="48" t="s">
        <v>10</v>
      </c>
      <c r="AY1070" s="139" t="s">
        <v>47</v>
      </c>
      <c r="AZ1070" s="13"/>
      <c r="BA1070" s="36"/>
      <c r="BB1070" s="36"/>
      <c r="BC1070" s="36"/>
      <c r="BD1070" s="36"/>
    </row>
    <row r="1071" spans="2:56" ht="18.600000000000001" customHeight="1" thickTop="1" thickBot="1">
      <c r="D1071" s="1">
        <v>0</v>
      </c>
      <c r="E1071" s="8">
        <f t="shared" ref="E1071" si="6133">$E$9*$B1068</f>
        <v>1.7341326000000001</v>
      </c>
      <c r="F1071" s="2">
        <v>1</v>
      </c>
      <c r="G1071" s="8">
        <v>0</v>
      </c>
      <c r="I1071" s="1">
        <v>0</v>
      </c>
      <c r="J1071" s="9">
        <v>0</v>
      </c>
      <c r="K1071" s="2">
        <v>1</v>
      </c>
      <c r="L1071" s="8">
        <v>0</v>
      </c>
      <c r="N1071" s="1">
        <f t="shared" ref="N1071" si="6134">D1071*I1068+F1071*I1071-E1071*J1068-G1071*J1071</f>
        <v>0</v>
      </c>
      <c r="O1071" s="9">
        <f t="shared" ref="O1071" si="6135">(D1071*J1068+E1071*I1068+F1071*J1071+G1071*I1071)</f>
        <v>1.7341326000000001</v>
      </c>
      <c r="P1071" s="2">
        <f t="shared" ref="P1071" si="6136">D1071*K1068+F1071*K1071-E1071*L1068-G1071*L1071</f>
        <v>3.9061222660343757</v>
      </c>
      <c r="Q1071" s="8">
        <f t="shared" ref="Q1071" si="6137">(D1071*L1068+E1071*K1068+F1071*L1071+G1071*K1071)</f>
        <v>0</v>
      </c>
      <c r="S1071" s="1">
        <v>0</v>
      </c>
      <c r="T1071" s="8">
        <f t="shared" ref="T1071" si="6138">$T$9*$B1068</f>
        <v>3.7004274000000001</v>
      </c>
      <c r="U1071" s="2">
        <v>1</v>
      </c>
      <c r="V1071" s="8">
        <v>0</v>
      </c>
      <c r="X1071" s="1">
        <f t="shared" ref="X1071" si="6139">N1071*S1068+P1071*S1071-O1071*T1068-Q1071*T1071</f>
        <v>0</v>
      </c>
      <c r="Y1071" s="9">
        <f t="shared" ref="Y1071" si="6140">(N1071*T1068+O1071*S1068+P1071*T1071+Q1071*S1071)</f>
        <v>16.188454460983692</v>
      </c>
      <c r="Z1071" s="2">
        <f t="shared" ref="Z1071" si="6141">N1071*U1068+P1071*U1071-O1071*V1068-Q1071*V1071</f>
        <v>3.9061222660343757</v>
      </c>
      <c r="AA1071" s="8">
        <f t="shared" ref="AA1071" si="6142">(N1071*V1068+O1071*U1068+P1071*V1071+Q1071*U1071)</f>
        <v>0</v>
      </c>
      <c r="AB1071" s="22"/>
      <c r="AC1071" s="1">
        <v>0</v>
      </c>
      <c r="AD1071" s="9">
        <v>0</v>
      </c>
      <c r="AE1071" s="2">
        <v>1</v>
      </c>
      <c r="AF1071" s="8">
        <v>0</v>
      </c>
      <c r="AH1071" s="1">
        <f t="shared" ref="AH1071" si="6143">X1071*AC1068+Z1071*AC1071-Y1071*AD1068-AA1071*AD1071</f>
        <v>0</v>
      </c>
      <c r="AI1071" s="9">
        <f t="shared" ref="AI1071" si="6144">(X1071*AD1068+Y1071*AC1068+Z1071*AD1071+AA1071*AC1071)</f>
        <v>16.188454460983692</v>
      </c>
      <c r="AJ1071" s="2">
        <f t="shared" ref="AJ1071" si="6145">X1071*AE1068+Z1071*AE1071-Y1071*AF1068-AA1071*AF1071</f>
        <v>-36.252761263708727</v>
      </c>
      <c r="AK1071" s="8">
        <f t="shared" ref="AK1071" si="6146">(X1071*AF1068+Y1071*AE1068+Z1071*AF1071+AA1071*AE1071)</f>
        <v>0</v>
      </c>
      <c r="AM1071" s="20">
        <f t="shared" ref="AM1071" si="6147">1/$AN$9</f>
        <v>1</v>
      </c>
      <c r="AN1071" s="27">
        <v>0</v>
      </c>
      <c r="AO1071" s="21">
        <v>1</v>
      </c>
      <c r="AP1071" s="26">
        <v>0</v>
      </c>
      <c r="AR1071" s="1">
        <f t="shared" ref="AR1071" si="6148">AH1071*AM1068+AJ1071*AM1071-AI1071*AN1068-AK1071*AN1071</f>
        <v>-36.252761263708727</v>
      </c>
      <c r="AS1071" s="9">
        <f t="shared" ref="AS1071" si="6149">(AH1071*AN1068+AI1071*AM1068+AJ1071*AN1071+AK1071*AM1071)</f>
        <v>16.188454460983692</v>
      </c>
      <c r="AT1071" s="2">
        <f t="shared" ref="AT1071" si="6150">AH1071*AO1068+AJ1071*AO1071-AI1071*AP1068-AK1071*AP1071</f>
        <v>-36.252761263708727</v>
      </c>
      <c r="AU1071" s="8">
        <f t="shared" ref="AU1071" si="6151">(AH1071*AP1068+AI1071*AO1068+AJ1071*AP1071+AK1071*AO1071)</f>
        <v>0</v>
      </c>
      <c r="AW1071" s="49">
        <f t="shared" ref="AW1071" si="6152">(180/PI())*ATAN(-1*(AS1068/AR1068))</f>
        <v>-66.018583154295158</v>
      </c>
      <c r="AY1071" s="140">
        <f t="shared" ref="AY1071" si="6153">20*LOG(((1-(10^(AW1068/20)^2)*(1-((1-AY1068)/(1+AY1068))^2))^0.5))</f>
        <v>-7.8417475699018545E-3</v>
      </c>
      <c r="AZ1071" s="13"/>
      <c r="BA1071" s="36"/>
      <c r="BB1071" s="36"/>
      <c r="BC1071" s="36"/>
      <c r="BD1071" s="36"/>
    </row>
    <row r="1072" spans="2:56" ht="18.600000000000001" customHeight="1">
      <c r="AY1072" s="37"/>
    </row>
    <row r="1073" spans="2:56" ht="18.600000000000001" customHeight="1" thickBot="1">
      <c r="D1073" s="22" t="s">
        <v>60</v>
      </c>
      <c r="E1073" s="22"/>
      <c r="F1073" s="22"/>
      <c r="G1073" s="22"/>
      <c r="H1073" s="22"/>
      <c r="I1073" s="22" t="s">
        <v>61</v>
      </c>
      <c r="J1073" s="22"/>
      <c r="K1073" s="22"/>
      <c r="L1073" s="22"/>
      <c r="M1073" s="23"/>
      <c r="N1073" s="23"/>
      <c r="O1073" s="28" t="s">
        <v>62</v>
      </c>
      <c r="P1073" s="23"/>
      <c r="Q1073" s="23"/>
      <c r="R1073" s="23"/>
      <c r="S1073" s="22"/>
      <c r="T1073" s="22" t="s">
        <v>63</v>
      </c>
      <c r="U1073" s="23"/>
      <c r="V1073" s="23"/>
      <c r="W1073" s="23"/>
      <c r="X1073" s="23"/>
      <c r="Y1073" s="28" t="s">
        <v>64</v>
      </c>
      <c r="Z1073" s="23"/>
      <c r="AA1073" s="23"/>
      <c r="AB1073" s="23"/>
      <c r="AC1073" s="28" t="s">
        <v>65</v>
      </c>
      <c r="AD1073" s="22"/>
      <c r="AE1073" s="22"/>
      <c r="AF1073" s="22"/>
      <c r="AG1073" s="22"/>
      <c r="AH1073" s="23"/>
      <c r="AI1073" s="28" t="s">
        <v>66</v>
      </c>
      <c r="AJ1073" s="23"/>
      <c r="AK1073" s="23"/>
      <c r="AL1073" s="22"/>
      <c r="AM1073" s="28" t="s">
        <v>67</v>
      </c>
      <c r="AN1073" s="22"/>
      <c r="AO1073" s="23"/>
      <c r="AP1073" s="23"/>
      <c r="AQ1073" s="23"/>
      <c r="AR1073" s="23"/>
      <c r="AS1073" s="28" t="s">
        <v>68</v>
      </c>
      <c r="AT1073" s="23"/>
      <c r="AU1073" s="23"/>
    </row>
    <row r="1074" spans="2:56" ht="18.600000000000001" customHeight="1" thickBot="1">
      <c r="B1074" s="11"/>
      <c r="D1074" s="212" t="s">
        <v>69</v>
      </c>
      <c r="E1074" s="213"/>
      <c r="F1074" s="214" t="s">
        <v>70</v>
      </c>
      <c r="G1074" s="215"/>
      <c r="H1074" s="207"/>
      <c r="I1074" s="212" t="s">
        <v>71</v>
      </c>
      <c r="J1074" s="213"/>
      <c r="K1074" s="214" t="s">
        <v>72</v>
      </c>
      <c r="L1074" s="215"/>
      <c r="M1074" s="23"/>
      <c r="N1074" s="208" t="s">
        <v>73</v>
      </c>
      <c r="O1074" s="209"/>
      <c r="P1074" s="210" t="s">
        <v>74</v>
      </c>
      <c r="Q1074" s="211"/>
      <c r="R1074" s="23"/>
      <c r="S1074" s="212" t="s">
        <v>75</v>
      </c>
      <c r="T1074" s="213"/>
      <c r="U1074" s="214" t="s">
        <v>76</v>
      </c>
      <c r="V1074" s="215"/>
      <c r="W1074" s="22"/>
      <c r="X1074" s="208" t="s">
        <v>77</v>
      </c>
      <c r="Y1074" s="209"/>
      <c r="Z1074" s="210" t="s">
        <v>78</v>
      </c>
      <c r="AA1074" s="211"/>
      <c r="AB1074" s="22"/>
      <c r="AC1074" s="212" t="s">
        <v>79</v>
      </c>
      <c r="AD1074" s="213"/>
      <c r="AE1074" s="214" t="s">
        <v>80</v>
      </c>
      <c r="AF1074" s="215"/>
      <c r="AG1074" s="22"/>
      <c r="AH1074" s="208" t="s">
        <v>81</v>
      </c>
      <c r="AI1074" s="209"/>
      <c r="AJ1074" s="210" t="s">
        <v>82</v>
      </c>
      <c r="AK1074" s="211"/>
      <c r="AL1074" s="22"/>
      <c r="AM1074" s="212" t="s">
        <v>83</v>
      </c>
      <c r="AN1074" s="213"/>
      <c r="AO1074" s="214" t="s">
        <v>84</v>
      </c>
      <c r="AP1074" s="215"/>
      <c r="AQ1074" s="23"/>
      <c r="AR1074" s="208" t="s">
        <v>85</v>
      </c>
      <c r="AS1074" s="209"/>
      <c r="AT1074" s="210" t="s">
        <v>86</v>
      </c>
      <c r="AU1074" s="211"/>
      <c r="AW1074" s="29" t="s">
        <v>4</v>
      </c>
      <c r="AY1074" s="136" t="s">
        <v>46</v>
      </c>
      <c r="AZ1074" s="13"/>
      <c r="BA1074" s="36"/>
      <c r="BB1074" s="36"/>
      <c r="BC1074" s="36"/>
      <c r="BD1074" s="36"/>
    </row>
    <row r="1075" spans="2:56" ht="18.600000000000001" customHeight="1" thickTop="1" thickBot="1">
      <c r="B1075" s="40">
        <v>3.08</v>
      </c>
      <c r="D1075" s="1">
        <v>1</v>
      </c>
      <c r="E1075" s="7">
        <v>0</v>
      </c>
      <c r="F1075" s="2">
        <v>0</v>
      </c>
      <c r="G1075" s="8">
        <v>0</v>
      </c>
      <c r="I1075" s="1">
        <v>1</v>
      </c>
      <c r="J1075" s="9">
        <v>0</v>
      </c>
      <c r="K1075" s="2">
        <v>0</v>
      </c>
      <c r="L1075" s="9">
        <f t="shared" ref="L1075" si="6154">IF(0=(1-$J$9*$K$9*$B1075^2),10^14,$B1075*$K$9/(1-$J$9*$K$9*$B1075^2))</f>
        <v>-1.6528157009221174</v>
      </c>
      <c r="N1075" s="1">
        <f t="shared" ref="N1075" si="6155">D1075*I1075+F1075*I1078-E1075*J1075-G1075*J1078</f>
        <v>1</v>
      </c>
      <c r="O1075" s="9">
        <f t="shared" ref="O1075" si="6156">(D1075*J1075+E1075*I1075+F1075*J1078+G1075*I1078)</f>
        <v>0</v>
      </c>
      <c r="P1075" s="2">
        <f t="shared" ref="P1075" si="6157">D1075*K1075+F1075*K1078-E1075*L1075-G1075*L1078</f>
        <v>0</v>
      </c>
      <c r="Q1075" s="8">
        <f t="shared" ref="Q1075" si="6158">(D1075*L1075+E1075*K1075+F1075*L1078+G1075*K1078)</f>
        <v>-1.6528157009221174</v>
      </c>
      <c r="S1075" s="1">
        <v>1</v>
      </c>
      <c r="T1075" s="7">
        <v>0</v>
      </c>
      <c r="U1075" s="2">
        <v>0</v>
      </c>
      <c r="V1075" s="8">
        <v>0</v>
      </c>
      <c r="X1075" s="1">
        <f t="shared" ref="X1075" si="6159">N1075*S1075+P1075*S1078-O1075*T1075-Q1075*T1078</f>
        <v>7.1560991768217699</v>
      </c>
      <c r="Y1075" s="9">
        <f t="shared" ref="Y1075" si="6160">(N1075*T1075+O1075*S1075+P1075*T1078+Q1075*S1078)</f>
        <v>0</v>
      </c>
      <c r="Z1075" s="2">
        <f t="shared" ref="Z1075" si="6161">N1075*U1075+P1075*U1078-O1075*V1075-Q1075*V1078</f>
        <v>0</v>
      </c>
      <c r="AA1075" s="8">
        <f t="shared" ref="AA1075" si="6162">(N1075*V1075+O1075*U1075+P1075*V1078+Q1075*U1078)</f>
        <v>-1.6528157009221174</v>
      </c>
      <c r="AB1075" s="22"/>
      <c r="AC1075" s="1">
        <v>1</v>
      </c>
      <c r="AD1075" s="9">
        <v>0</v>
      </c>
      <c r="AE1075" s="2">
        <v>0</v>
      </c>
      <c r="AF1075" s="9">
        <f t="shared" ref="AF1075" si="6163">$B1075*$AE$9</f>
        <v>2.4969252000000002</v>
      </c>
      <c r="AH1075" s="1">
        <f t="shared" ref="AH1075" si="6164">X1075*AC1075+Z1075*AC1078-Y1075*AD1075-AA1075*AD1078</f>
        <v>7.1560991768217699</v>
      </c>
      <c r="AI1075" s="9">
        <f t="shared" ref="AI1075" si="6165">(X1075*AD1075+Y1075*AC1075+Z1075*AD1078+AA1075*AC1078)</f>
        <v>0</v>
      </c>
      <c r="AJ1075" s="2">
        <f t="shared" ref="AJ1075" si="6166">X1075*AE1075+Z1075*AE1078-Y1075*AF1075-AA1075*AF1078</f>
        <v>0</v>
      </c>
      <c r="AK1075" s="8">
        <f t="shared" ref="AK1075" si="6167">(X1075*AF1075+Y1075*AE1075+Z1075*AF1078+AA1075*AE1078)</f>
        <v>16.215428667383417</v>
      </c>
      <c r="AM1075" s="18">
        <v>1</v>
      </c>
      <c r="AN1075" s="25">
        <v>0</v>
      </c>
      <c r="AO1075" s="14">
        <v>0</v>
      </c>
      <c r="AP1075" s="24">
        <v>0</v>
      </c>
      <c r="AR1075" s="1">
        <f t="shared" ref="AR1075" si="6168">AH1075*AM1075+AJ1075*AM1078-AI1075*AN1075-AK1075*AN1078</f>
        <v>7.1560991768217699</v>
      </c>
      <c r="AS1075" s="9">
        <f t="shared" ref="AS1075" si="6169">(AH1075*AN1075+AI1075*AM1075+AJ1075*AN1078+AK1075*AM1078)</f>
        <v>16.215428667383417</v>
      </c>
      <c r="AT1075" s="2">
        <f t="shared" ref="AT1075" si="6170">AH1075*AO1075+AJ1075*AO1078-AI1075*AP1075-AK1075*AP1078</f>
        <v>0</v>
      </c>
      <c r="AU1075" s="8">
        <f t="shared" ref="AU1075" si="6171">(AH1075*AP1075+AI1075*AO1075+AJ1075*AP1078+AK1075*AO1078)</f>
        <v>16.215428667383417</v>
      </c>
      <c r="AW1075" s="30">
        <f t="shared" ref="AW1075" si="6172">20*LOG(((1+$AN$9)/$AN$9)/((AR1075+AR1078)^2+(AS1075+AS1078)^2)^0.5)</f>
        <v>-26.809943667860278</v>
      </c>
      <c r="AY1075" s="137">
        <f t="shared" ref="AY1075" si="6173">((AR1075^2+AS1075^2)^0.5)/((AR1078^2+AS1078^2)^0.5)</f>
        <v>0.44272529454830556</v>
      </c>
      <c r="AZ1075" s="13"/>
      <c r="BA1075" s="36"/>
      <c r="BB1075" s="36"/>
      <c r="BC1075" s="36"/>
      <c r="BD1075" s="36"/>
    </row>
    <row r="1076" spans="2:56" ht="18.600000000000001" customHeight="1" thickBot="1">
      <c r="D1076" s="3"/>
      <c r="G1076" s="4"/>
      <c r="I1076" s="3"/>
      <c r="L1076" s="4"/>
      <c r="N1076" s="3"/>
      <c r="Q1076" s="4"/>
      <c r="S1076" s="3"/>
      <c r="V1076" s="4"/>
      <c r="X1076" s="3"/>
      <c r="AA1076" s="4"/>
      <c r="AC1076" s="3"/>
      <c r="AF1076" s="4"/>
      <c r="AH1076" s="3"/>
      <c r="AK1076" s="4"/>
      <c r="AM1076" s="18"/>
      <c r="AN1076" s="14"/>
      <c r="AO1076" s="14"/>
      <c r="AP1076" s="19"/>
      <c r="AR1076" s="3"/>
      <c r="AU1076" s="4"/>
      <c r="AY1076" s="138"/>
      <c r="AZ1076" s="13"/>
      <c r="BA1076" s="36"/>
      <c r="BB1076" s="36"/>
      <c r="BC1076" s="36"/>
      <c r="BD1076" s="36"/>
    </row>
    <row r="1077" spans="2:56" ht="18.600000000000001" customHeight="1" thickBot="1">
      <c r="D1077" s="216" t="s">
        <v>87</v>
      </c>
      <c r="E1077" s="217"/>
      <c r="F1077" s="218" t="s">
        <v>88</v>
      </c>
      <c r="G1077" s="219"/>
      <c r="H1077" s="207"/>
      <c r="I1077" s="216" t="s">
        <v>89</v>
      </c>
      <c r="J1077" s="217"/>
      <c r="K1077" s="218" t="s">
        <v>90</v>
      </c>
      <c r="L1077" s="219"/>
      <c r="N1077" s="208" t="s">
        <v>7</v>
      </c>
      <c r="O1077" s="209"/>
      <c r="P1077" s="210" t="s">
        <v>8</v>
      </c>
      <c r="Q1077" s="211"/>
      <c r="S1077" s="216" t="s">
        <v>91</v>
      </c>
      <c r="T1077" s="217"/>
      <c r="U1077" s="218" t="s">
        <v>92</v>
      </c>
      <c r="V1077" s="219"/>
      <c r="W1077" s="22"/>
      <c r="X1077" s="208" t="s">
        <v>93</v>
      </c>
      <c r="Y1077" s="209"/>
      <c r="Z1077" s="210" t="s">
        <v>94</v>
      </c>
      <c r="AA1077" s="211"/>
      <c r="AB1077" s="22"/>
      <c r="AC1077" s="216" t="s">
        <v>3</v>
      </c>
      <c r="AD1077" s="217"/>
      <c r="AE1077" s="218" t="s">
        <v>2</v>
      </c>
      <c r="AF1077" s="219"/>
      <c r="AG1077" s="22"/>
      <c r="AH1077" s="208" t="s">
        <v>95</v>
      </c>
      <c r="AI1077" s="209"/>
      <c r="AJ1077" s="210" t="s">
        <v>96</v>
      </c>
      <c r="AK1077" s="211"/>
      <c r="AL1077" s="22"/>
      <c r="AM1077" s="216" t="s">
        <v>97</v>
      </c>
      <c r="AN1077" s="217"/>
      <c r="AO1077" s="218" t="s">
        <v>98</v>
      </c>
      <c r="AP1077" s="219"/>
      <c r="AR1077" s="208" t="s">
        <v>99</v>
      </c>
      <c r="AS1077" s="209"/>
      <c r="AT1077" s="210" t="s">
        <v>100</v>
      </c>
      <c r="AU1077" s="211"/>
      <c r="AW1077" s="48" t="s">
        <v>10</v>
      </c>
      <c r="AY1077" s="139" t="s">
        <v>47</v>
      </c>
      <c r="AZ1077" s="13"/>
      <c r="BA1077" s="36"/>
      <c r="BB1077" s="36"/>
      <c r="BC1077" s="36"/>
      <c r="BD1077" s="36"/>
    </row>
    <row r="1078" spans="2:56" ht="18.600000000000001" customHeight="1" thickTop="1" thickBot="1">
      <c r="D1078" s="1">
        <v>0</v>
      </c>
      <c r="E1078" s="8">
        <f t="shared" ref="E1078" si="6174">$E$9*$B1075</f>
        <v>1.7454668000000002</v>
      </c>
      <c r="F1078" s="2">
        <v>1</v>
      </c>
      <c r="G1078" s="8">
        <v>0</v>
      </c>
      <c r="I1078" s="1">
        <v>0</v>
      </c>
      <c r="J1078" s="9">
        <v>0</v>
      </c>
      <c r="K1078" s="2">
        <v>1</v>
      </c>
      <c r="L1078" s="8">
        <v>0</v>
      </c>
      <c r="N1078" s="1">
        <f t="shared" ref="N1078" si="6175">D1078*I1075+F1078*I1078-E1078*J1075-G1078*J1078</f>
        <v>0</v>
      </c>
      <c r="O1078" s="9">
        <f t="shared" ref="O1078" si="6176">(D1078*J1075+E1078*I1075+F1078*J1078+G1078*I1078)</f>
        <v>1.7454668000000002</v>
      </c>
      <c r="P1078" s="2">
        <f t="shared" ref="P1078" si="6177">D1078*K1075+F1078*K1078-E1078*L1075-G1078*L1078</f>
        <v>3.8849349324782856</v>
      </c>
      <c r="Q1078" s="8">
        <f t="shared" ref="Q1078" si="6178">(D1078*L1075+E1078*K1075+F1078*L1078+G1078*K1078)</f>
        <v>0</v>
      </c>
      <c r="S1078" s="1">
        <v>0</v>
      </c>
      <c r="T1078" s="8">
        <f t="shared" ref="T1078" si="6179">$T$9*$B1075</f>
        <v>3.7246131999999998</v>
      </c>
      <c r="U1078" s="2">
        <v>1</v>
      </c>
      <c r="V1078" s="8">
        <v>0</v>
      </c>
      <c r="X1078" s="1">
        <f t="shared" ref="X1078" si="6180">N1078*S1075+P1078*S1078-O1078*T1075-Q1078*T1078</f>
        <v>0</v>
      </c>
      <c r="Y1078" s="9">
        <f t="shared" ref="Y1078" si="6181">(N1078*T1075+O1078*S1075+P1078*T1078+Q1078*S1078)</f>
        <v>16.215346730649731</v>
      </c>
      <c r="Z1078" s="2">
        <f t="shared" ref="Z1078" si="6182">N1078*U1075+P1078*U1078-O1078*V1075-Q1078*V1078</f>
        <v>3.8849349324782856</v>
      </c>
      <c r="AA1078" s="8">
        <f t="shared" ref="AA1078" si="6183">(N1078*V1075+O1078*U1075+P1078*V1078+Q1078*U1078)</f>
        <v>0</v>
      </c>
      <c r="AB1078" s="22"/>
      <c r="AC1078" s="1">
        <v>0</v>
      </c>
      <c r="AD1078" s="9">
        <v>0</v>
      </c>
      <c r="AE1078" s="2">
        <v>1</v>
      </c>
      <c r="AF1078" s="8">
        <v>0</v>
      </c>
      <c r="AH1078" s="1">
        <f t="shared" ref="AH1078" si="6184">X1078*AC1075+Z1078*AC1078-Y1078*AD1075-AA1078*AD1078</f>
        <v>0</v>
      </c>
      <c r="AI1078" s="9">
        <f t="shared" ref="AI1078" si="6185">(X1078*AD1075+Y1078*AC1075+Z1078*AD1078+AA1078*AC1078)</f>
        <v>16.215346730649731</v>
      </c>
      <c r="AJ1078" s="2">
        <f t="shared" ref="AJ1078" si="6186">X1078*AE1075+Z1078*AE1078-Y1078*AF1075-AA1078*AF1078</f>
        <v>-36.603572946018645</v>
      </c>
      <c r="AK1078" s="8">
        <f t="shared" ref="AK1078" si="6187">(X1078*AF1075+Y1078*AE1075+Z1078*AF1078+AA1078*AE1078)</f>
        <v>0</v>
      </c>
      <c r="AM1078" s="20">
        <f t="shared" ref="AM1078" si="6188">1/$AN$9</f>
        <v>1</v>
      </c>
      <c r="AN1078" s="27">
        <v>0</v>
      </c>
      <c r="AO1078" s="21">
        <v>1</v>
      </c>
      <c r="AP1078" s="26">
        <v>0</v>
      </c>
      <c r="AR1078" s="1">
        <f t="shared" ref="AR1078" si="6189">AH1078*AM1075+AJ1078*AM1078-AI1078*AN1075-AK1078*AN1078</f>
        <v>-36.603572946018645</v>
      </c>
      <c r="AS1078" s="9">
        <f t="shared" ref="AS1078" si="6190">(AH1078*AN1075+AI1078*AM1075+AJ1078*AN1078+AK1078*AM1078)</f>
        <v>16.215346730649731</v>
      </c>
      <c r="AT1078" s="2">
        <f t="shared" ref="AT1078" si="6191">AH1078*AO1075+AJ1078*AO1078-AI1078*AP1075-AK1078*AP1078</f>
        <v>-36.603572946018645</v>
      </c>
      <c r="AU1078" s="8">
        <f t="shared" ref="AU1078" si="6192">(AH1078*AP1075+AI1078*AO1075+AJ1078*AP1078+AK1078*AO1078)</f>
        <v>0</v>
      </c>
      <c r="AW1078" s="49">
        <f t="shared" ref="AW1078" si="6193">(180/PI())*ATAN(-1*(AS1075/AR1075))</f>
        <v>-66.187450469201011</v>
      </c>
      <c r="AY1078" s="140">
        <f t="shared" ref="AY1078" si="6194">20*LOG(((1-(10^(AW1075/20)^2)*(1-((1-AY1075)/(1+AY1075))^2))^0.5))</f>
        <v>-7.7090768661541549E-3</v>
      </c>
      <c r="AZ1078" s="13"/>
      <c r="BA1078" s="36"/>
      <c r="BB1078" s="36"/>
      <c r="BC1078" s="36"/>
      <c r="BD1078" s="36"/>
    </row>
    <row r="1079" spans="2:56" ht="18.600000000000001" customHeight="1">
      <c r="AY1079" s="37"/>
    </row>
    <row r="1080" spans="2:56" ht="18.600000000000001" customHeight="1" thickBot="1">
      <c r="D1080" s="22" t="s">
        <v>60</v>
      </c>
      <c r="E1080" s="22"/>
      <c r="F1080" s="22"/>
      <c r="G1080" s="22"/>
      <c r="H1080" s="22"/>
      <c r="I1080" s="22" t="s">
        <v>61</v>
      </c>
      <c r="J1080" s="22"/>
      <c r="K1080" s="22"/>
      <c r="L1080" s="22"/>
      <c r="M1080" s="23"/>
      <c r="N1080" s="23"/>
      <c r="O1080" s="28" t="s">
        <v>62</v>
      </c>
      <c r="P1080" s="23"/>
      <c r="Q1080" s="23"/>
      <c r="R1080" s="23"/>
      <c r="S1080" s="22"/>
      <c r="T1080" s="22" t="s">
        <v>63</v>
      </c>
      <c r="U1080" s="23"/>
      <c r="V1080" s="23"/>
      <c r="W1080" s="23"/>
      <c r="X1080" s="23"/>
      <c r="Y1080" s="28" t="s">
        <v>64</v>
      </c>
      <c r="Z1080" s="23"/>
      <c r="AA1080" s="23"/>
      <c r="AB1080" s="23"/>
      <c r="AC1080" s="28" t="s">
        <v>65</v>
      </c>
      <c r="AD1080" s="22"/>
      <c r="AE1080" s="22"/>
      <c r="AF1080" s="22"/>
      <c r="AG1080" s="22"/>
      <c r="AH1080" s="23"/>
      <c r="AI1080" s="28" t="s">
        <v>66</v>
      </c>
      <c r="AJ1080" s="23"/>
      <c r="AK1080" s="23"/>
      <c r="AL1080" s="22"/>
      <c r="AM1080" s="28" t="s">
        <v>67</v>
      </c>
      <c r="AN1080" s="22"/>
      <c r="AO1080" s="23"/>
      <c r="AP1080" s="23"/>
      <c r="AQ1080" s="23"/>
      <c r="AR1080" s="23"/>
      <c r="AS1080" s="28" t="s">
        <v>68</v>
      </c>
      <c r="AT1080" s="23"/>
      <c r="AU1080" s="23"/>
    </row>
    <row r="1081" spans="2:56" ht="18.600000000000001" customHeight="1" thickBot="1">
      <c r="B1081" s="11"/>
      <c r="D1081" s="212" t="s">
        <v>69</v>
      </c>
      <c r="E1081" s="213"/>
      <c r="F1081" s="214" t="s">
        <v>70</v>
      </c>
      <c r="G1081" s="215"/>
      <c r="H1081" s="207"/>
      <c r="I1081" s="212" t="s">
        <v>71</v>
      </c>
      <c r="J1081" s="213"/>
      <c r="K1081" s="214" t="s">
        <v>72</v>
      </c>
      <c r="L1081" s="215"/>
      <c r="M1081" s="23"/>
      <c r="N1081" s="208" t="s">
        <v>73</v>
      </c>
      <c r="O1081" s="209"/>
      <c r="P1081" s="210" t="s">
        <v>74</v>
      </c>
      <c r="Q1081" s="211"/>
      <c r="R1081" s="23"/>
      <c r="S1081" s="212" t="s">
        <v>75</v>
      </c>
      <c r="T1081" s="213"/>
      <c r="U1081" s="214" t="s">
        <v>76</v>
      </c>
      <c r="V1081" s="215"/>
      <c r="W1081" s="22"/>
      <c r="X1081" s="208" t="s">
        <v>77</v>
      </c>
      <c r="Y1081" s="209"/>
      <c r="Z1081" s="210" t="s">
        <v>78</v>
      </c>
      <c r="AA1081" s="211"/>
      <c r="AB1081" s="22"/>
      <c r="AC1081" s="212" t="s">
        <v>79</v>
      </c>
      <c r="AD1081" s="213"/>
      <c r="AE1081" s="214" t="s">
        <v>80</v>
      </c>
      <c r="AF1081" s="215"/>
      <c r="AG1081" s="22"/>
      <c r="AH1081" s="208" t="s">
        <v>81</v>
      </c>
      <c r="AI1081" s="209"/>
      <c r="AJ1081" s="210" t="s">
        <v>82</v>
      </c>
      <c r="AK1081" s="211"/>
      <c r="AL1081" s="22"/>
      <c r="AM1081" s="212" t="s">
        <v>83</v>
      </c>
      <c r="AN1081" s="213"/>
      <c r="AO1081" s="214" t="s">
        <v>84</v>
      </c>
      <c r="AP1081" s="215"/>
      <c r="AQ1081" s="23"/>
      <c r="AR1081" s="208" t="s">
        <v>85</v>
      </c>
      <c r="AS1081" s="209"/>
      <c r="AT1081" s="210" t="s">
        <v>86</v>
      </c>
      <c r="AU1081" s="211"/>
      <c r="AW1081" s="29" t="s">
        <v>4</v>
      </c>
      <c r="AY1081" s="136" t="s">
        <v>46</v>
      </c>
      <c r="AZ1081" s="13"/>
      <c r="BA1081" s="36"/>
      <c r="BB1081" s="36"/>
      <c r="BC1081" s="36"/>
      <c r="BD1081" s="36"/>
    </row>
    <row r="1082" spans="2:56" ht="18.600000000000001" customHeight="1" thickTop="1" thickBot="1">
      <c r="B1082" s="40">
        <v>3.1</v>
      </c>
      <c r="D1082" s="1">
        <v>1</v>
      </c>
      <c r="E1082" s="7">
        <v>0</v>
      </c>
      <c r="F1082" s="2">
        <v>0</v>
      </c>
      <c r="G1082" s="8">
        <v>0</v>
      </c>
      <c r="I1082" s="1">
        <v>1</v>
      </c>
      <c r="J1082" s="9">
        <v>0</v>
      </c>
      <c r="K1082" s="2">
        <v>0</v>
      </c>
      <c r="L1082" s="9">
        <f t="shared" ref="L1082" si="6195">IF(0=(1-$J$9*$K$9*$B1082^2),10^14,$B1082*$K$9/(1-$J$9*$K$9*$B1082^2))</f>
        <v>-1.6304944472556735</v>
      </c>
      <c r="N1082" s="1">
        <f t="shared" ref="N1082" si="6196">D1082*I1082+F1082*I1085-E1082*J1082-G1082*J1085</f>
        <v>1</v>
      </c>
      <c r="O1082" s="9">
        <f t="shared" ref="O1082" si="6197">(D1082*J1082+E1082*I1082+F1082*J1085+G1082*I1085)</f>
        <v>0</v>
      </c>
      <c r="P1082" s="2">
        <f t="shared" ref="P1082" si="6198">D1082*K1082+F1082*K1085-E1082*L1082-G1082*L1085</f>
        <v>0</v>
      </c>
      <c r="Q1082" s="8">
        <f t="shared" ref="Q1082" si="6199">(D1082*L1082+E1082*K1082+F1082*L1085+G1082*K1085)</f>
        <v>-1.6304944472556735</v>
      </c>
      <c r="S1082" s="1">
        <v>1</v>
      </c>
      <c r="T1082" s="7">
        <v>0</v>
      </c>
      <c r="U1082" s="2">
        <v>0</v>
      </c>
      <c r="V1082" s="8">
        <v>0</v>
      </c>
      <c r="X1082" s="1">
        <f t="shared" ref="X1082" si="6200">N1082*S1082+P1082*S1085-O1082*T1082-Q1082*T1085</f>
        <v>7.1123959533776215</v>
      </c>
      <c r="Y1082" s="9">
        <f t="shared" ref="Y1082" si="6201">(N1082*T1082+O1082*S1082+P1082*T1085+Q1082*S1085)</f>
        <v>0</v>
      </c>
      <c r="Z1082" s="2">
        <f t="shared" ref="Z1082" si="6202">N1082*U1082+P1082*U1085-O1082*V1082-Q1082*V1085</f>
        <v>0</v>
      </c>
      <c r="AA1082" s="8">
        <f t="shared" ref="AA1082" si="6203">(N1082*V1082+O1082*U1082+P1082*V1085+Q1082*U1085)</f>
        <v>-1.6304944472556735</v>
      </c>
      <c r="AB1082" s="22"/>
      <c r="AC1082" s="1">
        <v>1</v>
      </c>
      <c r="AD1082" s="9">
        <v>0</v>
      </c>
      <c r="AE1082" s="2">
        <v>0</v>
      </c>
      <c r="AF1082" s="9">
        <f t="shared" ref="AF1082" si="6204">$B1082*$AE$9</f>
        <v>2.5131390000000002</v>
      </c>
      <c r="AH1082" s="1">
        <f t="shared" ref="AH1082" si="6205">X1082*AC1082+Z1082*AC1085-Y1082*AD1082-AA1082*AD1085</f>
        <v>7.1123959533776215</v>
      </c>
      <c r="AI1082" s="9">
        <f t="shared" ref="AI1082" si="6206">(X1082*AD1082+Y1082*AC1082+Z1082*AD1085+AA1082*AC1085)</f>
        <v>0</v>
      </c>
      <c r="AJ1082" s="2">
        <f t="shared" ref="AJ1082" si="6207">X1082*AE1082+Z1082*AE1085-Y1082*AF1082-AA1082*AF1085</f>
        <v>0</v>
      </c>
      <c r="AK1082" s="8">
        <f t="shared" ref="AK1082" si="6208">(X1082*AF1082+Y1082*AE1082+Z1082*AF1085+AA1082*AE1085)</f>
        <v>16.243945206619809</v>
      </c>
      <c r="AM1082" s="18">
        <v>1</v>
      </c>
      <c r="AN1082" s="25">
        <v>0</v>
      </c>
      <c r="AO1082" s="14">
        <v>0</v>
      </c>
      <c r="AP1082" s="24">
        <v>0</v>
      </c>
      <c r="AR1082" s="1">
        <f t="shared" ref="AR1082" si="6209">AH1082*AM1082+AJ1082*AM1085-AI1082*AN1082-AK1082*AN1085</f>
        <v>7.1123959533776215</v>
      </c>
      <c r="AS1082" s="9">
        <f t="shared" ref="AS1082" si="6210">(AH1082*AN1082+AI1082*AM1082+AJ1082*AN1085+AK1082*AM1085)</f>
        <v>16.243945206619809</v>
      </c>
      <c r="AT1082" s="2">
        <f t="shared" ref="AT1082" si="6211">AH1082*AO1082+AJ1082*AO1085-AI1082*AP1082-AK1082*AP1085</f>
        <v>0</v>
      </c>
      <c r="AU1082" s="8">
        <f t="shared" ref="AU1082" si="6212">(AH1082*AP1082+AI1082*AO1082+AJ1082*AP1085+AK1082*AO1085)</f>
        <v>16.243945206619809</v>
      </c>
      <c r="AW1082" s="30">
        <f t="shared" ref="AW1082" si="6213">20*LOG(((1+$AN$9)/$AN$9)/((AR1082+AR1085)^2+(AS1082+AS1085)^2)^0.5)</f>
        <v>-26.871398656366118</v>
      </c>
      <c r="AY1082" s="137">
        <f t="shared" ref="AY1082" si="6214">((AR1082^2+AS1082^2)^0.5)/((AR1085^2+AS1085^2)^0.5)</f>
        <v>0.43924770311622358</v>
      </c>
      <c r="AZ1082" s="13"/>
      <c r="BA1082" s="36"/>
      <c r="BB1082" s="36"/>
      <c r="BC1082" s="36"/>
      <c r="BD1082" s="36"/>
    </row>
    <row r="1083" spans="2:56" ht="18.600000000000001" customHeight="1" thickBot="1">
      <c r="D1083" s="3"/>
      <c r="G1083" s="4"/>
      <c r="I1083" s="3"/>
      <c r="L1083" s="4"/>
      <c r="N1083" s="3"/>
      <c r="Q1083" s="4"/>
      <c r="S1083" s="3"/>
      <c r="V1083" s="4"/>
      <c r="X1083" s="3"/>
      <c r="AA1083" s="4"/>
      <c r="AC1083" s="3"/>
      <c r="AF1083" s="4"/>
      <c r="AH1083" s="3"/>
      <c r="AK1083" s="4"/>
      <c r="AM1083" s="18"/>
      <c r="AN1083" s="14"/>
      <c r="AO1083" s="14"/>
      <c r="AP1083" s="19"/>
      <c r="AR1083" s="3"/>
      <c r="AU1083" s="4"/>
      <c r="AY1083" s="138"/>
      <c r="AZ1083" s="13"/>
      <c r="BA1083" s="36"/>
      <c r="BB1083" s="36"/>
      <c r="BC1083" s="36"/>
      <c r="BD1083" s="36"/>
    </row>
    <row r="1084" spans="2:56" ht="18.600000000000001" customHeight="1" thickBot="1">
      <c r="D1084" s="216" t="s">
        <v>87</v>
      </c>
      <c r="E1084" s="217"/>
      <c r="F1084" s="218" t="s">
        <v>88</v>
      </c>
      <c r="G1084" s="219"/>
      <c r="H1084" s="207"/>
      <c r="I1084" s="216" t="s">
        <v>89</v>
      </c>
      <c r="J1084" s="217"/>
      <c r="K1084" s="218" t="s">
        <v>90</v>
      </c>
      <c r="L1084" s="219"/>
      <c r="N1084" s="208" t="s">
        <v>7</v>
      </c>
      <c r="O1084" s="209"/>
      <c r="P1084" s="210" t="s">
        <v>8</v>
      </c>
      <c r="Q1084" s="211"/>
      <c r="S1084" s="216" t="s">
        <v>91</v>
      </c>
      <c r="T1084" s="217"/>
      <c r="U1084" s="218" t="s">
        <v>92</v>
      </c>
      <c r="V1084" s="219"/>
      <c r="W1084" s="22"/>
      <c r="X1084" s="208" t="s">
        <v>93</v>
      </c>
      <c r="Y1084" s="209"/>
      <c r="Z1084" s="210" t="s">
        <v>94</v>
      </c>
      <c r="AA1084" s="211"/>
      <c r="AB1084" s="22"/>
      <c r="AC1084" s="216" t="s">
        <v>3</v>
      </c>
      <c r="AD1084" s="217"/>
      <c r="AE1084" s="218" t="s">
        <v>2</v>
      </c>
      <c r="AF1084" s="219"/>
      <c r="AG1084" s="22"/>
      <c r="AH1084" s="208" t="s">
        <v>95</v>
      </c>
      <c r="AI1084" s="209"/>
      <c r="AJ1084" s="210" t="s">
        <v>96</v>
      </c>
      <c r="AK1084" s="211"/>
      <c r="AL1084" s="22"/>
      <c r="AM1084" s="216" t="s">
        <v>97</v>
      </c>
      <c r="AN1084" s="217"/>
      <c r="AO1084" s="218" t="s">
        <v>98</v>
      </c>
      <c r="AP1084" s="219"/>
      <c r="AR1084" s="208" t="s">
        <v>99</v>
      </c>
      <c r="AS1084" s="209"/>
      <c r="AT1084" s="210" t="s">
        <v>100</v>
      </c>
      <c r="AU1084" s="211"/>
      <c r="AW1084" s="48" t="s">
        <v>10</v>
      </c>
      <c r="AY1084" s="139" t="s">
        <v>47</v>
      </c>
      <c r="AZ1084" s="13"/>
      <c r="BA1084" s="36"/>
      <c r="BB1084" s="36"/>
      <c r="BC1084" s="36"/>
      <c r="BD1084" s="36"/>
    </row>
    <row r="1085" spans="2:56" ht="18.600000000000001" customHeight="1" thickTop="1" thickBot="1">
      <c r="D1085" s="1">
        <v>0</v>
      </c>
      <c r="E1085" s="8">
        <f t="shared" ref="E1085" si="6215">$E$9*$B1082</f>
        <v>1.7568010000000003</v>
      </c>
      <c r="F1085" s="2">
        <v>1</v>
      </c>
      <c r="G1085" s="8">
        <v>0</v>
      </c>
      <c r="I1085" s="1">
        <v>0</v>
      </c>
      <c r="J1085" s="9">
        <v>0</v>
      </c>
      <c r="K1085" s="2">
        <v>1</v>
      </c>
      <c r="L1085" s="8">
        <v>0</v>
      </c>
      <c r="N1085" s="1">
        <f t="shared" ref="N1085" si="6216">D1085*I1082+F1085*I1085-E1085*J1082-G1085*J1085</f>
        <v>0</v>
      </c>
      <c r="O1085" s="9">
        <f t="shared" ref="O1085" si="6217">(D1085*J1082+E1085*I1082+F1085*J1085+G1085*I1085)</f>
        <v>1.7568010000000003</v>
      </c>
      <c r="P1085" s="2">
        <f t="shared" ref="P1085" si="6218">D1085*K1082+F1085*K1085-E1085*L1082-G1085*L1085</f>
        <v>3.8644542754332147</v>
      </c>
      <c r="Q1085" s="8">
        <f t="shared" ref="Q1085" si="6219">(D1085*L1082+E1085*K1082+F1085*L1085+G1085*K1085)</f>
        <v>0</v>
      </c>
      <c r="S1085" s="1">
        <v>0</v>
      </c>
      <c r="T1085" s="8">
        <f t="shared" ref="T1085" si="6220">$T$9*$B1082</f>
        <v>3.748799</v>
      </c>
      <c r="U1085" s="2">
        <v>1</v>
      </c>
      <c r="V1085" s="8">
        <v>0</v>
      </c>
      <c r="X1085" s="1">
        <f t="shared" ref="X1085" si="6221">N1085*S1082+P1085*S1085-O1085*T1082-Q1085*T1085</f>
        <v>0</v>
      </c>
      <c r="Y1085" s="9">
        <f t="shared" ref="Y1085" si="6222">(N1085*T1082+O1085*S1082+P1085*T1085+Q1085*S1085)</f>
        <v>16.243863323289759</v>
      </c>
      <c r="Z1085" s="2">
        <f t="shared" ref="Z1085" si="6223">N1085*U1082+P1085*U1085-O1085*V1082-Q1085*V1085</f>
        <v>3.8644542754332147</v>
      </c>
      <c r="AA1085" s="8">
        <f t="shared" ref="AA1085" si="6224">(N1085*V1082+O1085*U1082+P1085*V1085+Q1085*U1085)</f>
        <v>0</v>
      </c>
      <c r="AB1085" s="22"/>
      <c r="AC1085" s="1">
        <v>0</v>
      </c>
      <c r="AD1085" s="9">
        <v>0</v>
      </c>
      <c r="AE1085" s="2">
        <v>1</v>
      </c>
      <c r="AF1085" s="8">
        <v>0</v>
      </c>
      <c r="AH1085" s="1">
        <f t="shared" ref="AH1085" si="6225">X1085*AC1082+Z1085*AC1085-Y1085*AD1082-AA1085*AD1085</f>
        <v>0</v>
      </c>
      <c r="AI1085" s="9">
        <f t="shared" ref="AI1085" si="6226">(X1085*AD1082+Y1085*AC1082+Z1085*AD1085+AA1085*AC1085)</f>
        <v>16.243863323289759</v>
      </c>
      <c r="AJ1085" s="2">
        <f t="shared" ref="AJ1085" si="6227">X1085*AE1082+Z1085*AE1085-Y1085*AF1082-AA1085*AF1085</f>
        <v>-36.958632152995889</v>
      </c>
      <c r="AK1085" s="8">
        <f t="shared" ref="AK1085" si="6228">(X1085*AF1082+Y1085*AE1082+Z1085*AF1085+AA1085*AE1085)</f>
        <v>0</v>
      </c>
      <c r="AM1085" s="20">
        <f t="shared" ref="AM1085" si="6229">1/$AN$9</f>
        <v>1</v>
      </c>
      <c r="AN1085" s="27">
        <v>0</v>
      </c>
      <c r="AO1085" s="21">
        <v>1</v>
      </c>
      <c r="AP1085" s="26">
        <v>0</v>
      </c>
      <c r="AR1085" s="1">
        <f t="shared" ref="AR1085" si="6230">AH1085*AM1082+AJ1085*AM1085-AI1085*AN1082-AK1085*AN1085</f>
        <v>-36.958632152995889</v>
      </c>
      <c r="AS1085" s="9">
        <f t="shared" ref="AS1085" si="6231">(AH1085*AN1082+AI1085*AM1082+AJ1085*AN1085+AK1085*AM1085)</f>
        <v>16.243863323289759</v>
      </c>
      <c r="AT1085" s="2">
        <f t="shared" ref="AT1085" si="6232">AH1085*AO1082+AJ1085*AO1085-AI1085*AP1082-AK1085*AP1085</f>
        <v>-36.958632152995889</v>
      </c>
      <c r="AU1085" s="8">
        <f t="shared" ref="AU1085" si="6233">(AH1085*AP1082+AI1085*AO1082+AJ1085*AP1085+AK1085*AO1085)</f>
        <v>0</v>
      </c>
      <c r="AW1085" s="49">
        <f t="shared" ref="AW1085" si="6234">(180/PI())*ATAN(-1*(AS1082/AR1082))</f>
        <v>-66.353838367964926</v>
      </c>
      <c r="AY1085" s="140">
        <f t="shared" ref="AY1085" si="6235">20*LOG(((1-(10^(AW1082/20)^2)*(1-((1-AY1082)/(1+AY1082))^2))^0.5))</f>
        <v>-7.5774252754351804E-3</v>
      </c>
      <c r="AZ1085" s="13"/>
      <c r="BA1085" s="36"/>
      <c r="BB1085" s="36"/>
      <c r="BC1085" s="36"/>
      <c r="BD1085" s="36"/>
    </row>
    <row r="1086" spans="2:56" ht="18.600000000000001" customHeight="1">
      <c r="AY1086" s="37"/>
    </row>
    <row r="1087" spans="2:56" ht="18.600000000000001" customHeight="1" thickBot="1">
      <c r="D1087" s="22" t="s">
        <v>60</v>
      </c>
      <c r="E1087" s="22"/>
      <c r="F1087" s="22"/>
      <c r="G1087" s="22"/>
      <c r="H1087" s="22"/>
      <c r="I1087" s="22" t="s">
        <v>61</v>
      </c>
      <c r="J1087" s="22"/>
      <c r="K1087" s="22"/>
      <c r="L1087" s="22"/>
      <c r="M1087" s="23"/>
      <c r="N1087" s="23"/>
      <c r="O1087" s="28" t="s">
        <v>62</v>
      </c>
      <c r="P1087" s="23"/>
      <c r="Q1087" s="23"/>
      <c r="R1087" s="23"/>
      <c r="S1087" s="22"/>
      <c r="T1087" s="22" t="s">
        <v>63</v>
      </c>
      <c r="U1087" s="23"/>
      <c r="V1087" s="23"/>
      <c r="W1087" s="23"/>
      <c r="X1087" s="23"/>
      <c r="Y1087" s="28" t="s">
        <v>64</v>
      </c>
      <c r="Z1087" s="23"/>
      <c r="AA1087" s="23"/>
      <c r="AB1087" s="23"/>
      <c r="AC1087" s="28" t="s">
        <v>65</v>
      </c>
      <c r="AD1087" s="22"/>
      <c r="AE1087" s="22"/>
      <c r="AF1087" s="22"/>
      <c r="AG1087" s="22"/>
      <c r="AH1087" s="23"/>
      <c r="AI1087" s="28" t="s">
        <v>66</v>
      </c>
      <c r="AJ1087" s="23"/>
      <c r="AK1087" s="23"/>
      <c r="AL1087" s="22"/>
      <c r="AM1087" s="28" t="s">
        <v>67</v>
      </c>
      <c r="AN1087" s="22"/>
      <c r="AO1087" s="23"/>
      <c r="AP1087" s="23"/>
      <c r="AQ1087" s="23"/>
      <c r="AR1087" s="23"/>
      <c r="AS1087" s="28" t="s">
        <v>68</v>
      </c>
      <c r="AT1087" s="23"/>
      <c r="AU1087" s="23"/>
    </row>
    <row r="1088" spans="2:56" ht="18.600000000000001" customHeight="1" thickBot="1">
      <c r="B1088" s="11"/>
      <c r="D1088" s="212" t="s">
        <v>69</v>
      </c>
      <c r="E1088" s="213"/>
      <c r="F1088" s="214" t="s">
        <v>70</v>
      </c>
      <c r="G1088" s="215"/>
      <c r="H1088" s="207"/>
      <c r="I1088" s="212" t="s">
        <v>71</v>
      </c>
      <c r="J1088" s="213"/>
      <c r="K1088" s="214" t="s">
        <v>72</v>
      </c>
      <c r="L1088" s="215"/>
      <c r="M1088" s="23"/>
      <c r="N1088" s="208" t="s">
        <v>73</v>
      </c>
      <c r="O1088" s="209"/>
      <c r="P1088" s="210" t="s">
        <v>74</v>
      </c>
      <c r="Q1088" s="211"/>
      <c r="R1088" s="23"/>
      <c r="S1088" s="212" t="s">
        <v>75</v>
      </c>
      <c r="T1088" s="213"/>
      <c r="U1088" s="214" t="s">
        <v>76</v>
      </c>
      <c r="V1088" s="215"/>
      <c r="W1088" s="22"/>
      <c r="X1088" s="208" t="s">
        <v>77</v>
      </c>
      <c r="Y1088" s="209"/>
      <c r="Z1088" s="210" t="s">
        <v>78</v>
      </c>
      <c r="AA1088" s="211"/>
      <c r="AB1088" s="22"/>
      <c r="AC1088" s="212" t="s">
        <v>79</v>
      </c>
      <c r="AD1088" s="213"/>
      <c r="AE1088" s="214" t="s">
        <v>80</v>
      </c>
      <c r="AF1088" s="215"/>
      <c r="AG1088" s="22"/>
      <c r="AH1088" s="208" t="s">
        <v>81</v>
      </c>
      <c r="AI1088" s="209"/>
      <c r="AJ1088" s="210" t="s">
        <v>82</v>
      </c>
      <c r="AK1088" s="211"/>
      <c r="AL1088" s="22"/>
      <c r="AM1088" s="212" t="s">
        <v>83</v>
      </c>
      <c r="AN1088" s="213"/>
      <c r="AO1088" s="214" t="s">
        <v>84</v>
      </c>
      <c r="AP1088" s="215"/>
      <c r="AQ1088" s="23"/>
      <c r="AR1088" s="208" t="s">
        <v>85</v>
      </c>
      <c r="AS1088" s="209"/>
      <c r="AT1088" s="210" t="s">
        <v>86</v>
      </c>
      <c r="AU1088" s="211"/>
      <c r="AW1088" s="29" t="s">
        <v>4</v>
      </c>
      <c r="AY1088" s="136" t="s">
        <v>46</v>
      </c>
      <c r="AZ1088" s="13"/>
      <c r="BA1088" s="36"/>
      <c r="BB1088" s="36"/>
      <c r="BC1088" s="36"/>
      <c r="BD1088" s="36"/>
    </row>
    <row r="1089" spans="2:56" ht="18.600000000000001" customHeight="1" thickTop="1" thickBot="1">
      <c r="B1089" s="40">
        <v>3.12</v>
      </c>
      <c r="D1089" s="1">
        <v>1</v>
      </c>
      <c r="E1089" s="7">
        <v>0</v>
      </c>
      <c r="F1089" s="2">
        <v>0</v>
      </c>
      <c r="G1089" s="8">
        <v>0</v>
      </c>
      <c r="I1089" s="1">
        <v>1</v>
      </c>
      <c r="J1089" s="9">
        <v>0</v>
      </c>
      <c r="K1089" s="2">
        <v>0</v>
      </c>
      <c r="L1089" s="9">
        <f t="shared" ref="L1089" si="6236">IF(0=(1-$J$9*$K$9*$B1089^2),10^14,$B1089*$K$9/(1-$J$9*$K$9*$B1089^2))</f>
        <v>-1.6088400614034462</v>
      </c>
      <c r="N1089" s="1">
        <f t="shared" ref="N1089" si="6237">D1089*I1089+F1089*I1092-E1089*J1089-G1089*J1092</f>
        <v>1</v>
      </c>
      <c r="O1089" s="9">
        <f t="shared" ref="O1089" si="6238">(D1089*J1089+E1089*I1089+F1089*J1092+G1089*I1092)</f>
        <v>0</v>
      </c>
      <c r="P1089" s="2">
        <f t="shared" ref="P1089" si="6239">D1089*K1089+F1089*K1092-E1089*L1089-G1089*L1092</f>
        <v>0</v>
      </c>
      <c r="Q1089" s="8">
        <f t="shared" ref="Q1089" si="6240">(D1089*L1089+E1089*K1089+F1089*L1092+G1089*K1092)</f>
        <v>-1.6088400614034462</v>
      </c>
      <c r="S1089" s="1">
        <v>1</v>
      </c>
      <c r="T1089" s="7">
        <v>0</v>
      </c>
      <c r="U1089" s="2">
        <v>0</v>
      </c>
      <c r="V1089" s="8">
        <v>0</v>
      </c>
      <c r="X1089" s="1">
        <f t="shared" ref="X1089" si="6241">N1089*S1089+P1089*S1092-O1089*T1089-Q1089*T1092</f>
        <v>7.0701290973062694</v>
      </c>
      <c r="Y1089" s="9">
        <f t="shared" ref="Y1089" si="6242">(N1089*T1089+O1089*S1089+P1089*T1092+Q1089*S1092)</f>
        <v>0</v>
      </c>
      <c r="Z1089" s="2">
        <f t="shared" ref="Z1089" si="6243">N1089*U1089+P1089*U1092-O1089*V1089-Q1089*V1092</f>
        <v>0</v>
      </c>
      <c r="AA1089" s="8">
        <f t="shared" ref="AA1089" si="6244">(N1089*V1089+O1089*U1089+P1089*V1092+Q1089*U1092)</f>
        <v>-1.6088400614034462</v>
      </c>
      <c r="AB1089" s="22"/>
      <c r="AC1089" s="1">
        <v>1</v>
      </c>
      <c r="AD1089" s="9">
        <v>0</v>
      </c>
      <c r="AE1089" s="2">
        <v>0</v>
      </c>
      <c r="AF1089" s="9">
        <f t="shared" ref="AF1089" si="6245">$B1089*$AE$9</f>
        <v>2.5293528000000003</v>
      </c>
      <c r="AH1089" s="1">
        <f t="shared" ref="AH1089" si="6246">X1089*AC1089+Z1089*AC1092-Y1089*AD1089-AA1089*AD1092</f>
        <v>7.0701290973062694</v>
      </c>
      <c r="AI1089" s="9">
        <f t="shared" ref="AI1089" si="6247">(X1089*AD1089+Y1089*AC1089+Z1089*AD1092+AA1089*AC1092)</f>
        <v>0</v>
      </c>
      <c r="AJ1089" s="2">
        <f t="shared" ref="AJ1089" si="6248">X1089*AE1089+Z1089*AE1092-Y1089*AF1089-AA1089*AF1092</f>
        <v>0</v>
      </c>
      <c r="AK1089" s="8">
        <f t="shared" ref="AK1089" si="6249">(X1089*AF1089+Y1089*AE1089+Z1089*AF1092+AA1089*AE1092)</f>
        <v>16.27401076722964</v>
      </c>
      <c r="AM1089" s="18">
        <v>1</v>
      </c>
      <c r="AN1089" s="25">
        <v>0</v>
      </c>
      <c r="AO1089" s="14">
        <v>0</v>
      </c>
      <c r="AP1089" s="24">
        <v>0</v>
      </c>
      <c r="AR1089" s="1">
        <f t="shared" ref="AR1089" si="6250">AH1089*AM1089+AJ1089*AM1092-AI1089*AN1089-AK1089*AN1092</f>
        <v>7.0701290973062694</v>
      </c>
      <c r="AS1089" s="9">
        <f t="shared" ref="AS1089" si="6251">(AH1089*AN1089+AI1089*AM1089+AJ1089*AN1092+AK1089*AM1092)</f>
        <v>16.27401076722964</v>
      </c>
      <c r="AT1089" s="2">
        <f t="shared" ref="AT1089" si="6252">AH1089*AO1089+AJ1089*AO1092-AI1089*AP1089-AK1089*AP1092</f>
        <v>0</v>
      </c>
      <c r="AU1089" s="8">
        <f t="shared" ref="AU1089" si="6253">(AH1089*AP1089+AI1089*AO1089+AJ1089*AP1092+AK1089*AO1092)</f>
        <v>16.27401076722964</v>
      </c>
      <c r="AW1089" s="30">
        <f t="shared" ref="AW1089" si="6254">20*LOG(((1+$AN$9)/$AN$9)/((AR1089+AR1092)^2+(AS1089+AS1092)^2)^0.5)</f>
        <v>-26.933517596717579</v>
      </c>
      <c r="AY1089" s="137">
        <f t="shared" ref="AY1089" si="6255">((AR1089^2+AS1089^2)^0.5)/((AR1092^2+AS1092^2)^0.5)</f>
        <v>0.43582904706819903</v>
      </c>
      <c r="AZ1089" s="13"/>
      <c r="BA1089" s="36"/>
      <c r="BB1089" s="36"/>
      <c r="BC1089" s="36"/>
      <c r="BD1089" s="36"/>
    </row>
    <row r="1090" spans="2:56" ht="18.600000000000001" customHeight="1" thickBot="1">
      <c r="D1090" s="3"/>
      <c r="G1090" s="4"/>
      <c r="I1090" s="3"/>
      <c r="L1090" s="4"/>
      <c r="N1090" s="3"/>
      <c r="Q1090" s="4"/>
      <c r="S1090" s="3"/>
      <c r="V1090" s="4"/>
      <c r="X1090" s="3"/>
      <c r="AA1090" s="4"/>
      <c r="AC1090" s="3"/>
      <c r="AF1090" s="4"/>
      <c r="AH1090" s="3"/>
      <c r="AK1090" s="4"/>
      <c r="AM1090" s="18"/>
      <c r="AN1090" s="14"/>
      <c r="AO1090" s="14"/>
      <c r="AP1090" s="19"/>
      <c r="AR1090" s="3"/>
      <c r="AU1090" s="4"/>
      <c r="AY1090" s="138"/>
      <c r="AZ1090" s="13"/>
      <c r="BA1090" s="36"/>
      <c r="BB1090" s="36"/>
      <c r="BC1090" s="36"/>
      <c r="BD1090" s="36"/>
    </row>
    <row r="1091" spans="2:56" ht="18.600000000000001" customHeight="1" thickBot="1">
      <c r="D1091" s="216" t="s">
        <v>87</v>
      </c>
      <c r="E1091" s="217"/>
      <c r="F1091" s="218" t="s">
        <v>88</v>
      </c>
      <c r="G1091" s="219"/>
      <c r="H1091" s="207"/>
      <c r="I1091" s="216" t="s">
        <v>89</v>
      </c>
      <c r="J1091" s="217"/>
      <c r="K1091" s="218" t="s">
        <v>90</v>
      </c>
      <c r="L1091" s="219"/>
      <c r="N1091" s="208" t="s">
        <v>7</v>
      </c>
      <c r="O1091" s="209"/>
      <c r="P1091" s="210" t="s">
        <v>8</v>
      </c>
      <c r="Q1091" s="211"/>
      <c r="S1091" s="216" t="s">
        <v>91</v>
      </c>
      <c r="T1091" s="217"/>
      <c r="U1091" s="218" t="s">
        <v>92</v>
      </c>
      <c r="V1091" s="219"/>
      <c r="W1091" s="22"/>
      <c r="X1091" s="208" t="s">
        <v>93</v>
      </c>
      <c r="Y1091" s="209"/>
      <c r="Z1091" s="210" t="s">
        <v>94</v>
      </c>
      <c r="AA1091" s="211"/>
      <c r="AB1091" s="22"/>
      <c r="AC1091" s="216" t="s">
        <v>3</v>
      </c>
      <c r="AD1091" s="217"/>
      <c r="AE1091" s="218" t="s">
        <v>2</v>
      </c>
      <c r="AF1091" s="219"/>
      <c r="AG1091" s="22"/>
      <c r="AH1091" s="208" t="s">
        <v>95</v>
      </c>
      <c r="AI1091" s="209"/>
      <c r="AJ1091" s="210" t="s">
        <v>96</v>
      </c>
      <c r="AK1091" s="211"/>
      <c r="AL1091" s="22"/>
      <c r="AM1091" s="216" t="s">
        <v>97</v>
      </c>
      <c r="AN1091" s="217"/>
      <c r="AO1091" s="218" t="s">
        <v>98</v>
      </c>
      <c r="AP1091" s="219"/>
      <c r="AR1091" s="208" t="s">
        <v>99</v>
      </c>
      <c r="AS1091" s="209"/>
      <c r="AT1091" s="210" t="s">
        <v>100</v>
      </c>
      <c r="AU1091" s="211"/>
      <c r="AW1091" s="48" t="s">
        <v>10</v>
      </c>
      <c r="AY1091" s="139" t="s">
        <v>47</v>
      </c>
      <c r="AZ1091" s="13"/>
      <c r="BA1091" s="36"/>
      <c r="BB1091" s="36"/>
      <c r="BC1091" s="36"/>
      <c r="BD1091" s="36"/>
    </row>
    <row r="1092" spans="2:56" ht="18.600000000000001" customHeight="1" thickTop="1" thickBot="1">
      <c r="D1092" s="1">
        <v>0</v>
      </c>
      <c r="E1092" s="8">
        <f t="shared" ref="E1092" si="6256">$E$9*$B1089</f>
        <v>1.7681352000000001</v>
      </c>
      <c r="F1092" s="2">
        <v>1</v>
      </c>
      <c r="G1092" s="8">
        <v>0</v>
      </c>
      <c r="I1092" s="1">
        <v>0</v>
      </c>
      <c r="J1092" s="9">
        <v>0</v>
      </c>
      <c r="K1092" s="2">
        <v>1</v>
      </c>
      <c r="L1092" s="8">
        <v>0</v>
      </c>
      <c r="N1092" s="1">
        <f t="shared" ref="N1092" si="6257">D1092*I1089+F1092*I1092-E1092*J1089-G1092*J1092</f>
        <v>0</v>
      </c>
      <c r="O1092" s="9">
        <f t="shared" ref="O1092" si="6258">(D1092*J1089+E1092*I1089+F1092*J1092+G1092*I1092)</f>
        <v>1.7681352000000001</v>
      </c>
      <c r="P1092" s="2">
        <f t="shared" ref="P1092" si="6259">D1092*K1089+F1092*K1092-E1092*L1089-G1092*L1092</f>
        <v>3.8446467437375946</v>
      </c>
      <c r="Q1092" s="8">
        <f t="shared" ref="Q1092" si="6260">(D1092*L1089+E1092*K1089+F1092*L1092+G1092*K1092)</f>
        <v>0</v>
      </c>
      <c r="S1092" s="1">
        <v>0</v>
      </c>
      <c r="T1092" s="8">
        <f t="shared" ref="T1092" si="6261">$T$9*$B1089</f>
        <v>3.7729848000000001</v>
      </c>
      <c r="U1092" s="2">
        <v>1</v>
      </c>
      <c r="V1092" s="8">
        <v>0</v>
      </c>
      <c r="X1092" s="1">
        <f t="shared" ref="X1092" si="6262">N1092*S1089+P1092*S1092-O1092*T1089-Q1092*T1092</f>
        <v>0</v>
      </c>
      <c r="Y1092" s="9">
        <f t="shared" ref="Y1092" si="6263">(N1092*T1089+O1092*S1089+P1092*T1092+Q1092*S1092)</f>
        <v>16.27392892549144</v>
      </c>
      <c r="Z1092" s="2">
        <f t="shared" ref="Z1092" si="6264">N1092*U1089+P1092*U1092-O1092*V1089-Q1092*V1092</f>
        <v>3.8446467437375946</v>
      </c>
      <c r="AA1092" s="8">
        <f t="shared" ref="AA1092" si="6265">(N1092*V1089+O1092*U1089+P1092*V1092+Q1092*U1092)</f>
        <v>0</v>
      </c>
      <c r="AB1092" s="22"/>
      <c r="AC1092" s="1">
        <v>0</v>
      </c>
      <c r="AD1092" s="9">
        <v>0</v>
      </c>
      <c r="AE1092" s="2">
        <v>1</v>
      </c>
      <c r="AF1092" s="8">
        <v>0</v>
      </c>
      <c r="AH1092" s="1">
        <f t="shared" ref="AH1092" si="6266">X1092*AC1089+Z1092*AC1092-Y1092*AD1089-AA1092*AD1092</f>
        <v>0</v>
      </c>
      <c r="AI1092" s="9">
        <f t="shared" ref="AI1092" si="6267">(X1092*AD1089+Y1092*AC1089+Z1092*AD1092+AA1092*AC1092)</f>
        <v>16.27392892549144</v>
      </c>
      <c r="AJ1092" s="2">
        <f t="shared" ref="AJ1092" si="6268">X1092*AE1089+Z1092*AE1092-Y1092*AF1089-AA1092*AF1092</f>
        <v>-37.317860950955179</v>
      </c>
      <c r="AK1092" s="8">
        <f t="shared" ref="AK1092" si="6269">(X1092*AF1089+Y1092*AE1089+Z1092*AF1092+AA1092*AE1092)</f>
        <v>0</v>
      </c>
      <c r="AM1092" s="20">
        <f t="shared" ref="AM1092" si="6270">1/$AN$9</f>
        <v>1</v>
      </c>
      <c r="AN1092" s="27">
        <v>0</v>
      </c>
      <c r="AO1092" s="21">
        <v>1</v>
      </c>
      <c r="AP1092" s="26">
        <v>0</v>
      </c>
      <c r="AR1092" s="1">
        <f t="shared" ref="AR1092" si="6271">AH1092*AM1089+AJ1092*AM1092-AI1092*AN1089-AK1092*AN1092</f>
        <v>-37.317860950955179</v>
      </c>
      <c r="AS1092" s="9">
        <f t="shared" ref="AS1092" si="6272">(AH1092*AN1089+AI1092*AM1089+AJ1092*AN1092+AK1092*AM1092)</f>
        <v>16.27392892549144</v>
      </c>
      <c r="AT1092" s="2">
        <f t="shared" ref="AT1092" si="6273">AH1092*AO1089+AJ1092*AO1092-AI1092*AP1089-AK1092*AP1092</f>
        <v>-37.317860950955179</v>
      </c>
      <c r="AU1092" s="8">
        <f t="shared" ref="AU1092" si="6274">(AH1092*AP1089+AI1092*AO1089+AJ1092*AP1092+AK1092*AO1092)</f>
        <v>0</v>
      </c>
      <c r="AW1092" s="49">
        <f t="shared" ref="AW1092" si="6275">(180/PI())*ATAN(-1*(AS1089/AR1089))</f>
        <v>-66.51780384668352</v>
      </c>
      <c r="AY1092" s="140">
        <f t="shared" ref="AY1092" si="6276">20*LOG(((1-(10^(AW1089/20)^2)*(1-((1-AY1089)/(1+AY1089))^2))^0.5))</f>
        <v>-7.4469002495917286E-3</v>
      </c>
      <c r="AZ1092" s="13"/>
      <c r="BA1092" s="36"/>
      <c r="BB1092" s="36"/>
      <c r="BC1092" s="36"/>
      <c r="BD1092" s="36"/>
    </row>
    <row r="1093" spans="2:56" ht="18.600000000000001" customHeight="1">
      <c r="AY1093" s="37"/>
    </row>
    <row r="1094" spans="2:56" ht="18.600000000000001" customHeight="1" thickBot="1">
      <c r="D1094" s="22" t="s">
        <v>60</v>
      </c>
      <c r="E1094" s="22"/>
      <c r="F1094" s="22"/>
      <c r="G1094" s="22"/>
      <c r="H1094" s="22"/>
      <c r="I1094" s="22" t="s">
        <v>61</v>
      </c>
      <c r="J1094" s="22"/>
      <c r="K1094" s="22"/>
      <c r="L1094" s="22"/>
      <c r="M1094" s="23"/>
      <c r="N1094" s="23"/>
      <c r="O1094" s="28" t="s">
        <v>62</v>
      </c>
      <c r="P1094" s="23"/>
      <c r="Q1094" s="23"/>
      <c r="R1094" s="23"/>
      <c r="S1094" s="22"/>
      <c r="T1094" s="22" t="s">
        <v>63</v>
      </c>
      <c r="U1094" s="23"/>
      <c r="V1094" s="23"/>
      <c r="W1094" s="23"/>
      <c r="X1094" s="23"/>
      <c r="Y1094" s="28" t="s">
        <v>64</v>
      </c>
      <c r="Z1094" s="23"/>
      <c r="AA1094" s="23"/>
      <c r="AB1094" s="23"/>
      <c r="AC1094" s="28" t="s">
        <v>65</v>
      </c>
      <c r="AD1094" s="22"/>
      <c r="AE1094" s="22"/>
      <c r="AF1094" s="22"/>
      <c r="AG1094" s="22"/>
      <c r="AH1094" s="23"/>
      <c r="AI1094" s="28" t="s">
        <v>66</v>
      </c>
      <c r="AJ1094" s="23"/>
      <c r="AK1094" s="23"/>
      <c r="AL1094" s="22"/>
      <c r="AM1094" s="28" t="s">
        <v>67</v>
      </c>
      <c r="AN1094" s="22"/>
      <c r="AO1094" s="23"/>
      <c r="AP1094" s="23"/>
      <c r="AQ1094" s="23"/>
      <c r="AR1094" s="23"/>
      <c r="AS1094" s="28" t="s">
        <v>68</v>
      </c>
      <c r="AT1094" s="23"/>
      <c r="AU1094" s="23"/>
    </row>
    <row r="1095" spans="2:56" ht="18.600000000000001" customHeight="1" thickBot="1">
      <c r="B1095" s="11"/>
      <c r="D1095" s="212" t="s">
        <v>69</v>
      </c>
      <c r="E1095" s="213"/>
      <c r="F1095" s="214" t="s">
        <v>70</v>
      </c>
      <c r="G1095" s="215"/>
      <c r="H1095" s="207"/>
      <c r="I1095" s="212" t="s">
        <v>71</v>
      </c>
      <c r="J1095" s="213"/>
      <c r="K1095" s="214" t="s">
        <v>72</v>
      </c>
      <c r="L1095" s="215"/>
      <c r="M1095" s="23"/>
      <c r="N1095" s="208" t="s">
        <v>73</v>
      </c>
      <c r="O1095" s="209"/>
      <c r="P1095" s="210" t="s">
        <v>74</v>
      </c>
      <c r="Q1095" s="211"/>
      <c r="R1095" s="23"/>
      <c r="S1095" s="212" t="s">
        <v>75</v>
      </c>
      <c r="T1095" s="213"/>
      <c r="U1095" s="214" t="s">
        <v>76</v>
      </c>
      <c r="V1095" s="215"/>
      <c r="W1095" s="22"/>
      <c r="X1095" s="208" t="s">
        <v>77</v>
      </c>
      <c r="Y1095" s="209"/>
      <c r="Z1095" s="210" t="s">
        <v>78</v>
      </c>
      <c r="AA1095" s="211"/>
      <c r="AB1095" s="22"/>
      <c r="AC1095" s="212" t="s">
        <v>79</v>
      </c>
      <c r="AD1095" s="213"/>
      <c r="AE1095" s="214" t="s">
        <v>80</v>
      </c>
      <c r="AF1095" s="215"/>
      <c r="AG1095" s="22"/>
      <c r="AH1095" s="208" t="s">
        <v>81</v>
      </c>
      <c r="AI1095" s="209"/>
      <c r="AJ1095" s="210" t="s">
        <v>82</v>
      </c>
      <c r="AK1095" s="211"/>
      <c r="AL1095" s="22"/>
      <c r="AM1095" s="212" t="s">
        <v>83</v>
      </c>
      <c r="AN1095" s="213"/>
      <c r="AO1095" s="214" t="s">
        <v>84</v>
      </c>
      <c r="AP1095" s="215"/>
      <c r="AQ1095" s="23"/>
      <c r="AR1095" s="208" t="s">
        <v>85</v>
      </c>
      <c r="AS1095" s="209"/>
      <c r="AT1095" s="210" t="s">
        <v>86</v>
      </c>
      <c r="AU1095" s="211"/>
      <c r="AW1095" s="29" t="s">
        <v>4</v>
      </c>
      <c r="AY1095" s="136" t="s">
        <v>46</v>
      </c>
      <c r="AZ1095" s="13"/>
      <c r="BA1095" s="36"/>
      <c r="BB1095" s="36"/>
      <c r="BC1095" s="36"/>
      <c r="BD1095" s="36"/>
    </row>
    <row r="1096" spans="2:56" ht="18.600000000000001" customHeight="1" thickTop="1" thickBot="1">
      <c r="B1096" s="40">
        <v>3.14</v>
      </c>
      <c r="D1096" s="1">
        <v>1</v>
      </c>
      <c r="E1096" s="7">
        <v>0</v>
      </c>
      <c r="F1096" s="2">
        <v>0</v>
      </c>
      <c r="G1096" s="8">
        <v>0</v>
      </c>
      <c r="I1096" s="1">
        <v>1</v>
      </c>
      <c r="J1096" s="9">
        <v>0</v>
      </c>
      <c r="K1096" s="2">
        <v>0</v>
      </c>
      <c r="L1096" s="9">
        <f t="shared" ref="L1096" si="6277">IF(0=(1-$J$9*$K$9*$B1096^2),10^14,$B1096*$K$9/(1-$J$9*$K$9*$B1096^2))</f>
        <v>-1.5878221108309465</v>
      </c>
      <c r="N1096" s="1">
        <f t="shared" ref="N1096" si="6278">D1096*I1096+F1096*I1099-E1096*J1096-G1096*J1099</f>
        <v>1</v>
      </c>
      <c r="O1096" s="9">
        <f t="shared" ref="O1096" si="6279">(D1096*J1096+E1096*I1096+F1096*J1099+G1096*I1099)</f>
        <v>0</v>
      </c>
      <c r="P1096" s="2">
        <f t="shared" ref="P1096" si="6280">D1096*K1096+F1096*K1099-E1096*L1096-G1096*L1099</f>
        <v>0</v>
      </c>
      <c r="Q1096" s="8">
        <f t="shared" ref="Q1096" si="6281">(D1096*L1096+E1096*K1096+F1096*L1099+G1096*K1099)</f>
        <v>-1.5878221108309465</v>
      </c>
      <c r="S1096" s="1">
        <v>1</v>
      </c>
      <c r="T1096" s="7">
        <v>0</v>
      </c>
      <c r="U1096" s="2">
        <v>0</v>
      </c>
      <c r="V1096" s="8">
        <v>0</v>
      </c>
      <c r="X1096" s="1">
        <f t="shared" ref="X1096" si="6282">N1096*S1096+P1096*S1099-O1096*T1096-Q1096*T1099</f>
        <v>7.029231437277212</v>
      </c>
      <c r="Y1096" s="9">
        <f t="shared" ref="Y1096" si="6283">(N1096*T1096+O1096*S1096+P1096*T1099+Q1096*S1099)</f>
        <v>0</v>
      </c>
      <c r="Z1096" s="2">
        <f t="shared" ref="Z1096" si="6284">N1096*U1096+P1096*U1099-O1096*V1096-Q1096*V1099</f>
        <v>0</v>
      </c>
      <c r="AA1096" s="8">
        <f t="shared" ref="AA1096" si="6285">(N1096*V1096+O1096*U1096+P1096*V1099+Q1096*U1099)</f>
        <v>-1.5878221108309465</v>
      </c>
      <c r="AB1096" s="22"/>
      <c r="AC1096" s="1">
        <v>1</v>
      </c>
      <c r="AD1096" s="9">
        <v>0</v>
      </c>
      <c r="AE1096" s="2">
        <v>0</v>
      </c>
      <c r="AF1096" s="9">
        <f t="shared" ref="AF1096" si="6286">$B1096*$AE$9</f>
        <v>2.5455666000000003</v>
      </c>
      <c r="AH1096" s="1">
        <f t="shared" ref="AH1096" si="6287">X1096*AC1096+Z1096*AC1099-Y1096*AD1096-AA1096*AD1099</f>
        <v>7.029231437277212</v>
      </c>
      <c r="AI1096" s="9">
        <f t="shared" ref="AI1096" si="6288">(X1096*AD1096+Y1096*AC1096+Z1096*AD1099+AA1096*AC1099)</f>
        <v>0</v>
      </c>
      <c r="AJ1096" s="2">
        <f t="shared" ref="AJ1096" si="6289">X1096*AE1096+Z1096*AE1099-Y1096*AF1096-AA1096*AF1099</f>
        <v>0</v>
      </c>
      <c r="AK1096" s="8">
        <f t="shared" ref="AK1096" si="6290">(X1096*AF1096+Y1096*AE1096+Z1096*AF1099+AA1096*AE1099)</f>
        <v>16.305554659571921</v>
      </c>
      <c r="AM1096" s="18">
        <v>1</v>
      </c>
      <c r="AN1096" s="25">
        <v>0</v>
      </c>
      <c r="AO1096" s="14">
        <v>0</v>
      </c>
      <c r="AP1096" s="24">
        <v>0</v>
      </c>
      <c r="AR1096" s="1">
        <f t="shared" ref="AR1096" si="6291">AH1096*AM1096+AJ1096*AM1099-AI1096*AN1096-AK1096*AN1099</f>
        <v>7.029231437277212</v>
      </c>
      <c r="AS1096" s="9">
        <f t="shared" ref="AS1096" si="6292">(AH1096*AN1096+AI1096*AM1096+AJ1096*AN1099+AK1096*AM1099)</f>
        <v>16.305554659571921</v>
      </c>
      <c r="AT1096" s="2">
        <f t="shared" ref="AT1096" si="6293">AH1096*AO1096+AJ1096*AO1099-AI1096*AP1096-AK1096*AP1099</f>
        <v>0</v>
      </c>
      <c r="AU1096" s="8">
        <f t="shared" ref="AU1096" si="6294">(AH1096*AP1096+AI1096*AO1096+AJ1096*AP1099+AK1096*AO1099)</f>
        <v>16.305554659571921</v>
      </c>
      <c r="AW1096" s="30">
        <f t="shared" ref="AW1096" si="6295">20*LOG(((1+$AN$9)/$AN$9)/((AR1096+AR1099)^2+(AS1096+AS1099)^2)^0.5)</f>
        <v>-26.996256081544768</v>
      </c>
      <c r="AY1096" s="137">
        <f t="shared" ref="AY1096" si="6296">((AR1096^2+AS1096^2)^0.5)/((AR1099^2+AS1099^2)^0.5)</f>
        <v>0.43246773882290634</v>
      </c>
      <c r="AZ1096" s="13"/>
      <c r="BA1096" s="36"/>
      <c r="BB1096" s="36"/>
      <c r="BC1096" s="36"/>
      <c r="BD1096" s="36"/>
    </row>
    <row r="1097" spans="2:56" ht="18.600000000000001" customHeight="1" thickBot="1">
      <c r="D1097" s="3"/>
      <c r="G1097" s="4"/>
      <c r="I1097" s="3"/>
      <c r="L1097" s="4"/>
      <c r="N1097" s="3"/>
      <c r="Q1097" s="4"/>
      <c r="S1097" s="3"/>
      <c r="V1097" s="4"/>
      <c r="X1097" s="3"/>
      <c r="AA1097" s="4"/>
      <c r="AC1097" s="3"/>
      <c r="AF1097" s="4"/>
      <c r="AH1097" s="3"/>
      <c r="AK1097" s="4"/>
      <c r="AM1097" s="18"/>
      <c r="AN1097" s="14"/>
      <c r="AO1097" s="14"/>
      <c r="AP1097" s="19"/>
      <c r="AR1097" s="3"/>
      <c r="AU1097" s="4"/>
      <c r="AY1097" s="138"/>
      <c r="AZ1097" s="13"/>
      <c r="BA1097" s="36"/>
      <c r="BB1097" s="36"/>
      <c r="BC1097" s="36"/>
      <c r="BD1097" s="36"/>
    </row>
    <row r="1098" spans="2:56" ht="18.600000000000001" customHeight="1" thickBot="1">
      <c r="D1098" s="216" t="s">
        <v>87</v>
      </c>
      <c r="E1098" s="217"/>
      <c r="F1098" s="218" t="s">
        <v>88</v>
      </c>
      <c r="G1098" s="219"/>
      <c r="H1098" s="207"/>
      <c r="I1098" s="216" t="s">
        <v>89</v>
      </c>
      <c r="J1098" s="217"/>
      <c r="K1098" s="218" t="s">
        <v>90</v>
      </c>
      <c r="L1098" s="219"/>
      <c r="N1098" s="208" t="s">
        <v>7</v>
      </c>
      <c r="O1098" s="209"/>
      <c r="P1098" s="210" t="s">
        <v>8</v>
      </c>
      <c r="Q1098" s="211"/>
      <c r="S1098" s="216" t="s">
        <v>91</v>
      </c>
      <c r="T1098" s="217"/>
      <c r="U1098" s="218" t="s">
        <v>92</v>
      </c>
      <c r="V1098" s="219"/>
      <c r="W1098" s="22"/>
      <c r="X1098" s="208" t="s">
        <v>93</v>
      </c>
      <c r="Y1098" s="209"/>
      <c r="Z1098" s="210" t="s">
        <v>94</v>
      </c>
      <c r="AA1098" s="211"/>
      <c r="AB1098" s="22"/>
      <c r="AC1098" s="216" t="s">
        <v>3</v>
      </c>
      <c r="AD1098" s="217"/>
      <c r="AE1098" s="218" t="s">
        <v>2</v>
      </c>
      <c r="AF1098" s="219"/>
      <c r="AG1098" s="22"/>
      <c r="AH1098" s="208" t="s">
        <v>95</v>
      </c>
      <c r="AI1098" s="209"/>
      <c r="AJ1098" s="210" t="s">
        <v>96</v>
      </c>
      <c r="AK1098" s="211"/>
      <c r="AL1098" s="22"/>
      <c r="AM1098" s="216" t="s">
        <v>97</v>
      </c>
      <c r="AN1098" s="217"/>
      <c r="AO1098" s="218" t="s">
        <v>98</v>
      </c>
      <c r="AP1098" s="219"/>
      <c r="AR1098" s="208" t="s">
        <v>99</v>
      </c>
      <c r="AS1098" s="209"/>
      <c r="AT1098" s="210" t="s">
        <v>100</v>
      </c>
      <c r="AU1098" s="211"/>
      <c r="AW1098" s="48" t="s">
        <v>10</v>
      </c>
      <c r="AY1098" s="139" t="s">
        <v>47</v>
      </c>
      <c r="AZ1098" s="13"/>
      <c r="BA1098" s="36"/>
      <c r="BB1098" s="36"/>
      <c r="BC1098" s="36"/>
      <c r="BD1098" s="36"/>
    </row>
    <row r="1099" spans="2:56" ht="18.600000000000001" customHeight="1" thickTop="1" thickBot="1">
      <c r="D1099" s="1">
        <v>0</v>
      </c>
      <c r="E1099" s="8">
        <f t="shared" ref="E1099" si="6297">$E$9*$B1096</f>
        <v>1.7794694000000002</v>
      </c>
      <c r="F1099" s="2">
        <v>1</v>
      </c>
      <c r="G1099" s="8">
        <v>0</v>
      </c>
      <c r="I1099" s="1">
        <v>0</v>
      </c>
      <c r="J1099" s="9">
        <v>0</v>
      </c>
      <c r="K1099" s="2">
        <v>1</v>
      </c>
      <c r="L1099" s="8">
        <v>0</v>
      </c>
      <c r="N1099" s="1">
        <f t="shared" ref="N1099" si="6298">D1099*I1096+F1099*I1099-E1099*J1096-G1099*J1099</f>
        <v>0</v>
      </c>
      <c r="O1099" s="9">
        <f t="shared" ref="O1099" si="6299">(D1099*J1096+E1099*I1096+F1099*J1099+G1099*I1099)</f>
        <v>1.7794694000000002</v>
      </c>
      <c r="P1099" s="2">
        <f t="shared" ref="P1099" si="6300">D1099*K1096+F1099*K1099-E1099*L1096-G1099*L1099</f>
        <v>3.8254808588670781</v>
      </c>
      <c r="Q1099" s="8">
        <f t="shared" ref="Q1099" si="6301">(D1099*L1096+E1099*K1096+F1099*L1099+G1099*K1099)</f>
        <v>0</v>
      </c>
      <c r="S1099" s="1">
        <v>0</v>
      </c>
      <c r="T1099" s="8">
        <f t="shared" ref="T1099" si="6302">$T$9*$B1096</f>
        <v>3.7971706000000003</v>
      </c>
      <c r="U1099" s="2">
        <v>1</v>
      </c>
      <c r="V1099" s="8">
        <v>0</v>
      </c>
      <c r="X1099" s="1">
        <f t="shared" ref="X1099" si="6303">N1099*S1096+P1099*S1099-O1099*T1096-Q1099*T1099</f>
        <v>0</v>
      </c>
      <c r="Y1099" s="9">
        <f t="shared" ref="Y1099" si="6304">(N1099*T1096+O1099*S1096+P1099*T1099+Q1099*S1099)</f>
        <v>16.305472848152821</v>
      </c>
      <c r="Z1099" s="2">
        <f t="shared" ref="Z1099" si="6305">N1099*U1096+P1099*U1099-O1099*V1096-Q1099*V1099</f>
        <v>3.8254808588670781</v>
      </c>
      <c r="AA1099" s="8">
        <f t="shared" ref="AA1099" si="6306">(N1099*V1096+O1099*U1096+P1099*V1099+Q1099*U1099)</f>
        <v>0</v>
      </c>
      <c r="AB1099" s="22"/>
      <c r="AC1099" s="1">
        <v>0</v>
      </c>
      <c r="AD1099" s="9">
        <v>0</v>
      </c>
      <c r="AE1099" s="2">
        <v>1</v>
      </c>
      <c r="AF1099" s="8">
        <v>0</v>
      </c>
      <c r="AH1099" s="1">
        <f t="shared" ref="AH1099" si="6307">X1099*AC1096+Z1099*AC1099-Y1099*AD1096-AA1099*AD1099</f>
        <v>0</v>
      </c>
      <c r="AI1099" s="9">
        <f t="shared" ref="AI1099" si="6308">(X1099*AD1096+Y1099*AC1096+Z1099*AD1099+AA1099*AC1099)</f>
        <v>16.305472848152821</v>
      </c>
      <c r="AJ1099" s="2">
        <f t="shared" ref="AJ1099" si="6309">X1099*AE1096+Z1099*AE1099-Y1099*AF1096-AA1099*AF1099</f>
        <v>-37.681186220597617</v>
      </c>
      <c r="AK1099" s="8">
        <f t="shared" ref="AK1099" si="6310">(X1099*AF1096+Y1099*AE1096+Z1099*AF1099+AA1099*AE1099)</f>
        <v>0</v>
      </c>
      <c r="AM1099" s="20">
        <f t="shared" ref="AM1099" si="6311">1/$AN$9</f>
        <v>1</v>
      </c>
      <c r="AN1099" s="27">
        <v>0</v>
      </c>
      <c r="AO1099" s="21">
        <v>1</v>
      </c>
      <c r="AP1099" s="26">
        <v>0</v>
      </c>
      <c r="AR1099" s="1">
        <f t="shared" ref="AR1099" si="6312">AH1099*AM1096+AJ1099*AM1099-AI1099*AN1096-AK1099*AN1099</f>
        <v>-37.681186220597617</v>
      </c>
      <c r="AS1099" s="9">
        <f t="shared" ref="AS1099" si="6313">(AH1099*AN1096+AI1099*AM1096+AJ1099*AN1099+AK1099*AM1099)</f>
        <v>16.305472848152821</v>
      </c>
      <c r="AT1099" s="2">
        <f t="shared" ref="AT1099" si="6314">AH1099*AO1096+AJ1099*AO1099-AI1099*AP1096-AK1099*AP1099</f>
        <v>-37.681186220597617</v>
      </c>
      <c r="AU1099" s="8">
        <f t="shared" ref="AU1099" si="6315">(AH1099*AP1096+AI1099*AO1096+AJ1099*AP1099+AK1099*AO1099)</f>
        <v>0</v>
      </c>
      <c r="AW1099" s="49">
        <f t="shared" ref="AW1099" si="6316">(180/PI())*ATAN(-1*(AS1096/AR1096))</f>
        <v>-66.679402084895003</v>
      </c>
      <c r="AY1099" s="140">
        <f t="shared" ref="AY1099" si="6317">20*LOG(((1-(10^(AW1096/20)^2)*(1-((1-AY1096)/(1+AY1096))^2))^0.5))</f>
        <v>-7.3175978570307471E-3</v>
      </c>
      <c r="AZ1099" s="13"/>
      <c r="BA1099" s="36"/>
      <c r="BB1099" s="36"/>
      <c r="BC1099" s="36"/>
      <c r="BD1099" s="36"/>
    </row>
    <row r="1100" spans="2:56" ht="18.600000000000001" customHeight="1">
      <c r="AY1100" s="37"/>
    </row>
    <row r="1101" spans="2:56" ht="18.600000000000001" customHeight="1" thickBot="1">
      <c r="D1101" s="22" t="s">
        <v>60</v>
      </c>
      <c r="E1101" s="22"/>
      <c r="F1101" s="22"/>
      <c r="G1101" s="22"/>
      <c r="H1101" s="22"/>
      <c r="I1101" s="22" t="s">
        <v>61</v>
      </c>
      <c r="J1101" s="22"/>
      <c r="K1101" s="22"/>
      <c r="L1101" s="22"/>
      <c r="M1101" s="23"/>
      <c r="N1101" s="23"/>
      <c r="O1101" s="28" t="s">
        <v>62</v>
      </c>
      <c r="P1101" s="23"/>
      <c r="Q1101" s="23"/>
      <c r="R1101" s="23"/>
      <c r="S1101" s="22"/>
      <c r="T1101" s="22" t="s">
        <v>63</v>
      </c>
      <c r="U1101" s="23"/>
      <c r="V1101" s="23"/>
      <c r="W1101" s="23"/>
      <c r="X1101" s="23"/>
      <c r="Y1101" s="28" t="s">
        <v>64</v>
      </c>
      <c r="Z1101" s="23"/>
      <c r="AA1101" s="23"/>
      <c r="AB1101" s="23"/>
      <c r="AC1101" s="28" t="s">
        <v>65</v>
      </c>
      <c r="AD1101" s="22"/>
      <c r="AE1101" s="22"/>
      <c r="AF1101" s="22"/>
      <c r="AG1101" s="22"/>
      <c r="AH1101" s="23"/>
      <c r="AI1101" s="28" t="s">
        <v>66</v>
      </c>
      <c r="AJ1101" s="23"/>
      <c r="AK1101" s="23"/>
      <c r="AL1101" s="22"/>
      <c r="AM1101" s="28" t="s">
        <v>67</v>
      </c>
      <c r="AN1101" s="22"/>
      <c r="AO1101" s="23"/>
      <c r="AP1101" s="23"/>
      <c r="AQ1101" s="23"/>
      <c r="AR1101" s="23"/>
      <c r="AS1101" s="28" t="s">
        <v>68</v>
      </c>
      <c r="AT1101" s="23"/>
      <c r="AU1101" s="23"/>
    </row>
    <row r="1102" spans="2:56" ht="18.600000000000001" customHeight="1" thickBot="1">
      <c r="B1102" s="11"/>
      <c r="D1102" s="212" t="s">
        <v>69</v>
      </c>
      <c r="E1102" s="213"/>
      <c r="F1102" s="214" t="s">
        <v>70</v>
      </c>
      <c r="G1102" s="215"/>
      <c r="H1102" s="207"/>
      <c r="I1102" s="212" t="s">
        <v>71</v>
      </c>
      <c r="J1102" s="213"/>
      <c r="K1102" s="214" t="s">
        <v>72</v>
      </c>
      <c r="L1102" s="215"/>
      <c r="M1102" s="23"/>
      <c r="N1102" s="208" t="s">
        <v>73</v>
      </c>
      <c r="O1102" s="209"/>
      <c r="P1102" s="210" t="s">
        <v>74</v>
      </c>
      <c r="Q1102" s="211"/>
      <c r="R1102" s="23"/>
      <c r="S1102" s="212" t="s">
        <v>75</v>
      </c>
      <c r="T1102" s="213"/>
      <c r="U1102" s="214" t="s">
        <v>76</v>
      </c>
      <c r="V1102" s="215"/>
      <c r="W1102" s="22"/>
      <c r="X1102" s="208" t="s">
        <v>77</v>
      </c>
      <c r="Y1102" s="209"/>
      <c r="Z1102" s="210" t="s">
        <v>78</v>
      </c>
      <c r="AA1102" s="211"/>
      <c r="AB1102" s="22"/>
      <c r="AC1102" s="212" t="s">
        <v>79</v>
      </c>
      <c r="AD1102" s="213"/>
      <c r="AE1102" s="214" t="s">
        <v>80</v>
      </c>
      <c r="AF1102" s="215"/>
      <c r="AG1102" s="22"/>
      <c r="AH1102" s="208" t="s">
        <v>81</v>
      </c>
      <c r="AI1102" s="209"/>
      <c r="AJ1102" s="210" t="s">
        <v>82</v>
      </c>
      <c r="AK1102" s="211"/>
      <c r="AL1102" s="22"/>
      <c r="AM1102" s="212" t="s">
        <v>83</v>
      </c>
      <c r="AN1102" s="213"/>
      <c r="AO1102" s="214" t="s">
        <v>84</v>
      </c>
      <c r="AP1102" s="215"/>
      <c r="AQ1102" s="23"/>
      <c r="AR1102" s="208" t="s">
        <v>85</v>
      </c>
      <c r="AS1102" s="209"/>
      <c r="AT1102" s="210" t="s">
        <v>86</v>
      </c>
      <c r="AU1102" s="211"/>
      <c r="AW1102" s="29" t="s">
        <v>4</v>
      </c>
      <c r="AY1102" s="136" t="s">
        <v>46</v>
      </c>
      <c r="AZ1102" s="13"/>
      <c r="BA1102" s="36"/>
      <c r="BB1102" s="36"/>
      <c r="BC1102" s="36"/>
      <c r="BD1102" s="36"/>
    </row>
    <row r="1103" spans="2:56" ht="18.600000000000001" customHeight="1" thickTop="1" thickBot="1">
      <c r="B1103" s="40">
        <v>3.16</v>
      </c>
      <c r="D1103" s="1">
        <v>1</v>
      </c>
      <c r="E1103" s="7">
        <v>0</v>
      </c>
      <c r="F1103" s="2">
        <v>0</v>
      </c>
      <c r="G1103" s="8">
        <v>0</v>
      </c>
      <c r="I1103" s="1">
        <v>1</v>
      </c>
      <c r="J1103" s="9">
        <v>0</v>
      </c>
      <c r="K1103" s="2">
        <v>0</v>
      </c>
      <c r="L1103" s="9">
        <f t="shared" ref="L1103" si="6318">IF(0=(1-$J$9*$K$9*$B1103^2),10^14,$B1103*$K$9/(1-$J$9*$K$9*$B1103^2))</f>
        <v>-1.5674120030076941</v>
      </c>
      <c r="N1103" s="1">
        <f t="shared" ref="N1103" si="6319">D1103*I1103+F1103*I1106-E1103*J1103-G1103*J1106</f>
        <v>1</v>
      </c>
      <c r="O1103" s="9">
        <f t="shared" ref="O1103" si="6320">(D1103*J1103+E1103*I1103+F1103*J1106+G1103*I1106)</f>
        <v>0</v>
      </c>
      <c r="P1103" s="2">
        <f t="shared" ref="P1103" si="6321">D1103*K1103+F1103*K1106-E1103*L1103-G1103*L1106</f>
        <v>0</v>
      </c>
      <c r="Q1103" s="8">
        <f t="shared" ref="Q1103" si="6322">(D1103*L1103+E1103*K1103+F1103*L1106+G1103*K1106)</f>
        <v>-1.5674120030076941</v>
      </c>
      <c r="S1103" s="1">
        <v>1</v>
      </c>
      <c r="T1103" s="7">
        <v>0</v>
      </c>
      <c r="U1103" s="2">
        <v>0</v>
      </c>
      <c r="V1103" s="8">
        <v>0</v>
      </c>
      <c r="X1103" s="1">
        <f t="shared" ref="X1103" si="6323">N1103*S1103+P1103*S1106-O1103*T1103-Q1103*T1106</f>
        <v>6.9896398891302711</v>
      </c>
      <c r="Y1103" s="9">
        <f t="shared" ref="Y1103" si="6324">(N1103*T1103+O1103*S1103+P1103*T1106+Q1103*S1106)</f>
        <v>0</v>
      </c>
      <c r="Z1103" s="2">
        <f t="shared" ref="Z1103" si="6325">N1103*U1103+P1103*U1106-O1103*V1103-Q1103*V1106</f>
        <v>0</v>
      </c>
      <c r="AA1103" s="8">
        <f t="shared" ref="AA1103" si="6326">(N1103*V1103+O1103*U1103+P1103*V1106+Q1103*U1106)</f>
        <v>-1.5674120030076941</v>
      </c>
      <c r="AB1103" s="22"/>
      <c r="AC1103" s="1">
        <v>1</v>
      </c>
      <c r="AD1103" s="9">
        <v>0</v>
      </c>
      <c r="AE1103" s="2">
        <v>0</v>
      </c>
      <c r="AF1103" s="9">
        <f t="shared" ref="AF1103" si="6327">$B1103*$AE$9</f>
        <v>2.5617804000000004</v>
      </c>
      <c r="AH1103" s="1">
        <f t="shared" ref="AH1103" si="6328">X1103*AC1103+Z1103*AC1106-Y1103*AD1103-AA1103*AD1106</f>
        <v>6.9896398891302711</v>
      </c>
      <c r="AI1103" s="9">
        <f t="shared" ref="AI1103" si="6329">(X1103*AD1103+Y1103*AC1103+Z1103*AD1106+AA1103*AC1106)</f>
        <v>0</v>
      </c>
      <c r="AJ1103" s="2">
        <f t="shared" ref="AJ1103" si="6330">X1103*AE1103+Z1103*AE1106-Y1103*AF1103-AA1103*AF1106</f>
        <v>0</v>
      </c>
      <c r="AK1103" s="8">
        <f t="shared" ref="AK1103" si="6331">(X1103*AF1103+Y1103*AE1103+Z1103*AF1106+AA1103*AE1106)</f>
        <v>16.338510468024413</v>
      </c>
      <c r="AM1103" s="18">
        <v>1</v>
      </c>
      <c r="AN1103" s="25">
        <v>0</v>
      </c>
      <c r="AO1103" s="14">
        <v>0</v>
      </c>
      <c r="AP1103" s="24">
        <v>0</v>
      </c>
      <c r="AR1103" s="1">
        <f t="shared" ref="AR1103" si="6332">AH1103*AM1103+AJ1103*AM1106-AI1103*AN1103-AK1103*AN1106</f>
        <v>6.9896398891302711</v>
      </c>
      <c r="AS1103" s="9">
        <f t="shared" ref="AS1103" si="6333">(AH1103*AN1103+AI1103*AM1103+AJ1103*AN1106+AK1103*AM1106)</f>
        <v>16.338510468024413</v>
      </c>
      <c r="AT1103" s="2">
        <f t="shared" ref="AT1103" si="6334">AH1103*AO1103+AJ1103*AO1106-AI1103*AP1103-AK1103*AP1106</f>
        <v>0</v>
      </c>
      <c r="AU1103" s="8">
        <f t="shared" ref="AU1103" si="6335">(AH1103*AP1103+AI1103*AO1103+AJ1103*AP1106+AK1103*AO1106)</f>
        <v>16.338510468024413</v>
      </c>
      <c r="AW1103" s="30">
        <f t="shared" ref="AW1103" si="6336">20*LOG(((1+$AN$9)/$AN$9)/((AR1103+AR1106)^2+(AS1103+AS1106)^2)^0.5)</f>
        <v>-27.059572259787089</v>
      </c>
      <c r="AY1103" s="137">
        <f t="shared" ref="AY1103" si="6337">((AR1103^2+AS1103^2)^0.5)/((AR1106^2+AS1106^2)^0.5)</f>
        <v>0.42916225023888133</v>
      </c>
      <c r="AZ1103" s="13"/>
      <c r="BA1103" s="36"/>
      <c r="BB1103" s="36"/>
      <c r="BC1103" s="36"/>
      <c r="BD1103" s="36"/>
    </row>
    <row r="1104" spans="2:56" ht="18.600000000000001" customHeight="1" thickBot="1">
      <c r="D1104" s="3"/>
      <c r="G1104" s="4"/>
      <c r="I1104" s="3"/>
      <c r="L1104" s="4"/>
      <c r="N1104" s="3"/>
      <c r="Q1104" s="4"/>
      <c r="S1104" s="3"/>
      <c r="V1104" s="4"/>
      <c r="X1104" s="3"/>
      <c r="AA1104" s="4"/>
      <c r="AC1104" s="3"/>
      <c r="AF1104" s="4"/>
      <c r="AH1104" s="3"/>
      <c r="AK1104" s="4"/>
      <c r="AM1104" s="18"/>
      <c r="AN1104" s="14"/>
      <c r="AO1104" s="14"/>
      <c r="AP1104" s="19"/>
      <c r="AR1104" s="3"/>
      <c r="AU1104" s="4"/>
      <c r="AY1104" s="138"/>
      <c r="AZ1104" s="13"/>
      <c r="BA1104" s="36"/>
      <c r="BB1104" s="36"/>
      <c r="BC1104" s="36"/>
      <c r="BD1104" s="36"/>
    </row>
    <row r="1105" spans="2:56" ht="18.600000000000001" customHeight="1" thickBot="1">
      <c r="D1105" s="216" t="s">
        <v>87</v>
      </c>
      <c r="E1105" s="217"/>
      <c r="F1105" s="218" t="s">
        <v>88</v>
      </c>
      <c r="G1105" s="219"/>
      <c r="H1105" s="207"/>
      <c r="I1105" s="216" t="s">
        <v>89</v>
      </c>
      <c r="J1105" s="217"/>
      <c r="K1105" s="218" t="s">
        <v>90</v>
      </c>
      <c r="L1105" s="219"/>
      <c r="N1105" s="208" t="s">
        <v>7</v>
      </c>
      <c r="O1105" s="209"/>
      <c r="P1105" s="210" t="s">
        <v>8</v>
      </c>
      <c r="Q1105" s="211"/>
      <c r="S1105" s="216" t="s">
        <v>91</v>
      </c>
      <c r="T1105" s="217"/>
      <c r="U1105" s="218" t="s">
        <v>92</v>
      </c>
      <c r="V1105" s="219"/>
      <c r="W1105" s="22"/>
      <c r="X1105" s="208" t="s">
        <v>93</v>
      </c>
      <c r="Y1105" s="209"/>
      <c r="Z1105" s="210" t="s">
        <v>94</v>
      </c>
      <c r="AA1105" s="211"/>
      <c r="AB1105" s="22"/>
      <c r="AC1105" s="216" t="s">
        <v>3</v>
      </c>
      <c r="AD1105" s="217"/>
      <c r="AE1105" s="218" t="s">
        <v>2</v>
      </c>
      <c r="AF1105" s="219"/>
      <c r="AG1105" s="22"/>
      <c r="AH1105" s="208" t="s">
        <v>95</v>
      </c>
      <c r="AI1105" s="209"/>
      <c r="AJ1105" s="210" t="s">
        <v>96</v>
      </c>
      <c r="AK1105" s="211"/>
      <c r="AL1105" s="22"/>
      <c r="AM1105" s="216" t="s">
        <v>97</v>
      </c>
      <c r="AN1105" s="217"/>
      <c r="AO1105" s="218" t="s">
        <v>98</v>
      </c>
      <c r="AP1105" s="219"/>
      <c r="AR1105" s="208" t="s">
        <v>99</v>
      </c>
      <c r="AS1105" s="209"/>
      <c r="AT1105" s="210" t="s">
        <v>100</v>
      </c>
      <c r="AU1105" s="211"/>
      <c r="AW1105" s="48" t="s">
        <v>10</v>
      </c>
      <c r="AY1105" s="139" t="s">
        <v>47</v>
      </c>
      <c r="AZ1105" s="13"/>
      <c r="BA1105" s="36"/>
      <c r="BB1105" s="36"/>
      <c r="BC1105" s="36"/>
      <c r="BD1105" s="36"/>
    </row>
    <row r="1106" spans="2:56" ht="18.600000000000001" customHeight="1" thickTop="1" thickBot="1">
      <c r="D1106" s="1">
        <v>0</v>
      </c>
      <c r="E1106" s="8">
        <f t="shared" ref="E1106" si="6338">$E$9*$B1103</f>
        <v>1.7908036000000003</v>
      </c>
      <c r="F1106" s="2">
        <v>1</v>
      </c>
      <c r="G1106" s="8">
        <v>0</v>
      </c>
      <c r="I1106" s="1">
        <v>0</v>
      </c>
      <c r="J1106" s="9">
        <v>0</v>
      </c>
      <c r="K1106" s="2">
        <v>1</v>
      </c>
      <c r="L1106" s="8">
        <v>0</v>
      </c>
      <c r="N1106" s="1">
        <f t="shared" ref="N1106" si="6339">D1106*I1103+F1106*I1106-E1106*J1103-G1106*J1106</f>
        <v>0</v>
      </c>
      <c r="O1106" s="9">
        <f t="shared" ref="O1106" si="6340">(D1106*J1103+E1106*I1103+F1106*J1106+G1106*I1106)</f>
        <v>1.7908036000000003</v>
      </c>
      <c r="P1106" s="2">
        <f t="shared" ref="P1106" si="6341">D1106*K1103+F1106*K1106-E1106*L1103-G1106*L1106</f>
        <v>3.8069270576693901</v>
      </c>
      <c r="Q1106" s="8">
        <f t="shared" ref="Q1106" si="6342">(D1106*L1103+E1106*K1103+F1106*L1106+G1106*K1106)</f>
        <v>0</v>
      </c>
      <c r="S1106" s="1">
        <v>0</v>
      </c>
      <c r="T1106" s="8">
        <f t="shared" ref="T1106" si="6343">$T$9*$B1103</f>
        <v>3.8213564</v>
      </c>
      <c r="U1106" s="2">
        <v>1</v>
      </c>
      <c r="V1106" s="8">
        <v>0</v>
      </c>
      <c r="X1106" s="1">
        <f t="shared" ref="X1106" si="6344">N1106*S1103+P1106*S1106-O1106*T1103-Q1106*T1106</f>
        <v>0</v>
      </c>
      <c r="Y1106" s="9">
        <f t="shared" ref="Y1106" si="6345">(N1106*T1103+O1106*S1103+P1106*T1106+Q1106*S1106)</f>
        <v>16.338428676158095</v>
      </c>
      <c r="Z1106" s="2">
        <f t="shared" ref="Z1106" si="6346">N1106*U1103+P1106*U1106-O1106*V1103-Q1106*V1106</f>
        <v>3.8069270576693901</v>
      </c>
      <c r="AA1106" s="8">
        <f t="shared" ref="AA1106" si="6347">(N1106*V1103+O1106*U1103+P1106*V1106+Q1106*U1106)</f>
        <v>0</v>
      </c>
      <c r="AB1106" s="22"/>
      <c r="AC1106" s="1">
        <v>0</v>
      </c>
      <c r="AD1106" s="9">
        <v>0</v>
      </c>
      <c r="AE1106" s="2">
        <v>1</v>
      </c>
      <c r="AF1106" s="8">
        <v>0</v>
      </c>
      <c r="AH1106" s="1">
        <f t="shared" ref="AH1106" si="6348">X1106*AC1103+Z1106*AC1106-Y1106*AD1103-AA1106*AD1106</f>
        <v>0</v>
      </c>
      <c r="AI1106" s="9">
        <f t="shared" ref="AI1106" si="6349">(X1106*AD1103+Y1106*AC1103+Z1106*AD1106+AA1106*AC1106)</f>
        <v>16.338428676158095</v>
      </c>
      <c r="AJ1106" s="2">
        <f t="shared" ref="AJ1106" si="6350">X1106*AE1103+Z1106*AE1106-Y1106*AF1103-AA1106*AF1106</f>
        <v>-38.04853929171037</v>
      </c>
      <c r="AK1106" s="8">
        <f t="shared" ref="AK1106" si="6351">(X1106*AF1103+Y1106*AE1103+Z1106*AF1106+AA1106*AE1106)</f>
        <v>0</v>
      </c>
      <c r="AM1106" s="20">
        <f t="shared" ref="AM1106" si="6352">1/$AN$9</f>
        <v>1</v>
      </c>
      <c r="AN1106" s="27">
        <v>0</v>
      </c>
      <c r="AO1106" s="21">
        <v>1</v>
      </c>
      <c r="AP1106" s="26">
        <v>0</v>
      </c>
      <c r="AR1106" s="1">
        <f t="shared" ref="AR1106" si="6353">AH1106*AM1103+AJ1106*AM1106-AI1106*AN1103-AK1106*AN1106</f>
        <v>-38.04853929171037</v>
      </c>
      <c r="AS1106" s="9">
        <f t="shared" ref="AS1106" si="6354">(AH1106*AN1103+AI1106*AM1103+AJ1106*AN1106+AK1106*AM1106)</f>
        <v>16.338428676158095</v>
      </c>
      <c r="AT1106" s="2">
        <f t="shared" ref="AT1106" si="6355">AH1106*AO1103+AJ1106*AO1106-AI1106*AP1103-AK1106*AP1106</f>
        <v>-38.04853929171037</v>
      </c>
      <c r="AU1106" s="8">
        <f t="shared" ref="AU1106" si="6356">(AH1106*AP1103+AI1106*AO1103+AJ1106*AP1106+AK1106*AO1106)</f>
        <v>0</v>
      </c>
      <c r="AW1106" s="49">
        <f t="shared" ref="AW1106" si="6357">(180/PI())*ATAN(-1*(AS1103/AR1103))</f>
        <v>-66.838686520243726</v>
      </c>
      <c r="AY1106" s="140">
        <f t="shared" ref="AY1106" si="6358">20*LOG(((1-(10^(AW1103/20)^2)*(1-((1-AY1103)/(1+AY1103))^2))^0.5))</f>
        <v>-7.1896036386586391E-3</v>
      </c>
      <c r="AZ1106" s="13"/>
      <c r="BA1106" s="36"/>
      <c r="BB1106" s="36"/>
      <c r="BC1106" s="36"/>
      <c r="BD1106" s="36"/>
    </row>
    <row r="1107" spans="2:56" ht="18.600000000000001" customHeight="1">
      <c r="AY1107" s="37"/>
    </row>
    <row r="1108" spans="2:56" ht="18.600000000000001" customHeight="1" thickBot="1">
      <c r="D1108" s="22" t="s">
        <v>60</v>
      </c>
      <c r="E1108" s="22"/>
      <c r="F1108" s="22"/>
      <c r="G1108" s="22"/>
      <c r="H1108" s="22"/>
      <c r="I1108" s="22" t="s">
        <v>61</v>
      </c>
      <c r="J1108" s="22"/>
      <c r="K1108" s="22"/>
      <c r="L1108" s="22"/>
      <c r="M1108" s="23"/>
      <c r="N1108" s="23"/>
      <c r="O1108" s="28" t="s">
        <v>62</v>
      </c>
      <c r="P1108" s="23"/>
      <c r="Q1108" s="23"/>
      <c r="R1108" s="23"/>
      <c r="S1108" s="22"/>
      <c r="T1108" s="22" t="s">
        <v>63</v>
      </c>
      <c r="U1108" s="23"/>
      <c r="V1108" s="23"/>
      <c r="W1108" s="23"/>
      <c r="X1108" s="23"/>
      <c r="Y1108" s="28" t="s">
        <v>64</v>
      </c>
      <c r="Z1108" s="23"/>
      <c r="AA1108" s="23"/>
      <c r="AB1108" s="23"/>
      <c r="AC1108" s="28" t="s">
        <v>65</v>
      </c>
      <c r="AD1108" s="22"/>
      <c r="AE1108" s="22"/>
      <c r="AF1108" s="22"/>
      <c r="AG1108" s="22"/>
      <c r="AH1108" s="23"/>
      <c r="AI1108" s="28" t="s">
        <v>66</v>
      </c>
      <c r="AJ1108" s="23"/>
      <c r="AK1108" s="23"/>
      <c r="AL1108" s="22"/>
      <c r="AM1108" s="28" t="s">
        <v>67</v>
      </c>
      <c r="AN1108" s="22"/>
      <c r="AO1108" s="23"/>
      <c r="AP1108" s="23"/>
      <c r="AQ1108" s="23"/>
      <c r="AR1108" s="23"/>
      <c r="AS1108" s="28" t="s">
        <v>68</v>
      </c>
      <c r="AT1108" s="23"/>
      <c r="AU1108" s="23"/>
    </row>
    <row r="1109" spans="2:56" ht="18.600000000000001" customHeight="1" thickBot="1">
      <c r="B1109" s="11"/>
      <c r="D1109" s="212" t="s">
        <v>69</v>
      </c>
      <c r="E1109" s="213"/>
      <c r="F1109" s="214" t="s">
        <v>70</v>
      </c>
      <c r="G1109" s="215"/>
      <c r="H1109" s="207"/>
      <c r="I1109" s="212" t="s">
        <v>71</v>
      </c>
      <c r="J1109" s="213"/>
      <c r="K1109" s="214" t="s">
        <v>72</v>
      </c>
      <c r="L1109" s="215"/>
      <c r="M1109" s="23"/>
      <c r="N1109" s="208" t="s">
        <v>73</v>
      </c>
      <c r="O1109" s="209"/>
      <c r="P1109" s="210" t="s">
        <v>74</v>
      </c>
      <c r="Q1109" s="211"/>
      <c r="R1109" s="23"/>
      <c r="S1109" s="212" t="s">
        <v>75</v>
      </c>
      <c r="T1109" s="213"/>
      <c r="U1109" s="214" t="s">
        <v>76</v>
      </c>
      <c r="V1109" s="215"/>
      <c r="W1109" s="22"/>
      <c r="X1109" s="208" t="s">
        <v>77</v>
      </c>
      <c r="Y1109" s="209"/>
      <c r="Z1109" s="210" t="s">
        <v>78</v>
      </c>
      <c r="AA1109" s="211"/>
      <c r="AB1109" s="22"/>
      <c r="AC1109" s="212" t="s">
        <v>79</v>
      </c>
      <c r="AD1109" s="213"/>
      <c r="AE1109" s="214" t="s">
        <v>80</v>
      </c>
      <c r="AF1109" s="215"/>
      <c r="AG1109" s="22"/>
      <c r="AH1109" s="208" t="s">
        <v>81</v>
      </c>
      <c r="AI1109" s="209"/>
      <c r="AJ1109" s="210" t="s">
        <v>82</v>
      </c>
      <c r="AK1109" s="211"/>
      <c r="AL1109" s="22"/>
      <c r="AM1109" s="212" t="s">
        <v>83</v>
      </c>
      <c r="AN1109" s="213"/>
      <c r="AO1109" s="214" t="s">
        <v>84</v>
      </c>
      <c r="AP1109" s="215"/>
      <c r="AQ1109" s="23"/>
      <c r="AR1109" s="208" t="s">
        <v>85</v>
      </c>
      <c r="AS1109" s="209"/>
      <c r="AT1109" s="210" t="s">
        <v>86</v>
      </c>
      <c r="AU1109" s="211"/>
      <c r="AW1109" s="29" t="s">
        <v>4</v>
      </c>
      <c r="AY1109" s="136" t="s">
        <v>46</v>
      </c>
      <c r="AZ1109" s="13"/>
      <c r="BA1109" s="36"/>
      <c r="BB1109" s="36"/>
      <c r="BC1109" s="36"/>
      <c r="BD1109" s="36"/>
    </row>
    <row r="1110" spans="2:56" ht="18.600000000000001" customHeight="1" thickTop="1" thickBot="1">
      <c r="B1110" s="40">
        <v>3.18</v>
      </c>
      <c r="D1110" s="1">
        <v>1</v>
      </c>
      <c r="E1110" s="7">
        <v>0</v>
      </c>
      <c r="F1110" s="2">
        <v>0</v>
      </c>
      <c r="G1110" s="8">
        <v>0</v>
      </c>
      <c r="I1110" s="1">
        <v>1</v>
      </c>
      <c r="J1110" s="9">
        <v>0</v>
      </c>
      <c r="K1110" s="2">
        <v>0</v>
      </c>
      <c r="L1110" s="9">
        <f t="shared" ref="L1110" si="6359">IF(0=(1-$J$9*$K$9*$B1110^2),10^14,$B1110*$K$9/(1-$J$9*$K$9*$B1110^2))</f>
        <v>-1.547582848102077</v>
      </c>
      <c r="N1110" s="1">
        <f t="shared" ref="N1110" si="6360">D1110*I1110+F1110*I1113-E1110*J1110-G1110*J1113</f>
        <v>1</v>
      </c>
      <c r="O1110" s="9">
        <f t="shared" ref="O1110" si="6361">(D1110*J1110+E1110*I1110+F1110*J1113+G1110*I1113)</f>
        <v>0</v>
      </c>
      <c r="P1110" s="2">
        <f t="shared" ref="P1110" si="6362">D1110*K1110+F1110*K1113-E1110*L1110-G1110*L1113</f>
        <v>0</v>
      </c>
      <c r="Q1110" s="8">
        <f t="shared" ref="Q1110" si="6363">(D1110*L1110+E1110*K1110+F1110*L1113+G1110*K1113)</f>
        <v>-1.547582848102077</v>
      </c>
      <c r="S1110" s="1">
        <v>1</v>
      </c>
      <c r="T1110" s="7">
        <v>0</v>
      </c>
      <c r="U1110" s="2">
        <v>0</v>
      </c>
      <c r="V1110" s="8">
        <v>0</v>
      </c>
      <c r="X1110" s="1">
        <f t="shared" ref="X1110" si="6364">N1110*S1110+P1110*S1113-O1110*T1110-Q1110*T1113</f>
        <v>6.9512951503727276</v>
      </c>
      <c r="Y1110" s="9">
        <f t="shared" ref="Y1110" si="6365">(N1110*T1110+O1110*S1110+P1110*T1113+Q1110*S1113)</f>
        <v>0</v>
      </c>
      <c r="Z1110" s="2">
        <f t="shared" ref="Z1110" si="6366">N1110*U1110+P1110*U1113-O1110*V1110-Q1110*V1113</f>
        <v>0</v>
      </c>
      <c r="AA1110" s="8">
        <f t="shared" ref="AA1110" si="6367">(N1110*V1110+O1110*U1110+P1110*V1113+Q1110*U1113)</f>
        <v>-1.547582848102077</v>
      </c>
      <c r="AB1110" s="22"/>
      <c r="AC1110" s="1">
        <v>1</v>
      </c>
      <c r="AD1110" s="9">
        <v>0</v>
      </c>
      <c r="AE1110" s="2">
        <v>0</v>
      </c>
      <c r="AF1110" s="9">
        <f t="shared" ref="AF1110" si="6368">$B1110*$AE$9</f>
        <v>2.5779942</v>
      </c>
      <c r="AH1110" s="1">
        <f t="shared" ref="AH1110" si="6369">X1110*AC1110+Z1110*AC1113-Y1110*AD1110-AA1110*AD1113</f>
        <v>6.9512951503727276</v>
      </c>
      <c r="AI1110" s="9">
        <f t="shared" ref="AI1110" si="6370">(X1110*AD1110+Y1110*AC1110+Z1110*AD1113+AA1110*AC1113)</f>
        <v>0</v>
      </c>
      <c r="AJ1110" s="2">
        <f t="shared" ref="AJ1110" si="6371">X1110*AE1110+Z1110*AE1113-Y1110*AF1110-AA1110*AF1113</f>
        <v>0</v>
      </c>
      <c r="AK1110" s="8">
        <f t="shared" ref="AK1110" si="6372">(X1110*AF1110+Y1110*AE1110+Z1110*AF1113+AA1110*AE1113)</f>
        <v>16.372815732046941</v>
      </c>
      <c r="AM1110" s="18">
        <v>1</v>
      </c>
      <c r="AN1110" s="25">
        <v>0</v>
      </c>
      <c r="AO1110" s="14">
        <v>0</v>
      </c>
      <c r="AP1110" s="24">
        <v>0</v>
      </c>
      <c r="AR1110" s="1">
        <f t="shared" ref="AR1110" si="6373">AH1110*AM1110+AJ1110*AM1113-AI1110*AN1110-AK1110*AN1113</f>
        <v>6.9512951503727276</v>
      </c>
      <c r="AS1110" s="9">
        <f t="shared" ref="AS1110" si="6374">(AH1110*AN1110+AI1110*AM1110+AJ1110*AN1113+AK1110*AM1113)</f>
        <v>16.372815732046941</v>
      </c>
      <c r="AT1110" s="2">
        <f t="shared" ref="AT1110" si="6375">AH1110*AO1110+AJ1110*AO1113-AI1110*AP1110-AK1110*AP1113</f>
        <v>0</v>
      </c>
      <c r="AU1110" s="8">
        <f t="shared" ref="AU1110" si="6376">(AH1110*AP1110+AI1110*AO1110+AJ1110*AP1113+AK1110*AO1113)</f>
        <v>16.372815732046941</v>
      </c>
      <c r="AW1110" s="30">
        <f t="shared" ref="AW1110" si="6377">20*LOG(((1+$AN$9)/$AN$9)/((AR1110+AR1113)^2+(AS1110+AS1113)^2)^0.5)</f>
        <v>-27.123426667273151</v>
      </c>
      <c r="AY1110" s="137">
        <f t="shared" ref="AY1110" si="6378">((AR1110^2+AS1110^2)^0.5)/((AR1113^2+AS1113^2)^0.5)</f>
        <v>0.42591110975324109</v>
      </c>
      <c r="AZ1110" s="13"/>
      <c r="BA1110" s="36"/>
      <c r="BB1110" s="36"/>
      <c r="BC1110" s="36"/>
      <c r="BD1110" s="36"/>
    </row>
    <row r="1111" spans="2:56" ht="18.600000000000001" customHeight="1" thickBot="1">
      <c r="D1111" s="3"/>
      <c r="G1111" s="4"/>
      <c r="I1111" s="3"/>
      <c r="L1111" s="4"/>
      <c r="N1111" s="3"/>
      <c r="Q1111" s="4"/>
      <c r="S1111" s="3"/>
      <c r="V1111" s="4"/>
      <c r="X1111" s="3"/>
      <c r="AA1111" s="4"/>
      <c r="AC1111" s="3"/>
      <c r="AF1111" s="4"/>
      <c r="AH1111" s="3"/>
      <c r="AK1111" s="4"/>
      <c r="AM1111" s="18"/>
      <c r="AN1111" s="14"/>
      <c r="AO1111" s="14"/>
      <c r="AP1111" s="19"/>
      <c r="AR1111" s="3"/>
      <c r="AU1111" s="4"/>
      <c r="AY1111" s="138"/>
      <c r="AZ1111" s="13"/>
      <c r="BA1111" s="36"/>
      <c r="BB1111" s="36"/>
      <c r="BC1111" s="36"/>
      <c r="BD1111" s="36"/>
    </row>
    <row r="1112" spans="2:56" ht="18.600000000000001" customHeight="1" thickBot="1">
      <c r="D1112" s="216" t="s">
        <v>87</v>
      </c>
      <c r="E1112" s="217"/>
      <c r="F1112" s="218" t="s">
        <v>88</v>
      </c>
      <c r="G1112" s="219"/>
      <c r="H1112" s="207"/>
      <c r="I1112" s="216" t="s">
        <v>89</v>
      </c>
      <c r="J1112" s="217"/>
      <c r="K1112" s="218" t="s">
        <v>90</v>
      </c>
      <c r="L1112" s="219"/>
      <c r="N1112" s="208" t="s">
        <v>7</v>
      </c>
      <c r="O1112" s="209"/>
      <c r="P1112" s="210" t="s">
        <v>8</v>
      </c>
      <c r="Q1112" s="211"/>
      <c r="S1112" s="216" t="s">
        <v>91</v>
      </c>
      <c r="T1112" s="217"/>
      <c r="U1112" s="218" t="s">
        <v>92</v>
      </c>
      <c r="V1112" s="219"/>
      <c r="W1112" s="22"/>
      <c r="X1112" s="208" t="s">
        <v>93</v>
      </c>
      <c r="Y1112" s="209"/>
      <c r="Z1112" s="210" t="s">
        <v>94</v>
      </c>
      <c r="AA1112" s="211"/>
      <c r="AB1112" s="22"/>
      <c r="AC1112" s="216" t="s">
        <v>3</v>
      </c>
      <c r="AD1112" s="217"/>
      <c r="AE1112" s="218" t="s">
        <v>2</v>
      </c>
      <c r="AF1112" s="219"/>
      <c r="AG1112" s="22"/>
      <c r="AH1112" s="208" t="s">
        <v>95</v>
      </c>
      <c r="AI1112" s="209"/>
      <c r="AJ1112" s="210" t="s">
        <v>96</v>
      </c>
      <c r="AK1112" s="211"/>
      <c r="AL1112" s="22"/>
      <c r="AM1112" s="216" t="s">
        <v>97</v>
      </c>
      <c r="AN1112" s="217"/>
      <c r="AO1112" s="218" t="s">
        <v>98</v>
      </c>
      <c r="AP1112" s="219"/>
      <c r="AR1112" s="208" t="s">
        <v>99</v>
      </c>
      <c r="AS1112" s="209"/>
      <c r="AT1112" s="210" t="s">
        <v>100</v>
      </c>
      <c r="AU1112" s="211"/>
      <c r="AW1112" s="48" t="s">
        <v>10</v>
      </c>
      <c r="AY1112" s="139" t="s">
        <v>47</v>
      </c>
      <c r="AZ1112" s="13"/>
      <c r="BA1112" s="36"/>
      <c r="BB1112" s="36"/>
      <c r="BC1112" s="36"/>
      <c r="BD1112" s="36"/>
    </row>
    <row r="1113" spans="2:56" ht="18.600000000000001" customHeight="1" thickTop="1" thickBot="1">
      <c r="D1113" s="1">
        <v>0</v>
      </c>
      <c r="E1113" s="8">
        <f t="shared" ref="E1113" si="6379">$E$9*$B1110</f>
        <v>1.8021378000000003</v>
      </c>
      <c r="F1113" s="2">
        <v>1</v>
      </c>
      <c r="G1113" s="8">
        <v>0</v>
      </c>
      <c r="I1113" s="1">
        <v>0</v>
      </c>
      <c r="J1113" s="9">
        <v>0</v>
      </c>
      <c r="K1113" s="2">
        <v>1</v>
      </c>
      <c r="L1113" s="8">
        <v>0</v>
      </c>
      <c r="N1113" s="1">
        <f t="shared" ref="N1113" si="6380">D1113*I1110+F1113*I1113-E1113*J1110-G1113*J1113</f>
        <v>0</v>
      </c>
      <c r="O1113" s="9">
        <f t="shared" ref="O1113" si="6381">(D1113*J1110+E1113*I1110+F1113*J1113+G1113*I1113)</f>
        <v>1.8021378000000003</v>
      </c>
      <c r="P1113" s="2">
        <f t="shared" ref="P1113" si="6382">D1113*K1110+F1113*K1113-E1113*L1110-G1113*L1113</f>
        <v>3.7889575491964118</v>
      </c>
      <c r="Q1113" s="8">
        <f t="shared" ref="Q1113" si="6383">(D1113*L1110+E1113*K1110+F1113*L1113+G1113*K1113)</f>
        <v>0</v>
      </c>
      <c r="S1113" s="1">
        <v>0</v>
      </c>
      <c r="T1113" s="8">
        <f t="shared" ref="T1113" si="6384">$T$9*$B1110</f>
        <v>3.8455422000000001</v>
      </c>
      <c r="U1113" s="2">
        <v>1</v>
      </c>
      <c r="V1113" s="8">
        <v>0</v>
      </c>
      <c r="X1113" s="1">
        <f t="shared" ref="X1113" si="6385">N1113*S1110+P1113*S1113-O1113*T1110-Q1113*T1113</f>
        <v>0</v>
      </c>
      <c r="Y1113" s="9">
        <f t="shared" ref="Y1113" si="6386">(N1113*T1110+O1113*S1110+P1113*T1113+Q1113*S1113)</f>
        <v>16.372733949443379</v>
      </c>
      <c r="Z1113" s="2">
        <f t="shared" ref="Z1113" si="6387">N1113*U1110+P1113*U1113-O1113*V1110-Q1113*V1113</f>
        <v>3.7889575491964118</v>
      </c>
      <c r="AA1113" s="8">
        <f t="shared" ref="AA1113" si="6388">(N1113*V1110+O1113*U1110+P1113*V1113+Q1113*U1113)</f>
        <v>0</v>
      </c>
      <c r="AB1113" s="22"/>
      <c r="AC1113" s="1">
        <v>0</v>
      </c>
      <c r="AD1113" s="9">
        <v>0</v>
      </c>
      <c r="AE1113" s="2">
        <v>1</v>
      </c>
      <c r="AF1113" s="8">
        <v>0</v>
      </c>
      <c r="AH1113" s="1">
        <f t="shared" ref="AH1113" si="6389">X1113*AC1110+Z1113*AC1113-Y1113*AD1110-AA1113*AD1113</f>
        <v>0</v>
      </c>
      <c r="AI1113" s="9">
        <f t="shared" ref="AI1113" si="6390">(X1113*AD1110+Y1113*AC1110+Z1113*AD1113+AA1113*AC1113)</f>
        <v>16.372733949443379</v>
      </c>
      <c r="AJ1113" s="2">
        <f t="shared" ref="AJ1113" si="6391">X1113*AE1110+Z1113*AE1113-Y1113*AF1110-AA1113*AF1113</f>
        <v>-38.419855610611712</v>
      </c>
      <c r="AK1113" s="8">
        <f t="shared" ref="AK1113" si="6392">(X1113*AF1110+Y1113*AE1110+Z1113*AF1113+AA1113*AE1113)</f>
        <v>0</v>
      </c>
      <c r="AM1113" s="20">
        <f t="shared" ref="AM1113" si="6393">1/$AN$9</f>
        <v>1</v>
      </c>
      <c r="AN1113" s="27">
        <v>0</v>
      </c>
      <c r="AO1113" s="21">
        <v>1</v>
      </c>
      <c r="AP1113" s="26">
        <v>0</v>
      </c>
      <c r="AR1113" s="1">
        <f t="shared" ref="AR1113" si="6394">AH1113*AM1110+AJ1113*AM1113-AI1113*AN1110-AK1113*AN1113</f>
        <v>-38.419855610611712</v>
      </c>
      <c r="AS1113" s="9">
        <f t="shared" ref="AS1113" si="6395">(AH1113*AN1110+AI1113*AM1110+AJ1113*AN1113+AK1113*AM1113)</f>
        <v>16.372733949443379</v>
      </c>
      <c r="AT1113" s="2">
        <f t="shared" ref="AT1113" si="6396">AH1113*AO1110+AJ1113*AO1113-AI1113*AP1110-AK1113*AP1113</f>
        <v>-38.419855610611712</v>
      </c>
      <c r="AU1113" s="8">
        <f t="shared" ref="AU1113" si="6397">(AH1113*AP1110+AI1113*AO1110+AJ1113*AP1113+AK1113*AO1113)</f>
        <v>0</v>
      </c>
      <c r="AW1113" s="49">
        <f t="shared" ref="AW1113" si="6398">(180/PI())*ATAN(-1*(AS1110/AR1110))</f>
        <v>-66.995708919382139</v>
      </c>
      <c r="AY1113" s="140">
        <f t="shared" ref="AY1113" si="6399">20*LOG(((1-(10^(AW1110/20)^2)*(1-((1-AY1110)/(1+AY1110))^2))^0.5))</f>
        <v>-7.0629934067163022E-3</v>
      </c>
      <c r="AZ1113" s="13"/>
      <c r="BA1113" s="36"/>
      <c r="BB1113" s="36"/>
      <c r="BC1113" s="36"/>
      <c r="BD1113" s="36"/>
    </row>
    <row r="1114" spans="2:56" ht="18.600000000000001" customHeight="1">
      <c r="AY1114" s="37"/>
    </row>
    <row r="1115" spans="2:56" ht="18.600000000000001" customHeight="1" thickBot="1">
      <c r="D1115" s="22" t="s">
        <v>60</v>
      </c>
      <c r="E1115" s="22"/>
      <c r="F1115" s="22"/>
      <c r="G1115" s="22"/>
      <c r="H1115" s="22"/>
      <c r="I1115" s="22" t="s">
        <v>61</v>
      </c>
      <c r="J1115" s="22"/>
      <c r="K1115" s="22"/>
      <c r="L1115" s="22"/>
      <c r="M1115" s="23"/>
      <c r="N1115" s="23"/>
      <c r="O1115" s="28" t="s">
        <v>62</v>
      </c>
      <c r="P1115" s="23"/>
      <c r="Q1115" s="23"/>
      <c r="R1115" s="23"/>
      <c r="S1115" s="22"/>
      <c r="T1115" s="22" t="s">
        <v>63</v>
      </c>
      <c r="U1115" s="23"/>
      <c r="V1115" s="23"/>
      <c r="W1115" s="23"/>
      <c r="X1115" s="23"/>
      <c r="Y1115" s="28" t="s">
        <v>64</v>
      </c>
      <c r="Z1115" s="23"/>
      <c r="AA1115" s="23"/>
      <c r="AB1115" s="23"/>
      <c r="AC1115" s="28" t="s">
        <v>65</v>
      </c>
      <c r="AD1115" s="22"/>
      <c r="AE1115" s="22"/>
      <c r="AF1115" s="22"/>
      <c r="AG1115" s="22"/>
      <c r="AH1115" s="23"/>
      <c r="AI1115" s="28" t="s">
        <v>66</v>
      </c>
      <c r="AJ1115" s="23"/>
      <c r="AK1115" s="23"/>
      <c r="AL1115" s="22"/>
      <c r="AM1115" s="28" t="s">
        <v>67</v>
      </c>
      <c r="AN1115" s="22"/>
      <c r="AO1115" s="23"/>
      <c r="AP1115" s="23"/>
      <c r="AQ1115" s="23"/>
      <c r="AR1115" s="23"/>
      <c r="AS1115" s="28" t="s">
        <v>68</v>
      </c>
      <c r="AT1115" s="23"/>
      <c r="AU1115" s="23"/>
    </row>
    <row r="1116" spans="2:56" ht="18.600000000000001" customHeight="1" thickBot="1">
      <c r="B1116" s="11"/>
      <c r="D1116" s="212" t="s">
        <v>69</v>
      </c>
      <c r="E1116" s="213"/>
      <c r="F1116" s="214" t="s">
        <v>70</v>
      </c>
      <c r="G1116" s="215"/>
      <c r="H1116" s="207"/>
      <c r="I1116" s="212" t="s">
        <v>71</v>
      </c>
      <c r="J1116" s="213"/>
      <c r="K1116" s="214" t="s">
        <v>72</v>
      </c>
      <c r="L1116" s="215"/>
      <c r="M1116" s="23"/>
      <c r="N1116" s="208" t="s">
        <v>73</v>
      </c>
      <c r="O1116" s="209"/>
      <c r="P1116" s="210" t="s">
        <v>74</v>
      </c>
      <c r="Q1116" s="211"/>
      <c r="R1116" s="23"/>
      <c r="S1116" s="212" t="s">
        <v>75</v>
      </c>
      <c r="T1116" s="213"/>
      <c r="U1116" s="214" t="s">
        <v>76</v>
      </c>
      <c r="V1116" s="215"/>
      <c r="W1116" s="22"/>
      <c r="X1116" s="208" t="s">
        <v>77</v>
      </c>
      <c r="Y1116" s="209"/>
      <c r="Z1116" s="210" t="s">
        <v>78</v>
      </c>
      <c r="AA1116" s="211"/>
      <c r="AB1116" s="22"/>
      <c r="AC1116" s="212" t="s">
        <v>79</v>
      </c>
      <c r="AD1116" s="213"/>
      <c r="AE1116" s="214" t="s">
        <v>80</v>
      </c>
      <c r="AF1116" s="215"/>
      <c r="AG1116" s="22"/>
      <c r="AH1116" s="208" t="s">
        <v>81</v>
      </c>
      <c r="AI1116" s="209"/>
      <c r="AJ1116" s="210" t="s">
        <v>82</v>
      </c>
      <c r="AK1116" s="211"/>
      <c r="AL1116" s="22"/>
      <c r="AM1116" s="212" t="s">
        <v>83</v>
      </c>
      <c r="AN1116" s="213"/>
      <c r="AO1116" s="214" t="s">
        <v>84</v>
      </c>
      <c r="AP1116" s="215"/>
      <c r="AQ1116" s="23"/>
      <c r="AR1116" s="208" t="s">
        <v>85</v>
      </c>
      <c r="AS1116" s="209"/>
      <c r="AT1116" s="210" t="s">
        <v>86</v>
      </c>
      <c r="AU1116" s="211"/>
      <c r="AW1116" s="29" t="s">
        <v>4</v>
      </c>
      <c r="AY1116" s="136" t="s">
        <v>46</v>
      </c>
      <c r="AZ1116" s="13"/>
      <c r="BA1116" s="36"/>
      <c r="BB1116" s="36"/>
      <c r="BC1116" s="36"/>
      <c r="BD1116" s="36"/>
    </row>
    <row r="1117" spans="2:56" ht="18.600000000000001" customHeight="1" thickTop="1" thickBot="1">
      <c r="B1117" s="40">
        <v>3.2</v>
      </c>
      <c r="D1117" s="1">
        <v>1</v>
      </c>
      <c r="E1117" s="7">
        <v>0</v>
      </c>
      <c r="F1117" s="2">
        <v>0</v>
      </c>
      <c r="G1117" s="8">
        <v>0</v>
      </c>
      <c r="I1117" s="1">
        <v>1</v>
      </c>
      <c r="J1117" s="9">
        <v>0</v>
      </c>
      <c r="K1117" s="2">
        <v>0</v>
      </c>
      <c r="L1117" s="9">
        <f t="shared" ref="L1117" si="6400">IF(0=(1-$J$9*$K$9*$B1117^2),10^14,$B1117*$K$9/(1-$J$9*$K$9*$B1117^2))</f>
        <v>-1.5283093337978906</v>
      </c>
      <c r="N1117" s="1">
        <f t="shared" ref="N1117" si="6401">D1117*I1117+F1117*I1120-E1117*J1117-G1117*J1120</f>
        <v>1</v>
      </c>
      <c r="O1117" s="9">
        <f t="shared" ref="O1117" si="6402">(D1117*J1117+E1117*I1117+F1117*J1120+G1117*I1120)</f>
        <v>0</v>
      </c>
      <c r="P1117" s="2">
        <f t="shared" ref="P1117" si="6403">D1117*K1117+F1117*K1120-E1117*L1117-G1117*L1120</f>
        <v>0</v>
      </c>
      <c r="Q1117" s="8">
        <f t="shared" ref="Q1117" si="6404">(D1117*L1117+E1117*K1117+F1117*L1120+G1117*K1120)</f>
        <v>-1.5283093337978906</v>
      </c>
      <c r="S1117" s="1">
        <v>1</v>
      </c>
      <c r="T1117" s="7">
        <v>0</v>
      </c>
      <c r="U1117" s="2">
        <v>0</v>
      </c>
      <c r="V1117" s="8">
        <v>0</v>
      </c>
      <c r="X1117" s="1">
        <f t="shared" ref="X1117" si="6405">N1117*S1117+P1117*S1120-O1117*T1117-Q1117*T1120</f>
        <v>6.9141414216590436</v>
      </c>
      <c r="Y1117" s="9">
        <f t="shared" ref="Y1117" si="6406">(N1117*T1117+O1117*S1117+P1117*T1120+Q1117*S1120)</f>
        <v>0</v>
      </c>
      <c r="Z1117" s="2">
        <f t="shared" ref="Z1117" si="6407">N1117*U1117+P1117*U1120-O1117*V1117-Q1117*V1120</f>
        <v>0</v>
      </c>
      <c r="AA1117" s="8">
        <f t="shared" ref="AA1117" si="6408">(N1117*V1117+O1117*U1117+P1117*V1120+Q1117*U1120)</f>
        <v>-1.5283093337978906</v>
      </c>
      <c r="AB1117" s="22"/>
      <c r="AC1117" s="1">
        <v>1</v>
      </c>
      <c r="AD1117" s="9">
        <v>0</v>
      </c>
      <c r="AE1117" s="2">
        <v>0</v>
      </c>
      <c r="AF1117" s="9">
        <f t="shared" ref="AF1117" si="6409">$B1117*$AE$9</f>
        <v>2.5942080000000001</v>
      </c>
      <c r="AH1117" s="1">
        <f t="shared" ref="AH1117" si="6410">X1117*AC1117+Z1117*AC1120-Y1117*AD1117-AA1117*AD1120</f>
        <v>6.9141414216590436</v>
      </c>
      <c r="AI1117" s="9">
        <f t="shared" ref="AI1117" si="6411">(X1117*AD1117+Y1117*AC1117+Z1117*AD1120+AA1117*AC1120)</f>
        <v>0</v>
      </c>
      <c r="AJ1117" s="2">
        <f t="shared" ref="AJ1117" si="6412">X1117*AE1117+Z1117*AE1120-Y1117*AF1117-AA1117*AF1120</f>
        <v>0</v>
      </c>
      <c r="AK1117" s="8">
        <f t="shared" ref="AK1117" si="6413">(X1117*AF1117+Y1117*AE1117+Z1117*AF1120+AA1117*AE1120)</f>
        <v>16.408411655401377</v>
      </c>
      <c r="AM1117" s="18">
        <v>1</v>
      </c>
      <c r="AN1117" s="25">
        <v>0</v>
      </c>
      <c r="AO1117" s="14">
        <v>0</v>
      </c>
      <c r="AP1117" s="24">
        <v>0</v>
      </c>
      <c r="AR1117" s="1">
        <f t="shared" ref="AR1117" si="6414">AH1117*AM1117+AJ1117*AM1120-AI1117*AN1117-AK1117*AN1120</f>
        <v>6.9141414216590436</v>
      </c>
      <c r="AS1117" s="9">
        <f t="shared" ref="AS1117" si="6415">(AH1117*AN1117+AI1117*AM1117+AJ1117*AN1120+AK1117*AM1120)</f>
        <v>16.408411655401377</v>
      </c>
      <c r="AT1117" s="2">
        <f t="shared" ref="AT1117" si="6416">AH1117*AO1117+AJ1117*AO1120-AI1117*AP1117-AK1117*AP1120</f>
        <v>0</v>
      </c>
      <c r="AU1117" s="8">
        <f t="shared" ref="AU1117" si="6417">(AH1117*AP1117+AI1117*AO1117+AJ1117*AP1120+AK1117*AO1120)</f>
        <v>16.408411655401377</v>
      </c>
      <c r="AW1117" s="30">
        <f t="shared" ref="AW1117" si="6418">20*LOG(((1+$AN$9)/$AN$9)/((AR1117+AR1120)^2+(AS1117+AS1120)^2)^0.5)</f>
        <v>-27.187782070461303</v>
      </c>
      <c r="AY1117" s="137">
        <f t="shared" ref="AY1117" si="6419">((AR1117^2+AS1117^2)^0.5)/((AR1120^2+AS1120^2)^0.5)</f>
        <v>0.42271289968862713</v>
      </c>
      <c r="AZ1117" s="13"/>
      <c r="BA1117" s="36"/>
      <c r="BB1117" s="36"/>
      <c r="BC1117" s="36"/>
      <c r="BD1117" s="36"/>
    </row>
    <row r="1118" spans="2:56" ht="18.600000000000001" customHeight="1" thickBot="1">
      <c r="D1118" s="3"/>
      <c r="G1118" s="4"/>
      <c r="I1118" s="3"/>
      <c r="L1118" s="4"/>
      <c r="N1118" s="3"/>
      <c r="Q1118" s="4"/>
      <c r="S1118" s="3"/>
      <c r="V1118" s="4"/>
      <c r="X1118" s="3"/>
      <c r="AA1118" s="4"/>
      <c r="AC1118" s="3"/>
      <c r="AF1118" s="4"/>
      <c r="AH1118" s="3"/>
      <c r="AK1118" s="4"/>
      <c r="AM1118" s="18"/>
      <c r="AN1118" s="14"/>
      <c r="AO1118" s="14"/>
      <c r="AP1118" s="19"/>
      <c r="AR1118" s="3"/>
      <c r="AU1118" s="4"/>
      <c r="AY1118" s="138"/>
      <c r="AZ1118" s="13"/>
      <c r="BA1118" s="36"/>
      <c r="BB1118" s="36"/>
      <c r="BC1118" s="36"/>
      <c r="BD1118" s="36"/>
    </row>
    <row r="1119" spans="2:56" ht="18.600000000000001" customHeight="1" thickBot="1">
      <c r="D1119" s="216" t="s">
        <v>87</v>
      </c>
      <c r="E1119" s="217"/>
      <c r="F1119" s="218" t="s">
        <v>88</v>
      </c>
      <c r="G1119" s="219"/>
      <c r="H1119" s="207"/>
      <c r="I1119" s="216" t="s">
        <v>89</v>
      </c>
      <c r="J1119" s="217"/>
      <c r="K1119" s="218" t="s">
        <v>90</v>
      </c>
      <c r="L1119" s="219"/>
      <c r="N1119" s="208" t="s">
        <v>7</v>
      </c>
      <c r="O1119" s="209"/>
      <c r="P1119" s="210" t="s">
        <v>8</v>
      </c>
      <c r="Q1119" s="211"/>
      <c r="S1119" s="216" t="s">
        <v>91</v>
      </c>
      <c r="T1119" s="217"/>
      <c r="U1119" s="218" t="s">
        <v>92</v>
      </c>
      <c r="V1119" s="219"/>
      <c r="W1119" s="22"/>
      <c r="X1119" s="208" t="s">
        <v>93</v>
      </c>
      <c r="Y1119" s="209"/>
      <c r="Z1119" s="210" t="s">
        <v>94</v>
      </c>
      <c r="AA1119" s="211"/>
      <c r="AB1119" s="22"/>
      <c r="AC1119" s="216" t="s">
        <v>3</v>
      </c>
      <c r="AD1119" s="217"/>
      <c r="AE1119" s="218" t="s">
        <v>2</v>
      </c>
      <c r="AF1119" s="219"/>
      <c r="AG1119" s="22"/>
      <c r="AH1119" s="208" t="s">
        <v>95</v>
      </c>
      <c r="AI1119" s="209"/>
      <c r="AJ1119" s="210" t="s">
        <v>96</v>
      </c>
      <c r="AK1119" s="211"/>
      <c r="AL1119" s="22"/>
      <c r="AM1119" s="216" t="s">
        <v>97</v>
      </c>
      <c r="AN1119" s="217"/>
      <c r="AO1119" s="218" t="s">
        <v>98</v>
      </c>
      <c r="AP1119" s="219"/>
      <c r="AR1119" s="208" t="s">
        <v>99</v>
      </c>
      <c r="AS1119" s="209"/>
      <c r="AT1119" s="210" t="s">
        <v>100</v>
      </c>
      <c r="AU1119" s="211"/>
      <c r="AW1119" s="48" t="s">
        <v>10</v>
      </c>
      <c r="AY1119" s="139" t="s">
        <v>47</v>
      </c>
      <c r="AZ1119" s="13"/>
      <c r="BA1119" s="36"/>
      <c r="BB1119" s="36"/>
      <c r="BC1119" s="36"/>
      <c r="BD1119" s="36"/>
    </row>
    <row r="1120" spans="2:56" ht="18.600000000000001" customHeight="1" thickTop="1" thickBot="1">
      <c r="D1120" s="1">
        <v>0</v>
      </c>
      <c r="E1120" s="8">
        <f t="shared" ref="E1120" si="6420">$E$9*$B1117</f>
        <v>1.8134720000000002</v>
      </c>
      <c r="F1120" s="2">
        <v>1</v>
      </c>
      <c r="G1120" s="8">
        <v>0</v>
      </c>
      <c r="I1120" s="1">
        <v>0</v>
      </c>
      <c r="J1120" s="9">
        <v>0</v>
      </c>
      <c r="K1120" s="2">
        <v>1</v>
      </c>
      <c r="L1120" s="8">
        <v>0</v>
      </c>
      <c r="N1120" s="1">
        <f t="shared" ref="N1120" si="6421">D1120*I1117+F1120*I1120-E1120*J1117-G1120*J1120</f>
        <v>0</v>
      </c>
      <c r="O1120" s="9">
        <f t="shared" ref="O1120" si="6422">(D1120*J1117+E1120*I1117+F1120*J1120+G1120*I1120)</f>
        <v>1.8134720000000002</v>
      </c>
      <c r="P1120" s="2">
        <f t="shared" ref="P1120" si="6423">D1120*K1117+F1120*K1120-E1120*L1117-G1120*L1120</f>
        <v>3.7715461841811284</v>
      </c>
      <c r="Q1120" s="8">
        <f t="shared" ref="Q1120" si="6424">(D1120*L1117+E1120*K1117+F1120*L1120+G1120*K1120)</f>
        <v>0</v>
      </c>
      <c r="S1120" s="1">
        <v>0</v>
      </c>
      <c r="T1120" s="8">
        <f t="shared" ref="T1120" si="6425">$T$9*$B1117</f>
        <v>3.8697280000000003</v>
      </c>
      <c r="U1120" s="2">
        <v>1</v>
      </c>
      <c r="V1120" s="8">
        <v>0</v>
      </c>
      <c r="X1120" s="1">
        <f t="shared" ref="X1120" si="6426">N1120*S1117+P1120*S1120-O1120*T1117-Q1120*T1120</f>
        <v>0</v>
      </c>
      <c r="Y1120" s="9">
        <f t="shared" ref="Y1120" si="6427">(N1120*T1117+O1120*S1117+P1120*T1120+Q1120*S1120)</f>
        <v>16.408329872218872</v>
      </c>
      <c r="Z1120" s="2">
        <f t="shared" ref="Z1120" si="6428">N1120*U1117+P1120*U1120-O1120*V1117-Q1120*V1120</f>
        <v>3.7715461841811284</v>
      </c>
      <c r="AA1120" s="8">
        <f t="shared" ref="AA1120" si="6429">(N1120*V1117+O1120*U1117+P1120*V1120+Q1120*U1120)</f>
        <v>0</v>
      </c>
      <c r="AB1120" s="22"/>
      <c r="AC1120" s="1">
        <v>0</v>
      </c>
      <c r="AD1120" s="9">
        <v>0</v>
      </c>
      <c r="AE1120" s="2">
        <v>1</v>
      </c>
      <c r="AF1120" s="8">
        <v>0</v>
      </c>
      <c r="AH1120" s="1">
        <f t="shared" ref="AH1120" si="6430">X1120*AC1117+Z1120*AC1120-Y1120*AD1117-AA1120*AD1120</f>
        <v>0</v>
      </c>
      <c r="AI1120" s="9">
        <f t="shared" ref="AI1120" si="6431">(X1120*AD1117+Y1120*AC1117+Z1120*AD1120+AA1120*AC1120)</f>
        <v>16.408329872218872</v>
      </c>
      <c r="AJ1120" s="2">
        <f t="shared" ref="AJ1120" si="6432">X1120*AE1117+Z1120*AE1120-Y1120*AF1117-AA1120*AF1120</f>
        <v>-38.795074436968051</v>
      </c>
      <c r="AK1120" s="8">
        <f t="shared" ref="AK1120" si="6433">(X1120*AF1117+Y1120*AE1117+Z1120*AF1120+AA1120*AE1120)</f>
        <v>0</v>
      </c>
      <c r="AM1120" s="20">
        <f t="shared" ref="AM1120" si="6434">1/$AN$9</f>
        <v>1</v>
      </c>
      <c r="AN1120" s="27">
        <v>0</v>
      </c>
      <c r="AO1120" s="21">
        <v>1</v>
      </c>
      <c r="AP1120" s="26">
        <v>0</v>
      </c>
      <c r="AR1120" s="1">
        <f t="shared" ref="AR1120" si="6435">AH1120*AM1117+AJ1120*AM1120-AI1120*AN1117-AK1120*AN1120</f>
        <v>-38.795074436968051</v>
      </c>
      <c r="AS1120" s="9">
        <f t="shared" ref="AS1120" si="6436">(AH1120*AN1117+AI1120*AM1117+AJ1120*AN1120+AK1120*AM1120)</f>
        <v>16.408329872218872</v>
      </c>
      <c r="AT1120" s="2">
        <f t="shared" ref="AT1120" si="6437">AH1120*AO1117+AJ1120*AO1120-AI1120*AP1117-AK1120*AP1120</f>
        <v>-38.795074436968051</v>
      </c>
      <c r="AU1120" s="8">
        <f t="shared" ref="AU1120" si="6438">(AH1120*AP1117+AI1120*AO1117+AJ1120*AP1120+AK1120*AO1120)</f>
        <v>0</v>
      </c>
      <c r="AW1120" s="49">
        <f t="shared" ref="AW1120" si="6439">(180/PI())*ATAN(-1*(AS1117/AR1117))</f>
        <v>-67.150519445334567</v>
      </c>
      <c r="AY1120" s="140">
        <f t="shared" ref="AY1120" si="6440">20*LOG(((1-(10^(AW1117/20)^2)*(1-((1-AY1117)/(1+AY1117))^2))^0.5))</f>
        <v>-6.9378339898385358E-3</v>
      </c>
      <c r="AZ1120" s="13"/>
      <c r="BA1120" s="36"/>
      <c r="BB1120" s="36"/>
      <c r="BC1120" s="36"/>
      <c r="BD1120" s="36"/>
    </row>
    <row r="1121" spans="2:56" ht="18.600000000000001" customHeight="1">
      <c r="AY1121" s="37"/>
    </row>
    <row r="1122" spans="2:56" ht="18.600000000000001" customHeight="1" thickBot="1">
      <c r="D1122" s="22" t="s">
        <v>60</v>
      </c>
      <c r="E1122" s="22"/>
      <c r="F1122" s="22"/>
      <c r="G1122" s="22"/>
      <c r="H1122" s="22"/>
      <c r="I1122" s="22" t="s">
        <v>61</v>
      </c>
      <c r="J1122" s="22"/>
      <c r="K1122" s="22"/>
      <c r="L1122" s="22"/>
      <c r="M1122" s="23"/>
      <c r="N1122" s="23"/>
      <c r="O1122" s="28" t="s">
        <v>62</v>
      </c>
      <c r="P1122" s="23"/>
      <c r="Q1122" s="23"/>
      <c r="R1122" s="23"/>
      <c r="S1122" s="22"/>
      <c r="T1122" s="22" t="s">
        <v>63</v>
      </c>
      <c r="U1122" s="23"/>
      <c r="V1122" s="23"/>
      <c r="W1122" s="23"/>
      <c r="X1122" s="23"/>
      <c r="Y1122" s="28" t="s">
        <v>64</v>
      </c>
      <c r="Z1122" s="23"/>
      <c r="AA1122" s="23"/>
      <c r="AB1122" s="23"/>
      <c r="AC1122" s="28" t="s">
        <v>65</v>
      </c>
      <c r="AD1122" s="22"/>
      <c r="AE1122" s="22"/>
      <c r="AF1122" s="22"/>
      <c r="AG1122" s="22"/>
      <c r="AH1122" s="23"/>
      <c r="AI1122" s="28" t="s">
        <v>66</v>
      </c>
      <c r="AJ1122" s="23"/>
      <c r="AK1122" s="23"/>
      <c r="AL1122" s="22"/>
      <c r="AM1122" s="28" t="s">
        <v>67</v>
      </c>
      <c r="AN1122" s="22"/>
      <c r="AO1122" s="23"/>
      <c r="AP1122" s="23"/>
      <c r="AQ1122" s="23"/>
      <c r="AR1122" s="23"/>
      <c r="AS1122" s="28" t="s">
        <v>68</v>
      </c>
      <c r="AT1122" s="23"/>
      <c r="AU1122" s="23"/>
    </row>
    <row r="1123" spans="2:56" ht="18.600000000000001" customHeight="1" thickBot="1">
      <c r="B1123" s="11"/>
      <c r="D1123" s="212" t="s">
        <v>69</v>
      </c>
      <c r="E1123" s="213"/>
      <c r="F1123" s="214" t="s">
        <v>70</v>
      </c>
      <c r="G1123" s="215"/>
      <c r="H1123" s="207"/>
      <c r="I1123" s="212" t="s">
        <v>71</v>
      </c>
      <c r="J1123" s="213"/>
      <c r="K1123" s="214" t="s">
        <v>72</v>
      </c>
      <c r="L1123" s="215"/>
      <c r="M1123" s="23"/>
      <c r="N1123" s="208" t="s">
        <v>73</v>
      </c>
      <c r="O1123" s="209"/>
      <c r="P1123" s="210" t="s">
        <v>74</v>
      </c>
      <c r="Q1123" s="211"/>
      <c r="R1123" s="23"/>
      <c r="S1123" s="212" t="s">
        <v>75</v>
      </c>
      <c r="T1123" s="213"/>
      <c r="U1123" s="214" t="s">
        <v>76</v>
      </c>
      <c r="V1123" s="215"/>
      <c r="W1123" s="22"/>
      <c r="X1123" s="208" t="s">
        <v>77</v>
      </c>
      <c r="Y1123" s="209"/>
      <c r="Z1123" s="210" t="s">
        <v>78</v>
      </c>
      <c r="AA1123" s="211"/>
      <c r="AB1123" s="22"/>
      <c r="AC1123" s="212" t="s">
        <v>79</v>
      </c>
      <c r="AD1123" s="213"/>
      <c r="AE1123" s="214" t="s">
        <v>80</v>
      </c>
      <c r="AF1123" s="215"/>
      <c r="AG1123" s="22"/>
      <c r="AH1123" s="208" t="s">
        <v>81</v>
      </c>
      <c r="AI1123" s="209"/>
      <c r="AJ1123" s="210" t="s">
        <v>82</v>
      </c>
      <c r="AK1123" s="211"/>
      <c r="AL1123" s="22"/>
      <c r="AM1123" s="212" t="s">
        <v>83</v>
      </c>
      <c r="AN1123" s="213"/>
      <c r="AO1123" s="214" t="s">
        <v>84</v>
      </c>
      <c r="AP1123" s="215"/>
      <c r="AQ1123" s="23"/>
      <c r="AR1123" s="208" t="s">
        <v>85</v>
      </c>
      <c r="AS1123" s="209"/>
      <c r="AT1123" s="210" t="s">
        <v>86</v>
      </c>
      <c r="AU1123" s="211"/>
      <c r="AW1123" s="29" t="s">
        <v>4</v>
      </c>
      <c r="AY1123" s="136" t="s">
        <v>46</v>
      </c>
      <c r="AZ1123" s="13"/>
      <c r="BA1123" s="36"/>
      <c r="BB1123" s="36"/>
      <c r="BC1123" s="36"/>
      <c r="BD1123" s="36"/>
    </row>
    <row r="1124" spans="2:56" ht="18.600000000000001" customHeight="1" thickTop="1" thickBot="1">
      <c r="B1124" s="40">
        <v>3.22</v>
      </c>
      <c r="D1124" s="1">
        <v>1</v>
      </c>
      <c r="E1124" s="7">
        <v>0</v>
      </c>
      <c r="F1124" s="2">
        <v>0</v>
      </c>
      <c r="G1124" s="8">
        <v>0</v>
      </c>
      <c r="I1124" s="1">
        <v>1</v>
      </c>
      <c r="J1124" s="9">
        <v>0</v>
      </c>
      <c r="K1124" s="2">
        <v>0</v>
      </c>
      <c r="L1124" s="9">
        <f t="shared" ref="L1124" si="6441">IF(0=(1-$J$9*$K$9*$B1124^2),10^14,$B1124*$K$9/(1-$J$9*$K$9*$B1124^2))</f>
        <v>-1.5095676110019787</v>
      </c>
      <c r="N1124" s="1">
        <f t="shared" ref="N1124" si="6442">D1124*I1124+F1124*I1127-E1124*J1124-G1124*J1127</f>
        <v>1</v>
      </c>
      <c r="O1124" s="9">
        <f t="shared" ref="O1124" si="6443">(D1124*J1124+E1124*I1124+F1124*J1127+G1124*I1127)</f>
        <v>0</v>
      </c>
      <c r="P1124" s="2">
        <f t="shared" ref="P1124" si="6444">D1124*K1124+F1124*K1127-E1124*L1124-G1124*L1127</f>
        <v>0</v>
      </c>
      <c r="Q1124" s="8">
        <f t="shared" ref="Q1124" si="6445">(D1124*L1124+E1124*K1124+F1124*L1127+G1124*K1127)</f>
        <v>-1.5095676110019787</v>
      </c>
      <c r="S1124" s="1">
        <v>1</v>
      </c>
      <c r="T1124" s="7">
        <v>0</v>
      </c>
      <c r="U1124" s="2">
        <v>0</v>
      </c>
      <c r="V1124" s="8">
        <v>0</v>
      </c>
      <c r="X1124" s="1">
        <f t="shared" ref="X1124" si="6446">N1124*S1124+P1124*S1127-O1124*T1124-Q1124*T1127</f>
        <v>6.8781261525136363</v>
      </c>
      <c r="Y1124" s="9">
        <f t="shared" ref="Y1124" si="6447">(N1124*T1124+O1124*S1124+P1124*T1127+Q1124*S1127)</f>
        <v>0</v>
      </c>
      <c r="Z1124" s="2">
        <f t="shared" ref="Z1124" si="6448">N1124*U1124+P1124*U1127-O1124*V1124-Q1124*V1127</f>
        <v>0</v>
      </c>
      <c r="AA1124" s="8">
        <f t="shared" ref="AA1124" si="6449">(N1124*V1124+O1124*U1124+P1124*V1127+Q1124*U1127)</f>
        <v>-1.5095676110019787</v>
      </c>
      <c r="AB1124" s="22"/>
      <c r="AC1124" s="1">
        <v>1</v>
      </c>
      <c r="AD1124" s="9">
        <v>0</v>
      </c>
      <c r="AE1124" s="2">
        <v>0</v>
      </c>
      <c r="AF1124" s="9">
        <f t="shared" ref="AF1124" si="6450">$B1124*$AE$9</f>
        <v>2.6104218000000001</v>
      </c>
      <c r="AH1124" s="1">
        <f t="shared" ref="AH1124" si="6451">X1124*AC1124+Z1124*AC1127-Y1124*AD1124-AA1124*AD1127</f>
        <v>6.8781261525136363</v>
      </c>
      <c r="AI1124" s="9">
        <f t="shared" ref="AI1124" si="6452">(X1124*AD1124+Y1124*AC1124+Z1124*AD1127+AA1124*AC1127)</f>
        <v>0</v>
      </c>
      <c r="AJ1124" s="2">
        <f t="shared" ref="AJ1124" si="6453">X1124*AE1124+Z1124*AE1127-Y1124*AF1124-AA1124*AF1127</f>
        <v>0</v>
      </c>
      <c r="AK1124" s="8">
        <f t="shared" ref="AK1124" si="6454">(X1124*AF1124+Y1124*AE1124+Z1124*AF1127+AA1124*AE1127)</f>
        <v>16.445242840669742</v>
      </c>
      <c r="AM1124" s="18">
        <v>1</v>
      </c>
      <c r="AN1124" s="25">
        <v>0</v>
      </c>
      <c r="AO1124" s="14">
        <v>0</v>
      </c>
      <c r="AP1124" s="24">
        <v>0</v>
      </c>
      <c r="AR1124" s="1">
        <f t="shared" ref="AR1124" si="6455">AH1124*AM1124+AJ1124*AM1127-AI1124*AN1124-AK1124*AN1127</f>
        <v>6.8781261525136363</v>
      </c>
      <c r="AS1124" s="9">
        <f t="shared" ref="AS1124" si="6456">(AH1124*AN1124+AI1124*AM1124+AJ1124*AN1127+AK1124*AM1127)</f>
        <v>16.445242840669742</v>
      </c>
      <c r="AT1124" s="2">
        <f t="shared" ref="AT1124" si="6457">AH1124*AO1124+AJ1124*AO1127-AI1124*AP1124-AK1124*AP1127</f>
        <v>0</v>
      </c>
      <c r="AU1124" s="8">
        <f t="shared" ref="AU1124" si="6458">(AH1124*AP1124+AI1124*AO1124+AJ1124*AP1127+AK1124*AO1127)</f>
        <v>16.445242840669742</v>
      </c>
      <c r="AW1124" s="30">
        <f t="shared" ref="AW1124" si="6459">20*LOG(((1+$AN$9)/$AN$9)/((AR1124+AR1127)^2+(AS1124+AS1127)^2)^0.5)</f>
        <v>-27.252603322157924</v>
      </c>
      <c r="AY1124" s="137">
        <f t="shared" ref="AY1124" si="6460">((AR1124^2+AS1124^2)^0.5)/((AR1127^2+AS1127^2)^0.5)</f>
        <v>0.41956625371672046</v>
      </c>
      <c r="AZ1124" s="13"/>
      <c r="BA1124" s="36"/>
      <c r="BB1124" s="36"/>
      <c r="BC1124" s="36"/>
      <c r="BD1124" s="36"/>
    </row>
    <row r="1125" spans="2:56" ht="18.600000000000001" customHeight="1" thickBot="1">
      <c r="D1125" s="3"/>
      <c r="G1125" s="4"/>
      <c r="I1125" s="3"/>
      <c r="L1125" s="4"/>
      <c r="N1125" s="3"/>
      <c r="Q1125" s="4"/>
      <c r="S1125" s="3"/>
      <c r="V1125" s="4"/>
      <c r="X1125" s="3"/>
      <c r="AA1125" s="4"/>
      <c r="AC1125" s="3"/>
      <c r="AF1125" s="4"/>
      <c r="AH1125" s="3"/>
      <c r="AK1125" s="4"/>
      <c r="AM1125" s="18"/>
      <c r="AN1125" s="14"/>
      <c r="AO1125" s="14"/>
      <c r="AP1125" s="19"/>
      <c r="AR1125" s="3"/>
      <c r="AU1125" s="4"/>
      <c r="AY1125" s="138"/>
      <c r="AZ1125" s="13"/>
      <c r="BA1125" s="36"/>
      <c r="BB1125" s="36"/>
      <c r="BC1125" s="36"/>
      <c r="BD1125" s="36"/>
    </row>
    <row r="1126" spans="2:56" ht="18.600000000000001" customHeight="1" thickBot="1">
      <c r="D1126" s="216" t="s">
        <v>87</v>
      </c>
      <c r="E1126" s="217"/>
      <c r="F1126" s="218" t="s">
        <v>88</v>
      </c>
      <c r="G1126" s="219"/>
      <c r="H1126" s="207"/>
      <c r="I1126" s="216" t="s">
        <v>89</v>
      </c>
      <c r="J1126" s="217"/>
      <c r="K1126" s="218" t="s">
        <v>90</v>
      </c>
      <c r="L1126" s="219"/>
      <c r="N1126" s="208" t="s">
        <v>7</v>
      </c>
      <c r="O1126" s="209"/>
      <c r="P1126" s="210" t="s">
        <v>8</v>
      </c>
      <c r="Q1126" s="211"/>
      <c r="S1126" s="216" t="s">
        <v>91</v>
      </c>
      <c r="T1126" s="217"/>
      <c r="U1126" s="218" t="s">
        <v>92</v>
      </c>
      <c r="V1126" s="219"/>
      <c r="W1126" s="22"/>
      <c r="X1126" s="208" t="s">
        <v>93</v>
      </c>
      <c r="Y1126" s="209"/>
      <c r="Z1126" s="210" t="s">
        <v>94</v>
      </c>
      <c r="AA1126" s="211"/>
      <c r="AB1126" s="22"/>
      <c r="AC1126" s="216" t="s">
        <v>3</v>
      </c>
      <c r="AD1126" s="217"/>
      <c r="AE1126" s="218" t="s">
        <v>2</v>
      </c>
      <c r="AF1126" s="219"/>
      <c r="AG1126" s="22"/>
      <c r="AH1126" s="208" t="s">
        <v>95</v>
      </c>
      <c r="AI1126" s="209"/>
      <c r="AJ1126" s="210" t="s">
        <v>96</v>
      </c>
      <c r="AK1126" s="211"/>
      <c r="AL1126" s="22"/>
      <c r="AM1126" s="216" t="s">
        <v>97</v>
      </c>
      <c r="AN1126" s="217"/>
      <c r="AO1126" s="218" t="s">
        <v>98</v>
      </c>
      <c r="AP1126" s="219"/>
      <c r="AR1126" s="208" t="s">
        <v>99</v>
      </c>
      <c r="AS1126" s="209"/>
      <c r="AT1126" s="210" t="s">
        <v>100</v>
      </c>
      <c r="AU1126" s="211"/>
      <c r="AW1126" s="48" t="s">
        <v>10</v>
      </c>
      <c r="AY1126" s="139" t="s">
        <v>47</v>
      </c>
      <c r="AZ1126" s="13"/>
      <c r="BA1126" s="36"/>
      <c r="BB1126" s="36"/>
      <c r="BC1126" s="36"/>
      <c r="BD1126" s="36"/>
    </row>
    <row r="1127" spans="2:56" ht="18.600000000000001" customHeight="1" thickTop="1" thickBot="1">
      <c r="D1127" s="1">
        <v>0</v>
      </c>
      <c r="E1127" s="8">
        <f t="shared" ref="E1127" si="6461">$E$9*$B1124</f>
        <v>1.8248062000000003</v>
      </c>
      <c r="F1127" s="2">
        <v>1</v>
      </c>
      <c r="G1127" s="8">
        <v>0</v>
      </c>
      <c r="I1127" s="1">
        <v>0</v>
      </c>
      <c r="J1127" s="9">
        <v>0</v>
      </c>
      <c r="K1127" s="2">
        <v>1</v>
      </c>
      <c r="L1127" s="8">
        <v>0</v>
      </c>
      <c r="N1127" s="1">
        <f t="shared" ref="N1127" si="6462">D1127*I1124+F1127*I1127-E1127*J1124-G1127*J1127</f>
        <v>0</v>
      </c>
      <c r="O1127" s="9">
        <f t="shared" ref="O1127" si="6463">(D1127*J1124+E1127*I1124+F1127*J1127+G1127*I1127)</f>
        <v>1.8248062000000003</v>
      </c>
      <c r="P1127" s="2">
        <f t="shared" ref="P1127" si="6464">D1127*K1124+F1127*K1127-E1127*L1124-G1127*L1127</f>
        <v>3.7546683358755994</v>
      </c>
      <c r="Q1127" s="8">
        <f t="shared" ref="Q1127" si="6465">(D1127*L1124+E1127*K1124+F1127*L1127+G1127*K1127)</f>
        <v>0</v>
      </c>
      <c r="S1127" s="1">
        <v>0</v>
      </c>
      <c r="T1127" s="8">
        <f t="shared" ref="T1127" si="6466">$T$9*$B1124</f>
        <v>3.8939138</v>
      </c>
      <c r="U1127" s="2">
        <v>1</v>
      </c>
      <c r="V1127" s="8">
        <v>0</v>
      </c>
      <c r="X1127" s="1">
        <f t="shared" ref="X1127" si="6467">N1127*S1124+P1127*S1127-O1127*T1124-Q1127*T1127</f>
        <v>0</v>
      </c>
      <c r="Y1127" s="9">
        <f t="shared" ref="Y1127" si="6468">(N1127*T1124+O1127*S1124+P1127*T1127+Q1127*S1127)</f>
        <v>16.445161047489034</v>
      </c>
      <c r="Z1127" s="2">
        <f t="shared" ref="Z1127" si="6469">N1127*U1124+P1127*U1127-O1127*V1124-Q1127*V1127</f>
        <v>3.7546683358755994</v>
      </c>
      <c r="AA1127" s="8">
        <f t="shared" ref="AA1127" si="6470">(N1127*V1124+O1127*U1124+P1127*V1127+Q1127*U1127)</f>
        <v>0</v>
      </c>
      <c r="AB1127" s="22"/>
      <c r="AC1127" s="1">
        <v>0</v>
      </c>
      <c r="AD1127" s="9">
        <v>0</v>
      </c>
      <c r="AE1127" s="2">
        <v>1</v>
      </c>
      <c r="AF1127" s="8">
        <v>0</v>
      </c>
      <c r="AH1127" s="1">
        <f t="shared" ref="AH1127" si="6471">X1127*AC1124+Z1127*AC1127-Y1127*AD1124-AA1127*AD1127</f>
        <v>0</v>
      </c>
      <c r="AI1127" s="9">
        <f t="shared" ref="AI1127" si="6472">(X1127*AD1124+Y1127*AC1124+Z1127*AD1127+AA1127*AC1127)</f>
        <v>16.445161047489034</v>
      </c>
      <c r="AJ1127" s="2">
        <f t="shared" ref="AJ1127" si="6473">X1127*AE1124+Z1127*AE1127-Y1127*AF1124-AA1127*AF1127</f>
        <v>-39.174138567000611</v>
      </c>
      <c r="AK1127" s="8">
        <f t="shared" ref="AK1127" si="6474">(X1127*AF1124+Y1127*AE1124+Z1127*AF1127+AA1127*AE1127)</f>
        <v>0</v>
      </c>
      <c r="AM1127" s="20">
        <f t="shared" ref="AM1127" si="6475">1/$AN$9</f>
        <v>1</v>
      </c>
      <c r="AN1127" s="27">
        <v>0</v>
      </c>
      <c r="AO1127" s="21">
        <v>1</v>
      </c>
      <c r="AP1127" s="26">
        <v>0</v>
      </c>
      <c r="AR1127" s="1">
        <f t="shared" ref="AR1127" si="6476">AH1127*AM1124+AJ1127*AM1127-AI1127*AN1124-AK1127*AN1127</f>
        <v>-39.174138567000611</v>
      </c>
      <c r="AS1127" s="9">
        <f t="shared" ref="AS1127" si="6477">(AH1127*AN1124+AI1127*AM1124+AJ1127*AN1127+AK1127*AM1127)</f>
        <v>16.445161047489034</v>
      </c>
      <c r="AT1127" s="2">
        <f t="shared" ref="AT1127" si="6478">AH1127*AO1124+AJ1127*AO1127-AI1127*AP1124-AK1127*AP1127</f>
        <v>-39.174138567000611</v>
      </c>
      <c r="AU1127" s="8">
        <f t="shared" ref="AU1127" si="6479">(AH1127*AP1124+AI1127*AO1124+AJ1127*AP1127+AK1127*AO1127)</f>
        <v>0</v>
      </c>
      <c r="AW1127" s="49">
        <f t="shared" ref="AW1127" si="6480">(180/PI())*ATAN(-1*(AS1124/AR1124))</f>
        <v>-67.303166721530758</v>
      </c>
      <c r="AY1127" s="140">
        <f t="shared" ref="AY1127" si="6481">20*LOG(((1-(10^(AW1124/20)^2)*(1-((1-AY1124)/(1+AY1124))^2))^0.5))</f>
        <v>-6.8141839275518146E-3</v>
      </c>
      <c r="AZ1127" s="13"/>
      <c r="BA1127" s="36"/>
      <c r="BB1127" s="36"/>
      <c r="BC1127" s="36"/>
      <c r="BD1127" s="36"/>
    </row>
    <row r="1128" spans="2:56" ht="18.600000000000001" customHeight="1">
      <c r="AY1128" s="37"/>
    </row>
    <row r="1129" spans="2:56" ht="18.600000000000001" customHeight="1" thickBot="1">
      <c r="D1129" s="22" t="s">
        <v>60</v>
      </c>
      <c r="E1129" s="22"/>
      <c r="F1129" s="22"/>
      <c r="G1129" s="22"/>
      <c r="H1129" s="22"/>
      <c r="I1129" s="22" t="s">
        <v>61</v>
      </c>
      <c r="J1129" s="22"/>
      <c r="K1129" s="22"/>
      <c r="L1129" s="22"/>
      <c r="M1129" s="23"/>
      <c r="N1129" s="23"/>
      <c r="O1129" s="28" t="s">
        <v>62</v>
      </c>
      <c r="P1129" s="23"/>
      <c r="Q1129" s="23"/>
      <c r="R1129" s="23"/>
      <c r="S1129" s="22"/>
      <c r="T1129" s="22" t="s">
        <v>63</v>
      </c>
      <c r="U1129" s="23"/>
      <c r="V1129" s="23"/>
      <c r="W1129" s="23"/>
      <c r="X1129" s="23"/>
      <c r="Y1129" s="28" t="s">
        <v>64</v>
      </c>
      <c r="Z1129" s="23"/>
      <c r="AA1129" s="23"/>
      <c r="AB1129" s="23"/>
      <c r="AC1129" s="28" t="s">
        <v>65</v>
      </c>
      <c r="AD1129" s="22"/>
      <c r="AE1129" s="22"/>
      <c r="AF1129" s="22"/>
      <c r="AG1129" s="22"/>
      <c r="AH1129" s="23"/>
      <c r="AI1129" s="28" t="s">
        <v>66</v>
      </c>
      <c r="AJ1129" s="23"/>
      <c r="AK1129" s="23"/>
      <c r="AL1129" s="22"/>
      <c r="AM1129" s="28" t="s">
        <v>67</v>
      </c>
      <c r="AN1129" s="22"/>
      <c r="AO1129" s="23"/>
      <c r="AP1129" s="23"/>
      <c r="AQ1129" s="23"/>
      <c r="AR1129" s="23"/>
      <c r="AS1129" s="28" t="s">
        <v>68</v>
      </c>
      <c r="AT1129" s="23"/>
      <c r="AU1129" s="23"/>
    </row>
    <row r="1130" spans="2:56" ht="18.600000000000001" customHeight="1" thickBot="1">
      <c r="B1130" s="11"/>
      <c r="D1130" s="212" t="s">
        <v>69</v>
      </c>
      <c r="E1130" s="213"/>
      <c r="F1130" s="214" t="s">
        <v>70</v>
      </c>
      <c r="G1130" s="215"/>
      <c r="H1130" s="207"/>
      <c r="I1130" s="212" t="s">
        <v>71</v>
      </c>
      <c r="J1130" s="213"/>
      <c r="K1130" s="214" t="s">
        <v>72</v>
      </c>
      <c r="L1130" s="215"/>
      <c r="M1130" s="23"/>
      <c r="N1130" s="208" t="s">
        <v>73</v>
      </c>
      <c r="O1130" s="209"/>
      <c r="P1130" s="210" t="s">
        <v>74</v>
      </c>
      <c r="Q1130" s="211"/>
      <c r="R1130" s="23"/>
      <c r="S1130" s="212" t="s">
        <v>75</v>
      </c>
      <c r="T1130" s="213"/>
      <c r="U1130" s="214" t="s">
        <v>76</v>
      </c>
      <c r="V1130" s="215"/>
      <c r="W1130" s="22"/>
      <c r="X1130" s="208" t="s">
        <v>77</v>
      </c>
      <c r="Y1130" s="209"/>
      <c r="Z1130" s="210" t="s">
        <v>78</v>
      </c>
      <c r="AA1130" s="211"/>
      <c r="AB1130" s="22"/>
      <c r="AC1130" s="212" t="s">
        <v>79</v>
      </c>
      <c r="AD1130" s="213"/>
      <c r="AE1130" s="214" t="s">
        <v>80</v>
      </c>
      <c r="AF1130" s="215"/>
      <c r="AG1130" s="22"/>
      <c r="AH1130" s="208" t="s">
        <v>81</v>
      </c>
      <c r="AI1130" s="209"/>
      <c r="AJ1130" s="210" t="s">
        <v>82</v>
      </c>
      <c r="AK1130" s="211"/>
      <c r="AL1130" s="22"/>
      <c r="AM1130" s="212" t="s">
        <v>83</v>
      </c>
      <c r="AN1130" s="213"/>
      <c r="AO1130" s="214" t="s">
        <v>84</v>
      </c>
      <c r="AP1130" s="215"/>
      <c r="AQ1130" s="23"/>
      <c r="AR1130" s="208" t="s">
        <v>85</v>
      </c>
      <c r="AS1130" s="209"/>
      <c r="AT1130" s="210" t="s">
        <v>86</v>
      </c>
      <c r="AU1130" s="211"/>
      <c r="AW1130" s="29" t="s">
        <v>4</v>
      </c>
      <c r="AY1130" s="136" t="s">
        <v>46</v>
      </c>
      <c r="AZ1130" s="13"/>
      <c r="BA1130" s="36"/>
      <c r="BB1130" s="36"/>
      <c r="BC1130" s="36"/>
      <c r="BD1130" s="36"/>
    </row>
    <row r="1131" spans="2:56" ht="18.600000000000001" customHeight="1" thickTop="1" thickBot="1">
      <c r="B1131" s="40">
        <v>3.24</v>
      </c>
      <c r="D1131" s="1">
        <v>1</v>
      </c>
      <c r="E1131" s="7">
        <v>0</v>
      </c>
      <c r="F1131" s="2">
        <v>0</v>
      </c>
      <c r="G1131" s="8">
        <v>0</v>
      </c>
      <c r="I1131" s="1">
        <v>1</v>
      </c>
      <c r="J1131" s="9">
        <v>0</v>
      </c>
      <c r="K1131" s="2">
        <v>0</v>
      </c>
      <c r="L1131" s="9">
        <f t="shared" ref="L1131" si="6482">IF(0=(1-$J$9*$K$9*$B1131^2),10^14,$B1131*$K$9/(1-$J$9*$K$9*$B1131^2))</f>
        <v>-1.491335189353119</v>
      </c>
      <c r="N1131" s="1">
        <f t="shared" ref="N1131" si="6483">D1131*I1131+F1131*I1134-E1131*J1131-G1131*J1134</f>
        <v>1</v>
      </c>
      <c r="O1131" s="9">
        <f t="shared" ref="O1131" si="6484">(D1131*J1131+E1131*I1131+F1131*J1134+G1131*I1134)</f>
        <v>0</v>
      </c>
      <c r="P1131" s="2">
        <f t="shared" ref="P1131" si="6485">D1131*K1131+F1131*K1134-E1131*L1131-G1131*L1134</f>
        <v>0</v>
      </c>
      <c r="Q1131" s="8">
        <f t="shared" ref="Q1131" si="6486">(D1131*L1131+E1131*K1131+F1131*L1134+G1131*K1134)</f>
        <v>-1.491335189353119</v>
      </c>
      <c r="S1131" s="1">
        <v>1</v>
      </c>
      <c r="T1131" s="7">
        <v>0</v>
      </c>
      <c r="U1131" s="2">
        <v>0</v>
      </c>
      <c r="V1131" s="8">
        <v>0</v>
      </c>
      <c r="X1131" s="1">
        <f t="shared" ref="X1131" si="6487">N1131*S1131+P1131*S1134-O1131*T1131-Q1131*T1134</f>
        <v>6.8431998088703798</v>
      </c>
      <c r="Y1131" s="9">
        <f t="shared" ref="Y1131" si="6488">(N1131*T1131+O1131*S1131+P1131*T1134+Q1131*S1134)</f>
        <v>0</v>
      </c>
      <c r="Z1131" s="2">
        <f t="shared" ref="Z1131" si="6489">N1131*U1131+P1131*U1134-O1131*V1131-Q1131*V1134</f>
        <v>0</v>
      </c>
      <c r="AA1131" s="8">
        <f t="shared" ref="AA1131" si="6490">(N1131*V1131+O1131*U1131+P1131*V1134+Q1131*U1134)</f>
        <v>-1.491335189353119</v>
      </c>
      <c r="AB1131" s="22"/>
      <c r="AC1131" s="1">
        <v>1</v>
      </c>
      <c r="AD1131" s="9">
        <v>0</v>
      </c>
      <c r="AE1131" s="2">
        <v>0</v>
      </c>
      <c r="AF1131" s="9">
        <f t="shared" ref="AF1131" si="6491">$B1131*$AE$9</f>
        <v>2.6266356000000002</v>
      </c>
      <c r="AH1131" s="1">
        <f t="shared" ref="AH1131" si="6492">X1131*AC1131+Z1131*AC1134-Y1131*AD1131-AA1131*AD1134</f>
        <v>6.8431998088703798</v>
      </c>
      <c r="AI1131" s="9">
        <f t="shared" ref="AI1131" si="6493">(X1131*AD1131+Y1131*AC1131+Z1131*AD1134+AA1131*AC1134)</f>
        <v>0</v>
      </c>
      <c r="AJ1131" s="2">
        <f t="shared" ref="AJ1131" si="6494">X1131*AE1131+Z1131*AE1134-Y1131*AF1131-AA1131*AF1134</f>
        <v>0</v>
      </c>
      <c r="AK1131" s="8">
        <f t="shared" ref="AK1131" si="6495">(X1131*AF1131+Y1131*AE1131+Z1131*AF1134+AA1131*AE1134)</f>
        <v>16.483257046539016</v>
      </c>
      <c r="AM1131" s="18">
        <v>1</v>
      </c>
      <c r="AN1131" s="25">
        <v>0</v>
      </c>
      <c r="AO1131" s="14">
        <v>0</v>
      </c>
      <c r="AP1131" s="24">
        <v>0</v>
      </c>
      <c r="AR1131" s="1">
        <f t="shared" ref="AR1131" si="6496">AH1131*AM1131+AJ1131*AM1134-AI1131*AN1131-AK1131*AN1134</f>
        <v>6.8431998088703798</v>
      </c>
      <c r="AS1131" s="9">
        <f t="shared" ref="AS1131" si="6497">(AH1131*AN1131+AI1131*AM1131+AJ1131*AN1134+AK1131*AM1134)</f>
        <v>16.483257046539016</v>
      </c>
      <c r="AT1131" s="2">
        <f t="shared" ref="AT1131" si="6498">AH1131*AO1131+AJ1131*AO1134-AI1131*AP1131-AK1131*AP1134</f>
        <v>0</v>
      </c>
      <c r="AU1131" s="8">
        <f t="shared" ref="AU1131" si="6499">(AH1131*AP1131+AI1131*AO1131+AJ1131*AP1134+AK1131*AO1134)</f>
        <v>16.483257046539016</v>
      </c>
      <c r="AW1131" s="30">
        <f t="shared" ref="AW1131" si="6500">20*LOG(((1+$AN$9)/$AN$9)/((AR1131+AR1134)^2+(AS1131+AS1134)^2)^0.5)</f>
        <v>-27.31785722815183</v>
      </c>
      <c r="AY1131" s="137">
        <f t="shared" ref="AY1131" si="6501">((AR1131^2+AS1131^2)^0.5)/((AR1134^2+AS1134^2)^0.5)</f>
        <v>0.41646985446760859</v>
      </c>
      <c r="AZ1131" s="13"/>
      <c r="BA1131" s="36"/>
      <c r="BB1131" s="36"/>
      <c r="BC1131" s="36"/>
      <c r="BD1131" s="36"/>
    </row>
    <row r="1132" spans="2:56" ht="18.600000000000001" customHeight="1" thickBot="1">
      <c r="D1132" s="3"/>
      <c r="G1132" s="4"/>
      <c r="I1132" s="3"/>
      <c r="L1132" s="4"/>
      <c r="N1132" s="3"/>
      <c r="Q1132" s="4"/>
      <c r="S1132" s="3"/>
      <c r="V1132" s="4"/>
      <c r="X1132" s="3"/>
      <c r="AA1132" s="4"/>
      <c r="AC1132" s="3"/>
      <c r="AF1132" s="4"/>
      <c r="AH1132" s="3"/>
      <c r="AK1132" s="4"/>
      <c r="AM1132" s="18"/>
      <c r="AN1132" s="14"/>
      <c r="AO1132" s="14"/>
      <c r="AP1132" s="19"/>
      <c r="AR1132" s="3"/>
      <c r="AU1132" s="4"/>
      <c r="AY1132" s="138"/>
      <c r="AZ1132" s="13"/>
      <c r="BA1132" s="36"/>
      <c r="BB1132" s="36"/>
      <c r="BC1132" s="36"/>
      <c r="BD1132" s="36"/>
    </row>
    <row r="1133" spans="2:56" ht="18.600000000000001" customHeight="1" thickBot="1">
      <c r="D1133" s="216" t="s">
        <v>87</v>
      </c>
      <c r="E1133" s="217"/>
      <c r="F1133" s="218" t="s">
        <v>88</v>
      </c>
      <c r="G1133" s="219"/>
      <c r="H1133" s="207"/>
      <c r="I1133" s="216" t="s">
        <v>89</v>
      </c>
      <c r="J1133" s="217"/>
      <c r="K1133" s="218" t="s">
        <v>90</v>
      </c>
      <c r="L1133" s="219"/>
      <c r="N1133" s="208" t="s">
        <v>7</v>
      </c>
      <c r="O1133" s="209"/>
      <c r="P1133" s="210" t="s">
        <v>8</v>
      </c>
      <c r="Q1133" s="211"/>
      <c r="S1133" s="216" t="s">
        <v>91</v>
      </c>
      <c r="T1133" s="217"/>
      <c r="U1133" s="218" t="s">
        <v>92</v>
      </c>
      <c r="V1133" s="219"/>
      <c r="W1133" s="22"/>
      <c r="X1133" s="208" t="s">
        <v>93</v>
      </c>
      <c r="Y1133" s="209"/>
      <c r="Z1133" s="210" t="s">
        <v>94</v>
      </c>
      <c r="AA1133" s="211"/>
      <c r="AB1133" s="22"/>
      <c r="AC1133" s="216" t="s">
        <v>3</v>
      </c>
      <c r="AD1133" s="217"/>
      <c r="AE1133" s="218" t="s">
        <v>2</v>
      </c>
      <c r="AF1133" s="219"/>
      <c r="AG1133" s="22"/>
      <c r="AH1133" s="208" t="s">
        <v>95</v>
      </c>
      <c r="AI1133" s="209"/>
      <c r="AJ1133" s="210" t="s">
        <v>96</v>
      </c>
      <c r="AK1133" s="211"/>
      <c r="AL1133" s="22"/>
      <c r="AM1133" s="216" t="s">
        <v>97</v>
      </c>
      <c r="AN1133" s="217"/>
      <c r="AO1133" s="218" t="s">
        <v>98</v>
      </c>
      <c r="AP1133" s="219"/>
      <c r="AR1133" s="208" t="s">
        <v>99</v>
      </c>
      <c r="AS1133" s="209"/>
      <c r="AT1133" s="210" t="s">
        <v>100</v>
      </c>
      <c r="AU1133" s="211"/>
      <c r="AW1133" s="48" t="s">
        <v>10</v>
      </c>
      <c r="AY1133" s="139" t="s">
        <v>47</v>
      </c>
      <c r="AZ1133" s="13"/>
      <c r="BA1133" s="36"/>
      <c r="BB1133" s="36"/>
      <c r="BC1133" s="36"/>
      <c r="BD1133" s="36"/>
    </row>
    <row r="1134" spans="2:56" ht="18.600000000000001" customHeight="1" thickTop="1" thickBot="1">
      <c r="D1134" s="1">
        <v>0</v>
      </c>
      <c r="E1134" s="8">
        <f t="shared" ref="E1134" si="6502">$E$9*$B1131</f>
        <v>1.8361404000000003</v>
      </c>
      <c r="F1134" s="2">
        <v>1</v>
      </c>
      <c r="G1134" s="8">
        <v>0</v>
      </c>
      <c r="I1134" s="1">
        <v>0</v>
      </c>
      <c r="J1134" s="9">
        <v>0</v>
      </c>
      <c r="K1134" s="2">
        <v>1</v>
      </c>
      <c r="L1134" s="8">
        <v>0</v>
      </c>
      <c r="N1134" s="1">
        <f t="shared" ref="N1134" si="6503">D1134*I1131+F1134*I1134-E1134*J1131-G1134*J1134</f>
        <v>0</v>
      </c>
      <c r="O1134" s="9">
        <f t="shared" ref="O1134" si="6504">(D1134*J1131+E1134*I1131+F1134*J1134+G1134*I1134)</f>
        <v>1.8361404000000003</v>
      </c>
      <c r="P1134" s="2">
        <f t="shared" ref="P1134" si="6505">D1134*K1131+F1134*K1134-E1134*L1131-G1134*L1134</f>
        <v>3.7383007911129122</v>
      </c>
      <c r="Q1134" s="8">
        <f t="shared" ref="Q1134" si="6506">(D1134*L1131+E1134*K1131+F1134*L1134+G1134*K1134)</f>
        <v>0</v>
      </c>
      <c r="S1134" s="1">
        <v>0</v>
      </c>
      <c r="T1134" s="8">
        <f t="shared" ref="T1134" si="6507">$T$9*$B1131</f>
        <v>3.9180996000000001</v>
      </c>
      <c r="U1134" s="2">
        <v>1</v>
      </c>
      <c r="V1134" s="8">
        <v>0</v>
      </c>
      <c r="X1134" s="1">
        <f t="shared" ref="X1134" si="6508">N1134*S1131+P1134*S1134-O1134*T1131-Q1134*T1134</f>
        <v>0</v>
      </c>
      <c r="Y1134" s="9">
        <f t="shared" ref="Y1134" si="6509">(N1134*T1131+O1134*S1131+P1134*T1134+Q1134*S1134)</f>
        <v>16.483175234339186</v>
      </c>
      <c r="Z1134" s="2">
        <f t="shared" ref="Z1134" si="6510">N1134*U1131+P1134*U1134-O1134*V1131-Q1134*V1134</f>
        <v>3.7383007911129122</v>
      </c>
      <c r="AA1134" s="8">
        <f t="shared" ref="AA1134" si="6511">(N1134*V1131+O1134*U1131+P1134*V1134+Q1134*U1134)</f>
        <v>0</v>
      </c>
      <c r="AB1134" s="22"/>
      <c r="AC1134" s="1">
        <v>0</v>
      </c>
      <c r="AD1134" s="9">
        <v>0</v>
      </c>
      <c r="AE1134" s="2">
        <v>1</v>
      </c>
      <c r="AF1134" s="8">
        <v>0</v>
      </c>
      <c r="AH1134" s="1">
        <f t="shared" ref="AH1134" si="6512">X1134*AC1131+Z1134*AC1134-Y1134*AD1131-AA1134*AD1134</f>
        <v>0</v>
      </c>
      <c r="AI1134" s="9">
        <f t="shared" ref="AI1134" si="6513">(X1134*AD1131+Y1134*AC1131+Z1134*AD1134+AA1134*AC1134)</f>
        <v>16.483175234339186</v>
      </c>
      <c r="AJ1134" s="2">
        <f t="shared" ref="AJ1134" si="6514">X1134*AE1131+Z1134*AE1134-Y1134*AF1131-AA1134*AF1134</f>
        <v>-39.556994080440738</v>
      </c>
      <c r="AK1134" s="8">
        <f t="shared" ref="AK1134" si="6515">(X1134*AF1131+Y1134*AE1131+Z1134*AF1134+AA1134*AE1134)</f>
        <v>0</v>
      </c>
      <c r="AM1134" s="20">
        <f t="shared" ref="AM1134" si="6516">1/$AN$9</f>
        <v>1</v>
      </c>
      <c r="AN1134" s="27">
        <v>0</v>
      </c>
      <c r="AO1134" s="21">
        <v>1</v>
      </c>
      <c r="AP1134" s="26">
        <v>0</v>
      </c>
      <c r="AR1134" s="1">
        <f t="shared" ref="AR1134" si="6517">AH1134*AM1131+AJ1134*AM1134-AI1134*AN1131-AK1134*AN1134</f>
        <v>-39.556994080440738</v>
      </c>
      <c r="AS1134" s="9">
        <f t="shared" ref="AS1134" si="6518">(AH1134*AN1131+AI1134*AM1131+AJ1134*AN1134+AK1134*AM1134)</f>
        <v>16.483175234339186</v>
      </c>
      <c r="AT1134" s="2">
        <f t="shared" ref="AT1134" si="6519">AH1134*AO1131+AJ1134*AO1134-AI1134*AP1131-AK1134*AP1134</f>
        <v>-39.556994080440738</v>
      </c>
      <c r="AU1134" s="8">
        <f t="shared" ref="AU1134" si="6520">(AH1134*AP1131+AI1134*AO1131+AJ1134*AP1134+AK1134*AO1134)</f>
        <v>0</v>
      </c>
      <c r="AW1134" s="49">
        <f t="shared" ref="AW1134" si="6521">(180/PI())*ATAN(-1*(AS1131/AR1131))</f>
        <v>-67.45369789270417</v>
      </c>
      <c r="AY1134" s="140">
        <f t="shared" ref="AY1134" si="6522">20*LOG(((1-(10^(AW1131/20)^2)*(1-((1-AY1131)/(1+AY1131))^2))^0.5))</f>
        <v>-6.6920941172700626E-3</v>
      </c>
      <c r="AZ1134" s="13"/>
      <c r="BA1134" s="36"/>
      <c r="BB1134" s="36"/>
      <c r="BC1134" s="36"/>
      <c r="BD1134" s="36"/>
    </row>
    <row r="1135" spans="2:56" ht="18.600000000000001" customHeight="1">
      <c r="AY1135" s="37"/>
    </row>
    <row r="1136" spans="2:56" ht="18.600000000000001" customHeight="1" thickBot="1">
      <c r="D1136" s="22" t="s">
        <v>60</v>
      </c>
      <c r="E1136" s="22"/>
      <c r="F1136" s="22"/>
      <c r="G1136" s="22"/>
      <c r="H1136" s="22"/>
      <c r="I1136" s="22" t="s">
        <v>61</v>
      </c>
      <c r="J1136" s="22"/>
      <c r="K1136" s="22"/>
      <c r="L1136" s="22"/>
      <c r="M1136" s="23"/>
      <c r="N1136" s="23"/>
      <c r="O1136" s="28" t="s">
        <v>62</v>
      </c>
      <c r="P1136" s="23"/>
      <c r="Q1136" s="23"/>
      <c r="R1136" s="23"/>
      <c r="S1136" s="22"/>
      <c r="T1136" s="22" t="s">
        <v>63</v>
      </c>
      <c r="U1136" s="23"/>
      <c r="V1136" s="23"/>
      <c r="W1136" s="23"/>
      <c r="X1136" s="23"/>
      <c r="Y1136" s="28" t="s">
        <v>64</v>
      </c>
      <c r="Z1136" s="23"/>
      <c r="AA1136" s="23"/>
      <c r="AB1136" s="23"/>
      <c r="AC1136" s="28" t="s">
        <v>65</v>
      </c>
      <c r="AD1136" s="22"/>
      <c r="AE1136" s="22"/>
      <c r="AF1136" s="22"/>
      <c r="AG1136" s="22"/>
      <c r="AH1136" s="23"/>
      <c r="AI1136" s="28" t="s">
        <v>66</v>
      </c>
      <c r="AJ1136" s="23"/>
      <c r="AK1136" s="23"/>
      <c r="AL1136" s="22"/>
      <c r="AM1136" s="28" t="s">
        <v>67</v>
      </c>
      <c r="AN1136" s="22"/>
      <c r="AO1136" s="23"/>
      <c r="AP1136" s="23"/>
      <c r="AQ1136" s="23"/>
      <c r="AR1136" s="23"/>
      <c r="AS1136" s="28" t="s">
        <v>68</v>
      </c>
      <c r="AT1136" s="23"/>
      <c r="AU1136" s="23"/>
    </row>
    <row r="1137" spans="2:56" ht="18.600000000000001" customHeight="1" thickBot="1">
      <c r="B1137" s="11"/>
      <c r="D1137" s="212" t="s">
        <v>69</v>
      </c>
      <c r="E1137" s="213"/>
      <c r="F1137" s="214" t="s">
        <v>70</v>
      </c>
      <c r="G1137" s="215"/>
      <c r="H1137" s="207"/>
      <c r="I1137" s="212" t="s">
        <v>71</v>
      </c>
      <c r="J1137" s="213"/>
      <c r="K1137" s="214" t="s">
        <v>72</v>
      </c>
      <c r="L1137" s="215"/>
      <c r="M1137" s="23"/>
      <c r="N1137" s="208" t="s">
        <v>73</v>
      </c>
      <c r="O1137" s="209"/>
      <c r="P1137" s="210" t="s">
        <v>74</v>
      </c>
      <c r="Q1137" s="211"/>
      <c r="R1137" s="23"/>
      <c r="S1137" s="212" t="s">
        <v>75</v>
      </c>
      <c r="T1137" s="213"/>
      <c r="U1137" s="214" t="s">
        <v>76</v>
      </c>
      <c r="V1137" s="215"/>
      <c r="W1137" s="22"/>
      <c r="X1137" s="208" t="s">
        <v>77</v>
      </c>
      <c r="Y1137" s="209"/>
      <c r="Z1137" s="210" t="s">
        <v>78</v>
      </c>
      <c r="AA1137" s="211"/>
      <c r="AB1137" s="22"/>
      <c r="AC1137" s="212" t="s">
        <v>79</v>
      </c>
      <c r="AD1137" s="213"/>
      <c r="AE1137" s="214" t="s">
        <v>80</v>
      </c>
      <c r="AF1137" s="215"/>
      <c r="AG1137" s="22"/>
      <c r="AH1137" s="208" t="s">
        <v>81</v>
      </c>
      <c r="AI1137" s="209"/>
      <c r="AJ1137" s="210" t="s">
        <v>82</v>
      </c>
      <c r="AK1137" s="211"/>
      <c r="AL1137" s="22"/>
      <c r="AM1137" s="212" t="s">
        <v>83</v>
      </c>
      <c r="AN1137" s="213"/>
      <c r="AO1137" s="214" t="s">
        <v>84</v>
      </c>
      <c r="AP1137" s="215"/>
      <c r="AQ1137" s="23"/>
      <c r="AR1137" s="208" t="s">
        <v>85</v>
      </c>
      <c r="AS1137" s="209"/>
      <c r="AT1137" s="210" t="s">
        <v>86</v>
      </c>
      <c r="AU1137" s="211"/>
      <c r="AW1137" s="29" t="s">
        <v>4</v>
      </c>
      <c r="AY1137" s="136" t="s">
        <v>46</v>
      </c>
      <c r="AZ1137" s="13"/>
      <c r="BA1137" s="36"/>
      <c r="BB1137" s="36"/>
      <c r="BC1137" s="36"/>
      <c r="BD1137" s="36"/>
    </row>
    <row r="1138" spans="2:56" ht="18.600000000000001" customHeight="1" thickTop="1" thickBot="1">
      <c r="B1138" s="40">
        <v>3.26</v>
      </c>
      <c r="D1138" s="1">
        <v>1</v>
      </c>
      <c r="E1138" s="7">
        <v>0</v>
      </c>
      <c r="F1138" s="2">
        <v>0</v>
      </c>
      <c r="G1138" s="8">
        <v>0</v>
      </c>
      <c r="I1138" s="1">
        <v>1</v>
      </c>
      <c r="J1138" s="9">
        <v>0</v>
      </c>
      <c r="K1138" s="2">
        <v>0</v>
      </c>
      <c r="L1138" s="9">
        <f t="shared" ref="L1138" si="6523">IF(0=(1-$J$9*$K$9*$B1138^2),10^14,$B1138*$K$9/(1-$J$9*$K$9*$B1138^2))</f>
        <v>-1.4735908415652148</v>
      </c>
      <c r="N1138" s="1">
        <f t="shared" ref="N1138" si="6524">D1138*I1138+F1138*I1141-E1138*J1138-G1138*J1141</f>
        <v>1</v>
      </c>
      <c r="O1138" s="9">
        <f t="shared" ref="O1138" si="6525">(D1138*J1138+E1138*I1138+F1138*J1141+G1138*I1141)</f>
        <v>0</v>
      </c>
      <c r="P1138" s="2">
        <f t="shared" ref="P1138" si="6526">D1138*K1138+F1138*K1141-E1138*L1138-G1138*L1141</f>
        <v>0</v>
      </c>
      <c r="Q1138" s="8">
        <f t="shared" ref="Q1138" si="6527">(D1138*L1138+E1138*K1138+F1138*L1141+G1138*K1141)</f>
        <v>-1.4735908415652148</v>
      </c>
      <c r="S1138" s="1">
        <v>1</v>
      </c>
      <c r="T1138" s="7">
        <v>0</v>
      </c>
      <c r="U1138" s="2">
        <v>0</v>
      </c>
      <c r="V1138" s="8">
        <v>0</v>
      </c>
      <c r="X1138" s="1">
        <f t="shared" ref="X1138" si="6528">N1138*S1138+P1138*S1141-O1138*T1138-Q1138*T1141</f>
        <v>6.8093156602762592</v>
      </c>
      <c r="Y1138" s="9">
        <f t="shared" ref="Y1138" si="6529">(N1138*T1138+O1138*S1138+P1138*T1141+Q1138*S1141)</f>
        <v>0</v>
      </c>
      <c r="Z1138" s="2">
        <f t="shared" ref="Z1138" si="6530">N1138*U1138+P1138*U1141-O1138*V1138-Q1138*V1141</f>
        <v>0</v>
      </c>
      <c r="AA1138" s="8">
        <f t="shared" ref="AA1138" si="6531">(N1138*V1138+O1138*U1138+P1138*V1141+Q1138*U1141)</f>
        <v>-1.4735908415652148</v>
      </c>
      <c r="AB1138" s="22"/>
      <c r="AC1138" s="1">
        <v>1</v>
      </c>
      <c r="AD1138" s="9">
        <v>0</v>
      </c>
      <c r="AE1138" s="2">
        <v>0</v>
      </c>
      <c r="AF1138" s="9">
        <f t="shared" ref="AF1138" si="6532">$B1138*$AE$9</f>
        <v>2.6428493999999998</v>
      </c>
      <c r="AH1138" s="1">
        <f t="shared" ref="AH1138" si="6533">X1138*AC1138+Z1138*AC1141-Y1138*AD1138-AA1138*AD1141</f>
        <v>6.8093156602762592</v>
      </c>
      <c r="AI1138" s="9">
        <f t="shared" ref="AI1138" si="6534">(X1138*AD1138+Y1138*AC1138+Z1138*AD1141+AA1138*AC1141)</f>
        <v>0</v>
      </c>
      <c r="AJ1138" s="2">
        <f t="shared" ref="AJ1138" si="6535">X1138*AE1138+Z1138*AE1141-Y1138*AF1138-AA1138*AF1141</f>
        <v>0</v>
      </c>
      <c r="AK1138" s="8">
        <f t="shared" ref="AK1138" si="6536">(X1138*AF1138+Y1138*AE1138+Z1138*AF1141+AA1138*AE1141)</f>
        <v>16.522404965606498</v>
      </c>
      <c r="AM1138" s="18">
        <v>1</v>
      </c>
      <c r="AN1138" s="25">
        <v>0</v>
      </c>
      <c r="AO1138" s="14">
        <v>0</v>
      </c>
      <c r="AP1138" s="24">
        <v>0</v>
      </c>
      <c r="AR1138" s="1">
        <f t="shared" ref="AR1138" si="6537">AH1138*AM1138+AJ1138*AM1141-AI1138*AN1138-AK1138*AN1141</f>
        <v>6.8093156602762592</v>
      </c>
      <c r="AS1138" s="9">
        <f t="shared" ref="AS1138" si="6538">(AH1138*AN1138+AI1138*AM1138+AJ1138*AN1141+AK1138*AM1141)</f>
        <v>16.522404965606498</v>
      </c>
      <c r="AT1138" s="2">
        <f t="shared" ref="AT1138" si="6539">AH1138*AO1138+AJ1138*AO1141-AI1138*AP1138-AK1138*AP1141</f>
        <v>0</v>
      </c>
      <c r="AU1138" s="8">
        <f t="shared" ref="AU1138" si="6540">(AH1138*AP1138+AI1138*AO1138+AJ1138*AP1141+AK1138*AO1141)</f>
        <v>16.522404965606498</v>
      </c>
      <c r="AW1138" s="30">
        <f t="shared" ref="AW1138" si="6541">20*LOG(((1+$AN$9)/$AN$9)/((AR1138+AR1141)^2+(AS1138+AS1141)^2)^0.5)</f>
        <v>-27.383512423809982</v>
      </c>
      <c r="AY1138" s="137">
        <f t="shared" ref="AY1138" si="6542">((AR1138^2+AS1138^2)^0.5)/((AR1141^2+AS1141^2)^0.5)</f>
        <v>0.41342243127512079</v>
      </c>
      <c r="AZ1138" s="13"/>
      <c r="BA1138" s="36"/>
      <c r="BB1138" s="36"/>
      <c r="BC1138" s="36"/>
      <c r="BD1138" s="36"/>
    </row>
    <row r="1139" spans="2:56" ht="18.600000000000001" customHeight="1" thickBot="1">
      <c r="D1139" s="3"/>
      <c r="G1139" s="4"/>
      <c r="I1139" s="3"/>
      <c r="L1139" s="4"/>
      <c r="N1139" s="3"/>
      <c r="Q1139" s="4"/>
      <c r="S1139" s="3"/>
      <c r="V1139" s="4"/>
      <c r="X1139" s="3"/>
      <c r="AA1139" s="4"/>
      <c r="AC1139" s="3"/>
      <c r="AF1139" s="4"/>
      <c r="AH1139" s="3"/>
      <c r="AK1139" s="4"/>
      <c r="AM1139" s="18"/>
      <c r="AN1139" s="14"/>
      <c r="AO1139" s="14"/>
      <c r="AP1139" s="19"/>
      <c r="AR1139" s="3"/>
      <c r="AU1139" s="4"/>
      <c r="AY1139" s="138"/>
      <c r="AZ1139" s="13"/>
      <c r="BA1139" s="36"/>
      <c r="BB1139" s="36"/>
      <c r="BC1139" s="36"/>
      <c r="BD1139" s="36"/>
    </row>
    <row r="1140" spans="2:56" ht="18.600000000000001" customHeight="1" thickBot="1">
      <c r="D1140" s="216" t="s">
        <v>87</v>
      </c>
      <c r="E1140" s="217"/>
      <c r="F1140" s="218" t="s">
        <v>88</v>
      </c>
      <c r="G1140" s="219"/>
      <c r="H1140" s="207"/>
      <c r="I1140" s="216" t="s">
        <v>89</v>
      </c>
      <c r="J1140" s="217"/>
      <c r="K1140" s="218" t="s">
        <v>90</v>
      </c>
      <c r="L1140" s="219"/>
      <c r="N1140" s="208" t="s">
        <v>7</v>
      </c>
      <c r="O1140" s="209"/>
      <c r="P1140" s="210" t="s">
        <v>8</v>
      </c>
      <c r="Q1140" s="211"/>
      <c r="S1140" s="216" t="s">
        <v>91</v>
      </c>
      <c r="T1140" s="217"/>
      <c r="U1140" s="218" t="s">
        <v>92</v>
      </c>
      <c r="V1140" s="219"/>
      <c r="W1140" s="22"/>
      <c r="X1140" s="208" t="s">
        <v>93</v>
      </c>
      <c r="Y1140" s="209"/>
      <c r="Z1140" s="210" t="s">
        <v>94</v>
      </c>
      <c r="AA1140" s="211"/>
      <c r="AB1140" s="22"/>
      <c r="AC1140" s="216" t="s">
        <v>3</v>
      </c>
      <c r="AD1140" s="217"/>
      <c r="AE1140" s="218" t="s">
        <v>2</v>
      </c>
      <c r="AF1140" s="219"/>
      <c r="AG1140" s="22"/>
      <c r="AH1140" s="208" t="s">
        <v>95</v>
      </c>
      <c r="AI1140" s="209"/>
      <c r="AJ1140" s="210" t="s">
        <v>96</v>
      </c>
      <c r="AK1140" s="211"/>
      <c r="AL1140" s="22"/>
      <c r="AM1140" s="216" t="s">
        <v>97</v>
      </c>
      <c r="AN1140" s="217"/>
      <c r="AO1140" s="218" t="s">
        <v>98</v>
      </c>
      <c r="AP1140" s="219"/>
      <c r="AR1140" s="208" t="s">
        <v>99</v>
      </c>
      <c r="AS1140" s="209"/>
      <c r="AT1140" s="210" t="s">
        <v>100</v>
      </c>
      <c r="AU1140" s="211"/>
      <c r="AW1140" s="48" t="s">
        <v>10</v>
      </c>
      <c r="AY1140" s="139" t="s">
        <v>47</v>
      </c>
      <c r="AZ1140" s="13"/>
      <c r="BA1140" s="36"/>
      <c r="BB1140" s="36"/>
      <c r="BC1140" s="36"/>
      <c r="BD1140" s="36"/>
    </row>
    <row r="1141" spans="2:56" ht="18.600000000000001" customHeight="1" thickTop="1" thickBot="1">
      <c r="D1141" s="1">
        <v>0</v>
      </c>
      <c r="E1141" s="8">
        <f t="shared" ref="E1141" si="6543">$E$9*$B1138</f>
        <v>1.8474746</v>
      </c>
      <c r="F1141" s="2">
        <v>1</v>
      </c>
      <c r="G1141" s="8">
        <v>0</v>
      </c>
      <c r="I1141" s="1">
        <v>0</v>
      </c>
      <c r="J1141" s="9">
        <v>0</v>
      </c>
      <c r="K1141" s="2">
        <v>1</v>
      </c>
      <c r="L1141" s="8">
        <v>0</v>
      </c>
      <c r="N1141" s="1">
        <f t="shared" ref="N1141" si="6544">D1141*I1138+F1141*I1141-E1141*J1138-G1141*J1141</f>
        <v>0</v>
      </c>
      <c r="O1141" s="9">
        <f t="shared" ref="O1141" si="6545">(D1141*J1138+E1141*I1138+F1141*J1141+G1141*I1141)</f>
        <v>1.8474746</v>
      </c>
      <c r="P1141" s="2">
        <f t="shared" ref="P1141" si="6546">D1141*K1138+F1141*K1141-E1141*L1138-G1141*L1141</f>
        <v>3.7224216505843586</v>
      </c>
      <c r="Q1141" s="8">
        <f t="shared" ref="Q1141" si="6547">(D1141*L1138+E1141*K1138+F1141*L1141+G1141*K1141)</f>
        <v>0</v>
      </c>
      <c r="S1141" s="1">
        <v>0</v>
      </c>
      <c r="T1141" s="8">
        <f t="shared" ref="T1141" si="6548">$T$9*$B1138</f>
        <v>3.9422853999999998</v>
      </c>
      <c r="U1141" s="2">
        <v>1</v>
      </c>
      <c r="V1141" s="8">
        <v>0</v>
      </c>
      <c r="X1141" s="1">
        <f t="shared" ref="X1141" si="6549">N1141*S1138+P1141*S1141-O1141*T1138-Q1141*T1141</f>
        <v>0</v>
      </c>
      <c r="Y1141" s="9">
        <f t="shared" ref="Y1141" si="6550">(N1141*T1138+O1141*S1138+P1141*T1141+Q1141*S1141)</f>
        <v>16.522323125742616</v>
      </c>
      <c r="Z1141" s="2">
        <f t="shared" ref="Z1141" si="6551">N1141*U1138+P1141*U1141-O1141*V1138-Q1141*V1141</f>
        <v>3.7224216505843586</v>
      </c>
      <c r="AA1141" s="8">
        <f t="shared" ref="AA1141" si="6552">(N1141*V1138+O1141*U1138+P1141*V1141+Q1141*U1141)</f>
        <v>0</v>
      </c>
      <c r="AB1141" s="22"/>
      <c r="AC1141" s="1">
        <v>0</v>
      </c>
      <c r="AD1141" s="9">
        <v>0</v>
      </c>
      <c r="AE1141" s="2">
        <v>1</v>
      </c>
      <c r="AF1141" s="8">
        <v>0</v>
      </c>
      <c r="AH1141" s="1">
        <f t="shared" ref="AH1141" si="6553">X1141*AC1138+Z1141*AC1141-Y1141*AD1138-AA1141*AD1141</f>
        <v>0</v>
      </c>
      <c r="AI1141" s="9">
        <f t="shared" ref="AI1141" si="6554">(X1141*AD1138+Y1141*AC1138+Z1141*AD1141+AA1141*AC1141)</f>
        <v>16.522323125742616</v>
      </c>
      <c r="AJ1141" s="2">
        <f t="shared" ref="AJ1141" si="6555">X1141*AE1138+Z1141*AE1141-Y1141*AF1138-AA1141*AF1141</f>
        <v>-39.943590108890639</v>
      </c>
      <c r="AK1141" s="8">
        <f t="shared" ref="AK1141" si="6556">(X1141*AF1138+Y1141*AE1138+Z1141*AF1141+AA1141*AE1141)</f>
        <v>0</v>
      </c>
      <c r="AM1141" s="20">
        <f t="shared" ref="AM1141" si="6557">1/$AN$9</f>
        <v>1</v>
      </c>
      <c r="AN1141" s="27">
        <v>0</v>
      </c>
      <c r="AO1141" s="21">
        <v>1</v>
      </c>
      <c r="AP1141" s="26">
        <v>0</v>
      </c>
      <c r="AR1141" s="1">
        <f t="shared" ref="AR1141" si="6558">AH1141*AM1138+AJ1141*AM1141-AI1141*AN1138-AK1141*AN1141</f>
        <v>-39.943590108890639</v>
      </c>
      <c r="AS1141" s="9">
        <f t="shared" ref="AS1141" si="6559">(AH1141*AN1138+AI1141*AM1138+AJ1141*AN1141+AK1141*AM1141)</f>
        <v>16.522323125742616</v>
      </c>
      <c r="AT1141" s="2">
        <f t="shared" ref="AT1141" si="6560">AH1141*AO1138+AJ1141*AO1141-AI1141*AP1138-AK1141*AP1141</f>
        <v>-39.943590108890639</v>
      </c>
      <c r="AU1141" s="8">
        <f t="shared" ref="AU1141" si="6561">(AH1141*AP1138+AI1141*AO1138+AJ1141*AP1141+AK1141*AO1141)</f>
        <v>0</v>
      </c>
      <c r="AW1141" s="49">
        <f t="shared" ref="AW1141" si="6562">(180/PI())*ATAN(-1*(AS1138/AR1138))</f>
        <v>-67.60215868283592</v>
      </c>
      <c r="AY1141" s="140">
        <f t="shared" ref="AY1141" si="6563">20*LOG(((1-(10^(AW1138/20)^2)*(1-((1-AY1138)/(1+AY1138))^2))^0.5))</f>
        <v>-6.5716084167177346E-3</v>
      </c>
      <c r="AZ1141" s="13"/>
      <c r="BA1141" s="36"/>
      <c r="BB1141" s="36"/>
      <c r="BC1141" s="36"/>
      <c r="BD1141" s="36"/>
    </row>
    <row r="1142" spans="2:56" ht="18.600000000000001" customHeight="1">
      <c r="AY1142" s="37"/>
    </row>
    <row r="1143" spans="2:56" ht="18.600000000000001" customHeight="1" thickBot="1">
      <c r="D1143" s="22" t="s">
        <v>60</v>
      </c>
      <c r="E1143" s="22"/>
      <c r="F1143" s="22"/>
      <c r="G1143" s="22"/>
      <c r="H1143" s="22"/>
      <c r="I1143" s="22" t="s">
        <v>61</v>
      </c>
      <c r="J1143" s="22"/>
      <c r="K1143" s="22"/>
      <c r="L1143" s="22"/>
      <c r="M1143" s="23"/>
      <c r="N1143" s="23"/>
      <c r="O1143" s="28" t="s">
        <v>62</v>
      </c>
      <c r="P1143" s="23"/>
      <c r="Q1143" s="23"/>
      <c r="R1143" s="23"/>
      <c r="S1143" s="22"/>
      <c r="T1143" s="22" t="s">
        <v>63</v>
      </c>
      <c r="U1143" s="23"/>
      <c r="V1143" s="23"/>
      <c r="W1143" s="23"/>
      <c r="X1143" s="23"/>
      <c r="Y1143" s="28" t="s">
        <v>64</v>
      </c>
      <c r="Z1143" s="23"/>
      <c r="AA1143" s="23"/>
      <c r="AB1143" s="23"/>
      <c r="AC1143" s="28" t="s">
        <v>65</v>
      </c>
      <c r="AD1143" s="22"/>
      <c r="AE1143" s="22"/>
      <c r="AF1143" s="22"/>
      <c r="AG1143" s="22"/>
      <c r="AH1143" s="23"/>
      <c r="AI1143" s="28" t="s">
        <v>66</v>
      </c>
      <c r="AJ1143" s="23"/>
      <c r="AK1143" s="23"/>
      <c r="AL1143" s="22"/>
      <c r="AM1143" s="28" t="s">
        <v>67</v>
      </c>
      <c r="AN1143" s="22"/>
      <c r="AO1143" s="23"/>
      <c r="AP1143" s="23"/>
      <c r="AQ1143" s="23"/>
      <c r="AR1143" s="23"/>
      <c r="AS1143" s="28" t="s">
        <v>68</v>
      </c>
      <c r="AT1143" s="23"/>
      <c r="AU1143" s="23"/>
    </row>
    <row r="1144" spans="2:56" ht="18.600000000000001" customHeight="1" thickBot="1">
      <c r="B1144" s="11"/>
      <c r="D1144" s="212" t="s">
        <v>69</v>
      </c>
      <c r="E1144" s="213"/>
      <c r="F1144" s="214" t="s">
        <v>70</v>
      </c>
      <c r="G1144" s="215"/>
      <c r="H1144" s="207"/>
      <c r="I1144" s="212" t="s">
        <v>71</v>
      </c>
      <c r="J1144" s="213"/>
      <c r="K1144" s="214" t="s">
        <v>72</v>
      </c>
      <c r="L1144" s="215"/>
      <c r="M1144" s="23"/>
      <c r="N1144" s="208" t="s">
        <v>73</v>
      </c>
      <c r="O1144" s="209"/>
      <c r="P1144" s="210" t="s">
        <v>74</v>
      </c>
      <c r="Q1144" s="211"/>
      <c r="R1144" s="23"/>
      <c r="S1144" s="212" t="s">
        <v>75</v>
      </c>
      <c r="T1144" s="213"/>
      <c r="U1144" s="214" t="s">
        <v>76</v>
      </c>
      <c r="V1144" s="215"/>
      <c r="W1144" s="22"/>
      <c r="X1144" s="208" t="s">
        <v>77</v>
      </c>
      <c r="Y1144" s="209"/>
      <c r="Z1144" s="210" t="s">
        <v>78</v>
      </c>
      <c r="AA1144" s="211"/>
      <c r="AB1144" s="22"/>
      <c r="AC1144" s="212" t="s">
        <v>79</v>
      </c>
      <c r="AD1144" s="213"/>
      <c r="AE1144" s="214" t="s">
        <v>80</v>
      </c>
      <c r="AF1144" s="215"/>
      <c r="AG1144" s="22"/>
      <c r="AH1144" s="208" t="s">
        <v>81</v>
      </c>
      <c r="AI1144" s="209"/>
      <c r="AJ1144" s="210" t="s">
        <v>82</v>
      </c>
      <c r="AK1144" s="211"/>
      <c r="AL1144" s="22"/>
      <c r="AM1144" s="212" t="s">
        <v>83</v>
      </c>
      <c r="AN1144" s="213"/>
      <c r="AO1144" s="214" t="s">
        <v>84</v>
      </c>
      <c r="AP1144" s="215"/>
      <c r="AQ1144" s="23"/>
      <c r="AR1144" s="208" t="s">
        <v>85</v>
      </c>
      <c r="AS1144" s="209"/>
      <c r="AT1144" s="210" t="s">
        <v>86</v>
      </c>
      <c r="AU1144" s="211"/>
      <c r="AW1144" s="29" t="s">
        <v>4</v>
      </c>
      <c r="AY1144" s="136" t="s">
        <v>46</v>
      </c>
      <c r="AZ1144" s="13"/>
      <c r="BA1144" s="36"/>
      <c r="BB1144" s="36"/>
      <c r="BC1144" s="36"/>
      <c r="BD1144" s="36"/>
    </row>
    <row r="1145" spans="2:56" ht="18.600000000000001" customHeight="1" thickTop="1" thickBot="1">
      <c r="B1145" s="40">
        <v>3.28</v>
      </c>
      <c r="D1145" s="1">
        <v>1</v>
      </c>
      <c r="E1145" s="7">
        <v>0</v>
      </c>
      <c r="F1145" s="2">
        <v>0</v>
      </c>
      <c r="G1145" s="8">
        <v>0</v>
      </c>
      <c r="I1145" s="1">
        <v>1</v>
      </c>
      <c r="J1145" s="9">
        <v>0</v>
      </c>
      <c r="K1145" s="2">
        <v>0</v>
      </c>
      <c r="L1145" s="9">
        <f t="shared" ref="L1145" si="6564">IF(0=(1-$J$9*$K$9*$B1145^2),10^14,$B1145*$K$9/(1-$J$9*$K$9*$B1145^2))</f>
        <v>-1.4563145157453294</v>
      </c>
      <c r="N1145" s="1">
        <f t="shared" ref="N1145" si="6565">D1145*I1145+F1145*I1148-E1145*J1145-G1145*J1148</f>
        <v>1</v>
      </c>
      <c r="O1145" s="9">
        <f t="shared" ref="O1145" si="6566">(D1145*J1145+E1145*I1145+F1145*J1148+G1145*I1148)</f>
        <v>0</v>
      </c>
      <c r="P1145" s="2">
        <f t="shared" ref="P1145" si="6567">D1145*K1145+F1145*K1148-E1145*L1145-G1145*L1148</f>
        <v>0</v>
      </c>
      <c r="Q1145" s="8">
        <f t="shared" ref="Q1145" si="6568">(D1145*L1145+E1145*K1145+F1145*L1148+G1145*K1148)</f>
        <v>-1.4563145157453294</v>
      </c>
      <c r="S1145" s="1">
        <v>1</v>
      </c>
      <c r="T1145" s="7">
        <v>0</v>
      </c>
      <c r="U1145" s="2">
        <v>0</v>
      </c>
      <c r="V1145" s="8">
        <v>0</v>
      </c>
      <c r="X1145" s="1">
        <f t="shared" ref="X1145" si="6569">N1145*S1145+P1145*S1148-O1145*T1145-Q1145*T1148</f>
        <v>6.7764295848457952</v>
      </c>
      <c r="Y1145" s="9">
        <f t="shared" ref="Y1145" si="6570">(N1145*T1145+O1145*S1145+P1145*T1148+Q1145*S1148)</f>
        <v>0</v>
      </c>
      <c r="Z1145" s="2">
        <f t="shared" ref="Z1145" si="6571">N1145*U1145+P1145*U1148-O1145*V1145-Q1145*V1148</f>
        <v>0</v>
      </c>
      <c r="AA1145" s="8">
        <f t="shared" ref="AA1145" si="6572">(N1145*V1145+O1145*U1145+P1145*V1148+Q1145*U1148)</f>
        <v>-1.4563145157453294</v>
      </c>
      <c r="AB1145" s="22"/>
      <c r="AC1145" s="1">
        <v>1</v>
      </c>
      <c r="AD1145" s="9">
        <v>0</v>
      </c>
      <c r="AE1145" s="2">
        <v>0</v>
      </c>
      <c r="AF1145" s="9">
        <f t="shared" ref="AF1145" si="6573">$B1145*$AE$9</f>
        <v>2.6590631999999998</v>
      </c>
      <c r="AH1145" s="1">
        <f t="shared" ref="AH1145" si="6574">X1145*AC1145+Z1145*AC1148-Y1145*AD1145-AA1145*AD1148</f>
        <v>6.7764295848457952</v>
      </c>
      <c r="AI1145" s="9">
        <f t="shared" ref="AI1145" si="6575">(X1145*AD1145+Y1145*AC1145+Z1145*AD1148+AA1145*AC1148)</f>
        <v>0</v>
      </c>
      <c r="AJ1145" s="2">
        <f t="shared" ref="AJ1145" si="6576">X1145*AE1145+Z1145*AE1148-Y1145*AF1145-AA1145*AF1148</f>
        <v>0</v>
      </c>
      <c r="AK1145" s="8">
        <f t="shared" ref="AK1145" si="6577">(X1145*AF1145+Y1145*AE1145+Z1145*AF1148+AA1145*AE1148)</f>
        <v>16.562640020709402</v>
      </c>
      <c r="AM1145" s="18">
        <v>1</v>
      </c>
      <c r="AN1145" s="25">
        <v>0</v>
      </c>
      <c r="AO1145" s="14">
        <v>0</v>
      </c>
      <c r="AP1145" s="24">
        <v>0</v>
      </c>
      <c r="AR1145" s="1">
        <f t="shared" ref="AR1145" si="6578">AH1145*AM1145+AJ1145*AM1148-AI1145*AN1145-AK1145*AN1148</f>
        <v>6.7764295848457952</v>
      </c>
      <c r="AS1145" s="9">
        <f t="shared" ref="AS1145" si="6579">(AH1145*AN1145+AI1145*AM1145+AJ1145*AN1148+AK1145*AM1148)</f>
        <v>16.562640020709402</v>
      </c>
      <c r="AT1145" s="2">
        <f t="shared" ref="AT1145" si="6580">AH1145*AO1145+AJ1145*AO1148-AI1145*AP1145-AK1145*AP1148</f>
        <v>0</v>
      </c>
      <c r="AU1145" s="8">
        <f t="shared" ref="AU1145" si="6581">(AH1145*AP1145+AI1145*AO1145+AJ1145*AP1148+AK1145*AO1148)</f>
        <v>16.562640020709402</v>
      </c>
      <c r="AW1145" s="30">
        <f t="shared" ref="AW1145" si="6582">20*LOG(((1+$AN$9)/$AN$9)/((AR1145+AR1148)^2+(AS1145+AS1148)^2)^0.5)</f>
        <v>-27.449539259774653</v>
      </c>
      <c r="AY1145" s="137">
        <f t="shared" ref="AY1145" si="6583">((AR1145^2+AS1145^2)^0.5)/((AR1148^2+AS1148^2)^0.5)</f>
        <v>0.41042275804902001</v>
      </c>
      <c r="AZ1145" s="13"/>
      <c r="BA1145" s="36"/>
      <c r="BB1145" s="36"/>
      <c r="BC1145" s="36"/>
      <c r="BD1145" s="36"/>
    </row>
    <row r="1146" spans="2:56" ht="18.600000000000001" customHeight="1" thickBot="1">
      <c r="D1146" s="3"/>
      <c r="G1146" s="4"/>
      <c r="I1146" s="3"/>
      <c r="L1146" s="4"/>
      <c r="N1146" s="3"/>
      <c r="Q1146" s="4"/>
      <c r="S1146" s="3"/>
      <c r="V1146" s="4"/>
      <c r="X1146" s="3"/>
      <c r="AA1146" s="4"/>
      <c r="AC1146" s="3"/>
      <c r="AF1146" s="4"/>
      <c r="AH1146" s="3"/>
      <c r="AK1146" s="4"/>
      <c r="AM1146" s="18"/>
      <c r="AN1146" s="14"/>
      <c r="AO1146" s="14"/>
      <c r="AP1146" s="19"/>
      <c r="AR1146" s="3"/>
      <c r="AU1146" s="4"/>
      <c r="AY1146" s="138"/>
      <c r="AZ1146" s="13"/>
      <c r="BA1146" s="36"/>
      <c r="BB1146" s="36"/>
      <c r="BC1146" s="36"/>
      <c r="BD1146" s="36"/>
    </row>
    <row r="1147" spans="2:56" ht="18.600000000000001" customHeight="1" thickBot="1">
      <c r="D1147" s="216" t="s">
        <v>87</v>
      </c>
      <c r="E1147" s="217"/>
      <c r="F1147" s="218" t="s">
        <v>88</v>
      </c>
      <c r="G1147" s="219"/>
      <c r="H1147" s="207"/>
      <c r="I1147" s="216" t="s">
        <v>89</v>
      </c>
      <c r="J1147" s="217"/>
      <c r="K1147" s="218" t="s">
        <v>90</v>
      </c>
      <c r="L1147" s="219"/>
      <c r="N1147" s="208" t="s">
        <v>7</v>
      </c>
      <c r="O1147" s="209"/>
      <c r="P1147" s="210" t="s">
        <v>8</v>
      </c>
      <c r="Q1147" s="211"/>
      <c r="S1147" s="216" t="s">
        <v>91</v>
      </c>
      <c r="T1147" s="217"/>
      <c r="U1147" s="218" t="s">
        <v>92</v>
      </c>
      <c r="V1147" s="219"/>
      <c r="W1147" s="22"/>
      <c r="X1147" s="208" t="s">
        <v>93</v>
      </c>
      <c r="Y1147" s="209"/>
      <c r="Z1147" s="210" t="s">
        <v>94</v>
      </c>
      <c r="AA1147" s="211"/>
      <c r="AB1147" s="22"/>
      <c r="AC1147" s="216" t="s">
        <v>3</v>
      </c>
      <c r="AD1147" s="217"/>
      <c r="AE1147" s="218" t="s">
        <v>2</v>
      </c>
      <c r="AF1147" s="219"/>
      <c r="AG1147" s="22"/>
      <c r="AH1147" s="208" t="s">
        <v>95</v>
      </c>
      <c r="AI1147" s="209"/>
      <c r="AJ1147" s="210" t="s">
        <v>96</v>
      </c>
      <c r="AK1147" s="211"/>
      <c r="AL1147" s="22"/>
      <c r="AM1147" s="216" t="s">
        <v>97</v>
      </c>
      <c r="AN1147" s="217"/>
      <c r="AO1147" s="218" t="s">
        <v>98</v>
      </c>
      <c r="AP1147" s="219"/>
      <c r="AR1147" s="208" t="s">
        <v>99</v>
      </c>
      <c r="AS1147" s="209"/>
      <c r="AT1147" s="210" t="s">
        <v>100</v>
      </c>
      <c r="AU1147" s="211"/>
      <c r="AW1147" s="48" t="s">
        <v>10</v>
      </c>
      <c r="AY1147" s="139" t="s">
        <v>47</v>
      </c>
      <c r="AZ1147" s="13"/>
      <c r="BA1147" s="36"/>
      <c r="BB1147" s="36"/>
      <c r="BC1147" s="36"/>
      <c r="BD1147" s="36"/>
    </row>
    <row r="1148" spans="2:56" ht="18.600000000000001" customHeight="1" thickTop="1" thickBot="1">
      <c r="D1148" s="1">
        <v>0</v>
      </c>
      <c r="E1148" s="8">
        <f t="shared" ref="E1148" si="6584">$E$9*$B1145</f>
        <v>1.8588088</v>
      </c>
      <c r="F1148" s="2">
        <v>1</v>
      </c>
      <c r="G1148" s="8">
        <v>0</v>
      </c>
      <c r="I1148" s="1">
        <v>0</v>
      </c>
      <c r="J1148" s="9">
        <v>0</v>
      </c>
      <c r="K1148" s="2">
        <v>1</v>
      </c>
      <c r="L1148" s="8">
        <v>0</v>
      </c>
      <c r="N1148" s="1">
        <f t="shared" ref="N1148" si="6585">D1148*I1145+F1148*I1148-E1148*J1145-G1148*J1148</f>
        <v>0</v>
      </c>
      <c r="O1148" s="9">
        <f t="shared" ref="O1148" si="6586">(D1148*J1145+E1148*I1145+F1148*J1148+G1148*I1148)</f>
        <v>1.8588088</v>
      </c>
      <c r="P1148" s="2">
        <f t="shared" ref="P1148" si="6587">D1148*K1145+F1148*K1148-E1148*L1145-G1148*L1148</f>
        <v>3.7070102374351568</v>
      </c>
      <c r="Q1148" s="8">
        <f t="shared" ref="Q1148" si="6588">(D1148*L1145+E1148*K1145+F1148*L1148+G1148*K1148)</f>
        <v>0</v>
      </c>
      <c r="S1148" s="1">
        <v>0</v>
      </c>
      <c r="T1148" s="8">
        <f t="shared" ref="T1148" si="6589">$T$9*$B1145</f>
        <v>3.9664711999999995</v>
      </c>
      <c r="U1148" s="2">
        <v>1</v>
      </c>
      <c r="V1148" s="8">
        <v>0</v>
      </c>
      <c r="X1148" s="1">
        <f t="shared" ref="X1148" si="6590">N1148*S1145+P1148*S1148-O1148*T1145-Q1148*T1148</f>
        <v>0</v>
      </c>
      <c r="Y1148" s="9">
        <f t="shared" ref="Y1148" si="6591">(N1148*T1145+O1148*S1145+P1148*T1148+Q1148*S1148)</f>
        <v>16.56255814489171</v>
      </c>
      <c r="Z1148" s="2">
        <f t="shared" ref="Z1148" si="6592">N1148*U1145+P1148*U1148-O1148*V1145-Q1148*V1148</f>
        <v>3.7070102374351568</v>
      </c>
      <c r="AA1148" s="8">
        <f t="shared" ref="AA1148" si="6593">(N1148*V1145+O1148*U1145+P1148*V1148+Q1148*U1148)</f>
        <v>0</v>
      </c>
      <c r="AB1148" s="22"/>
      <c r="AC1148" s="1">
        <v>0</v>
      </c>
      <c r="AD1148" s="9">
        <v>0</v>
      </c>
      <c r="AE1148" s="2">
        <v>1</v>
      </c>
      <c r="AF1148" s="8">
        <v>0</v>
      </c>
      <c r="AH1148" s="1">
        <f t="shared" ref="AH1148" si="6594">X1148*AC1145+Z1148*AC1148-Y1148*AD1145-AA1148*AD1148</f>
        <v>0</v>
      </c>
      <c r="AI1148" s="9">
        <f t="shared" ref="AI1148" si="6595">(X1148*AD1145+Y1148*AC1145+Z1148*AD1148+AA1148*AC1148)</f>
        <v>16.56255814489171</v>
      </c>
      <c r="AJ1148" s="2">
        <f t="shared" ref="AJ1148" si="6596">X1148*AE1145+Z1148*AE1148-Y1148*AF1145-AA1148*AF1148</f>
        <v>-40.333878623506656</v>
      </c>
      <c r="AK1148" s="8">
        <f t="shared" ref="AK1148" si="6597">(X1148*AF1145+Y1148*AE1145+Z1148*AF1148+AA1148*AE1148)</f>
        <v>0</v>
      </c>
      <c r="AM1148" s="20">
        <f t="shared" ref="AM1148" si="6598">1/$AN$9</f>
        <v>1</v>
      </c>
      <c r="AN1148" s="27">
        <v>0</v>
      </c>
      <c r="AO1148" s="21">
        <v>1</v>
      </c>
      <c r="AP1148" s="26">
        <v>0</v>
      </c>
      <c r="AR1148" s="1">
        <f t="shared" ref="AR1148" si="6599">AH1148*AM1145+AJ1148*AM1148-AI1148*AN1145-AK1148*AN1148</f>
        <v>-40.333878623506656</v>
      </c>
      <c r="AS1148" s="9">
        <f t="shared" ref="AS1148" si="6600">(AH1148*AN1145+AI1148*AM1145+AJ1148*AN1148+AK1148*AM1148)</f>
        <v>16.56255814489171</v>
      </c>
      <c r="AT1148" s="2">
        <f t="shared" ref="AT1148" si="6601">AH1148*AO1145+AJ1148*AO1148-AI1148*AP1145-AK1148*AP1148</f>
        <v>-40.333878623506656</v>
      </c>
      <c r="AU1148" s="8">
        <f t="shared" ref="AU1148" si="6602">(AH1148*AP1145+AI1148*AO1145+AJ1148*AP1148+AK1148*AO1148)</f>
        <v>0</v>
      </c>
      <c r="AW1148" s="49">
        <f t="shared" ref="AW1148" si="6603">(180/PI())*ATAN(-1*(AS1145/AR1145))</f>
        <v>-67.748593450314189</v>
      </c>
      <c r="AY1148" s="140">
        <f t="shared" ref="AY1148" si="6604">20*LOG(((1-(10^(AW1145/20)^2)*(1-((1-AY1145)/(1+AY1145))^2))^0.5))</f>
        <v>-6.4527642045714654E-3</v>
      </c>
      <c r="AZ1148" s="13"/>
      <c r="BA1148" s="36"/>
      <c r="BB1148" s="36"/>
      <c r="BC1148" s="36"/>
      <c r="BD1148" s="36"/>
    </row>
    <row r="1149" spans="2:56" ht="18.600000000000001" customHeight="1">
      <c r="AY1149" s="37"/>
    </row>
    <row r="1150" spans="2:56" ht="18.600000000000001" customHeight="1" thickBot="1">
      <c r="D1150" s="22" t="s">
        <v>60</v>
      </c>
      <c r="E1150" s="22"/>
      <c r="F1150" s="22"/>
      <c r="G1150" s="22"/>
      <c r="H1150" s="22"/>
      <c r="I1150" s="22" t="s">
        <v>61</v>
      </c>
      <c r="J1150" s="22"/>
      <c r="K1150" s="22"/>
      <c r="L1150" s="22"/>
      <c r="M1150" s="23"/>
      <c r="N1150" s="23"/>
      <c r="O1150" s="28" t="s">
        <v>62</v>
      </c>
      <c r="P1150" s="23"/>
      <c r="Q1150" s="23"/>
      <c r="R1150" s="23"/>
      <c r="S1150" s="22"/>
      <c r="T1150" s="22" t="s">
        <v>63</v>
      </c>
      <c r="U1150" s="23"/>
      <c r="V1150" s="23"/>
      <c r="W1150" s="23"/>
      <c r="X1150" s="23"/>
      <c r="Y1150" s="28" t="s">
        <v>64</v>
      </c>
      <c r="Z1150" s="23"/>
      <c r="AA1150" s="23"/>
      <c r="AB1150" s="23"/>
      <c r="AC1150" s="28" t="s">
        <v>65</v>
      </c>
      <c r="AD1150" s="22"/>
      <c r="AE1150" s="22"/>
      <c r="AF1150" s="22"/>
      <c r="AG1150" s="22"/>
      <c r="AH1150" s="23"/>
      <c r="AI1150" s="28" t="s">
        <v>66</v>
      </c>
      <c r="AJ1150" s="23"/>
      <c r="AK1150" s="23"/>
      <c r="AL1150" s="22"/>
      <c r="AM1150" s="28" t="s">
        <v>67</v>
      </c>
      <c r="AN1150" s="22"/>
      <c r="AO1150" s="23"/>
      <c r="AP1150" s="23"/>
      <c r="AQ1150" s="23"/>
      <c r="AR1150" s="23"/>
      <c r="AS1150" s="28" t="s">
        <v>68</v>
      </c>
      <c r="AT1150" s="23"/>
      <c r="AU1150" s="23"/>
    </row>
    <row r="1151" spans="2:56" ht="18.600000000000001" customHeight="1" thickBot="1">
      <c r="B1151" s="11"/>
      <c r="D1151" s="212" t="s">
        <v>69</v>
      </c>
      <c r="E1151" s="213"/>
      <c r="F1151" s="214" t="s">
        <v>70</v>
      </c>
      <c r="G1151" s="215"/>
      <c r="H1151" s="207"/>
      <c r="I1151" s="212" t="s">
        <v>71</v>
      </c>
      <c r="J1151" s="213"/>
      <c r="K1151" s="214" t="s">
        <v>72</v>
      </c>
      <c r="L1151" s="215"/>
      <c r="M1151" s="23"/>
      <c r="N1151" s="208" t="s">
        <v>73</v>
      </c>
      <c r="O1151" s="209"/>
      <c r="P1151" s="210" t="s">
        <v>74</v>
      </c>
      <c r="Q1151" s="211"/>
      <c r="R1151" s="23"/>
      <c r="S1151" s="212" t="s">
        <v>75</v>
      </c>
      <c r="T1151" s="213"/>
      <c r="U1151" s="214" t="s">
        <v>76</v>
      </c>
      <c r="V1151" s="215"/>
      <c r="W1151" s="22"/>
      <c r="X1151" s="208" t="s">
        <v>77</v>
      </c>
      <c r="Y1151" s="209"/>
      <c r="Z1151" s="210" t="s">
        <v>78</v>
      </c>
      <c r="AA1151" s="211"/>
      <c r="AB1151" s="22"/>
      <c r="AC1151" s="212" t="s">
        <v>79</v>
      </c>
      <c r="AD1151" s="213"/>
      <c r="AE1151" s="214" t="s">
        <v>80</v>
      </c>
      <c r="AF1151" s="215"/>
      <c r="AG1151" s="22"/>
      <c r="AH1151" s="208" t="s">
        <v>81</v>
      </c>
      <c r="AI1151" s="209"/>
      <c r="AJ1151" s="210" t="s">
        <v>82</v>
      </c>
      <c r="AK1151" s="211"/>
      <c r="AL1151" s="22"/>
      <c r="AM1151" s="212" t="s">
        <v>83</v>
      </c>
      <c r="AN1151" s="213"/>
      <c r="AO1151" s="214" t="s">
        <v>84</v>
      </c>
      <c r="AP1151" s="215"/>
      <c r="AQ1151" s="23"/>
      <c r="AR1151" s="208" t="s">
        <v>85</v>
      </c>
      <c r="AS1151" s="209"/>
      <c r="AT1151" s="210" t="s">
        <v>86</v>
      </c>
      <c r="AU1151" s="211"/>
      <c r="AW1151" s="29" t="s">
        <v>4</v>
      </c>
      <c r="AY1151" s="136" t="s">
        <v>46</v>
      </c>
      <c r="AZ1151" s="13"/>
      <c r="BA1151" s="36"/>
      <c r="BB1151" s="36"/>
      <c r="BC1151" s="36"/>
      <c r="BD1151" s="36"/>
    </row>
    <row r="1152" spans="2:56" ht="18.600000000000001" customHeight="1" thickTop="1" thickBot="1">
      <c r="B1152" s="40">
        <v>3.3</v>
      </c>
      <c r="D1152" s="1">
        <v>1</v>
      </c>
      <c r="E1152" s="7">
        <v>0</v>
      </c>
      <c r="F1152" s="2">
        <v>0</v>
      </c>
      <c r="G1152" s="8">
        <v>0</v>
      </c>
      <c r="I1152" s="1">
        <v>1</v>
      </c>
      <c r="J1152" s="9">
        <v>0</v>
      </c>
      <c r="K1152" s="2">
        <v>0</v>
      </c>
      <c r="L1152" s="9">
        <f t="shared" ref="L1152" si="6605">IF(0=(1-$J$9*$K$9*$B1152^2),10^14,$B1152*$K$9/(1-$J$9*$K$9*$B1152^2))</f>
        <v>-1.4394872549213933</v>
      </c>
      <c r="N1152" s="1">
        <f t="shared" ref="N1152" si="6606">D1152*I1152+F1152*I1155-E1152*J1152-G1152*J1155</f>
        <v>1</v>
      </c>
      <c r="O1152" s="9">
        <f t="shared" ref="O1152" si="6607">(D1152*J1152+E1152*I1152+F1152*J1155+G1152*I1155)</f>
        <v>0</v>
      </c>
      <c r="P1152" s="2">
        <f t="shared" ref="P1152" si="6608">D1152*K1152+F1152*K1155-E1152*L1152-G1152*L1155</f>
        <v>0</v>
      </c>
      <c r="Q1152" s="8">
        <f t="shared" ref="Q1152" si="6609">(D1152*L1152+E1152*K1152+F1152*L1155+G1152*K1155)</f>
        <v>-1.4394872549213933</v>
      </c>
      <c r="S1152" s="1">
        <v>1</v>
      </c>
      <c r="T1152" s="7">
        <v>0</v>
      </c>
      <c r="U1152" s="2">
        <v>0</v>
      </c>
      <c r="V1152" s="8">
        <v>0</v>
      </c>
      <c r="X1152" s="1">
        <f t="shared" ref="X1152" si="6610">N1152*S1152+P1152*S1155-O1152*T1152-Q1152*T1155</f>
        <v>6.7444998902628424</v>
      </c>
      <c r="Y1152" s="9">
        <f t="shared" ref="Y1152" si="6611">(N1152*T1152+O1152*S1152+P1152*T1155+Q1152*S1155)</f>
        <v>0</v>
      </c>
      <c r="Z1152" s="2">
        <f t="shared" ref="Z1152" si="6612">N1152*U1152+P1152*U1155-O1152*V1152-Q1152*V1155</f>
        <v>0</v>
      </c>
      <c r="AA1152" s="8">
        <f t="shared" ref="AA1152" si="6613">(N1152*V1152+O1152*U1152+P1152*V1155+Q1152*U1155)</f>
        <v>-1.4394872549213933</v>
      </c>
      <c r="AB1152" s="22"/>
      <c r="AC1152" s="1">
        <v>1</v>
      </c>
      <c r="AD1152" s="9">
        <v>0</v>
      </c>
      <c r="AE1152" s="2">
        <v>0</v>
      </c>
      <c r="AF1152" s="9">
        <f t="shared" ref="AF1152" si="6614">$B1152*$AE$9</f>
        <v>2.6752769999999999</v>
      </c>
      <c r="AH1152" s="1">
        <f t="shared" ref="AH1152" si="6615">X1152*AC1152+Z1152*AC1155-Y1152*AD1152-AA1152*AD1155</f>
        <v>6.7444998902628424</v>
      </c>
      <c r="AI1152" s="9">
        <f t="shared" ref="AI1152" si="6616">(X1152*AD1152+Y1152*AC1152+Z1152*AD1155+AA1152*AC1155)</f>
        <v>0</v>
      </c>
      <c r="AJ1152" s="2">
        <f t="shared" ref="AJ1152" si="6617">X1152*AE1152+Z1152*AE1155-Y1152*AF1152-AA1152*AF1155</f>
        <v>0</v>
      </c>
      <c r="AK1152" s="8">
        <f t="shared" ref="AK1152" si="6618">(X1152*AF1152+Y1152*AE1152+Z1152*AF1155+AA1152*AE1155)</f>
        <v>16.603918178001312</v>
      </c>
      <c r="AM1152" s="18">
        <v>1</v>
      </c>
      <c r="AN1152" s="25">
        <v>0</v>
      </c>
      <c r="AO1152" s="14">
        <v>0</v>
      </c>
      <c r="AP1152" s="24">
        <v>0</v>
      </c>
      <c r="AR1152" s="1">
        <f t="shared" ref="AR1152" si="6619">AH1152*AM1152+AJ1152*AM1155-AI1152*AN1152-AK1152*AN1155</f>
        <v>6.7444998902628424</v>
      </c>
      <c r="AS1152" s="9">
        <f t="shared" ref="AS1152" si="6620">(AH1152*AN1152+AI1152*AM1152+AJ1152*AN1155+AK1152*AM1155)</f>
        <v>16.603918178001312</v>
      </c>
      <c r="AT1152" s="2">
        <f t="shared" ref="AT1152" si="6621">AH1152*AO1152+AJ1152*AO1155-AI1152*AP1152-AK1152*AP1155</f>
        <v>0</v>
      </c>
      <c r="AU1152" s="8">
        <f t="shared" ref="AU1152" si="6622">(AH1152*AP1152+AI1152*AO1152+AJ1152*AP1155+AK1152*AO1155)</f>
        <v>16.603918178001312</v>
      </c>
      <c r="AW1152" s="30">
        <f t="shared" ref="AW1152" si="6623">20*LOG(((1+$AN$9)/$AN$9)/((AR1152+AR1155)^2+(AS1152+AS1155)^2)^0.5)</f>
        <v>-27.515909695986856</v>
      </c>
      <c r="AY1152" s="137">
        <f t="shared" ref="AY1152" si="6624">((AR1152^2+AS1152^2)^0.5)/((AR1155^2+AS1155^2)^0.5)</f>
        <v>0.40746965126563911</v>
      </c>
      <c r="AZ1152" s="13"/>
      <c r="BA1152" s="36"/>
      <c r="BB1152" s="36"/>
      <c r="BC1152" s="36"/>
      <c r="BD1152" s="36"/>
    </row>
    <row r="1153" spans="2:56" ht="18.600000000000001" customHeight="1" thickBot="1">
      <c r="D1153" s="3"/>
      <c r="G1153" s="4"/>
      <c r="I1153" s="3"/>
      <c r="L1153" s="4"/>
      <c r="N1153" s="3"/>
      <c r="Q1153" s="4"/>
      <c r="S1153" s="3"/>
      <c r="V1153" s="4"/>
      <c r="X1153" s="3"/>
      <c r="AA1153" s="4"/>
      <c r="AC1153" s="3"/>
      <c r="AF1153" s="4"/>
      <c r="AH1153" s="3"/>
      <c r="AK1153" s="4"/>
      <c r="AM1153" s="18"/>
      <c r="AN1153" s="14"/>
      <c r="AO1153" s="14"/>
      <c r="AP1153" s="19"/>
      <c r="AR1153" s="3"/>
      <c r="AU1153" s="4"/>
      <c r="AY1153" s="138"/>
      <c r="AZ1153" s="13"/>
      <c r="BA1153" s="36"/>
      <c r="BB1153" s="36"/>
      <c r="BC1153" s="36"/>
      <c r="BD1153" s="36"/>
    </row>
    <row r="1154" spans="2:56" ht="18.600000000000001" customHeight="1" thickBot="1">
      <c r="D1154" s="216" t="s">
        <v>87</v>
      </c>
      <c r="E1154" s="217"/>
      <c r="F1154" s="218" t="s">
        <v>88</v>
      </c>
      <c r="G1154" s="219"/>
      <c r="H1154" s="207"/>
      <c r="I1154" s="216" t="s">
        <v>89</v>
      </c>
      <c r="J1154" s="217"/>
      <c r="K1154" s="218" t="s">
        <v>90</v>
      </c>
      <c r="L1154" s="219"/>
      <c r="N1154" s="208" t="s">
        <v>7</v>
      </c>
      <c r="O1154" s="209"/>
      <c r="P1154" s="210" t="s">
        <v>8</v>
      </c>
      <c r="Q1154" s="211"/>
      <c r="S1154" s="216" t="s">
        <v>91</v>
      </c>
      <c r="T1154" s="217"/>
      <c r="U1154" s="218" t="s">
        <v>92</v>
      </c>
      <c r="V1154" s="219"/>
      <c r="W1154" s="22"/>
      <c r="X1154" s="208" t="s">
        <v>93</v>
      </c>
      <c r="Y1154" s="209"/>
      <c r="Z1154" s="210" t="s">
        <v>94</v>
      </c>
      <c r="AA1154" s="211"/>
      <c r="AB1154" s="22"/>
      <c r="AC1154" s="216" t="s">
        <v>3</v>
      </c>
      <c r="AD1154" s="217"/>
      <c r="AE1154" s="218" t="s">
        <v>2</v>
      </c>
      <c r="AF1154" s="219"/>
      <c r="AG1154" s="22"/>
      <c r="AH1154" s="208" t="s">
        <v>95</v>
      </c>
      <c r="AI1154" s="209"/>
      <c r="AJ1154" s="210" t="s">
        <v>96</v>
      </c>
      <c r="AK1154" s="211"/>
      <c r="AL1154" s="22"/>
      <c r="AM1154" s="216" t="s">
        <v>97</v>
      </c>
      <c r="AN1154" s="217"/>
      <c r="AO1154" s="218" t="s">
        <v>98</v>
      </c>
      <c r="AP1154" s="219"/>
      <c r="AR1154" s="208" t="s">
        <v>99</v>
      </c>
      <c r="AS1154" s="209"/>
      <c r="AT1154" s="210" t="s">
        <v>100</v>
      </c>
      <c r="AU1154" s="211"/>
      <c r="AW1154" s="48" t="s">
        <v>10</v>
      </c>
      <c r="AY1154" s="139" t="s">
        <v>47</v>
      </c>
      <c r="AZ1154" s="13"/>
      <c r="BA1154" s="36"/>
      <c r="BB1154" s="36"/>
      <c r="BC1154" s="36"/>
      <c r="BD1154" s="36"/>
    </row>
    <row r="1155" spans="2:56" ht="18.600000000000001" customHeight="1" thickTop="1" thickBot="1">
      <c r="D1155" s="1">
        <v>0</v>
      </c>
      <c r="E1155" s="8">
        <f t="shared" ref="E1155" si="6625">$E$9*$B1152</f>
        <v>1.8701430000000001</v>
      </c>
      <c r="F1155" s="2">
        <v>1</v>
      </c>
      <c r="G1155" s="8">
        <v>0</v>
      </c>
      <c r="I1155" s="1">
        <v>0</v>
      </c>
      <c r="J1155" s="9">
        <v>0</v>
      </c>
      <c r="K1155" s="2">
        <v>1</v>
      </c>
      <c r="L1155" s="8">
        <v>0</v>
      </c>
      <c r="N1155" s="1">
        <f t="shared" ref="N1155" si="6626">D1155*I1152+F1155*I1155-E1155*J1152-G1155*J1155</f>
        <v>0</v>
      </c>
      <c r="O1155" s="9">
        <f t="shared" ref="O1155" si="6627">(D1155*J1152+E1155*I1152+F1155*J1155+G1155*I1155)</f>
        <v>1.8701430000000001</v>
      </c>
      <c r="P1155" s="2">
        <f t="shared" ref="P1155" si="6628">D1155*K1152+F1155*K1155-E1155*L1152-G1155*L1155</f>
        <v>3.6920470133804595</v>
      </c>
      <c r="Q1155" s="8">
        <f t="shared" ref="Q1155" si="6629">(D1155*L1152+E1155*K1152+F1155*L1155+G1155*K1155)</f>
        <v>0</v>
      </c>
      <c r="S1155" s="1">
        <v>0</v>
      </c>
      <c r="T1155" s="8">
        <f t="shared" ref="T1155" si="6630">$T$9*$B1152</f>
        <v>3.9906569999999997</v>
      </c>
      <c r="U1155" s="2">
        <v>1</v>
      </c>
      <c r="V1155" s="8">
        <v>0</v>
      </c>
      <c r="X1155" s="1">
        <f t="shared" ref="X1155" si="6631">N1155*S1152+P1155*S1155-O1155*T1152-Q1155*T1155</f>
        <v>0</v>
      </c>
      <c r="Y1155" s="9">
        <f t="shared" ref="Y1155" si="6632">(N1155*T1152+O1155*S1152+P1155*T1155+Q1155*S1155)</f>
        <v>16.603836258275823</v>
      </c>
      <c r="Z1155" s="2">
        <f t="shared" ref="Z1155" si="6633">N1155*U1152+P1155*U1155-O1155*V1152-Q1155*V1155</f>
        <v>3.6920470133804595</v>
      </c>
      <c r="AA1155" s="8">
        <f t="shared" ref="AA1155" si="6634">(N1155*V1152+O1155*U1152+P1155*V1155+Q1155*U1155)</f>
        <v>0</v>
      </c>
      <c r="AB1155" s="22"/>
      <c r="AC1155" s="1">
        <v>0</v>
      </c>
      <c r="AD1155" s="9">
        <v>0</v>
      </c>
      <c r="AE1155" s="2">
        <v>1</v>
      </c>
      <c r="AF1155" s="8">
        <v>0</v>
      </c>
      <c r="AH1155" s="1">
        <f t="shared" ref="AH1155" si="6635">X1155*AC1152+Z1155*AC1155-Y1155*AD1152-AA1155*AD1155</f>
        <v>0</v>
      </c>
      <c r="AI1155" s="9">
        <f t="shared" ref="AI1155" si="6636">(X1155*AD1152+Y1155*AC1152+Z1155*AD1155+AA1155*AC1155)</f>
        <v>16.603836258275823</v>
      </c>
      <c r="AJ1155" s="2">
        <f t="shared" ref="AJ1155" si="6637">X1155*AE1152+Z1155*AE1155-Y1155*AF1152-AA1155*AF1155</f>
        <v>-40.727814240150906</v>
      </c>
      <c r="AK1155" s="8">
        <f t="shared" ref="AK1155" si="6638">(X1155*AF1152+Y1155*AE1152+Z1155*AF1155+AA1155*AE1155)</f>
        <v>0</v>
      </c>
      <c r="AM1155" s="20">
        <f t="shared" ref="AM1155" si="6639">1/$AN$9</f>
        <v>1</v>
      </c>
      <c r="AN1155" s="27">
        <v>0</v>
      </c>
      <c r="AO1155" s="21">
        <v>1</v>
      </c>
      <c r="AP1155" s="26">
        <v>0</v>
      </c>
      <c r="AR1155" s="1">
        <f t="shared" ref="AR1155" si="6640">AH1155*AM1152+AJ1155*AM1155-AI1155*AN1152-AK1155*AN1155</f>
        <v>-40.727814240150906</v>
      </c>
      <c r="AS1155" s="9">
        <f t="shared" ref="AS1155" si="6641">(AH1155*AN1152+AI1155*AM1152+AJ1155*AN1155+AK1155*AM1155)</f>
        <v>16.603836258275823</v>
      </c>
      <c r="AT1155" s="2">
        <f t="shared" ref="AT1155" si="6642">AH1155*AO1152+AJ1155*AO1155-AI1155*AP1152-AK1155*AP1155</f>
        <v>-40.727814240150906</v>
      </c>
      <c r="AU1155" s="8">
        <f t="shared" ref="AU1155" si="6643">(AH1155*AP1152+AI1155*AO1152+AJ1155*AP1155+AK1155*AO1155)</f>
        <v>0</v>
      </c>
      <c r="AW1155" s="49">
        <f t="shared" ref="AW1155" si="6644">(180/PI())*ATAN(-1*(AS1152/AR1152))</f>
        <v>-67.893045240466904</v>
      </c>
      <c r="AY1155" s="140">
        <f t="shared" ref="AY1155" si="6645">20*LOG(((1-(10^(AW1152/20)^2)*(1-((1-AY1152)/(1+AY1152))^2))^0.5))</f>
        <v>-6.3355929019694845E-3</v>
      </c>
      <c r="AZ1155" s="13"/>
      <c r="BA1155" s="36"/>
      <c r="BB1155" s="36"/>
      <c r="BC1155" s="36"/>
      <c r="BD1155" s="36"/>
    </row>
    <row r="1156" spans="2:56" ht="18.600000000000001" customHeight="1">
      <c r="AY1156" s="37"/>
    </row>
    <row r="1157" spans="2:56" ht="18.600000000000001" customHeight="1" thickBot="1">
      <c r="D1157" s="22" t="s">
        <v>60</v>
      </c>
      <c r="E1157" s="22"/>
      <c r="F1157" s="22"/>
      <c r="G1157" s="22"/>
      <c r="H1157" s="22"/>
      <c r="I1157" s="22" t="s">
        <v>61</v>
      </c>
      <c r="J1157" s="22"/>
      <c r="K1157" s="22"/>
      <c r="L1157" s="22"/>
      <c r="M1157" s="23"/>
      <c r="N1157" s="23"/>
      <c r="O1157" s="28" t="s">
        <v>62</v>
      </c>
      <c r="P1157" s="23"/>
      <c r="Q1157" s="23"/>
      <c r="R1157" s="23"/>
      <c r="S1157" s="22"/>
      <c r="T1157" s="22" t="s">
        <v>63</v>
      </c>
      <c r="U1157" s="23"/>
      <c r="V1157" s="23"/>
      <c r="W1157" s="23"/>
      <c r="X1157" s="23"/>
      <c r="Y1157" s="28" t="s">
        <v>64</v>
      </c>
      <c r="Z1157" s="23"/>
      <c r="AA1157" s="23"/>
      <c r="AB1157" s="23"/>
      <c r="AC1157" s="28" t="s">
        <v>65</v>
      </c>
      <c r="AD1157" s="22"/>
      <c r="AE1157" s="22"/>
      <c r="AF1157" s="22"/>
      <c r="AG1157" s="22"/>
      <c r="AH1157" s="23"/>
      <c r="AI1157" s="28" t="s">
        <v>66</v>
      </c>
      <c r="AJ1157" s="23"/>
      <c r="AK1157" s="23"/>
      <c r="AL1157" s="22"/>
      <c r="AM1157" s="28" t="s">
        <v>67</v>
      </c>
      <c r="AN1157" s="22"/>
      <c r="AO1157" s="23"/>
      <c r="AP1157" s="23"/>
      <c r="AQ1157" s="23"/>
      <c r="AR1157" s="23"/>
      <c r="AS1157" s="28" t="s">
        <v>68</v>
      </c>
      <c r="AT1157" s="23"/>
      <c r="AU1157" s="23"/>
    </row>
    <row r="1158" spans="2:56" ht="18.600000000000001" customHeight="1" thickBot="1">
      <c r="B1158" s="11"/>
      <c r="D1158" s="212" t="s">
        <v>69</v>
      </c>
      <c r="E1158" s="213"/>
      <c r="F1158" s="214" t="s">
        <v>70</v>
      </c>
      <c r="G1158" s="215"/>
      <c r="H1158" s="207"/>
      <c r="I1158" s="212" t="s">
        <v>71</v>
      </c>
      <c r="J1158" s="213"/>
      <c r="K1158" s="214" t="s">
        <v>72</v>
      </c>
      <c r="L1158" s="215"/>
      <c r="M1158" s="23"/>
      <c r="N1158" s="208" t="s">
        <v>73</v>
      </c>
      <c r="O1158" s="209"/>
      <c r="P1158" s="210" t="s">
        <v>74</v>
      </c>
      <c r="Q1158" s="211"/>
      <c r="R1158" s="23"/>
      <c r="S1158" s="212" t="s">
        <v>75</v>
      </c>
      <c r="T1158" s="213"/>
      <c r="U1158" s="214" t="s">
        <v>76</v>
      </c>
      <c r="V1158" s="215"/>
      <c r="W1158" s="22"/>
      <c r="X1158" s="208" t="s">
        <v>77</v>
      </c>
      <c r="Y1158" s="209"/>
      <c r="Z1158" s="210" t="s">
        <v>78</v>
      </c>
      <c r="AA1158" s="211"/>
      <c r="AB1158" s="22"/>
      <c r="AC1158" s="212" t="s">
        <v>79</v>
      </c>
      <c r="AD1158" s="213"/>
      <c r="AE1158" s="214" t="s">
        <v>80</v>
      </c>
      <c r="AF1158" s="215"/>
      <c r="AG1158" s="22"/>
      <c r="AH1158" s="208" t="s">
        <v>81</v>
      </c>
      <c r="AI1158" s="209"/>
      <c r="AJ1158" s="210" t="s">
        <v>82</v>
      </c>
      <c r="AK1158" s="211"/>
      <c r="AL1158" s="22"/>
      <c r="AM1158" s="212" t="s">
        <v>83</v>
      </c>
      <c r="AN1158" s="213"/>
      <c r="AO1158" s="214" t="s">
        <v>84</v>
      </c>
      <c r="AP1158" s="215"/>
      <c r="AQ1158" s="23"/>
      <c r="AR1158" s="208" t="s">
        <v>85</v>
      </c>
      <c r="AS1158" s="209"/>
      <c r="AT1158" s="210" t="s">
        <v>86</v>
      </c>
      <c r="AU1158" s="211"/>
      <c r="AW1158" s="29" t="s">
        <v>4</v>
      </c>
      <c r="AY1158" s="136" t="s">
        <v>46</v>
      </c>
      <c r="AZ1158" s="13"/>
      <c r="BA1158" s="36"/>
      <c r="BB1158" s="36"/>
      <c r="BC1158" s="36"/>
      <c r="BD1158" s="36"/>
    </row>
    <row r="1159" spans="2:56" ht="18.600000000000001" customHeight="1" thickTop="1" thickBot="1">
      <c r="B1159" s="40">
        <v>3.32</v>
      </c>
      <c r="D1159" s="1">
        <v>1</v>
      </c>
      <c r="E1159" s="7">
        <v>0</v>
      </c>
      <c r="F1159" s="2">
        <v>0</v>
      </c>
      <c r="G1159" s="8">
        <v>0</v>
      </c>
      <c r="I1159" s="1">
        <v>1</v>
      </c>
      <c r="J1159" s="9">
        <v>0</v>
      </c>
      <c r="K1159" s="2">
        <v>0</v>
      </c>
      <c r="L1159" s="9">
        <f t="shared" ref="L1159" si="6646">IF(0=(1-$J$9*$K$9*$B1159^2),10^14,$B1159*$K$9/(1-$J$9*$K$9*$B1159^2))</f>
        <v>-1.423091123097149</v>
      </c>
      <c r="N1159" s="1">
        <f t="shared" ref="N1159" si="6647">D1159*I1159+F1159*I1162-E1159*J1159-G1159*J1162</f>
        <v>1</v>
      </c>
      <c r="O1159" s="9">
        <f t="shared" ref="O1159" si="6648">(D1159*J1159+E1159*I1159+F1159*J1162+G1159*I1162)</f>
        <v>0</v>
      </c>
      <c r="P1159" s="2">
        <f t="shared" ref="P1159" si="6649">D1159*K1159+F1159*K1162-E1159*L1159-G1159*L1162</f>
        <v>0</v>
      </c>
      <c r="Q1159" s="8">
        <f t="shared" ref="Q1159" si="6650">(D1159*L1159+E1159*K1159+F1159*L1162+G1159*K1162)</f>
        <v>-1.423091123097149</v>
      </c>
      <c r="S1159" s="1">
        <v>1</v>
      </c>
      <c r="T1159" s="7">
        <v>0</v>
      </c>
      <c r="U1159" s="2">
        <v>0</v>
      </c>
      <c r="V1159" s="8">
        <v>0</v>
      </c>
      <c r="X1159" s="1">
        <f t="shared" ref="X1159" si="6651">N1159*S1159+P1159*S1162-O1159*T1159-Q1159*T1162</f>
        <v>6.7134871493105015</v>
      </c>
      <c r="Y1159" s="9">
        <f t="shared" ref="Y1159" si="6652">(N1159*T1159+O1159*S1159+P1159*T1162+Q1159*S1162)</f>
        <v>0</v>
      </c>
      <c r="Z1159" s="2">
        <f t="shared" ref="Z1159" si="6653">N1159*U1159+P1159*U1162-O1159*V1159-Q1159*V1162</f>
        <v>0</v>
      </c>
      <c r="AA1159" s="8">
        <f t="shared" ref="AA1159" si="6654">(N1159*V1159+O1159*U1159+P1159*V1162+Q1159*U1162)</f>
        <v>-1.423091123097149</v>
      </c>
      <c r="AB1159" s="22"/>
      <c r="AC1159" s="1">
        <v>1</v>
      </c>
      <c r="AD1159" s="9">
        <v>0</v>
      </c>
      <c r="AE1159" s="2">
        <v>0</v>
      </c>
      <c r="AF1159" s="9">
        <f t="shared" ref="AF1159" si="6655">$B1159*$AE$9</f>
        <v>2.6914908</v>
      </c>
      <c r="AH1159" s="1">
        <f t="shared" ref="AH1159" si="6656">X1159*AC1159+Z1159*AC1162-Y1159*AD1159-AA1159*AD1162</f>
        <v>6.7134871493105015</v>
      </c>
      <c r="AI1159" s="9">
        <f t="shared" ref="AI1159" si="6657">(X1159*AD1159+Y1159*AC1159+Z1159*AD1162+AA1159*AC1162)</f>
        <v>0</v>
      </c>
      <c r="AJ1159" s="2">
        <f t="shared" ref="AJ1159" si="6658">X1159*AE1159+Z1159*AE1162-Y1159*AF1159-AA1159*AF1162</f>
        <v>0</v>
      </c>
      <c r="AK1159" s="8">
        <f t="shared" ref="AK1159" si="6659">(X1159*AF1159+Y1159*AE1159+Z1159*AF1162+AA1159*AE1162)</f>
        <v>16.646197775190291</v>
      </c>
      <c r="AM1159" s="18">
        <v>1</v>
      </c>
      <c r="AN1159" s="25">
        <v>0</v>
      </c>
      <c r="AO1159" s="14">
        <v>0</v>
      </c>
      <c r="AP1159" s="24">
        <v>0</v>
      </c>
      <c r="AR1159" s="1">
        <f t="shared" ref="AR1159" si="6660">AH1159*AM1159+AJ1159*AM1162-AI1159*AN1159-AK1159*AN1162</f>
        <v>6.7134871493105015</v>
      </c>
      <c r="AS1159" s="9">
        <f t="shared" ref="AS1159" si="6661">(AH1159*AN1159+AI1159*AM1159+AJ1159*AN1162+AK1159*AM1162)</f>
        <v>16.646197775190291</v>
      </c>
      <c r="AT1159" s="2">
        <f t="shared" ref="AT1159" si="6662">AH1159*AO1159+AJ1159*AO1162-AI1159*AP1159-AK1159*AP1162</f>
        <v>0</v>
      </c>
      <c r="AU1159" s="8">
        <f t="shared" ref="AU1159" si="6663">(AH1159*AP1159+AI1159*AO1159+AJ1159*AP1162+AK1159*AO1162)</f>
        <v>16.646197775190291</v>
      </c>
      <c r="AW1159" s="30">
        <f t="shared" ref="AW1159" si="6664">20*LOG(((1+$AN$9)/$AN$9)/((AR1159+AR1162)^2+(AS1159+AS1162)^2)^0.5)</f>
        <v>-27.58259720333556</v>
      </c>
      <c r="AY1159" s="137">
        <f t="shared" ref="AY1159" si="6665">((AR1159^2+AS1159^2)^0.5)/((AR1162^2+AS1162^2)^0.5)</f>
        <v>0.40456196806918826</v>
      </c>
      <c r="AZ1159" s="13"/>
      <c r="BA1159" s="36"/>
      <c r="BB1159" s="36"/>
      <c r="BC1159" s="36"/>
      <c r="BD1159" s="36"/>
    </row>
    <row r="1160" spans="2:56" ht="18.600000000000001" customHeight="1" thickBot="1">
      <c r="D1160" s="3"/>
      <c r="G1160" s="4"/>
      <c r="I1160" s="3"/>
      <c r="L1160" s="4"/>
      <c r="N1160" s="3"/>
      <c r="Q1160" s="4"/>
      <c r="S1160" s="3"/>
      <c r="V1160" s="4"/>
      <c r="X1160" s="3"/>
      <c r="AA1160" s="4"/>
      <c r="AC1160" s="3"/>
      <c r="AF1160" s="4"/>
      <c r="AH1160" s="3"/>
      <c r="AK1160" s="4"/>
      <c r="AM1160" s="18"/>
      <c r="AN1160" s="14"/>
      <c r="AO1160" s="14"/>
      <c r="AP1160" s="19"/>
      <c r="AR1160" s="3"/>
      <c r="AU1160" s="4"/>
      <c r="AY1160" s="138"/>
      <c r="AZ1160" s="13"/>
      <c r="BA1160" s="36"/>
      <c r="BB1160" s="36"/>
      <c r="BC1160" s="36"/>
      <c r="BD1160" s="36"/>
    </row>
    <row r="1161" spans="2:56" ht="18.600000000000001" customHeight="1" thickBot="1">
      <c r="D1161" s="216" t="s">
        <v>87</v>
      </c>
      <c r="E1161" s="217"/>
      <c r="F1161" s="218" t="s">
        <v>88</v>
      </c>
      <c r="G1161" s="219"/>
      <c r="H1161" s="207"/>
      <c r="I1161" s="216" t="s">
        <v>89</v>
      </c>
      <c r="J1161" s="217"/>
      <c r="K1161" s="218" t="s">
        <v>90</v>
      </c>
      <c r="L1161" s="219"/>
      <c r="N1161" s="208" t="s">
        <v>7</v>
      </c>
      <c r="O1161" s="209"/>
      <c r="P1161" s="210" t="s">
        <v>8</v>
      </c>
      <c r="Q1161" s="211"/>
      <c r="S1161" s="216" t="s">
        <v>91</v>
      </c>
      <c r="T1161" s="217"/>
      <c r="U1161" s="218" t="s">
        <v>92</v>
      </c>
      <c r="V1161" s="219"/>
      <c r="W1161" s="22"/>
      <c r="X1161" s="208" t="s">
        <v>93</v>
      </c>
      <c r="Y1161" s="209"/>
      <c r="Z1161" s="210" t="s">
        <v>94</v>
      </c>
      <c r="AA1161" s="211"/>
      <c r="AB1161" s="22"/>
      <c r="AC1161" s="216" t="s">
        <v>3</v>
      </c>
      <c r="AD1161" s="217"/>
      <c r="AE1161" s="218" t="s">
        <v>2</v>
      </c>
      <c r="AF1161" s="219"/>
      <c r="AG1161" s="22"/>
      <c r="AH1161" s="208" t="s">
        <v>95</v>
      </c>
      <c r="AI1161" s="209"/>
      <c r="AJ1161" s="210" t="s">
        <v>96</v>
      </c>
      <c r="AK1161" s="211"/>
      <c r="AL1161" s="22"/>
      <c r="AM1161" s="216" t="s">
        <v>97</v>
      </c>
      <c r="AN1161" s="217"/>
      <c r="AO1161" s="218" t="s">
        <v>98</v>
      </c>
      <c r="AP1161" s="219"/>
      <c r="AR1161" s="208" t="s">
        <v>99</v>
      </c>
      <c r="AS1161" s="209"/>
      <c r="AT1161" s="210" t="s">
        <v>100</v>
      </c>
      <c r="AU1161" s="211"/>
      <c r="AW1161" s="48" t="s">
        <v>10</v>
      </c>
      <c r="AY1161" s="139" t="s">
        <v>47</v>
      </c>
      <c r="AZ1161" s="13"/>
      <c r="BA1161" s="36"/>
      <c r="BB1161" s="36"/>
      <c r="BC1161" s="36"/>
      <c r="BD1161" s="36"/>
    </row>
    <row r="1162" spans="2:56" ht="18.600000000000001" customHeight="1" thickTop="1" thickBot="1">
      <c r="D1162" s="1">
        <v>0</v>
      </c>
      <c r="E1162" s="8">
        <f t="shared" ref="E1162" si="6666">$E$9*$B1159</f>
        <v>1.8814772</v>
      </c>
      <c r="F1162" s="2">
        <v>1</v>
      </c>
      <c r="G1162" s="8">
        <v>0</v>
      </c>
      <c r="I1162" s="1">
        <v>0</v>
      </c>
      <c r="J1162" s="9">
        <v>0</v>
      </c>
      <c r="K1162" s="2">
        <v>1</v>
      </c>
      <c r="L1162" s="8">
        <v>0</v>
      </c>
      <c r="N1162" s="1">
        <f t="shared" ref="N1162" si="6667">D1162*I1159+F1162*I1162-E1162*J1159-G1162*J1162</f>
        <v>0</v>
      </c>
      <c r="O1162" s="9">
        <f t="shared" ref="O1162" si="6668">(D1162*J1159+E1162*I1159+F1162*J1162+G1162*I1162)</f>
        <v>1.8814772</v>
      </c>
      <c r="P1162" s="2">
        <f t="shared" ref="P1162" si="6669">D1162*K1159+F1162*K1162-E1162*L1159-G1162*L1162</f>
        <v>3.6775135016296794</v>
      </c>
      <c r="Q1162" s="8">
        <f t="shared" ref="Q1162" si="6670">(D1162*L1159+E1162*K1159+F1162*L1162+G1162*K1162)</f>
        <v>0</v>
      </c>
      <c r="S1162" s="1">
        <v>0</v>
      </c>
      <c r="T1162" s="8">
        <f t="shared" ref="T1162" si="6671">$T$9*$B1159</f>
        <v>4.0148427999999994</v>
      </c>
      <c r="U1162" s="2">
        <v>1</v>
      </c>
      <c r="V1162" s="8">
        <v>0</v>
      </c>
      <c r="X1162" s="1">
        <f t="shared" ref="X1162" si="6672">N1162*S1159+P1162*S1162-O1162*T1159-Q1162*T1162</f>
        <v>0</v>
      </c>
      <c r="Y1162" s="9">
        <f t="shared" ref="Y1162" si="6673">(N1162*T1159+O1162*S1159+P1162*T1162+Q1162*S1162)</f>
        <v>16.646115803920704</v>
      </c>
      <c r="Z1162" s="2">
        <f t="shared" ref="Z1162" si="6674">N1162*U1159+P1162*U1162-O1162*V1159-Q1162*V1162</f>
        <v>3.6775135016296794</v>
      </c>
      <c r="AA1162" s="8">
        <f t="shared" ref="AA1162" si="6675">(N1162*V1159+O1162*U1159+P1162*V1162+Q1162*U1162)</f>
        <v>0</v>
      </c>
      <c r="AB1162" s="22"/>
      <c r="AC1162" s="1">
        <v>0</v>
      </c>
      <c r="AD1162" s="9">
        <v>0</v>
      </c>
      <c r="AE1162" s="2">
        <v>1</v>
      </c>
      <c r="AF1162" s="8">
        <v>0</v>
      </c>
      <c r="AH1162" s="1">
        <f t="shared" ref="AH1162" si="6676">X1162*AC1159+Z1162*AC1162-Y1162*AD1159-AA1162*AD1162</f>
        <v>0</v>
      </c>
      <c r="AI1162" s="9">
        <f t="shared" ref="AI1162" si="6677">(X1162*AD1159+Y1162*AC1159+Z1162*AD1162+AA1162*AC1162)</f>
        <v>16.646115803920704</v>
      </c>
      <c r="AJ1162" s="2">
        <f t="shared" ref="AJ1162" si="6678">X1162*AE1159+Z1162*AE1162-Y1162*AF1159-AA1162*AF1162</f>
        <v>-41.125354040357493</v>
      </c>
      <c r="AK1162" s="8">
        <f t="shared" ref="AK1162" si="6679">(X1162*AF1159+Y1162*AE1159+Z1162*AF1162+AA1162*AE1162)</f>
        <v>0</v>
      </c>
      <c r="AM1162" s="20">
        <f t="shared" ref="AM1162" si="6680">1/$AN$9</f>
        <v>1</v>
      </c>
      <c r="AN1162" s="27">
        <v>0</v>
      </c>
      <c r="AO1162" s="21">
        <v>1</v>
      </c>
      <c r="AP1162" s="26">
        <v>0</v>
      </c>
      <c r="AR1162" s="1">
        <f t="shared" ref="AR1162" si="6681">AH1162*AM1159+AJ1162*AM1162-AI1162*AN1159-AK1162*AN1162</f>
        <v>-41.125354040357493</v>
      </c>
      <c r="AS1162" s="9">
        <f t="shared" ref="AS1162" si="6682">(AH1162*AN1159+AI1162*AM1159+AJ1162*AN1162+AK1162*AM1162)</f>
        <v>16.646115803920704</v>
      </c>
      <c r="AT1162" s="2">
        <f t="shared" ref="AT1162" si="6683">AH1162*AO1159+AJ1162*AO1162-AI1162*AP1159-AK1162*AP1162</f>
        <v>-41.125354040357493</v>
      </c>
      <c r="AU1162" s="8">
        <f t="shared" ref="AU1162" si="6684">(AH1162*AP1159+AI1162*AO1159+AJ1162*AP1162+AK1162*AO1162)</f>
        <v>0</v>
      </c>
      <c r="AW1162" s="49">
        <f t="shared" ref="AW1162" si="6685">(180/PI())*ATAN(-1*(AS1159/AR1159))</f>
        <v>-68.035555835615881</v>
      </c>
      <c r="AY1162" s="140">
        <f t="shared" ref="AY1162" si="6686">20*LOG(((1-(10^(AW1159/20)^2)*(1-((1-AY1159)/(1+AY1159))^2))^0.5))</f>
        <v>-6.2201204573757406E-3</v>
      </c>
      <c r="AZ1162" s="13"/>
      <c r="BA1162" s="36"/>
      <c r="BB1162" s="36"/>
      <c r="BC1162" s="36"/>
      <c r="BD1162" s="36"/>
    </row>
    <row r="1163" spans="2:56" ht="18.600000000000001" customHeight="1">
      <c r="AY1163" s="37"/>
    </row>
    <row r="1164" spans="2:56" ht="18.600000000000001" customHeight="1" thickBot="1">
      <c r="D1164" s="22" t="s">
        <v>60</v>
      </c>
      <c r="E1164" s="22"/>
      <c r="F1164" s="22"/>
      <c r="G1164" s="22"/>
      <c r="H1164" s="22"/>
      <c r="I1164" s="22" t="s">
        <v>61</v>
      </c>
      <c r="J1164" s="22"/>
      <c r="K1164" s="22"/>
      <c r="L1164" s="22"/>
      <c r="M1164" s="23"/>
      <c r="N1164" s="23"/>
      <c r="O1164" s="28" t="s">
        <v>62</v>
      </c>
      <c r="P1164" s="23"/>
      <c r="Q1164" s="23"/>
      <c r="R1164" s="23"/>
      <c r="S1164" s="22"/>
      <c r="T1164" s="22" t="s">
        <v>63</v>
      </c>
      <c r="U1164" s="23"/>
      <c r="V1164" s="23"/>
      <c r="W1164" s="23"/>
      <c r="X1164" s="23"/>
      <c r="Y1164" s="28" t="s">
        <v>64</v>
      </c>
      <c r="Z1164" s="23"/>
      <c r="AA1164" s="23"/>
      <c r="AB1164" s="23"/>
      <c r="AC1164" s="28" t="s">
        <v>65</v>
      </c>
      <c r="AD1164" s="22"/>
      <c r="AE1164" s="22"/>
      <c r="AF1164" s="22"/>
      <c r="AG1164" s="22"/>
      <c r="AH1164" s="23"/>
      <c r="AI1164" s="28" t="s">
        <v>66</v>
      </c>
      <c r="AJ1164" s="23"/>
      <c r="AK1164" s="23"/>
      <c r="AL1164" s="22"/>
      <c r="AM1164" s="28" t="s">
        <v>67</v>
      </c>
      <c r="AN1164" s="22"/>
      <c r="AO1164" s="23"/>
      <c r="AP1164" s="23"/>
      <c r="AQ1164" s="23"/>
      <c r="AR1164" s="23"/>
      <c r="AS1164" s="28" t="s">
        <v>68</v>
      </c>
      <c r="AT1164" s="23"/>
      <c r="AU1164" s="23"/>
    </row>
    <row r="1165" spans="2:56" ht="18.600000000000001" customHeight="1" thickBot="1">
      <c r="B1165" s="11"/>
      <c r="D1165" s="212" t="s">
        <v>69</v>
      </c>
      <c r="E1165" s="213"/>
      <c r="F1165" s="214" t="s">
        <v>70</v>
      </c>
      <c r="G1165" s="215"/>
      <c r="H1165" s="207"/>
      <c r="I1165" s="212" t="s">
        <v>71</v>
      </c>
      <c r="J1165" s="213"/>
      <c r="K1165" s="214" t="s">
        <v>72</v>
      </c>
      <c r="L1165" s="215"/>
      <c r="M1165" s="23"/>
      <c r="N1165" s="208" t="s">
        <v>73</v>
      </c>
      <c r="O1165" s="209"/>
      <c r="P1165" s="210" t="s">
        <v>74</v>
      </c>
      <c r="Q1165" s="211"/>
      <c r="R1165" s="23"/>
      <c r="S1165" s="212" t="s">
        <v>75</v>
      </c>
      <c r="T1165" s="213"/>
      <c r="U1165" s="214" t="s">
        <v>76</v>
      </c>
      <c r="V1165" s="215"/>
      <c r="W1165" s="22"/>
      <c r="X1165" s="208" t="s">
        <v>77</v>
      </c>
      <c r="Y1165" s="209"/>
      <c r="Z1165" s="210" t="s">
        <v>78</v>
      </c>
      <c r="AA1165" s="211"/>
      <c r="AB1165" s="22"/>
      <c r="AC1165" s="212" t="s">
        <v>79</v>
      </c>
      <c r="AD1165" s="213"/>
      <c r="AE1165" s="214" t="s">
        <v>80</v>
      </c>
      <c r="AF1165" s="215"/>
      <c r="AG1165" s="22"/>
      <c r="AH1165" s="208" t="s">
        <v>81</v>
      </c>
      <c r="AI1165" s="209"/>
      <c r="AJ1165" s="210" t="s">
        <v>82</v>
      </c>
      <c r="AK1165" s="211"/>
      <c r="AL1165" s="22"/>
      <c r="AM1165" s="212" t="s">
        <v>83</v>
      </c>
      <c r="AN1165" s="213"/>
      <c r="AO1165" s="214" t="s">
        <v>84</v>
      </c>
      <c r="AP1165" s="215"/>
      <c r="AQ1165" s="23"/>
      <c r="AR1165" s="208" t="s">
        <v>85</v>
      </c>
      <c r="AS1165" s="209"/>
      <c r="AT1165" s="210" t="s">
        <v>86</v>
      </c>
      <c r="AU1165" s="211"/>
      <c r="AW1165" s="29" t="s">
        <v>4</v>
      </c>
      <c r="AY1165" s="136" t="s">
        <v>46</v>
      </c>
      <c r="AZ1165" s="13"/>
      <c r="BA1165" s="36"/>
      <c r="BB1165" s="36"/>
      <c r="BC1165" s="36"/>
      <c r="BD1165" s="36"/>
    </row>
    <row r="1166" spans="2:56" ht="18.600000000000001" customHeight="1" thickTop="1" thickBot="1">
      <c r="B1166" s="40">
        <v>3.34</v>
      </c>
      <c r="D1166" s="1">
        <v>1</v>
      </c>
      <c r="E1166" s="7">
        <v>0</v>
      </c>
      <c r="F1166" s="2">
        <v>0</v>
      </c>
      <c r="G1166" s="8">
        <v>0</v>
      </c>
      <c r="I1166" s="1">
        <v>1</v>
      </c>
      <c r="J1166" s="9">
        <v>0</v>
      </c>
      <c r="K1166" s="2">
        <v>0</v>
      </c>
      <c r="L1166" s="9">
        <f t="shared" ref="L1166" si="6687">IF(0=(1-$J$9*$K$9*$B1166^2),10^14,$B1166*$K$9/(1-$J$9*$K$9*$B1166^2))</f>
        <v>-1.4071091372247775</v>
      </c>
      <c r="N1166" s="1">
        <f t="shared" ref="N1166" si="6688">D1166*I1166+F1166*I1169-E1166*J1166-G1166*J1169</f>
        <v>1</v>
      </c>
      <c r="O1166" s="9">
        <f t="shared" ref="O1166" si="6689">(D1166*J1166+E1166*I1166+F1166*J1169+G1166*I1169)</f>
        <v>0</v>
      </c>
      <c r="P1166" s="2">
        <f t="shared" ref="P1166" si="6690">D1166*K1166+F1166*K1169-E1166*L1166-G1166*L1169</f>
        <v>0</v>
      </c>
      <c r="Q1166" s="8">
        <f t="shared" ref="Q1166" si="6691">(D1166*L1166+E1166*K1166+F1166*L1169+G1166*K1169)</f>
        <v>-1.4071091372247775</v>
      </c>
      <c r="S1166" s="1">
        <v>1</v>
      </c>
      <c r="T1166" s="7">
        <v>0</v>
      </c>
      <c r="U1166" s="2">
        <v>0</v>
      </c>
      <c r="V1166" s="8">
        <v>0</v>
      </c>
      <c r="X1166" s="1">
        <f t="shared" ref="X1166" si="6692">N1166*S1166+P1166*S1169-O1166*T1166-Q1166*T1169</f>
        <v>6.6833540485722009</v>
      </c>
      <c r="Y1166" s="9">
        <f t="shared" ref="Y1166" si="6693">(N1166*T1166+O1166*S1166+P1166*T1169+Q1166*S1169)</f>
        <v>0</v>
      </c>
      <c r="Z1166" s="2">
        <f t="shared" ref="Z1166" si="6694">N1166*U1166+P1166*U1169-O1166*V1166-Q1166*V1169</f>
        <v>0</v>
      </c>
      <c r="AA1166" s="8">
        <f t="shared" ref="AA1166" si="6695">(N1166*V1166+O1166*U1166+P1166*V1169+Q1166*U1169)</f>
        <v>-1.4071091372247775</v>
      </c>
      <c r="AB1166" s="22"/>
      <c r="AC1166" s="1">
        <v>1</v>
      </c>
      <c r="AD1166" s="9">
        <v>0</v>
      </c>
      <c r="AE1166" s="2">
        <v>0</v>
      </c>
      <c r="AF1166" s="9">
        <f t="shared" ref="AF1166" si="6696">$B1166*$AE$9</f>
        <v>2.7077046</v>
      </c>
      <c r="AH1166" s="1">
        <f t="shared" ref="AH1166" si="6697">X1166*AC1166+Z1166*AC1169-Y1166*AD1166-AA1166*AD1169</f>
        <v>6.6833540485722009</v>
      </c>
      <c r="AI1166" s="9">
        <f t="shared" ref="AI1166" si="6698">(X1166*AD1166+Y1166*AC1166+Z1166*AD1169+AA1166*AC1169)</f>
        <v>0</v>
      </c>
      <c r="AJ1166" s="2">
        <f t="shared" ref="AJ1166" si="6699">X1166*AE1166+Z1166*AE1169-Y1166*AF1166-AA1166*AF1169</f>
        <v>0</v>
      </c>
      <c r="AK1166" s="8">
        <f t="shared" ref="AK1166" si="6700">(X1166*AF1166+Y1166*AE1166+Z1166*AF1169+AA1166*AE1169)</f>
        <v>16.689439363522794</v>
      </c>
      <c r="AM1166" s="18">
        <v>1</v>
      </c>
      <c r="AN1166" s="25">
        <v>0</v>
      </c>
      <c r="AO1166" s="14">
        <v>0</v>
      </c>
      <c r="AP1166" s="24">
        <v>0</v>
      </c>
      <c r="AR1166" s="1">
        <f t="shared" ref="AR1166" si="6701">AH1166*AM1166+AJ1166*AM1169-AI1166*AN1166-AK1166*AN1169</f>
        <v>6.6833540485722009</v>
      </c>
      <c r="AS1166" s="9">
        <f t="shared" ref="AS1166" si="6702">(AH1166*AN1166+AI1166*AM1166+AJ1166*AN1169+AK1166*AM1169)</f>
        <v>16.689439363522794</v>
      </c>
      <c r="AT1166" s="2">
        <f t="shared" ref="AT1166" si="6703">AH1166*AO1166+AJ1166*AO1169-AI1166*AP1166-AK1166*AP1169</f>
        <v>0</v>
      </c>
      <c r="AU1166" s="8">
        <f t="shared" ref="AU1166" si="6704">(AH1166*AP1166+AI1166*AO1166+AJ1166*AP1169+AK1166*AO1169)</f>
        <v>16.689439363522794</v>
      </c>
      <c r="AW1166" s="30">
        <f t="shared" ref="AW1166" si="6705">20*LOG(((1+$AN$9)/$AN$9)/((AR1166+AR1169)^2+(AS1166+AS1169)^2)^0.5)</f>
        <v>-27.649576672299521</v>
      </c>
      <c r="AY1166" s="137">
        <f t="shared" ref="AY1166" si="6706">((AR1166^2+AS1166^2)^0.5)/((AR1169^2+AS1169^2)^0.5)</f>
        <v>0.40169860447654643</v>
      </c>
      <c r="AZ1166" s="13"/>
      <c r="BA1166" s="36"/>
      <c r="BB1166" s="36"/>
      <c r="BC1166" s="36"/>
      <c r="BD1166" s="36"/>
    </row>
    <row r="1167" spans="2:56" ht="18.600000000000001" customHeight="1" thickBot="1">
      <c r="D1167" s="3"/>
      <c r="G1167" s="4"/>
      <c r="I1167" s="3"/>
      <c r="L1167" s="4"/>
      <c r="N1167" s="3"/>
      <c r="Q1167" s="4"/>
      <c r="S1167" s="3"/>
      <c r="V1167" s="4"/>
      <c r="X1167" s="3"/>
      <c r="AA1167" s="4"/>
      <c r="AC1167" s="3"/>
      <c r="AF1167" s="4"/>
      <c r="AH1167" s="3"/>
      <c r="AK1167" s="4"/>
      <c r="AM1167" s="18"/>
      <c r="AN1167" s="14"/>
      <c r="AO1167" s="14"/>
      <c r="AP1167" s="19"/>
      <c r="AR1167" s="3"/>
      <c r="AU1167" s="4"/>
      <c r="AY1167" s="138"/>
      <c r="AZ1167" s="13"/>
      <c r="BA1167" s="36"/>
      <c r="BB1167" s="36"/>
      <c r="BC1167" s="36"/>
      <c r="BD1167" s="36"/>
    </row>
    <row r="1168" spans="2:56" ht="18.600000000000001" customHeight="1" thickBot="1">
      <c r="D1168" s="216" t="s">
        <v>87</v>
      </c>
      <c r="E1168" s="217"/>
      <c r="F1168" s="218" t="s">
        <v>88</v>
      </c>
      <c r="G1168" s="219"/>
      <c r="H1168" s="207"/>
      <c r="I1168" s="216" t="s">
        <v>89</v>
      </c>
      <c r="J1168" s="217"/>
      <c r="K1168" s="218" t="s">
        <v>90</v>
      </c>
      <c r="L1168" s="219"/>
      <c r="N1168" s="208" t="s">
        <v>7</v>
      </c>
      <c r="O1168" s="209"/>
      <c r="P1168" s="210" t="s">
        <v>8</v>
      </c>
      <c r="Q1168" s="211"/>
      <c r="S1168" s="216" t="s">
        <v>91</v>
      </c>
      <c r="T1168" s="217"/>
      <c r="U1168" s="218" t="s">
        <v>92</v>
      </c>
      <c r="V1168" s="219"/>
      <c r="W1168" s="22"/>
      <c r="X1168" s="208" t="s">
        <v>93</v>
      </c>
      <c r="Y1168" s="209"/>
      <c r="Z1168" s="210" t="s">
        <v>94</v>
      </c>
      <c r="AA1168" s="211"/>
      <c r="AB1168" s="22"/>
      <c r="AC1168" s="216" t="s">
        <v>3</v>
      </c>
      <c r="AD1168" s="217"/>
      <c r="AE1168" s="218" t="s">
        <v>2</v>
      </c>
      <c r="AF1168" s="219"/>
      <c r="AG1168" s="22"/>
      <c r="AH1168" s="208" t="s">
        <v>95</v>
      </c>
      <c r="AI1168" s="209"/>
      <c r="AJ1168" s="210" t="s">
        <v>96</v>
      </c>
      <c r="AK1168" s="211"/>
      <c r="AL1168" s="22"/>
      <c r="AM1168" s="216" t="s">
        <v>97</v>
      </c>
      <c r="AN1168" s="217"/>
      <c r="AO1168" s="218" t="s">
        <v>98</v>
      </c>
      <c r="AP1168" s="219"/>
      <c r="AR1168" s="208" t="s">
        <v>99</v>
      </c>
      <c r="AS1168" s="209"/>
      <c r="AT1168" s="210" t="s">
        <v>100</v>
      </c>
      <c r="AU1168" s="211"/>
      <c r="AW1168" s="48" t="s">
        <v>10</v>
      </c>
      <c r="AY1168" s="139" t="s">
        <v>47</v>
      </c>
      <c r="AZ1168" s="13"/>
      <c r="BA1168" s="36"/>
      <c r="BB1168" s="36"/>
      <c r="BC1168" s="36"/>
      <c r="BD1168" s="36"/>
    </row>
    <row r="1169" spans="2:56" ht="18.600000000000001" customHeight="1" thickTop="1" thickBot="1">
      <c r="D1169" s="1">
        <v>0</v>
      </c>
      <c r="E1169" s="8">
        <f t="shared" ref="E1169" si="6707">$E$9*$B1166</f>
        <v>1.8928114</v>
      </c>
      <c r="F1169" s="2">
        <v>1</v>
      </c>
      <c r="G1169" s="8">
        <v>0</v>
      </c>
      <c r="I1169" s="1">
        <v>0</v>
      </c>
      <c r="J1169" s="9">
        <v>0</v>
      </c>
      <c r="K1169" s="2">
        <v>1</v>
      </c>
      <c r="L1169" s="8">
        <v>0</v>
      </c>
      <c r="N1169" s="1">
        <f t="shared" ref="N1169" si="6708">D1169*I1166+F1169*I1169-E1169*J1166-G1169*J1169</f>
        <v>0</v>
      </c>
      <c r="O1169" s="9">
        <f t="shared" ref="O1169" si="6709">(D1169*J1166+E1169*I1166+F1169*J1169+G1169*I1169)</f>
        <v>1.8928114</v>
      </c>
      <c r="P1169" s="2">
        <f t="shared" ref="P1169" si="6710">D1169*K1166+F1169*K1169-E1169*L1166-G1169*L1169</f>
        <v>3.6633922159832233</v>
      </c>
      <c r="Q1169" s="8">
        <f t="shared" ref="Q1169" si="6711">(D1169*L1166+E1169*K1166+F1169*L1169+G1169*K1169)</f>
        <v>0</v>
      </c>
      <c r="S1169" s="1">
        <v>0</v>
      </c>
      <c r="T1169" s="8">
        <f t="shared" ref="T1169" si="6712">$T$9*$B1166</f>
        <v>4.0390286</v>
      </c>
      <c r="U1169" s="2">
        <v>1</v>
      </c>
      <c r="V1169" s="8">
        <v>0</v>
      </c>
      <c r="X1169" s="1">
        <f t="shared" ref="X1169" si="6713">N1169*S1166+P1169*S1169-O1169*T1166-Q1169*T1169</f>
        <v>0</v>
      </c>
      <c r="Y1169" s="9">
        <f t="shared" ref="Y1169" si="6714">(N1169*T1166+O1169*S1166+P1169*T1169+Q1169*S1169)</f>
        <v>16.689357333373618</v>
      </c>
      <c r="Z1169" s="2">
        <f t="shared" ref="Z1169" si="6715">N1169*U1166+P1169*U1169-O1169*V1166-Q1169*V1169</f>
        <v>3.6633922159832233</v>
      </c>
      <c r="AA1169" s="8">
        <f t="shared" ref="AA1169" si="6716">(N1169*V1166+O1169*U1166+P1169*V1169+Q1169*U1169)</f>
        <v>0</v>
      </c>
      <c r="AB1169" s="22"/>
      <c r="AC1169" s="1">
        <v>0</v>
      </c>
      <c r="AD1169" s="9">
        <v>0</v>
      </c>
      <c r="AE1169" s="2">
        <v>1</v>
      </c>
      <c r="AF1169" s="8">
        <v>0</v>
      </c>
      <c r="AH1169" s="1">
        <f t="shared" ref="AH1169" si="6717">X1169*AC1166+Z1169*AC1169-Y1169*AD1166-AA1169*AD1169</f>
        <v>0</v>
      </c>
      <c r="AI1169" s="9">
        <f t="shared" ref="AI1169" si="6718">(X1169*AD1166+Y1169*AC1166+Z1169*AD1169+AA1169*AC1169)</f>
        <v>16.689357333373618</v>
      </c>
      <c r="AJ1169" s="2">
        <f t="shared" ref="AJ1169" si="6719">X1169*AE1166+Z1169*AE1169-Y1169*AF1166-AA1169*AF1169</f>
        <v>-41.526457406636254</v>
      </c>
      <c r="AK1169" s="8">
        <f t="shared" ref="AK1169" si="6720">(X1169*AF1166+Y1169*AE1166+Z1169*AF1169+AA1169*AE1169)</f>
        <v>0</v>
      </c>
      <c r="AM1169" s="20">
        <f t="shared" ref="AM1169" si="6721">1/$AN$9</f>
        <v>1</v>
      </c>
      <c r="AN1169" s="27">
        <v>0</v>
      </c>
      <c r="AO1169" s="21">
        <v>1</v>
      </c>
      <c r="AP1169" s="26">
        <v>0</v>
      </c>
      <c r="AR1169" s="1">
        <f t="shared" ref="AR1169" si="6722">AH1169*AM1166+AJ1169*AM1169-AI1169*AN1166-AK1169*AN1169</f>
        <v>-41.526457406636254</v>
      </c>
      <c r="AS1169" s="9">
        <f t="shared" ref="AS1169" si="6723">(AH1169*AN1166+AI1169*AM1166+AJ1169*AN1169+AK1169*AM1169)</f>
        <v>16.689357333373618</v>
      </c>
      <c r="AT1169" s="2">
        <f t="shared" ref="AT1169" si="6724">AH1169*AO1166+AJ1169*AO1169-AI1169*AP1166-AK1169*AP1169</f>
        <v>-41.526457406636254</v>
      </c>
      <c r="AU1169" s="8">
        <f t="shared" ref="AU1169" si="6725">(AH1169*AP1166+AI1169*AO1166+AJ1169*AP1169+AK1169*AO1169)</f>
        <v>0</v>
      </c>
      <c r="AW1169" s="49">
        <f t="shared" ref="AW1169" si="6726">(180/PI())*ATAN(-1*(AS1166/AR1166))</f>
        <v>-68.17616580279045</v>
      </c>
      <c r="AY1169" s="140">
        <f t="shared" ref="AY1169" si="6727">20*LOG(((1-(10^(AW1166/20)^2)*(1-((1-AY1166)/(1+AY1166))^2))^0.5))</f>
        <v>-6.1063677971908495E-3</v>
      </c>
      <c r="AZ1169" s="13"/>
      <c r="BA1169" s="36"/>
      <c r="BB1169" s="36"/>
      <c r="BC1169" s="36"/>
      <c r="BD1169" s="36"/>
    </row>
    <row r="1170" spans="2:56" ht="18.600000000000001" customHeight="1">
      <c r="AY1170" s="37"/>
    </row>
    <row r="1171" spans="2:56" ht="18.600000000000001" customHeight="1" thickBot="1">
      <c r="D1171" s="22" t="s">
        <v>60</v>
      </c>
      <c r="E1171" s="22"/>
      <c r="F1171" s="22"/>
      <c r="G1171" s="22"/>
      <c r="H1171" s="22"/>
      <c r="I1171" s="22" t="s">
        <v>61</v>
      </c>
      <c r="J1171" s="22"/>
      <c r="K1171" s="22"/>
      <c r="L1171" s="22"/>
      <c r="M1171" s="23"/>
      <c r="N1171" s="23"/>
      <c r="O1171" s="28" t="s">
        <v>62</v>
      </c>
      <c r="P1171" s="23"/>
      <c r="Q1171" s="23"/>
      <c r="R1171" s="23"/>
      <c r="S1171" s="22"/>
      <c r="T1171" s="22" t="s">
        <v>63</v>
      </c>
      <c r="U1171" s="23"/>
      <c r="V1171" s="23"/>
      <c r="W1171" s="23"/>
      <c r="X1171" s="23"/>
      <c r="Y1171" s="28" t="s">
        <v>64</v>
      </c>
      <c r="Z1171" s="23"/>
      <c r="AA1171" s="23"/>
      <c r="AB1171" s="23"/>
      <c r="AC1171" s="28" t="s">
        <v>65</v>
      </c>
      <c r="AD1171" s="22"/>
      <c r="AE1171" s="22"/>
      <c r="AF1171" s="22"/>
      <c r="AG1171" s="22"/>
      <c r="AH1171" s="23"/>
      <c r="AI1171" s="28" t="s">
        <v>66</v>
      </c>
      <c r="AJ1171" s="23"/>
      <c r="AK1171" s="23"/>
      <c r="AL1171" s="22"/>
      <c r="AM1171" s="28" t="s">
        <v>67</v>
      </c>
      <c r="AN1171" s="22"/>
      <c r="AO1171" s="23"/>
      <c r="AP1171" s="23"/>
      <c r="AQ1171" s="23"/>
      <c r="AR1171" s="23"/>
      <c r="AS1171" s="28" t="s">
        <v>68</v>
      </c>
      <c r="AT1171" s="23"/>
      <c r="AU1171" s="23"/>
    </row>
    <row r="1172" spans="2:56" ht="18.600000000000001" customHeight="1" thickBot="1">
      <c r="B1172" s="11"/>
      <c r="D1172" s="212" t="s">
        <v>69</v>
      </c>
      <c r="E1172" s="213"/>
      <c r="F1172" s="214" t="s">
        <v>70</v>
      </c>
      <c r="G1172" s="215"/>
      <c r="H1172" s="207"/>
      <c r="I1172" s="212" t="s">
        <v>71</v>
      </c>
      <c r="J1172" s="213"/>
      <c r="K1172" s="214" t="s">
        <v>72</v>
      </c>
      <c r="L1172" s="215"/>
      <c r="M1172" s="23"/>
      <c r="N1172" s="208" t="s">
        <v>73</v>
      </c>
      <c r="O1172" s="209"/>
      <c r="P1172" s="210" t="s">
        <v>74</v>
      </c>
      <c r="Q1172" s="211"/>
      <c r="R1172" s="23"/>
      <c r="S1172" s="212" t="s">
        <v>75</v>
      </c>
      <c r="T1172" s="213"/>
      <c r="U1172" s="214" t="s">
        <v>76</v>
      </c>
      <c r="V1172" s="215"/>
      <c r="W1172" s="22"/>
      <c r="X1172" s="208" t="s">
        <v>77</v>
      </c>
      <c r="Y1172" s="209"/>
      <c r="Z1172" s="210" t="s">
        <v>78</v>
      </c>
      <c r="AA1172" s="211"/>
      <c r="AB1172" s="22"/>
      <c r="AC1172" s="212" t="s">
        <v>79</v>
      </c>
      <c r="AD1172" s="213"/>
      <c r="AE1172" s="214" t="s">
        <v>80</v>
      </c>
      <c r="AF1172" s="215"/>
      <c r="AG1172" s="22"/>
      <c r="AH1172" s="208" t="s">
        <v>81</v>
      </c>
      <c r="AI1172" s="209"/>
      <c r="AJ1172" s="210" t="s">
        <v>82</v>
      </c>
      <c r="AK1172" s="211"/>
      <c r="AL1172" s="22"/>
      <c r="AM1172" s="212" t="s">
        <v>83</v>
      </c>
      <c r="AN1172" s="213"/>
      <c r="AO1172" s="214" t="s">
        <v>84</v>
      </c>
      <c r="AP1172" s="215"/>
      <c r="AQ1172" s="23"/>
      <c r="AR1172" s="208" t="s">
        <v>85</v>
      </c>
      <c r="AS1172" s="209"/>
      <c r="AT1172" s="210" t="s">
        <v>86</v>
      </c>
      <c r="AU1172" s="211"/>
      <c r="AW1172" s="29" t="s">
        <v>4</v>
      </c>
      <c r="AY1172" s="136" t="s">
        <v>46</v>
      </c>
      <c r="AZ1172" s="13"/>
      <c r="BA1172" s="36"/>
      <c r="BB1172" s="36"/>
      <c r="BC1172" s="36"/>
      <c r="BD1172" s="36"/>
    </row>
    <row r="1173" spans="2:56" ht="18.600000000000001" customHeight="1" thickTop="1" thickBot="1">
      <c r="B1173" s="40">
        <v>3.36</v>
      </c>
      <c r="D1173" s="1">
        <v>1</v>
      </c>
      <c r="E1173" s="7">
        <v>0</v>
      </c>
      <c r="F1173" s="2">
        <v>0</v>
      </c>
      <c r="G1173" s="8">
        <v>0</v>
      </c>
      <c r="I1173" s="1">
        <v>1</v>
      </c>
      <c r="J1173" s="9">
        <v>0</v>
      </c>
      <c r="K1173" s="2">
        <v>0</v>
      </c>
      <c r="L1173" s="9">
        <f t="shared" ref="L1173" si="6728">IF(0=(1-$J$9*$K$9*$B1173^2),10^14,$B1173*$K$9/(1-$J$9*$K$9*$B1173^2))</f>
        <v>-1.3915252045498281</v>
      </c>
      <c r="N1173" s="1">
        <f t="shared" ref="N1173" si="6729">D1173*I1173+F1173*I1176-E1173*J1173-G1173*J1176</f>
        <v>1</v>
      </c>
      <c r="O1173" s="9">
        <f t="shared" ref="O1173" si="6730">(D1173*J1173+E1173*I1173+F1173*J1176+G1173*I1176)</f>
        <v>0</v>
      </c>
      <c r="P1173" s="2">
        <f t="shared" ref="P1173" si="6731">D1173*K1173+F1173*K1176-E1173*L1173-G1173*L1176</f>
        <v>0</v>
      </c>
      <c r="Q1173" s="8">
        <f t="shared" ref="Q1173" si="6732">(D1173*L1173+E1173*K1173+F1173*L1176+G1173*K1176)</f>
        <v>-1.3915252045498281</v>
      </c>
      <c r="S1173" s="1">
        <v>1</v>
      </c>
      <c r="T1173" s="7">
        <v>0</v>
      </c>
      <c r="U1173" s="2">
        <v>0</v>
      </c>
      <c r="V1173" s="8">
        <v>0</v>
      </c>
      <c r="X1173" s="1">
        <f t="shared" ref="X1173" si="6733">N1173*S1173+P1173*S1176-O1173*T1173-Q1173*T1176</f>
        <v>6.6540652490898067</v>
      </c>
      <c r="Y1173" s="9">
        <f t="shared" ref="Y1173" si="6734">(N1173*T1173+O1173*S1173+P1173*T1176+Q1173*S1176)</f>
        <v>0</v>
      </c>
      <c r="Z1173" s="2">
        <f t="shared" ref="Z1173" si="6735">N1173*U1173+P1173*U1176-O1173*V1173-Q1173*V1176</f>
        <v>0</v>
      </c>
      <c r="AA1173" s="8">
        <f t="shared" ref="AA1173" si="6736">(N1173*V1173+O1173*U1173+P1173*V1176+Q1173*U1176)</f>
        <v>-1.3915252045498281</v>
      </c>
      <c r="AB1173" s="22"/>
      <c r="AC1173" s="1">
        <v>1</v>
      </c>
      <c r="AD1173" s="9">
        <v>0</v>
      </c>
      <c r="AE1173" s="2">
        <v>0</v>
      </c>
      <c r="AF1173" s="9">
        <f t="shared" ref="AF1173" si="6737">$B1173*$AE$9</f>
        <v>2.7239184000000001</v>
      </c>
      <c r="AH1173" s="1">
        <f t="shared" ref="AH1173" si="6738">X1173*AC1173+Z1173*AC1176-Y1173*AD1173-AA1173*AD1176</f>
        <v>6.6540652490898067</v>
      </c>
      <c r="AI1173" s="9">
        <f t="shared" ref="AI1173" si="6739">(X1173*AD1173+Y1173*AC1173+Z1173*AD1176+AA1173*AC1176)</f>
        <v>0</v>
      </c>
      <c r="AJ1173" s="2">
        <f t="shared" ref="AJ1173" si="6740">X1173*AE1173+Z1173*AE1176-Y1173*AF1173-AA1173*AF1176</f>
        <v>0</v>
      </c>
      <c r="AK1173" s="8">
        <f t="shared" ref="AK1173" si="6741">(X1173*AF1173+Y1173*AE1173+Z1173*AF1176+AA1173*AE1176)</f>
        <v>16.733605562246478</v>
      </c>
      <c r="AM1173" s="18">
        <v>1</v>
      </c>
      <c r="AN1173" s="25">
        <v>0</v>
      </c>
      <c r="AO1173" s="14">
        <v>0</v>
      </c>
      <c r="AP1173" s="24">
        <v>0</v>
      </c>
      <c r="AR1173" s="1">
        <f t="shared" ref="AR1173" si="6742">AH1173*AM1173+AJ1173*AM1176-AI1173*AN1173-AK1173*AN1176</f>
        <v>6.6540652490898067</v>
      </c>
      <c r="AS1173" s="9">
        <f t="shared" ref="AS1173" si="6743">(AH1173*AN1173+AI1173*AM1173+AJ1173*AN1176+AK1173*AM1176)</f>
        <v>16.733605562246478</v>
      </c>
      <c r="AT1173" s="2">
        <f t="shared" ref="AT1173" si="6744">AH1173*AO1173+AJ1173*AO1176-AI1173*AP1173-AK1173*AP1176</f>
        <v>0</v>
      </c>
      <c r="AU1173" s="8">
        <f t="shared" ref="AU1173" si="6745">(AH1173*AP1173+AI1173*AO1173+AJ1173*AP1176+AK1173*AO1176)</f>
        <v>16.733605562246478</v>
      </c>
      <c r="AW1173" s="30">
        <f t="shared" ref="AW1173" si="6746">20*LOG(((1+$AN$9)/$AN$9)/((AR1173+AR1176)^2+(AS1173+AS1176)^2)^0.5)</f>
        <v>-27.716824328008094</v>
      </c>
      <c r="AY1173" s="137">
        <f t="shared" ref="AY1173" si="6747">((AR1173^2+AS1173^2)^0.5)/((AR1176^2+AS1176^2)^0.5)</f>
        <v>0.39887849367888867</v>
      </c>
      <c r="AZ1173" s="13"/>
      <c r="BA1173" s="36"/>
      <c r="BB1173" s="36"/>
      <c r="BC1173" s="36"/>
      <c r="BD1173" s="36"/>
    </row>
    <row r="1174" spans="2:56" ht="18.600000000000001" customHeight="1" thickBot="1">
      <c r="D1174" s="3"/>
      <c r="G1174" s="4"/>
      <c r="I1174" s="3"/>
      <c r="L1174" s="4"/>
      <c r="N1174" s="3"/>
      <c r="Q1174" s="4"/>
      <c r="S1174" s="3"/>
      <c r="V1174" s="4"/>
      <c r="X1174" s="3"/>
      <c r="AA1174" s="4"/>
      <c r="AC1174" s="3"/>
      <c r="AF1174" s="4"/>
      <c r="AH1174" s="3"/>
      <c r="AK1174" s="4"/>
      <c r="AM1174" s="18"/>
      <c r="AN1174" s="14"/>
      <c r="AO1174" s="14"/>
      <c r="AP1174" s="19"/>
      <c r="AR1174" s="3"/>
      <c r="AU1174" s="4"/>
      <c r="AY1174" s="138"/>
      <c r="AZ1174" s="13"/>
      <c r="BA1174" s="36"/>
      <c r="BB1174" s="36"/>
      <c r="BC1174" s="36"/>
      <c r="BD1174" s="36"/>
    </row>
    <row r="1175" spans="2:56" ht="18.600000000000001" customHeight="1" thickBot="1">
      <c r="D1175" s="216" t="s">
        <v>87</v>
      </c>
      <c r="E1175" s="217"/>
      <c r="F1175" s="218" t="s">
        <v>88</v>
      </c>
      <c r="G1175" s="219"/>
      <c r="H1175" s="207"/>
      <c r="I1175" s="216" t="s">
        <v>89</v>
      </c>
      <c r="J1175" s="217"/>
      <c r="K1175" s="218" t="s">
        <v>90</v>
      </c>
      <c r="L1175" s="219"/>
      <c r="N1175" s="208" t="s">
        <v>7</v>
      </c>
      <c r="O1175" s="209"/>
      <c r="P1175" s="210" t="s">
        <v>8</v>
      </c>
      <c r="Q1175" s="211"/>
      <c r="S1175" s="216" t="s">
        <v>91</v>
      </c>
      <c r="T1175" s="217"/>
      <c r="U1175" s="218" t="s">
        <v>92</v>
      </c>
      <c r="V1175" s="219"/>
      <c r="W1175" s="22"/>
      <c r="X1175" s="208" t="s">
        <v>93</v>
      </c>
      <c r="Y1175" s="209"/>
      <c r="Z1175" s="210" t="s">
        <v>94</v>
      </c>
      <c r="AA1175" s="211"/>
      <c r="AB1175" s="22"/>
      <c r="AC1175" s="216" t="s">
        <v>3</v>
      </c>
      <c r="AD1175" s="217"/>
      <c r="AE1175" s="218" t="s">
        <v>2</v>
      </c>
      <c r="AF1175" s="219"/>
      <c r="AG1175" s="22"/>
      <c r="AH1175" s="208" t="s">
        <v>95</v>
      </c>
      <c r="AI1175" s="209"/>
      <c r="AJ1175" s="210" t="s">
        <v>96</v>
      </c>
      <c r="AK1175" s="211"/>
      <c r="AL1175" s="22"/>
      <c r="AM1175" s="216" t="s">
        <v>97</v>
      </c>
      <c r="AN1175" s="217"/>
      <c r="AO1175" s="218" t="s">
        <v>98</v>
      </c>
      <c r="AP1175" s="219"/>
      <c r="AR1175" s="208" t="s">
        <v>99</v>
      </c>
      <c r="AS1175" s="209"/>
      <c r="AT1175" s="210" t="s">
        <v>100</v>
      </c>
      <c r="AU1175" s="211"/>
      <c r="AW1175" s="48" t="s">
        <v>10</v>
      </c>
      <c r="AY1175" s="139" t="s">
        <v>47</v>
      </c>
      <c r="AZ1175" s="13"/>
      <c r="BA1175" s="36"/>
      <c r="BB1175" s="36"/>
      <c r="BC1175" s="36"/>
      <c r="BD1175" s="36"/>
    </row>
    <row r="1176" spans="2:56" ht="18.600000000000001" customHeight="1" thickTop="1" thickBot="1">
      <c r="D1176" s="1">
        <v>0</v>
      </c>
      <c r="E1176" s="8">
        <f t="shared" ref="E1176" si="6748">$E$9*$B1173</f>
        <v>1.9041456000000001</v>
      </c>
      <c r="F1176" s="2">
        <v>1</v>
      </c>
      <c r="G1176" s="8">
        <v>0</v>
      </c>
      <c r="I1176" s="1">
        <v>0</v>
      </c>
      <c r="J1176" s="9">
        <v>0</v>
      </c>
      <c r="K1176" s="2">
        <v>1</v>
      </c>
      <c r="L1176" s="8">
        <v>0</v>
      </c>
      <c r="N1176" s="1">
        <f t="shared" ref="N1176" si="6749">D1176*I1173+F1176*I1176-E1176*J1173-G1176*J1176</f>
        <v>0</v>
      </c>
      <c r="O1176" s="9">
        <f t="shared" ref="O1176" si="6750">(D1176*J1173+E1176*I1173+F1176*J1176+G1176*I1176)</f>
        <v>1.9041456000000001</v>
      </c>
      <c r="P1176" s="2">
        <f t="shared" ref="P1176" si="6751">D1176*K1173+F1176*K1176-E1176*L1173-G1176*L1176</f>
        <v>3.6496665955326555</v>
      </c>
      <c r="Q1176" s="8">
        <f t="shared" ref="Q1176" si="6752">(D1176*L1173+E1176*K1173+F1176*L1176+G1176*K1176)</f>
        <v>0</v>
      </c>
      <c r="S1176" s="1">
        <v>0</v>
      </c>
      <c r="T1176" s="8">
        <f t="shared" ref="T1176" si="6753">$T$9*$B1173</f>
        <v>4.0632143999999997</v>
      </c>
      <c r="U1176" s="2">
        <v>1</v>
      </c>
      <c r="V1176" s="8">
        <v>0</v>
      </c>
      <c r="X1176" s="1">
        <f t="shared" ref="X1176" si="6754">N1176*S1173+P1176*S1176-O1176*T1173-Q1176*T1176</f>
        <v>0</v>
      </c>
      <c r="Y1176" s="9">
        <f t="shared" ref="Y1176" si="6755">(N1176*T1173+O1176*S1173+P1176*T1176+Q1176*S1176)</f>
        <v>16.733523466167259</v>
      </c>
      <c r="Z1176" s="2">
        <f t="shared" ref="Z1176" si="6756">N1176*U1173+P1176*U1176-O1176*V1173-Q1176*V1176</f>
        <v>3.6496665955326555</v>
      </c>
      <c r="AA1176" s="8">
        <f t="shared" ref="AA1176" si="6757">(N1176*V1173+O1176*U1173+P1176*V1176+Q1176*U1176)</f>
        <v>0</v>
      </c>
      <c r="AB1176" s="22"/>
      <c r="AC1176" s="1">
        <v>0</v>
      </c>
      <c r="AD1176" s="9">
        <v>0</v>
      </c>
      <c r="AE1176" s="2">
        <v>1</v>
      </c>
      <c r="AF1176" s="8">
        <v>0</v>
      </c>
      <c r="AH1176" s="1">
        <f t="shared" ref="AH1176" si="6758">X1176*AC1173+Z1176*AC1176-Y1176*AD1173-AA1176*AD1176</f>
        <v>0</v>
      </c>
      <c r="AI1176" s="9">
        <f t="shared" ref="AI1176" si="6759">(X1176*AD1173+Y1176*AC1173+Z1176*AD1176+AA1176*AC1176)</f>
        <v>16.733523466167259</v>
      </c>
      <c r="AJ1176" s="2">
        <f t="shared" ref="AJ1176" si="6760">X1176*AE1173+Z1176*AE1176-Y1176*AF1173-AA1176*AF1176</f>
        <v>-41.931085870792117</v>
      </c>
      <c r="AK1176" s="8">
        <f t="shared" ref="AK1176" si="6761">(X1176*AF1173+Y1176*AE1173+Z1176*AF1176+AA1176*AE1176)</f>
        <v>0</v>
      </c>
      <c r="AM1176" s="20">
        <f t="shared" ref="AM1176" si="6762">1/$AN$9</f>
        <v>1</v>
      </c>
      <c r="AN1176" s="27">
        <v>0</v>
      </c>
      <c r="AO1176" s="21">
        <v>1</v>
      </c>
      <c r="AP1176" s="26">
        <v>0</v>
      </c>
      <c r="AR1176" s="1">
        <f t="shared" ref="AR1176" si="6763">AH1176*AM1173+AJ1176*AM1176-AI1176*AN1173-AK1176*AN1176</f>
        <v>-41.931085870792117</v>
      </c>
      <c r="AS1176" s="9">
        <f t="shared" ref="AS1176" si="6764">(AH1176*AN1173+AI1176*AM1173+AJ1176*AN1176+AK1176*AM1176)</f>
        <v>16.733523466167259</v>
      </c>
      <c r="AT1176" s="2">
        <f t="shared" ref="AT1176" si="6765">AH1176*AO1173+AJ1176*AO1176-AI1176*AP1173-AK1176*AP1176</f>
        <v>-41.931085870792117</v>
      </c>
      <c r="AU1176" s="8">
        <f t="shared" ref="AU1176" si="6766">(AH1176*AP1173+AI1176*AO1173+AJ1176*AP1176+AK1176*AO1176)</f>
        <v>0</v>
      </c>
      <c r="AW1176" s="49">
        <f t="shared" ref="AW1176" si="6767">(180/PI())*ATAN(-1*(AS1173/AR1173))</f>
        <v>-68.314914539230159</v>
      </c>
      <c r="AY1176" s="140">
        <f t="shared" ref="AY1176" si="6768">20*LOG(((1-(10^(AW1173/20)^2)*(1-((1-AY1173)/(1+AY1173))^2))^0.5))</f>
        <v>-5.9943512443348546E-3</v>
      </c>
      <c r="AZ1176" s="13"/>
      <c r="BA1176" s="36"/>
      <c r="BB1176" s="36"/>
      <c r="BC1176" s="36"/>
      <c r="BD1176" s="36"/>
    </row>
    <row r="1177" spans="2:56" ht="18.600000000000001" customHeight="1">
      <c r="AY1177" s="37"/>
    </row>
    <row r="1178" spans="2:56" ht="18.600000000000001" customHeight="1" thickBot="1">
      <c r="D1178" s="22" t="s">
        <v>60</v>
      </c>
      <c r="E1178" s="22"/>
      <c r="F1178" s="22"/>
      <c r="G1178" s="22"/>
      <c r="H1178" s="22"/>
      <c r="I1178" s="22" t="s">
        <v>61</v>
      </c>
      <c r="J1178" s="22"/>
      <c r="K1178" s="22"/>
      <c r="L1178" s="22"/>
      <c r="M1178" s="23"/>
      <c r="N1178" s="23"/>
      <c r="O1178" s="28" t="s">
        <v>62</v>
      </c>
      <c r="P1178" s="23"/>
      <c r="Q1178" s="23"/>
      <c r="R1178" s="23"/>
      <c r="S1178" s="22"/>
      <c r="T1178" s="22" t="s">
        <v>63</v>
      </c>
      <c r="U1178" s="23"/>
      <c r="V1178" s="23"/>
      <c r="W1178" s="23"/>
      <c r="X1178" s="23"/>
      <c r="Y1178" s="28" t="s">
        <v>64</v>
      </c>
      <c r="Z1178" s="23"/>
      <c r="AA1178" s="23"/>
      <c r="AB1178" s="23"/>
      <c r="AC1178" s="28" t="s">
        <v>65</v>
      </c>
      <c r="AD1178" s="22"/>
      <c r="AE1178" s="22"/>
      <c r="AF1178" s="22"/>
      <c r="AG1178" s="22"/>
      <c r="AH1178" s="23"/>
      <c r="AI1178" s="28" t="s">
        <v>66</v>
      </c>
      <c r="AJ1178" s="23"/>
      <c r="AK1178" s="23"/>
      <c r="AL1178" s="22"/>
      <c r="AM1178" s="28" t="s">
        <v>67</v>
      </c>
      <c r="AN1178" s="22"/>
      <c r="AO1178" s="23"/>
      <c r="AP1178" s="23"/>
      <c r="AQ1178" s="23"/>
      <c r="AR1178" s="23"/>
      <c r="AS1178" s="28" t="s">
        <v>68</v>
      </c>
      <c r="AT1178" s="23"/>
      <c r="AU1178" s="23"/>
    </row>
    <row r="1179" spans="2:56" ht="18.600000000000001" customHeight="1" thickBot="1">
      <c r="B1179" s="11"/>
      <c r="D1179" s="212" t="s">
        <v>69</v>
      </c>
      <c r="E1179" s="213"/>
      <c r="F1179" s="214" t="s">
        <v>70</v>
      </c>
      <c r="G1179" s="215"/>
      <c r="H1179" s="207"/>
      <c r="I1179" s="212" t="s">
        <v>71</v>
      </c>
      <c r="J1179" s="213"/>
      <c r="K1179" s="214" t="s">
        <v>72</v>
      </c>
      <c r="L1179" s="215"/>
      <c r="M1179" s="23"/>
      <c r="N1179" s="208" t="s">
        <v>73</v>
      </c>
      <c r="O1179" s="209"/>
      <c r="P1179" s="210" t="s">
        <v>74</v>
      </c>
      <c r="Q1179" s="211"/>
      <c r="R1179" s="23"/>
      <c r="S1179" s="212" t="s">
        <v>75</v>
      </c>
      <c r="T1179" s="213"/>
      <c r="U1179" s="214" t="s">
        <v>76</v>
      </c>
      <c r="V1179" s="215"/>
      <c r="W1179" s="22"/>
      <c r="X1179" s="208" t="s">
        <v>77</v>
      </c>
      <c r="Y1179" s="209"/>
      <c r="Z1179" s="210" t="s">
        <v>78</v>
      </c>
      <c r="AA1179" s="211"/>
      <c r="AB1179" s="22"/>
      <c r="AC1179" s="212" t="s">
        <v>79</v>
      </c>
      <c r="AD1179" s="213"/>
      <c r="AE1179" s="214" t="s">
        <v>80</v>
      </c>
      <c r="AF1179" s="215"/>
      <c r="AG1179" s="22"/>
      <c r="AH1179" s="208" t="s">
        <v>81</v>
      </c>
      <c r="AI1179" s="209"/>
      <c r="AJ1179" s="210" t="s">
        <v>82</v>
      </c>
      <c r="AK1179" s="211"/>
      <c r="AL1179" s="22"/>
      <c r="AM1179" s="212" t="s">
        <v>83</v>
      </c>
      <c r="AN1179" s="213"/>
      <c r="AO1179" s="214" t="s">
        <v>84</v>
      </c>
      <c r="AP1179" s="215"/>
      <c r="AQ1179" s="23"/>
      <c r="AR1179" s="208" t="s">
        <v>85</v>
      </c>
      <c r="AS1179" s="209"/>
      <c r="AT1179" s="210" t="s">
        <v>86</v>
      </c>
      <c r="AU1179" s="211"/>
      <c r="AW1179" s="29" t="s">
        <v>4</v>
      </c>
      <c r="AY1179" s="136" t="s">
        <v>46</v>
      </c>
      <c r="AZ1179" s="13"/>
      <c r="BA1179" s="36"/>
      <c r="BB1179" s="36"/>
      <c r="BC1179" s="36"/>
      <c r="BD1179" s="36"/>
    </row>
    <row r="1180" spans="2:56" ht="18.600000000000001" customHeight="1" thickTop="1" thickBot="1">
      <c r="B1180" s="40">
        <v>3.38</v>
      </c>
      <c r="D1180" s="1">
        <v>1</v>
      </c>
      <c r="E1180" s="7">
        <v>0</v>
      </c>
      <c r="F1180" s="2">
        <v>0</v>
      </c>
      <c r="G1180" s="8">
        <v>0</v>
      </c>
      <c r="I1180" s="1">
        <v>1</v>
      </c>
      <c r="J1180" s="9">
        <v>0</v>
      </c>
      <c r="K1180" s="2">
        <v>0</v>
      </c>
      <c r="L1180" s="9">
        <f t="shared" ref="L1180" si="6769">IF(0=(1-$J$9*$K$9*$B1180^2),10^14,$B1180*$K$9/(1-$J$9*$K$9*$B1180^2))</f>
        <v>-1.3763240648397905</v>
      </c>
      <c r="N1180" s="1">
        <f t="shared" ref="N1180" si="6770">D1180*I1180+F1180*I1183-E1180*J1180-G1180*J1183</f>
        <v>1</v>
      </c>
      <c r="O1180" s="9">
        <f t="shared" ref="O1180" si="6771">(D1180*J1180+E1180*I1180+F1180*J1183+G1180*I1183)</f>
        <v>0</v>
      </c>
      <c r="P1180" s="2">
        <f t="shared" ref="P1180" si="6772">D1180*K1180+F1180*K1183-E1180*L1180-G1180*L1183</f>
        <v>0</v>
      </c>
      <c r="Q1180" s="8">
        <f t="shared" ref="Q1180" si="6773">(D1180*L1180+E1180*K1180+F1180*L1183+G1180*K1183)</f>
        <v>-1.3763240648397905</v>
      </c>
      <c r="S1180" s="1">
        <v>1</v>
      </c>
      <c r="T1180" s="7">
        <v>0</v>
      </c>
      <c r="U1180" s="2">
        <v>0</v>
      </c>
      <c r="V1180" s="8">
        <v>0</v>
      </c>
      <c r="X1180" s="1">
        <f t="shared" ref="X1180" si="6774">N1180*S1180+P1180*S1183-O1180*T1180-Q1180*T1183</f>
        <v>6.625587257890972</v>
      </c>
      <c r="Y1180" s="9">
        <f t="shared" ref="Y1180" si="6775">(N1180*T1180+O1180*S1180+P1180*T1183+Q1180*S1183)</f>
        <v>0</v>
      </c>
      <c r="Z1180" s="2">
        <f t="shared" ref="Z1180" si="6776">N1180*U1180+P1180*U1183-O1180*V1180-Q1180*V1183</f>
        <v>0</v>
      </c>
      <c r="AA1180" s="8">
        <f t="shared" ref="AA1180" si="6777">(N1180*V1180+O1180*U1180+P1180*V1183+Q1180*U1183)</f>
        <v>-1.3763240648397905</v>
      </c>
      <c r="AB1180" s="22"/>
      <c r="AC1180" s="1">
        <v>1</v>
      </c>
      <c r="AD1180" s="9">
        <v>0</v>
      </c>
      <c r="AE1180" s="2">
        <v>0</v>
      </c>
      <c r="AF1180" s="9">
        <f t="shared" ref="AF1180" si="6778">$B1180*$AE$9</f>
        <v>2.7401322000000001</v>
      </c>
      <c r="AH1180" s="1">
        <f t="shared" ref="AH1180" si="6779">X1180*AC1180+Z1180*AC1183-Y1180*AD1180-AA1180*AD1183</f>
        <v>6.625587257890972</v>
      </c>
      <c r="AI1180" s="9">
        <f t="shared" ref="AI1180" si="6780">(X1180*AD1180+Y1180*AC1180+Z1180*AD1183+AA1180*AC1183)</f>
        <v>0</v>
      </c>
      <c r="AJ1180" s="2">
        <f t="shared" ref="AJ1180" si="6781">X1180*AE1180+Z1180*AE1183-Y1180*AF1180-AA1180*AF1183</f>
        <v>0</v>
      </c>
      <c r="AK1180" s="8">
        <f t="shared" ref="AK1180" si="6782">(X1180*AF1180+Y1180*AE1180+Z1180*AF1183+AA1180*AE1183)</f>
        <v>16.778660924416968</v>
      </c>
      <c r="AM1180" s="18">
        <v>1</v>
      </c>
      <c r="AN1180" s="25">
        <v>0</v>
      </c>
      <c r="AO1180" s="14">
        <v>0</v>
      </c>
      <c r="AP1180" s="24">
        <v>0</v>
      </c>
      <c r="AR1180" s="1">
        <f t="shared" ref="AR1180" si="6783">AH1180*AM1180+AJ1180*AM1183-AI1180*AN1180-AK1180*AN1183</f>
        <v>6.625587257890972</v>
      </c>
      <c r="AS1180" s="9">
        <f t="shared" ref="AS1180" si="6784">(AH1180*AN1180+AI1180*AM1180+AJ1180*AN1183+AK1180*AM1183)</f>
        <v>16.778660924416968</v>
      </c>
      <c r="AT1180" s="2">
        <f t="shared" ref="AT1180" si="6785">AH1180*AO1180+AJ1180*AO1183-AI1180*AP1180-AK1180*AP1183</f>
        <v>0</v>
      </c>
      <c r="AU1180" s="8">
        <f t="shared" ref="AU1180" si="6786">(AH1180*AP1180+AI1180*AO1180+AJ1180*AP1183+AK1180*AO1183)</f>
        <v>16.778660924416968</v>
      </c>
      <c r="AW1180" s="30">
        <f t="shared" ref="AW1180" si="6787">20*LOG(((1+$AN$9)/$AN$9)/((AR1180+AR1183)^2+(AS1180+AS1183)^2)^0.5)</f>
        <v>-27.784317651201086</v>
      </c>
      <c r="AY1180" s="137">
        <f t="shared" ref="AY1180" si="6788">((AR1180^2+AS1180^2)^0.5)/((AR1183^2+AS1183^2)^0.5)</f>
        <v>0.39610060443398515</v>
      </c>
      <c r="AZ1180" s="13"/>
      <c r="BA1180" s="36"/>
      <c r="BB1180" s="36"/>
      <c r="BC1180" s="36"/>
      <c r="BD1180" s="36"/>
    </row>
    <row r="1181" spans="2:56" ht="18.600000000000001" customHeight="1" thickBot="1">
      <c r="D1181" s="3"/>
      <c r="G1181" s="4"/>
      <c r="I1181" s="3"/>
      <c r="L1181" s="4"/>
      <c r="N1181" s="3"/>
      <c r="Q1181" s="4"/>
      <c r="S1181" s="3"/>
      <c r="V1181" s="4"/>
      <c r="X1181" s="3"/>
      <c r="AA1181" s="4"/>
      <c r="AC1181" s="3"/>
      <c r="AF1181" s="4"/>
      <c r="AH1181" s="3"/>
      <c r="AK1181" s="4"/>
      <c r="AM1181" s="18"/>
      <c r="AN1181" s="14"/>
      <c r="AO1181" s="14"/>
      <c r="AP1181" s="19"/>
      <c r="AR1181" s="3"/>
      <c r="AU1181" s="4"/>
      <c r="AY1181" s="138"/>
      <c r="AZ1181" s="13"/>
      <c r="BA1181" s="36"/>
      <c r="BB1181" s="36"/>
      <c r="BC1181" s="36"/>
      <c r="BD1181" s="36"/>
    </row>
    <row r="1182" spans="2:56" ht="18.600000000000001" customHeight="1" thickBot="1">
      <c r="D1182" s="216" t="s">
        <v>87</v>
      </c>
      <c r="E1182" s="217"/>
      <c r="F1182" s="218" t="s">
        <v>88</v>
      </c>
      <c r="G1182" s="219"/>
      <c r="H1182" s="207"/>
      <c r="I1182" s="216" t="s">
        <v>89</v>
      </c>
      <c r="J1182" s="217"/>
      <c r="K1182" s="218" t="s">
        <v>90</v>
      </c>
      <c r="L1182" s="219"/>
      <c r="N1182" s="208" t="s">
        <v>7</v>
      </c>
      <c r="O1182" s="209"/>
      <c r="P1182" s="210" t="s">
        <v>8</v>
      </c>
      <c r="Q1182" s="211"/>
      <c r="S1182" s="216" t="s">
        <v>91</v>
      </c>
      <c r="T1182" s="217"/>
      <c r="U1182" s="218" t="s">
        <v>92</v>
      </c>
      <c r="V1182" s="219"/>
      <c r="W1182" s="22"/>
      <c r="X1182" s="208" t="s">
        <v>93</v>
      </c>
      <c r="Y1182" s="209"/>
      <c r="Z1182" s="210" t="s">
        <v>94</v>
      </c>
      <c r="AA1182" s="211"/>
      <c r="AB1182" s="22"/>
      <c r="AC1182" s="216" t="s">
        <v>3</v>
      </c>
      <c r="AD1182" s="217"/>
      <c r="AE1182" s="218" t="s">
        <v>2</v>
      </c>
      <c r="AF1182" s="219"/>
      <c r="AG1182" s="22"/>
      <c r="AH1182" s="208" t="s">
        <v>95</v>
      </c>
      <c r="AI1182" s="209"/>
      <c r="AJ1182" s="210" t="s">
        <v>96</v>
      </c>
      <c r="AK1182" s="211"/>
      <c r="AL1182" s="22"/>
      <c r="AM1182" s="216" t="s">
        <v>97</v>
      </c>
      <c r="AN1182" s="217"/>
      <c r="AO1182" s="218" t="s">
        <v>98</v>
      </c>
      <c r="AP1182" s="219"/>
      <c r="AR1182" s="208" t="s">
        <v>99</v>
      </c>
      <c r="AS1182" s="209"/>
      <c r="AT1182" s="210" t="s">
        <v>100</v>
      </c>
      <c r="AU1182" s="211"/>
      <c r="AW1182" s="48" t="s">
        <v>10</v>
      </c>
      <c r="AY1182" s="139" t="s">
        <v>47</v>
      </c>
      <c r="AZ1182" s="13"/>
      <c r="BA1182" s="36"/>
      <c r="BB1182" s="36"/>
      <c r="BC1182" s="36"/>
      <c r="BD1182" s="36"/>
    </row>
    <row r="1183" spans="2:56" ht="18.600000000000001" customHeight="1" thickTop="1" thickBot="1">
      <c r="D1183" s="1">
        <v>0</v>
      </c>
      <c r="E1183" s="8">
        <f t="shared" ref="E1183" si="6789">$E$9*$B1180</f>
        <v>1.9154798000000002</v>
      </c>
      <c r="F1183" s="2">
        <v>1</v>
      </c>
      <c r="G1183" s="8">
        <v>0</v>
      </c>
      <c r="I1183" s="1">
        <v>0</v>
      </c>
      <c r="J1183" s="9">
        <v>0</v>
      </c>
      <c r="K1183" s="2">
        <v>1</v>
      </c>
      <c r="L1183" s="8">
        <v>0</v>
      </c>
      <c r="N1183" s="1">
        <f t="shared" ref="N1183" si="6790">D1183*I1180+F1183*I1183-E1183*J1180-G1183*J1183</f>
        <v>0</v>
      </c>
      <c r="O1183" s="9">
        <f t="shared" ref="O1183" si="6791">(D1183*J1180+E1183*I1180+F1183*J1183+G1183*I1183)</f>
        <v>1.9154798000000002</v>
      </c>
      <c r="P1183" s="2">
        <f t="shared" ref="P1183" si="6792">D1183*K1180+F1183*K1183-E1183*L1180-G1183*L1183</f>
        <v>3.6363209444545093</v>
      </c>
      <c r="Q1183" s="8">
        <f t="shared" ref="Q1183" si="6793">(D1183*L1180+E1183*K1180+F1183*L1183+G1183*K1183)</f>
        <v>0</v>
      </c>
      <c r="S1183" s="1">
        <v>0</v>
      </c>
      <c r="T1183" s="8">
        <f t="shared" ref="T1183" si="6794">$T$9*$B1180</f>
        <v>4.0874001999999994</v>
      </c>
      <c r="U1183" s="2">
        <v>1</v>
      </c>
      <c r="V1183" s="8">
        <v>0</v>
      </c>
      <c r="X1183" s="1">
        <f t="shared" ref="X1183" si="6795">N1183*S1180+P1183*S1183-O1183*T1180-Q1183*T1183</f>
        <v>0</v>
      </c>
      <c r="Y1183" s="9">
        <f t="shared" ref="Y1183" si="6796">(N1183*T1180+O1183*S1180+P1183*T1183+Q1183*S1183)</f>
        <v>16.778578755627549</v>
      </c>
      <c r="Z1183" s="2">
        <f t="shared" ref="Z1183" si="6797">N1183*U1180+P1183*U1183-O1183*V1180-Q1183*V1183</f>
        <v>3.6363209444545093</v>
      </c>
      <c r="AA1183" s="8">
        <f t="shared" ref="AA1183" si="6798">(N1183*V1180+O1183*U1180+P1183*V1183+Q1183*U1183)</f>
        <v>0</v>
      </c>
      <c r="AB1183" s="22"/>
      <c r="AC1183" s="1">
        <v>0</v>
      </c>
      <c r="AD1183" s="9">
        <v>0</v>
      </c>
      <c r="AE1183" s="2">
        <v>1</v>
      </c>
      <c r="AF1183" s="8">
        <v>0</v>
      </c>
      <c r="AH1183" s="1">
        <f t="shared" ref="AH1183" si="6799">X1183*AC1180+Z1183*AC1183-Y1183*AD1180-AA1183*AD1183</f>
        <v>0</v>
      </c>
      <c r="AI1183" s="9">
        <f t="shared" ref="AI1183" si="6800">(X1183*AD1180+Y1183*AC1180+Z1183*AD1183+AA1183*AC1183)</f>
        <v>16.778578755627549</v>
      </c>
      <c r="AJ1183" s="2">
        <f t="shared" ref="AJ1183" si="6801">X1183*AE1180+Z1183*AE1183-Y1183*AF1180-AA1183*AF1183</f>
        <v>-42.339202974076471</v>
      </c>
      <c r="AK1183" s="8">
        <f t="shared" ref="AK1183" si="6802">(X1183*AF1180+Y1183*AE1180+Z1183*AF1183+AA1183*AE1183)</f>
        <v>0</v>
      </c>
      <c r="AM1183" s="20">
        <f t="shared" ref="AM1183" si="6803">1/$AN$9</f>
        <v>1</v>
      </c>
      <c r="AN1183" s="27">
        <v>0</v>
      </c>
      <c r="AO1183" s="21">
        <v>1</v>
      </c>
      <c r="AP1183" s="26">
        <v>0</v>
      </c>
      <c r="AR1183" s="1">
        <f t="shared" ref="AR1183" si="6804">AH1183*AM1180+AJ1183*AM1183-AI1183*AN1180-AK1183*AN1183</f>
        <v>-42.339202974076471</v>
      </c>
      <c r="AS1183" s="9">
        <f t="shared" ref="AS1183" si="6805">(AH1183*AN1180+AI1183*AM1180+AJ1183*AN1183+AK1183*AM1183)</f>
        <v>16.778578755627549</v>
      </c>
      <c r="AT1183" s="2">
        <f t="shared" ref="AT1183" si="6806">AH1183*AO1180+AJ1183*AO1183-AI1183*AP1180-AK1183*AP1183</f>
        <v>-42.339202974076471</v>
      </c>
      <c r="AU1183" s="8">
        <f t="shared" ref="AU1183" si="6807">(AH1183*AP1180+AI1183*AO1180+AJ1183*AP1183+AK1183*AO1183)</f>
        <v>0</v>
      </c>
      <c r="AW1183" s="49">
        <f t="shared" ref="AW1183" si="6808">(180/PI())*ATAN(-1*(AS1180/AR1180))</f>
        <v>-68.451840315797796</v>
      </c>
      <c r="AY1183" s="140">
        <f t="shared" ref="AY1183" si="6809">20*LOG(((1-(10^(AW1180/20)^2)*(1-((1-AY1180)/(1+AY1180))^2))^0.5))</f>
        <v>-5.8840829069087492E-3</v>
      </c>
      <c r="AZ1183" s="13"/>
      <c r="BA1183" s="36"/>
      <c r="BB1183" s="36"/>
      <c r="BC1183" s="36"/>
      <c r="BD1183" s="36"/>
    </row>
    <row r="1184" spans="2:56" ht="18.600000000000001" customHeight="1">
      <c r="AY1184" s="37"/>
    </row>
    <row r="1185" spans="2:56" ht="18.600000000000001" customHeight="1" thickBot="1">
      <c r="D1185" s="22" t="s">
        <v>60</v>
      </c>
      <c r="E1185" s="22"/>
      <c r="F1185" s="22"/>
      <c r="G1185" s="22"/>
      <c r="H1185" s="22"/>
      <c r="I1185" s="22" t="s">
        <v>61</v>
      </c>
      <c r="J1185" s="22"/>
      <c r="K1185" s="22"/>
      <c r="L1185" s="22"/>
      <c r="M1185" s="23"/>
      <c r="N1185" s="23"/>
      <c r="O1185" s="28" t="s">
        <v>62</v>
      </c>
      <c r="P1185" s="23"/>
      <c r="Q1185" s="23"/>
      <c r="R1185" s="23"/>
      <c r="S1185" s="22"/>
      <c r="T1185" s="22" t="s">
        <v>63</v>
      </c>
      <c r="U1185" s="23"/>
      <c r="V1185" s="23"/>
      <c r="W1185" s="23"/>
      <c r="X1185" s="23"/>
      <c r="Y1185" s="28" t="s">
        <v>64</v>
      </c>
      <c r="Z1185" s="23"/>
      <c r="AA1185" s="23"/>
      <c r="AB1185" s="23"/>
      <c r="AC1185" s="28" t="s">
        <v>65</v>
      </c>
      <c r="AD1185" s="22"/>
      <c r="AE1185" s="22"/>
      <c r="AF1185" s="22"/>
      <c r="AG1185" s="22"/>
      <c r="AH1185" s="23"/>
      <c r="AI1185" s="28" t="s">
        <v>66</v>
      </c>
      <c r="AJ1185" s="23"/>
      <c r="AK1185" s="23"/>
      <c r="AL1185" s="22"/>
      <c r="AM1185" s="28" t="s">
        <v>67</v>
      </c>
      <c r="AN1185" s="22"/>
      <c r="AO1185" s="23"/>
      <c r="AP1185" s="23"/>
      <c r="AQ1185" s="23"/>
      <c r="AR1185" s="23"/>
      <c r="AS1185" s="28" t="s">
        <v>68</v>
      </c>
      <c r="AT1185" s="23"/>
      <c r="AU1185" s="23"/>
    </row>
    <row r="1186" spans="2:56" ht="18.600000000000001" customHeight="1" thickBot="1">
      <c r="B1186" s="11"/>
      <c r="D1186" s="212" t="s">
        <v>69</v>
      </c>
      <c r="E1186" s="213"/>
      <c r="F1186" s="214" t="s">
        <v>70</v>
      </c>
      <c r="G1186" s="215"/>
      <c r="H1186" s="207"/>
      <c r="I1186" s="212" t="s">
        <v>71</v>
      </c>
      <c r="J1186" s="213"/>
      <c r="K1186" s="214" t="s">
        <v>72</v>
      </c>
      <c r="L1186" s="215"/>
      <c r="M1186" s="23"/>
      <c r="N1186" s="208" t="s">
        <v>73</v>
      </c>
      <c r="O1186" s="209"/>
      <c r="P1186" s="210" t="s">
        <v>74</v>
      </c>
      <c r="Q1186" s="211"/>
      <c r="R1186" s="23"/>
      <c r="S1186" s="212" t="s">
        <v>75</v>
      </c>
      <c r="T1186" s="213"/>
      <c r="U1186" s="214" t="s">
        <v>76</v>
      </c>
      <c r="V1186" s="215"/>
      <c r="W1186" s="22"/>
      <c r="X1186" s="208" t="s">
        <v>77</v>
      </c>
      <c r="Y1186" s="209"/>
      <c r="Z1186" s="210" t="s">
        <v>78</v>
      </c>
      <c r="AA1186" s="211"/>
      <c r="AB1186" s="22"/>
      <c r="AC1186" s="212" t="s">
        <v>79</v>
      </c>
      <c r="AD1186" s="213"/>
      <c r="AE1186" s="214" t="s">
        <v>80</v>
      </c>
      <c r="AF1186" s="215"/>
      <c r="AG1186" s="22"/>
      <c r="AH1186" s="208" t="s">
        <v>81</v>
      </c>
      <c r="AI1186" s="209"/>
      <c r="AJ1186" s="210" t="s">
        <v>82</v>
      </c>
      <c r="AK1186" s="211"/>
      <c r="AL1186" s="22"/>
      <c r="AM1186" s="212" t="s">
        <v>83</v>
      </c>
      <c r="AN1186" s="213"/>
      <c r="AO1186" s="214" t="s">
        <v>84</v>
      </c>
      <c r="AP1186" s="215"/>
      <c r="AQ1186" s="23"/>
      <c r="AR1186" s="208" t="s">
        <v>85</v>
      </c>
      <c r="AS1186" s="209"/>
      <c r="AT1186" s="210" t="s">
        <v>86</v>
      </c>
      <c r="AU1186" s="211"/>
      <c r="AW1186" s="29" t="s">
        <v>4</v>
      </c>
      <c r="AY1186" s="136" t="s">
        <v>46</v>
      </c>
      <c r="AZ1186" s="13"/>
      <c r="BA1186" s="36"/>
      <c r="BB1186" s="36"/>
      <c r="BC1186" s="36"/>
      <c r="BD1186" s="36"/>
    </row>
    <row r="1187" spans="2:56" ht="18.600000000000001" customHeight="1" thickTop="1" thickBot="1">
      <c r="B1187" s="40">
        <v>3.4</v>
      </c>
      <c r="D1187" s="1">
        <v>1</v>
      </c>
      <c r="E1187" s="7">
        <v>0</v>
      </c>
      <c r="F1187" s="2">
        <v>0</v>
      </c>
      <c r="G1187" s="8">
        <v>0</v>
      </c>
      <c r="I1187" s="1">
        <v>1</v>
      </c>
      <c r="J1187" s="9">
        <v>0</v>
      </c>
      <c r="K1187" s="2">
        <v>0</v>
      </c>
      <c r="L1187" s="9">
        <f t="shared" ref="L1187" si="6810">IF(0=(1-$J$9*$K$9*$B1187^2),10^14,$B1187*$K$9/(1-$J$9*$K$9*$B1187^2))</f>
        <v>-1.361491237057789</v>
      </c>
      <c r="N1187" s="1">
        <f t="shared" ref="N1187" si="6811">D1187*I1187+F1187*I1190-E1187*J1187-G1187*J1190</f>
        <v>1</v>
      </c>
      <c r="O1187" s="9">
        <f t="shared" ref="O1187" si="6812">(D1187*J1187+E1187*I1187+F1187*J1190+G1187*I1190)</f>
        <v>0</v>
      </c>
      <c r="P1187" s="2">
        <f t="shared" ref="P1187" si="6813">D1187*K1187+F1187*K1190-E1187*L1187-G1187*L1190</f>
        <v>0</v>
      </c>
      <c r="Q1187" s="8">
        <f t="shared" ref="Q1187" si="6814">(D1187*L1187+E1187*K1187+F1187*L1190+G1187*K1190)</f>
        <v>-1.361491237057789</v>
      </c>
      <c r="S1187" s="1">
        <v>1</v>
      </c>
      <c r="T1187" s="7">
        <v>0</v>
      </c>
      <c r="U1187" s="2">
        <v>0</v>
      </c>
      <c r="V1187" s="8">
        <v>0</v>
      </c>
      <c r="X1187" s="1">
        <f t="shared" ref="X1187" si="6815">N1187*S1187+P1187*S1190-O1187*T1187-Q1187*T1190</f>
        <v>6.5978883094094867</v>
      </c>
      <c r="Y1187" s="9">
        <f t="shared" ref="Y1187" si="6816">(N1187*T1187+O1187*S1187+P1187*T1190+Q1187*S1190)</f>
        <v>0</v>
      </c>
      <c r="Z1187" s="2">
        <f t="shared" ref="Z1187" si="6817">N1187*U1187+P1187*U1190-O1187*V1187-Q1187*V1190</f>
        <v>0</v>
      </c>
      <c r="AA1187" s="8">
        <f t="shared" ref="AA1187" si="6818">(N1187*V1187+O1187*U1187+P1187*V1190+Q1187*U1190)</f>
        <v>-1.361491237057789</v>
      </c>
      <c r="AB1187" s="22"/>
      <c r="AC1187" s="1">
        <v>1</v>
      </c>
      <c r="AD1187" s="9">
        <v>0</v>
      </c>
      <c r="AE1187" s="2">
        <v>0</v>
      </c>
      <c r="AF1187" s="9">
        <f t="shared" ref="AF1187" si="6819">$B1187*$AE$9</f>
        <v>2.7563460000000002</v>
      </c>
      <c r="AH1187" s="1">
        <f t="shared" ref="AH1187" si="6820">X1187*AC1187+Z1187*AC1190-Y1187*AD1187-AA1187*AD1190</f>
        <v>6.5978883094094867</v>
      </c>
      <c r="AI1187" s="9">
        <f t="shared" ref="AI1187" si="6821">(X1187*AD1187+Y1187*AC1187+Z1187*AD1190+AA1187*AC1190)</f>
        <v>0</v>
      </c>
      <c r="AJ1187" s="2">
        <f t="shared" ref="AJ1187" si="6822">X1187*AE1187+Z1187*AE1190-Y1187*AF1187-AA1187*AF1190</f>
        <v>0</v>
      </c>
      <c r="AK1187" s="8">
        <f t="shared" ref="AK1187" si="6823">(X1187*AF1187+Y1187*AE1187+Z1187*AF1190+AA1187*AE1190)</f>
        <v>16.824571813029813</v>
      </c>
      <c r="AM1187" s="18">
        <v>1</v>
      </c>
      <c r="AN1187" s="25">
        <v>0</v>
      </c>
      <c r="AO1187" s="14">
        <v>0</v>
      </c>
      <c r="AP1187" s="24">
        <v>0</v>
      </c>
      <c r="AR1187" s="1">
        <f t="shared" ref="AR1187" si="6824">AH1187*AM1187+AJ1187*AM1190-AI1187*AN1187-AK1187*AN1190</f>
        <v>6.5978883094094867</v>
      </c>
      <c r="AS1187" s="9">
        <f t="shared" ref="AS1187" si="6825">(AH1187*AN1187+AI1187*AM1187+AJ1187*AN1190+AK1187*AM1190)</f>
        <v>16.824571813029813</v>
      </c>
      <c r="AT1187" s="2">
        <f t="shared" ref="AT1187" si="6826">AH1187*AO1187+AJ1187*AO1190-AI1187*AP1187-AK1187*AP1190</f>
        <v>0</v>
      </c>
      <c r="AU1187" s="8">
        <f t="shared" ref="AU1187" si="6827">(AH1187*AP1187+AI1187*AO1187+AJ1187*AP1190+AK1187*AO1190)</f>
        <v>16.824571813029813</v>
      </c>
      <c r="AW1187" s="30">
        <f t="shared" ref="AW1187" si="6828">20*LOG(((1+$AN$9)/$AN$9)/((AR1187+AR1190)^2+(AS1187+AS1190)^2)^0.5)</f>
        <v>-27.852035304615306</v>
      </c>
      <c r="AY1187" s="137">
        <f t="shared" ref="AY1187" si="6829">((AR1187^2+AS1187^2)^0.5)/((AR1190^2+AS1190^2)^0.5)</f>
        <v>0.3933639395434666</v>
      </c>
      <c r="AZ1187" s="13"/>
      <c r="BA1187" s="36"/>
      <c r="BB1187" s="36"/>
      <c r="BC1187" s="36"/>
      <c r="BD1187" s="36"/>
    </row>
    <row r="1188" spans="2:56" ht="18.600000000000001" customHeight="1" thickBot="1">
      <c r="D1188" s="3"/>
      <c r="G1188" s="4"/>
      <c r="I1188" s="3"/>
      <c r="L1188" s="4"/>
      <c r="N1188" s="3"/>
      <c r="Q1188" s="4"/>
      <c r="S1188" s="3"/>
      <c r="V1188" s="4"/>
      <c r="X1188" s="3"/>
      <c r="AA1188" s="4"/>
      <c r="AC1188" s="3"/>
      <c r="AF1188" s="4"/>
      <c r="AH1188" s="3"/>
      <c r="AK1188" s="4"/>
      <c r="AM1188" s="18"/>
      <c r="AN1188" s="14"/>
      <c r="AO1188" s="14"/>
      <c r="AP1188" s="19"/>
      <c r="AR1188" s="3"/>
      <c r="AU1188" s="4"/>
      <c r="AY1188" s="138"/>
      <c r="AZ1188" s="13"/>
      <c r="BA1188" s="36"/>
      <c r="BB1188" s="36"/>
      <c r="BC1188" s="36"/>
      <c r="BD1188" s="36"/>
    </row>
    <row r="1189" spans="2:56" ht="18.600000000000001" customHeight="1" thickBot="1">
      <c r="D1189" s="216" t="s">
        <v>87</v>
      </c>
      <c r="E1189" s="217"/>
      <c r="F1189" s="218" t="s">
        <v>88</v>
      </c>
      <c r="G1189" s="219"/>
      <c r="H1189" s="207"/>
      <c r="I1189" s="216" t="s">
        <v>89</v>
      </c>
      <c r="J1189" s="217"/>
      <c r="K1189" s="218" t="s">
        <v>90</v>
      </c>
      <c r="L1189" s="219"/>
      <c r="N1189" s="208" t="s">
        <v>7</v>
      </c>
      <c r="O1189" s="209"/>
      <c r="P1189" s="210" t="s">
        <v>8</v>
      </c>
      <c r="Q1189" s="211"/>
      <c r="S1189" s="216" t="s">
        <v>91</v>
      </c>
      <c r="T1189" s="217"/>
      <c r="U1189" s="218" t="s">
        <v>92</v>
      </c>
      <c r="V1189" s="219"/>
      <c r="W1189" s="22"/>
      <c r="X1189" s="208" t="s">
        <v>93</v>
      </c>
      <c r="Y1189" s="209"/>
      <c r="Z1189" s="210" t="s">
        <v>94</v>
      </c>
      <c r="AA1189" s="211"/>
      <c r="AB1189" s="22"/>
      <c r="AC1189" s="216" t="s">
        <v>3</v>
      </c>
      <c r="AD1189" s="217"/>
      <c r="AE1189" s="218" t="s">
        <v>2</v>
      </c>
      <c r="AF1189" s="219"/>
      <c r="AG1189" s="22"/>
      <c r="AH1189" s="208" t="s">
        <v>95</v>
      </c>
      <c r="AI1189" s="209"/>
      <c r="AJ1189" s="210" t="s">
        <v>96</v>
      </c>
      <c r="AK1189" s="211"/>
      <c r="AL1189" s="22"/>
      <c r="AM1189" s="216" t="s">
        <v>97</v>
      </c>
      <c r="AN1189" s="217"/>
      <c r="AO1189" s="218" t="s">
        <v>98</v>
      </c>
      <c r="AP1189" s="219"/>
      <c r="AR1189" s="208" t="s">
        <v>99</v>
      </c>
      <c r="AS1189" s="209"/>
      <c r="AT1189" s="210" t="s">
        <v>100</v>
      </c>
      <c r="AU1189" s="211"/>
      <c r="AW1189" s="48" t="s">
        <v>10</v>
      </c>
      <c r="AY1189" s="139" t="s">
        <v>47</v>
      </c>
      <c r="AZ1189" s="13"/>
      <c r="BA1189" s="36"/>
      <c r="BB1189" s="36"/>
      <c r="BC1189" s="36"/>
      <c r="BD1189" s="36"/>
    </row>
    <row r="1190" spans="2:56" ht="18.600000000000001" customHeight="1" thickTop="1" thickBot="1">
      <c r="D1190" s="1">
        <v>0</v>
      </c>
      <c r="E1190" s="8">
        <f t="shared" ref="E1190" si="6830">$E$9*$B1187</f>
        <v>1.926814</v>
      </c>
      <c r="F1190" s="2">
        <v>1</v>
      </c>
      <c r="G1190" s="8">
        <v>0</v>
      </c>
      <c r="I1190" s="1">
        <v>0</v>
      </c>
      <c r="J1190" s="9">
        <v>0</v>
      </c>
      <c r="K1190" s="2">
        <v>1</v>
      </c>
      <c r="L1190" s="8">
        <v>0</v>
      </c>
      <c r="N1190" s="1">
        <f t="shared" ref="N1190" si="6831">D1190*I1187+F1190*I1190-E1190*J1187-G1190*J1190</f>
        <v>0</v>
      </c>
      <c r="O1190" s="9">
        <f t="shared" ref="O1190" si="6832">(D1190*J1187+E1190*I1187+F1190*J1190+G1190*I1190)</f>
        <v>1.926814</v>
      </c>
      <c r="P1190" s="2">
        <f t="shared" ref="P1190" si="6833">D1190*K1187+F1190*K1190-E1190*L1187-G1190*L1190</f>
        <v>3.6233403764402667</v>
      </c>
      <c r="Q1190" s="8">
        <f t="shared" ref="Q1190" si="6834">(D1190*L1187+E1190*K1187+F1190*L1190+G1190*K1190)</f>
        <v>0</v>
      </c>
      <c r="S1190" s="1">
        <v>0</v>
      </c>
      <c r="T1190" s="8">
        <f t="shared" ref="T1190" si="6835">$T$9*$B1187</f>
        <v>4.111586</v>
      </c>
      <c r="U1190" s="2">
        <v>1</v>
      </c>
      <c r="V1190" s="8">
        <v>0</v>
      </c>
      <c r="X1190" s="1">
        <f t="shared" ref="X1190" si="6836">N1190*S1187+P1190*S1190-O1190*T1187-Q1190*T1190</f>
        <v>0</v>
      </c>
      <c r="Y1190" s="9">
        <f t="shared" ref="Y1190" si="6837">(N1190*T1187+O1190*S1187+P1190*T1190+Q1190*S1190)</f>
        <v>16.82448956500653</v>
      </c>
      <c r="Z1190" s="2">
        <f t="shared" ref="Z1190" si="6838">N1190*U1187+P1190*U1190-O1190*V1187-Q1190*V1190</f>
        <v>3.6233403764402667</v>
      </c>
      <c r="AA1190" s="8">
        <f t="shared" ref="AA1190" si="6839">(N1190*V1187+O1190*U1187+P1190*V1190+Q1190*U1190)</f>
        <v>0</v>
      </c>
      <c r="AB1190" s="22"/>
      <c r="AC1190" s="1">
        <v>0</v>
      </c>
      <c r="AD1190" s="9">
        <v>0</v>
      </c>
      <c r="AE1190" s="2">
        <v>1</v>
      </c>
      <c r="AF1190" s="8">
        <v>0</v>
      </c>
      <c r="AH1190" s="1">
        <f t="shared" ref="AH1190" si="6840">X1190*AC1187+Z1190*AC1190-Y1190*AD1187-AA1190*AD1190</f>
        <v>0</v>
      </c>
      <c r="AI1190" s="9">
        <f t="shared" ref="AI1190" si="6841">(X1190*AD1187+Y1190*AC1187+Z1190*AD1190+AA1190*AC1190)</f>
        <v>16.82448956500653</v>
      </c>
      <c r="AJ1190" s="2">
        <f t="shared" ref="AJ1190" si="6842">X1190*AE1187+Z1190*AE1190-Y1190*AF1187-AA1190*AF1190</f>
        <v>-42.750774138107225</v>
      </c>
      <c r="AK1190" s="8">
        <f t="shared" ref="AK1190" si="6843">(X1190*AF1187+Y1190*AE1187+Z1190*AF1190+AA1190*AE1190)</f>
        <v>0</v>
      </c>
      <c r="AM1190" s="20">
        <f t="shared" ref="AM1190" si="6844">1/$AN$9</f>
        <v>1</v>
      </c>
      <c r="AN1190" s="27">
        <v>0</v>
      </c>
      <c r="AO1190" s="21">
        <v>1</v>
      </c>
      <c r="AP1190" s="26">
        <v>0</v>
      </c>
      <c r="AR1190" s="1">
        <f t="shared" ref="AR1190" si="6845">AH1190*AM1187+AJ1190*AM1190-AI1190*AN1187-AK1190*AN1190</f>
        <v>-42.750774138107225</v>
      </c>
      <c r="AS1190" s="9">
        <f t="shared" ref="AS1190" si="6846">(AH1190*AN1187+AI1190*AM1187+AJ1190*AN1190+AK1190*AM1190)</f>
        <v>16.82448956500653</v>
      </c>
      <c r="AT1190" s="2">
        <f t="shared" ref="AT1190" si="6847">AH1190*AO1187+AJ1190*AO1190-AI1190*AP1187-AK1190*AP1190</f>
        <v>-42.750774138107225</v>
      </c>
      <c r="AU1190" s="8">
        <f t="shared" ref="AU1190" si="6848">(AH1190*AP1187+AI1190*AO1187+AJ1190*AP1190+AK1190*AO1190)</f>
        <v>0</v>
      </c>
      <c r="AW1190" s="49">
        <f t="shared" ref="AW1190" si="6849">(180/PI())*ATAN(-1*(AS1187/AR1187))</f>
        <v>-68.586980318415996</v>
      </c>
      <c r="AY1190" s="140">
        <f t="shared" ref="AY1190" si="6850">20*LOG(((1-(10^(AW1187/20)^2)*(1-((1-AY1187)/(1+AY1187))^2))^0.5))</f>
        <v>-5.7755710389267084E-3</v>
      </c>
      <c r="AZ1190" s="13"/>
      <c r="BA1190" s="36"/>
      <c r="BB1190" s="36"/>
      <c r="BC1190" s="36"/>
      <c r="BD1190" s="36"/>
    </row>
    <row r="1191" spans="2:56" ht="18.600000000000001" customHeight="1">
      <c r="AY1191" s="37"/>
    </row>
    <row r="1192" spans="2:56" ht="18.600000000000001" customHeight="1" thickBot="1">
      <c r="D1192" s="22" t="s">
        <v>60</v>
      </c>
      <c r="E1192" s="22"/>
      <c r="F1192" s="22"/>
      <c r="G1192" s="22"/>
      <c r="H1192" s="22"/>
      <c r="I1192" s="22" t="s">
        <v>61</v>
      </c>
      <c r="J1192" s="22"/>
      <c r="K1192" s="22"/>
      <c r="L1192" s="22"/>
      <c r="M1192" s="23"/>
      <c r="N1192" s="23"/>
      <c r="O1192" s="28" t="s">
        <v>62</v>
      </c>
      <c r="P1192" s="23"/>
      <c r="Q1192" s="23"/>
      <c r="R1192" s="23"/>
      <c r="S1192" s="22"/>
      <c r="T1192" s="22" t="s">
        <v>63</v>
      </c>
      <c r="U1192" s="23"/>
      <c r="V1192" s="23"/>
      <c r="W1192" s="23"/>
      <c r="X1192" s="23"/>
      <c r="Y1192" s="28" t="s">
        <v>64</v>
      </c>
      <c r="Z1192" s="23"/>
      <c r="AA1192" s="23"/>
      <c r="AB1192" s="23"/>
      <c r="AC1192" s="28" t="s">
        <v>65</v>
      </c>
      <c r="AD1192" s="22"/>
      <c r="AE1192" s="22"/>
      <c r="AF1192" s="22"/>
      <c r="AG1192" s="22"/>
      <c r="AH1192" s="23"/>
      <c r="AI1192" s="28" t="s">
        <v>66</v>
      </c>
      <c r="AJ1192" s="23"/>
      <c r="AK1192" s="23"/>
      <c r="AL1192" s="22"/>
      <c r="AM1192" s="28" t="s">
        <v>67</v>
      </c>
      <c r="AN1192" s="22"/>
      <c r="AO1192" s="23"/>
      <c r="AP1192" s="23"/>
      <c r="AQ1192" s="23"/>
      <c r="AR1192" s="23"/>
      <c r="AS1192" s="28" t="s">
        <v>68</v>
      </c>
      <c r="AT1192" s="23"/>
      <c r="AU1192" s="23"/>
    </row>
    <row r="1193" spans="2:56" ht="18.600000000000001" customHeight="1" thickBot="1">
      <c r="B1193" s="11"/>
      <c r="D1193" s="212" t="s">
        <v>69</v>
      </c>
      <c r="E1193" s="213"/>
      <c r="F1193" s="214" t="s">
        <v>70</v>
      </c>
      <c r="G1193" s="215"/>
      <c r="H1193" s="207"/>
      <c r="I1193" s="212" t="s">
        <v>71</v>
      </c>
      <c r="J1193" s="213"/>
      <c r="K1193" s="214" t="s">
        <v>72</v>
      </c>
      <c r="L1193" s="215"/>
      <c r="M1193" s="23"/>
      <c r="N1193" s="208" t="s">
        <v>73</v>
      </c>
      <c r="O1193" s="209"/>
      <c r="P1193" s="210" t="s">
        <v>74</v>
      </c>
      <c r="Q1193" s="211"/>
      <c r="R1193" s="23"/>
      <c r="S1193" s="212" t="s">
        <v>75</v>
      </c>
      <c r="T1193" s="213"/>
      <c r="U1193" s="214" t="s">
        <v>76</v>
      </c>
      <c r="V1193" s="215"/>
      <c r="W1193" s="22"/>
      <c r="X1193" s="208" t="s">
        <v>77</v>
      </c>
      <c r="Y1193" s="209"/>
      <c r="Z1193" s="210" t="s">
        <v>78</v>
      </c>
      <c r="AA1193" s="211"/>
      <c r="AB1193" s="22"/>
      <c r="AC1193" s="212" t="s">
        <v>79</v>
      </c>
      <c r="AD1193" s="213"/>
      <c r="AE1193" s="214" t="s">
        <v>80</v>
      </c>
      <c r="AF1193" s="215"/>
      <c r="AG1193" s="22"/>
      <c r="AH1193" s="208" t="s">
        <v>81</v>
      </c>
      <c r="AI1193" s="209"/>
      <c r="AJ1193" s="210" t="s">
        <v>82</v>
      </c>
      <c r="AK1193" s="211"/>
      <c r="AL1193" s="22"/>
      <c r="AM1193" s="212" t="s">
        <v>83</v>
      </c>
      <c r="AN1193" s="213"/>
      <c r="AO1193" s="214" t="s">
        <v>84</v>
      </c>
      <c r="AP1193" s="215"/>
      <c r="AQ1193" s="23"/>
      <c r="AR1193" s="208" t="s">
        <v>85</v>
      </c>
      <c r="AS1193" s="209"/>
      <c r="AT1193" s="210" t="s">
        <v>86</v>
      </c>
      <c r="AU1193" s="211"/>
      <c r="AW1193" s="29" t="s">
        <v>4</v>
      </c>
      <c r="AY1193" s="136" t="s">
        <v>46</v>
      </c>
      <c r="AZ1193" s="13"/>
      <c r="BA1193" s="36"/>
      <c r="BB1193" s="36"/>
      <c r="BC1193" s="36"/>
      <c r="BD1193" s="36"/>
    </row>
    <row r="1194" spans="2:56" ht="18.600000000000001" customHeight="1" thickTop="1" thickBot="1">
      <c r="B1194" s="40">
        <v>3.42</v>
      </c>
      <c r="D1194" s="1">
        <v>1</v>
      </c>
      <c r="E1194" s="7">
        <v>0</v>
      </c>
      <c r="F1194" s="2">
        <v>0</v>
      </c>
      <c r="G1194" s="8">
        <v>0</v>
      </c>
      <c r="I1194" s="1">
        <v>1</v>
      </c>
      <c r="J1194" s="9">
        <v>0</v>
      </c>
      <c r="K1194" s="2">
        <v>0</v>
      </c>
      <c r="L1194" s="9">
        <f t="shared" ref="L1194" si="6851">IF(0=(1-$J$9*$K$9*$B1194^2),10^14,$B1194*$K$9/(1-$J$9*$K$9*$B1194^2))</f>
        <v>-1.3470129700873172</v>
      </c>
      <c r="N1194" s="1">
        <f t="shared" ref="N1194" si="6852">D1194*I1194+F1194*I1197-E1194*J1194-G1194*J1197</f>
        <v>1</v>
      </c>
      <c r="O1194" s="9">
        <f t="shared" ref="O1194" si="6853">(D1194*J1194+E1194*I1194+F1194*J1197+G1194*I1197)</f>
        <v>0</v>
      </c>
      <c r="P1194" s="2">
        <f t="shared" ref="P1194" si="6854">D1194*K1194+F1194*K1197-E1194*L1194-G1194*L1197</f>
        <v>0</v>
      </c>
      <c r="Q1194" s="8">
        <f t="shared" ref="Q1194" si="6855">(D1194*L1194+E1194*K1194+F1194*L1197+G1194*K1197)</f>
        <v>-1.3470129700873172</v>
      </c>
      <c r="S1194" s="1">
        <v>1</v>
      </c>
      <c r="T1194" s="7">
        <v>0</v>
      </c>
      <c r="U1194" s="2">
        <v>0</v>
      </c>
      <c r="V1194" s="8">
        <v>0</v>
      </c>
      <c r="X1194" s="1">
        <f t="shared" ref="X1194" si="6856">N1194*S1194+P1194*S1197-O1194*T1194-Q1194*T1197</f>
        <v>6.5709382559213694</v>
      </c>
      <c r="Y1194" s="9">
        <f t="shared" ref="Y1194" si="6857">(N1194*T1194+O1194*S1194+P1194*T1197+Q1194*S1197)</f>
        <v>0</v>
      </c>
      <c r="Z1194" s="2">
        <f t="shared" ref="Z1194" si="6858">N1194*U1194+P1194*U1197-O1194*V1194-Q1194*V1197</f>
        <v>0</v>
      </c>
      <c r="AA1194" s="8">
        <f t="shared" ref="AA1194" si="6859">(N1194*V1194+O1194*U1194+P1194*V1197+Q1194*U1197)</f>
        <v>-1.3470129700873172</v>
      </c>
      <c r="AB1194" s="22"/>
      <c r="AC1194" s="1">
        <v>1</v>
      </c>
      <c r="AD1194" s="9">
        <v>0</v>
      </c>
      <c r="AE1194" s="2">
        <v>0</v>
      </c>
      <c r="AF1194" s="9">
        <f t="shared" ref="AF1194" si="6860">$B1194*$AE$9</f>
        <v>2.7725597999999998</v>
      </c>
      <c r="AH1194" s="1">
        <f t="shared" ref="AH1194" si="6861">X1194*AC1194+Z1194*AC1197-Y1194*AD1194-AA1194*AD1197</f>
        <v>6.5709382559213694</v>
      </c>
      <c r="AI1194" s="9">
        <f t="shared" ref="AI1194" si="6862">(X1194*AD1194+Y1194*AC1194+Z1194*AD1197+AA1194*AC1197)</f>
        <v>0</v>
      </c>
      <c r="AJ1194" s="2">
        <f t="shared" ref="AJ1194" si="6863">X1194*AE1194+Z1194*AE1197-Y1194*AF1194-AA1194*AF1197</f>
        <v>0</v>
      </c>
      <c r="AK1194" s="8">
        <f t="shared" ref="AK1194" si="6864">(X1194*AF1194+Y1194*AE1194+Z1194*AF1197+AA1194*AE1197)</f>
        <v>16.871306286562383</v>
      </c>
      <c r="AM1194" s="18">
        <v>1</v>
      </c>
      <c r="AN1194" s="25">
        <v>0</v>
      </c>
      <c r="AO1194" s="14">
        <v>0</v>
      </c>
      <c r="AP1194" s="24">
        <v>0</v>
      </c>
      <c r="AR1194" s="1">
        <f t="shared" ref="AR1194" si="6865">AH1194*AM1194+AJ1194*AM1197-AI1194*AN1194-AK1194*AN1197</f>
        <v>6.5709382559213694</v>
      </c>
      <c r="AS1194" s="9">
        <f t="shared" ref="AS1194" si="6866">(AH1194*AN1194+AI1194*AM1194+AJ1194*AN1197+AK1194*AM1197)</f>
        <v>16.871306286562383</v>
      </c>
      <c r="AT1194" s="2">
        <f t="shared" ref="AT1194" si="6867">AH1194*AO1194+AJ1194*AO1197-AI1194*AP1194-AK1194*AP1197</f>
        <v>0</v>
      </c>
      <c r="AU1194" s="8">
        <f t="shared" ref="AU1194" si="6868">(AH1194*AP1194+AI1194*AO1194+AJ1194*AP1197+AK1194*AO1197)</f>
        <v>16.871306286562383</v>
      </c>
      <c r="AW1194" s="30">
        <f t="shared" ref="AW1194" si="6869">20*LOG(((1+$AN$9)/$AN$9)/((AR1194+AR1197)^2+(AS1194+AS1197)^2)^0.5)</f>
        <v>-27.919957064368766</v>
      </c>
      <c r="AY1194" s="137">
        <f t="shared" ref="AY1194" si="6870">((AR1194^2+AS1194^2)^0.5)/((AR1197^2+AS1197^2)^0.5)</f>
        <v>0.39066753440975494</v>
      </c>
      <c r="AZ1194" s="13"/>
      <c r="BA1194" s="36"/>
      <c r="BB1194" s="36"/>
      <c r="BC1194" s="36"/>
      <c r="BD1194" s="36"/>
    </row>
    <row r="1195" spans="2:56" ht="18.600000000000001" customHeight="1" thickBot="1">
      <c r="D1195" s="3"/>
      <c r="G1195" s="4"/>
      <c r="I1195" s="3"/>
      <c r="L1195" s="4"/>
      <c r="N1195" s="3"/>
      <c r="Q1195" s="4"/>
      <c r="S1195" s="3"/>
      <c r="V1195" s="4"/>
      <c r="X1195" s="3"/>
      <c r="AA1195" s="4"/>
      <c r="AC1195" s="3"/>
      <c r="AF1195" s="4"/>
      <c r="AH1195" s="3"/>
      <c r="AK1195" s="4"/>
      <c r="AM1195" s="18"/>
      <c r="AN1195" s="14"/>
      <c r="AO1195" s="14"/>
      <c r="AP1195" s="19"/>
      <c r="AR1195" s="3"/>
      <c r="AU1195" s="4"/>
      <c r="AY1195" s="138"/>
      <c r="AZ1195" s="13"/>
      <c r="BA1195" s="36"/>
      <c r="BB1195" s="36"/>
      <c r="BC1195" s="36"/>
      <c r="BD1195" s="36"/>
    </row>
    <row r="1196" spans="2:56" ht="18.600000000000001" customHeight="1" thickBot="1">
      <c r="D1196" s="216" t="s">
        <v>87</v>
      </c>
      <c r="E1196" s="217"/>
      <c r="F1196" s="218" t="s">
        <v>88</v>
      </c>
      <c r="G1196" s="219"/>
      <c r="H1196" s="207"/>
      <c r="I1196" s="216" t="s">
        <v>89</v>
      </c>
      <c r="J1196" s="217"/>
      <c r="K1196" s="218" t="s">
        <v>90</v>
      </c>
      <c r="L1196" s="219"/>
      <c r="N1196" s="208" t="s">
        <v>7</v>
      </c>
      <c r="O1196" s="209"/>
      <c r="P1196" s="210" t="s">
        <v>8</v>
      </c>
      <c r="Q1196" s="211"/>
      <c r="S1196" s="216" t="s">
        <v>91</v>
      </c>
      <c r="T1196" s="217"/>
      <c r="U1196" s="218" t="s">
        <v>92</v>
      </c>
      <c r="V1196" s="219"/>
      <c r="W1196" s="22"/>
      <c r="X1196" s="208" t="s">
        <v>93</v>
      </c>
      <c r="Y1196" s="209"/>
      <c r="Z1196" s="210" t="s">
        <v>94</v>
      </c>
      <c r="AA1196" s="211"/>
      <c r="AB1196" s="22"/>
      <c r="AC1196" s="216" t="s">
        <v>3</v>
      </c>
      <c r="AD1196" s="217"/>
      <c r="AE1196" s="218" t="s">
        <v>2</v>
      </c>
      <c r="AF1196" s="219"/>
      <c r="AG1196" s="22"/>
      <c r="AH1196" s="208" t="s">
        <v>95</v>
      </c>
      <c r="AI1196" s="209"/>
      <c r="AJ1196" s="210" t="s">
        <v>96</v>
      </c>
      <c r="AK1196" s="211"/>
      <c r="AL1196" s="22"/>
      <c r="AM1196" s="216" t="s">
        <v>97</v>
      </c>
      <c r="AN1196" s="217"/>
      <c r="AO1196" s="218" t="s">
        <v>98</v>
      </c>
      <c r="AP1196" s="219"/>
      <c r="AR1196" s="208" t="s">
        <v>99</v>
      </c>
      <c r="AS1196" s="209"/>
      <c r="AT1196" s="210" t="s">
        <v>100</v>
      </c>
      <c r="AU1196" s="211"/>
      <c r="AW1196" s="48" t="s">
        <v>10</v>
      </c>
      <c r="AY1196" s="139" t="s">
        <v>47</v>
      </c>
      <c r="AZ1196" s="13"/>
      <c r="BA1196" s="36"/>
      <c r="BB1196" s="36"/>
      <c r="BC1196" s="36"/>
      <c r="BD1196" s="36"/>
    </row>
    <row r="1197" spans="2:56" ht="18.600000000000001" customHeight="1" thickTop="1" thickBot="1">
      <c r="D1197" s="1">
        <v>0</v>
      </c>
      <c r="E1197" s="8">
        <f t="shared" ref="E1197" si="6871">$E$9*$B1194</f>
        <v>1.9381482000000001</v>
      </c>
      <c r="F1197" s="2">
        <v>1</v>
      </c>
      <c r="G1197" s="8">
        <v>0</v>
      </c>
      <c r="I1197" s="1">
        <v>0</v>
      </c>
      <c r="J1197" s="9">
        <v>0</v>
      </c>
      <c r="K1197" s="2">
        <v>1</v>
      </c>
      <c r="L1197" s="8">
        <v>0</v>
      </c>
      <c r="N1197" s="1">
        <f t="shared" ref="N1197" si="6872">D1197*I1194+F1197*I1197-E1197*J1194-G1197*J1197</f>
        <v>0</v>
      </c>
      <c r="O1197" s="9">
        <f t="shared" ref="O1197" si="6873">(D1197*J1194+E1197*I1194+F1197*J1197+G1197*I1197)</f>
        <v>1.9381482000000001</v>
      </c>
      <c r="P1197" s="2">
        <f t="shared" ref="P1197" si="6874">D1197*K1194+F1197*K1197-E1197*L1194-G1197*L1197</f>
        <v>3.610710763351388</v>
      </c>
      <c r="Q1197" s="8">
        <f t="shared" ref="Q1197" si="6875">(D1197*L1194+E1197*K1194+F1197*L1197+G1197*K1197)</f>
        <v>0</v>
      </c>
      <c r="S1197" s="1">
        <v>0</v>
      </c>
      <c r="T1197" s="8">
        <f t="shared" ref="T1197" si="6876">$T$9*$B1194</f>
        <v>4.1357717999999997</v>
      </c>
      <c r="U1197" s="2">
        <v>1</v>
      </c>
      <c r="V1197" s="8">
        <v>0</v>
      </c>
      <c r="X1197" s="1">
        <f t="shared" ref="X1197" si="6877">N1197*S1194+P1197*S1197-O1197*T1194-Q1197*T1197</f>
        <v>0</v>
      </c>
      <c r="Y1197" s="9">
        <f t="shared" ref="Y1197" si="6878">(N1197*T1194+O1197*S1194+P1197*T1197+Q1197*S1197)</f>
        <v>16.871223953025144</v>
      </c>
      <c r="Z1197" s="2">
        <f t="shared" ref="Z1197" si="6879">N1197*U1194+P1197*U1197-O1197*V1194-Q1197*V1197</f>
        <v>3.610710763351388</v>
      </c>
      <c r="AA1197" s="8">
        <f t="shared" ref="AA1197" si="6880">(N1197*V1194+O1197*U1194+P1197*V1197+Q1197*U1197)</f>
        <v>0</v>
      </c>
      <c r="AB1197" s="22"/>
      <c r="AC1197" s="1">
        <v>0</v>
      </c>
      <c r="AD1197" s="9">
        <v>0</v>
      </c>
      <c r="AE1197" s="2">
        <v>1</v>
      </c>
      <c r="AF1197" s="8">
        <v>0</v>
      </c>
      <c r="AH1197" s="1">
        <f t="shared" ref="AH1197" si="6881">X1197*AC1194+Z1197*AC1197-Y1197*AD1194-AA1197*AD1197</f>
        <v>0</v>
      </c>
      <c r="AI1197" s="9">
        <f t="shared" ref="AI1197" si="6882">(X1197*AD1194+Y1197*AC1194+Z1197*AD1197+AA1197*AC1197)</f>
        <v>16.871223953025144</v>
      </c>
      <c r="AJ1197" s="2">
        <f t="shared" ref="AJ1197" si="6883">X1197*AE1194+Z1197*AE1197-Y1197*AF1194-AA1197*AF1197</f>
        <v>-43.165766545603212</v>
      </c>
      <c r="AK1197" s="8">
        <f t="shared" ref="AK1197" si="6884">(X1197*AF1194+Y1197*AE1194+Z1197*AF1197+AA1197*AE1197)</f>
        <v>0</v>
      </c>
      <c r="AM1197" s="20">
        <f t="shared" ref="AM1197" si="6885">1/$AN$9</f>
        <v>1</v>
      </c>
      <c r="AN1197" s="27">
        <v>0</v>
      </c>
      <c r="AO1197" s="21">
        <v>1</v>
      </c>
      <c r="AP1197" s="26">
        <v>0</v>
      </c>
      <c r="AR1197" s="1">
        <f t="shared" ref="AR1197" si="6886">AH1197*AM1194+AJ1197*AM1197-AI1197*AN1194-AK1197*AN1197</f>
        <v>-43.165766545603212</v>
      </c>
      <c r="AS1197" s="9">
        <f t="shared" ref="AS1197" si="6887">(AH1197*AN1194+AI1197*AM1194+AJ1197*AN1197+AK1197*AM1197)</f>
        <v>16.871223953025144</v>
      </c>
      <c r="AT1197" s="2">
        <f t="shared" ref="AT1197" si="6888">AH1197*AO1194+AJ1197*AO1197-AI1197*AP1194-AK1197*AP1197</f>
        <v>-43.165766545603212</v>
      </c>
      <c r="AU1197" s="8">
        <f t="shared" ref="AU1197" si="6889">(AH1197*AP1194+AI1197*AO1194+AJ1197*AP1197+AK1197*AO1197)</f>
        <v>0</v>
      </c>
      <c r="AW1197" s="49">
        <f t="shared" ref="AW1197" si="6890">(180/PI())*ATAN(-1*(AS1194/AR1194))</f>
        <v>-68.720370687634244</v>
      </c>
      <c r="AY1197" s="140">
        <f t="shared" ref="AY1197" si="6891">20*LOG(((1-(10^(AW1194/20)^2)*(1-((1-AY1194)/(1+AY1194))^2))^0.5))</f>
        <v>-5.6688203749726508E-3</v>
      </c>
      <c r="AZ1197" s="13"/>
      <c r="BA1197" s="36"/>
      <c r="BB1197" s="36"/>
      <c r="BC1197" s="36"/>
      <c r="BD1197" s="36"/>
    </row>
    <row r="1198" spans="2:56" ht="18.600000000000001" customHeight="1">
      <c r="AY1198" s="37"/>
    </row>
    <row r="1199" spans="2:56" ht="18.600000000000001" customHeight="1" thickBot="1">
      <c r="D1199" s="22" t="s">
        <v>60</v>
      </c>
      <c r="E1199" s="22"/>
      <c r="F1199" s="22"/>
      <c r="G1199" s="22"/>
      <c r="H1199" s="22"/>
      <c r="I1199" s="22" t="s">
        <v>61</v>
      </c>
      <c r="J1199" s="22"/>
      <c r="K1199" s="22"/>
      <c r="L1199" s="22"/>
      <c r="M1199" s="23"/>
      <c r="N1199" s="23"/>
      <c r="O1199" s="28" t="s">
        <v>62</v>
      </c>
      <c r="P1199" s="23"/>
      <c r="Q1199" s="23"/>
      <c r="R1199" s="23"/>
      <c r="S1199" s="22"/>
      <c r="T1199" s="22" t="s">
        <v>63</v>
      </c>
      <c r="U1199" s="23"/>
      <c r="V1199" s="23"/>
      <c r="W1199" s="23"/>
      <c r="X1199" s="23"/>
      <c r="Y1199" s="28" t="s">
        <v>64</v>
      </c>
      <c r="Z1199" s="23"/>
      <c r="AA1199" s="23"/>
      <c r="AB1199" s="23"/>
      <c r="AC1199" s="28" t="s">
        <v>65</v>
      </c>
      <c r="AD1199" s="22"/>
      <c r="AE1199" s="22"/>
      <c r="AF1199" s="22"/>
      <c r="AG1199" s="22"/>
      <c r="AH1199" s="23"/>
      <c r="AI1199" s="28" t="s">
        <v>66</v>
      </c>
      <c r="AJ1199" s="23"/>
      <c r="AK1199" s="23"/>
      <c r="AL1199" s="22"/>
      <c r="AM1199" s="28" t="s">
        <v>67</v>
      </c>
      <c r="AN1199" s="22"/>
      <c r="AO1199" s="23"/>
      <c r="AP1199" s="23"/>
      <c r="AQ1199" s="23"/>
      <c r="AR1199" s="23"/>
      <c r="AS1199" s="28" t="s">
        <v>68</v>
      </c>
      <c r="AT1199" s="23"/>
      <c r="AU1199" s="23"/>
    </row>
    <row r="1200" spans="2:56" ht="18.600000000000001" customHeight="1" thickBot="1">
      <c r="B1200" s="11"/>
      <c r="D1200" s="212" t="s">
        <v>69</v>
      </c>
      <c r="E1200" s="213"/>
      <c r="F1200" s="214" t="s">
        <v>70</v>
      </c>
      <c r="G1200" s="215"/>
      <c r="H1200" s="207"/>
      <c r="I1200" s="212" t="s">
        <v>71</v>
      </c>
      <c r="J1200" s="213"/>
      <c r="K1200" s="214" t="s">
        <v>72</v>
      </c>
      <c r="L1200" s="215"/>
      <c r="M1200" s="23"/>
      <c r="N1200" s="208" t="s">
        <v>73</v>
      </c>
      <c r="O1200" s="209"/>
      <c r="P1200" s="210" t="s">
        <v>74</v>
      </c>
      <c r="Q1200" s="211"/>
      <c r="R1200" s="23"/>
      <c r="S1200" s="212" t="s">
        <v>75</v>
      </c>
      <c r="T1200" s="213"/>
      <c r="U1200" s="214" t="s">
        <v>76</v>
      </c>
      <c r="V1200" s="215"/>
      <c r="W1200" s="22"/>
      <c r="X1200" s="208" t="s">
        <v>77</v>
      </c>
      <c r="Y1200" s="209"/>
      <c r="Z1200" s="210" t="s">
        <v>78</v>
      </c>
      <c r="AA1200" s="211"/>
      <c r="AB1200" s="22"/>
      <c r="AC1200" s="212" t="s">
        <v>79</v>
      </c>
      <c r="AD1200" s="213"/>
      <c r="AE1200" s="214" t="s">
        <v>80</v>
      </c>
      <c r="AF1200" s="215"/>
      <c r="AG1200" s="22"/>
      <c r="AH1200" s="208" t="s">
        <v>81</v>
      </c>
      <c r="AI1200" s="209"/>
      <c r="AJ1200" s="210" t="s">
        <v>82</v>
      </c>
      <c r="AK1200" s="211"/>
      <c r="AL1200" s="22"/>
      <c r="AM1200" s="212" t="s">
        <v>83</v>
      </c>
      <c r="AN1200" s="213"/>
      <c r="AO1200" s="214" t="s">
        <v>84</v>
      </c>
      <c r="AP1200" s="215"/>
      <c r="AQ1200" s="23"/>
      <c r="AR1200" s="208" t="s">
        <v>85</v>
      </c>
      <c r="AS1200" s="209"/>
      <c r="AT1200" s="210" t="s">
        <v>86</v>
      </c>
      <c r="AU1200" s="211"/>
      <c r="AW1200" s="29" t="s">
        <v>4</v>
      </c>
      <c r="AY1200" s="136" t="s">
        <v>46</v>
      </c>
      <c r="AZ1200" s="13"/>
      <c r="BA1200" s="36"/>
      <c r="BB1200" s="36"/>
      <c r="BC1200" s="36"/>
      <c r="BD1200" s="36"/>
    </row>
    <row r="1201" spans="2:56" ht="18.600000000000001" customHeight="1" thickTop="1" thickBot="1">
      <c r="B1201" s="40">
        <v>3.44</v>
      </c>
      <c r="D1201" s="1">
        <v>1</v>
      </c>
      <c r="E1201" s="7">
        <v>0</v>
      </c>
      <c r="F1201" s="2">
        <v>0</v>
      </c>
      <c r="G1201" s="8">
        <v>0</v>
      </c>
      <c r="I1201" s="1">
        <v>1</v>
      </c>
      <c r="J1201" s="9">
        <v>0</v>
      </c>
      <c r="K1201" s="2">
        <v>0</v>
      </c>
      <c r="L1201" s="9">
        <f t="shared" ref="L1201" si="6892">IF(0=(1-$J$9*$K$9*$B1201^2),10^14,$B1201*$K$9/(1-$J$9*$K$9*$B1201^2))</f>
        <v>-1.3328761971533618</v>
      </c>
      <c r="N1201" s="1">
        <f t="shared" ref="N1201" si="6893">D1201*I1201+F1201*I1204-E1201*J1201-G1201*J1204</f>
        <v>1</v>
      </c>
      <c r="O1201" s="9">
        <f t="shared" ref="O1201" si="6894">(D1201*J1201+E1201*I1201+F1201*J1204+G1201*I1204)</f>
        <v>0</v>
      </c>
      <c r="P1201" s="2">
        <f t="shared" ref="P1201" si="6895">D1201*K1201+F1201*K1204-E1201*L1201-G1201*L1204</f>
        <v>0</v>
      </c>
      <c r="Q1201" s="8">
        <f t="shared" ref="Q1201" si="6896">(D1201*L1201+E1201*K1201+F1201*L1204+G1201*K1204)</f>
        <v>-1.3328761971533618</v>
      </c>
      <c r="S1201" s="1">
        <v>1</v>
      </c>
      <c r="T1201" s="7">
        <v>0</v>
      </c>
      <c r="U1201" s="2">
        <v>0</v>
      </c>
      <c r="V1201" s="8">
        <v>0</v>
      </c>
      <c r="X1201" s="1">
        <f t="shared" ref="X1201" si="6897">N1201*S1201+P1201*S1204-O1201*T1201-Q1201*T1204</f>
        <v>6.5447084662072266</v>
      </c>
      <c r="Y1201" s="9">
        <f t="shared" ref="Y1201" si="6898">(N1201*T1201+O1201*S1201+P1201*T1204+Q1201*S1204)</f>
        <v>0</v>
      </c>
      <c r="Z1201" s="2">
        <f t="shared" ref="Z1201" si="6899">N1201*U1201+P1201*U1204-O1201*V1201-Q1201*V1204</f>
        <v>0</v>
      </c>
      <c r="AA1201" s="8">
        <f t="shared" ref="AA1201" si="6900">(N1201*V1201+O1201*U1201+P1201*V1204+Q1201*U1204)</f>
        <v>-1.3328761971533618</v>
      </c>
      <c r="AB1201" s="22"/>
      <c r="AC1201" s="1">
        <v>1</v>
      </c>
      <c r="AD1201" s="9">
        <v>0</v>
      </c>
      <c r="AE1201" s="2">
        <v>0</v>
      </c>
      <c r="AF1201" s="9">
        <f t="shared" ref="AF1201" si="6901">$B1201*$AE$9</f>
        <v>2.7887735999999999</v>
      </c>
      <c r="AH1201" s="1">
        <f t="shared" ref="AH1201" si="6902">X1201*AC1201+Z1201*AC1204-Y1201*AD1201-AA1201*AD1204</f>
        <v>6.5447084662072266</v>
      </c>
      <c r="AI1201" s="9">
        <f t="shared" ref="AI1201" si="6903">(X1201*AD1201+Y1201*AC1201+Z1201*AD1204+AA1201*AC1204)</f>
        <v>0</v>
      </c>
      <c r="AJ1201" s="2">
        <f t="shared" ref="AJ1201" si="6904">X1201*AE1201+Z1201*AE1204-Y1201*AF1201-AA1201*AF1204</f>
        <v>0</v>
      </c>
      <c r="AK1201" s="8">
        <f t="shared" ref="AK1201" si="6905">(X1201*AF1201+Y1201*AE1201+Z1201*AF1204+AA1201*AE1204)</f>
        <v>16.918833993101845</v>
      </c>
      <c r="AM1201" s="18">
        <v>1</v>
      </c>
      <c r="AN1201" s="25">
        <v>0</v>
      </c>
      <c r="AO1201" s="14">
        <v>0</v>
      </c>
      <c r="AP1201" s="24">
        <v>0</v>
      </c>
      <c r="AR1201" s="1">
        <f t="shared" ref="AR1201" si="6906">AH1201*AM1201+AJ1201*AM1204-AI1201*AN1201-AK1201*AN1204</f>
        <v>6.5447084662072266</v>
      </c>
      <c r="AS1201" s="9">
        <f t="shared" ref="AS1201" si="6907">(AH1201*AN1201+AI1201*AM1201+AJ1201*AN1204+AK1201*AM1204)</f>
        <v>16.918833993101845</v>
      </c>
      <c r="AT1201" s="2">
        <f t="shared" ref="AT1201" si="6908">AH1201*AO1201+AJ1201*AO1204-AI1201*AP1201-AK1201*AP1204</f>
        <v>0</v>
      </c>
      <c r="AU1201" s="8">
        <f t="shared" ref="AU1201" si="6909">(AH1201*AP1201+AI1201*AO1201+AJ1201*AP1204+AK1201*AO1204)</f>
        <v>16.918833993101845</v>
      </c>
      <c r="AW1201" s="30">
        <f t="shared" ref="AW1201" si="6910">20*LOG(((1+$AN$9)/$AN$9)/((AR1201+AR1204)^2+(AS1201+AS1204)^2)^0.5)</f>
        <v>-27.988063755951657</v>
      </c>
      <c r="AY1201" s="137">
        <f t="shared" ref="AY1201" si="6911">((AR1201^2+AS1201^2)^0.5)/((AR1204^2+AS1204^2)^0.5)</f>
        <v>0.38801045566774528</v>
      </c>
      <c r="AZ1201" s="13"/>
      <c r="BA1201" s="36"/>
      <c r="BB1201" s="36"/>
      <c r="BC1201" s="36"/>
      <c r="BD1201" s="36"/>
    </row>
    <row r="1202" spans="2:56" ht="18.600000000000001" customHeight="1" thickBot="1">
      <c r="D1202" s="3"/>
      <c r="G1202" s="4"/>
      <c r="I1202" s="3"/>
      <c r="L1202" s="4"/>
      <c r="N1202" s="3"/>
      <c r="Q1202" s="4"/>
      <c r="S1202" s="3"/>
      <c r="V1202" s="4"/>
      <c r="X1202" s="3"/>
      <c r="AA1202" s="4"/>
      <c r="AC1202" s="3"/>
      <c r="AF1202" s="4"/>
      <c r="AH1202" s="3"/>
      <c r="AK1202" s="4"/>
      <c r="AM1202" s="18"/>
      <c r="AN1202" s="14"/>
      <c r="AO1202" s="14"/>
      <c r="AP1202" s="19"/>
      <c r="AR1202" s="3"/>
      <c r="AU1202" s="4"/>
      <c r="AY1202" s="138"/>
      <c r="AZ1202" s="13"/>
      <c r="BA1202" s="36"/>
      <c r="BB1202" s="36"/>
      <c r="BC1202" s="36"/>
      <c r="BD1202" s="36"/>
    </row>
    <row r="1203" spans="2:56" ht="18.600000000000001" customHeight="1" thickBot="1">
      <c r="D1203" s="216" t="s">
        <v>87</v>
      </c>
      <c r="E1203" s="217"/>
      <c r="F1203" s="218" t="s">
        <v>88</v>
      </c>
      <c r="G1203" s="219"/>
      <c r="H1203" s="207"/>
      <c r="I1203" s="216" t="s">
        <v>89</v>
      </c>
      <c r="J1203" s="217"/>
      <c r="K1203" s="218" t="s">
        <v>90</v>
      </c>
      <c r="L1203" s="219"/>
      <c r="N1203" s="208" t="s">
        <v>7</v>
      </c>
      <c r="O1203" s="209"/>
      <c r="P1203" s="210" t="s">
        <v>8</v>
      </c>
      <c r="Q1203" s="211"/>
      <c r="S1203" s="216" t="s">
        <v>91</v>
      </c>
      <c r="T1203" s="217"/>
      <c r="U1203" s="218" t="s">
        <v>92</v>
      </c>
      <c r="V1203" s="219"/>
      <c r="W1203" s="22"/>
      <c r="X1203" s="208" t="s">
        <v>93</v>
      </c>
      <c r="Y1203" s="209"/>
      <c r="Z1203" s="210" t="s">
        <v>94</v>
      </c>
      <c r="AA1203" s="211"/>
      <c r="AB1203" s="22"/>
      <c r="AC1203" s="216" t="s">
        <v>3</v>
      </c>
      <c r="AD1203" s="217"/>
      <c r="AE1203" s="218" t="s">
        <v>2</v>
      </c>
      <c r="AF1203" s="219"/>
      <c r="AG1203" s="22"/>
      <c r="AH1203" s="208" t="s">
        <v>95</v>
      </c>
      <c r="AI1203" s="209"/>
      <c r="AJ1203" s="210" t="s">
        <v>96</v>
      </c>
      <c r="AK1203" s="211"/>
      <c r="AL1203" s="22"/>
      <c r="AM1203" s="216" t="s">
        <v>97</v>
      </c>
      <c r="AN1203" s="217"/>
      <c r="AO1203" s="218" t="s">
        <v>98</v>
      </c>
      <c r="AP1203" s="219"/>
      <c r="AR1203" s="208" t="s">
        <v>99</v>
      </c>
      <c r="AS1203" s="209"/>
      <c r="AT1203" s="210" t="s">
        <v>100</v>
      </c>
      <c r="AU1203" s="211"/>
      <c r="AW1203" s="48" t="s">
        <v>10</v>
      </c>
      <c r="AY1203" s="139" t="s">
        <v>47</v>
      </c>
      <c r="AZ1203" s="13"/>
      <c r="BA1203" s="36"/>
      <c r="BB1203" s="36"/>
      <c r="BC1203" s="36"/>
      <c r="BD1203" s="36"/>
    </row>
    <row r="1204" spans="2:56" ht="18.600000000000001" customHeight="1" thickTop="1" thickBot="1">
      <c r="D1204" s="1">
        <v>0</v>
      </c>
      <c r="E1204" s="8">
        <f t="shared" ref="E1204" si="6912">$E$9*$B1201</f>
        <v>1.9494824000000002</v>
      </c>
      <c r="F1204" s="2">
        <v>1</v>
      </c>
      <c r="G1204" s="8">
        <v>0</v>
      </c>
      <c r="I1204" s="1">
        <v>0</v>
      </c>
      <c r="J1204" s="9">
        <v>0</v>
      </c>
      <c r="K1204" s="2">
        <v>1</v>
      </c>
      <c r="L1204" s="8">
        <v>0</v>
      </c>
      <c r="N1204" s="1">
        <f t="shared" ref="N1204" si="6913">D1204*I1201+F1204*I1204-E1204*J1201-G1204*J1204</f>
        <v>0</v>
      </c>
      <c r="O1204" s="9">
        <f t="shared" ref="O1204" si="6914">(D1204*J1201+E1204*I1201+F1204*J1204+G1204*I1204)</f>
        <v>1.9494824000000002</v>
      </c>
      <c r="P1204" s="2">
        <f t="shared" ref="P1204" si="6915">D1204*K1201+F1204*K1204-E1204*L1201-G1204*L1204</f>
        <v>3.5984186877294091</v>
      </c>
      <c r="Q1204" s="8">
        <f t="shared" ref="Q1204" si="6916">(D1204*L1201+E1204*K1201+F1204*L1204+G1204*K1204)</f>
        <v>0</v>
      </c>
      <c r="S1204" s="1">
        <v>0</v>
      </c>
      <c r="T1204" s="8">
        <f t="shared" ref="T1204" si="6917">$T$9*$B1201</f>
        <v>4.1599576000000003</v>
      </c>
      <c r="U1204" s="2">
        <v>1</v>
      </c>
      <c r="V1204" s="8">
        <v>0</v>
      </c>
      <c r="X1204" s="1">
        <f t="shared" ref="X1204" si="6918">N1204*S1201+P1204*S1204-O1204*T1201-Q1204*T1204</f>
        <v>0</v>
      </c>
      <c r="Y1204" s="9">
        <f t="shared" ref="Y1204" si="6919">(N1204*T1201+O1204*S1201+P1204*T1204+Q1204*S1204)</f>
        <v>16.918751568001984</v>
      </c>
      <c r="Z1204" s="2">
        <f t="shared" ref="Z1204" si="6920">N1204*U1201+P1204*U1204-O1204*V1201-Q1204*V1204</f>
        <v>3.5984186877294091</v>
      </c>
      <c r="AA1204" s="8">
        <f t="shared" ref="AA1204" si="6921">(N1204*V1201+O1204*U1201+P1204*V1204+Q1204*U1204)</f>
        <v>0</v>
      </c>
      <c r="AB1204" s="22"/>
      <c r="AC1204" s="1">
        <v>0</v>
      </c>
      <c r="AD1204" s="9">
        <v>0</v>
      </c>
      <c r="AE1204" s="2">
        <v>1</v>
      </c>
      <c r="AF1204" s="8">
        <v>0</v>
      </c>
      <c r="AH1204" s="1">
        <f t="shared" ref="AH1204" si="6922">X1204*AC1201+Z1204*AC1204-Y1204*AD1201-AA1204*AD1204</f>
        <v>0</v>
      </c>
      <c r="AI1204" s="9">
        <f t="shared" ref="AI1204" si="6923">(X1204*AD1201+Y1204*AC1201+Z1204*AD1204+AA1204*AC1204)</f>
        <v>16.918751568001984</v>
      </c>
      <c r="AJ1204" s="2">
        <f t="shared" ref="AJ1204" si="6924">X1204*AE1201+Z1204*AE1204-Y1204*AF1201-AA1204*AF1204</f>
        <v>-43.584149030073128</v>
      </c>
      <c r="AK1204" s="8">
        <f t="shared" ref="AK1204" si="6925">(X1204*AF1201+Y1204*AE1201+Z1204*AF1204+AA1204*AE1204)</f>
        <v>0</v>
      </c>
      <c r="AM1204" s="20">
        <f t="shared" ref="AM1204" si="6926">1/$AN$9</f>
        <v>1</v>
      </c>
      <c r="AN1204" s="27">
        <v>0</v>
      </c>
      <c r="AO1204" s="21">
        <v>1</v>
      </c>
      <c r="AP1204" s="26">
        <v>0</v>
      </c>
      <c r="AR1204" s="1">
        <f t="shared" ref="AR1204" si="6927">AH1204*AM1201+AJ1204*AM1204-AI1204*AN1201-AK1204*AN1204</f>
        <v>-43.584149030073128</v>
      </c>
      <c r="AS1204" s="9">
        <f t="shared" ref="AS1204" si="6928">(AH1204*AN1201+AI1204*AM1201+AJ1204*AN1204+AK1204*AM1204)</f>
        <v>16.918751568001984</v>
      </c>
      <c r="AT1204" s="2">
        <f t="shared" ref="AT1204" si="6929">AH1204*AO1201+AJ1204*AO1204-AI1204*AP1201-AK1204*AP1204</f>
        <v>-43.584149030073128</v>
      </c>
      <c r="AU1204" s="8">
        <f t="shared" ref="AU1204" si="6930">(AH1204*AP1201+AI1204*AO1201+AJ1204*AP1204+AK1204*AO1204)</f>
        <v>0</v>
      </c>
      <c r="AW1204" s="49">
        <f t="shared" ref="AW1204" si="6931">(180/PI())*ATAN(-1*(AS1201/AR1201))</f>
        <v>-68.852046556426004</v>
      </c>
      <c r="AY1204" s="140">
        <f t="shared" ref="AY1204" si="6932">20*LOG(((1-(10^(AW1201/20)^2)*(1-((1-AY1201)/(1+AY1201))^2))^0.5))</f>
        <v>-5.5638324405467452E-3</v>
      </c>
      <c r="AZ1204" s="13"/>
      <c r="BA1204" s="36"/>
      <c r="BB1204" s="36"/>
      <c r="BC1204" s="36"/>
      <c r="BD1204" s="36"/>
    </row>
    <row r="1205" spans="2:56" ht="18.600000000000001" customHeight="1">
      <c r="AY1205" s="37"/>
    </row>
    <row r="1206" spans="2:56" ht="18.600000000000001" customHeight="1" thickBot="1">
      <c r="D1206" s="22" t="s">
        <v>60</v>
      </c>
      <c r="E1206" s="22"/>
      <c r="F1206" s="22"/>
      <c r="G1206" s="22"/>
      <c r="H1206" s="22"/>
      <c r="I1206" s="22" t="s">
        <v>61</v>
      </c>
      <c r="J1206" s="22"/>
      <c r="K1206" s="22"/>
      <c r="L1206" s="22"/>
      <c r="M1206" s="23"/>
      <c r="N1206" s="23"/>
      <c r="O1206" s="28" t="s">
        <v>62</v>
      </c>
      <c r="P1206" s="23"/>
      <c r="Q1206" s="23"/>
      <c r="R1206" s="23"/>
      <c r="S1206" s="22"/>
      <c r="T1206" s="22" t="s">
        <v>63</v>
      </c>
      <c r="U1206" s="23"/>
      <c r="V1206" s="23"/>
      <c r="W1206" s="23"/>
      <c r="X1206" s="23"/>
      <c r="Y1206" s="28" t="s">
        <v>64</v>
      </c>
      <c r="Z1206" s="23"/>
      <c r="AA1206" s="23"/>
      <c r="AB1206" s="23"/>
      <c r="AC1206" s="28" t="s">
        <v>65</v>
      </c>
      <c r="AD1206" s="22"/>
      <c r="AE1206" s="22"/>
      <c r="AF1206" s="22"/>
      <c r="AG1206" s="22"/>
      <c r="AH1206" s="23"/>
      <c r="AI1206" s="28" t="s">
        <v>66</v>
      </c>
      <c r="AJ1206" s="23"/>
      <c r="AK1206" s="23"/>
      <c r="AL1206" s="22"/>
      <c r="AM1206" s="28" t="s">
        <v>67</v>
      </c>
      <c r="AN1206" s="22"/>
      <c r="AO1206" s="23"/>
      <c r="AP1206" s="23"/>
      <c r="AQ1206" s="23"/>
      <c r="AR1206" s="23"/>
      <c r="AS1206" s="28" t="s">
        <v>68</v>
      </c>
      <c r="AT1206" s="23"/>
      <c r="AU1206" s="23"/>
    </row>
    <row r="1207" spans="2:56" ht="18.600000000000001" customHeight="1" thickBot="1">
      <c r="B1207" s="11"/>
      <c r="D1207" s="212" t="s">
        <v>69</v>
      </c>
      <c r="E1207" s="213"/>
      <c r="F1207" s="214" t="s">
        <v>70</v>
      </c>
      <c r="G1207" s="215"/>
      <c r="H1207" s="207"/>
      <c r="I1207" s="212" t="s">
        <v>71</v>
      </c>
      <c r="J1207" s="213"/>
      <c r="K1207" s="214" t="s">
        <v>72</v>
      </c>
      <c r="L1207" s="215"/>
      <c r="M1207" s="23"/>
      <c r="N1207" s="208" t="s">
        <v>73</v>
      </c>
      <c r="O1207" s="209"/>
      <c r="P1207" s="210" t="s">
        <v>74</v>
      </c>
      <c r="Q1207" s="211"/>
      <c r="R1207" s="23"/>
      <c r="S1207" s="212" t="s">
        <v>75</v>
      </c>
      <c r="T1207" s="213"/>
      <c r="U1207" s="214" t="s">
        <v>76</v>
      </c>
      <c r="V1207" s="215"/>
      <c r="W1207" s="22"/>
      <c r="X1207" s="208" t="s">
        <v>77</v>
      </c>
      <c r="Y1207" s="209"/>
      <c r="Z1207" s="210" t="s">
        <v>78</v>
      </c>
      <c r="AA1207" s="211"/>
      <c r="AB1207" s="22"/>
      <c r="AC1207" s="212" t="s">
        <v>79</v>
      </c>
      <c r="AD1207" s="213"/>
      <c r="AE1207" s="214" t="s">
        <v>80</v>
      </c>
      <c r="AF1207" s="215"/>
      <c r="AG1207" s="22"/>
      <c r="AH1207" s="208" t="s">
        <v>81</v>
      </c>
      <c r="AI1207" s="209"/>
      <c r="AJ1207" s="210" t="s">
        <v>82</v>
      </c>
      <c r="AK1207" s="211"/>
      <c r="AL1207" s="22"/>
      <c r="AM1207" s="212" t="s">
        <v>83</v>
      </c>
      <c r="AN1207" s="213"/>
      <c r="AO1207" s="214" t="s">
        <v>84</v>
      </c>
      <c r="AP1207" s="215"/>
      <c r="AQ1207" s="23"/>
      <c r="AR1207" s="208" t="s">
        <v>85</v>
      </c>
      <c r="AS1207" s="209"/>
      <c r="AT1207" s="210" t="s">
        <v>86</v>
      </c>
      <c r="AU1207" s="211"/>
      <c r="AW1207" s="29" t="s">
        <v>4</v>
      </c>
      <c r="AY1207" s="136" t="s">
        <v>46</v>
      </c>
      <c r="AZ1207" s="13"/>
      <c r="BA1207" s="36"/>
      <c r="BB1207" s="36"/>
      <c r="BC1207" s="36"/>
      <c r="BD1207" s="36"/>
    </row>
    <row r="1208" spans="2:56" ht="18.600000000000001" customHeight="1" thickTop="1" thickBot="1">
      <c r="B1208" s="40">
        <v>3.46</v>
      </c>
      <c r="D1208" s="1">
        <v>1</v>
      </c>
      <c r="E1208" s="7">
        <v>0</v>
      </c>
      <c r="F1208" s="2">
        <v>0</v>
      </c>
      <c r="G1208" s="8">
        <v>0</v>
      </c>
      <c r="I1208" s="1">
        <v>1</v>
      </c>
      <c r="J1208" s="9">
        <v>0</v>
      </c>
      <c r="K1208" s="2">
        <v>0</v>
      </c>
      <c r="L1208" s="9">
        <f t="shared" ref="L1208" si="6933">IF(0=(1-$J$9*$K$9*$B1208^2),10^14,$B1208*$K$9/(1-$J$9*$K$9*$B1208^2))</f>
        <v>-1.3190684936203152</v>
      </c>
      <c r="N1208" s="1">
        <f t="shared" ref="N1208" si="6934">D1208*I1208+F1208*I1211-E1208*J1208-G1208*J1211</f>
        <v>1</v>
      </c>
      <c r="O1208" s="9">
        <f t="shared" ref="O1208" si="6935">(D1208*J1208+E1208*I1208+F1208*J1211+G1208*I1211)</f>
        <v>0</v>
      </c>
      <c r="P1208" s="2">
        <f t="shared" ref="P1208" si="6936">D1208*K1208+F1208*K1211-E1208*L1208-G1208*L1211</f>
        <v>0</v>
      </c>
      <c r="Q1208" s="8">
        <f t="shared" ref="Q1208" si="6937">(D1208*L1208+E1208*K1208+F1208*L1211+G1208*K1211)</f>
        <v>-1.3190684936203152</v>
      </c>
      <c r="S1208" s="1">
        <v>1</v>
      </c>
      <c r="T1208" s="7">
        <v>0</v>
      </c>
      <c r="U1208" s="2">
        <v>0</v>
      </c>
      <c r="V1208" s="8">
        <v>0</v>
      </c>
      <c r="X1208" s="1">
        <f t="shared" ref="X1208" si="6938">N1208*S1208+P1208*S1211-O1208*T1208-Q1208*T1211</f>
        <v>6.5191717317293838</v>
      </c>
      <c r="Y1208" s="9">
        <f t="shared" ref="Y1208" si="6939">(N1208*T1208+O1208*S1208+P1208*T1211+Q1208*S1211)</f>
        <v>0</v>
      </c>
      <c r="Z1208" s="2">
        <f t="shared" ref="Z1208" si="6940">N1208*U1208+P1208*U1211-O1208*V1208-Q1208*V1211</f>
        <v>0</v>
      </c>
      <c r="AA1208" s="8">
        <f t="shared" ref="AA1208" si="6941">(N1208*V1208+O1208*U1208+P1208*V1211+Q1208*U1211)</f>
        <v>-1.3190684936203152</v>
      </c>
      <c r="AB1208" s="22"/>
      <c r="AC1208" s="1">
        <v>1</v>
      </c>
      <c r="AD1208" s="9">
        <v>0</v>
      </c>
      <c r="AE1208" s="2">
        <v>0</v>
      </c>
      <c r="AF1208" s="9">
        <f t="shared" ref="AF1208" si="6942">$B1208*$AE$9</f>
        <v>2.8049873999999999</v>
      </c>
      <c r="AH1208" s="1">
        <f t="shared" ref="AH1208" si="6943">X1208*AC1208+Z1208*AC1211-Y1208*AD1208-AA1208*AD1211</f>
        <v>6.5191717317293838</v>
      </c>
      <c r="AI1208" s="9">
        <f t="shared" ref="AI1208" si="6944">(X1208*AD1208+Y1208*AC1208+Z1208*AD1211+AA1208*AC1211)</f>
        <v>0</v>
      </c>
      <c r="AJ1208" s="2">
        <f t="shared" ref="AJ1208" si="6945">X1208*AE1208+Z1208*AE1211-Y1208*AF1208-AA1208*AF1211</f>
        <v>0</v>
      </c>
      <c r="AK1208" s="8">
        <f t="shared" ref="AK1208" si="6946">(X1208*AF1208+Y1208*AE1208+Z1208*AF1211+AA1208*AE1211)</f>
        <v>16.967126072316788</v>
      </c>
      <c r="AM1208" s="18">
        <v>1</v>
      </c>
      <c r="AN1208" s="25">
        <v>0</v>
      </c>
      <c r="AO1208" s="14">
        <v>0</v>
      </c>
      <c r="AP1208" s="24">
        <v>0</v>
      </c>
      <c r="AR1208" s="1">
        <f t="shared" ref="AR1208" si="6947">AH1208*AM1208+AJ1208*AM1211-AI1208*AN1208-AK1208*AN1211</f>
        <v>6.5191717317293838</v>
      </c>
      <c r="AS1208" s="9">
        <f t="shared" ref="AS1208" si="6948">(AH1208*AN1208+AI1208*AM1208+AJ1208*AN1211+AK1208*AM1211)</f>
        <v>16.967126072316788</v>
      </c>
      <c r="AT1208" s="2">
        <f t="shared" ref="AT1208" si="6949">AH1208*AO1208+AJ1208*AO1211-AI1208*AP1208-AK1208*AP1211</f>
        <v>0</v>
      </c>
      <c r="AU1208" s="8">
        <f t="shared" ref="AU1208" si="6950">(AH1208*AP1208+AI1208*AO1208+AJ1208*AP1211+AK1208*AO1211)</f>
        <v>16.967126072316788</v>
      </c>
      <c r="AW1208" s="30">
        <f t="shared" ref="AW1208" si="6951">20*LOG(((1+$AN$9)/$AN$9)/((AR1208+AR1211)^2+(AS1208+AS1211)^2)^0.5)</f>
        <v>-28.056337194468274</v>
      </c>
      <c r="AY1208" s="137">
        <f t="shared" ref="AY1208" si="6952">((AR1208^2+AS1208^2)^0.5)/((AR1211^2+AS1211^2)^0.5)</f>
        <v>0.385391799886668</v>
      </c>
      <c r="AZ1208" s="13"/>
      <c r="BA1208" s="36"/>
      <c r="BB1208" s="36"/>
      <c r="BC1208" s="36"/>
      <c r="BD1208" s="36"/>
    </row>
    <row r="1209" spans="2:56" ht="18.600000000000001" customHeight="1" thickBot="1">
      <c r="D1209" s="3"/>
      <c r="G1209" s="4"/>
      <c r="I1209" s="3"/>
      <c r="L1209" s="4"/>
      <c r="N1209" s="3"/>
      <c r="Q1209" s="4"/>
      <c r="S1209" s="3"/>
      <c r="V1209" s="4"/>
      <c r="X1209" s="3"/>
      <c r="AA1209" s="4"/>
      <c r="AC1209" s="3"/>
      <c r="AF1209" s="4"/>
      <c r="AH1209" s="3"/>
      <c r="AK1209" s="4"/>
      <c r="AM1209" s="18"/>
      <c r="AN1209" s="14"/>
      <c r="AO1209" s="14"/>
      <c r="AP1209" s="19"/>
      <c r="AR1209" s="3"/>
      <c r="AU1209" s="4"/>
      <c r="AY1209" s="138"/>
      <c r="AZ1209" s="13"/>
      <c r="BA1209" s="36"/>
      <c r="BB1209" s="36"/>
      <c r="BC1209" s="36"/>
      <c r="BD1209" s="36"/>
    </row>
    <row r="1210" spans="2:56" ht="18.600000000000001" customHeight="1" thickBot="1">
      <c r="D1210" s="216" t="s">
        <v>87</v>
      </c>
      <c r="E1210" s="217"/>
      <c r="F1210" s="218" t="s">
        <v>88</v>
      </c>
      <c r="G1210" s="219"/>
      <c r="H1210" s="207"/>
      <c r="I1210" s="216" t="s">
        <v>89</v>
      </c>
      <c r="J1210" s="217"/>
      <c r="K1210" s="218" t="s">
        <v>90</v>
      </c>
      <c r="L1210" s="219"/>
      <c r="N1210" s="208" t="s">
        <v>7</v>
      </c>
      <c r="O1210" s="209"/>
      <c r="P1210" s="210" t="s">
        <v>8</v>
      </c>
      <c r="Q1210" s="211"/>
      <c r="S1210" s="216" t="s">
        <v>91</v>
      </c>
      <c r="T1210" s="217"/>
      <c r="U1210" s="218" t="s">
        <v>92</v>
      </c>
      <c r="V1210" s="219"/>
      <c r="W1210" s="22"/>
      <c r="X1210" s="208" t="s">
        <v>93</v>
      </c>
      <c r="Y1210" s="209"/>
      <c r="Z1210" s="210" t="s">
        <v>94</v>
      </c>
      <c r="AA1210" s="211"/>
      <c r="AB1210" s="22"/>
      <c r="AC1210" s="216" t="s">
        <v>3</v>
      </c>
      <c r="AD1210" s="217"/>
      <c r="AE1210" s="218" t="s">
        <v>2</v>
      </c>
      <c r="AF1210" s="219"/>
      <c r="AG1210" s="22"/>
      <c r="AH1210" s="208" t="s">
        <v>95</v>
      </c>
      <c r="AI1210" s="209"/>
      <c r="AJ1210" s="210" t="s">
        <v>96</v>
      </c>
      <c r="AK1210" s="211"/>
      <c r="AL1210" s="22"/>
      <c r="AM1210" s="216" t="s">
        <v>97</v>
      </c>
      <c r="AN1210" s="217"/>
      <c r="AO1210" s="218" t="s">
        <v>98</v>
      </c>
      <c r="AP1210" s="219"/>
      <c r="AR1210" s="208" t="s">
        <v>99</v>
      </c>
      <c r="AS1210" s="209"/>
      <c r="AT1210" s="210" t="s">
        <v>100</v>
      </c>
      <c r="AU1210" s="211"/>
      <c r="AW1210" s="48" t="s">
        <v>10</v>
      </c>
      <c r="AY1210" s="139" t="s">
        <v>47</v>
      </c>
      <c r="AZ1210" s="13"/>
      <c r="BA1210" s="36"/>
      <c r="BB1210" s="36"/>
      <c r="BC1210" s="36"/>
      <c r="BD1210" s="36"/>
    </row>
    <row r="1211" spans="2:56" ht="18.600000000000001" customHeight="1" thickTop="1" thickBot="1">
      <c r="D1211" s="1">
        <v>0</v>
      </c>
      <c r="E1211" s="8">
        <f t="shared" ref="E1211" si="6953">$E$9*$B1208</f>
        <v>1.9608166000000002</v>
      </c>
      <c r="F1211" s="2">
        <v>1</v>
      </c>
      <c r="G1211" s="8">
        <v>0</v>
      </c>
      <c r="I1211" s="1">
        <v>0</v>
      </c>
      <c r="J1211" s="9">
        <v>0</v>
      </c>
      <c r="K1211" s="2">
        <v>1</v>
      </c>
      <c r="L1211" s="8">
        <v>0</v>
      </c>
      <c r="N1211" s="1">
        <f t="shared" ref="N1211" si="6954">D1211*I1208+F1211*I1211-E1211*J1208-G1211*J1211</f>
        <v>0</v>
      </c>
      <c r="O1211" s="9">
        <f t="shared" ref="O1211" si="6955">(D1211*J1208+E1211*I1208+F1211*J1211+G1211*I1211)</f>
        <v>1.9608166000000002</v>
      </c>
      <c r="P1211" s="2">
        <f t="shared" ref="P1211" si="6956">D1211*K1208+F1211*K1211-E1211*L1208-G1211*L1211</f>
        <v>3.5864513988277085</v>
      </c>
      <c r="Q1211" s="8">
        <f t="shared" ref="Q1211" si="6957">(D1211*L1208+E1211*K1208+F1211*L1211+G1211*K1211)</f>
        <v>0</v>
      </c>
      <c r="S1211" s="1">
        <v>0</v>
      </c>
      <c r="T1211" s="8">
        <f t="shared" ref="T1211" si="6958">$T$9*$B1208</f>
        <v>4.1841434</v>
      </c>
      <c r="U1211" s="2">
        <v>1</v>
      </c>
      <c r="V1211" s="8">
        <v>0</v>
      </c>
      <c r="X1211" s="1">
        <f t="shared" ref="X1211" si="6959">N1211*S1208+P1211*S1211-O1211*T1208-Q1211*T1211</f>
        <v>0</v>
      </c>
      <c r="Y1211" s="9">
        <f t="shared" ref="Y1211" si="6960">(N1211*T1208+O1211*S1208+P1211*T1211+Q1211*S1211)</f>
        <v>16.967043549825725</v>
      </c>
      <c r="Z1211" s="2">
        <f t="shared" ref="Z1211" si="6961">N1211*U1208+P1211*U1211-O1211*V1208-Q1211*V1211</f>
        <v>3.5864513988277085</v>
      </c>
      <c r="AA1211" s="8">
        <f t="shared" ref="AA1211" si="6962">(N1211*V1208+O1211*U1208+P1211*V1211+Q1211*U1211)</f>
        <v>0</v>
      </c>
      <c r="AB1211" s="22"/>
      <c r="AC1211" s="1">
        <v>0</v>
      </c>
      <c r="AD1211" s="9">
        <v>0</v>
      </c>
      <c r="AE1211" s="2">
        <v>1</v>
      </c>
      <c r="AF1211" s="8">
        <v>0</v>
      </c>
      <c r="AH1211" s="1">
        <f t="shared" ref="AH1211" si="6963">X1211*AC1208+Z1211*AC1211-Y1211*AD1208-AA1211*AD1211</f>
        <v>0</v>
      </c>
      <c r="AI1211" s="9">
        <f t="shared" ref="AI1211" si="6964">(X1211*AD1208+Y1211*AC1208+Z1211*AD1211+AA1211*AC1211)</f>
        <v>16.967043549825725</v>
      </c>
      <c r="AJ1211" s="2">
        <f t="shared" ref="AJ1211" si="6965">X1211*AE1208+Z1211*AE1211-Y1211*AF1208-AA1211*AF1211</f>
        <v>-44.005891973684726</v>
      </c>
      <c r="AK1211" s="8">
        <f t="shared" ref="AK1211" si="6966">(X1211*AF1208+Y1211*AE1208+Z1211*AF1211+AA1211*AE1211)</f>
        <v>0</v>
      </c>
      <c r="AM1211" s="20">
        <f t="shared" ref="AM1211" si="6967">1/$AN$9</f>
        <v>1</v>
      </c>
      <c r="AN1211" s="27">
        <v>0</v>
      </c>
      <c r="AO1211" s="21">
        <v>1</v>
      </c>
      <c r="AP1211" s="26">
        <v>0</v>
      </c>
      <c r="AR1211" s="1">
        <f t="shared" ref="AR1211" si="6968">AH1211*AM1208+AJ1211*AM1211-AI1211*AN1208-AK1211*AN1211</f>
        <v>-44.005891973684726</v>
      </c>
      <c r="AS1211" s="9">
        <f t="shared" ref="AS1211" si="6969">(AH1211*AN1208+AI1211*AM1208+AJ1211*AN1211+AK1211*AM1211)</f>
        <v>16.967043549825725</v>
      </c>
      <c r="AT1211" s="2">
        <f t="shared" ref="AT1211" si="6970">AH1211*AO1208+AJ1211*AO1211-AI1211*AP1208-AK1211*AP1211</f>
        <v>-44.005891973684726</v>
      </c>
      <c r="AU1211" s="8">
        <f t="shared" ref="AU1211" si="6971">(AH1211*AP1208+AI1211*AO1208+AJ1211*AP1211+AK1211*AO1211)</f>
        <v>0</v>
      </c>
      <c r="AW1211" s="49">
        <f t="shared" ref="AW1211" si="6972">(180/PI())*ATAN(-1*(AS1208/AR1208))</f>
        <v>-68.98204208630942</v>
      </c>
      <c r="AY1211" s="140">
        <f t="shared" ref="AY1211" si="6973">20*LOG(((1-(10^(AW1208/20)^2)*(1-((1-AY1208)/(1+AY1208))^2))^0.5))</f>
        <v>-5.4606058397417686E-3</v>
      </c>
      <c r="AZ1211" s="13"/>
      <c r="BA1211" s="36"/>
      <c r="BB1211" s="36"/>
      <c r="BC1211" s="36"/>
      <c r="BD1211" s="36"/>
    </row>
    <row r="1212" spans="2:56" ht="18.600000000000001" customHeight="1">
      <c r="AY1212" s="37"/>
    </row>
    <row r="1213" spans="2:56" ht="18.600000000000001" customHeight="1" thickBot="1">
      <c r="D1213" s="22" t="s">
        <v>60</v>
      </c>
      <c r="E1213" s="22"/>
      <c r="F1213" s="22"/>
      <c r="G1213" s="22"/>
      <c r="H1213" s="22"/>
      <c r="I1213" s="22" t="s">
        <v>61</v>
      </c>
      <c r="J1213" s="22"/>
      <c r="K1213" s="22"/>
      <c r="L1213" s="22"/>
      <c r="M1213" s="23"/>
      <c r="N1213" s="23"/>
      <c r="O1213" s="28" t="s">
        <v>62</v>
      </c>
      <c r="P1213" s="23"/>
      <c r="Q1213" s="23"/>
      <c r="R1213" s="23"/>
      <c r="S1213" s="22"/>
      <c r="T1213" s="22" t="s">
        <v>63</v>
      </c>
      <c r="U1213" s="23"/>
      <c r="V1213" s="23"/>
      <c r="W1213" s="23"/>
      <c r="X1213" s="23"/>
      <c r="Y1213" s="28" t="s">
        <v>64</v>
      </c>
      <c r="Z1213" s="23"/>
      <c r="AA1213" s="23"/>
      <c r="AB1213" s="23"/>
      <c r="AC1213" s="28" t="s">
        <v>65</v>
      </c>
      <c r="AD1213" s="22"/>
      <c r="AE1213" s="22"/>
      <c r="AF1213" s="22"/>
      <c r="AG1213" s="22"/>
      <c r="AH1213" s="23"/>
      <c r="AI1213" s="28" t="s">
        <v>66</v>
      </c>
      <c r="AJ1213" s="23"/>
      <c r="AK1213" s="23"/>
      <c r="AL1213" s="22"/>
      <c r="AM1213" s="28" t="s">
        <v>67</v>
      </c>
      <c r="AN1213" s="22"/>
      <c r="AO1213" s="23"/>
      <c r="AP1213" s="23"/>
      <c r="AQ1213" s="23"/>
      <c r="AR1213" s="23"/>
      <c r="AS1213" s="28" t="s">
        <v>68</v>
      </c>
      <c r="AT1213" s="23"/>
      <c r="AU1213" s="23"/>
    </row>
    <row r="1214" spans="2:56" ht="18.600000000000001" customHeight="1" thickBot="1">
      <c r="B1214" s="11"/>
      <c r="D1214" s="212" t="s">
        <v>69</v>
      </c>
      <c r="E1214" s="213"/>
      <c r="F1214" s="214" t="s">
        <v>70</v>
      </c>
      <c r="G1214" s="215"/>
      <c r="H1214" s="207"/>
      <c r="I1214" s="212" t="s">
        <v>71</v>
      </c>
      <c r="J1214" s="213"/>
      <c r="K1214" s="214" t="s">
        <v>72</v>
      </c>
      <c r="L1214" s="215"/>
      <c r="M1214" s="23"/>
      <c r="N1214" s="208" t="s">
        <v>73</v>
      </c>
      <c r="O1214" s="209"/>
      <c r="P1214" s="210" t="s">
        <v>74</v>
      </c>
      <c r="Q1214" s="211"/>
      <c r="R1214" s="23"/>
      <c r="S1214" s="212" t="s">
        <v>75</v>
      </c>
      <c r="T1214" s="213"/>
      <c r="U1214" s="214" t="s">
        <v>76</v>
      </c>
      <c r="V1214" s="215"/>
      <c r="W1214" s="22"/>
      <c r="X1214" s="208" t="s">
        <v>77</v>
      </c>
      <c r="Y1214" s="209"/>
      <c r="Z1214" s="210" t="s">
        <v>78</v>
      </c>
      <c r="AA1214" s="211"/>
      <c r="AB1214" s="22"/>
      <c r="AC1214" s="212" t="s">
        <v>79</v>
      </c>
      <c r="AD1214" s="213"/>
      <c r="AE1214" s="214" t="s">
        <v>80</v>
      </c>
      <c r="AF1214" s="215"/>
      <c r="AG1214" s="22"/>
      <c r="AH1214" s="208" t="s">
        <v>81</v>
      </c>
      <c r="AI1214" s="209"/>
      <c r="AJ1214" s="210" t="s">
        <v>82</v>
      </c>
      <c r="AK1214" s="211"/>
      <c r="AL1214" s="22"/>
      <c r="AM1214" s="212" t="s">
        <v>83</v>
      </c>
      <c r="AN1214" s="213"/>
      <c r="AO1214" s="214" t="s">
        <v>84</v>
      </c>
      <c r="AP1214" s="215"/>
      <c r="AQ1214" s="23"/>
      <c r="AR1214" s="208" t="s">
        <v>85</v>
      </c>
      <c r="AS1214" s="209"/>
      <c r="AT1214" s="210" t="s">
        <v>86</v>
      </c>
      <c r="AU1214" s="211"/>
      <c r="AW1214" s="29" t="s">
        <v>4</v>
      </c>
      <c r="AY1214" s="136" t="s">
        <v>46</v>
      </c>
      <c r="AZ1214" s="13"/>
      <c r="BA1214" s="36"/>
      <c r="BB1214" s="36"/>
      <c r="BC1214" s="36"/>
      <c r="BD1214" s="36"/>
    </row>
    <row r="1215" spans="2:56" ht="18.600000000000001" customHeight="1" thickTop="1" thickBot="1">
      <c r="B1215" s="40">
        <v>3.48</v>
      </c>
      <c r="D1215" s="1">
        <v>1</v>
      </c>
      <c r="E1215" s="7">
        <v>0</v>
      </c>
      <c r="F1215" s="2">
        <v>0</v>
      </c>
      <c r="G1215" s="8">
        <v>0</v>
      </c>
      <c r="I1215" s="1">
        <v>1</v>
      </c>
      <c r="J1215" s="9">
        <v>0</v>
      </c>
      <c r="K1215" s="2">
        <v>0</v>
      </c>
      <c r="L1215" s="9">
        <f t="shared" ref="L1215" si="6974">IF(0=(1-$J$9*$K$9*$B1215^2),10^14,$B1215*$K$9/(1-$J$9*$K$9*$B1215^2))</f>
        <v>-1.3055780378782731</v>
      </c>
      <c r="N1215" s="1">
        <f t="shared" ref="N1215" si="6975">D1215*I1215+F1215*I1218-E1215*J1215-G1215*J1218</f>
        <v>1</v>
      </c>
      <c r="O1215" s="9">
        <f t="shared" ref="O1215" si="6976">(D1215*J1215+E1215*I1215+F1215*J1218+G1215*I1218)</f>
        <v>0</v>
      </c>
      <c r="P1215" s="2">
        <f t="shared" ref="P1215" si="6977">D1215*K1215+F1215*K1218-E1215*L1215-G1215*L1218</f>
        <v>0</v>
      </c>
      <c r="Q1215" s="8">
        <f t="shared" ref="Q1215" si="6978">(D1215*L1215+E1215*K1215+F1215*L1218+G1215*K1218)</f>
        <v>-1.3055780378782731</v>
      </c>
      <c r="S1215" s="1">
        <v>1</v>
      </c>
      <c r="T1215" s="7">
        <v>0</v>
      </c>
      <c r="U1215" s="2">
        <v>0</v>
      </c>
      <c r="V1215" s="8">
        <v>0</v>
      </c>
      <c r="X1215" s="1">
        <f t="shared" ref="X1215" si="6979">N1215*S1215+P1215*S1218-O1215*T1215-Q1215*T1218</f>
        <v>6.4943021796818421</v>
      </c>
      <c r="Y1215" s="9">
        <f t="shared" ref="Y1215" si="6980">(N1215*T1215+O1215*S1215+P1215*T1218+Q1215*S1218)</f>
        <v>0</v>
      </c>
      <c r="Z1215" s="2">
        <f t="shared" ref="Z1215" si="6981">N1215*U1215+P1215*U1218-O1215*V1215-Q1215*V1218</f>
        <v>0</v>
      </c>
      <c r="AA1215" s="8">
        <f t="shared" ref="AA1215" si="6982">(N1215*V1215+O1215*U1215+P1215*V1218+Q1215*U1218)</f>
        <v>-1.3055780378782731</v>
      </c>
      <c r="AB1215" s="22"/>
      <c r="AC1215" s="1">
        <v>1</v>
      </c>
      <c r="AD1215" s="9">
        <v>0</v>
      </c>
      <c r="AE1215" s="2">
        <v>0</v>
      </c>
      <c r="AF1215" s="9">
        <f t="shared" ref="AF1215" si="6983">$B1215*$AE$9</f>
        <v>2.8212012</v>
      </c>
      <c r="AH1215" s="1">
        <f t="shared" ref="AH1215" si="6984">X1215*AC1215+Z1215*AC1218-Y1215*AD1215-AA1215*AD1218</f>
        <v>6.4943021796818421</v>
      </c>
      <c r="AI1215" s="9">
        <f t="shared" ref="AI1215" si="6985">(X1215*AD1215+Y1215*AC1215+Z1215*AD1218+AA1215*AC1218)</f>
        <v>0</v>
      </c>
      <c r="AJ1215" s="2">
        <f t="shared" ref="AJ1215" si="6986">X1215*AE1215+Z1215*AE1218-Y1215*AF1215-AA1215*AF1218</f>
        <v>0</v>
      </c>
      <c r="AK1215" s="8">
        <f t="shared" ref="AK1215" si="6987">(X1215*AF1215+Y1215*AE1215+Z1215*AF1218+AA1215*AE1218)</f>
        <v>17.016155064602756</v>
      </c>
      <c r="AM1215" s="18">
        <v>1</v>
      </c>
      <c r="AN1215" s="25">
        <v>0</v>
      </c>
      <c r="AO1215" s="14">
        <v>0</v>
      </c>
      <c r="AP1215" s="24">
        <v>0</v>
      </c>
      <c r="AR1215" s="1">
        <f t="shared" ref="AR1215" si="6988">AH1215*AM1215+AJ1215*AM1218-AI1215*AN1215-AK1215*AN1218</f>
        <v>6.4943021796818421</v>
      </c>
      <c r="AS1215" s="9">
        <f t="shared" ref="AS1215" si="6989">(AH1215*AN1215+AI1215*AM1215+AJ1215*AN1218+AK1215*AM1218)</f>
        <v>17.016155064602756</v>
      </c>
      <c r="AT1215" s="2">
        <f t="shared" ref="AT1215" si="6990">AH1215*AO1215+AJ1215*AO1218-AI1215*AP1215-AK1215*AP1218</f>
        <v>0</v>
      </c>
      <c r="AU1215" s="8">
        <f t="shared" ref="AU1215" si="6991">(AH1215*AP1215+AI1215*AO1215+AJ1215*AP1218+AK1215*AO1218)</f>
        <v>17.016155064602756</v>
      </c>
      <c r="AW1215" s="30">
        <f t="shared" ref="AW1215" si="6992">20*LOG(((1+$AN$9)/$AN$9)/((AR1215+AR1218)^2+(AS1215+AS1218)^2)^0.5)</f>
        <v>-28.124760128805111</v>
      </c>
      <c r="AY1215" s="137">
        <f t="shared" ref="AY1215" si="6993">((AR1215^2+AS1215^2)^0.5)/((AR1218^2+AS1218^2)^0.5)</f>
        <v>0.38281069233788612</v>
      </c>
      <c r="AZ1215" s="13"/>
      <c r="BA1215" s="36"/>
      <c r="BB1215" s="36"/>
      <c r="BC1215" s="36"/>
      <c r="BD1215" s="36"/>
    </row>
    <row r="1216" spans="2:56" ht="18.600000000000001" customHeight="1" thickBot="1">
      <c r="D1216" s="3"/>
      <c r="G1216" s="4"/>
      <c r="I1216" s="3"/>
      <c r="L1216" s="4"/>
      <c r="N1216" s="3"/>
      <c r="Q1216" s="4"/>
      <c r="S1216" s="3"/>
      <c r="V1216" s="4"/>
      <c r="X1216" s="3"/>
      <c r="AA1216" s="4"/>
      <c r="AC1216" s="3"/>
      <c r="AF1216" s="4"/>
      <c r="AH1216" s="3"/>
      <c r="AK1216" s="4"/>
      <c r="AM1216" s="18"/>
      <c r="AN1216" s="14"/>
      <c r="AO1216" s="14"/>
      <c r="AP1216" s="19"/>
      <c r="AR1216" s="3"/>
      <c r="AU1216" s="4"/>
      <c r="AY1216" s="138"/>
      <c r="AZ1216" s="13"/>
      <c r="BA1216" s="36"/>
      <c r="BB1216" s="36"/>
      <c r="BC1216" s="36"/>
      <c r="BD1216" s="36"/>
    </row>
    <row r="1217" spans="2:56" ht="18.600000000000001" customHeight="1" thickBot="1">
      <c r="D1217" s="216" t="s">
        <v>87</v>
      </c>
      <c r="E1217" s="217"/>
      <c r="F1217" s="218" t="s">
        <v>88</v>
      </c>
      <c r="G1217" s="219"/>
      <c r="H1217" s="207"/>
      <c r="I1217" s="216" t="s">
        <v>89</v>
      </c>
      <c r="J1217" s="217"/>
      <c r="K1217" s="218" t="s">
        <v>90</v>
      </c>
      <c r="L1217" s="219"/>
      <c r="N1217" s="208" t="s">
        <v>7</v>
      </c>
      <c r="O1217" s="209"/>
      <c r="P1217" s="210" t="s">
        <v>8</v>
      </c>
      <c r="Q1217" s="211"/>
      <c r="S1217" s="216" t="s">
        <v>91</v>
      </c>
      <c r="T1217" s="217"/>
      <c r="U1217" s="218" t="s">
        <v>92</v>
      </c>
      <c r="V1217" s="219"/>
      <c r="W1217" s="22"/>
      <c r="X1217" s="208" t="s">
        <v>93</v>
      </c>
      <c r="Y1217" s="209"/>
      <c r="Z1217" s="210" t="s">
        <v>94</v>
      </c>
      <c r="AA1217" s="211"/>
      <c r="AB1217" s="22"/>
      <c r="AC1217" s="216" t="s">
        <v>3</v>
      </c>
      <c r="AD1217" s="217"/>
      <c r="AE1217" s="218" t="s">
        <v>2</v>
      </c>
      <c r="AF1217" s="219"/>
      <c r="AG1217" s="22"/>
      <c r="AH1217" s="208" t="s">
        <v>95</v>
      </c>
      <c r="AI1217" s="209"/>
      <c r="AJ1217" s="210" t="s">
        <v>96</v>
      </c>
      <c r="AK1217" s="211"/>
      <c r="AL1217" s="22"/>
      <c r="AM1217" s="216" t="s">
        <v>97</v>
      </c>
      <c r="AN1217" s="217"/>
      <c r="AO1217" s="218" t="s">
        <v>98</v>
      </c>
      <c r="AP1217" s="219"/>
      <c r="AR1217" s="208" t="s">
        <v>99</v>
      </c>
      <c r="AS1217" s="209"/>
      <c r="AT1217" s="210" t="s">
        <v>100</v>
      </c>
      <c r="AU1217" s="211"/>
      <c r="AW1217" s="48" t="s">
        <v>10</v>
      </c>
      <c r="AY1217" s="139" t="s">
        <v>47</v>
      </c>
      <c r="AZ1217" s="13"/>
      <c r="BA1217" s="36"/>
      <c r="BB1217" s="36"/>
      <c r="BC1217" s="36"/>
      <c r="BD1217" s="36"/>
    </row>
    <row r="1218" spans="2:56" ht="18.600000000000001" customHeight="1" thickTop="1" thickBot="1">
      <c r="D1218" s="1">
        <v>0</v>
      </c>
      <c r="E1218" s="8">
        <f t="shared" ref="E1218" si="6994">$E$9*$B1215</f>
        <v>1.9721508000000001</v>
      </c>
      <c r="F1218" s="2">
        <v>1</v>
      </c>
      <c r="G1218" s="8">
        <v>0</v>
      </c>
      <c r="I1218" s="1">
        <v>0</v>
      </c>
      <c r="J1218" s="9">
        <v>0</v>
      </c>
      <c r="K1218" s="2">
        <v>1</v>
      </c>
      <c r="L1218" s="8">
        <v>0</v>
      </c>
      <c r="N1218" s="1">
        <f t="shared" ref="N1218" si="6995">D1218*I1215+F1218*I1218-E1218*J1215-G1218*J1218</f>
        <v>0</v>
      </c>
      <c r="O1218" s="9">
        <f t="shared" ref="O1218" si="6996">(D1218*J1215+E1218*I1215+F1218*J1218+G1218*I1218)</f>
        <v>1.9721508000000001</v>
      </c>
      <c r="P1218" s="2">
        <f t="shared" ref="P1218" si="6997">D1218*K1215+F1218*K1218-E1218*L1215-G1218*L1218</f>
        <v>3.5747967718640665</v>
      </c>
      <c r="Q1218" s="8">
        <f t="shared" ref="Q1218" si="6998">(D1218*L1215+E1218*K1215+F1218*L1218+G1218*K1218)</f>
        <v>0</v>
      </c>
      <c r="S1218" s="1">
        <v>0</v>
      </c>
      <c r="T1218" s="8">
        <f t="shared" ref="T1218" si="6999">$T$9*$B1215</f>
        <v>4.2083291999999997</v>
      </c>
      <c r="U1218" s="2">
        <v>1</v>
      </c>
      <c r="V1218" s="8">
        <v>0</v>
      </c>
      <c r="X1218" s="1">
        <f t="shared" ref="X1218" si="7000">N1218*S1215+P1218*S1218-O1218*T1215-Q1218*T1218</f>
        <v>0</v>
      </c>
      <c r="Y1218" s="9">
        <f t="shared" ref="Y1218" si="7001">(N1218*T1215+O1218*S1215+P1218*T1218+Q1218*S1218)</f>
        <v>17.01607243910129</v>
      </c>
      <c r="Z1218" s="2">
        <f t="shared" ref="Z1218" si="7002">N1218*U1215+P1218*U1218-O1218*V1215-Q1218*V1218</f>
        <v>3.5747967718640665</v>
      </c>
      <c r="AA1218" s="8">
        <f t="shared" ref="AA1218" si="7003">(N1218*V1215+O1218*U1215+P1218*V1218+Q1218*U1218)</f>
        <v>0</v>
      </c>
      <c r="AB1218" s="22"/>
      <c r="AC1218" s="1">
        <v>0</v>
      </c>
      <c r="AD1218" s="9">
        <v>0</v>
      </c>
      <c r="AE1218" s="2">
        <v>1</v>
      </c>
      <c r="AF1218" s="8">
        <v>0</v>
      </c>
      <c r="AH1218" s="1">
        <f t="shared" ref="AH1218" si="7004">X1218*AC1215+Z1218*AC1218-Y1218*AD1215-AA1218*AD1218</f>
        <v>0</v>
      </c>
      <c r="AI1218" s="9">
        <f t="shared" ref="AI1218" si="7005">(X1218*AD1215+Y1218*AC1215+Z1218*AD1218+AA1218*AC1218)</f>
        <v>17.01607243910129</v>
      </c>
      <c r="AJ1218" s="2">
        <f t="shared" ref="AJ1218" si="7006">X1218*AE1215+Z1218*AE1218-Y1218*AF1215-AA1218*AF1218</f>
        <v>-44.430967212615421</v>
      </c>
      <c r="AK1218" s="8">
        <f t="shared" ref="AK1218" si="7007">(X1218*AF1215+Y1218*AE1215+Z1218*AF1218+AA1218*AE1218)</f>
        <v>0</v>
      </c>
      <c r="AM1218" s="20">
        <f t="shared" ref="AM1218" si="7008">1/$AN$9</f>
        <v>1</v>
      </c>
      <c r="AN1218" s="27">
        <v>0</v>
      </c>
      <c r="AO1218" s="21">
        <v>1</v>
      </c>
      <c r="AP1218" s="26">
        <v>0</v>
      </c>
      <c r="AR1218" s="1">
        <f t="shared" ref="AR1218" si="7009">AH1218*AM1215+AJ1218*AM1218-AI1218*AN1215-AK1218*AN1218</f>
        <v>-44.430967212615421</v>
      </c>
      <c r="AS1218" s="9">
        <f t="shared" ref="AS1218" si="7010">(AH1218*AN1215+AI1218*AM1215+AJ1218*AN1218+AK1218*AM1218)</f>
        <v>17.01607243910129</v>
      </c>
      <c r="AT1218" s="2">
        <f t="shared" ref="AT1218" si="7011">AH1218*AO1215+AJ1218*AO1218-AI1218*AP1215-AK1218*AP1218</f>
        <v>-44.430967212615421</v>
      </c>
      <c r="AU1218" s="8">
        <f t="shared" ref="AU1218" si="7012">(AH1218*AP1215+AI1218*AO1215+AJ1218*AP1218+AK1218*AO1218)</f>
        <v>0</v>
      </c>
      <c r="AW1218" s="49">
        <f t="shared" ref="AW1218" si="7013">(180/PI())*ATAN(-1*(AS1215/AR1215))</f>
        <v>-69.110390501880048</v>
      </c>
      <c r="AY1218" s="140">
        <f t="shared" ref="AY1218" si="7014">20*LOG(((1-(10^(AW1215/20)^2)*(1-((1-AY1215)/(1+AY1215))^2))^0.5))</f>
        <v>-5.3591365217751019E-3</v>
      </c>
      <c r="AZ1218" s="13"/>
      <c r="BA1218" s="36"/>
      <c r="BB1218" s="36"/>
      <c r="BC1218" s="36"/>
      <c r="BD1218" s="36"/>
    </row>
    <row r="1219" spans="2:56" ht="18.600000000000001" customHeight="1">
      <c r="AY1219" s="37"/>
    </row>
    <row r="1220" spans="2:56" ht="18.600000000000001" customHeight="1" thickBot="1">
      <c r="D1220" s="22" t="s">
        <v>60</v>
      </c>
      <c r="E1220" s="22"/>
      <c r="F1220" s="22"/>
      <c r="G1220" s="22"/>
      <c r="H1220" s="22"/>
      <c r="I1220" s="22" t="s">
        <v>61</v>
      </c>
      <c r="J1220" s="22"/>
      <c r="K1220" s="22"/>
      <c r="L1220" s="22"/>
      <c r="M1220" s="23"/>
      <c r="N1220" s="23"/>
      <c r="O1220" s="28" t="s">
        <v>62</v>
      </c>
      <c r="P1220" s="23"/>
      <c r="Q1220" s="23"/>
      <c r="R1220" s="23"/>
      <c r="S1220" s="22"/>
      <c r="T1220" s="22" t="s">
        <v>63</v>
      </c>
      <c r="U1220" s="23"/>
      <c r="V1220" s="23"/>
      <c r="W1220" s="23"/>
      <c r="X1220" s="23"/>
      <c r="Y1220" s="28" t="s">
        <v>64</v>
      </c>
      <c r="Z1220" s="23"/>
      <c r="AA1220" s="23"/>
      <c r="AB1220" s="23"/>
      <c r="AC1220" s="28" t="s">
        <v>65</v>
      </c>
      <c r="AD1220" s="22"/>
      <c r="AE1220" s="22"/>
      <c r="AF1220" s="22"/>
      <c r="AG1220" s="22"/>
      <c r="AH1220" s="23"/>
      <c r="AI1220" s="28" t="s">
        <v>66</v>
      </c>
      <c r="AJ1220" s="23"/>
      <c r="AK1220" s="23"/>
      <c r="AL1220" s="22"/>
      <c r="AM1220" s="28" t="s">
        <v>67</v>
      </c>
      <c r="AN1220" s="22"/>
      <c r="AO1220" s="23"/>
      <c r="AP1220" s="23"/>
      <c r="AQ1220" s="23"/>
      <c r="AR1220" s="23"/>
      <c r="AS1220" s="28" t="s">
        <v>68</v>
      </c>
      <c r="AT1220" s="23"/>
      <c r="AU1220" s="23"/>
    </row>
    <row r="1221" spans="2:56" ht="18.600000000000001" customHeight="1" thickBot="1">
      <c r="B1221" s="11"/>
      <c r="D1221" s="212" t="s">
        <v>69</v>
      </c>
      <c r="E1221" s="213"/>
      <c r="F1221" s="214" t="s">
        <v>70</v>
      </c>
      <c r="G1221" s="215"/>
      <c r="H1221" s="207"/>
      <c r="I1221" s="212" t="s">
        <v>71</v>
      </c>
      <c r="J1221" s="213"/>
      <c r="K1221" s="214" t="s">
        <v>72</v>
      </c>
      <c r="L1221" s="215"/>
      <c r="M1221" s="23"/>
      <c r="N1221" s="208" t="s">
        <v>73</v>
      </c>
      <c r="O1221" s="209"/>
      <c r="P1221" s="210" t="s">
        <v>74</v>
      </c>
      <c r="Q1221" s="211"/>
      <c r="R1221" s="23"/>
      <c r="S1221" s="212" t="s">
        <v>75</v>
      </c>
      <c r="T1221" s="213"/>
      <c r="U1221" s="214" t="s">
        <v>76</v>
      </c>
      <c r="V1221" s="215"/>
      <c r="W1221" s="22"/>
      <c r="X1221" s="208" t="s">
        <v>77</v>
      </c>
      <c r="Y1221" s="209"/>
      <c r="Z1221" s="210" t="s">
        <v>78</v>
      </c>
      <c r="AA1221" s="211"/>
      <c r="AB1221" s="22"/>
      <c r="AC1221" s="212" t="s">
        <v>79</v>
      </c>
      <c r="AD1221" s="213"/>
      <c r="AE1221" s="214" t="s">
        <v>80</v>
      </c>
      <c r="AF1221" s="215"/>
      <c r="AG1221" s="22"/>
      <c r="AH1221" s="208" t="s">
        <v>81</v>
      </c>
      <c r="AI1221" s="209"/>
      <c r="AJ1221" s="210" t="s">
        <v>82</v>
      </c>
      <c r="AK1221" s="211"/>
      <c r="AL1221" s="22"/>
      <c r="AM1221" s="212" t="s">
        <v>83</v>
      </c>
      <c r="AN1221" s="213"/>
      <c r="AO1221" s="214" t="s">
        <v>84</v>
      </c>
      <c r="AP1221" s="215"/>
      <c r="AQ1221" s="23"/>
      <c r="AR1221" s="208" t="s">
        <v>85</v>
      </c>
      <c r="AS1221" s="209"/>
      <c r="AT1221" s="210" t="s">
        <v>86</v>
      </c>
      <c r="AU1221" s="211"/>
      <c r="AW1221" s="29" t="s">
        <v>4</v>
      </c>
      <c r="AY1221" s="136" t="s">
        <v>46</v>
      </c>
      <c r="AZ1221" s="13"/>
      <c r="BA1221" s="36"/>
      <c r="BB1221" s="36"/>
      <c r="BC1221" s="36"/>
      <c r="BD1221" s="36"/>
    </row>
    <row r="1222" spans="2:56" ht="18.600000000000001" customHeight="1" thickTop="1" thickBot="1">
      <c r="B1222" s="40">
        <v>3.5</v>
      </c>
      <c r="D1222" s="1">
        <v>1</v>
      </c>
      <c r="E1222" s="7">
        <v>0</v>
      </c>
      <c r="F1222" s="2">
        <v>0</v>
      </c>
      <c r="G1222" s="8">
        <v>0</v>
      </c>
      <c r="I1222" s="1">
        <v>1</v>
      </c>
      <c r="J1222" s="9">
        <v>0</v>
      </c>
      <c r="K1222" s="2">
        <v>0</v>
      </c>
      <c r="L1222" s="9">
        <f t="shared" ref="L1222" si="7015">IF(0=(1-$J$9*$K$9*$B1222^2),10^14,$B1222*$K$9/(1-$J$9*$K$9*$B1222^2))</f>
        <v>-1.2923935750571272</v>
      </c>
      <c r="N1222" s="1">
        <f t="shared" ref="N1222" si="7016">D1222*I1222+F1222*I1225-E1222*J1222-G1222*J1225</f>
        <v>1</v>
      </c>
      <c r="O1222" s="9">
        <f t="shared" ref="O1222" si="7017">(D1222*J1222+E1222*I1222+F1222*J1225+G1222*I1225)</f>
        <v>0</v>
      </c>
      <c r="P1222" s="2">
        <f t="shared" ref="P1222" si="7018">D1222*K1222+F1222*K1225-E1222*L1222-G1222*L1225</f>
        <v>0</v>
      </c>
      <c r="Q1222" s="8">
        <f t="shared" ref="Q1222" si="7019">(D1222*L1222+E1222*K1222+F1222*L1225+G1222*K1225)</f>
        <v>-1.2923935750571272</v>
      </c>
      <c r="S1222" s="1">
        <v>1</v>
      </c>
      <c r="T1222" s="7">
        <v>0</v>
      </c>
      <c r="U1222" s="2">
        <v>0</v>
      </c>
      <c r="V1222" s="8">
        <v>0</v>
      </c>
      <c r="X1222" s="1">
        <f t="shared" ref="X1222" si="7020">N1222*S1222+P1222*S1225-O1222*T1222-Q1222*T1225</f>
        <v>6.4700751923329172</v>
      </c>
      <c r="Y1222" s="9">
        <f t="shared" ref="Y1222" si="7021">(N1222*T1222+O1222*S1222+P1222*T1225+Q1222*S1225)</f>
        <v>0</v>
      </c>
      <c r="Z1222" s="2">
        <f t="shared" ref="Z1222" si="7022">N1222*U1222+P1222*U1225-O1222*V1222-Q1222*V1225</f>
        <v>0</v>
      </c>
      <c r="AA1222" s="8">
        <f t="shared" ref="AA1222" si="7023">(N1222*V1222+O1222*U1222+P1222*V1225+Q1222*U1225)</f>
        <v>-1.2923935750571272</v>
      </c>
      <c r="AB1222" s="22"/>
      <c r="AC1222" s="1">
        <v>1</v>
      </c>
      <c r="AD1222" s="9">
        <v>0</v>
      </c>
      <c r="AE1222" s="2">
        <v>0</v>
      </c>
      <c r="AF1222" s="9">
        <f t="shared" ref="AF1222" si="7024">$B1222*$AE$9</f>
        <v>2.837415</v>
      </c>
      <c r="AH1222" s="1">
        <f t="shared" ref="AH1222" si="7025">X1222*AC1222+Z1222*AC1225-Y1222*AD1222-AA1222*AD1225</f>
        <v>6.4700751923329172</v>
      </c>
      <c r="AI1222" s="9">
        <f t="shared" ref="AI1222" si="7026">(X1222*AD1222+Y1222*AC1222+Z1222*AD1225+AA1222*AC1225)</f>
        <v>0</v>
      </c>
      <c r="AJ1222" s="2">
        <f t="shared" ref="AJ1222" si="7027">X1222*AE1222+Z1222*AE1225-Y1222*AF1222-AA1222*AF1225</f>
        <v>0</v>
      </c>
      <c r="AK1222" s="8">
        <f t="shared" ref="AK1222" si="7028">(X1222*AF1222+Y1222*AE1222+Z1222*AF1225+AA1222*AE1225)</f>
        <v>17.065894826796178</v>
      </c>
      <c r="AM1222" s="18">
        <v>1</v>
      </c>
      <c r="AN1222" s="25">
        <v>0</v>
      </c>
      <c r="AO1222" s="14">
        <v>0</v>
      </c>
      <c r="AP1222" s="24">
        <v>0</v>
      </c>
      <c r="AR1222" s="1">
        <f t="shared" ref="AR1222" si="7029">AH1222*AM1222+AJ1222*AM1225-AI1222*AN1222-AK1222*AN1225</f>
        <v>6.4700751923329172</v>
      </c>
      <c r="AS1222" s="9">
        <f t="shared" ref="AS1222" si="7030">(AH1222*AN1222+AI1222*AM1222+AJ1222*AN1225+AK1222*AM1225)</f>
        <v>17.065894826796178</v>
      </c>
      <c r="AT1222" s="2">
        <f t="shared" ref="AT1222" si="7031">AH1222*AO1222+AJ1222*AO1225-AI1222*AP1222-AK1222*AP1225</f>
        <v>0</v>
      </c>
      <c r="AU1222" s="8">
        <f t="shared" ref="AU1222" si="7032">(AH1222*AP1222+AI1222*AO1222+AJ1222*AP1225+AK1222*AO1225)</f>
        <v>17.065894826796178</v>
      </c>
      <c r="AW1222" s="30">
        <f t="shared" ref="AW1222" si="7033">20*LOG(((1+$AN$9)/$AN$9)/((AR1222+AR1225)^2+(AS1222+AS1225)^2)^0.5)</f>
        <v>-28.193316189428455</v>
      </c>
      <c r="AY1222" s="137">
        <f t="shared" ref="AY1222" si="7034">((AR1222^2+AS1222^2)^0.5)/((AR1225^2+AS1225^2)^0.5)</f>
        <v>0.38026628582467253</v>
      </c>
      <c r="AZ1222" s="13"/>
      <c r="BA1222" s="36"/>
      <c r="BB1222" s="36"/>
      <c r="BC1222" s="36"/>
      <c r="BD1222" s="36"/>
    </row>
    <row r="1223" spans="2:56" ht="18.600000000000001" customHeight="1" thickBot="1">
      <c r="D1223" s="3"/>
      <c r="G1223" s="4"/>
      <c r="I1223" s="3"/>
      <c r="L1223" s="4"/>
      <c r="N1223" s="3"/>
      <c r="Q1223" s="4"/>
      <c r="S1223" s="3"/>
      <c r="V1223" s="4"/>
      <c r="X1223" s="3"/>
      <c r="AA1223" s="4"/>
      <c r="AC1223" s="3"/>
      <c r="AF1223" s="4"/>
      <c r="AH1223" s="3"/>
      <c r="AK1223" s="4"/>
      <c r="AM1223" s="18"/>
      <c r="AN1223" s="14"/>
      <c r="AO1223" s="14"/>
      <c r="AP1223" s="19"/>
      <c r="AR1223" s="3"/>
      <c r="AU1223" s="4"/>
      <c r="AY1223" s="138"/>
      <c r="AZ1223" s="13"/>
      <c r="BA1223" s="36"/>
      <c r="BB1223" s="36"/>
      <c r="BC1223" s="36"/>
      <c r="BD1223" s="36"/>
    </row>
    <row r="1224" spans="2:56" ht="18.600000000000001" customHeight="1" thickBot="1">
      <c r="D1224" s="216" t="s">
        <v>87</v>
      </c>
      <c r="E1224" s="217"/>
      <c r="F1224" s="218" t="s">
        <v>88</v>
      </c>
      <c r="G1224" s="219"/>
      <c r="H1224" s="207"/>
      <c r="I1224" s="216" t="s">
        <v>89</v>
      </c>
      <c r="J1224" s="217"/>
      <c r="K1224" s="218" t="s">
        <v>90</v>
      </c>
      <c r="L1224" s="219"/>
      <c r="N1224" s="208" t="s">
        <v>7</v>
      </c>
      <c r="O1224" s="209"/>
      <c r="P1224" s="210" t="s">
        <v>8</v>
      </c>
      <c r="Q1224" s="211"/>
      <c r="S1224" s="216" t="s">
        <v>91</v>
      </c>
      <c r="T1224" s="217"/>
      <c r="U1224" s="218" t="s">
        <v>92</v>
      </c>
      <c r="V1224" s="219"/>
      <c r="W1224" s="22"/>
      <c r="X1224" s="208" t="s">
        <v>93</v>
      </c>
      <c r="Y1224" s="209"/>
      <c r="Z1224" s="210" t="s">
        <v>94</v>
      </c>
      <c r="AA1224" s="211"/>
      <c r="AB1224" s="22"/>
      <c r="AC1224" s="216" t="s">
        <v>3</v>
      </c>
      <c r="AD1224" s="217"/>
      <c r="AE1224" s="218" t="s">
        <v>2</v>
      </c>
      <c r="AF1224" s="219"/>
      <c r="AG1224" s="22"/>
      <c r="AH1224" s="208" t="s">
        <v>95</v>
      </c>
      <c r="AI1224" s="209"/>
      <c r="AJ1224" s="210" t="s">
        <v>96</v>
      </c>
      <c r="AK1224" s="211"/>
      <c r="AL1224" s="22"/>
      <c r="AM1224" s="216" t="s">
        <v>97</v>
      </c>
      <c r="AN1224" s="217"/>
      <c r="AO1224" s="218" t="s">
        <v>98</v>
      </c>
      <c r="AP1224" s="219"/>
      <c r="AR1224" s="208" t="s">
        <v>99</v>
      </c>
      <c r="AS1224" s="209"/>
      <c r="AT1224" s="210" t="s">
        <v>100</v>
      </c>
      <c r="AU1224" s="211"/>
      <c r="AW1224" s="48" t="s">
        <v>10</v>
      </c>
      <c r="AY1224" s="139" t="s">
        <v>47</v>
      </c>
      <c r="AZ1224" s="13"/>
      <c r="BA1224" s="36"/>
      <c r="BB1224" s="36"/>
      <c r="BC1224" s="36"/>
      <c r="BD1224" s="36"/>
    </row>
    <row r="1225" spans="2:56" ht="18.600000000000001" customHeight="1" thickTop="1" thickBot="1">
      <c r="D1225" s="1">
        <v>0</v>
      </c>
      <c r="E1225" s="8">
        <f t="shared" ref="E1225" si="7035">$E$9*$B1222</f>
        <v>1.9834850000000002</v>
      </c>
      <c r="F1225" s="2">
        <v>1</v>
      </c>
      <c r="G1225" s="8">
        <v>0</v>
      </c>
      <c r="I1225" s="1">
        <v>0</v>
      </c>
      <c r="J1225" s="9">
        <v>0</v>
      </c>
      <c r="K1225" s="2">
        <v>1</v>
      </c>
      <c r="L1225" s="8">
        <v>0</v>
      </c>
      <c r="N1225" s="1">
        <f t="shared" ref="N1225" si="7036">D1225*I1222+F1225*I1225-E1225*J1222-G1225*J1225</f>
        <v>0</v>
      </c>
      <c r="O1225" s="9">
        <f t="shared" ref="O1225" si="7037">(D1225*J1222+E1225*I1222+F1225*J1225+G1225*I1225)</f>
        <v>1.9834850000000002</v>
      </c>
      <c r="P1225" s="2">
        <f t="shared" ref="P1225" si="7038">D1225*K1222+F1225*K1225-E1225*L1222-G1225*L1225</f>
        <v>3.5634432702221859</v>
      </c>
      <c r="Q1225" s="8">
        <f t="shared" ref="Q1225" si="7039">(D1225*L1222+E1225*K1222+F1225*L1225+G1225*K1225)</f>
        <v>0</v>
      </c>
      <c r="S1225" s="1">
        <v>0</v>
      </c>
      <c r="T1225" s="8">
        <f t="shared" ref="T1225" si="7040">$T$9*$B1222</f>
        <v>4.2325150000000002</v>
      </c>
      <c r="U1225" s="2">
        <v>1</v>
      </c>
      <c r="V1225" s="8">
        <v>0</v>
      </c>
      <c r="X1225" s="1">
        <f t="shared" ref="X1225" si="7041">N1225*S1222+P1225*S1225-O1225*T1222-Q1225*T1225</f>
        <v>0</v>
      </c>
      <c r="Y1225" s="9">
        <f t="shared" ref="Y1225" si="7042">(N1225*T1222+O1225*S1222+P1225*T1225+Q1225*S1225)</f>
        <v>17.065812092864459</v>
      </c>
      <c r="Z1225" s="2">
        <f t="shared" ref="Z1225" si="7043">N1225*U1222+P1225*U1225-O1225*V1222-Q1225*V1225</f>
        <v>3.5634432702221859</v>
      </c>
      <c r="AA1225" s="8">
        <f t="shared" ref="AA1225" si="7044">(N1225*V1222+O1225*U1222+P1225*V1225+Q1225*U1225)</f>
        <v>0</v>
      </c>
      <c r="AB1225" s="22"/>
      <c r="AC1225" s="1">
        <v>0</v>
      </c>
      <c r="AD1225" s="9">
        <v>0</v>
      </c>
      <c r="AE1225" s="2">
        <v>1</v>
      </c>
      <c r="AF1225" s="8">
        <v>0</v>
      </c>
      <c r="AH1225" s="1">
        <f t="shared" ref="AH1225" si="7045">X1225*AC1222+Z1225*AC1225-Y1225*AD1222-AA1225*AD1225</f>
        <v>0</v>
      </c>
      <c r="AI1225" s="9">
        <f t="shared" ref="AI1225" si="7046">(X1225*AD1222+Y1225*AC1222+Z1225*AD1225+AA1225*AC1225)</f>
        <v>17.065812092864459</v>
      </c>
      <c r="AJ1225" s="2">
        <f t="shared" ref="AJ1225" si="7047">X1225*AE1222+Z1225*AE1225-Y1225*AF1222-AA1225*AF1225</f>
        <v>-44.859347949252822</v>
      </c>
      <c r="AK1225" s="8">
        <f t="shared" ref="AK1225" si="7048">(X1225*AF1222+Y1225*AE1222+Z1225*AF1225+AA1225*AE1225)</f>
        <v>0</v>
      </c>
      <c r="AM1225" s="20">
        <f t="shared" ref="AM1225" si="7049">1/$AN$9</f>
        <v>1</v>
      </c>
      <c r="AN1225" s="27">
        <v>0</v>
      </c>
      <c r="AO1225" s="21">
        <v>1</v>
      </c>
      <c r="AP1225" s="26">
        <v>0</v>
      </c>
      <c r="AR1225" s="1">
        <f t="shared" ref="AR1225" si="7050">AH1225*AM1222+AJ1225*AM1225-AI1225*AN1222-AK1225*AN1225</f>
        <v>-44.859347949252822</v>
      </c>
      <c r="AS1225" s="9">
        <f t="shared" ref="AS1225" si="7051">(AH1225*AN1222+AI1225*AM1222+AJ1225*AN1225+AK1225*AM1225)</f>
        <v>17.065812092864459</v>
      </c>
      <c r="AT1225" s="2">
        <f t="shared" ref="AT1225" si="7052">AH1225*AO1222+AJ1225*AO1225-AI1225*AP1222-AK1225*AP1225</f>
        <v>-44.859347949252822</v>
      </c>
      <c r="AU1225" s="8">
        <f t="shared" ref="AU1225" si="7053">(AH1225*AP1222+AI1225*AO1222+AJ1225*AP1225+AK1225*AO1225)</f>
        <v>0</v>
      </c>
      <c r="AW1225" s="49">
        <f t="shared" ref="AW1225" si="7054">(180/PI())*ATAN(-1*(AS1222/AR1222))</f>
        <v>-69.237124123837887</v>
      </c>
      <c r="AY1225" s="140">
        <f t="shared" ref="AY1225" si="7055">20*LOG(((1-(10^(AW1222/20)^2)*(1-((1-AY1222)/(1+AY1222))^2))^0.5))</f>
        <v>-5.2594180278507999E-3</v>
      </c>
      <c r="AZ1225" s="13"/>
      <c r="BA1225" s="36"/>
      <c r="BB1225" s="36"/>
      <c r="BC1225" s="36"/>
      <c r="BD1225" s="36"/>
    </row>
    <row r="1226" spans="2:56" ht="18.600000000000001" customHeight="1">
      <c r="AY1226" s="37"/>
    </row>
    <row r="1227" spans="2:56" ht="18.600000000000001" customHeight="1" thickBot="1">
      <c r="D1227" s="22" t="s">
        <v>60</v>
      </c>
      <c r="E1227" s="22"/>
      <c r="F1227" s="22"/>
      <c r="G1227" s="22"/>
      <c r="H1227" s="22"/>
      <c r="I1227" s="22" t="s">
        <v>61</v>
      </c>
      <c r="J1227" s="22"/>
      <c r="K1227" s="22"/>
      <c r="L1227" s="22"/>
      <c r="M1227" s="23"/>
      <c r="N1227" s="23"/>
      <c r="O1227" s="28" t="s">
        <v>62</v>
      </c>
      <c r="P1227" s="23"/>
      <c r="Q1227" s="23"/>
      <c r="R1227" s="23"/>
      <c r="S1227" s="22"/>
      <c r="T1227" s="22" t="s">
        <v>63</v>
      </c>
      <c r="U1227" s="23"/>
      <c r="V1227" s="23"/>
      <c r="W1227" s="23"/>
      <c r="X1227" s="23"/>
      <c r="Y1227" s="28" t="s">
        <v>64</v>
      </c>
      <c r="Z1227" s="23"/>
      <c r="AA1227" s="23"/>
      <c r="AB1227" s="23"/>
      <c r="AC1227" s="28" t="s">
        <v>65</v>
      </c>
      <c r="AD1227" s="22"/>
      <c r="AE1227" s="22"/>
      <c r="AF1227" s="22"/>
      <c r="AG1227" s="22"/>
      <c r="AH1227" s="23"/>
      <c r="AI1227" s="28" t="s">
        <v>66</v>
      </c>
      <c r="AJ1227" s="23"/>
      <c r="AK1227" s="23"/>
      <c r="AL1227" s="22"/>
      <c r="AM1227" s="28" t="s">
        <v>67</v>
      </c>
      <c r="AN1227" s="22"/>
      <c r="AO1227" s="23"/>
      <c r="AP1227" s="23"/>
      <c r="AQ1227" s="23"/>
      <c r="AR1227" s="23"/>
      <c r="AS1227" s="28" t="s">
        <v>68</v>
      </c>
      <c r="AT1227" s="23"/>
      <c r="AU1227" s="23"/>
    </row>
    <row r="1228" spans="2:56" ht="18.600000000000001" customHeight="1" thickBot="1">
      <c r="B1228" s="11"/>
      <c r="D1228" s="212" t="s">
        <v>69</v>
      </c>
      <c r="E1228" s="213"/>
      <c r="F1228" s="214" t="s">
        <v>70</v>
      </c>
      <c r="G1228" s="215"/>
      <c r="H1228" s="207"/>
      <c r="I1228" s="212" t="s">
        <v>71</v>
      </c>
      <c r="J1228" s="213"/>
      <c r="K1228" s="214" t="s">
        <v>72</v>
      </c>
      <c r="L1228" s="215"/>
      <c r="M1228" s="23"/>
      <c r="N1228" s="208" t="s">
        <v>73</v>
      </c>
      <c r="O1228" s="209"/>
      <c r="P1228" s="210" t="s">
        <v>74</v>
      </c>
      <c r="Q1228" s="211"/>
      <c r="R1228" s="23"/>
      <c r="S1228" s="212" t="s">
        <v>75</v>
      </c>
      <c r="T1228" s="213"/>
      <c r="U1228" s="214" t="s">
        <v>76</v>
      </c>
      <c r="V1228" s="215"/>
      <c r="W1228" s="22"/>
      <c r="X1228" s="208" t="s">
        <v>77</v>
      </c>
      <c r="Y1228" s="209"/>
      <c r="Z1228" s="210" t="s">
        <v>78</v>
      </c>
      <c r="AA1228" s="211"/>
      <c r="AB1228" s="22"/>
      <c r="AC1228" s="212" t="s">
        <v>79</v>
      </c>
      <c r="AD1228" s="213"/>
      <c r="AE1228" s="214" t="s">
        <v>80</v>
      </c>
      <c r="AF1228" s="215"/>
      <c r="AG1228" s="22"/>
      <c r="AH1228" s="208" t="s">
        <v>81</v>
      </c>
      <c r="AI1228" s="209"/>
      <c r="AJ1228" s="210" t="s">
        <v>82</v>
      </c>
      <c r="AK1228" s="211"/>
      <c r="AL1228" s="22"/>
      <c r="AM1228" s="212" t="s">
        <v>83</v>
      </c>
      <c r="AN1228" s="213"/>
      <c r="AO1228" s="214" t="s">
        <v>84</v>
      </c>
      <c r="AP1228" s="215"/>
      <c r="AQ1228" s="23"/>
      <c r="AR1228" s="208" t="s">
        <v>85</v>
      </c>
      <c r="AS1228" s="209"/>
      <c r="AT1228" s="210" t="s">
        <v>86</v>
      </c>
      <c r="AU1228" s="211"/>
      <c r="AW1228" s="29" t="s">
        <v>4</v>
      </c>
      <c r="AY1228" s="136" t="s">
        <v>46</v>
      </c>
      <c r="AZ1228" s="13"/>
      <c r="BA1228" s="36"/>
      <c r="BB1228" s="36"/>
      <c r="BC1228" s="36"/>
      <c r="BD1228" s="36"/>
    </row>
    <row r="1229" spans="2:56" ht="18.600000000000001" customHeight="1" thickTop="1" thickBot="1">
      <c r="B1229" s="40">
        <v>3.52</v>
      </c>
      <c r="D1229" s="1">
        <v>1</v>
      </c>
      <c r="E1229" s="7">
        <v>0</v>
      </c>
      <c r="F1229" s="2">
        <v>0</v>
      </c>
      <c r="G1229" s="8">
        <v>0</v>
      </c>
      <c r="I1229" s="1">
        <v>1</v>
      </c>
      <c r="J1229" s="9">
        <v>0</v>
      </c>
      <c r="K1229" s="2">
        <v>0</v>
      </c>
      <c r="L1229" s="9">
        <f t="shared" ref="L1229" si="7056">IF(0=(1-$J$9*$K$9*$B1229^2),10^14,$B1229*$K$9/(1-$J$9*$K$9*$B1229^2))</f>
        <v>-1.2795043833326964</v>
      </c>
      <c r="N1229" s="1">
        <f t="shared" ref="N1229" si="7057">D1229*I1229+F1229*I1232-E1229*J1229-G1229*J1232</f>
        <v>1</v>
      </c>
      <c r="O1229" s="9">
        <f t="shared" ref="O1229" si="7058">(D1229*J1229+E1229*I1229+F1229*J1232+G1229*I1232)</f>
        <v>0</v>
      </c>
      <c r="P1229" s="2">
        <f t="shared" ref="P1229" si="7059">D1229*K1229+F1229*K1232-E1229*L1229-G1229*L1232</f>
        <v>0</v>
      </c>
      <c r="Q1229" s="8">
        <f t="shared" ref="Q1229" si="7060">(D1229*L1229+E1229*K1229+F1229*L1232+G1229*K1232)</f>
        <v>-1.2795043833326964</v>
      </c>
      <c r="S1229" s="1">
        <v>1</v>
      </c>
      <c r="T1229" s="7">
        <v>0</v>
      </c>
      <c r="U1229" s="2">
        <v>0</v>
      </c>
      <c r="V1229" s="8">
        <v>0</v>
      </c>
      <c r="X1229" s="1">
        <f t="shared" ref="X1229" si="7061">N1229*S1229+P1229*S1232-O1229*T1229-Q1229*T1232</f>
        <v>6.4464673321357955</v>
      </c>
      <c r="Y1229" s="9">
        <f t="shared" ref="Y1229" si="7062">(N1229*T1229+O1229*S1229+P1229*T1232+Q1229*S1232)</f>
        <v>0</v>
      </c>
      <c r="Z1229" s="2">
        <f t="shared" ref="Z1229" si="7063">N1229*U1229+P1229*U1232-O1229*V1229-Q1229*V1232</f>
        <v>0</v>
      </c>
      <c r="AA1229" s="8">
        <f t="shared" ref="AA1229" si="7064">(N1229*V1229+O1229*U1229+P1229*V1232+Q1229*U1232)</f>
        <v>-1.2795043833326964</v>
      </c>
      <c r="AB1229" s="22"/>
      <c r="AC1229" s="1">
        <v>1</v>
      </c>
      <c r="AD1229" s="9">
        <v>0</v>
      </c>
      <c r="AE1229" s="2">
        <v>0</v>
      </c>
      <c r="AF1229" s="9">
        <f t="shared" ref="AF1229" si="7065">$B1229*$AE$9</f>
        <v>2.8536288000000001</v>
      </c>
      <c r="AH1229" s="1">
        <f t="shared" ref="AH1229" si="7066">X1229*AC1229+Z1229*AC1232-Y1229*AD1229-AA1229*AD1232</f>
        <v>6.4464673321357955</v>
      </c>
      <c r="AI1229" s="9">
        <f t="shared" ref="AI1229" si="7067">(X1229*AD1229+Y1229*AC1229+Z1229*AD1232+AA1229*AC1232)</f>
        <v>0</v>
      </c>
      <c r="AJ1229" s="2">
        <f t="shared" ref="AJ1229" si="7068">X1229*AE1229+Z1229*AE1232-Y1229*AF1229-AA1229*AF1232</f>
        <v>0</v>
      </c>
      <c r="AK1229" s="8">
        <f t="shared" ref="AK1229" si="7069">(X1229*AF1229+Y1229*AE1229+Z1229*AF1232+AA1229*AE1232)</f>
        <v>17.116320453909175</v>
      </c>
      <c r="AM1229" s="18">
        <v>1</v>
      </c>
      <c r="AN1229" s="25">
        <v>0</v>
      </c>
      <c r="AO1229" s="14">
        <v>0</v>
      </c>
      <c r="AP1229" s="24">
        <v>0</v>
      </c>
      <c r="AR1229" s="1">
        <f t="shared" ref="AR1229" si="7070">AH1229*AM1229+AJ1229*AM1232-AI1229*AN1229-AK1229*AN1232</f>
        <v>6.4464673321357955</v>
      </c>
      <c r="AS1229" s="9">
        <f t="shared" ref="AS1229" si="7071">(AH1229*AN1229+AI1229*AM1229+AJ1229*AN1232+AK1229*AM1232)</f>
        <v>17.116320453909175</v>
      </c>
      <c r="AT1229" s="2">
        <f t="shared" ref="AT1229" si="7072">AH1229*AO1229+AJ1229*AO1232-AI1229*AP1229-AK1229*AP1232</f>
        <v>0</v>
      </c>
      <c r="AU1229" s="8">
        <f t="shared" ref="AU1229" si="7073">(AH1229*AP1229+AI1229*AO1229+AJ1229*AP1232+AK1229*AO1232)</f>
        <v>17.116320453909175</v>
      </c>
      <c r="AW1229" s="30">
        <f t="shared" ref="AW1229" si="7074">20*LOG(((1+$AN$9)/$AN$9)/((AR1229+AR1232)^2+(AS1229+AS1232)^2)^0.5)</f>
        <v>-28.261989839540441</v>
      </c>
      <c r="AY1229" s="137">
        <f t="shared" ref="AY1229" si="7075">((AR1229^2+AS1229^2)^0.5)/((AR1232^2+AS1232^2)^0.5)</f>
        <v>0.37775775957029034</v>
      </c>
      <c r="AZ1229" s="13"/>
      <c r="BA1229" s="36"/>
      <c r="BB1229" s="36"/>
      <c r="BC1229" s="36"/>
      <c r="BD1229" s="36"/>
    </row>
    <row r="1230" spans="2:56" ht="18.600000000000001" customHeight="1" thickBot="1">
      <c r="D1230" s="3"/>
      <c r="G1230" s="4"/>
      <c r="I1230" s="3"/>
      <c r="L1230" s="4"/>
      <c r="N1230" s="3"/>
      <c r="Q1230" s="4"/>
      <c r="S1230" s="3"/>
      <c r="V1230" s="4"/>
      <c r="X1230" s="3"/>
      <c r="AA1230" s="4"/>
      <c r="AC1230" s="3"/>
      <c r="AF1230" s="4"/>
      <c r="AH1230" s="3"/>
      <c r="AK1230" s="4"/>
      <c r="AM1230" s="18"/>
      <c r="AN1230" s="14"/>
      <c r="AO1230" s="14"/>
      <c r="AP1230" s="19"/>
      <c r="AR1230" s="3"/>
      <c r="AU1230" s="4"/>
      <c r="AY1230" s="138"/>
      <c r="AZ1230" s="13"/>
      <c r="BA1230" s="36"/>
      <c r="BB1230" s="36"/>
      <c r="BC1230" s="36"/>
      <c r="BD1230" s="36"/>
    </row>
    <row r="1231" spans="2:56" ht="18.600000000000001" customHeight="1" thickBot="1">
      <c r="D1231" s="216" t="s">
        <v>87</v>
      </c>
      <c r="E1231" s="217"/>
      <c r="F1231" s="218" t="s">
        <v>88</v>
      </c>
      <c r="G1231" s="219"/>
      <c r="H1231" s="207"/>
      <c r="I1231" s="216" t="s">
        <v>89</v>
      </c>
      <c r="J1231" s="217"/>
      <c r="K1231" s="218" t="s">
        <v>90</v>
      </c>
      <c r="L1231" s="219"/>
      <c r="N1231" s="208" t="s">
        <v>7</v>
      </c>
      <c r="O1231" s="209"/>
      <c r="P1231" s="210" t="s">
        <v>8</v>
      </c>
      <c r="Q1231" s="211"/>
      <c r="S1231" s="216" t="s">
        <v>91</v>
      </c>
      <c r="T1231" s="217"/>
      <c r="U1231" s="218" t="s">
        <v>92</v>
      </c>
      <c r="V1231" s="219"/>
      <c r="W1231" s="22"/>
      <c r="X1231" s="208" t="s">
        <v>93</v>
      </c>
      <c r="Y1231" s="209"/>
      <c r="Z1231" s="210" t="s">
        <v>94</v>
      </c>
      <c r="AA1231" s="211"/>
      <c r="AB1231" s="22"/>
      <c r="AC1231" s="216" t="s">
        <v>3</v>
      </c>
      <c r="AD1231" s="217"/>
      <c r="AE1231" s="218" t="s">
        <v>2</v>
      </c>
      <c r="AF1231" s="219"/>
      <c r="AG1231" s="22"/>
      <c r="AH1231" s="208" t="s">
        <v>95</v>
      </c>
      <c r="AI1231" s="209"/>
      <c r="AJ1231" s="210" t="s">
        <v>96</v>
      </c>
      <c r="AK1231" s="211"/>
      <c r="AL1231" s="22"/>
      <c r="AM1231" s="216" t="s">
        <v>97</v>
      </c>
      <c r="AN1231" s="217"/>
      <c r="AO1231" s="218" t="s">
        <v>98</v>
      </c>
      <c r="AP1231" s="219"/>
      <c r="AR1231" s="208" t="s">
        <v>99</v>
      </c>
      <c r="AS1231" s="209"/>
      <c r="AT1231" s="210" t="s">
        <v>100</v>
      </c>
      <c r="AU1231" s="211"/>
      <c r="AW1231" s="48" t="s">
        <v>10</v>
      </c>
      <c r="AY1231" s="139" t="s">
        <v>47</v>
      </c>
      <c r="AZ1231" s="13"/>
      <c r="BA1231" s="36"/>
      <c r="BB1231" s="36"/>
      <c r="BC1231" s="36"/>
      <c r="BD1231" s="36"/>
    </row>
    <row r="1232" spans="2:56" ht="18.600000000000001" customHeight="1" thickTop="1" thickBot="1">
      <c r="D1232" s="1">
        <v>0</v>
      </c>
      <c r="E1232" s="8">
        <f t="shared" ref="E1232" si="7076">$E$9*$B1229</f>
        <v>1.9948192000000002</v>
      </c>
      <c r="F1232" s="2">
        <v>1</v>
      </c>
      <c r="G1232" s="8">
        <v>0</v>
      </c>
      <c r="I1232" s="1">
        <v>0</v>
      </c>
      <c r="J1232" s="9">
        <v>0</v>
      </c>
      <c r="K1232" s="2">
        <v>1</v>
      </c>
      <c r="L1232" s="8">
        <v>0</v>
      </c>
      <c r="N1232" s="1">
        <f t="shared" ref="N1232" si="7077">D1232*I1229+F1232*I1232-E1232*J1229-G1232*J1232</f>
        <v>0</v>
      </c>
      <c r="O1232" s="9">
        <f t="shared" ref="O1232" si="7078">(D1232*J1229+E1232*I1229+F1232*J1232+G1232*I1232)</f>
        <v>1.9948192000000002</v>
      </c>
      <c r="P1232" s="2">
        <f t="shared" ref="P1232" si="7079">D1232*K1229+F1232*K1232-E1232*L1229-G1232*L1232</f>
        <v>3.552379910356223</v>
      </c>
      <c r="Q1232" s="8">
        <f t="shared" ref="Q1232" si="7080">(D1232*L1229+E1232*K1229+F1232*L1232+G1232*K1232)</f>
        <v>0</v>
      </c>
      <c r="S1232" s="1">
        <v>0</v>
      </c>
      <c r="T1232" s="8">
        <f t="shared" ref="T1232" si="7081">$T$9*$B1229</f>
        <v>4.2567008</v>
      </c>
      <c r="U1232" s="2">
        <v>1</v>
      </c>
      <c r="V1232" s="8">
        <v>0</v>
      </c>
      <c r="X1232" s="1">
        <f t="shared" ref="X1232" si="7082">N1232*S1229+P1232*S1232-O1232*T1229-Q1232*T1232</f>
        <v>0</v>
      </c>
      <c r="Y1232" s="9">
        <f t="shared" ref="Y1232" si="7083">(N1232*T1229+O1232*S1229+P1232*T1232+Q1232*S1232)</f>
        <v>17.116237606317263</v>
      </c>
      <c r="Z1232" s="2">
        <f t="shared" ref="Z1232" si="7084">N1232*U1229+P1232*U1232-O1232*V1229-Q1232*V1232</f>
        <v>3.552379910356223</v>
      </c>
      <c r="AA1232" s="8">
        <f t="shared" ref="AA1232" si="7085">(N1232*V1229+O1232*U1229+P1232*V1232+Q1232*U1232)</f>
        <v>0</v>
      </c>
      <c r="AB1232" s="22"/>
      <c r="AC1232" s="1">
        <v>0</v>
      </c>
      <c r="AD1232" s="9">
        <v>0</v>
      </c>
      <c r="AE1232" s="2">
        <v>1</v>
      </c>
      <c r="AF1232" s="8">
        <v>0</v>
      </c>
      <c r="AH1232" s="1">
        <f t="shared" ref="AH1232" si="7086">X1232*AC1229+Z1232*AC1232-Y1232*AD1229-AA1232*AD1232</f>
        <v>0</v>
      </c>
      <c r="AI1232" s="9">
        <f t="shared" ref="AI1232" si="7087">(X1232*AD1229+Y1232*AC1229+Z1232*AD1232+AA1232*AC1232)</f>
        <v>17.116237606317263</v>
      </c>
      <c r="AJ1232" s="2">
        <f t="shared" ref="AJ1232" si="7088">X1232*AE1229+Z1232*AE1232-Y1232*AF1229-AA1232*AF1232</f>
        <v>-45.291008670673783</v>
      </c>
      <c r="AK1232" s="8">
        <f t="shared" ref="AK1232" si="7089">(X1232*AF1229+Y1232*AE1229+Z1232*AF1232+AA1232*AE1232)</f>
        <v>0</v>
      </c>
      <c r="AM1232" s="20">
        <f t="shared" ref="AM1232" si="7090">1/$AN$9</f>
        <v>1</v>
      </c>
      <c r="AN1232" s="27">
        <v>0</v>
      </c>
      <c r="AO1232" s="21">
        <v>1</v>
      </c>
      <c r="AP1232" s="26">
        <v>0</v>
      </c>
      <c r="AR1232" s="1">
        <f t="shared" ref="AR1232" si="7091">AH1232*AM1229+AJ1232*AM1232-AI1232*AN1229-AK1232*AN1232</f>
        <v>-45.291008670673783</v>
      </c>
      <c r="AS1232" s="9">
        <f t="shared" ref="AS1232" si="7092">(AH1232*AN1229+AI1232*AM1229+AJ1232*AN1232+AK1232*AM1232)</f>
        <v>17.116237606317263</v>
      </c>
      <c r="AT1232" s="2">
        <f t="shared" ref="AT1232" si="7093">AH1232*AO1229+AJ1232*AO1232-AI1232*AP1229-AK1232*AP1232</f>
        <v>-45.291008670673783</v>
      </c>
      <c r="AU1232" s="8">
        <f t="shared" ref="AU1232" si="7094">(AH1232*AP1229+AI1232*AO1229+AJ1232*AP1232+AK1232*AO1232)</f>
        <v>0</v>
      </c>
      <c r="AW1232" s="49">
        <f t="shared" ref="AW1232" si="7095">(180/PI())*ATAN(-1*(AS1229/AR1229))</f>
        <v>-69.362274400586742</v>
      </c>
      <c r="AY1232" s="140">
        <f t="shared" ref="AY1232" si="7096">20*LOG(((1-(10^(AW1229/20)^2)*(1-((1-AY1229)/(1+AY1229))^2))^0.5))</f>
        <v>-5.1614417196754097E-3</v>
      </c>
      <c r="AZ1232" s="13"/>
      <c r="BA1232" s="36"/>
      <c r="BB1232" s="36"/>
      <c r="BC1232" s="36"/>
      <c r="BD1232" s="36"/>
    </row>
    <row r="1233" spans="2:56" ht="18.600000000000001" customHeight="1">
      <c r="AY1233" s="37"/>
    </row>
    <row r="1234" spans="2:56" ht="18.600000000000001" customHeight="1" thickBot="1">
      <c r="D1234" s="22" t="s">
        <v>60</v>
      </c>
      <c r="E1234" s="22"/>
      <c r="F1234" s="22"/>
      <c r="G1234" s="22"/>
      <c r="H1234" s="22"/>
      <c r="I1234" s="22" t="s">
        <v>61</v>
      </c>
      <c r="J1234" s="22"/>
      <c r="K1234" s="22"/>
      <c r="L1234" s="22"/>
      <c r="M1234" s="23"/>
      <c r="N1234" s="23"/>
      <c r="O1234" s="28" t="s">
        <v>62</v>
      </c>
      <c r="P1234" s="23"/>
      <c r="Q1234" s="23"/>
      <c r="R1234" s="23"/>
      <c r="S1234" s="22"/>
      <c r="T1234" s="22" t="s">
        <v>63</v>
      </c>
      <c r="U1234" s="23"/>
      <c r="V1234" s="23"/>
      <c r="W1234" s="23"/>
      <c r="X1234" s="23"/>
      <c r="Y1234" s="28" t="s">
        <v>64</v>
      </c>
      <c r="Z1234" s="23"/>
      <c r="AA1234" s="23"/>
      <c r="AB1234" s="23"/>
      <c r="AC1234" s="28" t="s">
        <v>65</v>
      </c>
      <c r="AD1234" s="22"/>
      <c r="AE1234" s="22"/>
      <c r="AF1234" s="22"/>
      <c r="AG1234" s="22"/>
      <c r="AH1234" s="23"/>
      <c r="AI1234" s="28" t="s">
        <v>66</v>
      </c>
      <c r="AJ1234" s="23"/>
      <c r="AK1234" s="23"/>
      <c r="AL1234" s="22"/>
      <c r="AM1234" s="28" t="s">
        <v>67</v>
      </c>
      <c r="AN1234" s="22"/>
      <c r="AO1234" s="23"/>
      <c r="AP1234" s="23"/>
      <c r="AQ1234" s="23"/>
      <c r="AR1234" s="23"/>
      <c r="AS1234" s="28" t="s">
        <v>68</v>
      </c>
      <c r="AT1234" s="23"/>
      <c r="AU1234" s="23"/>
    </row>
    <row r="1235" spans="2:56" ht="18.600000000000001" customHeight="1" thickBot="1">
      <c r="B1235" s="11"/>
      <c r="D1235" s="212" t="s">
        <v>69</v>
      </c>
      <c r="E1235" s="213"/>
      <c r="F1235" s="214" t="s">
        <v>70</v>
      </c>
      <c r="G1235" s="215"/>
      <c r="H1235" s="207"/>
      <c r="I1235" s="212" t="s">
        <v>71</v>
      </c>
      <c r="J1235" s="213"/>
      <c r="K1235" s="214" t="s">
        <v>72</v>
      </c>
      <c r="L1235" s="215"/>
      <c r="M1235" s="23"/>
      <c r="N1235" s="208" t="s">
        <v>73</v>
      </c>
      <c r="O1235" s="209"/>
      <c r="P1235" s="210" t="s">
        <v>74</v>
      </c>
      <c r="Q1235" s="211"/>
      <c r="R1235" s="23"/>
      <c r="S1235" s="212" t="s">
        <v>75</v>
      </c>
      <c r="T1235" s="213"/>
      <c r="U1235" s="214" t="s">
        <v>76</v>
      </c>
      <c r="V1235" s="215"/>
      <c r="W1235" s="22"/>
      <c r="X1235" s="208" t="s">
        <v>77</v>
      </c>
      <c r="Y1235" s="209"/>
      <c r="Z1235" s="210" t="s">
        <v>78</v>
      </c>
      <c r="AA1235" s="211"/>
      <c r="AB1235" s="22"/>
      <c r="AC1235" s="212" t="s">
        <v>79</v>
      </c>
      <c r="AD1235" s="213"/>
      <c r="AE1235" s="214" t="s">
        <v>80</v>
      </c>
      <c r="AF1235" s="215"/>
      <c r="AG1235" s="22"/>
      <c r="AH1235" s="208" t="s">
        <v>81</v>
      </c>
      <c r="AI1235" s="209"/>
      <c r="AJ1235" s="210" t="s">
        <v>82</v>
      </c>
      <c r="AK1235" s="211"/>
      <c r="AL1235" s="22"/>
      <c r="AM1235" s="212" t="s">
        <v>83</v>
      </c>
      <c r="AN1235" s="213"/>
      <c r="AO1235" s="214" t="s">
        <v>84</v>
      </c>
      <c r="AP1235" s="215"/>
      <c r="AQ1235" s="23"/>
      <c r="AR1235" s="208" t="s">
        <v>85</v>
      </c>
      <c r="AS1235" s="209"/>
      <c r="AT1235" s="210" t="s">
        <v>86</v>
      </c>
      <c r="AU1235" s="211"/>
      <c r="AW1235" s="29" t="s">
        <v>4</v>
      </c>
      <c r="AY1235" s="136" t="s">
        <v>46</v>
      </c>
      <c r="AZ1235" s="13"/>
      <c r="BA1235" s="36"/>
      <c r="BB1235" s="36"/>
      <c r="BC1235" s="36"/>
      <c r="BD1235" s="36"/>
    </row>
    <row r="1236" spans="2:56" ht="18.600000000000001" customHeight="1" thickTop="1" thickBot="1">
      <c r="B1236" s="40">
        <v>3.54</v>
      </c>
      <c r="D1236" s="1">
        <v>1</v>
      </c>
      <c r="E1236" s="7">
        <v>0</v>
      </c>
      <c r="F1236" s="2">
        <v>0</v>
      </c>
      <c r="G1236" s="8">
        <v>0</v>
      </c>
      <c r="I1236" s="1">
        <v>1</v>
      </c>
      <c r="J1236" s="9">
        <v>0</v>
      </c>
      <c r="K1236" s="2">
        <v>0</v>
      </c>
      <c r="L1236" s="9">
        <f t="shared" ref="L1236" si="7097">IF(0=(1-$J$9*$K$9*$B1236^2),10^14,$B1236*$K$9/(1-$J$9*$K$9*$B1236^2))</f>
        <v>-1.2669002426113438</v>
      </c>
      <c r="N1236" s="1">
        <f t="shared" ref="N1236" si="7098">D1236*I1236+F1236*I1239-E1236*J1236-G1236*J1239</f>
        <v>1</v>
      </c>
      <c r="O1236" s="9">
        <f t="shared" ref="O1236" si="7099">(D1236*J1236+E1236*I1236+F1236*J1239+G1236*I1239)</f>
        <v>0</v>
      </c>
      <c r="P1236" s="2">
        <f t="shared" ref="P1236" si="7100">D1236*K1236+F1236*K1239-E1236*L1236-G1236*L1239</f>
        <v>0</v>
      </c>
      <c r="Q1236" s="8">
        <f t="shared" ref="Q1236" si="7101">(D1236*L1236+E1236*K1236+F1236*L1239+G1236*K1239)</f>
        <v>-1.2669002426113438</v>
      </c>
      <c r="S1236" s="1">
        <v>1</v>
      </c>
      <c r="T1236" s="7">
        <v>0</v>
      </c>
      <c r="U1236" s="2">
        <v>0</v>
      </c>
      <c r="V1236" s="8">
        <v>0</v>
      </c>
      <c r="X1236" s="1">
        <f t="shared" ref="X1236" si="7102">N1236*S1236+P1236*S1239-O1236*T1236-Q1236*T1239</f>
        <v>6.4234562721316504</v>
      </c>
      <c r="Y1236" s="9">
        <f t="shared" ref="Y1236" si="7103">(N1236*T1236+O1236*S1236+P1236*T1239+Q1236*S1239)</f>
        <v>0</v>
      </c>
      <c r="Z1236" s="2">
        <f t="shared" ref="Z1236" si="7104">N1236*U1236+P1236*U1239-O1236*V1236-Q1236*V1239</f>
        <v>0</v>
      </c>
      <c r="AA1236" s="8">
        <f t="shared" ref="AA1236" si="7105">(N1236*V1236+O1236*U1236+P1236*V1239+Q1236*U1239)</f>
        <v>-1.2669002426113438</v>
      </c>
      <c r="AB1236" s="22"/>
      <c r="AC1236" s="1">
        <v>1</v>
      </c>
      <c r="AD1236" s="9">
        <v>0</v>
      </c>
      <c r="AE1236" s="2">
        <v>0</v>
      </c>
      <c r="AF1236" s="9">
        <f t="shared" ref="AF1236" si="7106">$B1236*$AE$9</f>
        <v>2.8698426000000001</v>
      </c>
      <c r="AH1236" s="1">
        <f t="shared" ref="AH1236" si="7107">X1236*AC1236+Z1236*AC1239-Y1236*AD1236-AA1236*AD1239</f>
        <v>6.4234562721316504</v>
      </c>
      <c r="AI1236" s="9">
        <f t="shared" ref="AI1236" si="7108">(X1236*AD1236+Y1236*AC1236+Z1236*AD1239+AA1236*AC1239)</f>
        <v>0</v>
      </c>
      <c r="AJ1236" s="2">
        <f t="shared" ref="AJ1236" si="7109">X1236*AE1236+Z1236*AE1239-Y1236*AF1236-AA1236*AF1239</f>
        <v>0</v>
      </c>
      <c r="AK1236" s="8">
        <f t="shared" ref="AK1236" si="7110">(X1236*AF1236+Y1236*AE1236+Z1236*AF1239+AA1236*AE1239)</f>
        <v>17.167408206389261</v>
      </c>
      <c r="AM1236" s="18">
        <v>1</v>
      </c>
      <c r="AN1236" s="25">
        <v>0</v>
      </c>
      <c r="AO1236" s="14">
        <v>0</v>
      </c>
      <c r="AP1236" s="24">
        <v>0</v>
      </c>
      <c r="AR1236" s="1">
        <f t="shared" ref="AR1236" si="7111">AH1236*AM1236+AJ1236*AM1239-AI1236*AN1236-AK1236*AN1239</f>
        <v>6.4234562721316504</v>
      </c>
      <c r="AS1236" s="9">
        <f t="shared" ref="AS1236" si="7112">(AH1236*AN1236+AI1236*AM1236+AJ1236*AN1239+AK1236*AM1239)</f>
        <v>17.167408206389261</v>
      </c>
      <c r="AT1236" s="2">
        <f t="shared" ref="AT1236" si="7113">AH1236*AO1236+AJ1236*AO1239-AI1236*AP1236-AK1236*AP1239</f>
        <v>0</v>
      </c>
      <c r="AU1236" s="8">
        <f t="shared" ref="AU1236" si="7114">(AH1236*AP1236+AI1236*AO1236+AJ1236*AP1239+AK1236*AO1239)</f>
        <v>17.167408206389261</v>
      </c>
      <c r="AW1236" s="30">
        <f t="shared" ref="AW1236" si="7115">20*LOG(((1+$AN$9)/$AN$9)/((AR1236+AR1239)^2+(AS1236+AS1239)^2)^0.5)</f>
        <v>-28.33076632934538</v>
      </c>
      <c r="AY1236" s="137">
        <f t="shared" ref="AY1236" si="7116">((AR1236^2+AS1236^2)^0.5)/((AR1239^2+AS1239^2)^0.5)</f>
        <v>0.37528431816094693</v>
      </c>
      <c r="AZ1236" s="13"/>
      <c r="BA1236" s="36"/>
      <c r="BB1236" s="36"/>
      <c r="BC1236" s="36"/>
      <c r="BD1236" s="36"/>
    </row>
    <row r="1237" spans="2:56" ht="18.600000000000001" customHeight="1" thickBot="1">
      <c r="D1237" s="3"/>
      <c r="G1237" s="4"/>
      <c r="I1237" s="3"/>
      <c r="L1237" s="4"/>
      <c r="N1237" s="3"/>
      <c r="Q1237" s="4"/>
      <c r="S1237" s="3"/>
      <c r="V1237" s="4"/>
      <c r="X1237" s="3"/>
      <c r="AA1237" s="4"/>
      <c r="AC1237" s="3"/>
      <c r="AF1237" s="4"/>
      <c r="AH1237" s="3"/>
      <c r="AK1237" s="4"/>
      <c r="AM1237" s="18"/>
      <c r="AN1237" s="14"/>
      <c r="AO1237" s="14"/>
      <c r="AP1237" s="19"/>
      <c r="AR1237" s="3"/>
      <c r="AU1237" s="4"/>
      <c r="AY1237" s="138"/>
      <c r="AZ1237" s="13"/>
      <c r="BA1237" s="36"/>
      <c r="BB1237" s="36"/>
      <c r="BC1237" s="36"/>
      <c r="BD1237" s="36"/>
    </row>
    <row r="1238" spans="2:56" ht="18.600000000000001" customHeight="1" thickBot="1">
      <c r="D1238" s="216" t="s">
        <v>87</v>
      </c>
      <c r="E1238" s="217"/>
      <c r="F1238" s="218" t="s">
        <v>88</v>
      </c>
      <c r="G1238" s="219"/>
      <c r="H1238" s="207"/>
      <c r="I1238" s="216" t="s">
        <v>89</v>
      </c>
      <c r="J1238" s="217"/>
      <c r="K1238" s="218" t="s">
        <v>90</v>
      </c>
      <c r="L1238" s="219"/>
      <c r="N1238" s="208" t="s">
        <v>7</v>
      </c>
      <c r="O1238" s="209"/>
      <c r="P1238" s="210" t="s">
        <v>8</v>
      </c>
      <c r="Q1238" s="211"/>
      <c r="S1238" s="216" t="s">
        <v>91</v>
      </c>
      <c r="T1238" s="217"/>
      <c r="U1238" s="218" t="s">
        <v>92</v>
      </c>
      <c r="V1238" s="219"/>
      <c r="W1238" s="22"/>
      <c r="X1238" s="208" t="s">
        <v>93</v>
      </c>
      <c r="Y1238" s="209"/>
      <c r="Z1238" s="210" t="s">
        <v>94</v>
      </c>
      <c r="AA1238" s="211"/>
      <c r="AB1238" s="22"/>
      <c r="AC1238" s="216" t="s">
        <v>3</v>
      </c>
      <c r="AD1238" s="217"/>
      <c r="AE1238" s="218" t="s">
        <v>2</v>
      </c>
      <c r="AF1238" s="219"/>
      <c r="AG1238" s="22"/>
      <c r="AH1238" s="208" t="s">
        <v>95</v>
      </c>
      <c r="AI1238" s="209"/>
      <c r="AJ1238" s="210" t="s">
        <v>96</v>
      </c>
      <c r="AK1238" s="211"/>
      <c r="AL1238" s="22"/>
      <c r="AM1238" s="216" t="s">
        <v>97</v>
      </c>
      <c r="AN1238" s="217"/>
      <c r="AO1238" s="218" t="s">
        <v>98</v>
      </c>
      <c r="AP1238" s="219"/>
      <c r="AR1238" s="208" t="s">
        <v>99</v>
      </c>
      <c r="AS1238" s="209"/>
      <c r="AT1238" s="210" t="s">
        <v>100</v>
      </c>
      <c r="AU1238" s="211"/>
      <c r="AW1238" s="48" t="s">
        <v>10</v>
      </c>
      <c r="AY1238" s="139" t="s">
        <v>47</v>
      </c>
      <c r="AZ1238" s="13"/>
      <c r="BA1238" s="36"/>
      <c r="BB1238" s="36"/>
      <c r="BC1238" s="36"/>
      <c r="BD1238" s="36"/>
    </row>
    <row r="1239" spans="2:56" ht="18.600000000000001" customHeight="1" thickTop="1" thickBot="1">
      <c r="D1239" s="1">
        <v>0</v>
      </c>
      <c r="E1239" s="8">
        <f t="shared" ref="E1239" si="7117">$E$9*$B1236</f>
        <v>2.0061534000000001</v>
      </c>
      <c r="F1239" s="2">
        <v>1</v>
      </c>
      <c r="G1239" s="8">
        <v>0</v>
      </c>
      <c r="I1239" s="1">
        <v>0</v>
      </c>
      <c r="J1239" s="9">
        <v>0</v>
      </c>
      <c r="K1239" s="2">
        <v>1</v>
      </c>
      <c r="L1239" s="8">
        <v>0</v>
      </c>
      <c r="N1239" s="1">
        <f t="shared" ref="N1239" si="7118">D1239*I1236+F1239*I1239-E1239*J1236-G1239*J1239</f>
        <v>0</v>
      </c>
      <c r="O1239" s="9">
        <f t="shared" ref="O1239" si="7119">(D1239*J1236+E1239*I1236+F1239*J1239+G1239*I1239)</f>
        <v>2.0061534000000001</v>
      </c>
      <c r="P1239" s="2">
        <f t="shared" ref="P1239" si="7120">D1239*K1236+F1239*K1239-E1239*L1236-G1239*L1239</f>
        <v>3.5415962291755725</v>
      </c>
      <c r="Q1239" s="8">
        <f t="shared" ref="Q1239" si="7121">(D1239*L1236+E1239*K1236+F1239*L1239+G1239*K1239)</f>
        <v>0</v>
      </c>
      <c r="S1239" s="1">
        <v>0</v>
      </c>
      <c r="T1239" s="8">
        <f t="shared" ref="T1239" si="7122">$T$9*$B1236</f>
        <v>4.2808865999999997</v>
      </c>
      <c r="U1239" s="2">
        <v>1</v>
      </c>
      <c r="V1239" s="8">
        <v>0</v>
      </c>
      <c r="X1239" s="1">
        <f t="shared" ref="X1239" si="7123">N1239*S1236+P1239*S1239-O1239*T1236-Q1239*T1239</f>
        <v>0</v>
      </c>
      <c r="Y1239" s="9">
        <f t="shared" ref="Y1239" si="7124">(N1239*T1236+O1239*S1236+P1239*T1239+Q1239*S1239)</f>
        <v>17.167325240088235</v>
      </c>
      <c r="Z1239" s="2">
        <f t="shared" ref="Z1239" si="7125">N1239*U1236+P1239*U1239-O1239*V1236-Q1239*V1239</f>
        <v>3.5415962291755725</v>
      </c>
      <c r="AA1239" s="8">
        <f t="shared" ref="AA1239" si="7126">(N1239*V1236+O1239*U1236+P1239*V1239+Q1239*U1239)</f>
        <v>0</v>
      </c>
      <c r="AB1239" s="22"/>
      <c r="AC1239" s="1">
        <v>0</v>
      </c>
      <c r="AD1239" s="9">
        <v>0</v>
      </c>
      <c r="AE1239" s="2">
        <v>1</v>
      </c>
      <c r="AF1239" s="8">
        <v>0</v>
      </c>
      <c r="AH1239" s="1">
        <f t="shared" ref="AH1239" si="7127">X1239*AC1236+Z1239*AC1239-Y1239*AD1236-AA1239*AD1239</f>
        <v>0</v>
      </c>
      <c r="AI1239" s="9">
        <f t="shared" ref="AI1239" si="7128">(X1239*AD1236+Y1239*AC1236+Z1239*AD1239+AA1239*AC1239)</f>
        <v>17.167325240088235</v>
      </c>
      <c r="AJ1239" s="2">
        <f t="shared" ref="AJ1239" si="7129">X1239*AE1236+Z1239*AE1239-Y1239*AF1236-AA1239*AF1239</f>
        <v>-45.725925072884877</v>
      </c>
      <c r="AK1239" s="8">
        <f t="shared" ref="AK1239" si="7130">(X1239*AF1236+Y1239*AE1236+Z1239*AF1239+AA1239*AE1239)</f>
        <v>0</v>
      </c>
      <c r="AM1239" s="20">
        <f t="shared" ref="AM1239" si="7131">1/$AN$9</f>
        <v>1</v>
      </c>
      <c r="AN1239" s="27">
        <v>0</v>
      </c>
      <c r="AO1239" s="21">
        <v>1</v>
      </c>
      <c r="AP1239" s="26">
        <v>0</v>
      </c>
      <c r="AR1239" s="1">
        <f t="shared" ref="AR1239" si="7132">AH1239*AM1236+AJ1239*AM1239-AI1239*AN1236-AK1239*AN1239</f>
        <v>-45.725925072884877</v>
      </c>
      <c r="AS1239" s="9">
        <f t="shared" ref="AS1239" si="7133">(AH1239*AN1236+AI1239*AM1236+AJ1239*AN1239+AK1239*AM1239)</f>
        <v>17.167325240088235</v>
      </c>
      <c r="AT1239" s="2">
        <f t="shared" ref="AT1239" si="7134">AH1239*AO1236+AJ1239*AO1239-AI1239*AP1236-AK1239*AP1239</f>
        <v>-45.725925072884877</v>
      </c>
      <c r="AU1239" s="8">
        <f t="shared" ref="AU1239" si="7135">(AH1239*AP1236+AI1239*AO1236+AJ1239*AP1239+AK1239*AO1239)</f>
        <v>0</v>
      </c>
      <c r="AW1239" s="49">
        <f t="shared" ref="AW1239" si="7136">(180/PI())*ATAN(-1*(AS1236/AR1236))</f>
        <v>-69.485871938478766</v>
      </c>
      <c r="AY1239" s="140">
        <f t="shared" ref="AY1239" si="7137">20*LOG(((1-(10^(AW1236/20)^2)*(1-((1-AY1236)/(1+AY1236))^2))^0.5))</f>
        <v>-5.0651969909008155E-3</v>
      </c>
      <c r="AZ1239" s="13"/>
      <c r="BA1239" s="36"/>
      <c r="BB1239" s="36"/>
      <c r="BC1239" s="36"/>
      <c r="BD1239" s="36"/>
    </row>
    <row r="1240" spans="2:56" ht="18.600000000000001" customHeight="1">
      <c r="AY1240" s="37"/>
    </row>
    <row r="1241" spans="2:56" ht="18.600000000000001" customHeight="1" thickBot="1">
      <c r="D1241" s="22" t="s">
        <v>60</v>
      </c>
      <c r="E1241" s="22"/>
      <c r="F1241" s="22"/>
      <c r="G1241" s="22"/>
      <c r="H1241" s="22"/>
      <c r="I1241" s="22" t="s">
        <v>61</v>
      </c>
      <c r="J1241" s="22"/>
      <c r="K1241" s="22"/>
      <c r="L1241" s="22"/>
      <c r="M1241" s="23"/>
      <c r="N1241" s="23"/>
      <c r="O1241" s="28" t="s">
        <v>62</v>
      </c>
      <c r="P1241" s="23"/>
      <c r="Q1241" s="23"/>
      <c r="R1241" s="23"/>
      <c r="S1241" s="22"/>
      <c r="T1241" s="22" t="s">
        <v>63</v>
      </c>
      <c r="U1241" s="23"/>
      <c r="V1241" s="23"/>
      <c r="W1241" s="23"/>
      <c r="X1241" s="23"/>
      <c r="Y1241" s="28" t="s">
        <v>64</v>
      </c>
      <c r="Z1241" s="23"/>
      <c r="AA1241" s="23"/>
      <c r="AB1241" s="23"/>
      <c r="AC1241" s="28" t="s">
        <v>65</v>
      </c>
      <c r="AD1241" s="22"/>
      <c r="AE1241" s="22"/>
      <c r="AF1241" s="22"/>
      <c r="AG1241" s="22"/>
      <c r="AH1241" s="23"/>
      <c r="AI1241" s="28" t="s">
        <v>66</v>
      </c>
      <c r="AJ1241" s="23"/>
      <c r="AK1241" s="23"/>
      <c r="AL1241" s="22"/>
      <c r="AM1241" s="28" t="s">
        <v>67</v>
      </c>
      <c r="AN1241" s="22"/>
      <c r="AO1241" s="23"/>
      <c r="AP1241" s="23"/>
      <c r="AQ1241" s="23"/>
      <c r="AR1241" s="23"/>
      <c r="AS1241" s="28" t="s">
        <v>68</v>
      </c>
      <c r="AT1241" s="23"/>
      <c r="AU1241" s="23"/>
    </row>
    <row r="1242" spans="2:56" ht="18.600000000000001" customHeight="1" thickBot="1">
      <c r="B1242" s="11"/>
      <c r="D1242" s="212" t="s">
        <v>69</v>
      </c>
      <c r="E1242" s="213"/>
      <c r="F1242" s="214" t="s">
        <v>70</v>
      </c>
      <c r="G1242" s="215"/>
      <c r="H1242" s="207"/>
      <c r="I1242" s="212" t="s">
        <v>71</v>
      </c>
      <c r="J1242" s="213"/>
      <c r="K1242" s="214" t="s">
        <v>72</v>
      </c>
      <c r="L1242" s="215"/>
      <c r="M1242" s="23"/>
      <c r="N1242" s="208" t="s">
        <v>73</v>
      </c>
      <c r="O1242" s="209"/>
      <c r="P1242" s="210" t="s">
        <v>74</v>
      </c>
      <c r="Q1242" s="211"/>
      <c r="R1242" s="23"/>
      <c r="S1242" s="212" t="s">
        <v>75</v>
      </c>
      <c r="T1242" s="213"/>
      <c r="U1242" s="214" t="s">
        <v>76</v>
      </c>
      <c r="V1242" s="215"/>
      <c r="W1242" s="22"/>
      <c r="X1242" s="208" t="s">
        <v>77</v>
      </c>
      <c r="Y1242" s="209"/>
      <c r="Z1242" s="210" t="s">
        <v>78</v>
      </c>
      <c r="AA1242" s="211"/>
      <c r="AB1242" s="22"/>
      <c r="AC1242" s="212" t="s">
        <v>79</v>
      </c>
      <c r="AD1242" s="213"/>
      <c r="AE1242" s="214" t="s">
        <v>80</v>
      </c>
      <c r="AF1242" s="215"/>
      <c r="AG1242" s="22"/>
      <c r="AH1242" s="208" t="s">
        <v>81</v>
      </c>
      <c r="AI1242" s="209"/>
      <c r="AJ1242" s="210" t="s">
        <v>82</v>
      </c>
      <c r="AK1242" s="211"/>
      <c r="AL1242" s="22"/>
      <c r="AM1242" s="212" t="s">
        <v>83</v>
      </c>
      <c r="AN1242" s="213"/>
      <c r="AO1242" s="214" t="s">
        <v>84</v>
      </c>
      <c r="AP1242" s="215"/>
      <c r="AQ1242" s="23"/>
      <c r="AR1242" s="208" t="s">
        <v>85</v>
      </c>
      <c r="AS1242" s="209"/>
      <c r="AT1242" s="210" t="s">
        <v>86</v>
      </c>
      <c r="AU1242" s="211"/>
      <c r="AW1242" s="29" t="s">
        <v>4</v>
      </c>
      <c r="AY1242" s="136" t="s">
        <v>46</v>
      </c>
      <c r="AZ1242" s="13"/>
      <c r="BA1242" s="36"/>
      <c r="BB1242" s="36"/>
      <c r="BC1242" s="36"/>
      <c r="BD1242" s="36"/>
    </row>
    <row r="1243" spans="2:56" ht="18.600000000000001" customHeight="1" thickTop="1" thickBot="1">
      <c r="B1243" s="40">
        <v>3.56</v>
      </c>
      <c r="D1243" s="1">
        <v>1</v>
      </c>
      <c r="E1243" s="7">
        <v>0</v>
      </c>
      <c r="F1243" s="2">
        <v>0</v>
      </c>
      <c r="G1243" s="8">
        <v>0</v>
      </c>
      <c r="I1243" s="1">
        <v>1</v>
      </c>
      <c r="J1243" s="9">
        <v>0</v>
      </c>
      <c r="K1243" s="2">
        <v>0</v>
      </c>
      <c r="L1243" s="9">
        <f t="shared" ref="L1243" si="7138">IF(0=(1-$J$9*$K$9*$B1243^2),10^14,$B1243*$K$9/(1-$J$9*$K$9*$B1243^2))</f>
        <v>-1.2545714053993964</v>
      </c>
      <c r="N1243" s="1">
        <f t="shared" ref="N1243" si="7139">D1243*I1243+F1243*I1246-E1243*J1243-G1243*J1246</f>
        <v>1</v>
      </c>
      <c r="O1243" s="9">
        <f t="shared" ref="O1243" si="7140">(D1243*J1243+E1243*I1243+F1243*J1246+G1243*I1246)</f>
        <v>0</v>
      </c>
      <c r="P1243" s="2">
        <f t="shared" ref="P1243" si="7141">D1243*K1243+F1243*K1246-E1243*L1243-G1243*L1246</f>
        <v>0</v>
      </c>
      <c r="Q1243" s="8">
        <f t="shared" ref="Q1243" si="7142">(D1243*L1243+E1243*K1243+F1243*L1246+G1243*K1246)</f>
        <v>-1.2545714053993964</v>
      </c>
      <c r="S1243" s="1">
        <v>1</v>
      </c>
      <c r="T1243" s="7">
        <v>0</v>
      </c>
      <c r="U1243" s="2">
        <v>0</v>
      </c>
      <c r="V1243" s="8">
        <v>0</v>
      </c>
      <c r="X1243" s="1">
        <f t="shared" ref="X1243" si="7143">N1243*S1243+P1243*S1246-O1243*T1243-Q1243*T1246</f>
        <v>6.4010207312141523</v>
      </c>
      <c r="Y1243" s="9">
        <f t="shared" ref="Y1243" si="7144">(N1243*T1243+O1243*S1243+P1243*T1246+Q1243*S1246)</f>
        <v>0</v>
      </c>
      <c r="Z1243" s="2">
        <f t="shared" ref="Z1243" si="7145">N1243*U1243+P1243*U1246-O1243*V1243-Q1243*V1246</f>
        <v>0</v>
      </c>
      <c r="AA1243" s="8">
        <f t="shared" ref="AA1243" si="7146">(N1243*V1243+O1243*U1243+P1243*V1246+Q1243*U1246)</f>
        <v>-1.2545714053993964</v>
      </c>
      <c r="AB1243" s="22"/>
      <c r="AC1243" s="1">
        <v>1</v>
      </c>
      <c r="AD1243" s="9">
        <v>0</v>
      </c>
      <c r="AE1243" s="2">
        <v>0</v>
      </c>
      <c r="AF1243" s="9">
        <f t="shared" ref="AF1243" si="7147">$B1243*$AE$9</f>
        <v>2.8860564000000002</v>
      </c>
      <c r="AH1243" s="1">
        <f t="shared" ref="AH1243" si="7148">X1243*AC1243+Z1243*AC1246-Y1243*AD1243-AA1243*AD1246</f>
        <v>6.4010207312141523</v>
      </c>
      <c r="AI1243" s="9">
        <f t="shared" ref="AI1243" si="7149">(X1243*AD1243+Y1243*AC1243+Z1243*AD1246+AA1243*AC1246)</f>
        <v>0</v>
      </c>
      <c r="AJ1243" s="2">
        <f t="shared" ref="AJ1243" si="7150">X1243*AE1243+Z1243*AE1246-Y1243*AF1243-AA1243*AF1246</f>
        <v>0</v>
      </c>
      <c r="AK1243" s="8">
        <f t="shared" ref="AK1243" si="7151">(X1243*AF1243+Y1243*AE1243+Z1243*AF1246+AA1243*AE1246)</f>
        <v>17.21913544245389</v>
      </c>
      <c r="AM1243" s="18">
        <v>1</v>
      </c>
      <c r="AN1243" s="25">
        <v>0</v>
      </c>
      <c r="AO1243" s="14">
        <v>0</v>
      </c>
      <c r="AP1243" s="24">
        <v>0</v>
      </c>
      <c r="AR1243" s="1">
        <f t="shared" ref="AR1243" si="7152">AH1243*AM1243+AJ1243*AM1246-AI1243*AN1243-AK1243*AN1246</f>
        <v>6.4010207312141523</v>
      </c>
      <c r="AS1243" s="9">
        <f t="shared" ref="AS1243" si="7153">(AH1243*AN1243+AI1243*AM1243+AJ1243*AN1246+AK1243*AM1246)</f>
        <v>17.21913544245389</v>
      </c>
      <c r="AT1243" s="2">
        <f t="shared" ref="AT1243" si="7154">AH1243*AO1243+AJ1243*AO1246-AI1243*AP1243-AK1243*AP1246</f>
        <v>0</v>
      </c>
      <c r="AU1243" s="8">
        <f t="shared" ref="AU1243" si="7155">(AH1243*AP1243+AI1243*AO1243+AJ1243*AP1246+AK1243*AO1246)</f>
        <v>17.21913544245389</v>
      </c>
      <c r="AW1243" s="30">
        <f t="shared" ref="AW1243" si="7156">20*LOG(((1+$AN$9)/$AN$9)/((AR1243+AR1246)^2+(AS1243+AS1246)^2)^0.5)</f>
        <v>-28.399631653198956</v>
      </c>
      <c r="AY1243" s="137">
        <f t="shared" ref="AY1243" si="7157">((AR1243^2+AS1243^2)^0.5)/((AR1246^2+AS1246^2)^0.5)</f>
        <v>0.37284519054042459</v>
      </c>
      <c r="AZ1243" s="13"/>
      <c r="BA1243" s="36"/>
      <c r="BB1243" s="36"/>
      <c r="BC1243" s="36"/>
      <c r="BD1243" s="36"/>
    </row>
    <row r="1244" spans="2:56" ht="18.600000000000001" customHeight="1" thickBot="1">
      <c r="D1244" s="3"/>
      <c r="G1244" s="4"/>
      <c r="I1244" s="3"/>
      <c r="L1244" s="4"/>
      <c r="N1244" s="3"/>
      <c r="Q1244" s="4"/>
      <c r="S1244" s="3"/>
      <c r="V1244" s="4"/>
      <c r="X1244" s="3"/>
      <c r="AA1244" s="4"/>
      <c r="AC1244" s="3"/>
      <c r="AF1244" s="4"/>
      <c r="AH1244" s="3"/>
      <c r="AK1244" s="4"/>
      <c r="AM1244" s="18"/>
      <c r="AN1244" s="14"/>
      <c r="AO1244" s="14"/>
      <c r="AP1244" s="19"/>
      <c r="AR1244" s="3"/>
      <c r="AU1244" s="4"/>
      <c r="AY1244" s="138"/>
      <c r="AZ1244" s="13"/>
      <c r="BA1244" s="36"/>
      <c r="BB1244" s="36"/>
      <c r="BC1244" s="36"/>
      <c r="BD1244" s="36"/>
    </row>
    <row r="1245" spans="2:56" ht="18.600000000000001" customHeight="1" thickBot="1">
      <c r="D1245" s="216" t="s">
        <v>87</v>
      </c>
      <c r="E1245" s="217"/>
      <c r="F1245" s="218" t="s">
        <v>88</v>
      </c>
      <c r="G1245" s="219"/>
      <c r="H1245" s="207"/>
      <c r="I1245" s="216" t="s">
        <v>89</v>
      </c>
      <c r="J1245" s="217"/>
      <c r="K1245" s="218" t="s">
        <v>90</v>
      </c>
      <c r="L1245" s="219"/>
      <c r="N1245" s="208" t="s">
        <v>7</v>
      </c>
      <c r="O1245" s="209"/>
      <c r="P1245" s="210" t="s">
        <v>8</v>
      </c>
      <c r="Q1245" s="211"/>
      <c r="S1245" s="216" t="s">
        <v>91</v>
      </c>
      <c r="T1245" s="217"/>
      <c r="U1245" s="218" t="s">
        <v>92</v>
      </c>
      <c r="V1245" s="219"/>
      <c r="W1245" s="22"/>
      <c r="X1245" s="208" t="s">
        <v>93</v>
      </c>
      <c r="Y1245" s="209"/>
      <c r="Z1245" s="210" t="s">
        <v>94</v>
      </c>
      <c r="AA1245" s="211"/>
      <c r="AB1245" s="22"/>
      <c r="AC1245" s="216" t="s">
        <v>3</v>
      </c>
      <c r="AD1245" s="217"/>
      <c r="AE1245" s="218" t="s">
        <v>2</v>
      </c>
      <c r="AF1245" s="219"/>
      <c r="AG1245" s="22"/>
      <c r="AH1245" s="208" t="s">
        <v>95</v>
      </c>
      <c r="AI1245" s="209"/>
      <c r="AJ1245" s="210" t="s">
        <v>96</v>
      </c>
      <c r="AK1245" s="211"/>
      <c r="AL1245" s="22"/>
      <c r="AM1245" s="216" t="s">
        <v>97</v>
      </c>
      <c r="AN1245" s="217"/>
      <c r="AO1245" s="218" t="s">
        <v>98</v>
      </c>
      <c r="AP1245" s="219"/>
      <c r="AR1245" s="208" t="s">
        <v>99</v>
      </c>
      <c r="AS1245" s="209"/>
      <c r="AT1245" s="210" t="s">
        <v>100</v>
      </c>
      <c r="AU1245" s="211"/>
      <c r="AW1245" s="48" t="s">
        <v>10</v>
      </c>
      <c r="AY1245" s="139" t="s">
        <v>47</v>
      </c>
      <c r="AZ1245" s="13"/>
      <c r="BA1245" s="36"/>
      <c r="BB1245" s="36"/>
      <c r="BC1245" s="36"/>
      <c r="BD1245" s="36"/>
    </row>
    <row r="1246" spans="2:56" ht="18.600000000000001" customHeight="1" thickTop="1" thickBot="1">
      <c r="D1246" s="1">
        <v>0</v>
      </c>
      <c r="E1246" s="8">
        <f t="shared" ref="E1246" si="7158">$E$9*$B1243</f>
        <v>2.0174876000000004</v>
      </c>
      <c r="F1246" s="2">
        <v>1</v>
      </c>
      <c r="G1246" s="8">
        <v>0</v>
      </c>
      <c r="I1246" s="1">
        <v>0</v>
      </c>
      <c r="J1246" s="9">
        <v>0</v>
      </c>
      <c r="K1246" s="2">
        <v>1</v>
      </c>
      <c r="L1246" s="8">
        <v>0</v>
      </c>
      <c r="N1246" s="1">
        <f t="shared" ref="N1246" si="7159">D1246*I1243+F1246*I1246-E1246*J1243-G1246*J1246</f>
        <v>0</v>
      </c>
      <c r="O1246" s="9">
        <f t="shared" ref="O1246" si="7160">(D1246*J1243+E1246*I1243+F1246*J1246+G1246*I1246)</f>
        <v>2.0174876000000004</v>
      </c>
      <c r="P1246" s="2">
        <f t="shared" ref="P1246" si="7161">D1246*K1243+F1246*K1246-E1246*L1243-G1246*L1246</f>
        <v>3.5310822537078557</v>
      </c>
      <c r="Q1246" s="8">
        <f t="shared" ref="Q1246" si="7162">(D1246*L1243+E1246*K1243+F1246*L1246+G1246*K1246)</f>
        <v>0</v>
      </c>
      <c r="S1246" s="1">
        <v>0</v>
      </c>
      <c r="T1246" s="8">
        <f t="shared" ref="T1246" si="7163">$T$9*$B1243</f>
        <v>4.3050724000000002</v>
      </c>
      <c r="U1246" s="2">
        <v>1</v>
      </c>
      <c r="V1246" s="8">
        <v>0</v>
      </c>
      <c r="X1246" s="1">
        <f t="shared" ref="X1246" si="7164">N1246*S1243+P1246*S1246-O1246*T1243-Q1246*T1246</f>
        <v>0</v>
      </c>
      <c r="Y1246" s="9">
        <f t="shared" ref="Y1246" si="7165">(N1246*T1243+O1246*S1243+P1246*T1246+Q1246*S1246)</f>
        <v>17.219052352567488</v>
      </c>
      <c r="Z1246" s="2">
        <f t="shared" ref="Z1246" si="7166">N1246*U1243+P1246*U1246-O1246*V1243-Q1246*V1246</f>
        <v>3.5310822537078557</v>
      </c>
      <c r="AA1246" s="8">
        <f t="shared" ref="AA1246" si="7167">(N1246*V1243+O1246*U1243+P1246*V1246+Q1246*U1246)</f>
        <v>0</v>
      </c>
      <c r="AB1246" s="22"/>
      <c r="AC1246" s="1">
        <v>0</v>
      </c>
      <c r="AD1246" s="9">
        <v>0</v>
      </c>
      <c r="AE1246" s="2">
        <v>1</v>
      </c>
      <c r="AF1246" s="8">
        <v>0</v>
      </c>
      <c r="AH1246" s="1">
        <f t="shared" ref="AH1246" si="7168">X1246*AC1243+Z1246*AC1246-Y1246*AD1243-AA1246*AD1246</f>
        <v>0</v>
      </c>
      <c r="AI1246" s="9">
        <f t="shared" ref="AI1246" si="7169">(X1246*AD1243+Y1246*AC1243+Z1246*AD1246+AA1246*AC1246)</f>
        <v>17.219052352567488</v>
      </c>
      <c r="AJ1246" s="2">
        <f t="shared" ref="AJ1246" si="7170">X1246*AE1243+Z1246*AE1246-Y1246*AF1243-AA1246*AF1246</f>
        <v>-46.164073990354602</v>
      </c>
      <c r="AK1246" s="8">
        <f t="shared" ref="AK1246" si="7171">(X1246*AF1243+Y1246*AE1243+Z1246*AF1246+AA1246*AE1246)</f>
        <v>0</v>
      </c>
      <c r="AM1246" s="20">
        <f t="shared" ref="AM1246" si="7172">1/$AN$9</f>
        <v>1</v>
      </c>
      <c r="AN1246" s="27">
        <v>0</v>
      </c>
      <c r="AO1246" s="21">
        <v>1</v>
      </c>
      <c r="AP1246" s="26">
        <v>0</v>
      </c>
      <c r="AR1246" s="1">
        <f t="shared" ref="AR1246" si="7173">AH1246*AM1243+AJ1246*AM1246-AI1246*AN1243-AK1246*AN1246</f>
        <v>-46.164073990354602</v>
      </c>
      <c r="AS1246" s="9">
        <f t="shared" ref="AS1246" si="7174">(AH1246*AN1243+AI1246*AM1243+AJ1246*AN1246+AK1246*AM1246)</f>
        <v>17.219052352567488</v>
      </c>
      <c r="AT1246" s="2">
        <f t="shared" ref="AT1246" si="7175">AH1246*AO1243+AJ1246*AO1246-AI1246*AP1243-AK1246*AP1246</f>
        <v>-46.164073990354602</v>
      </c>
      <c r="AU1246" s="8">
        <f t="shared" ref="AU1246" si="7176">(AH1246*AP1243+AI1246*AO1243+AJ1246*AP1246+AK1246*AO1246)</f>
        <v>0</v>
      </c>
      <c r="AW1246" s="49">
        <f t="shared" ref="AW1246" si="7177">(180/PI())*ATAN(-1*(AS1243/AR1243))</f>
        <v>-69.607946530773063</v>
      </c>
      <c r="AY1246" s="140">
        <f t="shared" ref="AY1246" si="7178">20*LOG(((1-(10^(AW1243/20)^2)*(1-((1-AY1243)/(1+AY1243))^2))^0.5))</f>
        <v>-4.970671462683254E-3</v>
      </c>
      <c r="AZ1246" s="13"/>
      <c r="BA1246" s="36"/>
      <c r="BB1246" s="36"/>
      <c r="BC1246" s="36"/>
      <c r="BD1246" s="36"/>
    </row>
    <row r="1247" spans="2:56" ht="18.600000000000001" customHeight="1">
      <c r="AY1247" s="37"/>
    </row>
    <row r="1248" spans="2:56" ht="18.600000000000001" customHeight="1" thickBot="1">
      <c r="D1248" s="22" t="s">
        <v>60</v>
      </c>
      <c r="E1248" s="22"/>
      <c r="F1248" s="22"/>
      <c r="G1248" s="22"/>
      <c r="H1248" s="22"/>
      <c r="I1248" s="22" t="s">
        <v>61</v>
      </c>
      <c r="J1248" s="22"/>
      <c r="K1248" s="22"/>
      <c r="L1248" s="22"/>
      <c r="M1248" s="23"/>
      <c r="N1248" s="23"/>
      <c r="O1248" s="28" t="s">
        <v>62</v>
      </c>
      <c r="P1248" s="23"/>
      <c r="Q1248" s="23"/>
      <c r="R1248" s="23"/>
      <c r="S1248" s="22"/>
      <c r="T1248" s="22" t="s">
        <v>63</v>
      </c>
      <c r="U1248" s="23"/>
      <c r="V1248" s="23"/>
      <c r="W1248" s="23"/>
      <c r="X1248" s="23"/>
      <c r="Y1248" s="28" t="s">
        <v>64</v>
      </c>
      <c r="Z1248" s="23"/>
      <c r="AA1248" s="23"/>
      <c r="AB1248" s="23"/>
      <c r="AC1248" s="28" t="s">
        <v>65</v>
      </c>
      <c r="AD1248" s="22"/>
      <c r="AE1248" s="22"/>
      <c r="AF1248" s="22"/>
      <c r="AG1248" s="22"/>
      <c r="AH1248" s="23"/>
      <c r="AI1248" s="28" t="s">
        <v>66</v>
      </c>
      <c r="AJ1248" s="23"/>
      <c r="AK1248" s="23"/>
      <c r="AL1248" s="22"/>
      <c r="AM1248" s="28" t="s">
        <v>67</v>
      </c>
      <c r="AN1248" s="22"/>
      <c r="AO1248" s="23"/>
      <c r="AP1248" s="23"/>
      <c r="AQ1248" s="23"/>
      <c r="AR1248" s="23"/>
      <c r="AS1248" s="28" t="s">
        <v>68</v>
      </c>
      <c r="AT1248" s="23"/>
      <c r="AU1248" s="23"/>
    </row>
    <row r="1249" spans="2:56" ht="18.600000000000001" customHeight="1" thickBot="1">
      <c r="B1249" s="11"/>
      <c r="D1249" s="212" t="s">
        <v>69</v>
      </c>
      <c r="E1249" s="213"/>
      <c r="F1249" s="214" t="s">
        <v>70</v>
      </c>
      <c r="G1249" s="215"/>
      <c r="H1249" s="207"/>
      <c r="I1249" s="212" t="s">
        <v>71</v>
      </c>
      <c r="J1249" s="213"/>
      <c r="K1249" s="214" t="s">
        <v>72</v>
      </c>
      <c r="L1249" s="215"/>
      <c r="M1249" s="23"/>
      <c r="N1249" s="208" t="s">
        <v>73</v>
      </c>
      <c r="O1249" s="209"/>
      <c r="P1249" s="210" t="s">
        <v>74</v>
      </c>
      <c r="Q1249" s="211"/>
      <c r="R1249" s="23"/>
      <c r="S1249" s="212" t="s">
        <v>75</v>
      </c>
      <c r="T1249" s="213"/>
      <c r="U1249" s="214" t="s">
        <v>76</v>
      </c>
      <c r="V1249" s="215"/>
      <c r="W1249" s="22"/>
      <c r="X1249" s="208" t="s">
        <v>77</v>
      </c>
      <c r="Y1249" s="209"/>
      <c r="Z1249" s="210" t="s">
        <v>78</v>
      </c>
      <c r="AA1249" s="211"/>
      <c r="AB1249" s="22"/>
      <c r="AC1249" s="212" t="s">
        <v>79</v>
      </c>
      <c r="AD1249" s="213"/>
      <c r="AE1249" s="214" t="s">
        <v>80</v>
      </c>
      <c r="AF1249" s="215"/>
      <c r="AG1249" s="22"/>
      <c r="AH1249" s="208" t="s">
        <v>81</v>
      </c>
      <c r="AI1249" s="209"/>
      <c r="AJ1249" s="210" t="s">
        <v>82</v>
      </c>
      <c r="AK1249" s="211"/>
      <c r="AL1249" s="22"/>
      <c r="AM1249" s="212" t="s">
        <v>83</v>
      </c>
      <c r="AN1249" s="213"/>
      <c r="AO1249" s="214" t="s">
        <v>84</v>
      </c>
      <c r="AP1249" s="215"/>
      <c r="AQ1249" s="23"/>
      <c r="AR1249" s="208" t="s">
        <v>85</v>
      </c>
      <c r="AS1249" s="209"/>
      <c r="AT1249" s="210" t="s">
        <v>86</v>
      </c>
      <c r="AU1249" s="211"/>
      <c r="AW1249" s="29" t="s">
        <v>4</v>
      </c>
      <c r="AY1249" s="136" t="s">
        <v>46</v>
      </c>
      <c r="AZ1249" s="13"/>
      <c r="BA1249" s="36"/>
      <c r="BB1249" s="36"/>
      <c r="BC1249" s="36"/>
      <c r="BD1249" s="36"/>
    </row>
    <row r="1250" spans="2:56" ht="18.600000000000001" customHeight="1" thickTop="1" thickBot="1">
      <c r="B1250" s="40">
        <v>3.58</v>
      </c>
      <c r="D1250" s="1">
        <v>1</v>
      </c>
      <c r="E1250" s="7">
        <v>0</v>
      </c>
      <c r="F1250" s="2">
        <v>0</v>
      </c>
      <c r="G1250" s="8">
        <v>0</v>
      </c>
      <c r="I1250" s="1">
        <v>1</v>
      </c>
      <c r="J1250" s="9">
        <v>0</v>
      </c>
      <c r="K1250" s="2">
        <v>0</v>
      </c>
      <c r="L1250" s="9">
        <f t="shared" ref="L1250" si="7179">IF(0=(1-$J$9*$K$9*$B1250^2),10^14,$B1250*$K$9/(1-$J$9*$K$9*$B1250^2))</f>
        <v>-1.2425085696815084</v>
      </c>
      <c r="N1250" s="1">
        <f t="shared" ref="N1250" si="7180">D1250*I1250+F1250*I1253-E1250*J1250-G1250*J1253</f>
        <v>1</v>
      </c>
      <c r="O1250" s="9">
        <f t="shared" ref="O1250" si="7181">(D1250*J1250+E1250*I1250+F1250*J1253+G1250*I1253)</f>
        <v>0</v>
      </c>
      <c r="P1250" s="2">
        <f t="shared" ref="P1250" si="7182">D1250*K1250+F1250*K1253-E1250*L1250-G1250*L1253</f>
        <v>0</v>
      </c>
      <c r="Q1250" s="8">
        <f t="shared" ref="Q1250" si="7183">(D1250*L1250+E1250*K1250+F1250*L1253+G1250*K1253)</f>
        <v>-1.2425085696815084</v>
      </c>
      <c r="S1250" s="1">
        <v>1</v>
      </c>
      <c r="T1250" s="7">
        <v>0</v>
      </c>
      <c r="U1250" s="2">
        <v>0</v>
      </c>
      <c r="V1250" s="8">
        <v>0</v>
      </c>
      <c r="X1250" s="1">
        <f t="shared" ref="X1250" si="7184">N1250*S1250+P1250*S1253-O1250*T1250-Q1250*T1253</f>
        <v>6.3791404138639418</v>
      </c>
      <c r="Y1250" s="9">
        <f t="shared" ref="Y1250" si="7185">(N1250*T1250+O1250*S1250+P1250*T1253+Q1250*S1253)</f>
        <v>0</v>
      </c>
      <c r="Z1250" s="2">
        <f t="shared" ref="Z1250" si="7186">N1250*U1250+P1250*U1253-O1250*V1250-Q1250*V1253</f>
        <v>0</v>
      </c>
      <c r="AA1250" s="8">
        <f t="shared" ref="AA1250" si="7187">(N1250*V1250+O1250*U1250+P1250*V1253+Q1250*U1253)</f>
        <v>-1.2425085696815084</v>
      </c>
      <c r="AB1250" s="22"/>
      <c r="AC1250" s="1">
        <v>1</v>
      </c>
      <c r="AD1250" s="9">
        <v>0</v>
      </c>
      <c r="AE1250" s="2">
        <v>0</v>
      </c>
      <c r="AF1250" s="9">
        <f t="shared" ref="AF1250" si="7188">$B1250*$AE$9</f>
        <v>2.9022702000000002</v>
      </c>
      <c r="AH1250" s="1">
        <f t="shared" ref="AH1250" si="7189">X1250*AC1250+Z1250*AC1253-Y1250*AD1250-AA1250*AD1253</f>
        <v>6.3791404138639418</v>
      </c>
      <c r="AI1250" s="9">
        <f t="shared" ref="AI1250" si="7190">(X1250*AD1250+Y1250*AC1250+Z1250*AD1253+AA1250*AC1253)</f>
        <v>0</v>
      </c>
      <c r="AJ1250" s="2">
        <f t="shared" ref="AJ1250" si="7191">X1250*AE1250+Z1250*AE1253-Y1250*AF1250-AA1250*AF1253</f>
        <v>0</v>
      </c>
      <c r="AK1250" s="8">
        <f t="shared" ref="AK1250" si="7192">(X1250*AF1250+Y1250*AE1250+Z1250*AF1253+AA1250*AE1253)</f>
        <v>17.271480555091479</v>
      </c>
      <c r="AM1250" s="18">
        <v>1</v>
      </c>
      <c r="AN1250" s="25">
        <v>0</v>
      </c>
      <c r="AO1250" s="14">
        <v>0</v>
      </c>
      <c r="AP1250" s="24">
        <v>0</v>
      </c>
      <c r="AR1250" s="1">
        <f t="shared" ref="AR1250" si="7193">AH1250*AM1250+AJ1250*AM1253-AI1250*AN1250-AK1250*AN1253</f>
        <v>6.3791404138639418</v>
      </c>
      <c r="AS1250" s="9">
        <f t="shared" ref="AS1250" si="7194">(AH1250*AN1250+AI1250*AM1250+AJ1250*AN1253+AK1250*AM1253)</f>
        <v>17.271480555091479</v>
      </c>
      <c r="AT1250" s="2">
        <f t="shared" ref="AT1250" si="7195">AH1250*AO1250+AJ1250*AO1253-AI1250*AP1250-AK1250*AP1253</f>
        <v>0</v>
      </c>
      <c r="AU1250" s="8">
        <f t="shared" ref="AU1250" si="7196">(AH1250*AP1250+AI1250*AO1250+AJ1250*AP1253+AK1250*AO1253)</f>
        <v>17.271480555091479</v>
      </c>
      <c r="AW1250" s="30">
        <f t="shared" ref="AW1250" si="7197">20*LOG(((1+$AN$9)/$AN$9)/((AR1250+AR1253)^2+(AS1250+AS1253)^2)^0.5)</f>
        <v>-28.468572509431876</v>
      </c>
      <c r="AY1250" s="137">
        <f t="shared" ref="AY1250" si="7198">((AR1250^2+AS1250^2)^0.5)/((AR1253^2+AS1253^2)^0.5)</f>
        <v>0.37043962905340577</v>
      </c>
      <c r="AZ1250" s="13"/>
      <c r="BA1250" s="36"/>
      <c r="BB1250" s="36"/>
      <c r="BC1250" s="36"/>
      <c r="BD1250" s="36"/>
    </row>
    <row r="1251" spans="2:56" ht="18.600000000000001" customHeight="1" thickBot="1">
      <c r="D1251" s="3"/>
      <c r="G1251" s="4"/>
      <c r="I1251" s="3"/>
      <c r="L1251" s="4"/>
      <c r="N1251" s="3"/>
      <c r="Q1251" s="4"/>
      <c r="S1251" s="3"/>
      <c r="V1251" s="4"/>
      <c r="X1251" s="3"/>
      <c r="AA1251" s="4"/>
      <c r="AC1251" s="3"/>
      <c r="AF1251" s="4"/>
      <c r="AH1251" s="3"/>
      <c r="AK1251" s="4"/>
      <c r="AM1251" s="18"/>
      <c r="AN1251" s="14"/>
      <c r="AO1251" s="14"/>
      <c r="AP1251" s="19"/>
      <c r="AR1251" s="3"/>
      <c r="AU1251" s="4"/>
      <c r="AY1251" s="138"/>
      <c r="AZ1251" s="13"/>
      <c r="BA1251" s="36"/>
      <c r="BB1251" s="36"/>
      <c r="BC1251" s="36"/>
      <c r="BD1251" s="36"/>
    </row>
    <row r="1252" spans="2:56" ht="18.600000000000001" customHeight="1" thickBot="1">
      <c r="D1252" s="216" t="s">
        <v>87</v>
      </c>
      <c r="E1252" s="217"/>
      <c r="F1252" s="218" t="s">
        <v>88</v>
      </c>
      <c r="G1252" s="219"/>
      <c r="H1252" s="207"/>
      <c r="I1252" s="216" t="s">
        <v>89</v>
      </c>
      <c r="J1252" s="217"/>
      <c r="K1252" s="218" t="s">
        <v>90</v>
      </c>
      <c r="L1252" s="219"/>
      <c r="N1252" s="208" t="s">
        <v>7</v>
      </c>
      <c r="O1252" s="209"/>
      <c r="P1252" s="210" t="s">
        <v>8</v>
      </c>
      <c r="Q1252" s="211"/>
      <c r="S1252" s="216" t="s">
        <v>91</v>
      </c>
      <c r="T1252" s="217"/>
      <c r="U1252" s="218" t="s">
        <v>92</v>
      </c>
      <c r="V1252" s="219"/>
      <c r="W1252" s="22"/>
      <c r="X1252" s="208" t="s">
        <v>93</v>
      </c>
      <c r="Y1252" s="209"/>
      <c r="Z1252" s="210" t="s">
        <v>94</v>
      </c>
      <c r="AA1252" s="211"/>
      <c r="AB1252" s="22"/>
      <c r="AC1252" s="216" t="s">
        <v>3</v>
      </c>
      <c r="AD1252" s="217"/>
      <c r="AE1252" s="218" t="s">
        <v>2</v>
      </c>
      <c r="AF1252" s="219"/>
      <c r="AG1252" s="22"/>
      <c r="AH1252" s="208" t="s">
        <v>95</v>
      </c>
      <c r="AI1252" s="209"/>
      <c r="AJ1252" s="210" t="s">
        <v>96</v>
      </c>
      <c r="AK1252" s="211"/>
      <c r="AL1252" s="22"/>
      <c r="AM1252" s="216" t="s">
        <v>97</v>
      </c>
      <c r="AN1252" s="217"/>
      <c r="AO1252" s="218" t="s">
        <v>98</v>
      </c>
      <c r="AP1252" s="219"/>
      <c r="AR1252" s="208" t="s">
        <v>99</v>
      </c>
      <c r="AS1252" s="209"/>
      <c r="AT1252" s="210" t="s">
        <v>100</v>
      </c>
      <c r="AU1252" s="211"/>
      <c r="AW1252" s="48" t="s">
        <v>10</v>
      </c>
      <c r="AY1252" s="139" t="s">
        <v>47</v>
      </c>
      <c r="AZ1252" s="13"/>
      <c r="BA1252" s="36"/>
      <c r="BB1252" s="36"/>
      <c r="BC1252" s="36"/>
      <c r="BD1252" s="36"/>
    </row>
    <row r="1253" spans="2:56" ht="18.600000000000001" customHeight="1" thickTop="1" thickBot="1">
      <c r="D1253" s="1">
        <v>0</v>
      </c>
      <c r="E1253" s="8">
        <f t="shared" ref="E1253" si="7199">$E$9*$B1250</f>
        <v>2.0288218000000002</v>
      </c>
      <c r="F1253" s="2">
        <v>1</v>
      </c>
      <c r="G1253" s="8">
        <v>0</v>
      </c>
      <c r="I1253" s="1">
        <v>0</v>
      </c>
      <c r="J1253" s="9">
        <v>0</v>
      </c>
      <c r="K1253" s="2">
        <v>1</v>
      </c>
      <c r="L1253" s="8">
        <v>0</v>
      </c>
      <c r="N1253" s="1">
        <f t="shared" ref="N1253" si="7200">D1253*I1250+F1253*I1253-E1253*J1250-G1253*J1253</f>
        <v>0</v>
      </c>
      <c r="O1253" s="9">
        <f t="shared" ref="O1253" si="7201">(D1253*J1250+E1253*I1250+F1253*J1253+G1253*I1253)</f>
        <v>2.0288218000000002</v>
      </c>
      <c r="P1253" s="2">
        <f t="shared" ref="P1253" si="7202">D1253*K1250+F1253*K1253-E1253*L1250-G1253*L1253</f>
        <v>3.5208284728566634</v>
      </c>
      <c r="Q1253" s="8">
        <f t="shared" ref="Q1253" si="7203">(D1253*L1250+E1253*K1250+F1253*L1253+G1253*K1253)</f>
        <v>0</v>
      </c>
      <c r="S1253" s="1">
        <v>0</v>
      </c>
      <c r="T1253" s="8">
        <f t="shared" ref="T1253" si="7204">$T$9*$B1250</f>
        <v>4.3292581999999999</v>
      </c>
      <c r="U1253" s="2">
        <v>1</v>
      </c>
      <c r="V1253" s="8">
        <v>0</v>
      </c>
      <c r="X1253" s="1">
        <f t="shared" ref="X1253" si="7205">N1253*S1250+P1253*S1253-O1253*T1250-Q1253*T1253</f>
        <v>0</v>
      </c>
      <c r="Y1253" s="9">
        <f t="shared" ref="Y1253" si="7206">(N1253*T1250+O1253*S1250+P1253*T1253+Q1253*S1253)</f>
        <v>17.271397336908187</v>
      </c>
      <c r="Z1253" s="2">
        <f t="shared" ref="Z1253" si="7207">N1253*U1250+P1253*U1253-O1253*V1250-Q1253*V1253</f>
        <v>3.5208284728566634</v>
      </c>
      <c r="AA1253" s="8">
        <f t="shared" ref="AA1253" si="7208">(N1253*V1250+O1253*U1250+P1253*V1253+Q1253*U1253)</f>
        <v>0</v>
      </c>
      <c r="AB1253" s="22"/>
      <c r="AC1253" s="1">
        <v>0</v>
      </c>
      <c r="AD1253" s="9">
        <v>0</v>
      </c>
      <c r="AE1253" s="2">
        <v>1</v>
      </c>
      <c r="AF1253" s="8">
        <v>0</v>
      </c>
      <c r="AH1253" s="1">
        <f t="shared" ref="AH1253" si="7209">X1253*AC1250+Z1253*AC1253-Y1253*AD1250-AA1253*AD1253</f>
        <v>0</v>
      </c>
      <c r="AI1253" s="9">
        <f t="shared" ref="AI1253" si="7210">(X1253*AD1250+Y1253*AC1250+Z1253*AD1253+AA1253*AC1253)</f>
        <v>17.271397336908187</v>
      </c>
      <c r="AJ1253" s="2">
        <f t="shared" ref="AJ1253" si="7211">X1253*AE1250+Z1253*AE1253-Y1253*AF1250-AA1253*AF1253</f>
        <v>-46.60543333041133</v>
      </c>
      <c r="AK1253" s="8">
        <f t="shared" ref="AK1253" si="7212">(X1253*AF1250+Y1253*AE1250+Z1253*AF1253+AA1253*AE1253)</f>
        <v>0</v>
      </c>
      <c r="AM1253" s="20">
        <f t="shared" ref="AM1253" si="7213">1/$AN$9</f>
        <v>1</v>
      </c>
      <c r="AN1253" s="27">
        <v>0</v>
      </c>
      <c r="AO1253" s="21">
        <v>1</v>
      </c>
      <c r="AP1253" s="26">
        <v>0</v>
      </c>
      <c r="AR1253" s="1">
        <f t="shared" ref="AR1253" si="7214">AH1253*AM1250+AJ1253*AM1253-AI1253*AN1250-AK1253*AN1253</f>
        <v>-46.60543333041133</v>
      </c>
      <c r="AS1253" s="9">
        <f t="shared" ref="AS1253" si="7215">(AH1253*AN1250+AI1253*AM1250+AJ1253*AN1253+AK1253*AM1253)</f>
        <v>17.271397336908187</v>
      </c>
      <c r="AT1253" s="2">
        <f t="shared" ref="AT1253" si="7216">AH1253*AO1250+AJ1253*AO1253-AI1253*AP1250-AK1253*AP1253</f>
        <v>-46.60543333041133</v>
      </c>
      <c r="AU1253" s="8">
        <f t="shared" ref="AU1253" si="7217">(AH1253*AP1250+AI1253*AO1250+AJ1253*AP1253+AK1253*AO1253)</f>
        <v>0</v>
      </c>
      <c r="AW1253" s="49">
        <f t="shared" ref="AW1253" si="7218">(180/PI())*ATAN(-1*(AS1250/AR1250))</f>
        <v>-69.728527185373281</v>
      </c>
      <c r="AY1253" s="140">
        <f t="shared" ref="AY1253" si="7219">20*LOG(((1-(10^(AW1250/20)^2)*(1-((1-AY1250)/(1+AY1250))^2))^0.5))</f>
        <v>-4.8778511644567406E-3</v>
      </c>
      <c r="AZ1253" s="13"/>
      <c r="BA1253" s="36"/>
      <c r="BB1253" s="36"/>
      <c r="BC1253" s="36"/>
      <c r="BD1253" s="36"/>
    </row>
    <row r="1254" spans="2:56" ht="18.600000000000001" customHeight="1">
      <c r="AY1254" s="37"/>
    </row>
    <row r="1255" spans="2:56" ht="18.600000000000001" customHeight="1" thickBot="1">
      <c r="D1255" s="22" t="s">
        <v>60</v>
      </c>
      <c r="E1255" s="22"/>
      <c r="F1255" s="22"/>
      <c r="G1255" s="22"/>
      <c r="H1255" s="22"/>
      <c r="I1255" s="22" t="s">
        <v>61</v>
      </c>
      <c r="J1255" s="22"/>
      <c r="K1255" s="22"/>
      <c r="L1255" s="22"/>
      <c r="M1255" s="23"/>
      <c r="N1255" s="23"/>
      <c r="O1255" s="28" t="s">
        <v>62</v>
      </c>
      <c r="P1255" s="23"/>
      <c r="Q1255" s="23"/>
      <c r="R1255" s="23"/>
      <c r="S1255" s="22"/>
      <c r="T1255" s="22" t="s">
        <v>63</v>
      </c>
      <c r="U1255" s="23"/>
      <c r="V1255" s="23"/>
      <c r="W1255" s="23"/>
      <c r="X1255" s="23"/>
      <c r="Y1255" s="28" t="s">
        <v>64</v>
      </c>
      <c r="Z1255" s="23"/>
      <c r="AA1255" s="23"/>
      <c r="AB1255" s="23"/>
      <c r="AC1255" s="28" t="s">
        <v>65</v>
      </c>
      <c r="AD1255" s="22"/>
      <c r="AE1255" s="22"/>
      <c r="AF1255" s="22"/>
      <c r="AG1255" s="22"/>
      <c r="AH1255" s="23"/>
      <c r="AI1255" s="28" t="s">
        <v>66</v>
      </c>
      <c r="AJ1255" s="23"/>
      <c r="AK1255" s="23"/>
      <c r="AL1255" s="22"/>
      <c r="AM1255" s="28" t="s">
        <v>67</v>
      </c>
      <c r="AN1255" s="22"/>
      <c r="AO1255" s="23"/>
      <c r="AP1255" s="23"/>
      <c r="AQ1255" s="23"/>
      <c r="AR1255" s="23"/>
      <c r="AS1255" s="28" t="s">
        <v>68</v>
      </c>
      <c r="AT1255" s="23"/>
      <c r="AU1255" s="23"/>
    </row>
    <row r="1256" spans="2:56" ht="18.600000000000001" customHeight="1" thickBot="1">
      <c r="B1256" s="11"/>
      <c r="D1256" s="212" t="s">
        <v>69</v>
      </c>
      <c r="E1256" s="213"/>
      <c r="F1256" s="214" t="s">
        <v>70</v>
      </c>
      <c r="G1256" s="215"/>
      <c r="H1256" s="207"/>
      <c r="I1256" s="212" t="s">
        <v>71</v>
      </c>
      <c r="J1256" s="213"/>
      <c r="K1256" s="214" t="s">
        <v>72</v>
      </c>
      <c r="L1256" s="215"/>
      <c r="M1256" s="23"/>
      <c r="N1256" s="208" t="s">
        <v>73</v>
      </c>
      <c r="O1256" s="209"/>
      <c r="P1256" s="210" t="s">
        <v>74</v>
      </c>
      <c r="Q1256" s="211"/>
      <c r="R1256" s="23"/>
      <c r="S1256" s="212" t="s">
        <v>75</v>
      </c>
      <c r="T1256" s="213"/>
      <c r="U1256" s="214" t="s">
        <v>76</v>
      </c>
      <c r="V1256" s="215"/>
      <c r="W1256" s="22"/>
      <c r="X1256" s="208" t="s">
        <v>77</v>
      </c>
      <c r="Y1256" s="209"/>
      <c r="Z1256" s="210" t="s">
        <v>78</v>
      </c>
      <c r="AA1256" s="211"/>
      <c r="AB1256" s="22"/>
      <c r="AC1256" s="212" t="s">
        <v>79</v>
      </c>
      <c r="AD1256" s="213"/>
      <c r="AE1256" s="214" t="s">
        <v>80</v>
      </c>
      <c r="AF1256" s="215"/>
      <c r="AG1256" s="22"/>
      <c r="AH1256" s="208" t="s">
        <v>81</v>
      </c>
      <c r="AI1256" s="209"/>
      <c r="AJ1256" s="210" t="s">
        <v>82</v>
      </c>
      <c r="AK1256" s="211"/>
      <c r="AL1256" s="22"/>
      <c r="AM1256" s="212" t="s">
        <v>83</v>
      </c>
      <c r="AN1256" s="213"/>
      <c r="AO1256" s="214" t="s">
        <v>84</v>
      </c>
      <c r="AP1256" s="215"/>
      <c r="AQ1256" s="23"/>
      <c r="AR1256" s="208" t="s">
        <v>85</v>
      </c>
      <c r="AS1256" s="209"/>
      <c r="AT1256" s="210" t="s">
        <v>86</v>
      </c>
      <c r="AU1256" s="211"/>
      <c r="AW1256" s="29" t="s">
        <v>4</v>
      </c>
      <c r="AY1256" s="136" t="s">
        <v>46</v>
      </c>
      <c r="AZ1256" s="13"/>
      <c r="BA1256" s="36"/>
      <c r="BB1256" s="36"/>
      <c r="BC1256" s="36"/>
      <c r="BD1256" s="36"/>
    </row>
    <row r="1257" spans="2:56" ht="18.600000000000001" customHeight="1" thickTop="1" thickBot="1">
      <c r="B1257" s="40">
        <v>3.6</v>
      </c>
      <c r="D1257" s="1">
        <v>1</v>
      </c>
      <c r="E1257" s="7">
        <v>0</v>
      </c>
      <c r="F1257" s="2">
        <v>0</v>
      </c>
      <c r="G1257" s="8">
        <v>0</v>
      </c>
      <c r="I1257" s="1">
        <v>1</v>
      </c>
      <c r="J1257" s="9">
        <v>0</v>
      </c>
      <c r="K1257" s="2">
        <v>0</v>
      </c>
      <c r="L1257" s="9">
        <f t="shared" ref="L1257" si="7220">IF(0=(1-$J$9*$K$9*$B1257^2),10^14,$B1257*$K$9/(1-$J$9*$K$9*$B1257^2))</f>
        <v>-1.2307028536481044</v>
      </c>
      <c r="N1257" s="1">
        <f t="shared" ref="N1257" si="7221">D1257*I1257+F1257*I1260-E1257*J1257-G1257*J1260</f>
        <v>1</v>
      </c>
      <c r="O1257" s="9">
        <f t="shared" ref="O1257" si="7222">(D1257*J1257+E1257*I1257+F1257*J1260+G1257*I1260)</f>
        <v>0</v>
      </c>
      <c r="P1257" s="2">
        <f t="shared" ref="P1257" si="7223">D1257*K1257+F1257*K1260-E1257*L1257-G1257*L1260</f>
        <v>0</v>
      </c>
      <c r="Q1257" s="8">
        <f t="shared" ref="Q1257" si="7224">(D1257*L1257+E1257*K1257+F1257*L1260+G1257*K1260)</f>
        <v>-1.2307028536481044</v>
      </c>
      <c r="S1257" s="1">
        <v>1</v>
      </c>
      <c r="T1257" s="7">
        <v>0</v>
      </c>
      <c r="U1257" s="2">
        <v>0</v>
      </c>
      <c r="V1257" s="8">
        <v>0</v>
      </c>
      <c r="X1257" s="1">
        <f t="shared" ref="X1257" si="7225">N1257*S1257+P1257*S1260-O1257*T1257-Q1257*T1260</f>
        <v>6.3577959539972175</v>
      </c>
      <c r="Y1257" s="9">
        <f t="shared" ref="Y1257" si="7226">(N1257*T1257+O1257*S1257+P1257*T1260+Q1257*S1260)</f>
        <v>0</v>
      </c>
      <c r="Z1257" s="2">
        <f t="shared" ref="Z1257" si="7227">N1257*U1257+P1257*U1260-O1257*V1257-Q1257*V1260</f>
        <v>0</v>
      </c>
      <c r="AA1257" s="8">
        <f t="shared" ref="AA1257" si="7228">(N1257*V1257+O1257*U1257+P1257*V1260+Q1257*U1260)</f>
        <v>-1.2307028536481044</v>
      </c>
      <c r="AB1257" s="22"/>
      <c r="AC1257" s="1">
        <v>1</v>
      </c>
      <c r="AD1257" s="9">
        <v>0</v>
      </c>
      <c r="AE1257" s="2">
        <v>0</v>
      </c>
      <c r="AF1257" s="9">
        <f t="shared" ref="AF1257" si="7229">$B1257*$AE$9</f>
        <v>2.9184840000000003</v>
      </c>
      <c r="AH1257" s="1">
        <f t="shared" ref="AH1257" si="7230">X1257*AC1257+Z1257*AC1260-Y1257*AD1257-AA1257*AD1260</f>
        <v>6.3577959539972175</v>
      </c>
      <c r="AI1257" s="9">
        <f t="shared" ref="AI1257" si="7231">(X1257*AD1257+Y1257*AC1257+Z1257*AD1260+AA1257*AC1260)</f>
        <v>0</v>
      </c>
      <c r="AJ1257" s="2">
        <f t="shared" ref="AJ1257" si="7232">X1257*AE1257+Z1257*AE1260-Y1257*AF1257-AA1257*AF1260</f>
        <v>0</v>
      </c>
      <c r="AK1257" s="8">
        <f t="shared" ref="AK1257" si="7233">(X1257*AF1257+Y1257*AE1257+Z1257*AF1260+AA1257*AE1260)</f>
        <v>17.324422913357512</v>
      </c>
      <c r="AM1257" s="18">
        <v>1</v>
      </c>
      <c r="AN1257" s="25">
        <v>0</v>
      </c>
      <c r="AO1257" s="14">
        <v>0</v>
      </c>
      <c r="AP1257" s="24">
        <v>0</v>
      </c>
      <c r="AR1257" s="1">
        <f t="shared" ref="AR1257" si="7234">AH1257*AM1257+AJ1257*AM1260-AI1257*AN1257-AK1257*AN1260</f>
        <v>6.3577959539972175</v>
      </c>
      <c r="AS1257" s="9">
        <f t="shared" ref="AS1257" si="7235">(AH1257*AN1257+AI1257*AM1257+AJ1257*AN1260+AK1257*AM1260)</f>
        <v>17.324422913357512</v>
      </c>
      <c r="AT1257" s="2">
        <f t="shared" ref="AT1257" si="7236">AH1257*AO1257+AJ1257*AO1260-AI1257*AP1257-AK1257*AP1260</f>
        <v>0</v>
      </c>
      <c r="AU1257" s="8">
        <f t="shared" ref="AU1257" si="7237">(AH1257*AP1257+AI1257*AO1257+AJ1257*AP1260+AK1257*AO1260)</f>
        <v>17.324422913357512</v>
      </c>
      <c r="AW1257" s="30">
        <f t="shared" ref="AW1257" si="7238">20*LOG(((1+$AN$9)/$AN$9)/((AR1257+AR1260)^2+(AS1257+AS1260)^2)^0.5)</f>
        <v>-28.537576262656476</v>
      </c>
      <c r="AY1257" s="137">
        <f t="shared" ref="AY1257" si="7239">((AR1257^2+AS1257^2)^0.5)/((AR1260^2+AS1260^2)^0.5)</f>
        <v>0.36806690853470903</v>
      </c>
      <c r="AZ1257" s="13"/>
      <c r="BA1257" s="36"/>
      <c r="BB1257" s="36"/>
      <c r="BC1257" s="36"/>
      <c r="BD1257" s="36"/>
    </row>
    <row r="1258" spans="2:56" ht="18.600000000000001" customHeight="1" thickBot="1">
      <c r="D1258" s="3"/>
      <c r="G1258" s="4"/>
      <c r="I1258" s="3"/>
      <c r="L1258" s="4"/>
      <c r="N1258" s="3"/>
      <c r="Q1258" s="4"/>
      <c r="S1258" s="3"/>
      <c r="V1258" s="4"/>
      <c r="X1258" s="3"/>
      <c r="AA1258" s="4"/>
      <c r="AC1258" s="3"/>
      <c r="AF1258" s="4"/>
      <c r="AH1258" s="3"/>
      <c r="AK1258" s="4"/>
      <c r="AM1258" s="18"/>
      <c r="AN1258" s="14"/>
      <c r="AO1258" s="14"/>
      <c r="AP1258" s="19"/>
      <c r="AR1258" s="3"/>
      <c r="AU1258" s="4"/>
      <c r="AY1258" s="138"/>
      <c r="AZ1258" s="13"/>
      <c r="BA1258" s="36"/>
      <c r="BB1258" s="36"/>
      <c r="BC1258" s="36"/>
      <c r="BD1258" s="36"/>
    </row>
    <row r="1259" spans="2:56" ht="18.600000000000001" customHeight="1" thickBot="1">
      <c r="D1259" s="216" t="s">
        <v>87</v>
      </c>
      <c r="E1259" s="217"/>
      <c r="F1259" s="218" t="s">
        <v>88</v>
      </c>
      <c r="G1259" s="219"/>
      <c r="H1259" s="207"/>
      <c r="I1259" s="216" t="s">
        <v>89</v>
      </c>
      <c r="J1259" s="217"/>
      <c r="K1259" s="218" t="s">
        <v>90</v>
      </c>
      <c r="L1259" s="219"/>
      <c r="N1259" s="208" t="s">
        <v>7</v>
      </c>
      <c r="O1259" s="209"/>
      <c r="P1259" s="210" t="s">
        <v>8</v>
      </c>
      <c r="Q1259" s="211"/>
      <c r="S1259" s="216" t="s">
        <v>91</v>
      </c>
      <c r="T1259" s="217"/>
      <c r="U1259" s="218" t="s">
        <v>92</v>
      </c>
      <c r="V1259" s="219"/>
      <c r="W1259" s="22"/>
      <c r="X1259" s="208" t="s">
        <v>93</v>
      </c>
      <c r="Y1259" s="209"/>
      <c r="Z1259" s="210" t="s">
        <v>94</v>
      </c>
      <c r="AA1259" s="211"/>
      <c r="AB1259" s="22"/>
      <c r="AC1259" s="216" t="s">
        <v>3</v>
      </c>
      <c r="AD1259" s="217"/>
      <c r="AE1259" s="218" t="s">
        <v>2</v>
      </c>
      <c r="AF1259" s="219"/>
      <c r="AG1259" s="22"/>
      <c r="AH1259" s="208" t="s">
        <v>95</v>
      </c>
      <c r="AI1259" s="209"/>
      <c r="AJ1259" s="210" t="s">
        <v>96</v>
      </c>
      <c r="AK1259" s="211"/>
      <c r="AL1259" s="22"/>
      <c r="AM1259" s="216" t="s">
        <v>97</v>
      </c>
      <c r="AN1259" s="217"/>
      <c r="AO1259" s="218" t="s">
        <v>98</v>
      </c>
      <c r="AP1259" s="219"/>
      <c r="AR1259" s="208" t="s">
        <v>99</v>
      </c>
      <c r="AS1259" s="209"/>
      <c r="AT1259" s="210" t="s">
        <v>100</v>
      </c>
      <c r="AU1259" s="211"/>
      <c r="AW1259" s="48" t="s">
        <v>10</v>
      </c>
      <c r="AY1259" s="139" t="s">
        <v>47</v>
      </c>
      <c r="AZ1259" s="13"/>
      <c r="BA1259" s="36"/>
      <c r="BB1259" s="36"/>
      <c r="BC1259" s="36"/>
      <c r="BD1259" s="36"/>
    </row>
    <row r="1260" spans="2:56" ht="18.600000000000001" customHeight="1" thickTop="1" thickBot="1">
      <c r="D1260" s="1">
        <v>0</v>
      </c>
      <c r="E1260" s="8">
        <f t="shared" ref="E1260" si="7240">$E$9*$B1257</f>
        <v>2.0401560000000001</v>
      </c>
      <c r="F1260" s="2">
        <v>1</v>
      </c>
      <c r="G1260" s="8">
        <v>0</v>
      </c>
      <c r="I1260" s="1">
        <v>0</v>
      </c>
      <c r="J1260" s="9">
        <v>0</v>
      </c>
      <c r="K1260" s="2">
        <v>1</v>
      </c>
      <c r="L1260" s="8">
        <v>0</v>
      </c>
      <c r="N1260" s="1">
        <f t="shared" ref="N1260" si="7241">D1260*I1257+F1260*I1260-E1260*J1257-G1260*J1260</f>
        <v>0</v>
      </c>
      <c r="O1260" s="9">
        <f t="shared" ref="O1260" si="7242">(D1260*J1257+E1260*I1257+F1260*J1260+G1260*I1260)</f>
        <v>2.0401560000000001</v>
      </c>
      <c r="P1260" s="2">
        <f t="shared" ref="P1260" si="7243">D1260*K1257+F1260*K1260-E1260*L1257-G1260*L1260</f>
        <v>3.5108258110873023</v>
      </c>
      <c r="Q1260" s="8">
        <f t="shared" ref="Q1260" si="7244">(D1260*L1257+E1260*K1257+F1260*L1260+G1260*K1260)</f>
        <v>0</v>
      </c>
      <c r="S1260" s="1">
        <v>0</v>
      </c>
      <c r="T1260" s="8">
        <f t="shared" ref="T1260" si="7245">$T$9*$B1257</f>
        <v>4.3534439999999996</v>
      </c>
      <c r="U1260" s="2">
        <v>1</v>
      </c>
      <c r="V1260" s="8">
        <v>0</v>
      </c>
      <c r="X1260" s="1">
        <f t="shared" ref="X1260" si="7246">N1260*S1257+P1260*S1260-O1260*T1257-Q1260*T1260</f>
        <v>0</v>
      </c>
      <c r="Y1260" s="9">
        <f t="shared" ref="Y1260" si="7247">(N1260*T1257+O1260*S1257+P1260*T1260+Q1260*S1260)</f>
        <v>17.32433956232315</v>
      </c>
      <c r="Z1260" s="2">
        <f t="shared" ref="Z1260" si="7248">N1260*U1257+P1260*U1260-O1260*V1257-Q1260*V1260</f>
        <v>3.5108258110873023</v>
      </c>
      <c r="AA1260" s="8">
        <f t="shared" ref="AA1260" si="7249">(N1260*V1257+O1260*U1257+P1260*V1260+Q1260*U1260)</f>
        <v>0</v>
      </c>
      <c r="AB1260" s="22"/>
      <c r="AC1260" s="1">
        <v>0</v>
      </c>
      <c r="AD1260" s="9">
        <v>0</v>
      </c>
      <c r="AE1260" s="2">
        <v>1</v>
      </c>
      <c r="AF1260" s="8">
        <v>0</v>
      </c>
      <c r="AH1260" s="1">
        <f t="shared" ref="AH1260" si="7250">X1260*AC1257+Z1260*AC1260-Y1260*AD1257-AA1260*AD1260</f>
        <v>0</v>
      </c>
      <c r="AI1260" s="9">
        <f t="shared" ref="AI1260" si="7251">(X1260*AD1257+Y1260*AC1257+Z1260*AD1260+AA1260*AC1260)</f>
        <v>17.32433956232315</v>
      </c>
      <c r="AJ1260" s="2">
        <f t="shared" ref="AJ1260" si="7252">X1260*AE1257+Z1260*AE1260-Y1260*AF1257-AA1260*AF1260</f>
        <v>-47.04998201211982</v>
      </c>
      <c r="AK1260" s="8">
        <f t="shared" ref="AK1260" si="7253">(X1260*AF1257+Y1260*AE1257+Z1260*AF1260+AA1260*AE1260)</f>
        <v>0</v>
      </c>
      <c r="AM1260" s="20">
        <f t="shared" ref="AM1260" si="7254">1/$AN$9</f>
        <v>1</v>
      </c>
      <c r="AN1260" s="27">
        <v>0</v>
      </c>
      <c r="AO1260" s="21">
        <v>1</v>
      </c>
      <c r="AP1260" s="26">
        <v>0</v>
      </c>
      <c r="AR1260" s="1">
        <f t="shared" ref="AR1260" si="7255">AH1260*AM1257+AJ1260*AM1260-AI1260*AN1257-AK1260*AN1260</f>
        <v>-47.04998201211982</v>
      </c>
      <c r="AS1260" s="9">
        <f t="shared" ref="AS1260" si="7256">(AH1260*AN1257+AI1260*AM1257+AJ1260*AN1260+AK1260*AM1260)</f>
        <v>17.32433956232315</v>
      </c>
      <c r="AT1260" s="2">
        <f t="shared" ref="AT1260" si="7257">AH1260*AO1257+AJ1260*AO1260-AI1260*AP1257-AK1260*AP1260</f>
        <v>-47.04998201211982</v>
      </c>
      <c r="AU1260" s="8">
        <f t="shared" ref="AU1260" si="7258">(AH1260*AP1257+AI1260*AO1257+AJ1260*AP1260+AK1260*AO1260)</f>
        <v>0</v>
      </c>
      <c r="AW1260" s="49">
        <f t="shared" ref="AW1260" si="7259">(180/PI())*ATAN(-1*(AS1257/AR1257))</f>
        <v>-69.847642151404798</v>
      </c>
      <c r="AY1260" s="140">
        <f t="shared" ref="AY1260" si="7260">20*LOG(((1-(10^(AW1257/20)^2)*(1-((1-AY1257)/(1+AY1257))^2))^0.5))</f>
        <v>-4.7867207009475764E-3</v>
      </c>
      <c r="AZ1260" s="13"/>
      <c r="BA1260" s="36"/>
      <c r="BB1260" s="36"/>
      <c r="BC1260" s="36"/>
      <c r="BD1260" s="36"/>
    </row>
    <row r="1261" spans="2:56" ht="18.600000000000001" customHeight="1">
      <c r="AY1261" s="37"/>
    </row>
    <row r="1262" spans="2:56" ht="18.600000000000001" customHeight="1" thickBot="1">
      <c r="D1262" s="22" t="s">
        <v>60</v>
      </c>
      <c r="E1262" s="22"/>
      <c r="F1262" s="22"/>
      <c r="G1262" s="22"/>
      <c r="H1262" s="22"/>
      <c r="I1262" s="22" t="s">
        <v>61</v>
      </c>
      <c r="J1262" s="22"/>
      <c r="K1262" s="22"/>
      <c r="L1262" s="22"/>
      <c r="M1262" s="23"/>
      <c r="N1262" s="23"/>
      <c r="O1262" s="28" t="s">
        <v>62</v>
      </c>
      <c r="P1262" s="23"/>
      <c r="Q1262" s="23"/>
      <c r="R1262" s="23"/>
      <c r="S1262" s="22"/>
      <c r="T1262" s="22" t="s">
        <v>63</v>
      </c>
      <c r="U1262" s="23"/>
      <c r="V1262" s="23"/>
      <c r="W1262" s="23"/>
      <c r="X1262" s="23"/>
      <c r="Y1262" s="28" t="s">
        <v>64</v>
      </c>
      <c r="Z1262" s="23"/>
      <c r="AA1262" s="23"/>
      <c r="AB1262" s="23"/>
      <c r="AC1262" s="28" t="s">
        <v>65</v>
      </c>
      <c r="AD1262" s="22"/>
      <c r="AE1262" s="22"/>
      <c r="AF1262" s="22"/>
      <c r="AG1262" s="22"/>
      <c r="AH1262" s="23"/>
      <c r="AI1262" s="28" t="s">
        <v>66</v>
      </c>
      <c r="AJ1262" s="23"/>
      <c r="AK1262" s="23"/>
      <c r="AL1262" s="22"/>
      <c r="AM1262" s="28" t="s">
        <v>67</v>
      </c>
      <c r="AN1262" s="22"/>
      <c r="AO1262" s="23"/>
      <c r="AP1262" s="23"/>
      <c r="AQ1262" s="23"/>
      <c r="AR1262" s="23"/>
      <c r="AS1262" s="28" t="s">
        <v>68</v>
      </c>
      <c r="AT1262" s="23"/>
      <c r="AU1262" s="23"/>
    </row>
    <row r="1263" spans="2:56" ht="18.600000000000001" customHeight="1" thickBot="1">
      <c r="B1263" s="11"/>
      <c r="D1263" s="212" t="s">
        <v>69</v>
      </c>
      <c r="E1263" s="213"/>
      <c r="F1263" s="214" t="s">
        <v>70</v>
      </c>
      <c r="G1263" s="215"/>
      <c r="H1263" s="207"/>
      <c r="I1263" s="212" t="s">
        <v>71</v>
      </c>
      <c r="J1263" s="213"/>
      <c r="K1263" s="214" t="s">
        <v>72</v>
      </c>
      <c r="L1263" s="215"/>
      <c r="M1263" s="23"/>
      <c r="N1263" s="208" t="s">
        <v>73</v>
      </c>
      <c r="O1263" s="209"/>
      <c r="P1263" s="210" t="s">
        <v>74</v>
      </c>
      <c r="Q1263" s="211"/>
      <c r="R1263" s="23"/>
      <c r="S1263" s="212" t="s">
        <v>75</v>
      </c>
      <c r="T1263" s="213"/>
      <c r="U1263" s="214" t="s">
        <v>76</v>
      </c>
      <c r="V1263" s="215"/>
      <c r="W1263" s="22"/>
      <c r="X1263" s="208" t="s">
        <v>77</v>
      </c>
      <c r="Y1263" s="209"/>
      <c r="Z1263" s="210" t="s">
        <v>78</v>
      </c>
      <c r="AA1263" s="211"/>
      <c r="AB1263" s="22"/>
      <c r="AC1263" s="212" t="s">
        <v>79</v>
      </c>
      <c r="AD1263" s="213"/>
      <c r="AE1263" s="214" t="s">
        <v>80</v>
      </c>
      <c r="AF1263" s="215"/>
      <c r="AG1263" s="22"/>
      <c r="AH1263" s="208" t="s">
        <v>81</v>
      </c>
      <c r="AI1263" s="209"/>
      <c r="AJ1263" s="210" t="s">
        <v>82</v>
      </c>
      <c r="AK1263" s="211"/>
      <c r="AL1263" s="22"/>
      <c r="AM1263" s="212" t="s">
        <v>83</v>
      </c>
      <c r="AN1263" s="213"/>
      <c r="AO1263" s="214" t="s">
        <v>84</v>
      </c>
      <c r="AP1263" s="215"/>
      <c r="AQ1263" s="23"/>
      <c r="AR1263" s="208" t="s">
        <v>85</v>
      </c>
      <c r="AS1263" s="209"/>
      <c r="AT1263" s="210" t="s">
        <v>86</v>
      </c>
      <c r="AU1263" s="211"/>
      <c r="AW1263" s="29" t="s">
        <v>4</v>
      </c>
      <c r="AY1263" s="136" t="s">
        <v>46</v>
      </c>
      <c r="AZ1263" s="13"/>
      <c r="BA1263" s="36"/>
      <c r="BB1263" s="36"/>
      <c r="BC1263" s="36"/>
      <c r="BD1263" s="36"/>
    </row>
    <row r="1264" spans="2:56" ht="18.600000000000001" customHeight="1" thickTop="1" thickBot="1">
      <c r="B1264" s="40">
        <v>3.62</v>
      </c>
      <c r="D1264" s="1">
        <v>1</v>
      </c>
      <c r="E1264" s="7">
        <v>0</v>
      </c>
      <c r="F1264" s="2">
        <v>0</v>
      </c>
      <c r="G1264" s="8">
        <v>0</v>
      </c>
      <c r="I1264" s="1">
        <v>1</v>
      </c>
      <c r="J1264" s="9">
        <v>0</v>
      </c>
      <c r="K1264" s="2">
        <v>0</v>
      </c>
      <c r="L1264" s="9">
        <f t="shared" ref="L1264" si="7261">IF(0=(1-$J$9*$K$9*$B1264^2),10^14,$B1264*$K$9/(1-$J$9*$K$9*$B1264^2))</f>
        <v>-1.2191457721264189</v>
      </c>
      <c r="N1264" s="1">
        <f t="shared" ref="N1264" si="7262">D1264*I1264+F1264*I1267-E1264*J1264-G1264*J1267</f>
        <v>1</v>
      </c>
      <c r="O1264" s="9">
        <f t="shared" ref="O1264" si="7263">(D1264*J1264+E1264*I1264+F1264*J1267+G1264*I1267)</f>
        <v>0</v>
      </c>
      <c r="P1264" s="2">
        <f t="shared" ref="P1264" si="7264">D1264*K1264+F1264*K1267-E1264*L1264-G1264*L1267</f>
        <v>0</v>
      </c>
      <c r="Q1264" s="8">
        <f t="shared" ref="Q1264" si="7265">(D1264*L1264+E1264*K1264+F1264*L1267+G1264*K1267)</f>
        <v>-1.2191457721264189</v>
      </c>
      <c r="S1264" s="1">
        <v>1</v>
      </c>
      <c r="T1264" s="7">
        <v>0</v>
      </c>
      <c r="U1264" s="2">
        <v>0</v>
      </c>
      <c r="V1264" s="8">
        <v>0</v>
      </c>
      <c r="X1264" s="1">
        <f t="shared" ref="X1264" si="7266">N1264*S1264+P1264*S1267-O1264*T1264-Q1264*T1267</f>
        <v>6.3369688626046212</v>
      </c>
      <c r="Y1264" s="9">
        <f t="shared" ref="Y1264" si="7267">(N1264*T1264+O1264*S1264+P1264*T1267+Q1264*S1267)</f>
        <v>0</v>
      </c>
      <c r="Z1264" s="2">
        <f t="shared" ref="Z1264" si="7268">N1264*U1264+P1264*U1267-O1264*V1264-Q1264*V1267</f>
        <v>0</v>
      </c>
      <c r="AA1264" s="8">
        <f t="shared" ref="AA1264" si="7269">(N1264*V1264+O1264*U1264+P1264*V1267+Q1264*U1267)</f>
        <v>-1.2191457721264189</v>
      </c>
      <c r="AB1264" s="22"/>
      <c r="AC1264" s="1">
        <v>1</v>
      </c>
      <c r="AD1264" s="9">
        <v>0</v>
      </c>
      <c r="AE1264" s="2">
        <v>0</v>
      </c>
      <c r="AF1264" s="9">
        <f t="shared" ref="AF1264" si="7270">$B1264*$AE$9</f>
        <v>2.9346978000000004</v>
      </c>
      <c r="AH1264" s="1">
        <f t="shared" ref="AH1264" si="7271">X1264*AC1264+Z1264*AC1267-Y1264*AD1264-AA1264*AD1267</f>
        <v>6.3369688626046212</v>
      </c>
      <c r="AI1264" s="9">
        <f t="shared" ref="AI1264" si="7272">(X1264*AD1264+Y1264*AC1264+Z1264*AD1267+AA1264*AC1267)</f>
        <v>0</v>
      </c>
      <c r="AJ1264" s="2">
        <f t="shared" ref="AJ1264" si="7273">X1264*AE1264+Z1264*AE1267-Y1264*AF1264-AA1264*AF1267</f>
        <v>0</v>
      </c>
      <c r="AK1264" s="8">
        <f t="shared" ref="AK1264" si="7274">(X1264*AF1264+Y1264*AE1264+Z1264*AF1267+AA1264*AE1267)</f>
        <v>17.377942807627868</v>
      </c>
      <c r="AM1264" s="18">
        <v>1</v>
      </c>
      <c r="AN1264" s="25">
        <v>0</v>
      </c>
      <c r="AO1264" s="14">
        <v>0</v>
      </c>
      <c r="AP1264" s="24">
        <v>0</v>
      </c>
      <c r="AR1264" s="1">
        <f t="shared" ref="AR1264" si="7275">AH1264*AM1264+AJ1264*AM1267-AI1264*AN1264-AK1264*AN1267</f>
        <v>6.3369688626046212</v>
      </c>
      <c r="AS1264" s="9">
        <f t="shared" ref="AS1264" si="7276">(AH1264*AN1264+AI1264*AM1264+AJ1264*AN1267+AK1264*AM1267)</f>
        <v>17.377942807627868</v>
      </c>
      <c r="AT1264" s="2">
        <f t="shared" ref="AT1264" si="7277">AH1264*AO1264+AJ1264*AO1267-AI1264*AP1264-AK1264*AP1267</f>
        <v>0</v>
      </c>
      <c r="AU1264" s="8">
        <f t="shared" ref="AU1264" si="7278">(AH1264*AP1264+AI1264*AO1264+AJ1264*AP1267+AK1264*AO1267)</f>
        <v>17.377942807627868</v>
      </c>
      <c r="AW1264" s="30">
        <f t="shared" ref="AW1264" si="7279">20*LOG(((1+$AN$9)/$AN$9)/((AR1264+AR1267)^2+(AS1264+AS1267)^2)^0.5)</f>
        <v>-28.606630908380517</v>
      </c>
      <c r="AY1264" s="137">
        <f t="shared" ref="AY1264" si="7280">((AR1264^2+AS1264^2)^0.5)/((AR1267^2+AS1267^2)^0.5)</f>
        <v>0.36572632544183442</v>
      </c>
      <c r="AZ1264" s="13"/>
      <c r="BA1264" s="36"/>
      <c r="BB1264" s="36"/>
      <c r="BC1264" s="36"/>
      <c r="BD1264" s="36"/>
    </row>
    <row r="1265" spans="2:56" ht="18.600000000000001" customHeight="1" thickBot="1">
      <c r="D1265" s="3"/>
      <c r="G1265" s="4"/>
      <c r="I1265" s="3"/>
      <c r="L1265" s="4"/>
      <c r="N1265" s="3"/>
      <c r="Q1265" s="4"/>
      <c r="S1265" s="3"/>
      <c r="V1265" s="4"/>
      <c r="X1265" s="3"/>
      <c r="AA1265" s="4"/>
      <c r="AC1265" s="3"/>
      <c r="AF1265" s="4"/>
      <c r="AH1265" s="3"/>
      <c r="AK1265" s="4"/>
      <c r="AM1265" s="18"/>
      <c r="AN1265" s="14"/>
      <c r="AO1265" s="14"/>
      <c r="AP1265" s="19"/>
      <c r="AR1265" s="3"/>
      <c r="AU1265" s="4"/>
      <c r="AY1265" s="138"/>
      <c r="AZ1265" s="13"/>
      <c r="BA1265" s="36"/>
      <c r="BB1265" s="36"/>
      <c r="BC1265" s="36"/>
      <c r="BD1265" s="36"/>
    </row>
    <row r="1266" spans="2:56" ht="18.600000000000001" customHeight="1" thickBot="1">
      <c r="D1266" s="216" t="s">
        <v>87</v>
      </c>
      <c r="E1266" s="217"/>
      <c r="F1266" s="218" t="s">
        <v>88</v>
      </c>
      <c r="G1266" s="219"/>
      <c r="H1266" s="207"/>
      <c r="I1266" s="216" t="s">
        <v>89</v>
      </c>
      <c r="J1266" s="217"/>
      <c r="K1266" s="218" t="s">
        <v>90</v>
      </c>
      <c r="L1266" s="219"/>
      <c r="N1266" s="208" t="s">
        <v>7</v>
      </c>
      <c r="O1266" s="209"/>
      <c r="P1266" s="210" t="s">
        <v>8</v>
      </c>
      <c r="Q1266" s="211"/>
      <c r="S1266" s="216" t="s">
        <v>91</v>
      </c>
      <c r="T1266" s="217"/>
      <c r="U1266" s="218" t="s">
        <v>92</v>
      </c>
      <c r="V1266" s="219"/>
      <c r="W1266" s="22"/>
      <c r="X1266" s="208" t="s">
        <v>93</v>
      </c>
      <c r="Y1266" s="209"/>
      <c r="Z1266" s="210" t="s">
        <v>94</v>
      </c>
      <c r="AA1266" s="211"/>
      <c r="AB1266" s="22"/>
      <c r="AC1266" s="216" t="s">
        <v>3</v>
      </c>
      <c r="AD1266" s="217"/>
      <c r="AE1266" s="218" t="s">
        <v>2</v>
      </c>
      <c r="AF1266" s="219"/>
      <c r="AG1266" s="22"/>
      <c r="AH1266" s="208" t="s">
        <v>95</v>
      </c>
      <c r="AI1266" s="209"/>
      <c r="AJ1266" s="210" t="s">
        <v>96</v>
      </c>
      <c r="AK1266" s="211"/>
      <c r="AL1266" s="22"/>
      <c r="AM1266" s="216" t="s">
        <v>97</v>
      </c>
      <c r="AN1266" s="217"/>
      <c r="AO1266" s="218" t="s">
        <v>98</v>
      </c>
      <c r="AP1266" s="219"/>
      <c r="AR1266" s="208" t="s">
        <v>99</v>
      </c>
      <c r="AS1266" s="209"/>
      <c r="AT1266" s="210" t="s">
        <v>100</v>
      </c>
      <c r="AU1266" s="211"/>
      <c r="AW1266" s="48" t="s">
        <v>10</v>
      </c>
      <c r="AY1266" s="139" t="s">
        <v>47</v>
      </c>
      <c r="AZ1266" s="13"/>
      <c r="BA1266" s="36"/>
      <c r="BB1266" s="36"/>
      <c r="BC1266" s="36"/>
      <c r="BD1266" s="36"/>
    </row>
    <row r="1267" spans="2:56" ht="18.600000000000001" customHeight="1" thickTop="1" thickBot="1">
      <c r="D1267" s="1">
        <v>0</v>
      </c>
      <c r="E1267" s="8">
        <f t="shared" ref="E1267" si="7281">$E$9*$B1264</f>
        <v>2.0514902000000004</v>
      </c>
      <c r="F1267" s="2">
        <v>1</v>
      </c>
      <c r="G1267" s="8">
        <v>0</v>
      </c>
      <c r="I1267" s="1">
        <v>0</v>
      </c>
      <c r="J1267" s="9">
        <v>0</v>
      </c>
      <c r="K1267" s="2">
        <v>1</v>
      </c>
      <c r="L1267" s="8">
        <v>0</v>
      </c>
      <c r="N1267" s="1">
        <f t="shared" ref="N1267" si="7282">D1267*I1264+F1267*I1267-E1267*J1264-G1267*J1267</f>
        <v>0</v>
      </c>
      <c r="O1267" s="9">
        <f t="shared" ref="O1267" si="7283">(D1267*J1264+E1267*I1264+F1267*J1267+G1267*I1267)</f>
        <v>2.0514902000000004</v>
      </c>
      <c r="P1267" s="2">
        <f t="shared" ref="P1267" si="7284">D1267*K1264+F1267*K1267-E1267*L1264-G1267*L1267</f>
        <v>3.5010656038887822</v>
      </c>
      <c r="Q1267" s="8">
        <f t="shared" ref="Q1267" si="7285">(D1267*L1264+E1267*K1264+F1267*L1267+G1267*K1267)</f>
        <v>0</v>
      </c>
      <c r="S1267" s="1">
        <v>0</v>
      </c>
      <c r="T1267" s="8">
        <f t="shared" ref="T1267" si="7286">$T$9*$B1264</f>
        <v>4.3776298000000002</v>
      </c>
      <c r="U1267" s="2">
        <v>1</v>
      </c>
      <c r="V1267" s="8">
        <v>0</v>
      </c>
      <c r="X1267" s="1">
        <f t="shared" ref="X1267" si="7287">N1267*S1264+P1267*S1267-O1267*T1264-Q1267*T1267</f>
        <v>0</v>
      </c>
      <c r="Y1267" s="9">
        <f t="shared" ref="Y1267" si="7288">(N1267*T1264+O1267*S1264+P1267*T1267+Q1267*S1267)</f>
        <v>17.37785931933853</v>
      </c>
      <c r="Z1267" s="2">
        <f t="shared" ref="Z1267" si="7289">N1267*U1264+P1267*U1267-O1267*V1264-Q1267*V1267</f>
        <v>3.5010656038887822</v>
      </c>
      <c r="AA1267" s="8">
        <f t="shared" ref="AA1267" si="7290">(N1267*V1264+O1267*U1264+P1267*V1267+Q1267*U1267)</f>
        <v>0</v>
      </c>
      <c r="AB1267" s="22"/>
      <c r="AC1267" s="1">
        <v>0</v>
      </c>
      <c r="AD1267" s="9">
        <v>0</v>
      </c>
      <c r="AE1267" s="2">
        <v>1</v>
      </c>
      <c r="AF1267" s="8">
        <v>0</v>
      </c>
      <c r="AH1267" s="1">
        <f t="shared" ref="AH1267" si="7291">X1267*AC1264+Z1267*AC1267-Y1267*AD1264-AA1267*AD1267</f>
        <v>0</v>
      </c>
      <c r="AI1267" s="9">
        <f t="shared" ref="AI1267" si="7292">(X1267*AD1264+Y1267*AC1264+Z1267*AD1267+AA1267*AC1267)</f>
        <v>17.37785931933853</v>
      </c>
      <c r="AJ1267" s="2">
        <f t="shared" ref="AJ1267" si="7293">X1267*AE1264+Z1267*AE1267-Y1267*AF1264-AA1267*AF1267</f>
        <v>-47.497699909283504</v>
      </c>
      <c r="AK1267" s="8">
        <f t="shared" ref="AK1267" si="7294">(X1267*AF1264+Y1267*AE1264+Z1267*AF1267+AA1267*AE1267)</f>
        <v>0</v>
      </c>
      <c r="AM1267" s="20">
        <f t="shared" ref="AM1267" si="7295">1/$AN$9</f>
        <v>1</v>
      </c>
      <c r="AN1267" s="27">
        <v>0</v>
      </c>
      <c r="AO1267" s="21">
        <v>1</v>
      </c>
      <c r="AP1267" s="26">
        <v>0</v>
      </c>
      <c r="AR1267" s="1">
        <f t="shared" ref="AR1267" si="7296">AH1267*AM1264+AJ1267*AM1267-AI1267*AN1264-AK1267*AN1267</f>
        <v>-47.497699909283504</v>
      </c>
      <c r="AS1267" s="9">
        <f t="shared" ref="AS1267" si="7297">(AH1267*AN1264+AI1267*AM1264+AJ1267*AN1267+AK1267*AM1267)</f>
        <v>17.37785931933853</v>
      </c>
      <c r="AT1267" s="2">
        <f t="shared" ref="AT1267" si="7298">AH1267*AO1264+AJ1267*AO1267-AI1267*AP1264-AK1267*AP1267</f>
        <v>-47.497699909283504</v>
      </c>
      <c r="AU1267" s="8">
        <f t="shared" ref="AU1267" si="7299">(AH1267*AP1264+AI1267*AO1264+AJ1267*AP1267+AK1267*AO1267)</f>
        <v>0</v>
      </c>
      <c r="AW1267" s="49">
        <f t="shared" ref="AW1267" si="7300">(180/PI())*ATAN(-1*(AS1264/AR1264))</f>
        <v>-69.9653189446894</v>
      </c>
      <c r="AY1267" s="140">
        <f t="shared" ref="AY1267" si="7301">20*LOG(((1-(10^(AW1264/20)^2)*(1-((1-AY1264)/(1+AY1264))^2))^0.5))</f>
        <v>-4.697263406405282E-3</v>
      </c>
      <c r="AZ1267" s="13"/>
      <c r="BA1267" s="36"/>
      <c r="BB1267" s="36"/>
      <c r="BC1267" s="36"/>
      <c r="BD1267" s="36"/>
    </row>
    <row r="1268" spans="2:56" ht="18.600000000000001" customHeight="1">
      <c r="AY1268" s="37"/>
    </row>
    <row r="1269" spans="2:56" ht="18.600000000000001" customHeight="1" thickBot="1">
      <c r="D1269" s="22" t="s">
        <v>60</v>
      </c>
      <c r="E1269" s="22"/>
      <c r="F1269" s="22"/>
      <c r="G1269" s="22"/>
      <c r="H1269" s="22"/>
      <c r="I1269" s="22" t="s">
        <v>61</v>
      </c>
      <c r="J1269" s="22"/>
      <c r="K1269" s="22"/>
      <c r="L1269" s="22"/>
      <c r="M1269" s="23"/>
      <c r="N1269" s="23"/>
      <c r="O1269" s="28" t="s">
        <v>62</v>
      </c>
      <c r="P1269" s="23"/>
      <c r="Q1269" s="23"/>
      <c r="R1269" s="23"/>
      <c r="S1269" s="22"/>
      <c r="T1269" s="22" t="s">
        <v>63</v>
      </c>
      <c r="U1269" s="23"/>
      <c r="V1269" s="23"/>
      <c r="W1269" s="23"/>
      <c r="X1269" s="23"/>
      <c r="Y1269" s="28" t="s">
        <v>64</v>
      </c>
      <c r="Z1269" s="23"/>
      <c r="AA1269" s="23"/>
      <c r="AB1269" s="23"/>
      <c r="AC1269" s="28" t="s">
        <v>65</v>
      </c>
      <c r="AD1269" s="22"/>
      <c r="AE1269" s="22"/>
      <c r="AF1269" s="22"/>
      <c r="AG1269" s="22"/>
      <c r="AH1269" s="23"/>
      <c r="AI1269" s="28" t="s">
        <v>66</v>
      </c>
      <c r="AJ1269" s="23"/>
      <c r="AK1269" s="23"/>
      <c r="AL1269" s="22"/>
      <c r="AM1269" s="28" t="s">
        <v>67</v>
      </c>
      <c r="AN1269" s="22"/>
      <c r="AO1269" s="23"/>
      <c r="AP1269" s="23"/>
      <c r="AQ1269" s="23"/>
      <c r="AR1269" s="23"/>
      <c r="AS1269" s="28" t="s">
        <v>68</v>
      </c>
      <c r="AT1269" s="23"/>
      <c r="AU1269" s="23"/>
    </row>
    <row r="1270" spans="2:56" ht="18.600000000000001" customHeight="1" thickBot="1">
      <c r="B1270" s="11"/>
      <c r="D1270" s="212" t="s">
        <v>69</v>
      </c>
      <c r="E1270" s="213"/>
      <c r="F1270" s="214" t="s">
        <v>70</v>
      </c>
      <c r="G1270" s="215"/>
      <c r="H1270" s="207"/>
      <c r="I1270" s="212" t="s">
        <v>71</v>
      </c>
      <c r="J1270" s="213"/>
      <c r="K1270" s="214" t="s">
        <v>72</v>
      </c>
      <c r="L1270" s="215"/>
      <c r="M1270" s="23"/>
      <c r="N1270" s="208" t="s">
        <v>73</v>
      </c>
      <c r="O1270" s="209"/>
      <c r="P1270" s="210" t="s">
        <v>74</v>
      </c>
      <c r="Q1270" s="211"/>
      <c r="R1270" s="23"/>
      <c r="S1270" s="212" t="s">
        <v>75</v>
      </c>
      <c r="T1270" s="213"/>
      <c r="U1270" s="214" t="s">
        <v>76</v>
      </c>
      <c r="V1270" s="215"/>
      <c r="W1270" s="22"/>
      <c r="X1270" s="208" t="s">
        <v>77</v>
      </c>
      <c r="Y1270" s="209"/>
      <c r="Z1270" s="210" t="s">
        <v>78</v>
      </c>
      <c r="AA1270" s="211"/>
      <c r="AB1270" s="22"/>
      <c r="AC1270" s="212" t="s">
        <v>79</v>
      </c>
      <c r="AD1270" s="213"/>
      <c r="AE1270" s="214" t="s">
        <v>80</v>
      </c>
      <c r="AF1270" s="215"/>
      <c r="AG1270" s="22"/>
      <c r="AH1270" s="208" t="s">
        <v>81</v>
      </c>
      <c r="AI1270" s="209"/>
      <c r="AJ1270" s="210" t="s">
        <v>82</v>
      </c>
      <c r="AK1270" s="211"/>
      <c r="AL1270" s="22"/>
      <c r="AM1270" s="212" t="s">
        <v>83</v>
      </c>
      <c r="AN1270" s="213"/>
      <c r="AO1270" s="214" t="s">
        <v>84</v>
      </c>
      <c r="AP1270" s="215"/>
      <c r="AQ1270" s="23"/>
      <c r="AR1270" s="208" t="s">
        <v>85</v>
      </c>
      <c r="AS1270" s="209"/>
      <c r="AT1270" s="210" t="s">
        <v>86</v>
      </c>
      <c r="AU1270" s="211"/>
      <c r="AW1270" s="29" t="s">
        <v>4</v>
      </c>
      <c r="AY1270" s="136" t="s">
        <v>46</v>
      </c>
      <c r="AZ1270" s="13"/>
      <c r="BA1270" s="36"/>
      <c r="BB1270" s="36"/>
      <c r="BC1270" s="36"/>
      <c r="BD1270" s="36"/>
    </row>
    <row r="1271" spans="2:56" ht="18.600000000000001" customHeight="1" thickTop="1" thickBot="1">
      <c r="B1271" s="40">
        <v>3.64</v>
      </c>
      <c r="D1271" s="1">
        <v>1</v>
      </c>
      <c r="E1271" s="7">
        <v>0</v>
      </c>
      <c r="F1271" s="2">
        <v>0</v>
      </c>
      <c r="G1271" s="8">
        <v>0</v>
      </c>
      <c r="I1271" s="1">
        <v>1</v>
      </c>
      <c r="J1271" s="9">
        <v>0</v>
      </c>
      <c r="K1271" s="2">
        <v>0</v>
      </c>
      <c r="L1271" s="9">
        <f t="shared" ref="L1271" si="7302">IF(0=(1-$J$9*$K$9*$B1271^2),10^14,$B1271*$K$9/(1-$J$9*$K$9*$B1271^2))</f>
        <v>-1.2078292145825744</v>
      </c>
      <c r="N1271" s="1">
        <f t="shared" ref="N1271" si="7303">D1271*I1271+F1271*I1274-E1271*J1271-G1271*J1274</f>
        <v>1</v>
      </c>
      <c r="O1271" s="9">
        <f t="shared" ref="O1271" si="7304">(D1271*J1271+E1271*I1271+F1271*J1274+G1271*I1274)</f>
        <v>0</v>
      </c>
      <c r="P1271" s="2">
        <f t="shared" ref="P1271" si="7305">D1271*K1271+F1271*K1274-E1271*L1271-G1271*L1274</f>
        <v>0</v>
      </c>
      <c r="Q1271" s="8">
        <f t="shared" ref="Q1271" si="7306">(D1271*L1271+E1271*K1271+F1271*L1274+G1271*K1274)</f>
        <v>-1.2078292145825744</v>
      </c>
      <c r="S1271" s="1">
        <v>1</v>
      </c>
      <c r="T1271" s="7">
        <v>0</v>
      </c>
      <c r="U1271" s="2">
        <v>0</v>
      </c>
      <c r="V1271" s="8">
        <v>0</v>
      </c>
      <c r="X1271" s="1">
        <f t="shared" ref="X1271" si="7307">N1271*S1271+P1271*S1274-O1271*T1271-Q1271*T1274</f>
        <v>6.3166414788853231</v>
      </c>
      <c r="Y1271" s="9">
        <f t="shared" ref="Y1271" si="7308">(N1271*T1271+O1271*S1271+P1271*T1274+Q1271*S1274)</f>
        <v>0</v>
      </c>
      <c r="Z1271" s="2">
        <f t="shared" ref="Z1271" si="7309">N1271*U1271+P1271*U1274-O1271*V1271-Q1271*V1274</f>
        <v>0</v>
      </c>
      <c r="AA1271" s="8">
        <f t="shared" ref="AA1271" si="7310">(N1271*V1271+O1271*U1271+P1271*V1274+Q1271*U1274)</f>
        <v>-1.2078292145825744</v>
      </c>
      <c r="AB1271" s="22"/>
      <c r="AC1271" s="1">
        <v>1</v>
      </c>
      <c r="AD1271" s="9">
        <v>0</v>
      </c>
      <c r="AE1271" s="2">
        <v>0</v>
      </c>
      <c r="AF1271" s="9">
        <f t="shared" ref="AF1271" si="7311">$B1271*$AE$9</f>
        <v>2.9509116</v>
      </c>
      <c r="AH1271" s="1">
        <f t="shared" ref="AH1271" si="7312">X1271*AC1271+Z1271*AC1274-Y1271*AD1271-AA1271*AD1274</f>
        <v>6.3166414788853231</v>
      </c>
      <c r="AI1271" s="9">
        <f t="shared" ref="AI1271" si="7313">(X1271*AD1271+Y1271*AC1271+Z1271*AD1274+AA1271*AC1274)</f>
        <v>0</v>
      </c>
      <c r="AJ1271" s="2">
        <f t="shared" ref="AJ1271" si="7314">X1271*AE1271+Z1271*AE1274-Y1271*AF1271-AA1271*AF1274</f>
        <v>0</v>
      </c>
      <c r="AK1271" s="8">
        <f t="shared" ref="AK1271" si="7315">(X1271*AF1271+Y1271*AE1271+Z1271*AF1274+AA1271*AE1274)</f>
        <v>17.432021398501281</v>
      </c>
      <c r="AM1271" s="18">
        <v>1</v>
      </c>
      <c r="AN1271" s="25">
        <v>0</v>
      </c>
      <c r="AO1271" s="14">
        <v>0</v>
      </c>
      <c r="AP1271" s="24">
        <v>0</v>
      </c>
      <c r="AR1271" s="1">
        <f t="shared" ref="AR1271" si="7316">AH1271*AM1271+AJ1271*AM1274-AI1271*AN1271-AK1271*AN1274</f>
        <v>6.3166414788853231</v>
      </c>
      <c r="AS1271" s="9">
        <f t="shared" ref="AS1271" si="7317">(AH1271*AN1271+AI1271*AM1271+AJ1271*AN1274+AK1271*AM1274)</f>
        <v>17.432021398501281</v>
      </c>
      <c r="AT1271" s="2">
        <f t="shared" ref="AT1271" si="7318">AH1271*AO1271+AJ1271*AO1274-AI1271*AP1271-AK1271*AP1274</f>
        <v>0</v>
      </c>
      <c r="AU1271" s="8">
        <f t="shared" ref="AU1271" si="7319">(AH1271*AP1271+AI1271*AO1271+AJ1271*AP1274+AK1271*AO1274)</f>
        <v>17.432021398501281</v>
      </c>
      <c r="AW1271" s="30">
        <f t="shared" ref="AW1271" si="7320">20*LOG(((1+$AN$9)/$AN$9)/((AR1271+AR1274)^2+(AS1271+AS1274)^2)^0.5)</f>
        <v>-28.675725039766341</v>
      </c>
      <c r="AY1271" s="137">
        <f t="shared" ref="AY1271" si="7321">((AR1271^2+AS1271^2)^0.5)/((AR1274^2+AS1274^2)^0.5)</f>
        <v>0.3634171970283856</v>
      </c>
      <c r="AZ1271" s="13"/>
      <c r="BA1271" s="36"/>
      <c r="BB1271" s="36"/>
      <c r="BC1271" s="36"/>
      <c r="BD1271" s="36"/>
    </row>
    <row r="1272" spans="2:56" ht="18.600000000000001" customHeight="1" thickBot="1">
      <c r="D1272" s="3"/>
      <c r="G1272" s="4"/>
      <c r="I1272" s="3"/>
      <c r="L1272" s="4"/>
      <c r="N1272" s="3"/>
      <c r="Q1272" s="4"/>
      <c r="S1272" s="3"/>
      <c r="V1272" s="4"/>
      <c r="X1272" s="3"/>
      <c r="AA1272" s="4"/>
      <c r="AC1272" s="3"/>
      <c r="AF1272" s="4"/>
      <c r="AH1272" s="3"/>
      <c r="AK1272" s="4"/>
      <c r="AM1272" s="18"/>
      <c r="AN1272" s="14"/>
      <c r="AO1272" s="14"/>
      <c r="AP1272" s="19"/>
      <c r="AR1272" s="3"/>
      <c r="AU1272" s="4"/>
      <c r="AY1272" s="138"/>
      <c r="AZ1272" s="13"/>
      <c r="BA1272" s="36"/>
      <c r="BB1272" s="36"/>
      <c r="BC1272" s="36"/>
      <c r="BD1272" s="36"/>
    </row>
    <row r="1273" spans="2:56" ht="18.600000000000001" customHeight="1" thickBot="1">
      <c r="D1273" s="216" t="s">
        <v>87</v>
      </c>
      <c r="E1273" s="217"/>
      <c r="F1273" s="218" t="s">
        <v>88</v>
      </c>
      <c r="G1273" s="219"/>
      <c r="H1273" s="207"/>
      <c r="I1273" s="216" t="s">
        <v>89</v>
      </c>
      <c r="J1273" s="217"/>
      <c r="K1273" s="218" t="s">
        <v>90</v>
      </c>
      <c r="L1273" s="219"/>
      <c r="N1273" s="208" t="s">
        <v>7</v>
      </c>
      <c r="O1273" s="209"/>
      <c r="P1273" s="210" t="s">
        <v>8</v>
      </c>
      <c r="Q1273" s="211"/>
      <c r="S1273" s="216" t="s">
        <v>91</v>
      </c>
      <c r="T1273" s="217"/>
      <c r="U1273" s="218" t="s">
        <v>92</v>
      </c>
      <c r="V1273" s="219"/>
      <c r="W1273" s="22"/>
      <c r="X1273" s="208" t="s">
        <v>93</v>
      </c>
      <c r="Y1273" s="209"/>
      <c r="Z1273" s="210" t="s">
        <v>94</v>
      </c>
      <c r="AA1273" s="211"/>
      <c r="AB1273" s="22"/>
      <c r="AC1273" s="216" t="s">
        <v>3</v>
      </c>
      <c r="AD1273" s="217"/>
      <c r="AE1273" s="218" t="s">
        <v>2</v>
      </c>
      <c r="AF1273" s="219"/>
      <c r="AG1273" s="22"/>
      <c r="AH1273" s="208" t="s">
        <v>95</v>
      </c>
      <c r="AI1273" s="209"/>
      <c r="AJ1273" s="210" t="s">
        <v>96</v>
      </c>
      <c r="AK1273" s="211"/>
      <c r="AL1273" s="22"/>
      <c r="AM1273" s="216" t="s">
        <v>97</v>
      </c>
      <c r="AN1273" s="217"/>
      <c r="AO1273" s="218" t="s">
        <v>98</v>
      </c>
      <c r="AP1273" s="219"/>
      <c r="AR1273" s="208" t="s">
        <v>99</v>
      </c>
      <c r="AS1273" s="209"/>
      <c r="AT1273" s="210" t="s">
        <v>100</v>
      </c>
      <c r="AU1273" s="211"/>
      <c r="AW1273" s="48" t="s">
        <v>10</v>
      </c>
      <c r="AY1273" s="139" t="s">
        <v>47</v>
      </c>
      <c r="AZ1273" s="13"/>
      <c r="BA1273" s="36"/>
      <c r="BB1273" s="36"/>
      <c r="BC1273" s="36"/>
      <c r="BD1273" s="36"/>
    </row>
    <row r="1274" spans="2:56" ht="18.600000000000001" customHeight="1" thickTop="1" thickBot="1">
      <c r="D1274" s="1">
        <v>0</v>
      </c>
      <c r="E1274" s="8">
        <f t="shared" ref="E1274" si="7322">$E$9*$B1271</f>
        <v>2.0628244000000002</v>
      </c>
      <c r="F1274" s="2">
        <v>1</v>
      </c>
      <c r="G1274" s="8">
        <v>0</v>
      </c>
      <c r="I1274" s="1">
        <v>0</v>
      </c>
      <c r="J1274" s="9">
        <v>0</v>
      </c>
      <c r="K1274" s="2">
        <v>1</v>
      </c>
      <c r="L1274" s="8">
        <v>0</v>
      </c>
      <c r="N1274" s="1">
        <f t="shared" ref="N1274" si="7323">D1274*I1271+F1274*I1274-E1274*J1271-G1274*J1274</f>
        <v>0</v>
      </c>
      <c r="O1274" s="9">
        <f t="shared" ref="O1274" si="7324">(D1274*J1271+E1274*I1271+F1274*J1274+G1274*I1274)</f>
        <v>2.0628244000000002</v>
      </c>
      <c r="P1274" s="2">
        <f t="shared" ref="P1274" si="7325">D1274*K1271+F1274*K1274-E1274*L1271-G1274*L1274</f>
        <v>3.4915395748737708</v>
      </c>
      <c r="Q1274" s="8">
        <f t="shared" ref="Q1274" si="7326">(D1274*L1271+E1274*K1271+F1274*L1274+G1274*K1274)</f>
        <v>0</v>
      </c>
      <c r="S1274" s="1">
        <v>0</v>
      </c>
      <c r="T1274" s="8">
        <f t="shared" ref="T1274" si="7327">$T$9*$B1271</f>
        <v>4.4018155999999999</v>
      </c>
      <c r="U1274" s="2">
        <v>1</v>
      </c>
      <c r="V1274" s="8">
        <v>0</v>
      </c>
      <c r="X1274" s="1">
        <f t="shared" ref="X1274" si="7328">N1274*S1271+P1274*S1274-O1274*T1271-Q1274*T1274</f>
        <v>0</v>
      </c>
      <c r="Y1274" s="9">
        <f t="shared" ref="Y1274" si="7329">(N1274*T1271+O1274*S1271+P1274*T1274+Q1274*S1274)</f>
        <v>17.431937768696734</v>
      </c>
      <c r="Z1274" s="2">
        <f t="shared" ref="Z1274" si="7330">N1274*U1271+P1274*U1274-O1274*V1271-Q1274*V1274</f>
        <v>3.4915395748737708</v>
      </c>
      <c r="AA1274" s="8">
        <f t="shared" ref="AA1274" si="7331">(N1274*V1271+O1274*U1271+P1274*V1274+Q1274*U1274)</f>
        <v>0</v>
      </c>
      <c r="AB1274" s="22"/>
      <c r="AC1274" s="1">
        <v>0</v>
      </c>
      <c r="AD1274" s="9">
        <v>0</v>
      </c>
      <c r="AE1274" s="2">
        <v>1</v>
      </c>
      <c r="AF1274" s="8">
        <v>0</v>
      </c>
      <c r="AH1274" s="1">
        <f t="shared" ref="AH1274" si="7332">X1274*AC1271+Z1274*AC1274-Y1274*AD1271-AA1274*AD1274</f>
        <v>0</v>
      </c>
      <c r="AI1274" s="9">
        <f t="shared" ref="AI1274" si="7333">(X1274*AD1271+Y1274*AC1271+Z1274*AD1274+AA1274*AC1274)</f>
        <v>17.431937768696734</v>
      </c>
      <c r="AJ1274" s="2">
        <f t="shared" ref="AJ1274" si="7334">X1274*AE1271+Z1274*AE1274-Y1274*AF1271-AA1274*AF1274</f>
        <v>-47.948567797251542</v>
      </c>
      <c r="AK1274" s="8">
        <f t="shared" ref="AK1274" si="7335">(X1274*AF1271+Y1274*AE1271+Z1274*AF1274+AA1274*AE1274)</f>
        <v>0</v>
      </c>
      <c r="AM1274" s="20">
        <f t="shared" ref="AM1274" si="7336">1/$AN$9</f>
        <v>1</v>
      </c>
      <c r="AN1274" s="27">
        <v>0</v>
      </c>
      <c r="AO1274" s="21">
        <v>1</v>
      </c>
      <c r="AP1274" s="26">
        <v>0</v>
      </c>
      <c r="AR1274" s="1">
        <f t="shared" ref="AR1274" si="7337">AH1274*AM1271+AJ1274*AM1274-AI1274*AN1271-AK1274*AN1274</f>
        <v>-47.948567797251542</v>
      </c>
      <c r="AS1274" s="9">
        <f t="shared" ref="AS1274" si="7338">(AH1274*AN1271+AI1274*AM1271+AJ1274*AN1274+AK1274*AM1274)</f>
        <v>17.431937768696734</v>
      </c>
      <c r="AT1274" s="2">
        <f t="shared" ref="AT1274" si="7339">AH1274*AO1271+AJ1274*AO1274-AI1274*AP1271-AK1274*AP1274</f>
        <v>-47.948567797251542</v>
      </c>
      <c r="AU1274" s="8">
        <f t="shared" ref="AU1274" si="7340">(AH1274*AP1271+AI1274*AO1271+AJ1274*AP1274+AK1274*AO1274)</f>
        <v>0</v>
      </c>
      <c r="AW1274" s="49">
        <f t="shared" ref="AW1274" si="7341">(180/PI())*ATAN(-1*(AS1271/AR1271))</f>
        <v>-70.081584372171349</v>
      </c>
      <c r="AY1274" s="140">
        <f t="shared" ref="AY1274" si="7342">20*LOG(((1-(10^(AW1271/20)^2)*(1-((1-AY1271)/(1+AY1271))^2))^0.5))</f>
        <v>-4.6094614869412204E-3</v>
      </c>
      <c r="AZ1274" s="13"/>
      <c r="BA1274" s="36"/>
      <c r="BB1274" s="36"/>
      <c r="BC1274" s="36"/>
      <c r="BD1274" s="36"/>
    </row>
    <row r="1275" spans="2:56" ht="18.600000000000001" customHeight="1">
      <c r="AY1275" s="37"/>
    </row>
    <row r="1276" spans="2:56" ht="18.600000000000001" customHeight="1" thickBot="1">
      <c r="D1276" s="22" t="s">
        <v>60</v>
      </c>
      <c r="E1276" s="22"/>
      <c r="F1276" s="22"/>
      <c r="G1276" s="22"/>
      <c r="H1276" s="22"/>
      <c r="I1276" s="22" t="s">
        <v>61</v>
      </c>
      <c r="J1276" s="22"/>
      <c r="K1276" s="22"/>
      <c r="L1276" s="22"/>
      <c r="M1276" s="23"/>
      <c r="N1276" s="23"/>
      <c r="O1276" s="28" t="s">
        <v>62</v>
      </c>
      <c r="P1276" s="23"/>
      <c r="Q1276" s="23"/>
      <c r="R1276" s="23"/>
      <c r="S1276" s="22"/>
      <c r="T1276" s="22" t="s">
        <v>63</v>
      </c>
      <c r="U1276" s="23"/>
      <c r="V1276" s="23"/>
      <c r="W1276" s="23"/>
      <c r="X1276" s="23"/>
      <c r="Y1276" s="28" t="s">
        <v>64</v>
      </c>
      <c r="Z1276" s="23"/>
      <c r="AA1276" s="23"/>
      <c r="AB1276" s="23"/>
      <c r="AC1276" s="28" t="s">
        <v>65</v>
      </c>
      <c r="AD1276" s="22"/>
      <c r="AE1276" s="22"/>
      <c r="AF1276" s="22"/>
      <c r="AG1276" s="22"/>
      <c r="AH1276" s="23"/>
      <c r="AI1276" s="28" t="s">
        <v>66</v>
      </c>
      <c r="AJ1276" s="23"/>
      <c r="AK1276" s="23"/>
      <c r="AL1276" s="22"/>
      <c r="AM1276" s="28" t="s">
        <v>67</v>
      </c>
      <c r="AN1276" s="22"/>
      <c r="AO1276" s="23"/>
      <c r="AP1276" s="23"/>
      <c r="AQ1276" s="23"/>
      <c r="AR1276" s="23"/>
      <c r="AS1276" s="28" t="s">
        <v>68</v>
      </c>
      <c r="AT1276" s="23"/>
      <c r="AU1276" s="23"/>
    </row>
    <row r="1277" spans="2:56" ht="18.600000000000001" customHeight="1" thickBot="1">
      <c r="B1277" s="11"/>
      <c r="D1277" s="212" t="s">
        <v>69</v>
      </c>
      <c r="E1277" s="213"/>
      <c r="F1277" s="214" t="s">
        <v>70</v>
      </c>
      <c r="G1277" s="215"/>
      <c r="H1277" s="207"/>
      <c r="I1277" s="212" t="s">
        <v>71</v>
      </c>
      <c r="J1277" s="213"/>
      <c r="K1277" s="214" t="s">
        <v>72</v>
      </c>
      <c r="L1277" s="215"/>
      <c r="M1277" s="23"/>
      <c r="N1277" s="208" t="s">
        <v>73</v>
      </c>
      <c r="O1277" s="209"/>
      <c r="P1277" s="210" t="s">
        <v>74</v>
      </c>
      <c r="Q1277" s="211"/>
      <c r="R1277" s="23"/>
      <c r="S1277" s="212" t="s">
        <v>75</v>
      </c>
      <c r="T1277" s="213"/>
      <c r="U1277" s="214" t="s">
        <v>76</v>
      </c>
      <c r="V1277" s="215"/>
      <c r="W1277" s="22"/>
      <c r="X1277" s="208" t="s">
        <v>77</v>
      </c>
      <c r="Y1277" s="209"/>
      <c r="Z1277" s="210" t="s">
        <v>78</v>
      </c>
      <c r="AA1277" s="211"/>
      <c r="AB1277" s="22"/>
      <c r="AC1277" s="212" t="s">
        <v>79</v>
      </c>
      <c r="AD1277" s="213"/>
      <c r="AE1277" s="214" t="s">
        <v>80</v>
      </c>
      <c r="AF1277" s="215"/>
      <c r="AG1277" s="22"/>
      <c r="AH1277" s="208" t="s">
        <v>81</v>
      </c>
      <c r="AI1277" s="209"/>
      <c r="AJ1277" s="210" t="s">
        <v>82</v>
      </c>
      <c r="AK1277" s="211"/>
      <c r="AL1277" s="22"/>
      <c r="AM1277" s="212" t="s">
        <v>83</v>
      </c>
      <c r="AN1277" s="213"/>
      <c r="AO1277" s="214" t="s">
        <v>84</v>
      </c>
      <c r="AP1277" s="215"/>
      <c r="AQ1277" s="23"/>
      <c r="AR1277" s="208" t="s">
        <v>85</v>
      </c>
      <c r="AS1277" s="209"/>
      <c r="AT1277" s="210" t="s">
        <v>86</v>
      </c>
      <c r="AU1277" s="211"/>
      <c r="AW1277" s="29" t="s">
        <v>4</v>
      </c>
      <c r="AY1277" s="136" t="s">
        <v>46</v>
      </c>
      <c r="AZ1277" s="13"/>
      <c r="BA1277" s="36"/>
      <c r="BB1277" s="36"/>
      <c r="BC1277" s="36"/>
      <c r="BD1277" s="36"/>
    </row>
    <row r="1278" spans="2:56" ht="18.600000000000001" customHeight="1" thickTop="1" thickBot="1">
      <c r="B1278" s="40">
        <v>3.66</v>
      </c>
      <c r="D1278" s="1">
        <v>1</v>
      </c>
      <c r="E1278" s="7">
        <v>0</v>
      </c>
      <c r="F1278" s="2">
        <v>0</v>
      </c>
      <c r="G1278" s="8">
        <v>0</v>
      </c>
      <c r="I1278" s="1">
        <v>1</v>
      </c>
      <c r="J1278" s="9">
        <v>0</v>
      </c>
      <c r="K1278" s="2">
        <v>0</v>
      </c>
      <c r="L1278" s="9">
        <f t="shared" ref="L1278" si="7343">IF(0=(1-$J$9*$K$9*$B1278^2),10^14,$B1278*$K$9/(1-$J$9*$K$9*$B1278^2))</f>
        <v>-1.1967454245738203</v>
      </c>
      <c r="N1278" s="1">
        <f t="shared" ref="N1278" si="7344">D1278*I1278+F1278*I1281-E1278*J1278-G1278*J1281</f>
        <v>1</v>
      </c>
      <c r="O1278" s="9">
        <f t="shared" ref="O1278" si="7345">(D1278*J1278+E1278*I1278+F1278*J1281+G1278*I1281)</f>
        <v>0</v>
      </c>
      <c r="P1278" s="2">
        <f t="shared" ref="P1278" si="7346">D1278*K1278+F1278*K1281-E1278*L1278-G1278*L1281</f>
        <v>0</v>
      </c>
      <c r="Q1278" s="8">
        <f t="shared" ref="Q1278" si="7347">(D1278*L1278+E1278*K1278+F1278*L1281+G1278*K1281)</f>
        <v>-1.1967454245738203</v>
      </c>
      <c r="S1278" s="1">
        <v>1</v>
      </c>
      <c r="T1278" s="7">
        <v>0</v>
      </c>
      <c r="U1278" s="2">
        <v>0</v>
      </c>
      <c r="V1278" s="8">
        <v>0</v>
      </c>
      <c r="X1278" s="1">
        <f t="shared" ref="X1278" si="7348">N1278*S1278+P1278*S1281-O1278*T1278-Q1278*T1281</f>
        <v>6.2967969246073228</v>
      </c>
      <c r="Y1278" s="9">
        <f t="shared" ref="Y1278" si="7349">(N1278*T1278+O1278*S1278+P1278*T1281+Q1278*S1281)</f>
        <v>0</v>
      </c>
      <c r="Z1278" s="2">
        <f t="shared" ref="Z1278" si="7350">N1278*U1278+P1278*U1281-O1278*V1278-Q1278*V1281</f>
        <v>0</v>
      </c>
      <c r="AA1278" s="8">
        <f t="shared" ref="AA1278" si="7351">(N1278*V1278+O1278*U1278+P1278*V1281+Q1278*U1281)</f>
        <v>-1.1967454245738203</v>
      </c>
      <c r="AB1278" s="22"/>
      <c r="AC1278" s="1">
        <v>1</v>
      </c>
      <c r="AD1278" s="9">
        <v>0</v>
      </c>
      <c r="AE1278" s="2">
        <v>0</v>
      </c>
      <c r="AF1278" s="9">
        <f t="shared" ref="AF1278" si="7352">$B1278*$AE$9</f>
        <v>2.9671254</v>
      </c>
      <c r="AH1278" s="1">
        <f t="shared" ref="AH1278" si="7353">X1278*AC1278+Z1278*AC1281-Y1278*AD1278-AA1278*AD1281</f>
        <v>6.2967969246073228</v>
      </c>
      <c r="AI1278" s="9">
        <f t="shared" ref="AI1278" si="7354">(X1278*AD1278+Y1278*AC1278+Z1278*AD1281+AA1278*AC1281)</f>
        <v>0</v>
      </c>
      <c r="AJ1278" s="2">
        <f t="shared" ref="AJ1278" si="7355">X1278*AE1278+Z1278*AE1281-Y1278*AF1278-AA1278*AF1281</f>
        <v>0</v>
      </c>
      <c r="AK1278" s="8">
        <f t="shared" ref="AK1278" si="7356">(X1278*AF1278+Y1278*AE1278+Z1278*AF1281+AA1278*AE1281)</f>
        <v>17.486640669070454</v>
      </c>
      <c r="AM1278" s="18">
        <v>1</v>
      </c>
      <c r="AN1278" s="25">
        <v>0</v>
      </c>
      <c r="AO1278" s="14">
        <v>0</v>
      </c>
      <c r="AP1278" s="24">
        <v>0</v>
      </c>
      <c r="AR1278" s="1">
        <f t="shared" ref="AR1278" si="7357">AH1278*AM1278+AJ1278*AM1281-AI1278*AN1278-AK1278*AN1281</f>
        <v>6.2967969246073228</v>
      </c>
      <c r="AS1278" s="9">
        <f t="shared" ref="AS1278" si="7358">(AH1278*AN1278+AI1278*AM1278+AJ1278*AN1281+AK1278*AM1281)</f>
        <v>17.486640669070454</v>
      </c>
      <c r="AT1278" s="2">
        <f t="shared" ref="AT1278" si="7359">AH1278*AO1278+AJ1278*AO1281-AI1278*AP1278-AK1278*AP1281</f>
        <v>0</v>
      </c>
      <c r="AU1278" s="8">
        <f t="shared" ref="AU1278" si="7360">(AH1278*AP1278+AI1278*AO1278+AJ1278*AP1281+AK1278*AO1281)</f>
        <v>17.486640669070454</v>
      </c>
      <c r="AW1278" s="30">
        <f t="shared" ref="AW1278" si="7361">20*LOG(((1+$AN$9)/$AN$9)/((AR1278+AR1281)^2+(AS1278+AS1281)^2)^0.5)</f>
        <v>-28.744847816386581</v>
      </c>
      <c r="AY1278" s="137">
        <f t="shared" ref="AY1278" si="7362">((AR1278^2+AS1278^2)^0.5)/((AR1281^2+AS1281^2)^0.5)</f>
        <v>0.36113886055609673</v>
      </c>
      <c r="AZ1278" s="13"/>
      <c r="BA1278" s="36"/>
      <c r="BB1278" s="36"/>
      <c r="BC1278" s="36"/>
      <c r="BD1278" s="36"/>
    </row>
    <row r="1279" spans="2:56" ht="18.600000000000001" customHeight="1" thickBot="1">
      <c r="D1279" s="3"/>
      <c r="G1279" s="4"/>
      <c r="I1279" s="3"/>
      <c r="L1279" s="4"/>
      <c r="N1279" s="3"/>
      <c r="Q1279" s="4"/>
      <c r="S1279" s="3"/>
      <c r="V1279" s="4"/>
      <c r="X1279" s="3"/>
      <c r="AA1279" s="4"/>
      <c r="AC1279" s="3"/>
      <c r="AF1279" s="4"/>
      <c r="AH1279" s="3"/>
      <c r="AK1279" s="4"/>
      <c r="AM1279" s="18"/>
      <c r="AN1279" s="14"/>
      <c r="AO1279" s="14"/>
      <c r="AP1279" s="19"/>
      <c r="AR1279" s="3"/>
      <c r="AU1279" s="4"/>
      <c r="AY1279" s="138"/>
      <c r="AZ1279" s="13"/>
      <c r="BA1279" s="36"/>
      <c r="BB1279" s="36"/>
      <c r="BC1279" s="36"/>
      <c r="BD1279" s="36"/>
    </row>
    <row r="1280" spans="2:56" ht="18.600000000000001" customHeight="1" thickBot="1">
      <c r="D1280" s="216" t="s">
        <v>87</v>
      </c>
      <c r="E1280" s="217"/>
      <c r="F1280" s="218" t="s">
        <v>88</v>
      </c>
      <c r="G1280" s="219"/>
      <c r="H1280" s="207"/>
      <c r="I1280" s="216" t="s">
        <v>89</v>
      </c>
      <c r="J1280" s="217"/>
      <c r="K1280" s="218" t="s">
        <v>90</v>
      </c>
      <c r="L1280" s="219"/>
      <c r="N1280" s="208" t="s">
        <v>7</v>
      </c>
      <c r="O1280" s="209"/>
      <c r="P1280" s="210" t="s">
        <v>8</v>
      </c>
      <c r="Q1280" s="211"/>
      <c r="S1280" s="216" t="s">
        <v>91</v>
      </c>
      <c r="T1280" s="217"/>
      <c r="U1280" s="218" t="s">
        <v>92</v>
      </c>
      <c r="V1280" s="219"/>
      <c r="W1280" s="22"/>
      <c r="X1280" s="208" t="s">
        <v>93</v>
      </c>
      <c r="Y1280" s="209"/>
      <c r="Z1280" s="210" t="s">
        <v>94</v>
      </c>
      <c r="AA1280" s="211"/>
      <c r="AB1280" s="22"/>
      <c r="AC1280" s="216" t="s">
        <v>3</v>
      </c>
      <c r="AD1280" s="217"/>
      <c r="AE1280" s="218" t="s">
        <v>2</v>
      </c>
      <c r="AF1280" s="219"/>
      <c r="AG1280" s="22"/>
      <c r="AH1280" s="208" t="s">
        <v>95</v>
      </c>
      <c r="AI1280" s="209"/>
      <c r="AJ1280" s="210" t="s">
        <v>96</v>
      </c>
      <c r="AK1280" s="211"/>
      <c r="AL1280" s="22"/>
      <c r="AM1280" s="216" t="s">
        <v>97</v>
      </c>
      <c r="AN1280" s="217"/>
      <c r="AO1280" s="218" t="s">
        <v>98</v>
      </c>
      <c r="AP1280" s="219"/>
      <c r="AR1280" s="208" t="s">
        <v>99</v>
      </c>
      <c r="AS1280" s="209"/>
      <c r="AT1280" s="210" t="s">
        <v>100</v>
      </c>
      <c r="AU1280" s="211"/>
      <c r="AW1280" s="48" t="s">
        <v>10</v>
      </c>
      <c r="AY1280" s="139" t="s">
        <v>47</v>
      </c>
      <c r="AZ1280" s="13"/>
      <c r="BA1280" s="36"/>
      <c r="BB1280" s="36"/>
      <c r="BC1280" s="36"/>
      <c r="BD1280" s="36"/>
    </row>
    <row r="1281" spans="2:56" ht="18.600000000000001" customHeight="1" thickTop="1" thickBot="1">
      <c r="D1281" s="1">
        <v>0</v>
      </c>
      <c r="E1281" s="8">
        <f t="shared" ref="E1281" si="7363">$E$9*$B1278</f>
        <v>2.0741586000000001</v>
      </c>
      <c r="F1281" s="2">
        <v>1</v>
      </c>
      <c r="G1281" s="8">
        <v>0</v>
      </c>
      <c r="I1281" s="1">
        <v>0</v>
      </c>
      <c r="J1281" s="9">
        <v>0</v>
      </c>
      <c r="K1281" s="2">
        <v>1</v>
      </c>
      <c r="L1281" s="8">
        <v>0</v>
      </c>
      <c r="N1281" s="1">
        <f t="shared" ref="N1281" si="7364">D1281*I1278+F1281*I1281-E1281*J1278-G1281*J1281</f>
        <v>0</v>
      </c>
      <c r="O1281" s="9">
        <f t="shared" ref="O1281" si="7365">(D1281*J1278+E1281*I1278+F1281*J1281+G1281*I1281)</f>
        <v>2.0741586000000001</v>
      </c>
      <c r="P1281" s="2">
        <f t="shared" ref="P1281" si="7366">D1281*K1278+F1281*K1281-E1281*L1278-G1281*L1281</f>
        <v>3.4822398143904407</v>
      </c>
      <c r="Q1281" s="8">
        <f t="shared" ref="Q1281" si="7367">(D1281*L1278+E1281*K1278+F1281*L1281+G1281*K1281)</f>
        <v>0</v>
      </c>
      <c r="S1281" s="1">
        <v>0</v>
      </c>
      <c r="T1281" s="8">
        <f t="shared" ref="T1281" si="7368">$T$9*$B1278</f>
        <v>4.4260013999999996</v>
      </c>
      <c r="U1281" s="2">
        <v>1</v>
      </c>
      <c r="V1281" s="8">
        <v>0</v>
      </c>
      <c r="X1281" s="1">
        <f t="shared" ref="X1281" si="7369">N1281*S1278+P1281*S1281-O1281*T1278-Q1281*T1281</f>
        <v>0</v>
      </c>
      <c r="Y1281" s="9">
        <f t="shared" ref="Y1281" si="7370">(N1281*T1278+O1281*S1278+P1281*T1281+Q1281*S1281)</f>
        <v>17.486556893627828</v>
      </c>
      <c r="Z1281" s="2">
        <f t="shared" ref="Z1281" si="7371">N1281*U1278+P1281*U1281-O1281*V1278-Q1281*V1281</f>
        <v>3.4822398143904407</v>
      </c>
      <c r="AA1281" s="8">
        <f t="shared" ref="AA1281" si="7372">(N1281*V1278+O1281*U1278+P1281*V1281+Q1281*U1281)</f>
        <v>0</v>
      </c>
      <c r="AB1281" s="22"/>
      <c r="AC1281" s="1">
        <v>0</v>
      </c>
      <c r="AD1281" s="9">
        <v>0</v>
      </c>
      <c r="AE1281" s="2">
        <v>1</v>
      </c>
      <c r="AF1281" s="8">
        <v>0</v>
      </c>
      <c r="AH1281" s="1">
        <f t="shared" ref="AH1281" si="7373">X1281*AC1278+Z1281*AC1281-Y1281*AD1278-AA1281*AD1281</f>
        <v>0</v>
      </c>
      <c r="AI1281" s="9">
        <f t="shared" ref="AI1281" si="7374">(X1281*AD1278+Y1281*AC1278+Z1281*AD1281+AA1281*AC1281)</f>
        <v>17.486556893627828</v>
      </c>
      <c r="AJ1281" s="2">
        <f t="shared" ref="AJ1281" si="7375">X1281*AE1278+Z1281*AE1281-Y1281*AF1278-AA1281*AF1281</f>
        <v>-48.402567303237788</v>
      </c>
      <c r="AK1281" s="8">
        <f t="shared" ref="AK1281" si="7376">(X1281*AF1278+Y1281*AE1278+Z1281*AF1281+AA1281*AE1281)</f>
        <v>0</v>
      </c>
      <c r="AM1281" s="20">
        <f t="shared" ref="AM1281" si="7377">1/$AN$9</f>
        <v>1</v>
      </c>
      <c r="AN1281" s="27">
        <v>0</v>
      </c>
      <c r="AO1281" s="21">
        <v>1</v>
      </c>
      <c r="AP1281" s="26">
        <v>0</v>
      </c>
      <c r="AR1281" s="1">
        <f t="shared" ref="AR1281" si="7378">AH1281*AM1278+AJ1281*AM1281-AI1281*AN1278-AK1281*AN1281</f>
        <v>-48.402567303237788</v>
      </c>
      <c r="AS1281" s="9">
        <f t="shared" ref="AS1281" si="7379">(AH1281*AN1278+AI1281*AM1278+AJ1281*AN1281+AK1281*AM1281)</f>
        <v>17.486556893627828</v>
      </c>
      <c r="AT1281" s="2">
        <f t="shared" ref="AT1281" si="7380">AH1281*AO1278+AJ1281*AO1281-AI1281*AP1278-AK1281*AP1281</f>
        <v>-48.402567303237788</v>
      </c>
      <c r="AU1281" s="8">
        <f t="shared" ref="AU1281" si="7381">(AH1281*AP1278+AI1281*AO1278+AJ1281*AP1281+AK1281*AO1281)</f>
        <v>0</v>
      </c>
      <c r="AW1281" s="49">
        <f t="shared" ref="AW1281" si="7382">(180/PI())*ATAN(-1*(AS1278/AR1278))</f>
        <v>-70.196464555346125</v>
      </c>
      <c r="AY1281" s="140">
        <f t="shared" ref="AY1281" si="7383">20*LOG(((1-(10^(AW1278/20)^2)*(1-((1-AY1278)/(1+AY1278))^2))^0.5))</f>
        <v>-4.5232961518090814E-3</v>
      </c>
      <c r="AZ1281" s="13"/>
      <c r="BA1281" s="36"/>
      <c r="BB1281" s="36"/>
      <c r="BC1281" s="36"/>
      <c r="BD1281" s="36"/>
    </row>
    <row r="1282" spans="2:56" ht="18.600000000000001" customHeight="1">
      <c r="AY1282" s="37"/>
    </row>
    <row r="1283" spans="2:56" ht="18.600000000000001" customHeight="1" thickBot="1">
      <c r="D1283" s="22" t="s">
        <v>60</v>
      </c>
      <c r="E1283" s="22"/>
      <c r="F1283" s="22"/>
      <c r="G1283" s="22"/>
      <c r="H1283" s="22"/>
      <c r="I1283" s="22" t="s">
        <v>61</v>
      </c>
      <c r="J1283" s="22"/>
      <c r="K1283" s="22"/>
      <c r="L1283" s="22"/>
      <c r="M1283" s="23"/>
      <c r="N1283" s="23"/>
      <c r="O1283" s="28" t="s">
        <v>62</v>
      </c>
      <c r="P1283" s="23"/>
      <c r="Q1283" s="23"/>
      <c r="R1283" s="23"/>
      <c r="S1283" s="22"/>
      <c r="T1283" s="22" t="s">
        <v>63</v>
      </c>
      <c r="U1283" s="23"/>
      <c r="V1283" s="23"/>
      <c r="W1283" s="23"/>
      <c r="X1283" s="23"/>
      <c r="Y1283" s="28" t="s">
        <v>64</v>
      </c>
      <c r="Z1283" s="23"/>
      <c r="AA1283" s="23"/>
      <c r="AB1283" s="23"/>
      <c r="AC1283" s="28" t="s">
        <v>65</v>
      </c>
      <c r="AD1283" s="22"/>
      <c r="AE1283" s="22"/>
      <c r="AF1283" s="22"/>
      <c r="AG1283" s="22"/>
      <c r="AH1283" s="23"/>
      <c r="AI1283" s="28" t="s">
        <v>66</v>
      </c>
      <c r="AJ1283" s="23"/>
      <c r="AK1283" s="23"/>
      <c r="AL1283" s="22"/>
      <c r="AM1283" s="28" t="s">
        <v>67</v>
      </c>
      <c r="AN1283" s="22"/>
      <c r="AO1283" s="23"/>
      <c r="AP1283" s="23"/>
      <c r="AQ1283" s="23"/>
      <c r="AR1283" s="23"/>
      <c r="AS1283" s="28" t="s">
        <v>68</v>
      </c>
      <c r="AT1283" s="23"/>
      <c r="AU1283" s="23"/>
    </row>
    <row r="1284" spans="2:56" ht="18.600000000000001" customHeight="1" thickBot="1">
      <c r="B1284" s="11"/>
      <c r="D1284" s="212" t="s">
        <v>69</v>
      </c>
      <c r="E1284" s="213"/>
      <c r="F1284" s="214" t="s">
        <v>70</v>
      </c>
      <c r="G1284" s="215"/>
      <c r="H1284" s="207"/>
      <c r="I1284" s="212" t="s">
        <v>71</v>
      </c>
      <c r="J1284" s="213"/>
      <c r="K1284" s="214" t="s">
        <v>72</v>
      </c>
      <c r="L1284" s="215"/>
      <c r="M1284" s="23"/>
      <c r="N1284" s="208" t="s">
        <v>73</v>
      </c>
      <c r="O1284" s="209"/>
      <c r="P1284" s="210" t="s">
        <v>74</v>
      </c>
      <c r="Q1284" s="211"/>
      <c r="R1284" s="23"/>
      <c r="S1284" s="212" t="s">
        <v>75</v>
      </c>
      <c r="T1284" s="213"/>
      <c r="U1284" s="214" t="s">
        <v>76</v>
      </c>
      <c r="V1284" s="215"/>
      <c r="W1284" s="22"/>
      <c r="X1284" s="208" t="s">
        <v>77</v>
      </c>
      <c r="Y1284" s="209"/>
      <c r="Z1284" s="210" t="s">
        <v>78</v>
      </c>
      <c r="AA1284" s="211"/>
      <c r="AB1284" s="22"/>
      <c r="AC1284" s="212" t="s">
        <v>79</v>
      </c>
      <c r="AD1284" s="213"/>
      <c r="AE1284" s="214" t="s">
        <v>80</v>
      </c>
      <c r="AF1284" s="215"/>
      <c r="AG1284" s="22"/>
      <c r="AH1284" s="208" t="s">
        <v>81</v>
      </c>
      <c r="AI1284" s="209"/>
      <c r="AJ1284" s="210" t="s">
        <v>82</v>
      </c>
      <c r="AK1284" s="211"/>
      <c r="AL1284" s="22"/>
      <c r="AM1284" s="212" t="s">
        <v>83</v>
      </c>
      <c r="AN1284" s="213"/>
      <c r="AO1284" s="214" t="s">
        <v>84</v>
      </c>
      <c r="AP1284" s="215"/>
      <c r="AQ1284" s="23"/>
      <c r="AR1284" s="208" t="s">
        <v>85</v>
      </c>
      <c r="AS1284" s="209"/>
      <c r="AT1284" s="210" t="s">
        <v>86</v>
      </c>
      <c r="AU1284" s="211"/>
      <c r="AW1284" s="29" t="s">
        <v>4</v>
      </c>
      <c r="AY1284" s="136" t="s">
        <v>46</v>
      </c>
      <c r="AZ1284" s="13"/>
      <c r="BA1284" s="36"/>
      <c r="BB1284" s="36"/>
      <c r="BC1284" s="36"/>
      <c r="BD1284" s="36"/>
    </row>
    <row r="1285" spans="2:56" ht="18.600000000000001" customHeight="1" thickTop="1" thickBot="1">
      <c r="B1285" s="40">
        <v>3.68</v>
      </c>
      <c r="D1285" s="1">
        <v>1</v>
      </c>
      <c r="E1285" s="7">
        <v>0</v>
      </c>
      <c r="F1285" s="2">
        <v>0</v>
      </c>
      <c r="G1285" s="8">
        <v>0</v>
      </c>
      <c r="I1285" s="1">
        <v>1</v>
      </c>
      <c r="J1285" s="9">
        <v>0</v>
      </c>
      <c r="K1285" s="2">
        <v>0</v>
      </c>
      <c r="L1285" s="9">
        <f t="shared" ref="L1285" si="7384">IF(0=(1-$J$9*$K$9*$B1285^2),10^14,$B1285*$K$9/(1-$J$9*$K$9*$B1285^2))</f>
        <v>-1.185886980540549</v>
      </c>
      <c r="N1285" s="1">
        <f t="shared" ref="N1285" si="7385">D1285*I1285+F1285*I1288-E1285*J1285-G1285*J1288</f>
        <v>1</v>
      </c>
      <c r="O1285" s="9">
        <f t="shared" ref="O1285" si="7386">(D1285*J1285+E1285*I1285+F1285*J1288+G1285*I1288)</f>
        <v>0</v>
      </c>
      <c r="P1285" s="2">
        <f t="shared" ref="P1285" si="7387">D1285*K1285+F1285*K1288-E1285*L1285-G1285*L1288</f>
        <v>0</v>
      </c>
      <c r="Q1285" s="8">
        <f t="shared" ref="Q1285" si="7388">(D1285*L1285+E1285*K1285+F1285*L1288+G1285*K1288)</f>
        <v>-1.185886980540549</v>
      </c>
      <c r="S1285" s="1">
        <v>1</v>
      </c>
      <c r="T1285" s="7">
        <v>0</v>
      </c>
      <c r="U1285" s="2">
        <v>0</v>
      </c>
      <c r="V1285" s="8">
        <v>0</v>
      </c>
      <c r="X1285" s="1">
        <f t="shared" ref="X1285" si="7389">N1285*S1285+P1285*S1288-O1285*T1285-Q1285*T1288</f>
        <v>6.2774190614482004</v>
      </c>
      <c r="Y1285" s="9">
        <f t="shared" ref="Y1285" si="7390">(N1285*T1285+O1285*S1285+P1285*T1288+Q1285*S1288)</f>
        <v>0</v>
      </c>
      <c r="Z1285" s="2">
        <f t="shared" ref="Z1285" si="7391">N1285*U1285+P1285*U1288-O1285*V1285-Q1285*V1288</f>
        <v>0</v>
      </c>
      <c r="AA1285" s="8">
        <f t="shared" ref="AA1285" si="7392">(N1285*V1285+O1285*U1285+P1285*V1288+Q1285*U1288)</f>
        <v>-1.185886980540549</v>
      </c>
      <c r="AB1285" s="22"/>
      <c r="AC1285" s="1">
        <v>1</v>
      </c>
      <c r="AD1285" s="9">
        <v>0</v>
      </c>
      <c r="AE1285" s="2">
        <v>0</v>
      </c>
      <c r="AF1285" s="9">
        <f t="shared" ref="AF1285" si="7393">$B1285*$AE$9</f>
        <v>2.9833392000000001</v>
      </c>
      <c r="AH1285" s="1">
        <f t="shared" ref="AH1285" si="7394">X1285*AC1285+Z1285*AC1288-Y1285*AD1285-AA1285*AD1288</f>
        <v>6.2774190614482004</v>
      </c>
      <c r="AI1285" s="9">
        <f t="shared" ref="AI1285" si="7395">(X1285*AD1285+Y1285*AC1285+Z1285*AD1288+AA1285*AC1288)</f>
        <v>0</v>
      </c>
      <c r="AJ1285" s="2">
        <f t="shared" ref="AJ1285" si="7396">X1285*AE1285+Z1285*AE1288-Y1285*AF1285-AA1285*AF1288</f>
        <v>0</v>
      </c>
      <c r="AK1285" s="8">
        <f t="shared" ref="AK1285" si="7397">(X1285*AF1285+Y1285*AE1285+Z1285*AF1288+AA1285*AE1288)</f>
        <v>17.541783380305077</v>
      </c>
      <c r="AM1285" s="18">
        <v>1</v>
      </c>
      <c r="AN1285" s="25">
        <v>0</v>
      </c>
      <c r="AO1285" s="14">
        <v>0</v>
      </c>
      <c r="AP1285" s="24">
        <v>0</v>
      </c>
      <c r="AR1285" s="1">
        <f t="shared" ref="AR1285" si="7398">AH1285*AM1285+AJ1285*AM1288-AI1285*AN1285-AK1285*AN1288</f>
        <v>6.2774190614482004</v>
      </c>
      <c r="AS1285" s="9">
        <f t="shared" ref="AS1285" si="7399">(AH1285*AN1285+AI1285*AM1285+AJ1285*AN1288+AK1285*AM1288)</f>
        <v>17.541783380305077</v>
      </c>
      <c r="AT1285" s="2">
        <f t="shared" ref="AT1285" si="7400">AH1285*AO1285+AJ1285*AO1288-AI1285*AP1285-AK1285*AP1288</f>
        <v>0</v>
      </c>
      <c r="AU1285" s="8">
        <f t="shared" ref="AU1285" si="7401">(AH1285*AP1285+AI1285*AO1285+AJ1285*AP1288+AK1285*AO1288)</f>
        <v>17.541783380305077</v>
      </c>
      <c r="AW1285" s="30">
        <f t="shared" ref="AW1285" si="7402">20*LOG(((1+$AN$9)/$AN$9)/((AR1285+AR1288)^2+(AS1285+AS1288)^2)^0.5)</f>
        <v>-28.81398893483912</v>
      </c>
      <c r="AY1285" s="137">
        <f t="shared" ref="AY1285" si="7403">((AR1285^2+AS1285^2)^0.5)/((AR1288^2+AS1288^2)^0.5)</f>
        <v>0.35889067254333124</v>
      </c>
      <c r="AZ1285" s="13"/>
      <c r="BA1285" s="36"/>
      <c r="BB1285" s="36"/>
      <c r="BC1285" s="36"/>
      <c r="BD1285" s="36"/>
    </row>
    <row r="1286" spans="2:56" ht="18.600000000000001" customHeight="1" thickBot="1">
      <c r="D1286" s="3"/>
      <c r="G1286" s="4"/>
      <c r="I1286" s="3"/>
      <c r="L1286" s="4"/>
      <c r="N1286" s="3"/>
      <c r="Q1286" s="4"/>
      <c r="S1286" s="3"/>
      <c r="V1286" s="4"/>
      <c r="X1286" s="3"/>
      <c r="AA1286" s="4"/>
      <c r="AC1286" s="3"/>
      <c r="AF1286" s="4"/>
      <c r="AH1286" s="3"/>
      <c r="AK1286" s="4"/>
      <c r="AM1286" s="18"/>
      <c r="AN1286" s="14"/>
      <c r="AO1286" s="14"/>
      <c r="AP1286" s="19"/>
      <c r="AR1286" s="3"/>
      <c r="AU1286" s="4"/>
      <c r="AY1286" s="138"/>
      <c r="AZ1286" s="13"/>
      <c r="BA1286" s="36"/>
      <c r="BB1286" s="36"/>
      <c r="BC1286" s="36"/>
      <c r="BD1286" s="36"/>
    </row>
    <row r="1287" spans="2:56" ht="18.600000000000001" customHeight="1" thickBot="1">
      <c r="D1287" s="216" t="s">
        <v>87</v>
      </c>
      <c r="E1287" s="217"/>
      <c r="F1287" s="218" t="s">
        <v>88</v>
      </c>
      <c r="G1287" s="219"/>
      <c r="H1287" s="207"/>
      <c r="I1287" s="216" t="s">
        <v>89</v>
      </c>
      <c r="J1287" s="217"/>
      <c r="K1287" s="218" t="s">
        <v>90</v>
      </c>
      <c r="L1287" s="219"/>
      <c r="N1287" s="208" t="s">
        <v>7</v>
      </c>
      <c r="O1287" s="209"/>
      <c r="P1287" s="210" t="s">
        <v>8</v>
      </c>
      <c r="Q1287" s="211"/>
      <c r="S1287" s="216" t="s">
        <v>91</v>
      </c>
      <c r="T1287" s="217"/>
      <c r="U1287" s="218" t="s">
        <v>92</v>
      </c>
      <c r="V1287" s="219"/>
      <c r="W1287" s="22"/>
      <c r="X1287" s="208" t="s">
        <v>93</v>
      </c>
      <c r="Y1287" s="209"/>
      <c r="Z1287" s="210" t="s">
        <v>94</v>
      </c>
      <c r="AA1287" s="211"/>
      <c r="AB1287" s="22"/>
      <c r="AC1287" s="216" t="s">
        <v>3</v>
      </c>
      <c r="AD1287" s="217"/>
      <c r="AE1287" s="218" t="s">
        <v>2</v>
      </c>
      <c r="AF1287" s="219"/>
      <c r="AG1287" s="22"/>
      <c r="AH1287" s="208" t="s">
        <v>95</v>
      </c>
      <c r="AI1287" s="209"/>
      <c r="AJ1287" s="210" t="s">
        <v>96</v>
      </c>
      <c r="AK1287" s="211"/>
      <c r="AL1287" s="22"/>
      <c r="AM1287" s="216" t="s">
        <v>97</v>
      </c>
      <c r="AN1287" s="217"/>
      <c r="AO1287" s="218" t="s">
        <v>98</v>
      </c>
      <c r="AP1287" s="219"/>
      <c r="AR1287" s="208" t="s">
        <v>99</v>
      </c>
      <c r="AS1287" s="209"/>
      <c r="AT1287" s="210" t="s">
        <v>100</v>
      </c>
      <c r="AU1287" s="211"/>
      <c r="AW1287" s="48" t="s">
        <v>10</v>
      </c>
      <c r="AY1287" s="139" t="s">
        <v>47</v>
      </c>
      <c r="AZ1287" s="13"/>
      <c r="BA1287" s="36"/>
      <c r="BB1287" s="36"/>
      <c r="BC1287" s="36"/>
      <c r="BD1287" s="36"/>
    </row>
    <row r="1288" spans="2:56" ht="18.600000000000001" customHeight="1" thickTop="1" thickBot="1">
      <c r="D1288" s="1">
        <v>0</v>
      </c>
      <c r="E1288" s="8">
        <f t="shared" ref="E1288" si="7404">$E$9*$B1285</f>
        <v>2.0854928000000004</v>
      </c>
      <c r="F1288" s="2">
        <v>1</v>
      </c>
      <c r="G1288" s="8">
        <v>0</v>
      </c>
      <c r="I1288" s="1">
        <v>0</v>
      </c>
      <c r="J1288" s="9">
        <v>0</v>
      </c>
      <c r="K1288" s="2">
        <v>1</v>
      </c>
      <c r="L1288" s="8">
        <v>0</v>
      </c>
      <c r="N1288" s="1">
        <f t="shared" ref="N1288" si="7405">D1288*I1285+F1288*I1288-E1288*J1285-G1288*J1288</f>
        <v>0</v>
      </c>
      <c r="O1288" s="9">
        <f t="shared" ref="O1288" si="7406">(D1288*J1285+E1288*I1285+F1288*J1288+G1288*I1288)</f>
        <v>2.0854928000000004</v>
      </c>
      <c r="P1288" s="2">
        <f t="shared" ref="P1288" si="7407">D1288*K1285+F1288*K1288-E1288*L1285-G1288*L1288</f>
        <v>3.4731587595310556</v>
      </c>
      <c r="Q1288" s="8">
        <f t="shared" ref="Q1288" si="7408">(D1288*L1285+E1288*K1285+F1288*L1288+G1288*K1288)</f>
        <v>0</v>
      </c>
      <c r="S1288" s="1">
        <v>0</v>
      </c>
      <c r="T1288" s="8">
        <f t="shared" ref="T1288" si="7409">$T$9*$B1285</f>
        <v>4.4501872000000002</v>
      </c>
      <c r="U1288" s="2">
        <v>1</v>
      </c>
      <c r="V1288" s="8">
        <v>0</v>
      </c>
      <c r="X1288" s="1">
        <f t="shared" ref="X1288" si="7410">N1288*S1285+P1288*S1288-O1288*T1285-Q1288*T1288</f>
        <v>0</v>
      </c>
      <c r="Y1288" s="9">
        <f t="shared" ref="Y1288" si="7411">(N1288*T1285+O1288*S1285+P1288*T1288+Q1288*S1288)</f>
        <v>17.541699455232983</v>
      </c>
      <c r="Z1288" s="2">
        <f t="shared" ref="Z1288" si="7412">N1288*U1285+P1288*U1288-O1288*V1285-Q1288*V1288</f>
        <v>3.4731587595310556</v>
      </c>
      <c r="AA1288" s="8">
        <f t="shared" ref="AA1288" si="7413">(N1288*V1285+O1288*U1285+P1288*V1288+Q1288*U1288)</f>
        <v>0</v>
      </c>
      <c r="AB1288" s="22"/>
      <c r="AC1288" s="1">
        <v>0</v>
      </c>
      <c r="AD1288" s="9">
        <v>0</v>
      </c>
      <c r="AE1288" s="2">
        <v>1</v>
      </c>
      <c r="AF1288" s="8">
        <v>0</v>
      </c>
      <c r="AH1288" s="1">
        <f t="shared" ref="AH1288" si="7414">X1288*AC1285+Z1288*AC1288-Y1288*AD1285-AA1288*AD1288</f>
        <v>0</v>
      </c>
      <c r="AI1288" s="9">
        <f t="shared" ref="AI1288" si="7415">(X1288*AD1285+Y1288*AC1285+Z1288*AD1288+AA1288*AC1288)</f>
        <v>17.541699455232983</v>
      </c>
      <c r="AJ1288" s="2">
        <f t="shared" ref="AJ1288" si="7416">X1288*AE1285+Z1288*AE1288-Y1288*AF1285-AA1288*AF1288</f>
        <v>-48.859680859884151</v>
      </c>
      <c r="AK1288" s="8">
        <f t="shared" ref="AK1288" si="7417">(X1288*AF1285+Y1288*AE1285+Z1288*AF1288+AA1288*AE1288)</f>
        <v>0</v>
      </c>
      <c r="AM1288" s="20">
        <f t="shared" ref="AM1288" si="7418">1/$AN$9</f>
        <v>1</v>
      </c>
      <c r="AN1288" s="27">
        <v>0</v>
      </c>
      <c r="AO1288" s="21">
        <v>1</v>
      </c>
      <c r="AP1288" s="26">
        <v>0</v>
      </c>
      <c r="AR1288" s="1">
        <f t="shared" ref="AR1288" si="7419">AH1288*AM1285+AJ1288*AM1288-AI1288*AN1285-AK1288*AN1288</f>
        <v>-48.859680859884151</v>
      </c>
      <c r="AS1288" s="9">
        <f t="shared" ref="AS1288" si="7420">(AH1288*AN1285+AI1288*AM1285+AJ1288*AN1288+AK1288*AM1288)</f>
        <v>17.541699455232983</v>
      </c>
      <c r="AT1288" s="2">
        <f t="shared" ref="AT1288" si="7421">AH1288*AO1285+AJ1288*AO1288-AI1288*AP1285-AK1288*AP1288</f>
        <v>-48.859680859884151</v>
      </c>
      <c r="AU1288" s="8">
        <f t="shared" ref="AU1288" si="7422">(AH1288*AP1285+AI1288*AO1285+AJ1288*AP1288+AK1288*AO1288)</f>
        <v>0</v>
      </c>
      <c r="AW1288" s="49">
        <f t="shared" ref="AW1288" si="7423">(180/PI())*ATAN(-1*(AS1285/AR1285))</f>
        <v>-70.309984952740166</v>
      </c>
      <c r="AY1288" s="140">
        <f t="shared" ref="AY1288" si="7424">20*LOG(((1-(10^(AW1285/20)^2)*(1-((1-AY1285)/(1+AY1285))^2))^0.5))</f>
        <v>-4.4387477344246199E-3</v>
      </c>
      <c r="AZ1288" s="13"/>
      <c r="BA1288" s="36"/>
      <c r="BB1288" s="36"/>
      <c r="BC1288" s="36"/>
      <c r="BD1288" s="36"/>
    </row>
    <row r="1289" spans="2:56" ht="18.600000000000001" customHeight="1">
      <c r="AY1289" s="37"/>
    </row>
    <row r="1290" spans="2:56" ht="18.600000000000001" customHeight="1" thickBot="1">
      <c r="D1290" s="22" t="s">
        <v>60</v>
      </c>
      <c r="E1290" s="22"/>
      <c r="F1290" s="22"/>
      <c r="G1290" s="22"/>
      <c r="H1290" s="22"/>
      <c r="I1290" s="22" t="s">
        <v>61</v>
      </c>
      <c r="J1290" s="22"/>
      <c r="K1290" s="22"/>
      <c r="L1290" s="22"/>
      <c r="M1290" s="23"/>
      <c r="N1290" s="23"/>
      <c r="O1290" s="28" t="s">
        <v>62</v>
      </c>
      <c r="P1290" s="23"/>
      <c r="Q1290" s="23"/>
      <c r="R1290" s="23"/>
      <c r="S1290" s="22"/>
      <c r="T1290" s="22" t="s">
        <v>63</v>
      </c>
      <c r="U1290" s="23"/>
      <c r="V1290" s="23"/>
      <c r="W1290" s="23"/>
      <c r="X1290" s="23"/>
      <c r="Y1290" s="28" t="s">
        <v>64</v>
      </c>
      <c r="Z1290" s="23"/>
      <c r="AA1290" s="23"/>
      <c r="AB1290" s="23"/>
      <c r="AC1290" s="28" t="s">
        <v>65</v>
      </c>
      <c r="AD1290" s="22"/>
      <c r="AE1290" s="22"/>
      <c r="AF1290" s="22"/>
      <c r="AG1290" s="22"/>
      <c r="AH1290" s="23"/>
      <c r="AI1290" s="28" t="s">
        <v>66</v>
      </c>
      <c r="AJ1290" s="23"/>
      <c r="AK1290" s="23"/>
      <c r="AL1290" s="22"/>
      <c r="AM1290" s="28" t="s">
        <v>67</v>
      </c>
      <c r="AN1290" s="22"/>
      <c r="AO1290" s="23"/>
      <c r="AP1290" s="23"/>
      <c r="AQ1290" s="23"/>
      <c r="AR1290" s="23"/>
      <c r="AS1290" s="28" t="s">
        <v>68</v>
      </c>
      <c r="AT1290" s="23"/>
      <c r="AU1290" s="23"/>
    </row>
    <row r="1291" spans="2:56" ht="18.600000000000001" customHeight="1" thickBot="1">
      <c r="B1291" s="11"/>
      <c r="D1291" s="212" t="s">
        <v>69</v>
      </c>
      <c r="E1291" s="213"/>
      <c r="F1291" s="214" t="s">
        <v>70</v>
      </c>
      <c r="G1291" s="215"/>
      <c r="H1291" s="207"/>
      <c r="I1291" s="212" t="s">
        <v>71</v>
      </c>
      <c r="J1291" s="213"/>
      <c r="K1291" s="214" t="s">
        <v>72</v>
      </c>
      <c r="L1291" s="215"/>
      <c r="M1291" s="23"/>
      <c r="N1291" s="208" t="s">
        <v>73</v>
      </c>
      <c r="O1291" s="209"/>
      <c r="P1291" s="210" t="s">
        <v>74</v>
      </c>
      <c r="Q1291" s="211"/>
      <c r="R1291" s="23"/>
      <c r="S1291" s="212" t="s">
        <v>75</v>
      </c>
      <c r="T1291" s="213"/>
      <c r="U1291" s="214" t="s">
        <v>76</v>
      </c>
      <c r="V1291" s="215"/>
      <c r="W1291" s="22"/>
      <c r="X1291" s="208" t="s">
        <v>77</v>
      </c>
      <c r="Y1291" s="209"/>
      <c r="Z1291" s="210" t="s">
        <v>78</v>
      </c>
      <c r="AA1291" s="211"/>
      <c r="AB1291" s="22"/>
      <c r="AC1291" s="212" t="s">
        <v>79</v>
      </c>
      <c r="AD1291" s="213"/>
      <c r="AE1291" s="214" t="s">
        <v>80</v>
      </c>
      <c r="AF1291" s="215"/>
      <c r="AG1291" s="22"/>
      <c r="AH1291" s="208" t="s">
        <v>81</v>
      </c>
      <c r="AI1291" s="209"/>
      <c r="AJ1291" s="210" t="s">
        <v>82</v>
      </c>
      <c r="AK1291" s="211"/>
      <c r="AL1291" s="22"/>
      <c r="AM1291" s="212" t="s">
        <v>83</v>
      </c>
      <c r="AN1291" s="213"/>
      <c r="AO1291" s="214" t="s">
        <v>84</v>
      </c>
      <c r="AP1291" s="215"/>
      <c r="AQ1291" s="23"/>
      <c r="AR1291" s="208" t="s">
        <v>85</v>
      </c>
      <c r="AS1291" s="209"/>
      <c r="AT1291" s="210" t="s">
        <v>86</v>
      </c>
      <c r="AU1291" s="211"/>
      <c r="AW1291" s="29" t="s">
        <v>4</v>
      </c>
      <c r="AY1291" s="136" t="s">
        <v>46</v>
      </c>
      <c r="AZ1291" s="13"/>
      <c r="BA1291" s="36"/>
      <c r="BB1291" s="36"/>
      <c r="BC1291" s="36"/>
      <c r="BD1291" s="36"/>
    </row>
    <row r="1292" spans="2:56" ht="18.600000000000001" customHeight="1" thickTop="1" thickBot="1">
      <c r="B1292" s="40">
        <v>3.7</v>
      </c>
      <c r="D1292" s="1">
        <v>1</v>
      </c>
      <c r="E1292" s="7">
        <v>0</v>
      </c>
      <c r="F1292" s="2">
        <v>0</v>
      </c>
      <c r="G1292" s="8">
        <v>0</v>
      </c>
      <c r="I1292" s="1">
        <v>1</v>
      </c>
      <c r="J1292" s="9">
        <v>0</v>
      </c>
      <c r="K1292" s="2">
        <v>0</v>
      </c>
      <c r="L1292" s="9">
        <f t="shared" ref="L1292" si="7425">IF(0=(1-$J$9*$K$9*$B1292^2),10^14,$B1292*$K$9/(1-$J$9*$K$9*$B1292^2))</f>
        <v>-1.175246777837222</v>
      </c>
      <c r="N1292" s="1">
        <f t="shared" ref="N1292" si="7426">D1292*I1292+F1292*I1295-E1292*J1292-G1292*J1295</f>
        <v>1</v>
      </c>
      <c r="O1292" s="9">
        <f t="shared" ref="O1292" si="7427">(D1292*J1292+E1292*I1292+F1292*J1295+G1292*I1295)</f>
        <v>0</v>
      </c>
      <c r="P1292" s="2">
        <f t="shared" ref="P1292" si="7428">D1292*K1292+F1292*K1295-E1292*L1292-G1292*L1295</f>
        <v>0</v>
      </c>
      <c r="Q1292" s="8">
        <f t="shared" ref="Q1292" si="7429">(D1292*L1292+E1292*K1292+F1292*L1295+G1292*K1295)</f>
        <v>-1.175246777837222</v>
      </c>
      <c r="S1292" s="1">
        <v>1</v>
      </c>
      <c r="T1292" s="7">
        <v>0</v>
      </c>
      <c r="U1292" s="2">
        <v>0</v>
      </c>
      <c r="V1292" s="8">
        <v>0</v>
      </c>
      <c r="X1292" s="1">
        <f t="shared" ref="X1292" si="7430">N1292*S1292+P1292*S1295-O1292*T1292-Q1292*T1295</f>
        <v>6.2584924510918647</v>
      </c>
      <c r="Y1292" s="9">
        <f t="shared" ref="Y1292" si="7431">(N1292*T1292+O1292*S1292+P1292*T1295+Q1292*S1295)</f>
        <v>0</v>
      </c>
      <c r="Z1292" s="2">
        <f t="shared" ref="Z1292" si="7432">N1292*U1292+P1292*U1295-O1292*V1292-Q1292*V1295</f>
        <v>0</v>
      </c>
      <c r="AA1292" s="8">
        <f t="shared" ref="AA1292" si="7433">(N1292*V1292+O1292*U1292+P1292*V1295+Q1292*U1295)</f>
        <v>-1.175246777837222</v>
      </c>
      <c r="AB1292" s="22"/>
      <c r="AC1292" s="1">
        <v>1</v>
      </c>
      <c r="AD1292" s="9">
        <v>0</v>
      </c>
      <c r="AE1292" s="2">
        <v>0</v>
      </c>
      <c r="AF1292" s="9">
        <f t="shared" ref="AF1292" si="7434">$B1292*$AE$9</f>
        <v>2.9995530000000001</v>
      </c>
      <c r="AH1292" s="1">
        <f t="shared" ref="AH1292" si="7435">X1292*AC1292+Z1292*AC1295-Y1292*AD1292-AA1292*AD1295</f>
        <v>6.2584924510918647</v>
      </c>
      <c r="AI1292" s="9">
        <f t="shared" ref="AI1292" si="7436">(X1292*AD1292+Y1292*AC1292+Z1292*AD1295+AA1292*AC1295)</f>
        <v>0</v>
      </c>
      <c r="AJ1292" s="2">
        <f t="shared" ref="AJ1292" si="7437">X1292*AE1292+Z1292*AE1295-Y1292*AF1292-AA1292*AF1295</f>
        <v>0</v>
      </c>
      <c r="AK1292" s="8">
        <f t="shared" ref="AK1292" si="7438">(X1292*AF1292+Y1292*AE1292+Z1292*AF1295+AA1292*AE1295)</f>
        <v>17.597433029312732</v>
      </c>
      <c r="AM1292" s="18">
        <v>1</v>
      </c>
      <c r="AN1292" s="25">
        <v>0</v>
      </c>
      <c r="AO1292" s="14">
        <v>0</v>
      </c>
      <c r="AP1292" s="24">
        <v>0</v>
      </c>
      <c r="AR1292" s="1">
        <f t="shared" ref="AR1292" si="7439">AH1292*AM1292+AJ1292*AM1295-AI1292*AN1292-AK1292*AN1295</f>
        <v>6.2584924510918647</v>
      </c>
      <c r="AS1292" s="9">
        <f t="shared" ref="AS1292" si="7440">(AH1292*AN1292+AI1292*AM1292+AJ1292*AN1295+AK1292*AM1295)</f>
        <v>17.597433029312732</v>
      </c>
      <c r="AT1292" s="2">
        <f t="shared" ref="AT1292" si="7441">AH1292*AO1292+AJ1292*AO1295-AI1292*AP1292-AK1292*AP1295</f>
        <v>0</v>
      </c>
      <c r="AU1292" s="8">
        <f t="shared" ref="AU1292" si="7442">(AH1292*AP1292+AI1292*AO1292+AJ1292*AP1295+AK1292*AO1295)</f>
        <v>17.597433029312732</v>
      </c>
      <c r="AW1292" s="30">
        <f t="shared" ref="AW1292" si="7443">20*LOG(((1+$AN$9)/$AN$9)/((AR1292+AR1295)^2+(AS1292+AS1295)^2)^0.5)</f>
        <v>-28.88313860109491</v>
      </c>
      <c r="AY1292" s="137">
        <f t="shared" ref="AY1292" si="7444">((AR1292^2+AS1292^2)^0.5)/((AR1295^2+AS1295^2)^0.5)</f>
        <v>0.35667200804806509</v>
      </c>
      <c r="AZ1292" s="13"/>
      <c r="BA1292" s="36"/>
      <c r="BB1292" s="36"/>
      <c r="BC1292" s="36"/>
      <c r="BD1292" s="36"/>
    </row>
    <row r="1293" spans="2:56" ht="18.600000000000001" customHeight="1" thickBot="1">
      <c r="D1293" s="3"/>
      <c r="G1293" s="4"/>
      <c r="I1293" s="3"/>
      <c r="L1293" s="4"/>
      <c r="N1293" s="3"/>
      <c r="Q1293" s="4"/>
      <c r="S1293" s="3"/>
      <c r="V1293" s="4"/>
      <c r="X1293" s="3"/>
      <c r="AA1293" s="4"/>
      <c r="AC1293" s="3"/>
      <c r="AF1293" s="4"/>
      <c r="AH1293" s="3"/>
      <c r="AK1293" s="4"/>
      <c r="AM1293" s="18"/>
      <c r="AN1293" s="14"/>
      <c r="AO1293" s="14"/>
      <c r="AP1293" s="19"/>
      <c r="AR1293" s="3"/>
      <c r="AU1293" s="4"/>
      <c r="AY1293" s="138"/>
      <c r="AZ1293" s="13"/>
      <c r="BA1293" s="36"/>
      <c r="BB1293" s="36"/>
      <c r="BC1293" s="36"/>
      <c r="BD1293" s="36"/>
    </row>
    <row r="1294" spans="2:56" ht="18.600000000000001" customHeight="1" thickBot="1">
      <c r="D1294" s="216" t="s">
        <v>87</v>
      </c>
      <c r="E1294" s="217"/>
      <c r="F1294" s="218" t="s">
        <v>88</v>
      </c>
      <c r="G1294" s="219"/>
      <c r="H1294" s="207"/>
      <c r="I1294" s="216" t="s">
        <v>89</v>
      </c>
      <c r="J1294" s="217"/>
      <c r="K1294" s="218" t="s">
        <v>90</v>
      </c>
      <c r="L1294" s="219"/>
      <c r="N1294" s="208" t="s">
        <v>7</v>
      </c>
      <c r="O1294" s="209"/>
      <c r="P1294" s="210" t="s">
        <v>8</v>
      </c>
      <c r="Q1294" s="211"/>
      <c r="S1294" s="216" t="s">
        <v>91</v>
      </c>
      <c r="T1294" s="217"/>
      <c r="U1294" s="218" t="s">
        <v>92</v>
      </c>
      <c r="V1294" s="219"/>
      <c r="W1294" s="22"/>
      <c r="X1294" s="208" t="s">
        <v>93</v>
      </c>
      <c r="Y1294" s="209"/>
      <c r="Z1294" s="210" t="s">
        <v>94</v>
      </c>
      <c r="AA1294" s="211"/>
      <c r="AB1294" s="22"/>
      <c r="AC1294" s="216" t="s">
        <v>3</v>
      </c>
      <c r="AD1294" s="217"/>
      <c r="AE1294" s="218" t="s">
        <v>2</v>
      </c>
      <c r="AF1294" s="219"/>
      <c r="AG1294" s="22"/>
      <c r="AH1294" s="208" t="s">
        <v>95</v>
      </c>
      <c r="AI1294" s="209"/>
      <c r="AJ1294" s="210" t="s">
        <v>96</v>
      </c>
      <c r="AK1294" s="211"/>
      <c r="AL1294" s="22"/>
      <c r="AM1294" s="216" t="s">
        <v>97</v>
      </c>
      <c r="AN1294" s="217"/>
      <c r="AO1294" s="218" t="s">
        <v>98</v>
      </c>
      <c r="AP1294" s="219"/>
      <c r="AR1294" s="208" t="s">
        <v>99</v>
      </c>
      <c r="AS1294" s="209"/>
      <c r="AT1294" s="210" t="s">
        <v>100</v>
      </c>
      <c r="AU1294" s="211"/>
      <c r="AW1294" s="48" t="s">
        <v>10</v>
      </c>
      <c r="AY1294" s="139" t="s">
        <v>47</v>
      </c>
      <c r="AZ1294" s="13"/>
      <c r="BA1294" s="36"/>
      <c r="BB1294" s="36"/>
      <c r="BC1294" s="36"/>
      <c r="BD1294" s="36"/>
    </row>
    <row r="1295" spans="2:56" ht="18.600000000000001" customHeight="1" thickTop="1" thickBot="1">
      <c r="D1295" s="1">
        <v>0</v>
      </c>
      <c r="E1295" s="8">
        <f t="shared" ref="E1295" si="7445">$E$9*$B1292</f>
        <v>2.0968270000000002</v>
      </c>
      <c r="F1295" s="2">
        <v>1</v>
      </c>
      <c r="G1295" s="8">
        <v>0</v>
      </c>
      <c r="I1295" s="1">
        <v>0</v>
      </c>
      <c r="J1295" s="9">
        <v>0</v>
      </c>
      <c r="K1295" s="2">
        <v>1</v>
      </c>
      <c r="L1295" s="8">
        <v>0</v>
      </c>
      <c r="N1295" s="1">
        <f t="shared" ref="N1295" si="7446">D1295*I1292+F1295*I1295-E1295*J1292-G1295*J1295</f>
        <v>0</v>
      </c>
      <c r="O1295" s="9">
        <f t="shared" ref="O1295" si="7447">(D1295*J1292+E1295*I1292+F1295*J1295+G1295*I1295)</f>
        <v>2.0968270000000002</v>
      </c>
      <c r="P1295" s="2">
        <f t="shared" ref="P1295" si="7448">D1295*K1292+F1295*K1295-E1295*L1292-G1295*L1295</f>
        <v>3.4642891754320888</v>
      </c>
      <c r="Q1295" s="8">
        <f t="shared" ref="Q1295" si="7449">(D1295*L1292+E1295*K1292+F1295*L1295+G1295*K1295)</f>
        <v>0</v>
      </c>
      <c r="S1295" s="1">
        <v>0</v>
      </c>
      <c r="T1295" s="8">
        <f t="shared" ref="T1295" si="7450">$T$9*$B1292</f>
        <v>4.4743729999999999</v>
      </c>
      <c r="U1295" s="2">
        <v>1</v>
      </c>
      <c r="V1295" s="8">
        <v>0</v>
      </c>
      <c r="X1295" s="1">
        <f t="shared" ref="X1295" si="7451">N1295*S1292+P1295*S1295-O1295*T1292-Q1295*T1295</f>
        <v>0</v>
      </c>
      <c r="Y1295" s="9">
        <f t="shared" ref="Y1295" si="7452">(N1295*T1292+O1295*S1292+P1295*T1295+Q1295*S1295)</f>
        <v>17.597348950745602</v>
      </c>
      <c r="Z1295" s="2">
        <f t="shared" ref="Z1295" si="7453">N1295*U1292+P1295*U1295-O1295*V1292-Q1295*V1295</f>
        <v>3.4642891754320888</v>
      </c>
      <c r="AA1295" s="8">
        <f t="shared" ref="AA1295" si="7454">(N1295*V1292+O1295*U1292+P1295*V1295+Q1295*U1295)</f>
        <v>0</v>
      </c>
      <c r="AB1295" s="22"/>
      <c r="AC1295" s="1">
        <v>0</v>
      </c>
      <c r="AD1295" s="9">
        <v>0</v>
      </c>
      <c r="AE1295" s="2">
        <v>1</v>
      </c>
      <c r="AF1295" s="8">
        <v>0</v>
      </c>
      <c r="AH1295" s="1">
        <f t="shared" ref="AH1295" si="7455">X1295*AC1292+Z1295*AC1295-Y1295*AD1292-AA1295*AD1295</f>
        <v>0</v>
      </c>
      <c r="AI1295" s="9">
        <f t="shared" ref="AI1295" si="7456">(X1295*AD1292+Y1295*AC1292+Z1295*AD1295+AA1295*AC1295)</f>
        <v>17.597348950745602</v>
      </c>
      <c r="AJ1295" s="2">
        <f t="shared" ref="AJ1295" si="7457">X1295*AE1292+Z1295*AE1295-Y1295*AF1292-AA1295*AF1295</f>
        <v>-49.319891661823739</v>
      </c>
      <c r="AK1295" s="8">
        <f t="shared" ref="AK1295" si="7458">(X1295*AF1292+Y1295*AE1292+Z1295*AF1295+AA1295*AE1295)</f>
        <v>0</v>
      </c>
      <c r="AM1295" s="20">
        <f t="shared" ref="AM1295" si="7459">1/$AN$9</f>
        <v>1</v>
      </c>
      <c r="AN1295" s="27">
        <v>0</v>
      </c>
      <c r="AO1295" s="21">
        <v>1</v>
      </c>
      <c r="AP1295" s="26">
        <v>0</v>
      </c>
      <c r="AR1295" s="1">
        <f t="shared" ref="AR1295" si="7460">AH1295*AM1292+AJ1295*AM1295-AI1295*AN1292-AK1295*AN1295</f>
        <v>-49.319891661823739</v>
      </c>
      <c r="AS1295" s="9">
        <f t="shared" ref="AS1295" si="7461">(AH1295*AN1292+AI1295*AM1292+AJ1295*AN1295+AK1295*AM1295)</f>
        <v>17.597348950745602</v>
      </c>
      <c r="AT1295" s="2">
        <f t="shared" ref="AT1295" si="7462">AH1295*AO1292+AJ1295*AO1295-AI1295*AP1292-AK1295*AP1295</f>
        <v>-49.319891661823739</v>
      </c>
      <c r="AU1295" s="8">
        <f t="shared" ref="AU1295" si="7463">(AH1295*AP1292+AI1295*AO1292+AJ1295*AP1295+AK1295*AO1295)</f>
        <v>0</v>
      </c>
      <c r="AW1295" s="49">
        <f t="shared" ref="AW1295" si="7464">(180/PI())*ATAN(-1*(AS1292/AR1292))</f>
        <v>-70.422170381486794</v>
      </c>
      <c r="AY1295" s="140">
        <f t="shared" ref="AY1295" si="7465">20*LOG(((1-(10^(AW1292/20)^2)*(1-((1-AY1292)/(1+AY1292))^2))^0.5))</f>
        <v>-4.3557958038331086E-3</v>
      </c>
      <c r="AZ1295" s="13"/>
      <c r="BA1295" s="36"/>
      <c r="BB1295" s="36"/>
      <c r="BC1295" s="36"/>
      <c r="BD1295" s="36"/>
    </row>
    <row r="1296" spans="2:56" ht="18.600000000000001" customHeight="1">
      <c r="AY1296" s="37"/>
    </row>
    <row r="1297" spans="2:56" ht="18.600000000000001" customHeight="1" thickBot="1">
      <c r="D1297" s="22" t="s">
        <v>60</v>
      </c>
      <c r="E1297" s="22"/>
      <c r="F1297" s="22"/>
      <c r="G1297" s="22"/>
      <c r="H1297" s="22"/>
      <c r="I1297" s="22" t="s">
        <v>61</v>
      </c>
      <c r="J1297" s="22"/>
      <c r="K1297" s="22"/>
      <c r="L1297" s="22"/>
      <c r="M1297" s="23"/>
      <c r="N1297" s="23"/>
      <c r="O1297" s="28" t="s">
        <v>62</v>
      </c>
      <c r="P1297" s="23"/>
      <c r="Q1297" s="23"/>
      <c r="R1297" s="23"/>
      <c r="S1297" s="22"/>
      <c r="T1297" s="22" t="s">
        <v>63</v>
      </c>
      <c r="U1297" s="23"/>
      <c r="V1297" s="23"/>
      <c r="W1297" s="23"/>
      <c r="X1297" s="23"/>
      <c r="Y1297" s="28" t="s">
        <v>64</v>
      </c>
      <c r="Z1297" s="23"/>
      <c r="AA1297" s="23"/>
      <c r="AB1297" s="23"/>
      <c r="AC1297" s="28" t="s">
        <v>65</v>
      </c>
      <c r="AD1297" s="22"/>
      <c r="AE1297" s="22"/>
      <c r="AF1297" s="22"/>
      <c r="AG1297" s="22"/>
      <c r="AH1297" s="23"/>
      <c r="AI1297" s="28" t="s">
        <v>66</v>
      </c>
      <c r="AJ1297" s="23"/>
      <c r="AK1297" s="23"/>
      <c r="AL1297" s="22"/>
      <c r="AM1297" s="28" t="s">
        <v>67</v>
      </c>
      <c r="AN1297" s="22"/>
      <c r="AO1297" s="23"/>
      <c r="AP1297" s="23"/>
      <c r="AQ1297" s="23"/>
      <c r="AR1297" s="23"/>
      <c r="AS1297" s="28" t="s">
        <v>68</v>
      </c>
      <c r="AT1297" s="23"/>
      <c r="AU1297" s="23"/>
    </row>
    <row r="1298" spans="2:56" ht="18.600000000000001" customHeight="1" thickBot="1">
      <c r="B1298" s="11"/>
      <c r="D1298" s="212" t="s">
        <v>69</v>
      </c>
      <c r="E1298" s="213"/>
      <c r="F1298" s="214" t="s">
        <v>70</v>
      </c>
      <c r="G1298" s="215"/>
      <c r="H1298" s="207"/>
      <c r="I1298" s="212" t="s">
        <v>71</v>
      </c>
      <c r="J1298" s="213"/>
      <c r="K1298" s="214" t="s">
        <v>72</v>
      </c>
      <c r="L1298" s="215"/>
      <c r="M1298" s="23"/>
      <c r="N1298" s="208" t="s">
        <v>73</v>
      </c>
      <c r="O1298" s="209"/>
      <c r="P1298" s="210" t="s">
        <v>74</v>
      </c>
      <c r="Q1298" s="211"/>
      <c r="R1298" s="23"/>
      <c r="S1298" s="212" t="s">
        <v>75</v>
      </c>
      <c r="T1298" s="213"/>
      <c r="U1298" s="214" t="s">
        <v>76</v>
      </c>
      <c r="V1298" s="215"/>
      <c r="W1298" s="22"/>
      <c r="X1298" s="208" t="s">
        <v>77</v>
      </c>
      <c r="Y1298" s="209"/>
      <c r="Z1298" s="210" t="s">
        <v>78</v>
      </c>
      <c r="AA1298" s="211"/>
      <c r="AB1298" s="22"/>
      <c r="AC1298" s="212" t="s">
        <v>79</v>
      </c>
      <c r="AD1298" s="213"/>
      <c r="AE1298" s="214" t="s">
        <v>80</v>
      </c>
      <c r="AF1298" s="215"/>
      <c r="AG1298" s="22"/>
      <c r="AH1298" s="208" t="s">
        <v>81</v>
      </c>
      <c r="AI1298" s="209"/>
      <c r="AJ1298" s="210" t="s">
        <v>82</v>
      </c>
      <c r="AK1298" s="211"/>
      <c r="AL1298" s="22"/>
      <c r="AM1298" s="212" t="s">
        <v>83</v>
      </c>
      <c r="AN1298" s="213"/>
      <c r="AO1298" s="214" t="s">
        <v>84</v>
      </c>
      <c r="AP1298" s="215"/>
      <c r="AQ1298" s="23"/>
      <c r="AR1298" s="208" t="s">
        <v>85</v>
      </c>
      <c r="AS1298" s="209"/>
      <c r="AT1298" s="210" t="s">
        <v>86</v>
      </c>
      <c r="AU1298" s="211"/>
      <c r="AW1298" s="29" t="s">
        <v>4</v>
      </c>
      <c r="AY1298" s="136" t="s">
        <v>46</v>
      </c>
      <c r="AZ1298" s="13"/>
      <c r="BA1298" s="36"/>
      <c r="BB1298" s="36"/>
      <c r="BC1298" s="36"/>
      <c r="BD1298" s="36"/>
    </row>
    <row r="1299" spans="2:56" ht="18.600000000000001" customHeight="1" thickTop="1" thickBot="1">
      <c r="B1299" s="40">
        <v>3.72</v>
      </c>
      <c r="D1299" s="1">
        <v>1</v>
      </c>
      <c r="E1299" s="7">
        <v>0</v>
      </c>
      <c r="F1299" s="2">
        <v>0</v>
      </c>
      <c r="G1299" s="8">
        <v>0</v>
      </c>
      <c r="I1299" s="1">
        <v>1</v>
      </c>
      <c r="J1299" s="9">
        <v>0</v>
      </c>
      <c r="K1299" s="2">
        <v>0</v>
      </c>
      <c r="L1299" s="9">
        <f t="shared" ref="L1299" si="7466">IF(0=(1-$J$9*$K$9*$B1299^2),10^14,$B1299*$K$9/(1-$J$9*$K$9*$B1299^2))</f>
        <v>-1.1648180119099214</v>
      </c>
      <c r="N1299" s="1">
        <f t="shared" ref="N1299" si="7467">D1299*I1299+F1299*I1302-E1299*J1299-G1299*J1302</f>
        <v>1</v>
      </c>
      <c r="O1299" s="9">
        <f t="shared" ref="O1299" si="7468">(D1299*J1299+E1299*I1299+F1299*J1302+G1299*I1302)</f>
        <v>0</v>
      </c>
      <c r="P1299" s="2">
        <f t="shared" ref="P1299" si="7469">D1299*K1299+F1299*K1302-E1299*L1299-G1299*L1302</f>
        <v>0</v>
      </c>
      <c r="Q1299" s="8">
        <f t="shared" ref="Q1299" si="7470">(D1299*L1299+E1299*K1299+F1299*L1302+G1299*K1302)</f>
        <v>-1.1648180119099214</v>
      </c>
      <c r="S1299" s="1">
        <v>1</v>
      </c>
      <c r="T1299" s="7">
        <v>0</v>
      </c>
      <c r="U1299" s="2">
        <v>0</v>
      </c>
      <c r="V1299" s="8">
        <v>0</v>
      </c>
      <c r="X1299" s="1">
        <f t="shared" ref="X1299" si="7471">N1299*S1299+P1299*S1302-O1299*T1299-Q1299*T1302</f>
        <v>6.2400023178758826</v>
      </c>
      <c r="Y1299" s="9">
        <f t="shared" ref="Y1299" si="7472">(N1299*T1299+O1299*S1299+P1299*T1302+Q1299*S1302)</f>
        <v>0</v>
      </c>
      <c r="Z1299" s="2">
        <f t="shared" ref="Z1299" si="7473">N1299*U1299+P1299*U1302-O1299*V1299-Q1299*V1302</f>
        <v>0</v>
      </c>
      <c r="AA1299" s="8">
        <f t="shared" ref="AA1299" si="7474">(N1299*V1299+O1299*U1299+P1299*V1302+Q1299*U1302)</f>
        <v>-1.1648180119099214</v>
      </c>
      <c r="AB1299" s="22"/>
      <c r="AC1299" s="1">
        <v>1</v>
      </c>
      <c r="AD1299" s="9">
        <v>0</v>
      </c>
      <c r="AE1299" s="2">
        <v>0</v>
      </c>
      <c r="AF1299" s="9">
        <f t="shared" ref="AF1299" si="7475">$B1299*$AE$9</f>
        <v>3.0157668000000002</v>
      </c>
      <c r="AH1299" s="1">
        <f t="shared" ref="AH1299" si="7476">X1299*AC1299+Z1299*AC1302-Y1299*AD1299-AA1299*AD1302</f>
        <v>6.2400023178758826</v>
      </c>
      <c r="AI1299" s="9">
        <f t="shared" ref="AI1299" si="7477">(X1299*AD1299+Y1299*AC1299+Z1299*AD1302+AA1299*AC1302)</f>
        <v>0</v>
      </c>
      <c r="AJ1299" s="2">
        <f t="shared" ref="AJ1299" si="7478">X1299*AE1299+Z1299*AE1302-Y1299*AF1299-AA1299*AF1302</f>
        <v>0</v>
      </c>
      <c r="AK1299" s="8">
        <f t="shared" ref="AK1299" si="7479">(X1299*AF1299+Y1299*AE1299+Z1299*AF1302+AA1299*AE1302)</f>
        <v>17.653573810263211</v>
      </c>
      <c r="AM1299" s="18">
        <v>1</v>
      </c>
      <c r="AN1299" s="25">
        <v>0</v>
      </c>
      <c r="AO1299" s="14">
        <v>0</v>
      </c>
      <c r="AP1299" s="24">
        <v>0</v>
      </c>
      <c r="AR1299" s="1">
        <f t="shared" ref="AR1299" si="7480">AH1299*AM1299+AJ1299*AM1302-AI1299*AN1299-AK1299*AN1302</f>
        <v>6.2400023178758826</v>
      </c>
      <c r="AS1299" s="9">
        <f t="shared" ref="AS1299" si="7481">(AH1299*AN1299+AI1299*AM1299+AJ1299*AN1302+AK1299*AM1302)</f>
        <v>17.653573810263211</v>
      </c>
      <c r="AT1299" s="2">
        <f t="shared" ref="AT1299" si="7482">AH1299*AO1299+AJ1299*AO1302-AI1299*AP1299-AK1299*AP1302</f>
        <v>0</v>
      </c>
      <c r="AU1299" s="8">
        <f t="shared" ref="AU1299" si="7483">(AH1299*AP1299+AI1299*AO1299+AJ1299*AP1302+AK1299*AO1302)</f>
        <v>17.653573810263211</v>
      </c>
      <c r="AW1299" s="30">
        <f t="shared" ref="AW1299" si="7484">20*LOG(((1+$AN$9)/$AN$9)/((AR1299+AR1302)^2+(AS1299+AS1302)^2)^0.5)</f>
        <v>-28.952287504461822</v>
      </c>
      <c r="AY1299" s="137">
        <f t="shared" ref="AY1299" si="7485">((AR1299^2+AS1299^2)^0.5)/((AR1302^2+AS1302^2)^0.5)</f>
        <v>0.35448225998347938</v>
      </c>
      <c r="AZ1299" s="13"/>
      <c r="BA1299" s="36"/>
      <c r="BB1299" s="36"/>
      <c r="BC1299" s="36"/>
      <c r="BD1299" s="36"/>
    </row>
    <row r="1300" spans="2:56" ht="18.600000000000001" customHeight="1" thickBot="1">
      <c r="D1300" s="3"/>
      <c r="G1300" s="4"/>
      <c r="I1300" s="3"/>
      <c r="L1300" s="4"/>
      <c r="N1300" s="3"/>
      <c r="Q1300" s="4"/>
      <c r="S1300" s="3"/>
      <c r="V1300" s="4"/>
      <c r="X1300" s="3"/>
      <c r="AA1300" s="4"/>
      <c r="AC1300" s="3"/>
      <c r="AF1300" s="4"/>
      <c r="AH1300" s="3"/>
      <c r="AK1300" s="4"/>
      <c r="AM1300" s="18"/>
      <c r="AN1300" s="14"/>
      <c r="AO1300" s="14"/>
      <c r="AP1300" s="19"/>
      <c r="AR1300" s="3"/>
      <c r="AU1300" s="4"/>
      <c r="AY1300" s="138"/>
      <c r="AZ1300" s="13"/>
      <c r="BA1300" s="36"/>
      <c r="BB1300" s="36"/>
      <c r="BC1300" s="36"/>
      <c r="BD1300" s="36"/>
    </row>
    <row r="1301" spans="2:56" ht="18.600000000000001" customHeight="1" thickBot="1">
      <c r="D1301" s="216" t="s">
        <v>87</v>
      </c>
      <c r="E1301" s="217"/>
      <c r="F1301" s="218" t="s">
        <v>88</v>
      </c>
      <c r="G1301" s="219"/>
      <c r="H1301" s="207"/>
      <c r="I1301" s="216" t="s">
        <v>89</v>
      </c>
      <c r="J1301" s="217"/>
      <c r="K1301" s="218" t="s">
        <v>90</v>
      </c>
      <c r="L1301" s="219"/>
      <c r="N1301" s="208" t="s">
        <v>7</v>
      </c>
      <c r="O1301" s="209"/>
      <c r="P1301" s="210" t="s">
        <v>8</v>
      </c>
      <c r="Q1301" s="211"/>
      <c r="S1301" s="216" t="s">
        <v>91</v>
      </c>
      <c r="T1301" s="217"/>
      <c r="U1301" s="218" t="s">
        <v>92</v>
      </c>
      <c r="V1301" s="219"/>
      <c r="W1301" s="22"/>
      <c r="X1301" s="208" t="s">
        <v>93</v>
      </c>
      <c r="Y1301" s="209"/>
      <c r="Z1301" s="210" t="s">
        <v>94</v>
      </c>
      <c r="AA1301" s="211"/>
      <c r="AB1301" s="22"/>
      <c r="AC1301" s="216" t="s">
        <v>3</v>
      </c>
      <c r="AD1301" s="217"/>
      <c r="AE1301" s="218" t="s">
        <v>2</v>
      </c>
      <c r="AF1301" s="219"/>
      <c r="AG1301" s="22"/>
      <c r="AH1301" s="208" t="s">
        <v>95</v>
      </c>
      <c r="AI1301" s="209"/>
      <c r="AJ1301" s="210" t="s">
        <v>96</v>
      </c>
      <c r="AK1301" s="211"/>
      <c r="AL1301" s="22"/>
      <c r="AM1301" s="216" t="s">
        <v>97</v>
      </c>
      <c r="AN1301" s="217"/>
      <c r="AO1301" s="218" t="s">
        <v>98</v>
      </c>
      <c r="AP1301" s="219"/>
      <c r="AR1301" s="208" t="s">
        <v>99</v>
      </c>
      <c r="AS1301" s="209"/>
      <c r="AT1301" s="210" t="s">
        <v>100</v>
      </c>
      <c r="AU1301" s="211"/>
      <c r="AW1301" s="48" t="s">
        <v>10</v>
      </c>
      <c r="AY1301" s="139" t="s">
        <v>47</v>
      </c>
      <c r="AZ1301" s="13"/>
      <c r="BA1301" s="36"/>
      <c r="BB1301" s="36"/>
      <c r="BC1301" s="36"/>
      <c r="BD1301" s="36"/>
    </row>
    <row r="1302" spans="2:56" ht="18.600000000000001" customHeight="1" thickTop="1" thickBot="1">
      <c r="D1302" s="1">
        <v>0</v>
      </c>
      <c r="E1302" s="8">
        <f t="shared" ref="E1302" si="7486">$E$9*$B1299</f>
        <v>2.1081612000000001</v>
      </c>
      <c r="F1302" s="2">
        <v>1</v>
      </c>
      <c r="G1302" s="8">
        <v>0</v>
      </c>
      <c r="I1302" s="1">
        <v>0</v>
      </c>
      <c r="J1302" s="9">
        <v>0</v>
      </c>
      <c r="K1302" s="2">
        <v>1</v>
      </c>
      <c r="L1302" s="8">
        <v>0</v>
      </c>
      <c r="N1302" s="1">
        <f t="shared" ref="N1302" si="7487">D1302*I1299+F1302*I1302-E1302*J1299-G1302*J1302</f>
        <v>0</v>
      </c>
      <c r="O1302" s="9">
        <f t="shared" ref="O1302" si="7488">(D1302*J1299+E1302*I1299+F1302*J1302+G1302*I1302)</f>
        <v>2.1081612000000001</v>
      </c>
      <c r="P1302" s="2">
        <f t="shared" ref="P1302" si="7489">D1302*K1299+F1302*K1302-E1302*L1299-G1302*L1302</f>
        <v>3.4556241377696342</v>
      </c>
      <c r="Q1302" s="8">
        <f t="shared" ref="Q1302" si="7490">(D1302*L1299+E1302*K1299+F1302*L1302+G1302*K1302)</f>
        <v>0</v>
      </c>
      <c r="S1302" s="1">
        <v>0</v>
      </c>
      <c r="T1302" s="8">
        <f t="shared" ref="T1302" si="7491">$T$9*$B1299</f>
        <v>4.4985588000000005</v>
      </c>
      <c r="U1302" s="2">
        <v>1</v>
      </c>
      <c r="V1302" s="8">
        <v>0</v>
      </c>
      <c r="X1302" s="1">
        <f t="shared" ref="X1302" si="7492">N1302*S1299+P1302*S1302-O1302*T1299-Q1302*T1302</f>
        <v>0</v>
      </c>
      <c r="Y1302" s="9">
        <f t="shared" ref="Y1302" si="7493">(N1302*T1299+O1302*S1299+P1302*T1302+Q1302*S1302)</f>
        <v>17.653489574456003</v>
      </c>
      <c r="Z1302" s="2">
        <f t="shared" ref="Z1302" si="7494">N1302*U1299+P1302*U1302-O1302*V1299-Q1302*V1302</f>
        <v>3.4556241377696342</v>
      </c>
      <c r="AA1302" s="8">
        <f t="shared" ref="AA1302" si="7495">(N1302*V1299+O1302*U1299+P1302*V1302+Q1302*U1302)</f>
        <v>0</v>
      </c>
      <c r="AB1302" s="22"/>
      <c r="AC1302" s="1">
        <v>0</v>
      </c>
      <c r="AD1302" s="9">
        <v>0</v>
      </c>
      <c r="AE1302" s="2">
        <v>1</v>
      </c>
      <c r="AF1302" s="8">
        <v>0</v>
      </c>
      <c r="AH1302" s="1">
        <f t="shared" ref="AH1302" si="7496">X1302*AC1299+Z1302*AC1302-Y1302*AD1299-AA1302*AD1302</f>
        <v>0</v>
      </c>
      <c r="AI1302" s="9">
        <f t="shared" ref="AI1302" si="7497">(X1302*AD1299+Y1302*AC1299+Z1302*AD1302+AA1302*AC1302)</f>
        <v>17.653489574456003</v>
      </c>
      <c r="AJ1302" s="2">
        <f t="shared" ref="AJ1302" si="7498">X1302*AE1299+Z1302*AE1302-Y1302*AF1299-AA1302*AF1302</f>
        <v>-49.783183625020911</v>
      </c>
      <c r="AK1302" s="8">
        <f t="shared" ref="AK1302" si="7499">(X1302*AF1299+Y1302*AE1299+Z1302*AF1302+AA1302*AE1302)</f>
        <v>0</v>
      </c>
      <c r="AM1302" s="20">
        <f t="shared" ref="AM1302" si="7500">1/$AN$9</f>
        <v>1</v>
      </c>
      <c r="AN1302" s="27">
        <v>0</v>
      </c>
      <c r="AO1302" s="21">
        <v>1</v>
      </c>
      <c r="AP1302" s="26">
        <v>0</v>
      </c>
      <c r="AR1302" s="1">
        <f t="shared" ref="AR1302" si="7501">AH1302*AM1299+AJ1302*AM1302-AI1302*AN1299-AK1302*AN1302</f>
        <v>-49.783183625020911</v>
      </c>
      <c r="AS1302" s="9">
        <f t="shared" ref="AS1302" si="7502">(AH1302*AN1299+AI1302*AM1299+AJ1302*AN1302+AK1302*AM1302)</f>
        <v>17.653489574456003</v>
      </c>
      <c r="AT1302" s="2">
        <f t="shared" ref="AT1302" si="7503">AH1302*AO1299+AJ1302*AO1302-AI1302*AP1299-AK1302*AP1302</f>
        <v>-49.783183625020911</v>
      </c>
      <c r="AU1302" s="8">
        <f t="shared" ref="AU1302" si="7504">(AH1302*AP1299+AI1302*AO1299+AJ1302*AP1302+AK1302*AO1302)</f>
        <v>0</v>
      </c>
      <c r="AW1302" s="49">
        <f t="shared" ref="AW1302" si="7505">(180/PI())*ATAN(-1*(AS1299/AR1299))</f>
        <v>-70.533045038041863</v>
      </c>
      <c r="AY1302" s="140">
        <f t="shared" ref="AY1302" si="7506">20*LOG(((1-(10^(AW1299/20)^2)*(1-((1-AY1299)/(1+AY1299))^2))^0.5))</f>
        <v>-4.2744192673261454E-3</v>
      </c>
      <c r="AZ1302" s="13"/>
      <c r="BA1302" s="36"/>
      <c r="BB1302" s="36"/>
      <c r="BC1302" s="36"/>
      <c r="BD1302" s="36"/>
    </row>
    <row r="1303" spans="2:56" ht="18.600000000000001" customHeight="1">
      <c r="AY1303" s="37"/>
    </row>
    <row r="1304" spans="2:56" ht="18.600000000000001" customHeight="1" thickBot="1">
      <c r="D1304" s="22" t="s">
        <v>60</v>
      </c>
      <c r="E1304" s="22"/>
      <c r="F1304" s="22"/>
      <c r="G1304" s="22"/>
      <c r="H1304" s="22"/>
      <c r="I1304" s="22" t="s">
        <v>61</v>
      </c>
      <c r="J1304" s="22"/>
      <c r="K1304" s="22"/>
      <c r="L1304" s="22"/>
      <c r="M1304" s="23"/>
      <c r="N1304" s="23"/>
      <c r="O1304" s="28" t="s">
        <v>62</v>
      </c>
      <c r="P1304" s="23"/>
      <c r="Q1304" s="23"/>
      <c r="R1304" s="23"/>
      <c r="S1304" s="22"/>
      <c r="T1304" s="22" t="s">
        <v>63</v>
      </c>
      <c r="U1304" s="23"/>
      <c r="V1304" s="23"/>
      <c r="W1304" s="23"/>
      <c r="X1304" s="23"/>
      <c r="Y1304" s="28" t="s">
        <v>64</v>
      </c>
      <c r="Z1304" s="23"/>
      <c r="AA1304" s="23"/>
      <c r="AB1304" s="23"/>
      <c r="AC1304" s="28" t="s">
        <v>65</v>
      </c>
      <c r="AD1304" s="22"/>
      <c r="AE1304" s="22"/>
      <c r="AF1304" s="22"/>
      <c r="AG1304" s="22"/>
      <c r="AH1304" s="23"/>
      <c r="AI1304" s="28" t="s">
        <v>66</v>
      </c>
      <c r="AJ1304" s="23"/>
      <c r="AK1304" s="23"/>
      <c r="AL1304" s="22"/>
      <c r="AM1304" s="28" t="s">
        <v>67</v>
      </c>
      <c r="AN1304" s="22"/>
      <c r="AO1304" s="23"/>
      <c r="AP1304" s="23"/>
      <c r="AQ1304" s="23"/>
      <c r="AR1304" s="23"/>
      <c r="AS1304" s="28" t="s">
        <v>68</v>
      </c>
      <c r="AT1304" s="23"/>
      <c r="AU1304" s="23"/>
    </row>
    <row r="1305" spans="2:56" ht="18.600000000000001" customHeight="1" thickBot="1">
      <c r="B1305" s="11"/>
      <c r="D1305" s="212" t="s">
        <v>69</v>
      </c>
      <c r="E1305" s="213"/>
      <c r="F1305" s="214" t="s">
        <v>70</v>
      </c>
      <c r="G1305" s="215"/>
      <c r="H1305" s="207"/>
      <c r="I1305" s="212" t="s">
        <v>71</v>
      </c>
      <c r="J1305" s="213"/>
      <c r="K1305" s="214" t="s">
        <v>72</v>
      </c>
      <c r="L1305" s="215"/>
      <c r="M1305" s="23"/>
      <c r="N1305" s="208" t="s">
        <v>73</v>
      </c>
      <c r="O1305" s="209"/>
      <c r="P1305" s="210" t="s">
        <v>74</v>
      </c>
      <c r="Q1305" s="211"/>
      <c r="R1305" s="23"/>
      <c r="S1305" s="212" t="s">
        <v>75</v>
      </c>
      <c r="T1305" s="213"/>
      <c r="U1305" s="214" t="s">
        <v>76</v>
      </c>
      <c r="V1305" s="215"/>
      <c r="W1305" s="22"/>
      <c r="X1305" s="208" t="s">
        <v>77</v>
      </c>
      <c r="Y1305" s="209"/>
      <c r="Z1305" s="210" t="s">
        <v>78</v>
      </c>
      <c r="AA1305" s="211"/>
      <c r="AB1305" s="22"/>
      <c r="AC1305" s="212" t="s">
        <v>79</v>
      </c>
      <c r="AD1305" s="213"/>
      <c r="AE1305" s="214" t="s">
        <v>80</v>
      </c>
      <c r="AF1305" s="215"/>
      <c r="AG1305" s="22"/>
      <c r="AH1305" s="208" t="s">
        <v>81</v>
      </c>
      <c r="AI1305" s="209"/>
      <c r="AJ1305" s="210" t="s">
        <v>82</v>
      </c>
      <c r="AK1305" s="211"/>
      <c r="AL1305" s="22"/>
      <c r="AM1305" s="212" t="s">
        <v>83</v>
      </c>
      <c r="AN1305" s="213"/>
      <c r="AO1305" s="214" t="s">
        <v>84</v>
      </c>
      <c r="AP1305" s="215"/>
      <c r="AQ1305" s="23"/>
      <c r="AR1305" s="208" t="s">
        <v>85</v>
      </c>
      <c r="AS1305" s="209"/>
      <c r="AT1305" s="210" t="s">
        <v>86</v>
      </c>
      <c r="AU1305" s="211"/>
      <c r="AW1305" s="29" t="s">
        <v>4</v>
      </c>
      <c r="AY1305" s="136" t="s">
        <v>46</v>
      </c>
      <c r="AZ1305" s="13"/>
      <c r="BA1305" s="36"/>
      <c r="BB1305" s="36"/>
      <c r="BC1305" s="36"/>
      <c r="BD1305" s="36"/>
    </row>
    <row r="1306" spans="2:56" ht="18.600000000000001" customHeight="1" thickTop="1" thickBot="1">
      <c r="B1306" s="40">
        <v>3.74</v>
      </c>
      <c r="D1306" s="1">
        <v>1</v>
      </c>
      <c r="E1306" s="7">
        <v>0</v>
      </c>
      <c r="F1306" s="2">
        <v>0</v>
      </c>
      <c r="G1306" s="8">
        <v>0</v>
      </c>
      <c r="I1306" s="1">
        <v>1</v>
      </c>
      <c r="J1306" s="9">
        <v>0</v>
      </c>
      <c r="K1306" s="2">
        <v>0</v>
      </c>
      <c r="L1306" s="9">
        <f t="shared" ref="L1306" si="7507">IF(0=(1-$J$9*$K$9*$B1306^2),10^14,$B1306*$K$9/(1-$J$9*$K$9*$B1306^2))</f>
        <v>-1.154594162536009</v>
      </c>
      <c r="N1306" s="1">
        <f t="shared" ref="N1306" si="7508">D1306*I1306+F1306*I1309-E1306*J1306-G1306*J1309</f>
        <v>1</v>
      </c>
      <c r="O1306" s="9">
        <f t="shared" ref="O1306" si="7509">(D1306*J1306+E1306*I1306+F1306*J1309+G1306*I1309)</f>
        <v>0</v>
      </c>
      <c r="P1306" s="2">
        <f t="shared" ref="P1306" si="7510">D1306*K1306+F1306*K1309-E1306*L1306-G1306*L1309</f>
        <v>0</v>
      </c>
      <c r="Q1306" s="8">
        <f t="shared" ref="Q1306" si="7511">(D1306*L1306+E1306*K1306+F1306*L1309+G1306*K1309)</f>
        <v>-1.154594162536009</v>
      </c>
      <c r="S1306" s="1">
        <v>1</v>
      </c>
      <c r="T1306" s="7">
        <v>0</v>
      </c>
      <c r="U1306" s="2">
        <v>0</v>
      </c>
      <c r="V1306" s="8">
        <v>0</v>
      </c>
      <c r="X1306" s="1">
        <f t="shared" ref="X1306" si="7512">N1306*S1306+P1306*S1309-O1306*T1306-Q1306*T1309</f>
        <v>6.2219345138012576</v>
      </c>
      <c r="Y1306" s="9">
        <f t="shared" ref="Y1306" si="7513">(N1306*T1306+O1306*S1306+P1306*T1309+Q1306*S1309)</f>
        <v>0</v>
      </c>
      <c r="Z1306" s="2">
        <f t="shared" ref="Z1306" si="7514">N1306*U1306+P1306*U1309-O1306*V1306-Q1306*V1309</f>
        <v>0</v>
      </c>
      <c r="AA1306" s="8">
        <f t="shared" ref="AA1306" si="7515">(N1306*V1306+O1306*U1306+P1306*V1309+Q1306*U1309)</f>
        <v>-1.154594162536009</v>
      </c>
      <c r="AB1306" s="22"/>
      <c r="AC1306" s="1">
        <v>1</v>
      </c>
      <c r="AD1306" s="9">
        <v>0</v>
      </c>
      <c r="AE1306" s="2">
        <v>0</v>
      </c>
      <c r="AF1306" s="9">
        <f t="shared" ref="AF1306" si="7516">$B1306*$AE$9</f>
        <v>3.0319806000000002</v>
      </c>
      <c r="AH1306" s="1">
        <f t="shared" ref="AH1306" si="7517">X1306*AC1306+Z1306*AC1309-Y1306*AD1306-AA1306*AD1309</f>
        <v>6.2219345138012576</v>
      </c>
      <c r="AI1306" s="9">
        <f t="shared" ref="AI1306" si="7518">(X1306*AD1306+Y1306*AC1306+Z1306*AD1309+AA1306*AC1309)</f>
        <v>0</v>
      </c>
      <c r="AJ1306" s="2">
        <f t="shared" ref="AJ1306" si="7519">X1306*AE1306+Z1306*AE1309-Y1306*AF1306-AA1306*AF1309</f>
        <v>0</v>
      </c>
      <c r="AK1306" s="8">
        <f t="shared" ref="AK1306" si="7520">(X1306*AF1306+Y1306*AE1306+Z1306*AF1309+AA1306*AE1309)</f>
        <v>17.710190577779841</v>
      </c>
      <c r="AM1306" s="18">
        <v>1</v>
      </c>
      <c r="AN1306" s="25">
        <v>0</v>
      </c>
      <c r="AO1306" s="14">
        <v>0</v>
      </c>
      <c r="AP1306" s="24">
        <v>0</v>
      </c>
      <c r="AR1306" s="1">
        <f t="shared" ref="AR1306" si="7521">AH1306*AM1306+AJ1306*AM1309-AI1306*AN1306-AK1306*AN1309</f>
        <v>6.2219345138012576</v>
      </c>
      <c r="AS1306" s="9">
        <f t="shared" ref="AS1306" si="7522">(AH1306*AN1306+AI1306*AM1306+AJ1306*AN1309+AK1306*AM1309)</f>
        <v>17.710190577779841</v>
      </c>
      <c r="AT1306" s="2">
        <f t="shared" ref="AT1306" si="7523">AH1306*AO1306+AJ1306*AO1309-AI1306*AP1306-AK1306*AP1309</f>
        <v>0</v>
      </c>
      <c r="AU1306" s="8">
        <f t="shared" ref="AU1306" si="7524">(AH1306*AP1306+AI1306*AO1306+AJ1306*AP1309+AK1306*AO1309)</f>
        <v>17.710190577779841</v>
      </c>
      <c r="AW1306" s="30">
        <f t="shared" ref="AW1306" si="7525">20*LOG(((1+$AN$9)/$AN$9)/((AR1306+AR1309)^2+(AS1306+AS1309)^2)^0.5)</f>
        <v>-29.02142679305669</v>
      </c>
      <c r="AY1306" s="137">
        <f t="shared" ref="AY1306" si="7526">((AR1306^2+AS1306^2)^0.5)/((AR1309^2+AS1309^2)^0.5)</f>
        <v>0.35232083846441564</v>
      </c>
      <c r="AZ1306" s="13"/>
      <c r="BA1306" s="36"/>
      <c r="BB1306" s="36"/>
      <c r="BC1306" s="36"/>
      <c r="BD1306" s="36"/>
    </row>
    <row r="1307" spans="2:56" ht="18.600000000000001" customHeight="1" thickBot="1">
      <c r="D1307" s="3"/>
      <c r="G1307" s="4"/>
      <c r="I1307" s="3"/>
      <c r="L1307" s="4"/>
      <c r="N1307" s="3"/>
      <c r="Q1307" s="4"/>
      <c r="S1307" s="3"/>
      <c r="V1307" s="4"/>
      <c r="X1307" s="3"/>
      <c r="AA1307" s="4"/>
      <c r="AC1307" s="3"/>
      <c r="AF1307" s="4"/>
      <c r="AH1307" s="3"/>
      <c r="AK1307" s="4"/>
      <c r="AM1307" s="18"/>
      <c r="AN1307" s="14"/>
      <c r="AO1307" s="14"/>
      <c r="AP1307" s="19"/>
      <c r="AR1307" s="3"/>
      <c r="AU1307" s="4"/>
      <c r="AY1307" s="138"/>
      <c r="AZ1307" s="13"/>
      <c r="BA1307" s="36"/>
      <c r="BB1307" s="36"/>
      <c r="BC1307" s="36"/>
      <c r="BD1307" s="36"/>
    </row>
    <row r="1308" spans="2:56" ht="18.600000000000001" customHeight="1" thickBot="1">
      <c r="D1308" s="216" t="s">
        <v>87</v>
      </c>
      <c r="E1308" s="217"/>
      <c r="F1308" s="218" t="s">
        <v>88</v>
      </c>
      <c r="G1308" s="219"/>
      <c r="H1308" s="207"/>
      <c r="I1308" s="216" t="s">
        <v>89</v>
      </c>
      <c r="J1308" s="217"/>
      <c r="K1308" s="218" t="s">
        <v>90</v>
      </c>
      <c r="L1308" s="219"/>
      <c r="N1308" s="208" t="s">
        <v>7</v>
      </c>
      <c r="O1308" s="209"/>
      <c r="P1308" s="210" t="s">
        <v>8</v>
      </c>
      <c r="Q1308" s="211"/>
      <c r="S1308" s="216" t="s">
        <v>91</v>
      </c>
      <c r="T1308" s="217"/>
      <c r="U1308" s="218" t="s">
        <v>92</v>
      </c>
      <c r="V1308" s="219"/>
      <c r="W1308" s="22"/>
      <c r="X1308" s="208" t="s">
        <v>93</v>
      </c>
      <c r="Y1308" s="209"/>
      <c r="Z1308" s="210" t="s">
        <v>94</v>
      </c>
      <c r="AA1308" s="211"/>
      <c r="AB1308" s="22"/>
      <c r="AC1308" s="216" t="s">
        <v>3</v>
      </c>
      <c r="AD1308" s="217"/>
      <c r="AE1308" s="218" t="s">
        <v>2</v>
      </c>
      <c r="AF1308" s="219"/>
      <c r="AG1308" s="22"/>
      <c r="AH1308" s="208" t="s">
        <v>95</v>
      </c>
      <c r="AI1308" s="209"/>
      <c r="AJ1308" s="210" t="s">
        <v>96</v>
      </c>
      <c r="AK1308" s="211"/>
      <c r="AL1308" s="22"/>
      <c r="AM1308" s="216" t="s">
        <v>97</v>
      </c>
      <c r="AN1308" s="217"/>
      <c r="AO1308" s="218" t="s">
        <v>98</v>
      </c>
      <c r="AP1308" s="219"/>
      <c r="AR1308" s="208" t="s">
        <v>99</v>
      </c>
      <c r="AS1308" s="209"/>
      <c r="AT1308" s="210" t="s">
        <v>100</v>
      </c>
      <c r="AU1308" s="211"/>
      <c r="AW1308" s="48" t="s">
        <v>10</v>
      </c>
      <c r="AY1308" s="139" t="s">
        <v>47</v>
      </c>
      <c r="AZ1308" s="13"/>
      <c r="BA1308" s="36"/>
      <c r="BB1308" s="36"/>
      <c r="BC1308" s="36"/>
      <c r="BD1308" s="36"/>
    </row>
    <row r="1309" spans="2:56" ht="18.600000000000001" customHeight="1" thickTop="1" thickBot="1">
      <c r="D1309" s="1">
        <v>0</v>
      </c>
      <c r="E1309" s="8">
        <f t="shared" ref="E1309" si="7527">$E$9*$B1306</f>
        <v>2.1194954000000004</v>
      </c>
      <c r="F1309" s="2">
        <v>1</v>
      </c>
      <c r="G1309" s="8">
        <v>0</v>
      </c>
      <c r="I1309" s="1">
        <v>0</v>
      </c>
      <c r="J1309" s="9">
        <v>0</v>
      </c>
      <c r="K1309" s="2">
        <v>1</v>
      </c>
      <c r="L1309" s="8">
        <v>0</v>
      </c>
      <c r="N1309" s="1">
        <f t="shared" ref="N1309" si="7528">D1309*I1306+F1309*I1309-E1309*J1306-G1309*J1309</f>
        <v>0</v>
      </c>
      <c r="O1309" s="9">
        <f t="shared" ref="O1309" si="7529">(D1309*J1306+E1309*I1306+F1309*J1309+G1309*I1309)</f>
        <v>2.1194954000000004</v>
      </c>
      <c r="P1309" s="2">
        <f t="shared" ref="P1309" si="7530">D1309*K1306+F1309*K1309-E1309*L1306-G1309*L1309</f>
        <v>3.4471570163619236</v>
      </c>
      <c r="Q1309" s="8">
        <f t="shared" ref="Q1309" si="7531">(D1309*L1306+E1309*K1306+F1309*L1309+G1309*K1309)</f>
        <v>0</v>
      </c>
      <c r="S1309" s="1">
        <v>0</v>
      </c>
      <c r="T1309" s="8">
        <f t="shared" ref="T1309" si="7532">$T$9*$B1306</f>
        <v>4.5227446000000002</v>
      </c>
      <c r="U1309" s="2">
        <v>1</v>
      </c>
      <c r="V1309" s="8">
        <v>0</v>
      </c>
      <c r="X1309" s="1">
        <f t="shared" ref="X1309" si="7533">N1309*S1306+P1309*S1309-O1309*T1306-Q1309*T1309</f>
        <v>0</v>
      </c>
      <c r="Y1309" s="9">
        <f t="shared" ref="Y1309" si="7534">(N1309*T1306+O1309*S1306+P1309*T1309+Q1309*S1309)</f>
        <v>17.710106181103004</v>
      </c>
      <c r="Z1309" s="2">
        <f t="shared" ref="Z1309" si="7535">N1309*U1306+P1309*U1309-O1309*V1306-Q1309*V1309</f>
        <v>3.4471570163619236</v>
      </c>
      <c r="AA1309" s="8">
        <f t="shared" ref="AA1309" si="7536">(N1309*V1306+O1309*U1306+P1309*V1309+Q1309*U1309)</f>
        <v>0</v>
      </c>
      <c r="AB1309" s="22"/>
      <c r="AC1309" s="1">
        <v>0</v>
      </c>
      <c r="AD1309" s="9">
        <v>0</v>
      </c>
      <c r="AE1309" s="2">
        <v>1</v>
      </c>
      <c r="AF1309" s="8">
        <v>0</v>
      </c>
      <c r="AH1309" s="1">
        <f t="shared" ref="AH1309" si="7537">X1309*AC1306+Z1309*AC1309-Y1309*AD1306-AA1309*AD1309</f>
        <v>0</v>
      </c>
      <c r="AI1309" s="9">
        <f t="shared" ref="AI1309" si="7538">(X1309*AD1306+Y1309*AC1306+Z1309*AD1309+AA1309*AC1309)</f>
        <v>17.710106181103004</v>
      </c>
      <c r="AJ1309" s="2">
        <f t="shared" ref="AJ1309" si="7539">X1309*AE1306+Z1309*AE1309-Y1309*AF1306-AA1309*AF1309</f>
        <v>-50.249541348682477</v>
      </c>
      <c r="AK1309" s="8">
        <f t="shared" ref="AK1309" si="7540">(X1309*AF1306+Y1309*AE1306+Z1309*AF1309+AA1309*AE1309)</f>
        <v>0</v>
      </c>
      <c r="AM1309" s="20">
        <f t="shared" ref="AM1309" si="7541">1/$AN$9</f>
        <v>1</v>
      </c>
      <c r="AN1309" s="27">
        <v>0</v>
      </c>
      <c r="AO1309" s="21">
        <v>1</v>
      </c>
      <c r="AP1309" s="26">
        <v>0</v>
      </c>
      <c r="AR1309" s="1">
        <f t="shared" ref="AR1309" si="7542">AH1309*AM1306+AJ1309*AM1309-AI1309*AN1306-AK1309*AN1309</f>
        <v>-50.249541348682477</v>
      </c>
      <c r="AS1309" s="9">
        <f t="shared" ref="AS1309" si="7543">(AH1309*AN1306+AI1309*AM1306+AJ1309*AN1309+AK1309*AM1309)</f>
        <v>17.710106181103004</v>
      </c>
      <c r="AT1309" s="2">
        <f t="shared" ref="AT1309" si="7544">AH1309*AO1306+AJ1309*AO1309-AI1309*AP1306-AK1309*AP1309</f>
        <v>-50.249541348682477</v>
      </c>
      <c r="AU1309" s="8">
        <f t="shared" ref="AU1309" si="7545">(AH1309*AP1306+AI1309*AO1306+AJ1309*AP1309+AK1309*AO1309)</f>
        <v>0</v>
      </c>
      <c r="AW1309" s="49">
        <f t="shared" ref="AW1309" si="7546">(180/PI())*ATAN(-1*(AS1306/AR1306))</f>
        <v>-70.642632518079367</v>
      </c>
      <c r="AY1309" s="140">
        <f t="shared" ref="AY1309" si="7547">20*LOG(((1-(10^(AW1306/20)^2)*(1-((1-AY1306)/(1+AY1306))^2))^0.5))</f>
        <v>-4.1945964648224584E-3</v>
      </c>
      <c r="AZ1309" s="13"/>
      <c r="BA1309" s="36"/>
      <c r="BB1309" s="36"/>
      <c r="BC1309" s="36"/>
      <c r="BD1309" s="36"/>
    </row>
    <row r="1310" spans="2:56" ht="18.600000000000001" customHeight="1">
      <c r="AY1310" s="37"/>
    </row>
    <row r="1311" spans="2:56" ht="18.600000000000001" customHeight="1" thickBot="1">
      <c r="D1311" s="22" t="s">
        <v>60</v>
      </c>
      <c r="E1311" s="22"/>
      <c r="F1311" s="22"/>
      <c r="G1311" s="22"/>
      <c r="H1311" s="22"/>
      <c r="I1311" s="22" t="s">
        <v>61</v>
      </c>
      <c r="J1311" s="22"/>
      <c r="K1311" s="22"/>
      <c r="L1311" s="22"/>
      <c r="M1311" s="23"/>
      <c r="N1311" s="23"/>
      <c r="O1311" s="28" t="s">
        <v>62</v>
      </c>
      <c r="P1311" s="23"/>
      <c r="Q1311" s="23"/>
      <c r="R1311" s="23"/>
      <c r="S1311" s="22"/>
      <c r="T1311" s="22" t="s">
        <v>63</v>
      </c>
      <c r="U1311" s="23"/>
      <c r="V1311" s="23"/>
      <c r="W1311" s="23"/>
      <c r="X1311" s="23"/>
      <c r="Y1311" s="28" t="s">
        <v>64</v>
      </c>
      <c r="Z1311" s="23"/>
      <c r="AA1311" s="23"/>
      <c r="AB1311" s="23"/>
      <c r="AC1311" s="28" t="s">
        <v>65</v>
      </c>
      <c r="AD1311" s="22"/>
      <c r="AE1311" s="22"/>
      <c r="AF1311" s="22"/>
      <c r="AG1311" s="22"/>
      <c r="AH1311" s="23"/>
      <c r="AI1311" s="28" t="s">
        <v>66</v>
      </c>
      <c r="AJ1311" s="23"/>
      <c r="AK1311" s="23"/>
      <c r="AL1311" s="22"/>
      <c r="AM1311" s="28" t="s">
        <v>67</v>
      </c>
      <c r="AN1311" s="22"/>
      <c r="AO1311" s="23"/>
      <c r="AP1311" s="23"/>
      <c r="AQ1311" s="23"/>
      <c r="AR1311" s="23"/>
      <c r="AS1311" s="28" t="s">
        <v>68</v>
      </c>
      <c r="AT1311" s="23"/>
      <c r="AU1311" s="23"/>
    </row>
    <row r="1312" spans="2:56" ht="18.600000000000001" customHeight="1" thickBot="1">
      <c r="B1312" s="11"/>
      <c r="D1312" s="212" t="s">
        <v>69</v>
      </c>
      <c r="E1312" s="213"/>
      <c r="F1312" s="214" t="s">
        <v>70</v>
      </c>
      <c r="G1312" s="215"/>
      <c r="H1312" s="207"/>
      <c r="I1312" s="212" t="s">
        <v>71</v>
      </c>
      <c r="J1312" s="213"/>
      <c r="K1312" s="214" t="s">
        <v>72</v>
      </c>
      <c r="L1312" s="215"/>
      <c r="M1312" s="23"/>
      <c r="N1312" s="208" t="s">
        <v>73</v>
      </c>
      <c r="O1312" s="209"/>
      <c r="P1312" s="210" t="s">
        <v>74</v>
      </c>
      <c r="Q1312" s="211"/>
      <c r="R1312" s="23"/>
      <c r="S1312" s="212" t="s">
        <v>75</v>
      </c>
      <c r="T1312" s="213"/>
      <c r="U1312" s="214" t="s">
        <v>76</v>
      </c>
      <c r="V1312" s="215"/>
      <c r="W1312" s="22"/>
      <c r="X1312" s="208" t="s">
        <v>77</v>
      </c>
      <c r="Y1312" s="209"/>
      <c r="Z1312" s="210" t="s">
        <v>78</v>
      </c>
      <c r="AA1312" s="211"/>
      <c r="AB1312" s="22"/>
      <c r="AC1312" s="212" t="s">
        <v>79</v>
      </c>
      <c r="AD1312" s="213"/>
      <c r="AE1312" s="214" t="s">
        <v>80</v>
      </c>
      <c r="AF1312" s="215"/>
      <c r="AG1312" s="22"/>
      <c r="AH1312" s="208" t="s">
        <v>81</v>
      </c>
      <c r="AI1312" s="209"/>
      <c r="AJ1312" s="210" t="s">
        <v>82</v>
      </c>
      <c r="AK1312" s="211"/>
      <c r="AL1312" s="22"/>
      <c r="AM1312" s="212" t="s">
        <v>83</v>
      </c>
      <c r="AN1312" s="213"/>
      <c r="AO1312" s="214" t="s">
        <v>84</v>
      </c>
      <c r="AP1312" s="215"/>
      <c r="AQ1312" s="23"/>
      <c r="AR1312" s="208" t="s">
        <v>85</v>
      </c>
      <c r="AS1312" s="209"/>
      <c r="AT1312" s="210" t="s">
        <v>86</v>
      </c>
      <c r="AU1312" s="211"/>
      <c r="AW1312" s="29" t="s">
        <v>4</v>
      </c>
      <c r="AY1312" s="136" t="s">
        <v>46</v>
      </c>
      <c r="AZ1312" s="13"/>
      <c r="BA1312" s="36"/>
      <c r="BB1312" s="36"/>
      <c r="BC1312" s="36"/>
      <c r="BD1312" s="36"/>
    </row>
    <row r="1313" spans="2:56" ht="18.600000000000001" customHeight="1" thickTop="1" thickBot="1">
      <c r="B1313" s="40">
        <v>3.76</v>
      </c>
      <c r="D1313" s="1">
        <v>1</v>
      </c>
      <c r="E1313" s="7">
        <v>0</v>
      </c>
      <c r="F1313" s="2">
        <v>0</v>
      </c>
      <c r="G1313" s="8">
        <v>0</v>
      </c>
      <c r="I1313" s="1">
        <v>1</v>
      </c>
      <c r="J1313" s="9">
        <v>0</v>
      </c>
      <c r="K1313" s="2">
        <v>0</v>
      </c>
      <c r="L1313" s="9">
        <f t="shared" ref="L1313" si="7548">IF(0=(1-$J$9*$K$9*$B1313^2),10^14,$B1313*$K$9/(1-$J$9*$K$9*$B1313^2))</f>
        <v>-1.144568979048443</v>
      </c>
      <c r="N1313" s="1">
        <f t="shared" ref="N1313" si="7549">D1313*I1313+F1313*I1316-E1313*J1313-G1313*J1316</f>
        <v>1</v>
      </c>
      <c r="O1313" s="9">
        <f t="shared" ref="O1313" si="7550">(D1313*J1313+E1313*I1313+F1313*J1316+G1313*I1316)</f>
        <v>0</v>
      </c>
      <c r="P1313" s="2">
        <f t="shared" ref="P1313" si="7551">D1313*K1313+F1313*K1316-E1313*L1313-G1313*L1316</f>
        <v>0</v>
      </c>
      <c r="Q1313" s="8">
        <f t="shared" ref="Q1313" si="7552">(D1313*L1313+E1313*K1313+F1313*L1316+G1313*K1316)</f>
        <v>-1.144568979048443</v>
      </c>
      <c r="S1313" s="1">
        <v>1</v>
      </c>
      <c r="T1313" s="7">
        <v>0</v>
      </c>
      <c r="U1313" s="2">
        <v>0</v>
      </c>
      <c r="V1313" s="8">
        <v>0</v>
      </c>
      <c r="X1313" s="1">
        <f t="shared" ref="X1313" si="7553">N1313*S1313+P1313*S1316-O1313*T1313-Q1313*T1316</f>
        <v>6.2042754857323281</v>
      </c>
      <c r="Y1313" s="9">
        <f t="shared" ref="Y1313" si="7554">(N1313*T1313+O1313*S1313+P1313*T1316+Q1313*S1316)</f>
        <v>0</v>
      </c>
      <c r="Z1313" s="2">
        <f t="shared" ref="Z1313" si="7555">N1313*U1313+P1313*U1316-O1313*V1313-Q1313*V1316</f>
        <v>0</v>
      </c>
      <c r="AA1313" s="8">
        <f t="shared" ref="AA1313" si="7556">(N1313*V1313+O1313*U1313+P1313*V1316+Q1313*U1316)</f>
        <v>-1.144568979048443</v>
      </c>
      <c r="AB1313" s="22"/>
      <c r="AC1313" s="1">
        <v>1</v>
      </c>
      <c r="AD1313" s="9">
        <v>0</v>
      </c>
      <c r="AE1313" s="2">
        <v>0</v>
      </c>
      <c r="AF1313" s="9">
        <f t="shared" ref="AF1313" si="7557">$B1313*$AE$9</f>
        <v>3.0481943999999999</v>
      </c>
      <c r="AH1313" s="1">
        <f t="shared" ref="AH1313" si="7558">X1313*AC1313+Z1313*AC1316-Y1313*AD1313-AA1313*AD1316</f>
        <v>6.2042754857323281</v>
      </c>
      <c r="AI1313" s="9">
        <f t="shared" ref="AI1313" si="7559">(X1313*AD1313+Y1313*AC1313+Z1313*AD1316+AA1313*AC1316)</f>
        <v>0</v>
      </c>
      <c r="AJ1313" s="2">
        <f t="shared" ref="AJ1313" si="7560">X1313*AE1313+Z1313*AE1316-Y1313*AF1313-AA1313*AF1316</f>
        <v>0</v>
      </c>
      <c r="AK1313" s="8">
        <f t="shared" ref="AK1313" si="7561">(X1313*AF1313+Y1313*AE1313+Z1313*AF1316+AA1313*AE1316)</f>
        <v>17.767268812618116</v>
      </c>
      <c r="AM1313" s="18">
        <v>1</v>
      </c>
      <c r="AN1313" s="25">
        <v>0</v>
      </c>
      <c r="AO1313" s="14">
        <v>0</v>
      </c>
      <c r="AP1313" s="24">
        <v>0</v>
      </c>
      <c r="AR1313" s="1">
        <f t="shared" ref="AR1313" si="7562">AH1313*AM1313+AJ1313*AM1316-AI1313*AN1313-AK1313*AN1316</f>
        <v>6.2042754857323281</v>
      </c>
      <c r="AS1313" s="9">
        <f t="shared" ref="AS1313" si="7563">(AH1313*AN1313+AI1313*AM1313+AJ1313*AN1316+AK1313*AM1316)</f>
        <v>17.767268812618116</v>
      </c>
      <c r="AT1313" s="2">
        <f t="shared" ref="AT1313" si="7564">AH1313*AO1313+AJ1313*AO1316-AI1313*AP1313-AK1313*AP1316</f>
        <v>0</v>
      </c>
      <c r="AU1313" s="8">
        <f t="shared" ref="AU1313" si="7565">(AH1313*AP1313+AI1313*AO1313+AJ1313*AP1316+AK1313*AO1316)</f>
        <v>17.767268812618116</v>
      </c>
      <c r="AW1313" s="30">
        <f t="shared" ref="AW1313" si="7566">20*LOG(((1+$AN$9)/$AN$9)/((AR1313+AR1316)^2+(AS1313+AS1316)^2)^0.5)</f>
        <v>-29.090548050685872</v>
      </c>
      <c r="AY1313" s="137">
        <f t="shared" ref="AY1313" si="7567">((AR1313^2+AS1313^2)^0.5)/((AR1316^2+AS1316^2)^0.5)</f>
        <v>0.35018717018304829</v>
      </c>
      <c r="AZ1313" s="13"/>
      <c r="BA1313" s="36"/>
      <c r="BB1313" s="36"/>
      <c r="BC1313" s="36"/>
      <c r="BD1313" s="36"/>
    </row>
    <row r="1314" spans="2:56" ht="18.600000000000001" customHeight="1" thickBot="1">
      <c r="D1314" s="3"/>
      <c r="G1314" s="4"/>
      <c r="I1314" s="3"/>
      <c r="L1314" s="4"/>
      <c r="N1314" s="3"/>
      <c r="Q1314" s="4"/>
      <c r="S1314" s="3"/>
      <c r="V1314" s="4"/>
      <c r="X1314" s="3"/>
      <c r="AA1314" s="4"/>
      <c r="AC1314" s="3"/>
      <c r="AF1314" s="4"/>
      <c r="AH1314" s="3"/>
      <c r="AK1314" s="4"/>
      <c r="AM1314" s="18"/>
      <c r="AN1314" s="14"/>
      <c r="AO1314" s="14"/>
      <c r="AP1314" s="19"/>
      <c r="AR1314" s="3"/>
      <c r="AU1314" s="4"/>
      <c r="AY1314" s="138"/>
      <c r="AZ1314" s="13"/>
      <c r="BA1314" s="36"/>
      <c r="BB1314" s="36"/>
      <c r="BC1314" s="36"/>
      <c r="BD1314" s="36"/>
    </row>
    <row r="1315" spans="2:56" ht="18.600000000000001" customHeight="1" thickBot="1">
      <c r="D1315" s="216" t="s">
        <v>87</v>
      </c>
      <c r="E1315" s="217"/>
      <c r="F1315" s="218" t="s">
        <v>88</v>
      </c>
      <c r="G1315" s="219"/>
      <c r="H1315" s="207"/>
      <c r="I1315" s="216" t="s">
        <v>89</v>
      </c>
      <c r="J1315" s="217"/>
      <c r="K1315" s="218" t="s">
        <v>90</v>
      </c>
      <c r="L1315" s="219"/>
      <c r="N1315" s="208" t="s">
        <v>7</v>
      </c>
      <c r="O1315" s="209"/>
      <c r="P1315" s="210" t="s">
        <v>8</v>
      </c>
      <c r="Q1315" s="211"/>
      <c r="S1315" s="216" t="s">
        <v>91</v>
      </c>
      <c r="T1315" s="217"/>
      <c r="U1315" s="218" t="s">
        <v>92</v>
      </c>
      <c r="V1315" s="219"/>
      <c r="W1315" s="22"/>
      <c r="X1315" s="208" t="s">
        <v>93</v>
      </c>
      <c r="Y1315" s="209"/>
      <c r="Z1315" s="210" t="s">
        <v>94</v>
      </c>
      <c r="AA1315" s="211"/>
      <c r="AB1315" s="22"/>
      <c r="AC1315" s="216" t="s">
        <v>3</v>
      </c>
      <c r="AD1315" s="217"/>
      <c r="AE1315" s="218" t="s">
        <v>2</v>
      </c>
      <c r="AF1315" s="219"/>
      <c r="AG1315" s="22"/>
      <c r="AH1315" s="208" t="s">
        <v>95</v>
      </c>
      <c r="AI1315" s="209"/>
      <c r="AJ1315" s="210" t="s">
        <v>96</v>
      </c>
      <c r="AK1315" s="211"/>
      <c r="AL1315" s="22"/>
      <c r="AM1315" s="216" t="s">
        <v>97</v>
      </c>
      <c r="AN1315" s="217"/>
      <c r="AO1315" s="218" t="s">
        <v>98</v>
      </c>
      <c r="AP1315" s="219"/>
      <c r="AR1315" s="208" t="s">
        <v>99</v>
      </c>
      <c r="AS1315" s="209"/>
      <c r="AT1315" s="210" t="s">
        <v>100</v>
      </c>
      <c r="AU1315" s="211"/>
      <c r="AW1315" s="48" t="s">
        <v>10</v>
      </c>
      <c r="AY1315" s="139" t="s">
        <v>47</v>
      </c>
      <c r="AZ1315" s="13"/>
      <c r="BA1315" s="36"/>
      <c r="BB1315" s="36"/>
      <c r="BC1315" s="36"/>
      <c r="BD1315" s="36"/>
    </row>
    <row r="1316" spans="2:56" ht="18.600000000000001" customHeight="1" thickTop="1" thickBot="1">
      <c r="D1316" s="1">
        <v>0</v>
      </c>
      <c r="E1316" s="8">
        <f t="shared" ref="E1316" si="7568">$E$9*$B1313</f>
        <v>2.1308296000000002</v>
      </c>
      <c r="F1316" s="2">
        <v>1</v>
      </c>
      <c r="G1316" s="8">
        <v>0</v>
      </c>
      <c r="I1316" s="1">
        <v>0</v>
      </c>
      <c r="J1316" s="9">
        <v>0</v>
      </c>
      <c r="K1316" s="2">
        <v>1</v>
      </c>
      <c r="L1316" s="8">
        <v>0</v>
      </c>
      <c r="N1316" s="1">
        <f t="shared" ref="N1316" si="7569">D1316*I1313+F1316*I1316-E1316*J1313-G1316*J1316</f>
        <v>0</v>
      </c>
      <c r="O1316" s="9">
        <f t="shared" ref="O1316" si="7570">(D1316*J1313+E1316*I1313+F1316*J1316+G1316*I1316)</f>
        <v>2.1308296000000002</v>
      </c>
      <c r="P1316" s="2">
        <f t="shared" ref="P1316" si="7571">D1316*K1313+F1316*K1316-E1316*L1313-G1316*L1316</f>
        <v>3.4388814597982025</v>
      </c>
      <c r="Q1316" s="8">
        <f t="shared" ref="Q1316" si="7572">(D1316*L1313+E1316*K1313+F1316*L1316+G1316*K1316)</f>
        <v>0</v>
      </c>
      <c r="S1316" s="1">
        <v>0</v>
      </c>
      <c r="T1316" s="8">
        <f t="shared" ref="T1316" si="7573">$T$9*$B1313</f>
        <v>4.5469303999999999</v>
      </c>
      <c r="U1316" s="2">
        <v>1</v>
      </c>
      <c r="V1316" s="8">
        <v>0</v>
      </c>
      <c r="X1316" s="1">
        <f t="shared" ref="X1316" si="7574">N1316*S1313+P1316*S1316-O1316*T1313-Q1316*T1316</f>
        <v>0</v>
      </c>
      <c r="Y1316" s="9">
        <f t="shared" ref="Y1316" si="7575">(N1316*T1313+O1316*S1313+P1316*T1316+Q1316*S1316)</f>
        <v>17.767184251552827</v>
      </c>
      <c r="Z1316" s="2">
        <f t="shared" ref="Z1316" si="7576">N1316*U1313+P1316*U1316-O1316*V1313-Q1316*V1316</f>
        <v>3.4388814597982025</v>
      </c>
      <c r="AA1316" s="8">
        <f t="shared" ref="AA1316" si="7577">(N1316*V1313+O1316*U1313+P1316*V1316+Q1316*U1316)</f>
        <v>0</v>
      </c>
      <c r="AB1316" s="22"/>
      <c r="AC1316" s="1">
        <v>0</v>
      </c>
      <c r="AD1316" s="9">
        <v>0</v>
      </c>
      <c r="AE1316" s="2">
        <v>1</v>
      </c>
      <c r="AF1316" s="8">
        <v>0</v>
      </c>
      <c r="AH1316" s="1">
        <f t="shared" ref="AH1316" si="7578">X1316*AC1313+Z1316*AC1316-Y1316*AD1313-AA1316*AD1316</f>
        <v>0</v>
      </c>
      <c r="AI1316" s="9">
        <f t="shared" ref="AI1316" si="7579">(X1316*AD1313+Y1316*AC1313+Z1316*AD1316+AA1316*AC1316)</f>
        <v>17.767184251552827</v>
      </c>
      <c r="AJ1316" s="2">
        <f t="shared" ref="AJ1316" si="7580">X1316*AE1313+Z1316*AE1316-Y1316*AF1313-AA1316*AF1316</f>
        <v>-50.718950079553309</v>
      </c>
      <c r="AK1316" s="8">
        <f t="shared" ref="AK1316" si="7581">(X1316*AF1313+Y1316*AE1313+Z1316*AF1316+AA1316*AE1316)</f>
        <v>0</v>
      </c>
      <c r="AM1316" s="20">
        <f t="shared" ref="AM1316" si="7582">1/$AN$9</f>
        <v>1</v>
      </c>
      <c r="AN1316" s="27">
        <v>0</v>
      </c>
      <c r="AO1316" s="21">
        <v>1</v>
      </c>
      <c r="AP1316" s="26">
        <v>0</v>
      </c>
      <c r="AR1316" s="1">
        <f t="shared" ref="AR1316" si="7583">AH1316*AM1313+AJ1316*AM1316-AI1316*AN1313-AK1316*AN1316</f>
        <v>-50.718950079553309</v>
      </c>
      <c r="AS1316" s="9">
        <f t="shared" ref="AS1316" si="7584">(AH1316*AN1313+AI1316*AM1313+AJ1316*AN1316+AK1316*AM1316)</f>
        <v>17.767184251552827</v>
      </c>
      <c r="AT1316" s="2">
        <f t="shared" ref="AT1316" si="7585">AH1316*AO1313+AJ1316*AO1316-AI1316*AP1313-AK1316*AP1316</f>
        <v>-50.718950079553309</v>
      </c>
      <c r="AU1316" s="8">
        <f t="shared" ref="AU1316" si="7586">(AH1316*AP1313+AI1316*AO1313+AJ1316*AP1316+AK1316*AO1316)</f>
        <v>0</v>
      </c>
      <c r="AW1316" s="49">
        <f t="shared" ref="AW1316" si="7587">(180/PI())*ATAN(-1*(AS1313/AR1313))</f>
        <v>-70.750955835605822</v>
      </c>
      <c r="AY1316" s="140">
        <f t="shared" ref="AY1316" si="7588">20*LOG(((1-(10^(AW1313/20)^2)*(1-((1-AY1313)/(1+AY1313))^2))^0.5))</f>
        <v>-4.1163052556089695E-3</v>
      </c>
      <c r="AZ1316" s="13"/>
      <c r="BA1316" s="36"/>
      <c r="BB1316" s="36"/>
      <c r="BC1316" s="36"/>
      <c r="BD1316" s="36"/>
    </row>
    <row r="1317" spans="2:56" ht="18.600000000000001" customHeight="1">
      <c r="AY1317" s="37"/>
    </row>
    <row r="1318" spans="2:56" ht="18.600000000000001" customHeight="1" thickBot="1">
      <c r="D1318" s="22" t="s">
        <v>60</v>
      </c>
      <c r="E1318" s="22"/>
      <c r="F1318" s="22"/>
      <c r="G1318" s="22"/>
      <c r="H1318" s="22"/>
      <c r="I1318" s="22" t="s">
        <v>61</v>
      </c>
      <c r="J1318" s="22"/>
      <c r="K1318" s="22"/>
      <c r="L1318" s="22"/>
      <c r="M1318" s="23"/>
      <c r="N1318" s="23"/>
      <c r="O1318" s="28" t="s">
        <v>62</v>
      </c>
      <c r="P1318" s="23"/>
      <c r="Q1318" s="23"/>
      <c r="R1318" s="23"/>
      <c r="S1318" s="22"/>
      <c r="T1318" s="22" t="s">
        <v>63</v>
      </c>
      <c r="U1318" s="23"/>
      <c r="V1318" s="23"/>
      <c r="W1318" s="23"/>
      <c r="X1318" s="23"/>
      <c r="Y1318" s="28" t="s">
        <v>64</v>
      </c>
      <c r="Z1318" s="23"/>
      <c r="AA1318" s="23"/>
      <c r="AB1318" s="23"/>
      <c r="AC1318" s="28" t="s">
        <v>65</v>
      </c>
      <c r="AD1318" s="22"/>
      <c r="AE1318" s="22"/>
      <c r="AF1318" s="22"/>
      <c r="AG1318" s="22"/>
      <c r="AH1318" s="23"/>
      <c r="AI1318" s="28" t="s">
        <v>66</v>
      </c>
      <c r="AJ1318" s="23"/>
      <c r="AK1318" s="23"/>
      <c r="AL1318" s="22"/>
      <c r="AM1318" s="28" t="s">
        <v>67</v>
      </c>
      <c r="AN1318" s="22"/>
      <c r="AO1318" s="23"/>
      <c r="AP1318" s="23"/>
      <c r="AQ1318" s="23"/>
      <c r="AR1318" s="23"/>
      <c r="AS1318" s="28" t="s">
        <v>68</v>
      </c>
      <c r="AT1318" s="23"/>
      <c r="AU1318" s="23"/>
    </row>
    <row r="1319" spans="2:56" ht="18.600000000000001" customHeight="1" thickBot="1">
      <c r="B1319" s="11"/>
      <c r="D1319" s="212" t="s">
        <v>69</v>
      </c>
      <c r="E1319" s="213"/>
      <c r="F1319" s="214" t="s">
        <v>70</v>
      </c>
      <c r="G1319" s="215"/>
      <c r="H1319" s="207"/>
      <c r="I1319" s="212" t="s">
        <v>71</v>
      </c>
      <c r="J1319" s="213"/>
      <c r="K1319" s="214" t="s">
        <v>72</v>
      </c>
      <c r="L1319" s="215"/>
      <c r="M1319" s="23"/>
      <c r="N1319" s="208" t="s">
        <v>73</v>
      </c>
      <c r="O1319" s="209"/>
      <c r="P1319" s="210" t="s">
        <v>74</v>
      </c>
      <c r="Q1319" s="211"/>
      <c r="R1319" s="23"/>
      <c r="S1319" s="212" t="s">
        <v>75</v>
      </c>
      <c r="T1319" s="213"/>
      <c r="U1319" s="214" t="s">
        <v>76</v>
      </c>
      <c r="V1319" s="215"/>
      <c r="W1319" s="22"/>
      <c r="X1319" s="208" t="s">
        <v>77</v>
      </c>
      <c r="Y1319" s="209"/>
      <c r="Z1319" s="210" t="s">
        <v>78</v>
      </c>
      <c r="AA1319" s="211"/>
      <c r="AB1319" s="22"/>
      <c r="AC1319" s="212" t="s">
        <v>79</v>
      </c>
      <c r="AD1319" s="213"/>
      <c r="AE1319" s="214" t="s">
        <v>80</v>
      </c>
      <c r="AF1319" s="215"/>
      <c r="AG1319" s="22"/>
      <c r="AH1319" s="208" t="s">
        <v>81</v>
      </c>
      <c r="AI1319" s="209"/>
      <c r="AJ1319" s="210" t="s">
        <v>82</v>
      </c>
      <c r="AK1319" s="211"/>
      <c r="AL1319" s="22"/>
      <c r="AM1319" s="212" t="s">
        <v>83</v>
      </c>
      <c r="AN1319" s="213"/>
      <c r="AO1319" s="214" t="s">
        <v>84</v>
      </c>
      <c r="AP1319" s="215"/>
      <c r="AQ1319" s="23"/>
      <c r="AR1319" s="208" t="s">
        <v>85</v>
      </c>
      <c r="AS1319" s="209"/>
      <c r="AT1319" s="210" t="s">
        <v>86</v>
      </c>
      <c r="AU1319" s="211"/>
      <c r="AW1319" s="29" t="s">
        <v>4</v>
      </c>
      <c r="AY1319" s="136" t="s">
        <v>46</v>
      </c>
      <c r="AZ1319" s="13"/>
      <c r="BA1319" s="36"/>
      <c r="BB1319" s="36"/>
      <c r="BC1319" s="36"/>
      <c r="BD1319" s="36"/>
    </row>
    <row r="1320" spans="2:56" ht="18.600000000000001" customHeight="1" thickTop="1" thickBot="1">
      <c r="B1320" s="40">
        <v>3.78</v>
      </c>
      <c r="D1320" s="1">
        <v>1</v>
      </c>
      <c r="E1320" s="7">
        <v>0</v>
      </c>
      <c r="F1320" s="2">
        <v>0</v>
      </c>
      <c r="G1320" s="8">
        <v>0</v>
      </c>
      <c r="I1320" s="1">
        <v>1</v>
      </c>
      <c r="J1320" s="9">
        <v>0</v>
      </c>
      <c r="K1320" s="2">
        <v>0</v>
      </c>
      <c r="L1320" s="9">
        <f t="shared" ref="L1320" si="7589">IF(0=(1-$J$9*$K$9*$B1320^2),10^14,$B1320*$K$9/(1-$J$9*$K$9*$B1320^2))</f>
        <v>-1.134736466473661</v>
      </c>
      <c r="N1320" s="1">
        <f t="shared" ref="N1320" si="7590">D1320*I1320+F1320*I1323-E1320*J1320-G1320*J1323</f>
        <v>1</v>
      </c>
      <c r="O1320" s="9">
        <f t="shared" ref="O1320" si="7591">(D1320*J1320+E1320*I1320+F1320*J1323+G1320*I1323)</f>
        <v>0</v>
      </c>
      <c r="P1320" s="2">
        <f t="shared" ref="P1320" si="7592">D1320*K1320+F1320*K1323-E1320*L1320-G1320*L1323</f>
        <v>0</v>
      </c>
      <c r="Q1320" s="8">
        <f t="shared" ref="Q1320" si="7593">(D1320*L1320+E1320*K1320+F1320*L1323+G1320*K1323)</f>
        <v>-1.134736466473661</v>
      </c>
      <c r="S1320" s="1">
        <v>1</v>
      </c>
      <c r="T1320" s="7">
        <v>0</v>
      </c>
      <c r="U1320" s="2">
        <v>0</v>
      </c>
      <c r="V1320" s="8">
        <v>0</v>
      </c>
      <c r="X1320" s="1">
        <f t="shared" ref="X1320" si="7594">N1320*S1320+P1320*S1323-O1320*T1320-Q1320*T1323</f>
        <v>6.1870122446285079</v>
      </c>
      <c r="Y1320" s="9">
        <f t="shared" ref="Y1320" si="7595">(N1320*T1320+O1320*S1320+P1320*T1323+Q1320*S1323)</f>
        <v>0</v>
      </c>
      <c r="Z1320" s="2">
        <f t="shared" ref="Z1320" si="7596">N1320*U1320+P1320*U1323-O1320*V1320-Q1320*V1323</f>
        <v>0</v>
      </c>
      <c r="AA1320" s="8">
        <f t="shared" ref="AA1320" si="7597">(N1320*V1320+O1320*U1320+P1320*V1323+Q1320*U1323)</f>
        <v>-1.134736466473661</v>
      </c>
      <c r="AB1320" s="22"/>
      <c r="AC1320" s="1">
        <v>1</v>
      </c>
      <c r="AD1320" s="9">
        <v>0</v>
      </c>
      <c r="AE1320" s="2">
        <v>0</v>
      </c>
      <c r="AF1320" s="9">
        <f t="shared" ref="AF1320" si="7598">$B1320*$AE$9</f>
        <v>3.0644081999999999</v>
      </c>
      <c r="AH1320" s="1">
        <f t="shared" ref="AH1320" si="7599">X1320*AC1320+Z1320*AC1323-Y1320*AD1320-AA1320*AD1323</f>
        <v>6.1870122446285079</v>
      </c>
      <c r="AI1320" s="9">
        <f t="shared" ref="AI1320" si="7600">(X1320*AD1320+Y1320*AC1320+Z1320*AD1323+AA1320*AC1323)</f>
        <v>0</v>
      </c>
      <c r="AJ1320" s="2">
        <f t="shared" ref="AJ1320" si="7601">X1320*AE1320+Z1320*AE1323-Y1320*AF1320-AA1320*AF1323</f>
        <v>0</v>
      </c>
      <c r="AK1320" s="8">
        <f t="shared" ref="AK1320" si="7602">(X1320*AF1320+Y1320*AE1320+Z1320*AF1323+AA1320*AE1323)</f>
        <v>17.824794589466343</v>
      </c>
      <c r="AM1320" s="18">
        <v>1</v>
      </c>
      <c r="AN1320" s="25">
        <v>0</v>
      </c>
      <c r="AO1320" s="14">
        <v>0</v>
      </c>
      <c r="AP1320" s="24">
        <v>0</v>
      </c>
      <c r="AR1320" s="1">
        <f t="shared" ref="AR1320" si="7603">AH1320*AM1320+AJ1320*AM1323-AI1320*AN1320-AK1320*AN1323</f>
        <v>6.1870122446285079</v>
      </c>
      <c r="AS1320" s="9">
        <f t="shared" ref="AS1320" si="7604">(AH1320*AN1320+AI1320*AM1320+AJ1320*AN1323+AK1320*AM1323)</f>
        <v>17.824794589466343</v>
      </c>
      <c r="AT1320" s="2">
        <f t="shared" ref="AT1320" si="7605">AH1320*AO1320+AJ1320*AO1323-AI1320*AP1320-AK1320*AP1323</f>
        <v>0</v>
      </c>
      <c r="AU1320" s="8">
        <f t="shared" ref="AU1320" si="7606">(AH1320*AP1320+AI1320*AO1320+AJ1320*AP1323+AK1320*AO1323)</f>
        <v>17.824794589466343</v>
      </c>
      <c r="AW1320" s="30">
        <f t="shared" ref="AW1320" si="7607">20*LOG(((1+$AN$9)/$AN$9)/((AR1320+AR1323)^2+(AS1320+AS1323)^2)^0.5)</f>
        <v>-29.159643275041986</v>
      </c>
      <c r="AY1320" s="137">
        <f t="shared" ref="AY1320" si="7608">((AR1320^2+AS1320^2)^0.5)/((AR1323^2+AS1323^2)^0.5)</f>
        <v>0.34808069781223283</v>
      </c>
      <c r="AZ1320" s="13"/>
      <c r="BA1320" s="36"/>
      <c r="BB1320" s="36"/>
      <c r="BC1320" s="36"/>
      <c r="BD1320" s="36"/>
    </row>
    <row r="1321" spans="2:56" ht="18.600000000000001" customHeight="1" thickBot="1">
      <c r="D1321" s="3"/>
      <c r="G1321" s="4"/>
      <c r="I1321" s="3"/>
      <c r="L1321" s="4"/>
      <c r="N1321" s="3"/>
      <c r="Q1321" s="4"/>
      <c r="S1321" s="3"/>
      <c r="V1321" s="4"/>
      <c r="X1321" s="3"/>
      <c r="AA1321" s="4"/>
      <c r="AC1321" s="3"/>
      <c r="AF1321" s="4"/>
      <c r="AH1321" s="3"/>
      <c r="AK1321" s="4"/>
      <c r="AM1321" s="18"/>
      <c r="AN1321" s="14"/>
      <c r="AO1321" s="14"/>
      <c r="AP1321" s="19"/>
      <c r="AR1321" s="3"/>
      <c r="AU1321" s="4"/>
      <c r="AY1321" s="138"/>
      <c r="AZ1321" s="13"/>
      <c r="BA1321" s="36"/>
      <c r="BB1321" s="36"/>
      <c r="BC1321" s="36"/>
      <c r="BD1321" s="36"/>
    </row>
    <row r="1322" spans="2:56" ht="18.600000000000001" customHeight="1" thickBot="1">
      <c r="D1322" s="216" t="s">
        <v>87</v>
      </c>
      <c r="E1322" s="217"/>
      <c r="F1322" s="218" t="s">
        <v>88</v>
      </c>
      <c r="G1322" s="219"/>
      <c r="H1322" s="207"/>
      <c r="I1322" s="216" t="s">
        <v>89</v>
      </c>
      <c r="J1322" s="217"/>
      <c r="K1322" s="218" t="s">
        <v>90</v>
      </c>
      <c r="L1322" s="219"/>
      <c r="N1322" s="208" t="s">
        <v>7</v>
      </c>
      <c r="O1322" s="209"/>
      <c r="P1322" s="210" t="s">
        <v>8</v>
      </c>
      <c r="Q1322" s="211"/>
      <c r="S1322" s="216" t="s">
        <v>91</v>
      </c>
      <c r="T1322" s="217"/>
      <c r="U1322" s="218" t="s">
        <v>92</v>
      </c>
      <c r="V1322" s="219"/>
      <c r="W1322" s="22"/>
      <c r="X1322" s="208" t="s">
        <v>93</v>
      </c>
      <c r="Y1322" s="209"/>
      <c r="Z1322" s="210" t="s">
        <v>94</v>
      </c>
      <c r="AA1322" s="211"/>
      <c r="AB1322" s="22"/>
      <c r="AC1322" s="216" t="s">
        <v>3</v>
      </c>
      <c r="AD1322" s="217"/>
      <c r="AE1322" s="218" t="s">
        <v>2</v>
      </c>
      <c r="AF1322" s="219"/>
      <c r="AG1322" s="22"/>
      <c r="AH1322" s="208" t="s">
        <v>95</v>
      </c>
      <c r="AI1322" s="209"/>
      <c r="AJ1322" s="210" t="s">
        <v>96</v>
      </c>
      <c r="AK1322" s="211"/>
      <c r="AL1322" s="22"/>
      <c r="AM1322" s="216" t="s">
        <v>97</v>
      </c>
      <c r="AN1322" s="217"/>
      <c r="AO1322" s="218" t="s">
        <v>98</v>
      </c>
      <c r="AP1322" s="219"/>
      <c r="AR1322" s="208" t="s">
        <v>99</v>
      </c>
      <c r="AS1322" s="209"/>
      <c r="AT1322" s="210" t="s">
        <v>100</v>
      </c>
      <c r="AU1322" s="211"/>
      <c r="AW1322" s="48" t="s">
        <v>10</v>
      </c>
      <c r="AY1322" s="139" t="s">
        <v>47</v>
      </c>
      <c r="AZ1322" s="13"/>
      <c r="BA1322" s="36"/>
      <c r="BB1322" s="36"/>
      <c r="BC1322" s="36"/>
      <c r="BD1322" s="36"/>
    </row>
    <row r="1323" spans="2:56" ht="18.600000000000001" customHeight="1" thickTop="1" thickBot="1">
      <c r="D1323" s="1">
        <v>0</v>
      </c>
      <c r="E1323" s="8">
        <f t="shared" ref="E1323" si="7609">$E$9*$B1320</f>
        <v>2.1421638000000001</v>
      </c>
      <c r="F1323" s="2">
        <v>1</v>
      </c>
      <c r="G1323" s="8">
        <v>0</v>
      </c>
      <c r="I1323" s="1">
        <v>0</v>
      </c>
      <c r="J1323" s="9">
        <v>0</v>
      </c>
      <c r="K1323" s="2">
        <v>1</v>
      </c>
      <c r="L1323" s="8">
        <v>0</v>
      </c>
      <c r="N1323" s="1">
        <f t="shared" ref="N1323" si="7610">D1323*I1320+F1323*I1323-E1323*J1320-G1323*J1323</f>
        <v>0</v>
      </c>
      <c r="O1323" s="9">
        <f t="shared" ref="O1323" si="7611">(D1323*J1320+E1323*I1320+F1323*J1323+G1323*I1323)</f>
        <v>2.1421638000000001</v>
      </c>
      <c r="P1323" s="2">
        <f t="shared" ref="P1323" si="7612">D1323*K1320+F1323*K1323-E1323*L1320-G1323*L1323</f>
        <v>3.4307913810197905</v>
      </c>
      <c r="Q1323" s="8">
        <f t="shared" ref="Q1323" si="7613">(D1323*L1320+E1323*K1320+F1323*L1323+G1323*K1323)</f>
        <v>0</v>
      </c>
      <c r="S1323" s="1">
        <v>0</v>
      </c>
      <c r="T1323" s="8">
        <f t="shared" ref="T1323" si="7614">$T$9*$B1320</f>
        <v>4.5711161999999996</v>
      </c>
      <c r="U1323" s="2">
        <v>1</v>
      </c>
      <c r="V1323" s="8">
        <v>0</v>
      </c>
      <c r="X1323" s="1">
        <f t="shared" ref="X1323" si="7615">N1323*S1320+P1323*S1323-O1323*T1320-Q1323*T1323</f>
        <v>0</v>
      </c>
      <c r="Y1323" s="9">
        <f t="shared" ref="Y1323" si="7616">(N1323*T1320+O1323*S1320+P1323*T1323+Q1323*S1323)</f>
        <v>17.824709860599935</v>
      </c>
      <c r="Z1323" s="2">
        <f t="shared" ref="Z1323" si="7617">N1323*U1320+P1323*U1323-O1323*V1320-Q1323*V1323</f>
        <v>3.4307913810197905</v>
      </c>
      <c r="AA1323" s="8">
        <f t="shared" ref="AA1323" si="7618">(N1323*V1320+O1323*U1320+P1323*V1323+Q1323*U1323)</f>
        <v>0</v>
      </c>
      <c r="AB1323" s="22"/>
      <c r="AC1323" s="1">
        <v>0</v>
      </c>
      <c r="AD1323" s="9">
        <v>0</v>
      </c>
      <c r="AE1323" s="2">
        <v>1</v>
      </c>
      <c r="AF1323" s="8">
        <v>0</v>
      </c>
      <c r="AH1323" s="1">
        <f t="shared" ref="AH1323" si="7619">X1323*AC1320+Z1323*AC1323-Y1323*AD1320-AA1323*AD1323</f>
        <v>0</v>
      </c>
      <c r="AI1323" s="9">
        <f t="shared" ref="AI1323" si="7620">(X1323*AD1320+Y1323*AC1320+Z1323*AD1323+AA1323*AC1323)</f>
        <v>17.824709860599935</v>
      </c>
      <c r="AJ1323" s="2">
        <f t="shared" ref="AJ1323" si="7621">X1323*AE1320+Z1323*AE1323-Y1323*AF1320-AA1323*AF1323</f>
        <v>-51.191395678423511</v>
      </c>
      <c r="AK1323" s="8">
        <f t="shared" ref="AK1323" si="7622">(X1323*AF1320+Y1323*AE1320+Z1323*AF1323+AA1323*AE1323)</f>
        <v>0</v>
      </c>
      <c r="AM1323" s="20">
        <f t="shared" ref="AM1323" si="7623">1/$AN$9</f>
        <v>1</v>
      </c>
      <c r="AN1323" s="27">
        <v>0</v>
      </c>
      <c r="AO1323" s="21">
        <v>1</v>
      </c>
      <c r="AP1323" s="26">
        <v>0</v>
      </c>
      <c r="AR1323" s="1">
        <f t="shared" ref="AR1323" si="7624">AH1323*AM1320+AJ1323*AM1323-AI1323*AN1320-AK1323*AN1323</f>
        <v>-51.191395678423511</v>
      </c>
      <c r="AS1323" s="9">
        <f t="shared" ref="AS1323" si="7625">(AH1323*AN1320+AI1323*AM1320+AJ1323*AN1323+AK1323*AM1323)</f>
        <v>17.824709860599935</v>
      </c>
      <c r="AT1323" s="2">
        <f t="shared" ref="AT1323" si="7626">AH1323*AO1320+AJ1323*AO1323-AI1323*AP1320-AK1323*AP1323</f>
        <v>-51.191395678423511</v>
      </c>
      <c r="AU1323" s="8">
        <f t="shared" ref="AU1323" si="7627">(AH1323*AP1320+AI1323*AO1320+AJ1323*AP1323+AK1323*AO1323)</f>
        <v>0</v>
      </c>
      <c r="AW1323" s="49">
        <f t="shared" ref="AW1323" si="7628">(180/PI())*ATAN(-1*(AS1320/AR1320))</f>
        <v>-70.858037441329444</v>
      </c>
      <c r="AY1323" s="140">
        <f t="shared" ref="AY1323" si="7629">20*LOG(((1-(10^(AW1320/20)^2)*(1-((1-AY1320)/(1+AY1320))^2))^0.5))</f>
        <v>-4.0395230980044671E-3</v>
      </c>
      <c r="AZ1323" s="13"/>
      <c r="BA1323" s="36"/>
      <c r="BB1323" s="36"/>
      <c r="BC1323" s="36"/>
      <c r="BD1323" s="36"/>
    </row>
    <row r="1324" spans="2:56" ht="18.600000000000001" customHeight="1">
      <c r="AY1324" s="37"/>
    </row>
    <row r="1325" spans="2:56" ht="18.600000000000001" customHeight="1" thickBot="1">
      <c r="D1325" s="22" t="s">
        <v>60</v>
      </c>
      <c r="E1325" s="22"/>
      <c r="F1325" s="22"/>
      <c r="G1325" s="22"/>
      <c r="H1325" s="22"/>
      <c r="I1325" s="22" t="s">
        <v>61</v>
      </c>
      <c r="J1325" s="22"/>
      <c r="K1325" s="22"/>
      <c r="L1325" s="22"/>
      <c r="M1325" s="23"/>
      <c r="N1325" s="23"/>
      <c r="O1325" s="28" t="s">
        <v>62</v>
      </c>
      <c r="P1325" s="23"/>
      <c r="Q1325" s="23"/>
      <c r="R1325" s="23"/>
      <c r="S1325" s="22"/>
      <c r="T1325" s="22" t="s">
        <v>63</v>
      </c>
      <c r="U1325" s="23"/>
      <c r="V1325" s="23"/>
      <c r="W1325" s="23"/>
      <c r="X1325" s="23"/>
      <c r="Y1325" s="28" t="s">
        <v>64</v>
      </c>
      <c r="Z1325" s="23"/>
      <c r="AA1325" s="23"/>
      <c r="AB1325" s="23"/>
      <c r="AC1325" s="28" t="s">
        <v>65</v>
      </c>
      <c r="AD1325" s="22"/>
      <c r="AE1325" s="22"/>
      <c r="AF1325" s="22"/>
      <c r="AG1325" s="22"/>
      <c r="AH1325" s="23"/>
      <c r="AI1325" s="28" t="s">
        <v>66</v>
      </c>
      <c r="AJ1325" s="23"/>
      <c r="AK1325" s="23"/>
      <c r="AL1325" s="22"/>
      <c r="AM1325" s="28" t="s">
        <v>67</v>
      </c>
      <c r="AN1325" s="22"/>
      <c r="AO1325" s="23"/>
      <c r="AP1325" s="23"/>
      <c r="AQ1325" s="23"/>
      <c r="AR1325" s="23"/>
      <c r="AS1325" s="28" t="s">
        <v>68</v>
      </c>
      <c r="AT1325" s="23"/>
      <c r="AU1325" s="23"/>
    </row>
    <row r="1326" spans="2:56" ht="18.600000000000001" customHeight="1" thickBot="1">
      <c r="B1326" s="11"/>
      <c r="D1326" s="212" t="s">
        <v>69</v>
      </c>
      <c r="E1326" s="213"/>
      <c r="F1326" s="214" t="s">
        <v>70</v>
      </c>
      <c r="G1326" s="215"/>
      <c r="H1326" s="207"/>
      <c r="I1326" s="212" t="s">
        <v>71</v>
      </c>
      <c r="J1326" s="213"/>
      <c r="K1326" s="214" t="s">
        <v>72</v>
      </c>
      <c r="L1326" s="215"/>
      <c r="M1326" s="23"/>
      <c r="N1326" s="208" t="s">
        <v>73</v>
      </c>
      <c r="O1326" s="209"/>
      <c r="P1326" s="210" t="s">
        <v>74</v>
      </c>
      <c r="Q1326" s="211"/>
      <c r="R1326" s="23"/>
      <c r="S1326" s="212" t="s">
        <v>75</v>
      </c>
      <c r="T1326" s="213"/>
      <c r="U1326" s="214" t="s">
        <v>76</v>
      </c>
      <c r="V1326" s="215"/>
      <c r="W1326" s="22"/>
      <c r="X1326" s="208" t="s">
        <v>77</v>
      </c>
      <c r="Y1326" s="209"/>
      <c r="Z1326" s="210" t="s">
        <v>78</v>
      </c>
      <c r="AA1326" s="211"/>
      <c r="AB1326" s="22"/>
      <c r="AC1326" s="212" t="s">
        <v>79</v>
      </c>
      <c r="AD1326" s="213"/>
      <c r="AE1326" s="214" t="s">
        <v>80</v>
      </c>
      <c r="AF1326" s="215"/>
      <c r="AG1326" s="22"/>
      <c r="AH1326" s="208" t="s">
        <v>81</v>
      </c>
      <c r="AI1326" s="209"/>
      <c r="AJ1326" s="210" t="s">
        <v>82</v>
      </c>
      <c r="AK1326" s="211"/>
      <c r="AL1326" s="22"/>
      <c r="AM1326" s="212" t="s">
        <v>83</v>
      </c>
      <c r="AN1326" s="213"/>
      <c r="AO1326" s="214" t="s">
        <v>84</v>
      </c>
      <c r="AP1326" s="215"/>
      <c r="AQ1326" s="23"/>
      <c r="AR1326" s="208" t="s">
        <v>85</v>
      </c>
      <c r="AS1326" s="209"/>
      <c r="AT1326" s="210" t="s">
        <v>86</v>
      </c>
      <c r="AU1326" s="211"/>
      <c r="AW1326" s="29" t="s">
        <v>4</v>
      </c>
      <c r="AY1326" s="136" t="s">
        <v>46</v>
      </c>
      <c r="AZ1326" s="13"/>
      <c r="BA1326" s="36"/>
      <c r="BB1326" s="36"/>
      <c r="BC1326" s="36"/>
      <c r="BD1326" s="36"/>
    </row>
    <row r="1327" spans="2:56" ht="18.600000000000001" customHeight="1" thickTop="1" thickBot="1">
      <c r="B1327" s="40">
        <v>3.8</v>
      </c>
      <c r="D1327" s="1">
        <v>1</v>
      </c>
      <c r="E1327" s="7">
        <v>0</v>
      </c>
      <c r="F1327" s="2">
        <v>0</v>
      </c>
      <c r="G1327" s="8">
        <v>0</v>
      </c>
      <c r="I1327" s="1">
        <v>1</v>
      </c>
      <c r="J1327" s="9">
        <v>0</v>
      </c>
      <c r="K1327" s="2">
        <v>0</v>
      </c>
      <c r="L1327" s="9">
        <f t="shared" ref="L1327" si="7630">IF(0=(1-$J$9*$K$9*$B1327^2),10^14,$B1327*$K$9/(1-$J$9*$K$9*$B1327^2))</f>
        <v>-1.1250908725177806</v>
      </c>
      <c r="N1327" s="1">
        <f t="shared" ref="N1327" si="7631">D1327*I1327+F1327*I1330-E1327*J1327-G1327*J1330</f>
        <v>1</v>
      </c>
      <c r="O1327" s="9">
        <f t="shared" ref="O1327" si="7632">(D1327*J1327+E1327*I1327+F1327*J1330+G1327*I1330)</f>
        <v>0</v>
      </c>
      <c r="P1327" s="2">
        <f t="shared" ref="P1327" si="7633">D1327*K1327+F1327*K1330-E1327*L1327-G1327*L1330</f>
        <v>0</v>
      </c>
      <c r="Q1327" s="8">
        <f t="shared" ref="Q1327" si="7634">(D1327*L1327+E1327*K1327+F1327*L1330+G1327*K1330)</f>
        <v>-1.1250908725177806</v>
      </c>
      <c r="S1327" s="1">
        <v>1</v>
      </c>
      <c r="T1327" s="7">
        <v>0</v>
      </c>
      <c r="U1327" s="2">
        <v>0</v>
      </c>
      <c r="V1327" s="8">
        <v>0</v>
      </c>
      <c r="X1327" s="1">
        <f t="shared" ref="X1327" si="7635">N1327*S1327+P1327*S1330-O1327*T1327-Q1327*T1330</f>
        <v>6.1701323366627019</v>
      </c>
      <c r="Y1327" s="9">
        <f t="shared" ref="Y1327" si="7636">(N1327*T1327+O1327*S1327+P1327*T1330+Q1327*S1330)</f>
        <v>0</v>
      </c>
      <c r="Z1327" s="2">
        <f t="shared" ref="Z1327" si="7637">N1327*U1327+P1327*U1330-O1327*V1327-Q1327*V1330</f>
        <v>0</v>
      </c>
      <c r="AA1327" s="8">
        <f t="shared" ref="AA1327" si="7638">(N1327*V1327+O1327*U1327+P1327*V1330+Q1327*U1330)</f>
        <v>-1.1250908725177806</v>
      </c>
      <c r="AB1327" s="22"/>
      <c r="AC1327" s="1">
        <v>1</v>
      </c>
      <c r="AD1327" s="9">
        <v>0</v>
      </c>
      <c r="AE1327" s="2">
        <v>0</v>
      </c>
      <c r="AF1327" s="9">
        <f t="shared" ref="AF1327" si="7639">$B1327*$AE$9</f>
        <v>3.080622</v>
      </c>
      <c r="AH1327" s="1">
        <f t="shared" ref="AH1327" si="7640">X1327*AC1327+Z1327*AC1330-Y1327*AD1327-AA1327*AD1330</f>
        <v>6.1701323366627019</v>
      </c>
      <c r="AI1327" s="9">
        <f t="shared" ref="AI1327" si="7641">(X1327*AD1327+Y1327*AC1327+Z1327*AD1330+AA1327*AC1330)</f>
        <v>0</v>
      </c>
      <c r="AJ1327" s="2">
        <f t="shared" ref="AJ1327" si="7642">X1327*AE1327+Z1327*AE1330-Y1327*AF1327-AA1327*AF1330</f>
        <v>0</v>
      </c>
      <c r="AK1327" s="8">
        <f t="shared" ref="AK1327" si="7643">(X1327*AF1327+Y1327*AE1327+Z1327*AF1330+AA1327*AE1330)</f>
        <v>17.882754546716743</v>
      </c>
      <c r="AM1327" s="18">
        <v>1</v>
      </c>
      <c r="AN1327" s="25">
        <v>0</v>
      </c>
      <c r="AO1327" s="14">
        <v>0</v>
      </c>
      <c r="AP1327" s="24">
        <v>0</v>
      </c>
      <c r="AR1327" s="1">
        <f t="shared" ref="AR1327" si="7644">AH1327*AM1327+AJ1327*AM1330-AI1327*AN1327-AK1327*AN1330</f>
        <v>6.1701323366627019</v>
      </c>
      <c r="AS1327" s="9">
        <f t="shared" ref="AS1327" si="7645">(AH1327*AN1327+AI1327*AM1327+AJ1327*AN1330+AK1327*AM1330)</f>
        <v>17.882754546716743</v>
      </c>
      <c r="AT1327" s="2">
        <f t="shared" ref="AT1327" si="7646">AH1327*AO1327+AJ1327*AO1330-AI1327*AP1327-AK1327*AP1330</f>
        <v>0</v>
      </c>
      <c r="AU1327" s="8">
        <f t="shared" ref="AU1327" si="7647">(AH1327*AP1327+AI1327*AO1327+AJ1327*AP1330+AK1327*AO1330)</f>
        <v>17.882754546716743</v>
      </c>
      <c r="AW1327" s="30">
        <f t="shared" ref="AW1327" si="7648">20*LOG(((1+$AN$9)/$AN$9)/((AR1327+AR1330)^2+(AS1327+AS1330)^2)^0.5)</f>
        <v>-29.228704857131568</v>
      </c>
      <c r="AY1327" s="137">
        <f t="shared" ref="AY1327" si="7649">((AR1327^2+AS1327^2)^0.5)/((AR1330^2+AS1330^2)^0.5)</f>
        <v>0.34600087943507901</v>
      </c>
      <c r="AZ1327" s="13"/>
      <c r="BA1327" s="36"/>
      <c r="BB1327" s="36"/>
      <c r="BC1327" s="36"/>
      <c r="BD1327" s="36"/>
    </row>
    <row r="1328" spans="2:56" ht="18.600000000000001" customHeight="1" thickBot="1">
      <c r="D1328" s="3"/>
      <c r="G1328" s="4"/>
      <c r="I1328" s="3"/>
      <c r="L1328" s="4"/>
      <c r="N1328" s="3"/>
      <c r="Q1328" s="4"/>
      <c r="S1328" s="3"/>
      <c r="V1328" s="4"/>
      <c r="X1328" s="3"/>
      <c r="AA1328" s="4"/>
      <c r="AC1328" s="3"/>
      <c r="AF1328" s="4"/>
      <c r="AH1328" s="3"/>
      <c r="AK1328" s="4"/>
      <c r="AM1328" s="18"/>
      <c r="AN1328" s="14"/>
      <c r="AO1328" s="14"/>
      <c r="AP1328" s="19"/>
      <c r="AR1328" s="3"/>
      <c r="AU1328" s="4"/>
      <c r="AY1328" s="138"/>
      <c r="AZ1328" s="13"/>
      <c r="BA1328" s="36"/>
      <c r="BB1328" s="36"/>
      <c r="BC1328" s="36"/>
      <c r="BD1328" s="36"/>
    </row>
    <row r="1329" spans="2:56" ht="18.600000000000001" customHeight="1" thickBot="1">
      <c r="D1329" s="216" t="s">
        <v>87</v>
      </c>
      <c r="E1329" s="217"/>
      <c r="F1329" s="218" t="s">
        <v>88</v>
      </c>
      <c r="G1329" s="219"/>
      <c r="H1329" s="207"/>
      <c r="I1329" s="216" t="s">
        <v>89</v>
      </c>
      <c r="J1329" s="217"/>
      <c r="K1329" s="218" t="s">
        <v>90</v>
      </c>
      <c r="L1329" s="219"/>
      <c r="N1329" s="208" t="s">
        <v>7</v>
      </c>
      <c r="O1329" s="209"/>
      <c r="P1329" s="210" t="s">
        <v>8</v>
      </c>
      <c r="Q1329" s="211"/>
      <c r="S1329" s="216" t="s">
        <v>91</v>
      </c>
      <c r="T1329" s="217"/>
      <c r="U1329" s="218" t="s">
        <v>92</v>
      </c>
      <c r="V1329" s="219"/>
      <c r="W1329" s="22"/>
      <c r="X1329" s="208" t="s">
        <v>93</v>
      </c>
      <c r="Y1329" s="209"/>
      <c r="Z1329" s="210" t="s">
        <v>94</v>
      </c>
      <c r="AA1329" s="211"/>
      <c r="AB1329" s="22"/>
      <c r="AC1329" s="216" t="s">
        <v>3</v>
      </c>
      <c r="AD1329" s="217"/>
      <c r="AE1329" s="218" t="s">
        <v>2</v>
      </c>
      <c r="AF1329" s="219"/>
      <c r="AG1329" s="22"/>
      <c r="AH1329" s="208" t="s">
        <v>95</v>
      </c>
      <c r="AI1329" s="209"/>
      <c r="AJ1329" s="210" t="s">
        <v>96</v>
      </c>
      <c r="AK1329" s="211"/>
      <c r="AL1329" s="22"/>
      <c r="AM1329" s="216" t="s">
        <v>97</v>
      </c>
      <c r="AN1329" s="217"/>
      <c r="AO1329" s="218" t="s">
        <v>98</v>
      </c>
      <c r="AP1329" s="219"/>
      <c r="AR1329" s="208" t="s">
        <v>99</v>
      </c>
      <c r="AS1329" s="209"/>
      <c r="AT1329" s="210" t="s">
        <v>100</v>
      </c>
      <c r="AU1329" s="211"/>
      <c r="AW1329" s="48" t="s">
        <v>10</v>
      </c>
      <c r="AY1329" s="139" t="s">
        <v>47</v>
      </c>
      <c r="AZ1329" s="13"/>
      <c r="BA1329" s="36"/>
      <c r="BB1329" s="36"/>
      <c r="BC1329" s="36"/>
      <c r="BD1329" s="36"/>
    </row>
    <row r="1330" spans="2:56" ht="18.600000000000001" customHeight="1" thickTop="1" thickBot="1">
      <c r="D1330" s="1">
        <v>0</v>
      </c>
      <c r="E1330" s="8">
        <f t="shared" ref="E1330" si="7650">$E$9*$B1327</f>
        <v>2.1534979999999999</v>
      </c>
      <c r="F1330" s="2">
        <v>1</v>
      </c>
      <c r="G1330" s="8">
        <v>0</v>
      </c>
      <c r="I1330" s="1">
        <v>0</v>
      </c>
      <c r="J1330" s="9">
        <v>0</v>
      </c>
      <c r="K1330" s="2">
        <v>1</v>
      </c>
      <c r="L1330" s="8">
        <v>0</v>
      </c>
      <c r="N1330" s="1">
        <f t="shared" ref="N1330" si="7651">D1330*I1327+F1330*I1330-E1330*J1327-G1330*J1330</f>
        <v>0</v>
      </c>
      <c r="O1330" s="9">
        <f t="shared" ref="O1330" si="7652">(D1330*J1327+E1330*I1327+F1330*J1330+G1330*I1330)</f>
        <v>2.1534979999999999</v>
      </c>
      <c r="P1330" s="2">
        <f t="shared" ref="P1330" si="7653">D1330*K1327+F1330*K1330-E1330*L1327-G1330*L1330</f>
        <v>3.4228809437852954</v>
      </c>
      <c r="Q1330" s="8">
        <f t="shared" ref="Q1330" si="7654">(D1330*L1327+E1330*K1327+F1330*L1330+G1330*K1330)</f>
        <v>0</v>
      </c>
      <c r="S1330" s="1">
        <v>0</v>
      </c>
      <c r="T1330" s="8">
        <f t="shared" ref="T1330" si="7655">$T$9*$B1327</f>
        <v>4.5953019999999993</v>
      </c>
      <c r="U1330" s="2">
        <v>1</v>
      </c>
      <c r="V1330" s="8">
        <v>0</v>
      </c>
      <c r="X1330" s="1">
        <f t="shared" ref="X1330" si="7656">N1330*S1327+P1330*S1330-O1330*T1327-Q1330*T1330</f>
        <v>0</v>
      </c>
      <c r="Y1330" s="9">
        <f t="shared" ref="Y1330" si="7657">(N1330*T1327+O1330*S1327+P1330*T1330+Q1330*S1330)</f>
        <v>17.882669646738453</v>
      </c>
      <c r="Z1330" s="2">
        <f t="shared" ref="Z1330" si="7658">N1330*U1327+P1330*U1330-O1330*V1327-Q1330*V1330</f>
        <v>3.4228809437852954</v>
      </c>
      <c r="AA1330" s="8">
        <f t="shared" ref="AA1330" si="7659">(N1330*V1327+O1330*U1327+P1330*V1330+Q1330*U1330)</f>
        <v>0</v>
      </c>
      <c r="AB1330" s="22"/>
      <c r="AC1330" s="1">
        <v>0</v>
      </c>
      <c r="AD1330" s="9">
        <v>0</v>
      </c>
      <c r="AE1330" s="2">
        <v>1</v>
      </c>
      <c r="AF1330" s="8">
        <v>0</v>
      </c>
      <c r="AH1330" s="1">
        <f t="shared" ref="AH1330" si="7660">X1330*AC1327+Z1330*AC1330-Y1330*AD1327-AA1330*AD1330</f>
        <v>0</v>
      </c>
      <c r="AI1330" s="9">
        <f t="shared" ref="AI1330" si="7661">(X1330*AD1327+Y1330*AC1327+Z1330*AD1330+AA1330*AC1330)</f>
        <v>17.882669646738453</v>
      </c>
      <c r="AJ1330" s="2">
        <f t="shared" ref="AJ1330" si="7662">X1330*AE1327+Z1330*AE1330-Y1330*AF1327-AA1330*AF1330</f>
        <v>-51.666864588689414</v>
      </c>
      <c r="AK1330" s="8">
        <f t="shared" ref="AK1330" si="7663">(X1330*AF1327+Y1330*AE1327+Z1330*AF1330+AA1330*AE1330)</f>
        <v>0</v>
      </c>
      <c r="AM1330" s="20">
        <f t="shared" ref="AM1330" si="7664">1/$AN$9</f>
        <v>1</v>
      </c>
      <c r="AN1330" s="27">
        <v>0</v>
      </c>
      <c r="AO1330" s="21">
        <v>1</v>
      </c>
      <c r="AP1330" s="26">
        <v>0</v>
      </c>
      <c r="AR1330" s="1">
        <f t="shared" ref="AR1330" si="7665">AH1330*AM1327+AJ1330*AM1330-AI1330*AN1327-AK1330*AN1330</f>
        <v>-51.666864588689414</v>
      </c>
      <c r="AS1330" s="9">
        <f t="shared" ref="AS1330" si="7666">(AH1330*AN1327+AI1330*AM1327+AJ1330*AN1330+AK1330*AM1330)</f>
        <v>17.882669646738453</v>
      </c>
      <c r="AT1330" s="2">
        <f t="shared" ref="AT1330" si="7667">AH1330*AO1327+AJ1330*AO1330-AI1330*AP1327-AK1330*AP1330</f>
        <v>-51.666864588689414</v>
      </c>
      <c r="AU1330" s="8">
        <f t="shared" ref="AU1330" si="7668">(AH1330*AP1327+AI1330*AO1327+AJ1330*AP1330+AK1330*AO1330)</f>
        <v>0</v>
      </c>
      <c r="AW1330" s="49">
        <f t="shared" ref="AW1330" si="7669">(180/PI())*ATAN(-1*(AS1327/AR1327))</f>
        <v>-70.963899240318796</v>
      </c>
      <c r="AY1330" s="140">
        <f t="shared" ref="AY1330" si="7670">20*LOG(((1-(10^(AW1327/20)^2)*(1-((1-AY1327)/(1+AY1327))^2))^0.5))</f>
        <v>-3.9642271224242624E-3</v>
      </c>
      <c r="AZ1330" s="13"/>
      <c r="BA1330" s="36"/>
      <c r="BB1330" s="36"/>
      <c r="BC1330" s="36"/>
      <c r="BD1330" s="36"/>
    </row>
    <row r="1331" spans="2:56" ht="18.600000000000001" customHeight="1">
      <c r="AY1331" s="37"/>
    </row>
    <row r="1332" spans="2:56" ht="18.600000000000001" customHeight="1" thickBot="1">
      <c r="D1332" s="22" t="s">
        <v>60</v>
      </c>
      <c r="E1332" s="22"/>
      <c r="F1332" s="22"/>
      <c r="G1332" s="22"/>
      <c r="H1332" s="22"/>
      <c r="I1332" s="22" t="s">
        <v>61</v>
      </c>
      <c r="J1332" s="22"/>
      <c r="K1332" s="22"/>
      <c r="L1332" s="22"/>
      <c r="M1332" s="23"/>
      <c r="N1332" s="23"/>
      <c r="O1332" s="28" t="s">
        <v>62</v>
      </c>
      <c r="P1332" s="23"/>
      <c r="Q1332" s="23"/>
      <c r="R1332" s="23"/>
      <c r="S1332" s="22"/>
      <c r="T1332" s="22" t="s">
        <v>63</v>
      </c>
      <c r="U1332" s="23"/>
      <c r="V1332" s="23"/>
      <c r="W1332" s="23"/>
      <c r="X1332" s="23"/>
      <c r="Y1332" s="28" t="s">
        <v>64</v>
      </c>
      <c r="Z1332" s="23"/>
      <c r="AA1332" s="23"/>
      <c r="AB1332" s="23"/>
      <c r="AC1332" s="28" t="s">
        <v>65</v>
      </c>
      <c r="AD1332" s="22"/>
      <c r="AE1332" s="22"/>
      <c r="AF1332" s="22"/>
      <c r="AG1332" s="22"/>
      <c r="AH1332" s="23"/>
      <c r="AI1332" s="28" t="s">
        <v>66</v>
      </c>
      <c r="AJ1332" s="23"/>
      <c r="AK1332" s="23"/>
      <c r="AL1332" s="22"/>
      <c r="AM1332" s="28" t="s">
        <v>67</v>
      </c>
      <c r="AN1332" s="22"/>
      <c r="AO1332" s="23"/>
      <c r="AP1332" s="23"/>
      <c r="AQ1332" s="23"/>
      <c r="AR1332" s="23"/>
      <c r="AS1332" s="28" t="s">
        <v>68</v>
      </c>
      <c r="AT1332" s="23"/>
      <c r="AU1332" s="23"/>
    </row>
    <row r="1333" spans="2:56" ht="18.600000000000001" customHeight="1" thickBot="1">
      <c r="B1333" s="11"/>
      <c r="D1333" s="212" t="s">
        <v>69</v>
      </c>
      <c r="E1333" s="213"/>
      <c r="F1333" s="214" t="s">
        <v>70</v>
      </c>
      <c r="G1333" s="215"/>
      <c r="H1333" s="207"/>
      <c r="I1333" s="212" t="s">
        <v>71</v>
      </c>
      <c r="J1333" s="213"/>
      <c r="K1333" s="214" t="s">
        <v>72</v>
      </c>
      <c r="L1333" s="215"/>
      <c r="M1333" s="23"/>
      <c r="N1333" s="208" t="s">
        <v>73</v>
      </c>
      <c r="O1333" s="209"/>
      <c r="P1333" s="210" t="s">
        <v>74</v>
      </c>
      <c r="Q1333" s="211"/>
      <c r="R1333" s="23"/>
      <c r="S1333" s="212" t="s">
        <v>75</v>
      </c>
      <c r="T1333" s="213"/>
      <c r="U1333" s="214" t="s">
        <v>76</v>
      </c>
      <c r="V1333" s="215"/>
      <c r="W1333" s="22"/>
      <c r="X1333" s="208" t="s">
        <v>77</v>
      </c>
      <c r="Y1333" s="209"/>
      <c r="Z1333" s="210" t="s">
        <v>78</v>
      </c>
      <c r="AA1333" s="211"/>
      <c r="AB1333" s="22"/>
      <c r="AC1333" s="212" t="s">
        <v>79</v>
      </c>
      <c r="AD1333" s="213"/>
      <c r="AE1333" s="214" t="s">
        <v>80</v>
      </c>
      <c r="AF1333" s="215"/>
      <c r="AG1333" s="22"/>
      <c r="AH1333" s="208" t="s">
        <v>81</v>
      </c>
      <c r="AI1333" s="209"/>
      <c r="AJ1333" s="210" t="s">
        <v>82</v>
      </c>
      <c r="AK1333" s="211"/>
      <c r="AL1333" s="22"/>
      <c r="AM1333" s="212" t="s">
        <v>83</v>
      </c>
      <c r="AN1333" s="213"/>
      <c r="AO1333" s="214" t="s">
        <v>84</v>
      </c>
      <c r="AP1333" s="215"/>
      <c r="AQ1333" s="23"/>
      <c r="AR1333" s="208" t="s">
        <v>85</v>
      </c>
      <c r="AS1333" s="209"/>
      <c r="AT1333" s="210" t="s">
        <v>86</v>
      </c>
      <c r="AU1333" s="211"/>
      <c r="AW1333" s="29" t="s">
        <v>4</v>
      </c>
      <c r="AY1333" s="136" t="s">
        <v>46</v>
      </c>
      <c r="AZ1333" s="13"/>
      <c r="BA1333" s="36"/>
      <c r="BB1333" s="36"/>
      <c r="BC1333" s="36"/>
      <c r="BD1333" s="36"/>
    </row>
    <row r="1334" spans="2:56" ht="18.600000000000001" customHeight="1" thickTop="1" thickBot="1">
      <c r="B1334" s="40">
        <v>3.82</v>
      </c>
      <c r="D1334" s="1">
        <v>1</v>
      </c>
      <c r="E1334" s="7">
        <v>0</v>
      </c>
      <c r="F1334" s="2">
        <v>0</v>
      </c>
      <c r="G1334" s="8">
        <v>0</v>
      </c>
      <c r="I1334" s="1">
        <v>1</v>
      </c>
      <c r="J1334" s="9">
        <v>0</v>
      </c>
      <c r="K1334" s="2">
        <v>0</v>
      </c>
      <c r="L1334" s="9">
        <f t="shared" ref="L1334" si="7671">IF(0=(1-$J$9*$K$9*$B1334^2),10^14,$B1334*$K$9/(1-$J$9*$K$9*$B1334^2))</f>
        <v>-1.1156266753411084</v>
      </c>
      <c r="N1334" s="1">
        <f t="shared" ref="N1334" si="7672">D1334*I1334+F1334*I1337-E1334*J1334-G1334*J1337</f>
        <v>1</v>
      </c>
      <c r="O1334" s="9">
        <f t="shared" ref="O1334" si="7673">(D1334*J1334+E1334*I1334+F1334*J1337+G1334*I1337)</f>
        <v>0</v>
      </c>
      <c r="P1334" s="2">
        <f t="shared" ref="P1334" si="7674">D1334*K1334+F1334*K1337-E1334*L1334-G1334*L1337</f>
        <v>0</v>
      </c>
      <c r="Q1334" s="8">
        <f t="shared" ref="Q1334" si="7675">(D1334*L1334+E1334*K1334+F1334*L1337+G1334*K1337)</f>
        <v>-1.1156266753411084</v>
      </c>
      <c r="S1334" s="1">
        <v>1</v>
      </c>
      <c r="T1334" s="7">
        <v>0</v>
      </c>
      <c r="U1334" s="2">
        <v>0</v>
      </c>
      <c r="V1334" s="8">
        <v>0</v>
      </c>
      <c r="X1334" s="1">
        <f t="shared" ref="X1334" si="7676">N1334*S1334+P1334*S1337-O1334*T1334-Q1334*T1337</f>
        <v>6.1536238160928107</v>
      </c>
      <c r="Y1334" s="9">
        <f t="shared" ref="Y1334" si="7677">(N1334*T1334+O1334*S1334+P1334*T1337+Q1334*S1337)</f>
        <v>0</v>
      </c>
      <c r="Z1334" s="2">
        <f t="shared" ref="Z1334" si="7678">N1334*U1334+P1334*U1337-O1334*V1334-Q1334*V1337</f>
        <v>0</v>
      </c>
      <c r="AA1334" s="8">
        <f t="shared" ref="AA1334" si="7679">(N1334*V1334+O1334*U1334+P1334*V1337+Q1334*U1337)</f>
        <v>-1.1156266753411084</v>
      </c>
      <c r="AB1334" s="22"/>
      <c r="AC1334" s="1">
        <v>1</v>
      </c>
      <c r="AD1334" s="9">
        <v>0</v>
      </c>
      <c r="AE1334" s="2">
        <v>0</v>
      </c>
      <c r="AF1334" s="9">
        <f t="shared" ref="AF1334" si="7680">$B1334*$AE$9</f>
        <v>3.0968358</v>
      </c>
      <c r="AH1334" s="1">
        <f t="shared" ref="AH1334" si="7681">X1334*AC1334+Z1334*AC1337-Y1334*AD1334-AA1334*AD1337</f>
        <v>6.1536238160928107</v>
      </c>
      <c r="AI1334" s="9">
        <f t="shared" ref="AI1334" si="7682">(X1334*AD1334+Y1334*AC1334+Z1334*AD1337+AA1334*AC1337)</f>
        <v>0</v>
      </c>
      <c r="AJ1334" s="2">
        <f t="shared" ref="AJ1334" si="7683">X1334*AE1334+Z1334*AE1337-Y1334*AF1334-AA1334*AF1337</f>
        <v>0</v>
      </c>
      <c r="AK1334" s="8">
        <f t="shared" ref="AK1334" si="7684">(X1334*AF1334+Y1334*AE1334+Z1334*AF1337+AA1334*AE1337)</f>
        <v>17.941135858067724</v>
      </c>
      <c r="AM1334" s="18">
        <v>1</v>
      </c>
      <c r="AN1334" s="25">
        <v>0</v>
      </c>
      <c r="AO1334" s="14">
        <v>0</v>
      </c>
      <c r="AP1334" s="24">
        <v>0</v>
      </c>
      <c r="AR1334" s="1">
        <f t="shared" ref="AR1334" si="7685">AH1334*AM1334+AJ1334*AM1337-AI1334*AN1334-AK1334*AN1337</f>
        <v>6.1536238160928107</v>
      </c>
      <c r="AS1334" s="9">
        <f t="shared" ref="AS1334" si="7686">(AH1334*AN1334+AI1334*AM1334+AJ1334*AN1337+AK1334*AM1337)</f>
        <v>17.941135858067724</v>
      </c>
      <c r="AT1334" s="2">
        <f t="shared" ref="AT1334" si="7687">AH1334*AO1334+AJ1334*AO1337-AI1334*AP1334-AK1334*AP1337</f>
        <v>0</v>
      </c>
      <c r="AU1334" s="8">
        <f t="shared" ref="AU1334" si="7688">(AH1334*AP1334+AI1334*AO1334+AJ1334*AP1337+AK1334*AO1337)</f>
        <v>17.941135858067724</v>
      </c>
      <c r="AW1334" s="30">
        <f t="shared" ref="AW1334" si="7689">20*LOG(((1+$AN$9)/$AN$9)/((AR1334+AR1337)^2+(AS1334+AS1337)^2)^0.5)</f>
        <v>-29.297725561854353</v>
      </c>
      <c r="AY1334" s="137">
        <f t="shared" ref="AY1334" si="7690">((AR1334^2+AS1334^2)^0.5)/((AR1337^2+AS1337^2)^0.5)</f>
        <v>0.34394718799939056</v>
      </c>
      <c r="AZ1334" s="13"/>
      <c r="BA1334" s="36"/>
      <c r="BB1334" s="36"/>
      <c r="BC1334" s="36"/>
      <c r="BD1334" s="36"/>
    </row>
    <row r="1335" spans="2:56" ht="18.600000000000001" customHeight="1" thickBot="1">
      <c r="D1335" s="3"/>
      <c r="G1335" s="4"/>
      <c r="I1335" s="3"/>
      <c r="L1335" s="4"/>
      <c r="N1335" s="3"/>
      <c r="Q1335" s="4"/>
      <c r="S1335" s="3"/>
      <c r="V1335" s="4"/>
      <c r="X1335" s="3"/>
      <c r="AA1335" s="4"/>
      <c r="AC1335" s="3"/>
      <c r="AF1335" s="4"/>
      <c r="AH1335" s="3"/>
      <c r="AK1335" s="4"/>
      <c r="AM1335" s="18"/>
      <c r="AN1335" s="14"/>
      <c r="AO1335" s="14"/>
      <c r="AP1335" s="19"/>
      <c r="AR1335" s="3"/>
      <c r="AU1335" s="4"/>
      <c r="AY1335" s="138"/>
      <c r="AZ1335" s="13"/>
      <c r="BA1335" s="36"/>
      <c r="BB1335" s="36"/>
      <c r="BC1335" s="36"/>
      <c r="BD1335" s="36"/>
    </row>
    <row r="1336" spans="2:56" ht="18.600000000000001" customHeight="1" thickBot="1">
      <c r="D1336" s="216" t="s">
        <v>87</v>
      </c>
      <c r="E1336" s="217"/>
      <c r="F1336" s="218" t="s">
        <v>88</v>
      </c>
      <c r="G1336" s="219"/>
      <c r="H1336" s="207"/>
      <c r="I1336" s="216" t="s">
        <v>89</v>
      </c>
      <c r="J1336" s="217"/>
      <c r="K1336" s="218" t="s">
        <v>90</v>
      </c>
      <c r="L1336" s="219"/>
      <c r="N1336" s="208" t="s">
        <v>7</v>
      </c>
      <c r="O1336" s="209"/>
      <c r="P1336" s="210" t="s">
        <v>8</v>
      </c>
      <c r="Q1336" s="211"/>
      <c r="S1336" s="216" t="s">
        <v>91</v>
      </c>
      <c r="T1336" s="217"/>
      <c r="U1336" s="218" t="s">
        <v>92</v>
      </c>
      <c r="V1336" s="219"/>
      <c r="W1336" s="22"/>
      <c r="X1336" s="208" t="s">
        <v>93</v>
      </c>
      <c r="Y1336" s="209"/>
      <c r="Z1336" s="210" t="s">
        <v>94</v>
      </c>
      <c r="AA1336" s="211"/>
      <c r="AB1336" s="22"/>
      <c r="AC1336" s="216" t="s">
        <v>3</v>
      </c>
      <c r="AD1336" s="217"/>
      <c r="AE1336" s="218" t="s">
        <v>2</v>
      </c>
      <c r="AF1336" s="219"/>
      <c r="AG1336" s="22"/>
      <c r="AH1336" s="208" t="s">
        <v>95</v>
      </c>
      <c r="AI1336" s="209"/>
      <c r="AJ1336" s="210" t="s">
        <v>96</v>
      </c>
      <c r="AK1336" s="211"/>
      <c r="AL1336" s="22"/>
      <c r="AM1336" s="216" t="s">
        <v>97</v>
      </c>
      <c r="AN1336" s="217"/>
      <c r="AO1336" s="218" t="s">
        <v>98</v>
      </c>
      <c r="AP1336" s="219"/>
      <c r="AR1336" s="208" t="s">
        <v>99</v>
      </c>
      <c r="AS1336" s="209"/>
      <c r="AT1336" s="210" t="s">
        <v>100</v>
      </c>
      <c r="AU1336" s="211"/>
      <c r="AW1336" s="48" t="s">
        <v>10</v>
      </c>
      <c r="AY1336" s="139" t="s">
        <v>47</v>
      </c>
      <c r="AZ1336" s="13"/>
      <c r="BA1336" s="36"/>
      <c r="BB1336" s="36"/>
      <c r="BC1336" s="36"/>
      <c r="BD1336" s="36"/>
    </row>
    <row r="1337" spans="2:56" ht="18.600000000000001" customHeight="1" thickTop="1" thickBot="1">
      <c r="D1337" s="1">
        <v>0</v>
      </c>
      <c r="E1337" s="8">
        <f t="shared" ref="E1337" si="7691">$E$9*$B1334</f>
        <v>2.1648322000000002</v>
      </c>
      <c r="F1337" s="2">
        <v>1</v>
      </c>
      <c r="G1337" s="8">
        <v>0</v>
      </c>
      <c r="I1337" s="1">
        <v>0</v>
      </c>
      <c r="J1337" s="9">
        <v>0</v>
      </c>
      <c r="K1337" s="2">
        <v>1</v>
      </c>
      <c r="L1337" s="8">
        <v>0</v>
      </c>
      <c r="N1337" s="1">
        <f t="shared" ref="N1337" si="7692">D1337*I1334+F1337*I1337-E1337*J1334-G1337*J1337</f>
        <v>0</v>
      </c>
      <c r="O1337" s="9">
        <f t="shared" ref="O1337" si="7693">(D1337*J1334+E1337*I1334+F1337*J1337+G1337*I1337)</f>
        <v>2.1648322000000002</v>
      </c>
      <c r="P1337" s="2">
        <f t="shared" ref="P1337" si="7694">D1337*K1334+F1337*K1337-E1337*L1334-G1337*L1337</f>
        <v>3.4151445499573776</v>
      </c>
      <c r="Q1337" s="8">
        <f t="shared" ref="Q1337" si="7695">(D1337*L1334+E1337*K1334+F1337*L1337+G1337*K1337)</f>
        <v>0</v>
      </c>
      <c r="S1337" s="1">
        <v>0</v>
      </c>
      <c r="T1337" s="8">
        <f t="shared" ref="T1337" si="7696">$T$9*$B1334</f>
        <v>4.6194877999999999</v>
      </c>
      <c r="U1337" s="2">
        <v>1</v>
      </c>
      <c r="V1337" s="8">
        <v>0</v>
      </c>
      <c r="X1337" s="1">
        <f t="shared" ref="X1337" si="7697">N1337*S1334+P1337*S1337-O1337*T1334-Q1337*T1337</f>
        <v>0</v>
      </c>
      <c r="Y1337" s="9">
        <f t="shared" ref="Y1337" si="7698">(N1337*T1334+O1337*S1334+P1337*T1337+Q1337*S1337)</f>
        <v>17.941050783764595</v>
      </c>
      <c r="Z1337" s="2">
        <f t="shared" ref="Z1337" si="7699">N1337*U1334+P1337*U1337-O1337*V1334-Q1337*V1337</f>
        <v>3.4151445499573776</v>
      </c>
      <c r="AA1337" s="8">
        <f t="shared" ref="AA1337" si="7700">(N1337*V1334+O1337*U1334+P1337*V1337+Q1337*U1337)</f>
        <v>0</v>
      </c>
      <c r="AB1337" s="22"/>
      <c r="AC1337" s="1">
        <v>0</v>
      </c>
      <c r="AD1337" s="9">
        <v>0</v>
      </c>
      <c r="AE1337" s="2">
        <v>1</v>
      </c>
      <c r="AF1337" s="8">
        <v>0</v>
      </c>
      <c r="AH1337" s="1">
        <f t="shared" ref="AH1337" si="7701">X1337*AC1334+Z1337*AC1337-Y1337*AD1334-AA1337*AD1337</f>
        <v>0</v>
      </c>
      <c r="AI1337" s="9">
        <f t="shared" ref="AI1337" si="7702">(X1337*AD1334+Y1337*AC1334+Z1337*AD1337+AA1337*AC1337)</f>
        <v>17.941050783764595</v>
      </c>
      <c r="AJ1337" s="2">
        <f t="shared" ref="AJ1337" si="7703">X1337*AE1334+Z1337*AE1337-Y1337*AF1334-AA1337*AF1337</f>
        <v>-52.145343806822879</v>
      </c>
      <c r="AK1337" s="8">
        <f t="shared" ref="AK1337" si="7704">(X1337*AF1334+Y1337*AE1334+Z1337*AF1337+AA1337*AE1337)</f>
        <v>0</v>
      </c>
      <c r="AM1337" s="20">
        <f t="shared" ref="AM1337" si="7705">1/$AN$9</f>
        <v>1</v>
      </c>
      <c r="AN1337" s="27">
        <v>0</v>
      </c>
      <c r="AO1337" s="21">
        <v>1</v>
      </c>
      <c r="AP1337" s="26">
        <v>0</v>
      </c>
      <c r="AR1337" s="1">
        <f t="shared" ref="AR1337" si="7706">AH1337*AM1334+AJ1337*AM1337-AI1337*AN1334-AK1337*AN1337</f>
        <v>-52.145343806822879</v>
      </c>
      <c r="AS1337" s="9">
        <f t="shared" ref="AS1337" si="7707">(AH1337*AN1334+AI1337*AM1334+AJ1337*AN1337+AK1337*AM1337)</f>
        <v>17.941050783764595</v>
      </c>
      <c r="AT1337" s="2">
        <f t="shared" ref="AT1337" si="7708">AH1337*AO1334+AJ1337*AO1337-AI1337*AP1334-AK1337*AP1337</f>
        <v>-52.145343806822879</v>
      </c>
      <c r="AU1337" s="8">
        <f t="shared" ref="AU1337" si="7709">(AH1337*AP1334+AI1337*AO1334+AJ1337*AP1337+AK1337*AO1337)</f>
        <v>0</v>
      </c>
      <c r="AW1337" s="49">
        <f t="shared" ref="AW1337" si="7710">(180/PI())*ATAN(-1*(AS1334/AR1334))</f>
        <v>-71.068562608983285</v>
      </c>
      <c r="AY1337" s="140">
        <f t="shared" ref="AY1337" si="7711">20*LOG(((1-(10^(AW1334/20)^2)*(1-((1-AY1334)/(1+AY1334))^2))^0.5))</f>
        <v>-3.8903941983694261E-3</v>
      </c>
      <c r="AZ1337" s="13"/>
      <c r="BA1337" s="36"/>
      <c r="BB1337" s="36"/>
      <c r="BC1337" s="36"/>
      <c r="BD1337" s="36"/>
    </row>
    <row r="1338" spans="2:56" ht="18.600000000000001" customHeight="1">
      <c r="AY1338" s="37"/>
    </row>
    <row r="1339" spans="2:56" ht="18.600000000000001" customHeight="1" thickBot="1">
      <c r="D1339" s="22" t="s">
        <v>60</v>
      </c>
      <c r="E1339" s="22"/>
      <c r="F1339" s="22"/>
      <c r="G1339" s="22"/>
      <c r="H1339" s="22"/>
      <c r="I1339" s="22" t="s">
        <v>61</v>
      </c>
      <c r="J1339" s="22"/>
      <c r="K1339" s="22"/>
      <c r="L1339" s="22"/>
      <c r="M1339" s="23"/>
      <c r="N1339" s="23"/>
      <c r="O1339" s="28" t="s">
        <v>62</v>
      </c>
      <c r="P1339" s="23"/>
      <c r="Q1339" s="23"/>
      <c r="R1339" s="23"/>
      <c r="S1339" s="22"/>
      <c r="T1339" s="22" t="s">
        <v>63</v>
      </c>
      <c r="U1339" s="23"/>
      <c r="V1339" s="23"/>
      <c r="W1339" s="23"/>
      <c r="X1339" s="23"/>
      <c r="Y1339" s="28" t="s">
        <v>64</v>
      </c>
      <c r="Z1339" s="23"/>
      <c r="AA1339" s="23"/>
      <c r="AB1339" s="23"/>
      <c r="AC1339" s="28" t="s">
        <v>65</v>
      </c>
      <c r="AD1339" s="22"/>
      <c r="AE1339" s="22"/>
      <c r="AF1339" s="22"/>
      <c r="AG1339" s="22"/>
      <c r="AH1339" s="23"/>
      <c r="AI1339" s="28" t="s">
        <v>66</v>
      </c>
      <c r="AJ1339" s="23"/>
      <c r="AK1339" s="23"/>
      <c r="AL1339" s="22"/>
      <c r="AM1339" s="28" t="s">
        <v>67</v>
      </c>
      <c r="AN1339" s="22"/>
      <c r="AO1339" s="23"/>
      <c r="AP1339" s="23"/>
      <c r="AQ1339" s="23"/>
      <c r="AR1339" s="23"/>
      <c r="AS1339" s="28" t="s">
        <v>68</v>
      </c>
      <c r="AT1339" s="23"/>
      <c r="AU1339" s="23"/>
    </row>
    <row r="1340" spans="2:56" ht="18.600000000000001" customHeight="1" thickBot="1">
      <c r="B1340" s="11"/>
      <c r="D1340" s="212" t="s">
        <v>69</v>
      </c>
      <c r="E1340" s="213"/>
      <c r="F1340" s="214" t="s">
        <v>70</v>
      </c>
      <c r="G1340" s="215"/>
      <c r="H1340" s="207"/>
      <c r="I1340" s="212" t="s">
        <v>71</v>
      </c>
      <c r="J1340" s="213"/>
      <c r="K1340" s="214" t="s">
        <v>72</v>
      </c>
      <c r="L1340" s="215"/>
      <c r="M1340" s="23"/>
      <c r="N1340" s="208" t="s">
        <v>73</v>
      </c>
      <c r="O1340" s="209"/>
      <c r="P1340" s="210" t="s">
        <v>74</v>
      </c>
      <c r="Q1340" s="211"/>
      <c r="R1340" s="23"/>
      <c r="S1340" s="212" t="s">
        <v>75</v>
      </c>
      <c r="T1340" s="213"/>
      <c r="U1340" s="214" t="s">
        <v>76</v>
      </c>
      <c r="V1340" s="215"/>
      <c r="W1340" s="22"/>
      <c r="X1340" s="208" t="s">
        <v>77</v>
      </c>
      <c r="Y1340" s="209"/>
      <c r="Z1340" s="210" t="s">
        <v>78</v>
      </c>
      <c r="AA1340" s="211"/>
      <c r="AB1340" s="22"/>
      <c r="AC1340" s="212" t="s">
        <v>79</v>
      </c>
      <c r="AD1340" s="213"/>
      <c r="AE1340" s="214" t="s">
        <v>80</v>
      </c>
      <c r="AF1340" s="215"/>
      <c r="AG1340" s="22"/>
      <c r="AH1340" s="208" t="s">
        <v>81</v>
      </c>
      <c r="AI1340" s="209"/>
      <c r="AJ1340" s="210" t="s">
        <v>82</v>
      </c>
      <c r="AK1340" s="211"/>
      <c r="AL1340" s="22"/>
      <c r="AM1340" s="212" t="s">
        <v>83</v>
      </c>
      <c r="AN1340" s="213"/>
      <c r="AO1340" s="214" t="s">
        <v>84</v>
      </c>
      <c r="AP1340" s="215"/>
      <c r="AQ1340" s="23"/>
      <c r="AR1340" s="208" t="s">
        <v>85</v>
      </c>
      <c r="AS1340" s="209"/>
      <c r="AT1340" s="210" t="s">
        <v>86</v>
      </c>
      <c r="AU1340" s="211"/>
      <c r="AW1340" s="29" t="s">
        <v>4</v>
      </c>
      <c r="AY1340" s="136" t="s">
        <v>46</v>
      </c>
      <c r="AZ1340" s="13"/>
      <c r="BA1340" s="36"/>
      <c r="BB1340" s="36"/>
      <c r="BC1340" s="36"/>
      <c r="BD1340" s="36"/>
    </row>
    <row r="1341" spans="2:56" ht="18.600000000000001" customHeight="1" thickTop="1" thickBot="1">
      <c r="B1341" s="40">
        <v>3.84</v>
      </c>
      <c r="D1341" s="1">
        <v>1</v>
      </c>
      <c r="E1341" s="7">
        <v>0</v>
      </c>
      <c r="F1341" s="2">
        <v>0</v>
      </c>
      <c r="G1341" s="8">
        <v>0</v>
      </c>
      <c r="I1341" s="1">
        <v>1</v>
      </c>
      <c r="J1341" s="9">
        <v>0</v>
      </c>
      <c r="K1341" s="2">
        <v>0</v>
      </c>
      <c r="L1341" s="9">
        <f t="shared" ref="L1341" si="7712">IF(0=(1-$J$9*$K$9*$B1341^2),10^14,$B1341*$K$9/(1-$J$9*$K$9*$B1341^2))</f>
        <v>-1.1063385720657788</v>
      </c>
      <c r="N1341" s="1">
        <f t="shared" ref="N1341" si="7713">D1341*I1341+F1341*I1344-E1341*J1341-G1341*J1344</f>
        <v>1</v>
      </c>
      <c r="O1341" s="9">
        <f t="shared" ref="O1341" si="7714">(D1341*J1341+E1341*I1341+F1341*J1344+G1341*I1344)</f>
        <v>0</v>
      </c>
      <c r="P1341" s="2">
        <f t="shared" ref="P1341" si="7715">D1341*K1341+F1341*K1344-E1341*L1341-G1341*L1344</f>
        <v>0</v>
      </c>
      <c r="Q1341" s="8">
        <f t="shared" ref="Q1341" si="7716">(D1341*L1341+E1341*K1341+F1341*L1344+G1341*K1344)</f>
        <v>-1.1063385720657788</v>
      </c>
      <c r="S1341" s="1">
        <v>1</v>
      </c>
      <c r="T1341" s="7">
        <v>0</v>
      </c>
      <c r="U1341" s="2">
        <v>0</v>
      </c>
      <c r="V1341" s="8">
        <v>0</v>
      </c>
      <c r="X1341" s="1">
        <f t="shared" ref="X1341" si="7717">N1341*S1341+P1341*S1344-O1341*T1341-Q1341*T1344</f>
        <v>6.1374752197635543</v>
      </c>
      <c r="Y1341" s="9">
        <f t="shared" ref="Y1341" si="7718">(N1341*T1341+O1341*S1341+P1341*T1344+Q1341*S1344)</f>
        <v>0</v>
      </c>
      <c r="Z1341" s="2">
        <f t="shared" ref="Z1341" si="7719">N1341*U1341+P1341*U1344-O1341*V1341-Q1341*V1344</f>
        <v>0</v>
      </c>
      <c r="AA1341" s="8">
        <f t="shared" ref="AA1341" si="7720">(N1341*V1341+O1341*U1341+P1341*V1344+Q1341*U1344)</f>
        <v>-1.1063385720657788</v>
      </c>
      <c r="AB1341" s="22"/>
      <c r="AC1341" s="1">
        <v>1</v>
      </c>
      <c r="AD1341" s="9">
        <v>0</v>
      </c>
      <c r="AE1341" s="2">
        <v>0</v>
      </c>
      <c r="AF1341" s="9">
        <f t="shared" ref="AF1341" si="7721">$B1341*$AE$9</f>
        <v>3.1130496000000001</v>
      </c>
      <c r="AH1341" s="1">
        <f t="shared" ref="AH1341" si="7722">X1341*AC1341+Z1341*AC1344-Y1341*AD1341-AA1341*AD1344</f>
        <v>6.1374752197635543</v>
      </c>
      <c r="AI1341" s="9">
        <f t="shared" ref="AI1341" si="7723">(X1341*AD1341+Y1341*AC1341+Z1341*AD1344+AA1341*AC1344)</f>
        <v>0</v>
      </c>
      <c r="AJ1341" s="2">
        <f t="shared" ref="AJ1341" si="7724">X1341*AE1341+Z1341*AE1344-Y1341*AF1341-AA1341*AF1344</f>
        <v>0</v>
      </c>
      <c r="AK1341" s="8">
        <f t="shared" ref="AK1341" si="7725">(X1341*AF1341+Y1341*AE1341+Z1341*AF1344+AA1341*AE1344)</f>
        <v>17.99992620582907</v>
      </c>
      <c r="AM1341" s="18">
        <v>1</v>
      </c>
      <c r="AN1341" s="25">
        <v>0</v>
      </c>
      <c r="AO1341" s="14">
        <v>0</v>
      </c>
      <c r="AP1341" s="24">
        <v>0</v>
      </c>
      <c r="AR1341" s="1">
        <f t="shared" ref="AR1341" si="7726">AH1341*AM1341+AJ1341*AM1344-AI1341*AN1341-AK1341*AN1344</f>
        <v>6.1374752197635543</v>
      </c>
      <c r="AS1341" s="9">
        <f t="shared" ref="AS1341" si="7727">(AH1341*AN1341+AI1341*AM1341+AJ1341*AN1344+AK1341*AM1344)</f>
        <v>17.99992620582907</v>
      </c>
      <c r="AT1341" s="2">
        <f t="shared" ref="AT1341" si="7728">AH1341*AO1341+AJ1341*AO1344-AI1341*AP1341-AK1341*AP1344</f>
        <v>0</v>
      </c>
      <c r="AU1341" s="8">
        <f t="shared" ref="AU1341" si="7729">(AH1341*AP1341+AI1341*AO1341+AJ1341*AP1344+AK1341*AO1344)</f>
        <v>17.99992620582907</v>
      </c>
      <c r="AW1341" s="30">
        <f t="shared" ref="AW1341" si="7730">20*LOG(((1+$AN$9)/$AN$9)/((AR1341+AR1344)^2+(AS1341+AS1344)^2)^0.5)</f>
        <v>-29.366698509660839</v>
      </c>
      <c r="AY1341" s="137">
        <f t="shared" ref="AY1341" si="7731">((AR1341^2+AS1341^2)^0.5)/((AR1344^2+AS1344^2)^0.5)</f>
        <v>0.34191911079568904</v>
      </c>
      <c r="AZ1341" s="13"/>
      <c r="BA1341" s="36"/>
      <c r="BB1341" s="36"/>
      <c r="BC1341" s="36"/>
      <c r="BD1341" s="36"/>
    </row>
    <row r="1342" spans="2:56" ht="18.600000000000001" customHeight="1" thickBot="1">
      <c r="D1342" s="3"/>
      <c r="G1342" s="4"/>
      <c r="I1342" s="3"/>
      <c r="L1342" s="4"/>
      <c r="N1342" s="3"/>
      <c r="Q1342" s="4"/>
      <c r="S1342" s="3"/>
      <c r="V1342" s="4"/>
      <c r="X1342" s="3"/>
      <c r="AA1342" s="4"/>
      <c r="AC1342" s="3"/>
      <c r="AF1342" s="4"/>
      <c r="AH1342" s="3"/>
      <c r="AK1342" s="4"/>
      <c r="AM1342" s="18"/>
      <c r="AN1342" s="14"/>
      <c r="AO1342" s="14"/>
      <c r="AP1342" s="19"/>
      <c r="AR1342" s="3"/>
      <c r="AU1342" s="4"/>
      <c r="AY1342" s="138"/>
      <c r="AZ1342" s="13"/>
      <c r="BA1342" s="36"/>
      <c r="BB1342" s="36"/>
      <c r="BC1342" s="36"/>
      <c r="BD1342" s="36"/>
    </row>
    <row r="1343" spans="2:56" ht="18.600000000000001" customHeight="1" thickBot="1">
      <c r="D1343" s="216" t="s">
        <v>87</v>
      </c>
      <c r="E1343" s="217"/>
      <c r="F1343" s="218" t="s">
        <v>88</v>
      </c>
      <c r="G1343" s="219"/>
      <c r="H1343" s="207"/>
      <c r="I1343" s="216" t="s">
        <v>89</v>
      </c>
      <c r="J1343" s="217"/>
      <c r="K1343" s="218" t="s">
        <v>90</v>
      </c>
      <c r="L1343" s="219"/>
      <c r="N1343" s="208" t="s">
        <v>7</v>
      </c>
      <c r="O1343" s="209"/>
      <c r="P1343" s="210" t="s">
        <v>8</v>
      </c>
      <c r="Q1343" s="211"/>
      <c r="S1343" s="216" t="s">
        <v>91</v>
      </c>
      <c r="T1343" s="217"/>
      <c r="U1343" s="218" t="s">
        <v>92</v>
      </c>
      <c r="V1343" s="219"/>
      <c r="W1343" s="22"/>
      <c r="X1343" s="208" t="s">
        <v>93</v>
      </c>
      <c r="Y1343" s="209"/>
      <c r="Z1343" s="210" t="s">
        <v>94</v>
      </c>
      <c r="AA1343" s="211"/>
      <c r="AB1343" s="22"/>
      <c r="AC1343" s="216" t="s">
        <v>3</v>
      </c>
      <c r="AD1343" s="217"/>
      <c r="AE1343" s="218" t="s">
        <v>2</v>
      </c>
      <c r="AF1343" s="219"/>
      <c r="AG1343" s="22"/>
      <c r="AH1343" s="208" t="s">
        <v>95</v>
      </c>
      <c r="AI1343" s="209"/>
      <c r="AJ1343" s="210" t="s">
        <v>96</v>
      </c>
      <c r="AK1343" s="211"/>
      <c r="AL1343" s="22"/>
      <c r="AM1343" s="216" t="s">
        <v>97</v>
      </c>
      <c r="AN1343" s="217"/>
      <c r="AO1343" s="218" t="s">
        <v>98</v>
      </c>
      <c r="AP1343" s="219"/>
      <c r="AR1343" s="208" t="s">
        <v>99</v>
      </c>
      <c r="AS1343" s="209"/>
      <c r="AT1343" s="210" t="s">
        <v>100</v>
      </c>
      <c r="AU1343" s="211"/>
      <c r="AW1343" s="48" t="s">
        <v>10</v>
      </c>
      <c r="AY1343" s="139" t="s">
        <v>47</v>
      </c>
      <c r="AZ1343" s="13"/>
      <c r="BA1343" s="36"/>
      <c r="BB1343" s="36"/>
      <c r="BC1343" s="36"/>
      <c r="BD1343" s="36"/>
    </row>
    <row r="1344" spans="2:56" ht="18.600000000000001" customHeight="1" thickTop="1" thickBot="1">
      <c r="D1344" s="1">
        <v>0</v>
      </c>
      <c r="E1344" s="8">
        <f t="shared" ref="E1344" si="7732">$E$9*$B1341</f>
        <v>2.1761664000000001</v>
      </c>
      <c r="F1344" s="2">
        <v>1</v>
      </c>
      <c r="G1344" s="8">
        <v>0</v>
      </c>
      <c r="I1344" s="1">
        <v>0</v>
      </c>
      <c r="J1344" s="9">
        <v>0</v>
      </c>
      <c r="K1344" s="2">
        <v>1</v>
      </c>
      <c r="L1344" s="8">
        <v>0</v>
      </c>
      <c r="N1344" s="1">
        <f t="shared" ref="N1344" si="7733">D1344*I1341+F1344*I1344-E1344*J1341-G1344*J1344</f>
        <v>0</v>
      </c>
      <c r="O1344" s="9">
        <f t="shared" ref="O1344" si="7734">(D1344*J1341+E1344*I1341+F1344*J1344+G1344*I1344)</f>
        <v>2.1761664000000001</v>
      </c>
      <c r="P1344" s="2">
        <f t="shared" ref="P1344" si="7735">D1344*K1341+F1344*K1344-E1344*L1341-G1344*L1344</f>
        <v>3.4075768275535263</v>
      </c>
      <c r="Q1344" s="8">
        <f t="shared" ref="Q1344" si="7736">(D1344*L1341+E1344*K1341+F1344*L1344+G1344*K1344)</f>
        <v>0</v>
      </c>
      <c r="S1344" s="1">
        <v>0</v>
      </c>
      <c r="T1344" s="8">
        <f t="shared" ref="T1344" si="7737">$T$9*$B1341</f>
        <v>4.6436735999999996</v>
      </c>
      <c r="U1344" s="2">
        <v>1</v>
      </c>
      <c r="V1344" s="8">
        <v>0</v>
      </c>
      <c r="X1344" s="1">
        <f t="shared" ref="X1344" si="7738">N1344*S1341+P1344*S1344-O1344*T1341-Q1344*T1344</f>
        <v>0</v>
      </c>
      <c r="Y1344" s="9">
        <f t="shared" ref="Y1344" si="7739">(N1344*T1341+O1344*S1341+P1344*T1344+Q1344*S1344)</f>
        <v>17.99984095408206</v>
      </c>
      <c r="Z1344" s="2">
        <f t="shared" ref="Z1344" si="7740">N1344*U1341+P1344*U1344-O1344*V1341-Q1344*V1344</f>
        <v>3.4075768275535263</v>
      </c>
      <c r="AA1344" s="8">
        <f t="shared" ref="AA1344" si="7741">(N1344*V1341+O1344*U1341+P1344*V1344+Q1344*U1344)</f>
        <v>0</v>
      </c>
      <c r="AB1344" s="22"/>
      <c r="AC1344" s="1">
        <v>0</v>
      </c>
      <c r="AD1344" s="9">
        <v>0</v>
      </c>
      <c r="AE1344" s="2">
        <v>1</v>
      </c>
      <c r="AF1344" s="8">
        <v>0</v>
      </c>
      <c r="AH1344" s="1">
        <f t="shared" ref="AH1344" si="7742">X1344*AC1341+Z1344*AC1344-Y1344*AD1341-AA1344*AD1344</f>
        <v>0</v>
      </c>
      <c r="AI1344" s="9">
        <f t="shared" ref="AI1344" si="7743">(X1344*AD1341+Y1344*AC1341+Z1344*AD1344+AA1344*AC1344)</f>
        <v>17.99984095408206</v>
      </c>
      <c r="AJ1344" s="2">
        <f t="shared" ref="AJ1344" si="7744">X1344*AE1341+Z1344*AE1344-Y1344*AF1341-AA1344*AF1344</f>
        <v>-52.626820854615254</v>
      </c>
      <c r="AK1344" s="8">
        <f t="shared" ref="AK1344" si="7745">(X1344*AF1341+Y1344*AE1341+Z1344*AF1344+AA1344*AE1344)</f>
        <v>0</v>
      </c>
      <c r="AM1344" s="20">
        <f t="shared" ref="AM1344" si="7746">1/$AN$9</f>
        <v>1</v>
      </c>
      <c r="AN1344" s="27">
        <v>0</v>
      </c>
      <c r="AO1344" s="21">
        <v>1</v>
      </c>
      <c r="AP1344" s="26">
        <v>0</v>
      </c>
      <c r="AR1344" s="1">
        <f t="shared" ref="AR1344" si="7747">AH1344*AM1341+AJ1344*AM1344-AI1344*AN1341-AK1344*AN1344</f>
        <v>-52.626820854615254</v>
      </c>
      <c r="AS1344" s="9">
        <f t="shared" ref="AS1344" si="7748">(AH1344*AN1341+AI1344*AM1341+AJ1344*AN1344+AK1344*AM1344)</f>
        <v>17.99984095408206</v>
      </c>
      <c r="AT1344" s="2">
        <f t="shared" ref="AT1344" si="7749">AH1344*AO1341+AJ1344*AO1344-AI1344*AP1341-AK1344*AP1344</f>
        <v>-52.626820854615254</v>
      </c>
      <c r="AU1344" s="8">
        <f t="shared" ref="AU1344" si="7750">(AH1344*AP1341+AI1344*AO1341+AJ1344*AP1344+AK1344*AO1344)</f>
        <v>0</v>
      </c>
      <c r="AW1344" s="49">
        <f t="shared" ref="AW1344" si="7751">(180/PI())*ATAN(-1*(AS1341/AR1341))</f>
        <v>-71.172048411406607</v>
      </c>
      <c r="AY1344" s="140">
        <f t="shared" ref="AY1344" si="7752">20*LOG(((1-(10^(AW1341/20)^2)*(1-((1-AY1341)/(1+AY1341))^2))^0.5))</f>
        <v>-3.8180009957339252E-3</v>
      </c>
      <c r="AZ1344" s="13"/>
      <c r="BA1344" s="36"/>
      <c r="BB1344" s="36"/>
      <c r="BC1344" s="36"/>
      <c r="BD1344" s="36"/>
    </row>
    <row r="1345" spans="2:56" ht="18.600000000000001" customHeight="1">
      <c r="AY1345" s="37"/>
    </row>
    <row r="1346" spans="2:56" ht="18.600000000000001" customHeight="1" thickBot="1">
      <c r="D1346" s="22" t="s">
        <v>60</v>
      </c>
      <c r="E1346" s="22"/>
      <c r="F1346" s="22"/>
      <c r="G1346" s="22"/>
      <c r="H1346" s="22"/>
      <c r="I1346" s="22" t="s">
        <v>61</v>
      </c>
      <c r="J1346" s="22"/>
      <c r="K1346" s="22"/>
      <c r="L1346" s="22"/>
      <c r="M1346" s="23"/>
      <c r="N1346" s="23"/>
      <c r="O1346" s="28" t="s">
        <v>62</v>
      </c>
      <c r="P1346" s="23"/>
      <c r="Q1346" s="23"/>
      <c r="R1346" s="23"/>
      <c r="S1346" s="22"/>
      <c r="T1346" s="22" t="s">
        <v>63</v>
      </c>
      <c r="U1346" s="23"/>
      <c r="V1346" s="23"/>
      <c r="W1346" s="23"/>
      <c r="X1346" s="23"/>
      <c r="Y1346" s="28" t="s">
        <v>64</v>
      </c>
      <c r="Z1346" s="23"/>
      <c r="AA1346" s="23"/>
      <c r="AB1346" s="23"/>
      <c r="AC1346" s="28" t="s">
        <v>65</v>
      </c>
      <c r="AD1346" s="22"/>
      <c r="AE1346" s="22"/>
      <c r="AF1346" s="22"/>
      <c r="AG1346" s="22"/>
      <c r="AH1346" s="23"/>
      <c r="AI1346" s="28" t="s">
        <v>66</v>
      </c>
      <c r="AJ1346" s="23"/>
      <c r="AK1346" s="23"/>
      <c r="AL1346" s="22"/>
      <c r="AM1346" s="28" t="s">
        <v>67</v>
      </c>
      <c r="AN1346" s="22"/>
      <c r="AO1346" s="23"/>
      <c r="AP1346" s="23"/>
      <c r="AQ1346" s="23"/>
      <c r="AR1346" s="23"/>
      <c r="AS1346" s="28" t="s">
        <v>68</v>
      </c>
      <c r="AT1346" s="23"/>
      <c r="AU1346" s="23"/>
    </row>
    <row r="1347" spans="2:56" ht="18.600000000000001" customHeight="1" thickBot="1">
      <c r="B1347" s="11"/>
      <c r="D1347" s="212" t="s">
        <v>69</v>
      </c>
      <c r="E1347" s="213"/>
      <c r="F1347" s="214" t="s">
        <v>70</v>
      </c>
      <c r="G1347" s="215"/>
      <c r="H1347" s="207"/>
      <c r="I1347" s="212" t="s">
        <v>71</v>
      </c>
      <c r="J1347" s="213"/>
      <c r="K1347" s="214" t="s">
        <v>72</v>
      </c>
      <c r="L1347" s="215"/>
      <c r="M1347" s="23"/>
      <c r="N1347" s="208" t="s">
        <v>73</v>
      </c>
      <c r="O1347" s="209"/>
      <c r="P1347" s="210" t="s">
        <v>74</v>
      </c>
      <c r="Q1347" s="211"/>
      <c r="R1347" s="23"/>
      <c r="S1347" s="212" t="s">
        <v>75</v>
      </c>
      <c r="T1347" s="213"/>
      <c r="U1347" s="214" t="s">
        <v>76</v>
      </c>
      <c r="V1347" s="215"/>
      <c r="W1347" s="22"/>
      <c r="X1347" s="208" t="s">
        <v>77</v>
      </c>
      <c r="Y1347" s="209"/>
      <c r="Z1347" s="210" t="s">
        <v>78</v>
      </c>
      <c r="AA1347" s="211"/>
      <c r="AB1347" s="22"/>
      <c r="AC1347" s="212" t="s">
        <v>79</v>
      </c>
      <c r="AD1347" s="213"/>
      <c r="AE1347" s="214" t="s">
        <v>80</v>
      </c>
      <c r="AF1347" s="215"/>
      <c r="AG1347" s="22"/>
      <c r="AH1347" s="208" t="s">
        <v>81</v>
      </c>
      <c r="AI1347" s="209"/>
      <c r="AJ1347" s="210" t="s">
        <v>82</v>
      </c>
      <c r="AK1347" s="211"/>
      <c r="AL1347" s="22"/>
      <c r="AM1347" s="212" t="s">
        <v>83</v>
      </c>
      <c r="AN1347" s="213"/>
      <c r="AO1347" s="214" t="s">
        <v>84</v>
      </c>
      <c r="AP1347" s="215"/>
      <c r="AQ1347" s="23"/>
      <c r="AR1347" s="208" t="s">
        <v>85</v>
      </c>
      <c r="AS1347" s="209"/>
      <c r="AT1347" s="210" t="s">
        <v>86</v>
      </c>
      <c r="AU1347" s="211"/>
      <c r="AW1347" s="29" t="s">
        <v>4</v>
      </c>
      <c r="AY1347" s="136" t="s">
        <v>46</v>
      </c>
      <c r="AZ1347" s="13"/>
      <c r="BA1347" s="36"/>
      <c r="BB1347" s="36"/>
      <c r="BC1347" s="36"/>
      <c r="BD1347" s="36"/>
    </row>
    <row r="1348" spans="2:56" ht="18.600000000000001" customHeight="1" thickTop="1" thickBot="1">
      <c r="B1348" s="40">
        <v>3.86</v>
      </c>
      <c r="D1348" s="1">
        <v>1</v>
      </c>
      <c r="E1348" s="7">
        <v>0</v>
      </c>
      <c r="F1348" s="2">
        <v>0</v>
      </c>
      <c r="G1348" s="8">
        <v>0</v>
      </c>
      <c r="I1348" s="1">
        <v>1</v>
      </c>
      <c r="J1348" s="9">
        <v>0</v>
      </c>
      <c r="K1348" s="2">
        <v>0</v>
      </c>
      <c r="L1348" s="9">
        <f t="shared" ref="L1348" si="7753">IF(0=(1-$J$9*$K$9*$B1348^2),10^14,$B1348*$K$9/(1-$J$9*$K$9*$B1348^2))</f>
        <v>-1.0972214679656962</v>
      </c>
      <c r="N1348" s="1">
        <f t="shared" ref="N1348" si="7754">D1348*I1348+F1348*I1351-E1348*J1348-G1348*J1351</f>
        <v>1</v>
      </c>
      <c r="O1348" s="9">
        <f t="shared" ref="O1348" si="7755">(D1348*J1348+E1348*I1348+F1348*J1351+G1348*I1351)</f>
        <v>0</v>
      </c>
      <c r="P1348" s="2">
        <f t="shared" ref="P1348" si="7756">D1348*K1348+F1348*K1351-E1348*L1348-G1348*L1351</f>
        <v>0</v>
      </c>
      <c r="Q1348" s="8">
        <f t="shared" ref="Q1348" si="7757">(D1348*L1348+E1348*K1348+F1348*L1351+G1348*K1351)</f>
        <v>-1.0972214679656962</v>
      </c>
      <c r="S1348" s="1">
        <v>1</v>
      </c>
      <c r="T1348" s="7">
        <v>0</v>
      </c>
      <c r="U1348" s="2">
        <v>0</v>
      </c>
      <c r="V1348" s="8">
        <v>0</v>
      </c>
      <c r="X1348" s="1">
        <f t="shared" ref="X1348" si="7758">N1348*S1348+P1348*S1351-O1348*T1348-Q1348*T1351</f>
        <v>6.1216755431254732</v>
      </c>
      <c r="Y1348" s="9">
        <f t="shared" ref="Y1348" si="7759">(N1348*T1348+O1348*S1348+P1348*T1351+Q1348*S1351)</f>
        <v>0</v>
      </c>
      <c r="Z1348" s="2">
        <f t="shared" ref="Z1348" si="7760">N1348*U1348+P1348*U1351-O1348*V1348-Q1348*V1351</f>
        <v>0</v>
      </c>
      <c r="AA1348" s="8">
        <f t="shared" ref="AA1348" si="7761">(N1348*V1348+O1348*U1348+P1348*V1351+Q1348*U1351)</f>
        <v>-1.0972214679656962</v>
      </c>
      <c r="AB1348" s="22"/>
      <c r="AC1348" s="1">
        <v>1</v>
      </c>
      <c r="AD1348" s="9">
        <v>0</v>
      </c>
      <c r="AE1348" s="2">
        <v>0</v>
      </c>
      <c r="AF1348" s="9">
        <f t="shared" ref="AF1348" si="7762">$B1348*$AE$9</f>
        <v>3.1292634000000001</v>
      </c>
      <c r="AH1348" s="1">
        <f t="shared" ref="AH1348" si="7763">X1348*AC1348+Z1348*AC1351-Y1348*AD1348-AA1348*AD1351</f>
        <v>6.1216755431254732</v>
      </c>
      <c r="AI1348" s="9">
        <f t="shared" ref="AI1348" si="7764">(X1348*AD1348+Y1348*AC1348+Z1348*AD1351+AA1348*AC1351)</f>
        <v>0</v>
      </c>
      <c r="AJ1348" s="2">
        <f t="shared" ref="AJ1348" si="7765">X1348*AE1348+Z1348*AE1351-Y1348*AF1348-AA1348*AF1351</f>
        <v>0</v>
      </c>
      <c r="AK1348" s="8">
        <f t="shared" ref="AK1348" si="7766">(X1348*AF1348+Y1348*AE1348+Z1348*AF1351+AA1348*AE1351)</f>
        <v>18.059113755811971</v>
      </c>
      <c r="AM1348" s="18">
        <v>1</v>
      </c>
      <c r="AN1348" s="25">
        <v>0</v>
      </c>
      <c r="AO1348" s="14">
        <v>0</v>
      </c>
      <c r="AP1348" s="24">
        <v>0</v>
      </c>
      <c r="AR1348" s="1">
        <f t="shared" ref="AR1348" si="7767">AH1348*AM1348+AJ1348*AM1351-AI1348*AN1348-AK1348*AN1351</f>
        <v>6.1216755431254732</v>
      </c>
      <c r="AS1348" s="9">
        <f t="shared" ref="AS1348" si="7768">(AH1348*AN1348+AI1348*AM1348+AJ1348*AN1351+AK1348*AM1351)</f>
        <v>18.059113755811971</v>
      </c>
      <c r="AT1348" s="2">
        <f t="shared" ref="AT1348" si="7769">AH1348*AO1348+AJ1348*AO1351-AI1348*AP1348-AK1348*AP1351</f>
        <v>0</v>
      </c>
      <c r="AU1348" s="8">
        <f t="shared" ref="AU1348" si="7770">(AH1348*AP1348+AI1348*AO1348+AJ1348*AP1351+AK1348*AO1351)</f>
        <v>18.059113755811971</v>
      </c>
      <c r="AW1348" s="30">
        <f t="shared" ref="AW1348" si="7771">20*LOG(((1+$AN$9)/$AN$9)/((AR1348+AR1351)^2+(AS1348+AS1351)^2)^0.5)</f>
        <v>-29.435617159220101</v>
      </c>
      <c r="AY1348" s="137">
        <f t="shared" ref="AY1348" si="7772">((AR1348^2+AS1348^2)^0.5)/((AR1351^2+AS1351^2)^0.5)</f>
        <v>0.33991614895761818</v>
      </c>
      <c r="AZ1348" s="13"/>
      <c r="BA1348" s="36"/>
      <c r="BB1348" s="36"/>
      <c r="BC1348" s="36"/>
      <c r="BD1348" s="36"/>
    </row>
    <row r="1349" spans="2:56" ht="18.600000000000001" customHeight="1" thickBot="1">
      <c r="D1349" s="3"/>
      <c r="G1349" s="4"/>
      <c r="I1349" s="3"/>
      <c r="L1349" s="4"/>
      <c r="N1349" s="3"/>
      <c r="Q1349" s="4"/>
      <c r="S1349" s="3"/>
      <c r="V1349" s="4"/>
      <c r="X1349" s="3"/>
      <c r="AA1349" s="4"/>
      <c r="AC1349" s="3"/>
      <c r="AF1349" s="4"/>
      <c r="AH1349" s="3"/>
      <c r="AK1349" s="4"/>
      <c r="AM1349" s="18"/>
      <c r="AN1349" s="14"/>
      <c r="AO1349" s="14"/>
      <c r="AP1349" s="19"/>
      <c r="AR1349" s="3"/>
      <c r="AU1349" s="4"/>
      <c r="AY1349" s="138"/>
      <c r="AZ1349" s="13"/>
      <c r="BA1349" s="36"/>
      <c r="BB1349" s="36"/>
      <c r="BC1349" s="36"/>
      <c r="BD1349" s="36"/>
    </row>
    <row r="1350" spans="2:56" ht="18.600000000000001" customHeight="1" thickBot="1">
      <c r="D1350" s="216" t="s">
        <v>87</v>
      </c>
      <c r="E1350" s="217"/>
      <c r="F1350" s="218" t="s">
        <v>88</v>
      </c>
      <c r="G1350" s="219"/>
      <c r="H1350" s="207"/>
      <c r="I1350" s="216" t="s">
        <v>89</v>
      </c>
      <c r="J1350" s="217"/>
      <c r="K1350" s="218" t="s">
        <v>90</v>
      </c>
      <c r="L1350" s="219"/>
      <c r="N1350" s="208" t="s">
        <v>7</v>
      </c>
      <c r="O1350" s="209"/>
      <c r="P1350" s="210" t="s">
        <v>8</v>
      </c>
      <c r="Q1350" s="211"/>
      <c r="S1350" s="216" t="s">
        <v>91</v>
      </c>
      <c r="T1350" s="217"/>
      <c r="U1350" s="218" t="s">
        <v>92</v>
      </c>
      <c r="V1350" s="219"/>
      <c r="W1350" s="22"/>
      <c r="X1350" s="208" t="s">
        <v>93</v>
      </c>
      <c r="Y1350" s="209"/>
      <c r="Z1350" s="210" t="s">
        <v>94</v>
      </c>
      <c r="AA1350" s="211"/>
      <c r="AB1350" s="22"/>
      <c r="AC1350" s="216" t="s">
        <v>3</v>
      </c>
      <c r="AD1350" s="217"/>
      <c r="AE1350" s="218" t="s">
        <v>2</v>
      </c>
      <c r="AF1350" s="219"/>
      <c r="AG1350" s="22"/>
      <c r="AH1350" s="208" t="s">
        <v>95</v>
      </c>
      <c r="AI1350" s="209"/>
      <c r="AJ1350" s="210" t="s">
        <v>96</v>
      </c>
      <c r="AK1350" s="211"/>
      <c r="AL1350" s="22"/>
      <c r="AM1350" s="216" t="s">
        <v>97</v>
      </c>
      <c r="AN1350" s="217"/>
      <c r="AO1350" s="218" t="s">
        <v>98</v>
      </c>
      <c r="AP1350" s="219"/>
      <c r="AR1350" s="208" t="s">
        <v>99</v>
      </c>
      <c r="AS1350" s="209"/>
      <c r="AT1350" s="210" t="s">
        <v>100</v>
      </c>
      <c r="AU1350" s="211"/>
      <c r="AW1350" s="48" t="s">
        <v>10</v>
      </c>
      <c r="AY1350" s="139" t="s">
        <v>47</v>
      </c>
      <c r="AZ1350" s="13"/>
      <c r="BA1350" s="36"/>
      <c r="BB1350" s="36"/>
      <c r="BC1350" s="36"/>
      <c r="BD1350" s="36"/>
    </row>
    <row r="1351" spans="2:56" ht="18.600000000000001" customHeight="1" thickTop="1" thickBot="1">
      <c r="D1351" s="1">
        <v>0</v>
      </c>
      <c r="E1351" s="8">
        <f t="shared" ref="E1351" si="7773">$E$9*$B1348</f>
        <v>2.1875005999999999</v>
      </c>
      <c r="F1351" s="2">
        <v>1</v>
      </c>
      <c r="G1351" s="8">
        <v>0</v>
      </c>
      <c r="I1351" s="1">
        <v>0</v>
      </c>
      <c r="J1351" s="9">
        <v>0</v>
      </c>
      <c r="K1351" s="2">
        <v>1</v>
      </c>
      <c r="L1351" s="8">
        <v>0</v>
      </c>
      <c r="N1351" s="1">
        <f t="shared" ref="N1351" si="7774">D1351*I1348+F1351*I1351-E1351*J1348-G1351*J1351</f>
        <v>0</v>
      </c>
      <c r="O1351" s="9">
        <f t="shared" ref="O1351" si="7775">(D1351*J1348+E1351*I1348+F1351*J1351+G1351*I1351)</f>
        <v>2.1875005999999999</v>
      </c>
      <c r="P1351" s="2">
        <f t="shared" ref="P1351" si="7776">D1351*K1348+F1351*K1351-E1351*L1348-G1351*L1351</f>
        <v>3.400172619507841</v>
      </c>
      <c r="Q1351" s="8">
        <f t="shared" ref="Q1351" si="7777">(D1351*L1348+E1351*K1348+F1351*L1351+G1351*K1351)</f>
        <v>0</v>
      </c>
      <c r="S1351" s="1">
        <v>0</v>
      </c>
      <c r="T1351" s="8">
        <f t="shared" ref="T1351" si="7778">$T$9*$B1348</f>
        <v>4.6678593999999993</v>
      </c>
      <c r="U1351" s="2">
        <v>1</v>
      </c>
      <c r="V1351" s="8">
        <v>0</v>
      </c>
      <c r="X1351" s="1">
        <f t="shared" ref="X1351" si="7779">N1351*S1348+P1351*S1351-O1351*T1348-Q1351*T1351</f>
        <v>0</v>
      </c>
      <c r="Y1351" s="9">
        <f t="shared" ref="Y1351" si="7780">(N1351*T1348+O1351*S1348+P1351*T1351+Q1351*S1351)</f>
        <v>18.059028323592294</v>
      </c>
      <c r="Z1351" s="2">
        <f t="shared" ref="Z1351" si="7781">N1351*U1348+P1351*U1351-O1351*V1348-Q1351*V1351</f>
        <v>3.400172619507841</v>
      </c>
      <c r="AA1351" s="8">
        <f t="shared" ref="AA1351" si="7782">(N1351*V1348+O1351*U1348+P1351*V1351+Q1351*U1351)</f>
        <v>0</v>
      </c>
      <c r="AB1351" s="22"/>
      <c r="AC1351" s="1">
        <v>0</v>
      </c>
      <c r="AD1351" s="9">
        <v>0</v>
      </c>
      <c r="AE1351" s="2">
        <v>1</v>
      </c>
      <c r="AF1351" s="8">
        <v>0</v>
      </c>
      <c r="AH1351" s="1">
        <f t="shared" ref="AH1351" si="7783">X1351*AC1348+Z1351*AC1351-Y1351*AD1348-AA1351*AD1351</f>
        <v>0</v>
      </c>
      <c r="AI1351" s="9">
        <f t="shared" ref="AI1351" si="7784">(X1351*AD1348+Y1351*AC1348+Z1351*AD1351+AA1351*AC1351)</f>
        <v>18.059028323592294</v>
      </c>
      <c r="AJ1351" s="2">
        <f t="shared" ref="AJ1351" si="7785">X1351*AE1348+Z1351*AE1351-Y1351*AF1348-AA1351*AF1351</f>
        <v>-53.111283753072883</v>
      </c>
      <c r="AK1351" s="8">
        <f t="shared" ref="AK1351" si="7786">(X1351*AF1348+Y1351*AE1348+Z1351*AF1351+AA1351*AE1351)</f>
        <v>0</v>
      </c>
      <c r="AM1351" s="20">
        <f t="shared" ref="AM1351" si="7787">1/$AN$9</f>
        <v>1</v>
      </c>
      <c r="AN1351" s="27">
        <v>0</v>
      </c>
      <c r="AO1351" s="21">
        <v>1</v>
      </c>
      <c r="AP1351" s="26">
        <v>0</v>
      </c>
      <c r="AR1351" s="1">
        <f t="shared" ref="AR1351" si="7788">AH1351*AM1348+AJ1351*AM1351-AI1351*AN1348-AK1351*AN1351</f>
        <v>-53.111283753072883</v>
      </c>
      <c r="AS1351" s="9">
        <f t="shared" ref="AS1351" si="7789">(AH1351*AN1348+AI1351*AM1348+AJ1351*AN1351+AK1351*AM1351)</f>
        <v>18.059028323592294</v>
      </c>
      <c r="AT1351" s="2">
        <f t="shared" ref="AT1351" si="7790">AH1351*AO1348+AJ1351*AO1351-AI1351*AP1348-AK1351*AP1351</f>
        <v>-53.111283753072883</v>
      </c>
      <c r="AU1351" s="8">
        <f t="shared" ref="AU1351" si="7791">(AH1351*AP1348+AI1351*AO1348+AJ1351*AP1351+AK1351*AO1351)</f>
        <v>0</v>
      </c>
      <c r="AW1351" s="49">
        <f t="shared" ref="AW1351" si="7792">(180/PI())*ATAN(-1*(AS1348/AR1348))</f>
        <v>-71.274377015062115</v>
      </c>
      <c r="AY1351" s="140">
        <f t="shared" ref="AY1351" si="7793">20*LOG(((1-(10^(AW1348/20)^2)*(1-((1-AY1348)/(1+AY1348))^2))^0.5))</f>
        <v>-3.7470240408817262E-3</v>
      </c>
      <c r="AZ1351" s="13"/>
      <c r="BA1351" s="36"/>
      <c r="BB1351" s="36"/>
      <c r="BC1351" s="36"/>
      <c r="BD1351" s="36"/>
    </row>
    <row r="1352" spans="2:56" ht="18.600000000000001" customHeight="1">
      <c r="AY1352" s="37"/>
    </row>
    <row r="1353" spans="2:56" ht="18.600000000000001" customHeight="1" thickBot="1">
      <c r="D1353" s="22" t="s">
        <v>60</v>
      </c>
      <c r="E1353" s="22"/>
      <c r="F1353" s="22"/>
      <c r="G1353" s="22"/>
      <c r="H1353" s="22"/>
      <c r="I1353" s="22" t="s">
        <v>61</v>
      </c>
      <c r="J1353" s="22"/>
      <c r="K1353" s="22"/>
      <c r="L1353" s="22"/>
      <c r="M1353" s="23"/>
      <c r="N1353" s="23"/>
      <c r="O1353" s="28" t="s">
        <v>62</v>
      </c>
      <c r="P1353" s="23"/>
      <c r="Q1353" s="23"/>
      <c r="R1353" s="23"/>
      <c r="S1353" s="22"/>
      <c r="T1353" s="22" t="s">
        <v>63</v>
      </c>
      <c r="U1353" s="23"/>
      <c r="V1353" s="23"/>
      <c r="W1353" s="23"/>
      <c r="X1353" s="23"/>
      <c r="Y1353" s="28" t="s">
        <v>64</v>
      </c>
      <c r="Z1353" s="23"/>
      <c r="AA1353" s="23"/>
      <c r="AB1353" s="23"/>
      <c r="AC1353" s="28" t="s">
        <v>65</v>
      </c>
      <c r="AD1353" s="22"/>
      <c r="AE1353" s="22"/>
      <c r="AF1353" s="22"/>
      <c r="AG1353" s="22"/>
      <c r="AH1353" s="23"/>
      <c r="AI1353" s="28" t="s">
        <v>66</v>
      </c>
      <c r="AJ1353" s="23"/>
      <c r="AK1353" s="23"/>
      <c r="AL1353" s="22"/>
      <c r="AM1353" s="28" t="s">
        <v>67</v>
      </c>
      <c r="AN1353" s="22"/>
      <c r="AO1353" s="23"/>
      <c r="AP1353" s="23"/>
      <c r="AQ1353" s="23"/>
      <c r="AR1353" s="23"/>
      <c r="AS1353" s="28" t="s">
        <v>68</v>
      </c>
      <c r="AT1353" s="23"/>
      <c r="AU1353" s="23"/>
    </row>
    <row r="1354" spans="2:56" ht="18.600000000000001" customHeight="1" thickBot="1">
      <c r="B1354" s="11"/>
      <c r="D1354" s="212" t="s">
        <v>69</v>
      </c>
      <c r="E1354" s="213"/>
      <c r="F1354" s="214" t="s">
        <v>70</v>
      </c>
      <c r="G1354" s="215"/>
      <c r="H1354" s="207"/>
      <c r="I1354" s="212" t="s">
        <v>71</v>
      </c>
      <c r="J1354" s="213"/>
      <c r="K1354" s="214" t="s">
        <v>72</v>
      </c>
      <c r="L1354" s="215"/>
      <c r="M1354" s="23"/>
      <c r="N1354" s="208" t="s">
        <v>73</v>
      </c>
      <c r="O1354" s="209"/>
      <c r="P1354" s="210" t="s">
        <v>74</v>
      </c>
      <c r="Q1354" s="211"/>
      <c r="R1354" s="23"/>
      <c r="S1354" s="212" t="s">
        <v>75</v>
      </c>
      <c r="T1354" s="213"/>
      <c r="U1354" s="214" t="s">
        <v>76</v>
      </c>
      <c r="V1354" s="215"/>
      <c r="W1354" s="22"/>
      <c r="X1354" s="208" t="s">
        <v>77</v>
      </c>
      <c r="Y1354" s="209"/>
      <c r="Z1354" s="210" t="s">
        <v>78</v>
      </c>
      <c r="AA1354" s="211"/>
      <c r="AB1354" s="22"/>
      <c r="AC1354" s="212" t="s">
        <v>79</v>
      </c>
      <c r="AD1354" s="213"/>
      <c r="AE1354" s="214" t="s">
        <v>80</v>
      </c>
      <c r="AF1354" s="215"/>
      <c r="AG1354" s="22"/>
      <c r="AH1354" s="208" t="s">
        <v>81</v>
      </c>
      <c r="AI1354" s="209"/>
      <c r="AJ1354" s="210" t="s">
        <v>82</v>
      </c>
      <c r="AK1354" s="211"/>
      <c r="AL1354" s="22"/>
      <c r="AM1354" s="212" t="s">
        <v>83</v>
      </c>
      <c r="AN1354" s="213"/>
      <c r="AO1354" s="214" t="s">
        <v>84</v>
      </c>
      <c r="AP1354" s="215"/>
      <c r="AQ1354" s="23"/>
      <c r="AR1354" s="208" t="s">
        <v>85</v>
      </c>
      <c r="AS1354" s="209"/>
      <c r="AT1354" s="210" t="s">
        <v>86</v>
      </c>
      <c r="AU1354" s="211"/>
      <c r="AW1354" s="29" t="s">
        <v>4</v>
      </c>
      <c r="AY1354" s="136" t="s">
        <v>46</v>
      </c>
      <c r="AZ1354" s="13"/>
      <c r="BA1354" s="36"/>
      <c r="BB1354" s="36"/>
      <c r="BC1354" s="36"/>
      <c r="BD1354" s="36"/>
    </row>
    <row r="1355" spans="2:56" ht="18.600000000000001" customHeight="1" thickTop="1" thickBot="1">
      <c r="B1355" s="40">
        <v>3.88</v>
      </c>
      <c r="D1355" s="1">
        <v>1</v>
      </c>
      <c r="E1355" s="7">
        <v>0</v>
      </c>
      <c r="F1355" s="2">
        <v>0</v>
      </c>
      <c r="G1355" s="8">
        <v>0</v>
      </c>
      <c r="I1355" s="1">
        <v>1</v>
      </c>
      <c r="J1355" s="9">
        <v>0</v>
      </c>
      <c r="K1355" s="2">
        <v>0</v>
      </c>
      <c r="L1355" s="9">
        <f t="shared" ref="L1355" si="7794">IF(0=(1-$J$9*$K$9*$B1355^2),10^14,$B1355*$K$9/(1-$J$9*$K$9*$B1355^2))</f>
        <v>-1.088270466291958</v>
      </c>
      <c r="N1355" s="1">
        <f t="shared" ref="N1355" si="7795">D1355*I1355+F1355*I1358-E1355*J1355-G1355*J1358</f>
        <v>1</v>
      </c>
      <c r="O1355" s="9">
        <f t="shared" ref="O1355" si="7796">(D1355*J1355+E1355*I1355+F1355*J1358+G1355*I1358)</f>
        <v>0</v>
      </c>
      <c r="P1355" s="2">
        <f t="shared" ref="P1355" si="7797">D1355*K1355+F1355*K1358-E1355*L1355-G1355*L1358</f>
        <v>0</v>
      </c>
      <c r="Q1355" s="8">
        <f t="shared" ref="Q1355" si="7798">(D1355*L1355+E1355*K1355+F1355*L1358+G1355*K1358)</f>
        <v>-1.088270466291958</v>
      </c>
      <c r="S1355" s="1">
        <v>1</v>
      </c>
      <c r="T1355" s="7">
        <v>0</v>
      </c>
      <c r="U1355" s="2">
        <v>0</v>
      </c>
      <c r="V1355" s="8">
        <v>0</v>
      </c>
      <c r="X1355" s="1">
        <f t="shared" ref="X1355" si="7799">N1355*S1355+P1355*S1358-O1355*T1355-Q1355*T1358</f>
        <v>6.1062142176669436</v>
      </c>
      <c r="Y1355" s="9">
        <f t="shared" ref="Y1355" si="7800">(N1355*T1355+O1355*S1355+P1355*T1358+Q1355*S1358)</f>
        <v>0</v>
      </c>
      <c r="Z1355" s="2">
        <f t="shared" ref="Z1355" si="7801">N1355*U1355+P1355*U1358-O1355*V1355-Q1355*V1358</f>
        <v>0</v>
      </c>
      <c r="AA1355" s="8">
        <f t="shared" ref="AA1355" si="7802">(N1355*V1355+O1355*U1355+P1355*V1358+Q1355*U1358)</f>
        <v>-1.088270466291958</v>
      </c>
      <c r="AB1355" s="22"/>
      <c r="AC1355" s="1">
        <v>1</v>
      </c>
      <c r="AD1355" s="9">
        <v>0</v>
      </c>
      <c r="AE1355" s="2">
        <v>0</v>
      </c>
      <c r="AF1355" s="9">
        <f t="shared" ref="AF1355" si="7803">$B1355*$AE$9</f>
        <v>3.1454772000000002</v>
      </c>
      <c r="AH1355" s="1">
        <f t="shared" ref="AH1355" si="7804">X1355*AC1355+Z1355*AC1358-Y1355*AD1355-AA1355*AD1358</f>
        <v>6.1062142176669436</v>
      </c>
      <c r="AI1355" s="9">
        <f t="shared" ref="AI1355" si="7805">(X1355*AD1355+Y1355*AC1355+Z1355*AD1358+AA1355*AC1358)</f>
        <v>0</v>
      </c>
      <c r="AJ1355" s="2">
        <f t="shared" ref="AJ1355" si="7806">X1355*AE1355+Z1355*AE1358-Y1355*AF1355-AA1355*AF1358</f>
        <v>0</v>
      </c>
      <c r="AK1355" s="8">
        <f t="shared" ref="AK1355" si="7807">(X1355*AF1355+Y1355*AE1355+Z1355*AF1358+AA1355*AE1358)</f>
        <v>18.11868713369525</v>
      </c>
      <c r="AM1355" s="18">
        <v>1</v>
      </c>
      <c r="AN1355" s="25">
        <v>0</v>
      </c>
      <c r="AO1355" s="14">
        <v>0</v>
      </c>
      <c r="AP1355" s="24">
        <v>0</v>
      </c>
      <c r="AR1355" s="1">
        <f t="shared" ref="AR1355" si="7808">AH1355*AM1355+AJ1355*AM1358-AI1355*AN1355-AK1355*AN1358</f>
        <v>6.1062142176669436</v>
      </c>
      <c r="AS1355" s="9">
        <f t="shared" ref="AS1355" si="7809">(AH1355*AN1355+AI1355*AM1355+AJ1355*AN1358+AK1355*AM1358)</f>
        <v>18.11868713369525</v>
      </c>
      <c r="AT1355" s="2">
        <f t="shared" ref="AT1355" si="7810">AH1355*AO1355+AJ1355*AO1358-AI1355*AP1355-AK1355*AP1358</f>
        <v>0</v>
      </c>
      <c r="AU1355" s="8">
        <f t="shared" ref="AU1355" si="7811">(AH1355*AP1355+AI1355*AO1355+AJ1355*AP1358+AK1355*AO1358)</f>
        <v>18.11868713369525</v>
      </c>
      <c r="AW1355" s="30">
        <f t="shared" ref="AW1355" si="7812">20*LOG(((1+$AN$9)/$AN$9)/((AR1355+AR1358)^2+(AS1355+AS1358)^2)^0.5)</f>
        <v>-29.504475291034488</v>
      </c>
      <c r="AY1355" s="137">
        <f t="shared" ref="AY1355" si="7813">((AR1355^2+AS1355^2)^0.5)/((AR1358^2+AS1358^2)^0.5)</f>
        <v>0.33793781698359671</v>
      </c>
      <c r="AZ1355" s="13"/>
      <c r="BA1355" s="36"/>
      <c r="BB1355" s="36"/>
      <c r="BC1355" s="36"/>
      <c r="BD1355" s="36"/>
    </row>
    <row r="1356" spans="2:56" ht="18.600000000000001" customHeight="1" thickBot="1">
      <c r="D1356" s="3"/>
      <c r="G1356" s="4"/>
      <c r="I1356" s="3"/>
      <c r="L1356" s="4"/>
      <c r="N1356" s="3"/>
      <c r="Q1356" s="4"/>
      <c r="S1356" s="3"/>
      <c r="V1356" s="4"/>
      <c r="X1356" s="3"/>
      <c r="AA1356" s="4"/>
      <c r="AC1356" s="3"/>
      <c r="AF1356" s="4"/>
      <c r="AH1356" s="3"/>
      <c r="AK1356" s="4"/>
      <c r="AM1356" s="18"/>
      <c r="AN1356" s="14"/>
      <c r="AO1356" s="14"/>
      <c r="AP1356" s="19"/>
      <c r="AR1356" s="3"/>
      <c r="AU1356" s="4"/>
      <c r="AY1356" s="138"/>
      <c r="AZ1356" s="13"/>
      <c r="BA1356" s="36"/>
      <c r="BB1356" s="36"/>
      <c r="BC1356" s="36"/>
      <c r="BD1356" s="36"/>
    </row>
    <row r="1357" spans="2:56" ht="18.600000000000001" customHeight="1" thickBot="1">
      <c r="D1357" s="216" t="s">
        <v>87</v>
      </c>
      <c r="E1357" s="217"/>
      <c r="F1357" s="218" t="s">
        <v>88</v>
      </c>
      <c r="G1357" s="219"/>
      <c r="H1357" s="207"/>
      <c r="I1357" s="216" t="s">
        <v>89</v>
      </c>
      <c r="J1357" s="217"/>
      <c r="K1357" s="218" t="s">
        <v>90</v>
      </c>
      <c r="L1357" s="219"/>
      <c r="N1357" s="208" t="s">
        <v>7</v>
      </c>
      <c r="O1357" s="209"/>
      <c r="P1357" s="210" t="s">
        <v>8</v>
      </c>
      <c r="Q1357" s="211"/>
      <c r="S1357" s="216" t="s">
        <v>91</v>
      </c>
      <c r="T1357" s="217"/>
      <c r="U1357" s="218" t="s">
        <v>92</v>
      </c>
      <c r="V1357" s="219"/>
      <c r="W1357" s="22"/>
      <c r="X1357" s="208" t="s">
        <v>93</v>
      </c>
      <c r="Y1357" s="209"/>
      <c r="Z1357" s="210" t="s">
        <v>94</v>
      </c>
      <c r="AA1357" s="211"/>
      <c r="AB1357" s="22"/>
      <c r="AC1357" s="216" t="s">
        <v>3</v>
      </c>
      <c r="AD1357" s="217"/>
      <c r="AE1357" s="218" t="s">
        <v>2</v>
      </c>
      <c r="AF1357" s="219"/>
      <c r="AG1357" s="22"/>
      <c r="AH1357" s="208" t="s">
        <v>95</v>
      </c>
      <c r="AI1357" s="209"/>
      <c r="AJ1357" s="210" t="s">
        <v>96</v>
      </c>
      <c r="AK1357" s="211"/>
      <c r="AL1357" s="22"/>
      <c r="AM1357" s="216" t="s">
        <v>97</v>
      </c>
      <c r="AN1357" s="217"/>
      <c r="AO1357" s="218" t="s">
        <v>98</v>
      </c>
      <c r="AP1357" s="219"/>
      <c r="AR1357" s="208" t="s">
        <v>99</v>
      </c>
      <c r="AS1357" s="209"/>
      <c r="AT1357" s="210" t="s">
        <v>100</v>
      </c>
      <c r="AU1357" s="211"/>
      <c r="AW1357" s="48" t="s">
        <v>10</v>
      </c>
      <c r="AY1357" s="139" t="s">
        <v>47</v>
      </c>
      <c r="AZ1357" s="13"/>
      <c r="BA1357" s="36"/>
      <c r="BB1357" s="36"/>
      <c r="BC1357" s="36"/>
      <c r="BD1357" s="36"/>
    </row>
    <row r="1358" spans="2:56" ht="18.600000000000001" customHeight="1" thickTop="1" thickBot="1">
      <c r="D1358" s="1">
        <v>0</v>
      </c>
      <c r="E1358" s="8">
        <f t="shared" ref="E1358" si="7814">$E$9*$B1355</f>
        <v>2.1988348000000002</v>
      </c>
      <c r="F1358" s="2">
        <v>1</v>
      </c>
      <c r="G1358" s="8">
        <v>0</v>
      </c>
      <c r="I1358" s="1">
        <v>0</v>
      </c>
      <c r="J1358" s="9">
        <v>0</v>
      </c>
      <c r="K1358" s="2">
        <v>1</v>
      </c>
      <c r="L1358" s="8">
        <v>0</v>
      </c>
      <c r="N1358" s="1">
        <f t="shared" ref="N1358" si="7815">D1358*I1355+F1358*I1358-E1358*J1355-G1358*J1358</f>
        <v>0</v>
      </c>
      <c r="O1358" s="9">
        <f t="shared" ref="O1358" si="7816">(D1358*J1355+E1358*I1355+F1358*J1358+G1358*I1358)</f>
        <v>2.1988348000000002</v>
      </c>
      <c r="P1358" s="2">
        <f t="shared" ref="P1358" si="7817">D1358*K1355+F1358*K1358-E1358*L1355-G1358*L1358</f>
        <v>3.3929269730949843</v>
      </c>
      <c r="Q1358" s="8">
        <f t="shared" ref="Q1358" si="7818">(D1358*L1355+E1358*K1355+F1358*L1358+G1358*K1358)</f>
        <v>0</v>
      </c>
      <c r="S1358" s="1">
        <v>0</v>
      </c>
      <c r="T1358" s="8">
        <f t="shared" ref="T1358" si="7819">$T$9*$B1355</f>
        <v>4.6920451999999999</v>
      </c>
      <c r="U1358" s="2">
        <v>1</v>
      </c>
      <c r="V1358" s="8">
        <v>0</v>
      </c>
      <c r="X1358" s="1">
        <f t="shared" ref="X1358" si="7820">N1358*S1355+P1358*S1358-O1358*T1355-Q1358*T1358</f>
        <v>0</v>
      </c>
      <c r="Y1358" s="9">
        <f t="shared" ref="Y1358" si="7821">(N1358*T1355+O1358*S1355+P1358*T1358+Q1358*S1358)</f>
        <v>18.118601518060849</v>
      </c>
      <c r="Z1358" s="2">
        <f t="shared" ref="Z1358" si="7822">N1358*U1355+P1358*U1358-O1358*V1355-Q1358*V1358</f>
        <v>3.3929269730949843</v>
      </c>
      <c r="AA1358" s="8">
        <f t="shared" ref="AA1358" si="7823">(N1358*V1355+O1358*U1355+P1358*V1358+Q1358*U1358)</f>
        <v>0</v>
      </c>
      <c r="AB1358" s="22"/>
      <c r="AC1358" s="1">
        <v>0</v>
      </c>
      <c r="AD1358" s="9">
        <v>0</v>
      </c>
      <c r="AE1358" s="2">
        <v>1</v>
      </c>
      <c r="AF1358" s="8">
        <v>0</v>
      </c>
      <c r="AH1358" s="1">
        <f t="shared" ref="AH1358" si="7824">X1358*AC1355+Z1358*AC1358-Y1358*AD1355-AA1358*AD1358</f>
        <v>0</v>
      </c>
      <c r="AI1358" s="9">
        <f t="shared" ref="AI1358" si="7825">(X1358*AD1355+Y1358*AC1355+Z1358*AD1358+AA1358*AC1358)</f>
        <v>18.118601518060849</v>
      </c>
      <c r="AJ1358" s="2">
        <f t="shared" ref="AJ1358" si="7826">X1358*AE1355+Z1358*AE1358-Y1358*AF1355-AA1358*AF1358</f>
        <v>-53.598720997850805</v>
      </c>
      <c r="AK1358" s="8">
        <f t="shared" ref="AK1358" si="7827">(X1358*AF1355+Y1358*AE1355+Z1358*AF1358+AA1358*AE1358)</f>
        <v>0</v>
      </c>
      <c r="AM1358" s="20">
        <f t="shared" ref="AM1358" si="7828">1/$AN$9</f>
        <v>1</v>
      </c>
      <c r="AN1358" s="27">
        <v>0</v>
      </c>
      <c r="AO1358" s="21">
        <v>1</v>
      </c>
      <c r="AP1358" s="26">
        <v>0</v>
      </c>
      <c r="AR1358" s="1">
        <f t="shared" ref="AR1358" si="7829">AH1358*AM1355+AJ1358*AM1358-AI1358*AN1355-AK1358*AN1358</f>
        <v>-53.598720997850805</v>
      </c>
      <c r="AS1358" s="9">
        <f t="shared" ref="AS1358" si="7830">(AH1358*AN1355+AI1358*AM1355+AJ1358*AN1358+AK1358*AM1358)</f>
        <v>18.118601518060849</v>
      </c>
      <c r="AT1358" s="2">
        <f t="shared" ref="AT1358" si="7831">AH1358*AO1355+AJ1358*AO1358-AI1358*AP1355-AK1358*AP1358</f>
        <v>-53.598720997850805</v>
      </c>
      <c r="AU1358" s="8">
        <f t="shared" ref="AU1358" si="7832">(AH1358*AP1355+AI1358*AO1355+AJ1358*AP1358+AK1358*AO1358)</f>
        <v>0</v>
      </c>
      <c r="AW1358" s="49">
        <f t="shared" ref="AW1358" si="7833">(180/PI())*ATAN(-1*(AS1355/AR1355))</f>
        <v>-71.375568305938017</v>
      </c>
      <c r="AY1358" s="140">
        <f t="shared" ref="AY1358" si="7834">20*LOG(((1-(10^(AW1355/20)^2)*(1-((1-AY1355)/(1+AY1355))^2))^0.5))</f>
        <v>-3.6774397678561786E-3</v>
      </c>
      <c r="AZ1358" s="13"/>
      <c r="BA1358" s="36"/>
      <c r="BB1358" s="36"/>
      <c r="BC1358" s="36"/>
      <c r="BD1358" s="36"/>
    </row>
    <row r="1359" spans="2:56" ht="18.600000000000001" customHeight="1">
      <c r="AY1359" s="37"/>
    </row>
    <row r="1360" spans="2:56" ht="18.600000000000001" customHeight="1" thickBot="1">
      <c r="D1360" s="22" t="s">
        <v>60</v>
      </c>
      <c r="E1360" s="22"/>
      <c r="F1360" s="22"/>
      <c r="G1360" s="22"/>
      <c r="H1360" s="22"/>
      <c r="I1360" s="22" t="s">
        <v>61</v>
      </c>
      <c r="J1360" s="22"/>
      <c r="K1360" s="22"/>
      <c r="L1360" s="22"/>
      <c r="M1360" s="23"/>
      <c r="N1360" s="23"/>
      <c r="O1360" s="28" t="s">
        <v>62</v>
      </c>
      <c r="P1360" s="23"/>
      <c r="Q1360" s="23"/>
      <c r="R1360" s="23"/>
      <c r="S1360" s="22"/>
      <c r="T1360" s="22" t="s">
        <v>63</v>
      </c>
      <c r="U1360" s="23"/>
      <c r="V1360" s="23"/>
      <c r="W1360" s="23"/>
      <c r="X1360" s="23"/>
      <c r="Y1360" s="28" t="s">
        <v>64</v>
      </c>
      <c r="Z1360" s="23"/>
      <c r="AA1360" s="23"/>
      <c r="AB1360" s="23"/>
      <c r="AC1360" s="28" t="s">
        <v>65</v>
      </c>
      <c r="AD1360" s="22"/>
      <c r="AE1360" s="22"/>
      <c r="AF1360" s="22"/>
      <c r="AG1360" s="22"/>
      <c r="AH1360" s="23"/>
      <c r="AI1360" s="28" t="s">
        <v>66</v>
      </c>
      <c r="AJ1360" s="23"/>
      <c r="AK1360" s="23"/>
      <c r="AL1360" s="22"/>
      <c r="AM1360" s="28" t="s">
        <v>67</v>
      </c>
      <c r="AN1360" s="22"/>
      <c r="AO1360" s="23"/>
      <c r="AP1360" s="23"/>
      <c r="AQ1360" s="23"/>
      <c r="AR1360" s="23"/>
      <c r="AS1360" s="28" t="s">
        <v>68</v>
      </c>
      <c r="AT1360" s="23"/>
      <c r="AU1360" s="23"/>
    </row>
    <row r="1361" spans="2:56" ht="18.600000000000001" customHeight="1" thickBot="1">
      <c r="B1361" s="11"/>
      <c r="D1361" s="212" t="s">
        <v>69</v>
      </c>
      <c r="E1361" s="213"/>
      <c r="F1361" s="214" t="s">
        <v>70</v>
      </c>
      <c r="G1361" s="215"/>
      <c r="H1361" s="207"/>
      <c r="I1361" s="212" t="s">
        <v>71</v>
      </c>
      <c r="J1361" s="213"/>
      <c r="K1361" s="214" t="s">
        <v>72</v>
      </c>
      <c r="L1361" s="215"/>
      <c r="M1361" s="23"/>
      <c r="N1361" s="208" t="s">
        <v>73</v>
      </c>
      <c r="O1361" s="209"/>
      <c r="P1361" s="210" t="s">
        <v>74</v>
      </c>
      <c r="Q1361" s="211"/>
      <c r="R1361" s="23"/>
      <c r="S1361" s="212" t="s">
        <v>75</v>
      </c>
      <c r="T1361" s="213"/>
      <c r="U1361" s="214" t="s">
        <v>76</v>
      </c>
      <c r="V1361" s="215"/>
      <c r="W1361" s="22"/>
      <c r="X1361" s="208" t="s">
        <v>77</v>
      </c>
      <c r="Y1361" s="209"/>
      <c r="Z1361" s="210" t="s">
        <v>78</v>
      </c>
      <c r="AA1361" s="211"/>
      <c r="AB1361" s="22"/>
      <c r="AC1361" s="212" t="s">
        <v>79</v>
      </c>
      <c r="AD1361" s="213"/>
      <c r="AE1361" s="214" t="s">
        <v>80</v>
      </c>
      <c r="AF1361" s="215"/>
      <c r="AG1361" s="22"/>
      <c r="AH1361" s="208" t="s">
        <v>81</v>
      </c>
      <c r="AI1361" s="209"/>
      <c r="AJ1361" s="210" t="s">
        <v>82</v>
      </c>
      <c r="AK1361" s="211"/>
      <c r="AL1361" s="22"/>
      <c r="AM1361" s="212" t="s">
        <v>83</v>
      </c>
      <c r="AN1361" s="213"/>
      <c r="AO1361" s="214" t="s">
        <v>84</v>
      </c>
      <c r="AP1361" s="215"/>
      <c r="AQ1361" s="23"/>
      <c r="AR1361" s="208" t="s">
        <v>85</v>
      </c>
      <c r="AS1361" s="209"/>
      <c r="AT1361" s="210" t="s">
        <v>86</v>
      </c>
      <c r="AU1361" s="211"/>
      <c r="AW1361" s="29" t="s">
        <v>4</v>
      </c>
      <c r="AY1361" s="136" t="s">
        <v>46</v>
      </c>
      <c r="AZ1361" s="13"/>
      <c r="BA1361" s="36"/>
      <c r="BB1361" s="36"/>
      <c r="BC1361" s="36"/>
      <c r="BD1361" s="36"/>
    </row>
    <row r="1362" spans="2:56" ht="18.600000000000001" customHeight="1" thickTop="1" thickBot="1">
      <c r="B1362" s="40">
        <v>3.9</v>
      </c>
      <c r="D1362" s="1">
        <v>1</v>
      </c>
      <c r="E1362" s="7">
        <v>0</v>
      </c>
      <c r="F1362" s="2">
        <v>0</v>
      </c>
      <c r="G1362" s="8">
        <v>0</v>
      </c>
      <c r="I1362" s="1">
        <v>1</v>
      </c>
      <c r="J1362" s="9">
        <v>0</v>
      </c>
      <c r="K1362" s="2">
        <v>0</v>
      </c>
      <c r="L1362" s="9">
        <f t="shared" ref="L1362" si="7835">IF(0=(1-$J$9*$K$9*$B1362^2),10^14,$B1362*$K$9/(1-$J$9*$K$9*$B1362^2))</f>
        <v>-1.0794808586905604</v>
      </c>
      <c r="N1362" s="1">
        <f t="shared" ref="N1362" si="7836">D1362*I1362+F1362*I1365-E1362*J1362-G1362*J1365</f>
        <v>1</v>
      </c>
      <c r="O1362" s="9">
        <f t="shared" ref="O1362" si="7837">(D1362*J1362+E1362*I1362+F1362*J1365+G1362*I1365)</f>
        <v>0</v>
      </c>
      <c r="P1362" s="2">
        <f t="shared" ref="P1362" si="7838">D1362*K1362+F1362*K1365-E1362*L1362-G1362*L1365</f>
        <v>0</v>
      </c>
      <c r="Q1362" s="8">
        <f t="shared" ref="Q1362" si="7839">(D1362*L1362+E1362*K1362+F1362*L1365+G1362*K1365)</f>
        <v>-1.0794808586905604</v>
      </c>
      <c r="S1362" s="1">
        <v>1</v>
      </c>
      <c r="T1362" s="7">
        <v>0</v>
      </c>
      <c r="U1362" s="2">
        <v>0</v>
      </c>
      <c r="V1362" s="8">
        <v>0</v>
      </c>
      <c r="X1362" s="1">
        <f t="shared" ref="X1362" si="7840">N1362*S1362+P1362*S1365-O1362*T1362-Q1362*T1365</f>
        <v>6.0910810896630405</v>
      </c>
      <c r="Y1362" s="9">
        <f t="shared" ref="Y1362" si="7841">(N1362*T1362+O1362*S1362+P1362*T1365+Q1362*S1365)</f>
        <v>0</v>
      </c>
      <c r="Z1362" s="2">
        <f t="shared" ref="Z1362" si="7842">N1362*U1362+P1362*U1365-O1362*V1362-Q1362*V1365</f>
        <v>0</v>
      </c>
      <c r="AA1362" s="8">
        <f t="shared" ref="AA1362" si="7843">(N1362*V1362+O1362*U1362+P1362*V1365+Q1362*U1365)</f>
        <v>-1.0794808586905604</v>
      </c>
      <c r="AB1362" s="22"/>
      <c r="AC1362" s="1">
        <v>1</v>
      </c>
      <c r="AD1362" s="9">
        <v>0</v>
      </c>
      <c r="AE1362" s="2">
        <v>0</v>
      </c>
      <c r="AF1362" s="9">
        <f t="shared" ref="AF1362" si="7844">$B1362*$AE$9</f>
        <v>3.1616909999999998</v>
      </c>
      <c r="AH1362" s="1">
        <f t="shared" ref="AH1362" si="7845">X1362*AC1362+Z1362*AC1365-Y1362*AD1362-AA1362*AD1365</f>
        <v>6.0910810896630405</v>
      </c>
      <c r="AI1362" s="9">
        <f t="shared" ref="AI1362" si="7846">(X1362*AD1362+Y1362*AC1362+Z1362*AD1365+AA1362*AC1365)</f>
        <v>0</v>
      </c>
      <c r="AJ1362" s="2">
        <f t="shared" ref="AJ1362" si="7847">X1362*AE1362+Z1362*AE1365-Y1362*AF1362-AA1362*AF1365</f>
        <v>0</v>
      </c>
      <c r="AK1362" s="8">
        <f t="shared" ref="AK1362" si="7848">(X1362*AF1362+Y1362*AE1362+Z1362*AF1365+AA1362*AE1365)</f>
        <v>18.178635402767267</v>
      </c>
      <c r="AM1362" s="18">
        <v>1</v>
      </c>
      <c r="AN1362" s="25">
        <v>0</v>
      </c>
      <c r="AO1362" s="14">
        <v>0</v>
      </c>
      <c r="AP1362" s="24">
        <v>0</v>
      </c>
      <c r="AR1362" s="1">
        <f t="shared" ref="AR1362" si="7849">AH1362*AM1362+AJ1362*AM1365-AI1362*AN1362-AK1362*AN1365</f>
        <v>6.0910810896630405</v>
      </c>
      <c r="AS1362" s="9">
        <f t="shared" ref="AS1362" si="7850">(AH1362*AN1362+AI1362*AM1362+AJ1362*AN1365+AK1362*AM1365)</f>
        <v>18.178635402767267</v>
      </c>
      <c r="AT1362" s="2">
        <f t="shared" ref="AT1362" si="7851">AH1362*AO1362+AJ1362*AO1365-AI1362*AP1362-AK1362*AP1365</f>
        <v>0</v>
      </c>
      <c r="AU1362" s="8">
        <f t="shared" ref="AU1362" si="7852">(AH1362*AP1362+AI1362*AO1362+AJ1362*AP1365+AK1362*AO1365)</f>
        <v>18.178635402767267</v>
      </c>
      <c r="AW1362" s="30">
        <f t="shared" ref="AW1362" si="7853">20*LOG(((1+$AN$9)/$AN$9)/((AR1362+AR1365)^2+(AS1362+AS1365)^2)^0.5)</f>
        <v>-29.573266991942507</v>
      </c>
      <c r="AY1362" s="137">
        <f t="shared" ref="AY1362" si="7854">((AR1362^2+AS1362^2)^0.5)/((AR1365^2+AS1365^2)^0.5)</f>
        <v>0.3359836422786508</v>
      </c>
      <c r="AZ1362" s="13"/>
      <c r="BA1362" s="36"/>
      <c r="BB1362" s="36"/>
      <c r="BC1362" s="36"/>
      <c r="BD1362" s="36"/>
    </row>
    <row r="1363" spans="2:56" ht="18.600000000000001" customHeight="1" thickBot="1">
      <c r="D1363" s="3"/>
      <c r="G1363" s="4"/>
      <c r="I1363" s="3"/>
      <c r="L1363" s="4"/>
      <c r="N1363" s="3"/>
      <c r="Q1363" s="4"/>
      <c r="S1363" s="3"/>
      <c r="V1363" s="4"/>
      <c r="X1363" s="3"/>
      <c r="AA1363" s="4"/>
      <c r="AC1363" s="3"/>
      <c r="AF1363" s="4"/>
      <c r="AH1363" s="3"/>
      <c r="AK1363" s="4"/>
      <c r="AM1363" s="18"/>
      <c r="AN1363" s="14"/>
      <c r="AO1363" s="14"/>
      <c r="AP1363" s="19"/>
      <c r="AR1363" s="3"/>
      <c r="AU1363" s="4"/>
      <c r="AY1363" s="138"/>
      <c r="AZ1363" s="13"/>
      <c r="BA1363" s="36"/>
      <c r="BB1363" s="36"/>
      <c r="BC1363" s="36"/>
      <c r="BD1363" s="36"/>
    </row>
    <row r="1364" spans="2:56" ht="18.600000000000001" customHeight="1" thickBot="1">
      <c r="D1364" s="216" t="s">
        <v>87</v>
      </c>
      <c r="E1364" s="217"/>
      <c r="F1364" s="218" t="s">
        <v>88</v>
      </c>
      <c r="G1364" s="219"/>
      <c r="H1364" s="207"/>
      <c r="I1364" s="216" t="s">
        <v>89</v>
      </c>
      <c r="J1364" s="217"/>
      <c r="K1364" s="218" t="s">
        <v>90</v>
      </c>
      <c r="L1364" s="219"/>
      <c r="N1364" s="208" t="s">
        <v>7</v>
      </c>
      <c r="O1364" s="209"/>
      <c r="P1364" s="210" t="s">
        <v>8</v>
      </c>
      <c r="Q1364" s="211"/>
      <c r="S1364" s="216" t="s">
        <v>91</v>
      </c>
      <c r="T1364" s="217"/>
      <c r="U1364" s="218" t="s">
        <v>92</v>
      </c>
      <c r="V1364" s="219"/>
      <c r="W1364" s="22"/>
      <c r="X1364" s="208" t="s">
        <v>93</v>
      </c>
      <c r="Y1364" s="209"/>
      <c r="Z1364" s="210" t="s">
        <v>94</v>
      </c>
      <c r="AA1364" s="211"/>
      <c r="AB1364" s="22"/>
      <c r="AC1364" s="216" t="s">
        <v>3</v>
      </c>
      <c r="AD1364" s="217"/>
      <c r="AE1364" s="218" t="s">
        <v>2</v>
      </c>
      <c r="AF1364" s="219"/>
      <c r="AG1364" s="22"/>
      <c r="AH1364" s="208" t="s">
        <v>95</v>
      </c>
      <c r="AI1364" s="209"/>
      <c r="AJ1364" s="210" t="s">
        <v>96</v>
      </c>
      <c r="AK1364" s="211"/>
      <c r="AL1364" s="22"/>
      <c r="AM1364" s="216" t="s">
        <v>97</v>
      </c>
      <c r="AN1364" s="217"/>
      <c r="AO1364" s="218" t="s">
        <v>98</v>
      </c>
      <c r="AP1364" s="219"/>
      <c r="AR1364" s="208" t="s">
        <v>99</v>
      </c>
      <c r="AS1364" s="209"/>
      <c r="AT1364" s="210" t="s">
        <v>100</v>
      </c>
      <c r="AU1364" s="211"/>
      <c r="AW1364" s="48" t="s">
        <v>10</v>
      </c>
      <c r="AY1364" s="139" t="s">
        <v>47</v>
      </c>
      <c r="AZ1364" s="13"/>
      <c r="BA1364" s="36"/>
      <c r="BB1364" s="36"/>
      <c r="BC1364" s="36"/>
      <c r="BD1364" s="36"/>
    </row>
    <row r="1365" spans="2:56" ht="18.600000000000001" customHeight="1" thickTop="1" thickBot="1">
      <c r="D1365" s="1">
        <v>0</v>
      </c>
      <c r="E1365" s="8">
        <f t="shared" ref="E1365" si="7855">$E$9*$B1362</f>
        <v>2.2101690000000001</v>
      </c>
      <c r="F1365" s="2">
        <v>1</v>
      </c>
      <c r="G1365" s="8">
        <v>0</v>
      </c>
      <c r="I1365" s="1">
        <v>0</v>
      </c>
      <c r="J1365" s="9">
        <v>0</v>
      </c>
      <c r="K1365" s="2">
        <v>1</v>
      </c>
      <c r="L1365" s="8">
        <v>0</v>
      </c>
      <c r="N1365" s="1">
        <f t="shared" ref="N1365" si="7856">D1365*I1362+F1365*I1365-E1365*J1362-G1365*J1365</f>
        <v>0</v>
      </c>
      <c r="O1365" s="9">
        <f t="shared" ref="O1365" si="7857">(D1365*J1362+E1365*I1362+F1365*J1365+G1365*I1365)</f>
        <v>2.2101690000000001</v>
      </c>
      <c r="P1365" s="2">
        <f t="shared" ref="P1365" si="7858">D1365*K1362+F1365*K1365-E1365*L1362-G1365*L1365</f>
        <v>3.3858351299712575</v>
      </c>
      <c r="Q1365" s="8">
        <f t="shared" ref="Q1365" si="7859">(D1365*L1362+E1365*K1362+F1365*L1365+G1365*K1365)</f>
        <v>0</v>
      </c>
      <c r="S1365" s="1">
        <v>0</v>
      </c>
      <c r="T1365" s="8">
        <f t="shared" ref="T1365" si="7860">$T$9*$B1362</f>
        <v>4.7162309999999996</v>
      </c>
      <c r="U1365" s="2">
        <v>1</v>
      </c>
      <c r="V1365" s="8">
        <v>0</v>
      </c>
      <c r="X1365" s="1">
        <f t="shared" ref="X1365" si="7861">N1365*S1362+P1365*S1365-O1365*T1362-Q1365*T1365</f>
        <v>0</v>
      </c>
      <c r="Y1365" s="9">
        <f t="shared" ref="Y1365" si="7862">(N1365*T1362+O1365*S1362+P1365*T1365+Q1365*S1365)</f>
        <v>18.178549600859473</v>
      </c>
      <c r="Z1365" s="2">
        <f t="shared" ref="Z1365" si="7863">N1365*U1362+P1365*U1365-O1365*V1362-Q1365*V1365</f>
        <v>3.3858351299712575</v>
      </c>
      <c r="AA1365" s="8">
        <f t="shared" ref="AA1365" si="7864">(N1365*V1362+O1365*U1362+P1365*V1365+Q1365*U1365)</f>
        <v>0</v>
      </c>
      <c r="AB1365" s="22"/>
      <c r="AC1365" s="1">
        <v>0</v>
      </c>
      <c r="AD1365" s="9">
        <v>0</v>
      </c>
      <c r="AE1365" s="2">
        <v>1</v>
      </c>
      <c r="AF1365" s="8">
        <v>0</v>
      </c>
      <c r="AH1365" s="1">
        <f t="shared" ref="AH1365" si="7865">X1365*AC1362+Z1365*AC1365-Y1365*AD1362-AA1365*AD1365</f>
        <v>0</v>
      </c>
      <c r="AI1365" s="9">
        <f t="shared" ref="AI1365" si="7866">(X1365*AD1362+Y1365*AC1362+Z1365*AD1365+AA1365*AC1365)</f>
        <v>18.178549600859473</v>
      </c>
      <c r="AJ1365" s="2">
        <f t="shared" ref="AJ1365" si="7867">X1365*AE1362+Z1365*AE1365-Y1365*AF1362-AA1365*AF1365</f>
        <v>-54.089121536119727</v>
      </c>
      <c r="AK1365" s="8">
        <f t="shared" ref="AK1365" si="7868">(X1365*AF1362+Y1365*AE1362+Z1365*AF1365+AA1365*AE1365)</f>
        <v>0</v>
      </c>
      <c r="AM1365" s="20">
        <f t="shared" ref="AM1365" si="7869">1/$AN$9</f>
        <v>1</v>
      </c>
      <c r="AN1365" s="27">
        <v>0</v>
      </c>
      <c r="AO1365" s="21">
        <v>1</v>
      </c>
      <c r="AP1365" s="26">
        <v>0</v>
      </c>
      <c r="AR1365" s="1">
        <f t="shared" ref="AR1365" si="7870">AH1365*AM1362+AJ1365*AM1365-AI1365*AN1362-AK1365*AN1365</f>
        <v>-54.089121536119727</v>
      </c>
      <c r="AS1365" s="9">
        <f t="shared" ref="AS1365" si="7871">(AH1365*AN1362+AI1365*AM1362+AJ1365*AN1365+AK1365*AM1365)</f>
        <v>18.178549600859473</v>
      </c>
      <c r="AT1365" s="2">
        <f t="shared" ref="AT1365" si="7872">AH1365*AO1362+AJ1365*AO1365-AI1365*AP1362-AK1365*AP1365</f>
        <v>-54.089121536119727</v>
      </c>
      <c r="AU1365" s="8">
        <f t="shared" ref="AU1365" si="7873">(AH1365*AP1362+AI1365*AO1362+AJ1365*AP1365+AK1365*AO1365)</f>
        <v>0</v>
      </c>
      <c r="AW1365" s="49">
        <f t="shared" ref="AW1365" si="7874">(180/PI())*ATAN(-1*(AS1362/AR1362))</f>
        <v>-71.475641703098503</v>
      </c>
      <c r="AY1365" s="140">
        <f t="shared" ref="AY1365" si="7875">20*LOG(((1-(10^(AW1362/20)^2)*(1-((1-AY1362)/(1+AY1362))^2))^0.5))</f>
        <v>-3.6092245650858456E-3</v>
      </c>
      <c r="AZ1365" s="13"/>
      <c r="BA1365" s="36"/>
      <c r="BB1365" s="36"/>
      <c r="BC1365" s="36"/>
      <c r="BD1365" s="36"/>
    </row>
    <row r="1366" spans="2:56" ht="18.600000000000001" customHeight="1">
      <c r="AY1366" s="37"/>
    </row>
    <row r="1367" spans="2:56" ht="18.600000000000001" customHeight="1" thickBot="1">
      <c r="D1367" s="22" t="s">
        <v>60</v>
      </c>
      <c r="E1367" s="22"/>
      <c r="F1367" s="22"/>
      <c r="G1367" s="22"/>
      <c r="H1367" s="22"/>
      <c r="I1367" s="22" t="s">
        <v>61</v>
      </c>
      <c r="J1367" s="22"/>
      <c r="K1367" s="22"/>
      <c r="L1367" s="22"/>
      <c r="M1367" s="23"/>
      <c r="N1367" s="23"/>
      <c r="O1367" s="28" t="s">
        <v>62</v>
      </c>
      <c r="P1367" s="23"/>
      <c r="Q1367" s="23"/>
      <c r="R1367" s="23"/>
      <c r="S1367" s="22"/>
      <c r="T1367" s="22" t="s">
        <v>63</v>
      </c>
      <c r="U1367" s="23"/>
      <c r="V1367" s="23"/>
      <c r="W1367" s="23"/>
      <c r="X1367" s="23"/>
      <c r="Y1367" s="28" t="s">
        <v>64</v>
      </c>
      <c r="Z1367" s="23"/>
      <c r="AA1367" s="23"/>
      <c r="AB1367" s="23"/>
      <c r="AC1367" s="28" t="s">
        <v>65</v>
      </c>
      <c r="AD1367" s="22"/>
      <c r="AE1367" s="22"/>
      <c r="AF1367" s="22"/>
      <c r="AG1367" s="22"/>
      <c r="AH1367" s="23"/>
      <c r="AI1367" s="28" t="s">
        <v>66</v>
      </c>
      <c r="AJ1367" s="23"/>
      <c r="AK1367" s="23"/>
      <c r="AL1367" s="22"/>
      <c r="AM1367" s="28" t="s">
        <v>67</v>
      </c>
      <c r="AN1367" s="22"/>
      <c r="AO1367" s="23"/>
      <c r="AP1367" s="23"/>
      <c r="AQ1367" s="23"/>
      <c r="AR1367" s="23"/>
      <c r="AS1367" s="28" t="s">
        <v>68</v>
      </c>
      <c r="AT1367" s="23"/>
      <c r="AU1367" s="23"/>
    </row>
    <row r="1368" spans="2:56" ht="18.600000000000001" customHeight="1" thickBot="1">
      <c r="B1368" s="11"/>
      <c r="D1368" s="212" t="s">
        <v>69</v>
      </c>
      <c r="E1368" s="213"/>
      <c r="F1368" s="214" t="s">
        <v>70</v>
      </c>
      <c r="G1368" s="215"/>
      <c r="H1368" s="207"/>
      <c r="I1368" s="212" t="s">
        <v>71</v>
      </c>
      <c r="J1368" s="213"/>
      <c r="K1368" s="214" t="s">
        <v>72</v>
      </c>
      <c r="L1368" s="215"/>
      <c r="M1368" s="23"/>
      <c r="N1368" s="208" t="s">
        <v>73</v>
      </c>
      <c r="O1368" s="209"/>
      <c r="P1368" s="210" t="s">
        <v>74</v>
      </c>
      <c r="Q1368" s="211"/>
      <c r="R1368" s="23"/>
      <c r="S1368" s="212" t="s">
        <v>75</v>
      </c>
      <c r="T1368" s="213"/>
      <c r="U1368" s="214" t="s">
        <v>76</v>
      </c>
      <c r="V1368" s="215"/>
      <c r="W1368" s="22"/>
      <c r="X1368" s="208" t="s">
        <v>77</v>
      </c>
      <c r="Y1368" s="209"/>
      <c r="Z1368" s="210" t="s">
        <v>78</v>
      </c>
      <c r="AA1368" s="211"/>
      <c r="AB1368" s="22"/>
      <c r="AC1368" s="212" t="s">
        <v>79</v>
      </c>
      <c r="AD1368" s="213"/>
      <c r="AE1368" s="214" t="s">
        <v>80</v>
      </c>
      <c r="AF1368" s="215"/>
      <c r="AG1368" s="22"/>
      <c r="AH1368" s="208" t="s">
        <v>81</v>
      </c>
      <c r="AI1368" s="209"/>
      <c r="AJ1368" s="210" t="s">
        <v>82</v>
      </c>
      <c r="AK1368" s="211"/>
      <c r="AL1368" s="22"/>
      <c r="AM1368" s="212" t="s">
        <v>83</v>
      </c>
      <c r="AN1368" s="213"/>
      <c r="AO1368" s="214" t="s">
        <v>84</v>
      </c>
      <c r="AP1368" s="215"/>
      <c r="AQ1368" s="23"/>
      <c r="AR1368" s="208" t="s">
        <v>85</v>
      </c>
      <c r="AS1368" s="209"/>
      <c r="AT1368" s="210" t="s">
        <v>86</v>
      </c>
      <c r="AU1368" s="211"/>
      <c r="AW1368" s="29" t="s">
        <v>4</v>
      </c>
      <c r="AY1368" s="136" t="s">
        <v>46</v>
      </c>
      <c r="AZ1368" s="13"/>
      <c r="BA1368" s="36"/>
      <c r="BB1368" s="36"/>
      <c r="BC1368" s="36"/>
      <c r="BD1368" s="36"/>
    </row>
    <row r="1369" spans="2:56" ht="18.600000000000001" customHeight="1" thickTop="1" thickBot="1">
      <c r="B1369" s="40">
        <v>3.92</v>
      </c>
      <c r="D1369" s="1">
        <v>1</v>
      </c>
      <c r="E1369" s="7">
        <v>0</v>
      </c>
      <c r="F1369" s="2">
        <v>0</v>
      </c>
      <c r="G1369" s="8">
        <v>0</v>
      </c>
      <c r="I1369" s="1">
        <v>1</v>
      </c>
      <c r="J1369" s="9">
        <v>0</v>
      </c>
      <c r="K1369" s="2">
        <v>0</v>
      </c>
      <c r="L1369" s="9">
        <f t="shared" ref="L1369" si="7876">IF(0=(1-$J$9*$K$9*$B1369^2),10^14,$B1369*$K$9/(1-$J$9*$K$9*$B1369^2))</f>
        <v>-1.0708481161725207</v>
      </c>
      <c r="N1369" s="1">
        <f t="shared" ref="N1369" si="7877">D1369*I1369+F1369*I1372-E1369*J1369-G1369*J1372</f>
        <v>1</v>
      </c>
      <c r="O1369" s="9">
        <f t="shared" ref="O1369" si="7878">(D1369*J1369+E1369*I1369+F1369*J1372+G1369*I1372)</f>
        <v>0</v>
      </c>
      <c r="P1369" s="2">
        <f t="shared" ref="P1369" si="7879">D1369*K1369+F1369*K1372-E1369*L1369-G1369*L1372</f>
        <v>0</v>
      </c>
      <c r="Q1369" s="8">
        <f t="shared" ref="Q1369" si="7880">(D1369*L1369+E1369*K1369+F1369*L1372+G1369*K1372)</f>
        <v>-1.0708481161725207</v>
      </c>
      <c r="S1369" s="1">
        <v>1</v>
      </c>
      <c r="T1369" s="7">
        <v>0</v>
      </c>
      <c r="U1369" s="2">
        <v>0</v>
      </c>
      <c r="V1369" s="8">
        <v>0</v>
      </c>
      <c r="X1369" s="1">
        <f t="shared" ref="X1369" si="7881">N1369*S1369+P1369*S1372-O1369*T1369-Q1369*T1372</f>
        <v>6.0762664001525692</v>
      </c>
      <c r="Y1369" s="9">
        <f t="shared" ref="Y1369" si="7882">(N1369*T1369+O1369*S1369+P1369*T1372+Q1369*S1372)</f>
        <v>0</v>
      </c>
      <c r="Z1369" s="2">
        <f t="shared" ref="Z1369" si="7883">N1369*U1369+P1369*U1372-O1369*V1369-Q1369*V1372</f>
        <v>0</v>
      </c>
      <c r="AA1369" s="8">
        <f t="shared" ref="AA1369" si="7884">(N1369*V1369+O1369*U1369+P1369*V1372+Q1369*U1372)</f>
        <v>-1.0708481161725207</v>
      </c>
      <c r="AB1369" s="22"/>
      <c r="AC1369" s="1">
        <v>1</v>
      </c>
      <c r="AD1369" s="9">
        <v>0</v>
      </c>
      <c r="AE1369" s="2">
        <v>0</v>
      </c>
      <c r="AF1369" s="9">
        <f t="shared" ref="AF1369" si="7885">$B1369*$AE$9</f>
        <v>3.1779047999999999</v>
      </c>
      <c r="AH1369" s="1">
        <f t="shared" ref="AH1369" si="7886">X1369*AC1369+Z1369*AC1372-Y1369*AD1369-AA1369*AD1372</f>
        <v>6.0762664001525692</v>
      </c>
      <c r="AI1369" s="9">
        <f t="shared" ref="AI1369" si="7887">(X1369*AD1369+Y1369*AC1369+Z1369*AD1372+AA1369*AC1372)</f>
        <v>0</v>
      </c>
      <c r="AJ1369" s="2">
        <f t="shared" ref="AJ1369" si="7888">X1369*AE1369+Z1369*AE1372-Y1369*AF1369-AA1369*AF1372</f>
        <v>0</v>
      </c>
      <c r="AK1369" s="8">
        <f t="shared" ref="AK1369" si="7889">(X1369*AF1369+Y1369*AE1369+Z1369*AF1372+AA1369*AE1372)</f>
        <v>18.238948042951048</v>
      </c>
      <c r="AM1369" s="18">
        <v>1</v>
      </c>
      <c r="AN1369" s="25">
        <v>0</v>
      </c>
      <c r="AO1369" s="14">
        <v>0</v>
      </c>
      <c r="AP1369" s="24">
        <v>0</v>
      </c>
      <c r="AR1369" s="1">
        <f t="shared" ref="AR1369" si="7890">AH1369*AM1369+AJ1369*AM1372-AI1369*AN1369-AK1369*AN1372</f>
        <v>6.0762664001525692</v>
      </c>
      <c r="AS1369" s="9">
        <f t="shared" ref="AS1369" si="7891">(AH1369*AN1369+AI1369*AM1369+AJ1369*AN1372+AK1369*AM1372)</f>
        <v>18.238948042951048</v>
      </c>
      <c r="AT1369" s="2">
        <f t="shared" ref="AT1369" si="7892">AH1369*AO1369+AJ1369*AO1372-AI1369*AP1369-AK1369*AP1372</f>
        <v>0</v>
      </c>
      <c r="AU1369" s="8">
        <f t="shared" ref="AU1369" si="7893">(AH1369*AP1369+AI1369*AO1369+AJ1369*AP1372+AK1369*AO1372)</f>
        <v>18.238948042951048</v>
      </c>
      <c r="AW1369" s="30">
        <f t="shared" ref="AW1369" si="7894">20*LOG(((1+$AN$9)/$AN$9)/((AR1369+AR1372)^2+(AS1369+AS1372)^2)^0.5)</f>
        <v>-29.641986640455229</v>
      </c>
      <c r="AY1369" s="137">
        <f t="shared" ref="AY1369" si="7895">((AR1369^2+AS1369^2)^0.5)/((AR1372^2+AS1372^2)^0.5)</f>
        <v>0.33405316471542112</v>
      </c>
      <c r="AZ1369" s="13"/>
      <c r="BA1369" s="36"/>
      <c r="BB1369" s="36"/>
      <c r="BC1369" s="36"/>
      <c r="BD1369" s="36"/>
    </row>
    <row r="1370" spans="2:56" ht="18.600000000000001" customHeight="1" thickBot="1">
      <c r="D1370" s="3"/>
      <c r="G1370" s="4"/>
      <c r="I1370" s="3"/>
      <c r="L1370" s="4"/>
      <c r="N1370" s="3"/>
      <c r="Q1370" s="4"/>
      <c r="S1370" s="3"/>
      <c r="V1370" s="4"/>
      <c r="X1370" s="3"/>
      <c r="AA1370" s="4"/>
      <c r="AC1370" s="3"/>
      <c r="AF1370" s="4"/>
      <c r="AH1370" s="3"/>
      <c r="AK1370" s="4"/>
      <c r="AM1370" s="18"/>
      <c r="AN1370" s="14"/>
      <c r="AO1370" s="14"/>
      <c r="AP1370" s="19"/>
      <c r="AR1370" s="3"/>
      <c r="AU1370" s="4"/>
      <c r="AY1370" s="138"/>
      <c r="AZ1370" s="13"/>
      <c r="BA1370" s="36"/>
      <c r="BB1370" s="36"/>
      <c r="BC1370" s="36"/>
      <c r="BD1370" s="36"/>
    </row>
    <row r="1371" spans="2:56" ht="18.600000000000001" customHeight="1" thickBot="1">
      <c r="D1371" s="216" t="s">
        <v>87</v>
      </c>
      <c r="E1371" s="217"/>
      <c r="F1371" s="218" t="s">
        <v>88</v>
      </c>
      <c r="G1371" s="219"/>
      <c r="H1371" s="207"/>
      <c r="I1371" s="216" t="s">
        <v>89</v>
      </c>
      <c r="J1371" s="217"/>
      <c r="K1371" s="218" t="s">
        <v>90</v>
      </c>
      <c r="L1371" s="219"/>
      <c r="N1371" s="208" t="s">
        <v>7</v>
      </c>
      <c r="O1371" s="209"/>
      <c r="P1371" s="210" t="s">
        <v>8</v>
      </c>
      <c r="Q1371" s="211"/>
      <c r="S1371" s="216" t="s">
        <v>91</v>
      </c>
      <c r="T1371" s="217"/>
      <c r="U1371" s="218" t="s">
        <v>92</v>
      </c>
      <c r="V1371" s="219"/>
      <c r="W1371" s="22"/>
      <c r="X1371" s="208" t="s">
        <v>93</v>
      </c>
      <c r="Y1371" s="209"/>
      <c r="Z1371" s="210" t="s">
        <v>94</v>
      </c>
      <c r="AA1371" s="211"/>
      <c r="AB1371" s="22"/>
      <c r="AC1371" s="216" t="s">
        <v>3</v>
      </c>
      <c r="AD1371" s="217"/>
      <c r="AE1371" s="218" t="s">
        <v>2</v>
      </c>
      <c r="AF1371" s="219"/>
      <c r="AG1371" s="22"/>
      <c r="AH1371" s="208" t="s">
        <v>95</v>
      </c>
      <c r="AI1371" s="209"/>
      <c r="AJ1371" s="210" t="s">
        <v>96</v>
      </c>
      <c r="AK1371" s="211"/>
      <c r="AL1371" s="22"/>
      <c r="AM1371" s="216" t="s">
        <v>97</v>
      </c>
      <c r="AN1371" s="217"/>
      <c r="AO1371" s="218" t="s">
        <v>98</v>
      </c>
      <c r="AP1371" s="219"/>
      <c r="AR1371" s="208" t="s">
        <v>99</v>
      </c>
      <c r="AS1371" s="209"/>
      <c r="AT1371" s="210" t="s">
        <v>100</v>
      </c>
      <c r="AU1371" s="211"/>
      <c r="AW1371" s="48" t="s">
        <v>10</v>
      </c>
      <c r="AY1371" s="139" t="s">
        <v>47</v>
      </c>
      <c r="AZ1371" s="13"/>
      <c r="BA1371" s="36"/>
      <c r="BB1371" s="36"/>
      <c r="BC1371" s="36"/>
      <c r="BD1371" s="36"/>
    </row>
    <row r="1372" spans="2:56" ht="18.600000000000001" customHeight="1" thickTop="1" thickBot="1">
      <c r="D1372" s="1">
        <v>0</v>
      </c>
      <c r="E1372" s="8">
        <f t="shared" ref="E1372" si="7896">$E$9*$B1369</f>
        <v>2.2215032000000003</v>
      </c>
      <c r="F1372" s="2">
        <v>1</v>
      </c>
      <c r="G1372" s="8">
        <v>0</v>
      </c>
      <c r="I1372" s="1">
        <v>0</v>
      </c>
      <c r="J1372" s="9">
        <v>0</v>
      </c>
      <c r="K1372" s="2">
        <v>1</v>
      </c>
      <c r="L1372" s="8">
        <v>0</v>
      </c>
      <c r="N1372" s="1">
        <f t="shared" ref="N1372" si="7897">D1372*I1369+F1372*I1372-E1372*J1369-G1372*J1372</f>
        <v>0</v>
      </c>
      <c r="O1372" s="9">
        <f t="shared" ref="O1372" si="7898">(D1372*J1369+E1372*I1369+F1372*J1372+G1372*I1372)</f>
        <v>2.2215032000000003</v>
      </c>
      <c r="P1372" s="2">
        <f t="shared" ref="P1372" si="7899">D1372*K1369+F1372*K1372-E1372*L1369-G1372*L1372</f>
        <v>3.3788925167912272</v>
      </c>
      <c r="Q1372" s="8">
        <f t="shared" ref="Q1372" si="7900">(D1372*L1369+E1372*K1369+F1372*L1372+G1372*K1372)</f>
        <v>0</v>
      </c>
      <c r="S1372" s="1">
        <v>0</v>
      </c>
      <c r="T1372" s="8">
        <f t="shared" ref="T1372" si="7901">$T$9*$B1369</f>
        <v>4.7404168000000002</v>
      </c>
      <c r="U1372" s="2">
        <v>1</v>
      </c>
      <c r="V1372" s="8">
        <v>0</v>
      </c>
      <c r="X1372" s="1">
        <f t="shared" ref="X1372" si="7902">N1372*S1369+P1372*S1372-O1372*T1369-Q1372*T1372</f>
        <v>0</v>
      </c>
      <c r="Y1372" s="9">
        <f t="shared" ref="Y1372" si="7903">(N1372*T1369+O1372*S1369+P1372*T1372+Q1372*S1372)</f>
        <v>18.238862051991418</v>
      </c>
      <c r="Z1372" s="2">
        <f t="shared" ref="Z1372" si="7904">N1372*U1369+P1372*U1372-O1372*V1369-Q1372*V1372</f>
        <v>3.3788925167912272</v>
      </c>
      <c r="AA1372" s="8">
        <f t="shared" ref="AA1372" si="7905">(N1372*V1369+O1372*U1369+P1372*V1372+Q1372*U1372)</f>
        <v>0</v>
      </c>
      <c r="AB1372" s="22"/>
      <c r="AC1372" s="1">
        <v>0</v>
      </c>
      <c r="AD1372" s="9">
        <v>0</v>
      </c>
      <c r="AE1372" s="2">
        <v>1</v>
      </c>
      <c r="AF1372" s="8">
        <v>0</v>
      </c>
      <c r="AH1372" s="1">
        <f t="shared" ref="AH1372" si="7906">X1372*AC1369+Z1372*AC1372-Y1372*AD1369-AA1372*AD1372</f>
        <v>0</v>
      </c>
      <c r="AI1372" s="9">
        <f t="shared" ref="AI1372" si="7907">(X1372*AD1369+Y1372*AC1369+Z1372*AD1372+AA1372*AC1372)</f>
        <v>18.238862051991418</v>
      </c>
      <c r="AJ1372" s="2">
        <f t="shared" ref="AJ1372" si="7908">X1372*AE1369+Z1372*AE1372-Y1372*AF1369-AA1372*AF1372</f>
        <v>-54.582474744770153</v>
      </c>
      <c r="AK1372" s="8">
        <f t="shared" ref="AK1372" si="7909">(X1372*AF1369+Y1372*AE1369+Z1372*AF1372+AA1372*AE1372)</f>
        <v>0</v>
      </c>
      <c r="AM1372" s="20">
        <f t="shared" ref="AM1372" si="7910">1/$AN$9</f>
        <v>1</v>
      </c>
      <c r="AN1372" s="27">
        <v>0</v>
      </c>
      <c r="AO1372" s="21">
        <v>1</v>
      </c>
      <c r="AP1372" s="26">
        <v>0</v>
      </c>
      <c r="AR1372" s="1">
        <f t="shared" ref="AR1372" si="7911">AH1372*AM1369+AJ1372*AM1372-AI1372*AN1369-AK1372*AN1372</f>
        <v>-54.582474744770153</v>
      </c>
      <c r="AS1372" s="9">
        <f t="shared" ref="AS1372" si="7912">(AH1372*AN1369+AI1372*AM1369+AJ1372*AN1372+AK1372*AM1372)</f>
        <v>18.238862051991418</v>
      </c>
      <c r="AT1372" s="2">
        <f t="shared" ref="AT1372" si="7913">AH1372*AO1369+AJ1372*AO1372-AI1372*AP1369-AK1372*AP1372</f>
        <v>-54.582474744770153</v>
      </c>
      <c r="AU1372" s="8">
        <f t="shared" ref="AU1372" si="7914">(AH1372*AP1369+AI1372*AO1369+AJ1372*AP1372+AK1372*AO1372)</f>
        <v>0</v>
      </c>
      <c r="AW1372" s="49">
        <f t="shared" ref="AW1372" si="7915">(180/PI())*ATAN(-1*(AS1369/AR1369))</f>
        <v>-71.574616172705788</v>
      </c>
      <c r="AY1372" s="140">
        <f t="shared" ref="AY1372" si="7916">20*LOG(((1-(10^(AW1369/20)^2)*(1-((1-AY1369)/(1+AY1369))^2))^0.5))</f>
        <v>-3.5423548179152162E-3</v>
      </c>
      <c r="AZ1372" s="13"/>
      <c r="BA1372" s="36"/>
      <c r="BB1372" s="36"/>
      <c r="BC1372" s="36"/>
      <c r="BD1372" s="36"/>
    </row>
    <row r="1373" spans="2:56" ht="18.600000000000001" customHeight="1">
      <c r="AY1373" s="37"/>
    </row>
    <row r="1374" spans="2:56" ht="18.600000000000001" customHeight="1" thickBot="1">
      <c r="D1374" s="22" t="s">
        <v>60</v>
      </c>
      <c r="E1374" s="22"/>
      <c r="F1374" s="22"/>
      <c r="G1374" s="22"/>
      <c r="H1374" s="22"/>
      <c r="I1374" s="22" t="s">
        <v>61</v>
      </c>
      <c r="J1374" s="22"/>
      <c r="K1374" s="22"/>
      <c r="L1374" s="22"/>
      <c r="M1374" s="23"/>
      <c r="N1374" s="23"/>
      <c r="O1374" s="28" t="s">
        <v>62</v>
      </c>
      <c r="P1374" s="23"/>
      <c r="Q1374" s="23"/>
      <c r="R1374" s="23"/>
      <c r="S1374" s="22"/>
      <c r="T1374" s="22" t="s">
        <v>63</v>
      </c>
      <c r="U1374" s="23"/>
      <c r="V1374" s="23"/>
      <c r="W1374" s="23"/>
      <c r="X1374" s="23"/>
      <c r="Y1374" s="28" t="s">
        <v>64</v>
      </c>
      <c r="Z1374" s="23"/>
      <c r="AA1374" s="23"/>
      <c r="AB1374" s="23"/>
      <c r="AC1374" s="28" t="s">
        <v>65</v>
      </c>
      <c r="AD1374" s="22"/>
      <c r="AE1374" s="22"/>
      <c r="AF1374" s="22"/>
      <c r="AG1374" s="22"/>
      <c r="AH1374" s="23"/>
      <c r="AI1374" s="28" t="s">
        <v>66</v>
      </c>
      <c r="AJ1374" s="23"/>
      <c r="AK1374" s="23"/>
      <c r="AL1374" s="22"/>
      <c r="AM1374" s="28" t="s">
        <v>67</v>
      </c>
      <c r="AN1374" s="22"/>
      <c r="AO1374" s="23"/>
      <c r="AP1374" s="23"/>
      <c r="AQ1374" s="23"/>
      <c r="AR1374" s="23"/>
      <c r="AS1374" s="28" t="s">
        <v>68</v>
      </c>
      <c r="AT1374" s="23"/>
      <c r="AU1374" s="23"/>
    </row>
    <row r="1375" spans="2:56" ht="18.600000000000001" customHeight="1" thickBot="1">
      <c r="B1375" s="11"/>
      <c r="D1375" s="212" t="s">
        <v>69</v>
      </c>
      <c r="E1375" s="213"/>
      <c r="F1375" s="214" t="s">
        <v>70</v>
      </c>
      <c r="G1375" s="215"/>
      <c r="H1375" s="207"/>
      <c r="I1375" s="212" t="s">
        <v>71</v>
      </c>
      <c r="J1375" s="213"/>
      <c r="K1375" s="214" t="s">
        <v>72</v>
      </c>
      <c r="L1375" s="215"/>
      <c r="M1375" s="23"/>
      <c r="N1375" s="208" t="s">
        <v>73</v>
      </c>
      <c r="O1375" s="209"/>
      <c r="P1375" s="210" t="s">
        <v>74</v>
      </c>
      <c r="Q1375" s="211"/>
      <c r="R1375" s="23"/>
      <c r="S1375" s="212" t="s">
        <v>75</v>
      </c>
      <c r="T1375" s="213"/>
      <c r="U1375" s="214" t="s">
        <v>76</v>
      </c>
      <c r="V1375" s="215"/>
      <c r="W1375" s="22"/>
      <c r="X1375" s="208" t="s">
        <v>77</v>
      </c>
      <c r="Y1375" s="209"/>
      <c r="Z1375" s="210" t="s">
        <v>78</v>
      </c>
      <c r="AA1375" s="211"/>
      <c r="AB1375" s="22"/>
      <c r="AC1375" s="212" t="s">
        <v>79</v>
      </c>
      <c r="AD1375" s="213"/>
      <c r="AE1375" s="214" t="s">
        <v>80</v>
      </c>
      <c r="AF1375" s="215"/>
      <c r="AG1375" s="22"/>
      <c r="AH1375" s="208" t="s">
        <v>81</v>
      </c>
      <c r="AI1375" s="209"/>
      <c r="AJ1375" s="210" t="s">
        <v>82</v>
      </c>
      <c r="AK1375" s="211"/>
      <c r="AL1375" s="22"/>
      <c r="AM1375" s="212" t="s">
        <v>83</v>
      </c>
      <c r="AN1375" s="213"/>
      <c r="AO1375" s="214" t="s">
        <v>84</v>
      </c>
      <c r="AP1375" s="215"/>
      <c r="AQ1375" s="23"/>
      <c r="AR1375" s="208" t="s">
        <v>85</v>
      </c>
      <c r="AS1375" s="209"/>
      <c r="AT1375" s="210" t="s">
        <v>86</v>
      </c>
      <c r="AU1375" s="211"/>
      <c r="AW1375" s="29" t="s">
        <v>4</v>
      </c>
      <c r="AY1375" s="136" t="s">
        <v>46</v>
      </c>
      <c r="AZ1375" s="13"/>
      <c r="BA1375" s="36"/>
      <c r="BB1375" s="36"/>
      <c r="BC1375" s="36"/>
      <c r="BD1375" s="36"/>
    </row>
    <row r="1376" spans="2:56" ht="18.600000000000001" customHeight="1" thickTop="1" thickBot="1">
      <c r="B1376" s="40">
        <v>3.94</v>
      </c>
      <c r="D1376" s="1">
        <v>1</v>
      </c>
      <c r="E1376" s="7">
        <v>0</v>
      </c>
      <c r="F1376" s="2">
        <v>0</v>
      </c>
      <c r="G1376" s="8">
        <v>0</v>
      </c>
      <c r="I1376" s="1">
        <v>1</v>
      </c>
      <c r="J1376" s="9">
        <v>0</v>
      </c>
      <c r="K1376" s="2">
        <v>0</v>
      </c>
      <c r="L1376" s="9">
        <f t="shared" ref="L1376" si="7917">IF(0=(1-$J$9*$K$9*$B1376^2),10^14,$B1376*$K$9/(1-$J$9*$K$9*$B1376^2))</f>
        <v>-1.06236788059959</v>
      </c>
      <c r="N1376" s="1">
        <f t="shared" ref="N1376" si="7918">D1376*I1376+F1376*I1379-E1376*J1376-G1376*J1379</f>
        <v>1</v>
      </c>
      <c r="O1376" s="9">
        <f t="shared" ref="O1376" si="7919">(D1376*J1376+E1376*I1376+F1376*J1379+G1376*I1379)</f>
        <v>0</v>
      </c>
      <c r="P1376" s="2">
        <f t="shared" ref="P1376" si="7920">D1376*K1376+F1376*K1379-E1376*L1376-G1376*L1379</f>
        <v>0</v>
      </c>
      <c r="Q1376" s="8">
        <f t="shared" ref="Q1376" si="7921">(D1376*L1376+E1376*K1376+F1376*L1379+G1376*K1379)</f>
        <v>-1.06236788059959</v>
      </c>
      <c r="S1376" s="1">
        <v>1</v>
      </c>
      <c r="T1376" s="7">
        <v>0</v>
      </c>
      <c r="U1376" s="2">
        <v>0</v>
      </c>
      <c r="V1376" s="8">
        <v>0</v>
      </c>
      <c r="X1376" s="1">
        <f t="shared" ref="X1376" si="7922">N1376*S1376+P1376*S1379-O1376*T1376-Q1376*T1379</f>
        <v>6.0617607660612958</v>
      </c>
      <c r="Y1376" s="9">
        <f t="shared" ref="Y1376" si="7923">(N1376*T1376+O1376*S1376+P1376*T1379+Q1376*S1379)</f>
        <v>0</v>
      </c>
      <c r="Z1376" s="2">
        <f t="shared" ref="Z1376" si="7924">N1376*U1376+P1376*U1379-O1376*V1376-Q1376*V1379</f>
        <v>0</v>
      </c>
      <c r="AA1376" s="8">
        <f t="shared" ref="AA1376" si="7925">(N1376*V1376+O1376*U1376+P1376*V1379+Q1376*U1379)</f>
        <v>-1.06236788059959</v>
      </c>
      <c r="AB1376" s="22"/>
      <c r="AC1376" s="1">
        <v>1</v>
      </c>
      <c r="AD1376" s="9">
        <v>0</v>
      </c>
      <c r="AE1376" s="2">
        <v>0</v>
      </c>
      <c r="AF1376" s="9">
        <f t="shared" ref="AF1376" si="7926">$B1376*$AE$9</f>
        <v>3.1941185999999999</v>
      </c>
      <c r="AH1376" s="1">
        <f t="shared" ref="AH1376" si="7927">X1376*AC1376+Z1376*AC1379-Y1376*AD1376-AA1376*AD1379</f>
        <v>6.0617607660612958</v>
      </c>
      <c r="AI1376" s="9">
        <f t="shared" ref="AI1376" si="7928">(X1376*AD1376+Y1376*AC1376+Z1376*AD1379+AA1376*AC1379)</f>
        <v>0</v>
      </c>
      <c r="AJ1376" s="2">
        <f t="shared" ref="AJ1376" si="7929">X1376*AE1376+Z1376*AE1379-Y1376*AF1376-AA1376*AF1379</f>
        <v>0</v>
      </c>
      <c r="AK1376" s="8">
        <f t="shared" ref="AK1376" si="7930">(X1376*AF1376+Y1376*AE1376+Z1376*AF1379+AA1376*AE1379)</f>
        <v>18.29961493102704</v>
      </c>
      <c r="AM1376" s="18">
        <v>1</v>
      </c>
      <c r="AN1376" s="25">
        <v>0</v>
      </c>
      <c r="AO1376" s="14">
        <v>0</v>
      </c>
      <c r="AP1376" s="24">
        <v>0</v>
      </c>
      <c r="AR1376" s="1">
        <f t="shared" ref="AR1376" si="7931">AH1376*AM1376+AJ1376*AM1379-AI1376*AN1376-AK1376*AN1379</f>
        <v>6.0617607660612958</v>
      </c>
      <c r="AS1376" s="9">
        <f t="shared" ref="AS1376" si="7932">(AH1376*AN1376+AI1376*AM1376+AJ1376*AN1379+AK1376*AM1379)</f>
        <v>18.29961493102704</v>
      </c>
      <c r="AT1376" s="2">
        <f t="shared" ref="AT1376" si="7933">AH1376*AO1376+AJ1376*AO1379-AI1376*AP1376-AK1376*AP1379</f>
        <v>0</v>
      </c>
      <c r="AU1376" s="8">
        <f t="shared" ref="AU1376" si="7934">(AH1376*AP1376+AI1376*AO1376+AJ1376*AP1379+AK1376*AO1379)</f>
        <v>18.29961493102704</v>
      </c>
      <c r="AW1376" s="30">
        <f t="shared" ref="AW1376" si="7935">20*LOG(((1+$AN$9)/$AN$9)/((AR1376+AR1379)^2+(AS1376+AS1379)^2)^0.5)</f>
        <v>-29.710628892875349</v>
      </c>
      <c r="AY1376" s="137">
        <f t="shared" ref="AY1376" si="7936">((AR1376^2+AS1376^2)^0.5)/((AR1379^2+AS1379^2)^0.5)</f>
        <v>0.33214593621339855</v>
      </c>
      <c r="AZ1376" s="13"/>
      <c r="BA1376" s="36"/>
      <c r="BB1376" s="36"/>
      <c r="BC1376" s="36"/>
      <c r="BD1376" s="36"/>
    </row>
    <row r="1377" spans="2:56" ht="18.600000000000001" customHeight="1" thickBot="1">
      <c r="D1377" s="3"/>
      <c r="G1377" s="4"/>
      <c r="I1377" s="3"/>
      <c r="L1377" s="4"/>
      <c r="N1377" s="3"/>
      <c r="Q1377" s="4"/>
      <c r="S1377" s="3"/>
      <c r="V1377" s="4"/>
      <c r="X1377" s="3"/>
      <c r="AA1377" s="4"/>
      <c r="AC1377" s="3"/>
      <c r="AF1377" s="4"/>
      <c r="AH1377" s="3"/>
      <c r="AK1377" s="4"/>
      <c r="AM1377" s="18"/>
      <c r="AN1377" s="14"/>
      <c r="AO1377" s="14"/>
      <c r="AP1377" s="19"/>
      <c r="AR1377" s="3"/>
      <c r="AU1377" s="4"/>
      <c r="AY1377" s="138"/>
      <c r="AZ1377" s="13"/>
      <c r="BA1377" s="36"/>
      <c r="BB1377" s="36"/>
      <c r="BC1377" s="36"/>
      <c r="BD1377" s="36"/>
    </row>
    <row r="1378" spans="2:56" ht="18.600000000000001" customHeight="1" thickBot="1">
      <c r="D1378" s="216" t="s">
        <v>87</v>
      </c>
      <c r="E1378" s="217"/>
      <c r="F1378" s="218" t="s">
        <v>88</v>
      </c>
      <c r="G1378" s="219"/>
      <c r="H1378" s="207"/>
      <c r="I1378" s="216" t="s">
        <v>89</v>
      </c>
      <c r="J1378" s="217"/>
      <c r="K1378" s="218" t="s">
        <v>90</v>
      </c>
      <c r="L1378" s="219"/>
      <c r="N1378" s="208" t="s">
        <v>7</v>
      </c>
      <c r="O1378" s="209"/>
      <c r="P1378" s="210" t="s">
        <v>8</v>
      </c>
      <c r="Q1378" s="211"/>
      <c r="S1378" s="216" t="s">
        <v>91</v>
      </c>
      <c r="T1378" s="217"/>
      <c r="U1378" s="218" t="s">
        <v>92</v>
      </c>
      <c r="V1378" s="219"/>
      <c r="W1378" s="22"/>
      <c r="X1378" s="208" t="s">
        <v>93</v>
      </c>
      <c r="Y1378" s="209"/>
      <c r="Z1378" s="210" t="s">
        <v>94</v>
      </c>
      <c r="AA1378" s="211"/>
      <c r="AB1378" s="22"/>
      <c r="AC1378" s="216" t="s">
        <v>3</v>
      </c>
      <c r="AD1378" s="217"/>
      <c r="AE1378" s="218" t="s">
        <v>2</v>
      </c>
      <c r="AF1378" s="219"/>
      <c r="AG1378" s="22"/>
      <c r="AH1378" s="208" t="s">
        <v>95</v>
      </c>
      <c r="AI1378" s="209"/>
      <c r="AJ1378" s="210" t="s">
        <v>96</v>
      </c>
      <c r="AK1378" s="211"/>
      <c r="AL1378" s="22"/>
      <c r="AM1378" s="216" t="s">
        <v>97</v>
      </c>
      <c r="AN1378" s="217"/>
      <c r="AO1378" s="218" t="s">
        <v>98</v>
      </c>
      <c r="AP1378" s="219"/>
      <c r="AR1378" s="208" t="s">
        <v>99</v>
      </c>
      <c r="AS1378" s="209"/>
      <c r="AT1378" s="210" t="s">
        <v>100</v>
      </c>
      <c r="AU1378" s="211"/>
      <c r="AW1378" s="48" t="s">
        <v>10</v>
      </c>
      <c r="AY1378" s="139" t="s">
        <v>47</v>
      </c>
      <c r="AZ1378" s="13"/>
      <c r="BA1378" s="36"/>
      <c r="BB1378" s="36"/>
      <c r="BC1378" s="36"/>
      <c r="BD1378" s="36"/>
    </row>
    <row r="1379" spans="2:56" ht="18.600000000000001" customHeight="1" thickTop="1" thickBot="1">
      <c r="D1379" s="1">
        <v>0</v>
      </c>
      <c r="E1379" s="8">
        <f t="shared" ref="E1379" si="7937">$E$9*$B1376</f>
        <v>2.2328374000000002</v>
      </c>
      <c r="F1379" s="2">
        <v>1</v>
      </c>
      <c r="G1379" s="8">
        <v>0</v>
      </c>
      <c r="I1379" s="1">
        <v>0</v>
      </c>
      <c r="J1379" s="9">
        <v>0</v>
      </c>
      <c r="K1379" s="2">
        <v>1</v>
      </c>
      <c r="L1379" s="8">
        <v>0</v>
      </c>
      <c r="N1379" s="1">
        <f t="shared" ref="N1379" si="7938">D1379*I1376+F1379*I1379-E1379*J1376-G1379*J1379</f>
        <v>0</v>
      </c>
      <c r="O1379" s="9">
        <f t="shared" ref="O1379" si="7939">(D1379*J1376+E1379*I1376+F1379*J1379+G1379*I1379)</f>
        <v>2.2328374000000002</v>
      </c>
      <c r="P1379" s="2">
        <f t="shared" ref="P1379" si="7940">D1379*K1376+F1379*K1379-E1379*L1376-G1379*L1379</f>
        <v>3.372094736361499</v>
      </c>
      <c r="Q1379" s="8">
        <f t="shared" ref="Q1379" si="7941">(D1379*L1376+E1379*K1376+F1379*L1379+G1379*K1379)</f>
        <v>0</v>
      </c>
      <c r="S1379" s="1">
        <v>0</v>
      </c>
      <c r="T1379" s="8">
        <f t="shared" ref="T1379" si="7942">$T$9*$B1376</f>
        <v>4.7646025999999999</v>
      </c>
      <c r="U1379" s="2">
        <v>1</v>
      </c>
      <c r="V1379" s="8">
        <v>0</v>
      </c>
      <c r="X1379" s="1">
        <f t="shared" ref="X1379" si="7943">N1379*S1376+P1379*S1379-O1379*T1376-Q1379*T1379</f>
        <v>0</v>
      </c>
      <c r="Y1379" s="9">
        <f t="shared" ref="Y1379" si="7944">(N1379*T1376+O1379*S1376+P1379*T1379+Q1379*S1379)</f>
        <v>18.299528748314312</v>
      </c>
      <c r="Z1379" s="2">
        <f t="shared" ref="Z1379" si="7945">N1379*U1376+P1379*U1379-O1379*V1376-Q1379*V1379</f>
        <v>3.372094736361499</v>
      </c>
      <c r="AA1379" s="8">
        <f t="shared" ref="AA1379" si="7946">(N1379*V1376+O1379*U1376+P1379*V1379+Q1379*U1379)</f>
        <v>0</v>
      </c>
      <c r="AB1379" s="22"/>
      <c r="AC1379" s="1">
        <v>0</v>
      </c>
      <c r="AD1379" s="9">
        <v>0</v>
      </c>
      <c r="AE1379" s="2">
        <v>1</v>
      </c>
      <c r="AF1379" s="8">
        <v>0</v>
      </c>
      <c r="AH1379" s="1">
        <f t="shared" ref="AH1379" si="7947">X1379*AC1376+Z1379*AC1379-Y1379*AD1376-AA1379*AD1379</f>
        <v>0</v>
      </c>
      <c r="AI1379" s="9">
        <f t="shared" ref="AI1379" si="7948">(X1379*AD1376+Y1379*AC1376+Z1379*AD1379+AA1379*AC1379)</f>
        <v>18.299528748314312</v>
      </c>
      <c r="AJ1379" s="2">
        <f t="shared" ref="AJ1379" si="7949">X1379*AE1376+Z1379*AE1379-Y1379*AF1376-AA1379*AF1379</f>
        <v>-55.078770409863964</v>
      </c>
      <c r="AK1379" s="8">
        <f t="shared" ref="AK1379" si="7950">(X1379*AF1376+Y1379*AE1376+Z1379*AF1379+AA1379*AE1379)</f>
        <v>0</v>
      </c>
      <c r="AM1379" s="20">
        <f t="shared" ref="AM1379" si="7951">1/$AN$9</f>
        <v>1</v>
      </c>
      <c r="AN1379" s="27">
        <v>0</v>
      </c>
      <c r="AO1379" s="21">
        <v>1</v>
      </c>
      <c r="AP1379" s="26">
        <v>0</v>
      </c>
      <c r="AR1379" s="1">
        <f t="shared" ref="AR1379" si="7952">AH1379*AM1376+AJ1379*AM1379-AI1379*AN1376-AK1379*AN1379</f>
        <v>-55.078770409863964</v>
      </c>
      <c r="AS1379" s="9">
        <f t="shared" ref="AS1379" si="7953">(AH1379*AN1376+AI1379*AM1376+AJ1379*AN1379+AK1379*AM1379)</f>
        <v>18.299528748314312</v>
      </c>
      <c r="AT1379" s="2">
        <f t="shared" ref="AT1379" si="7954">AH1379*AO1376+AJ1379*AO1379-AI1379*AP1376-AK1379*AP1379</f>
        <v>-55.078770409863964</v>
      </c>
      <c r="AU1379" s="8">
        <f t="shared" ref="AU1379" si="7955">(AH1379*AP1376+AI1379*AO1376+AJ1379*AP1379+AK1379*AO1379)</f>
        <v>0</v>
      </c>
      <c r="AW1379" s="49">
        <f t="shared" ref="AW1379" si="7956">(180/PI())*ATAN(-1*(AS1376/AR1376))</f>
        <v>-71.672510241526894</v>
      </c>
      <c r="AY1379" s="140">
        <f t="shared" ref="AY1379" si="7957">20*LOG(((1-(10^(AW1376/20)^2)*(1-((1-AY1376)/(1+AY1376))^2))^0.5))</f>
        <v>-3.4768069472751635E-3</v>
      </c>
      <c r="AZ1379" s="13"/>
      <c r="BA1379" s="36"/>
      <c r="BB1379" s="36"/>
      <c r="BC1379" s="36"/>
      <c r="BD1379" s="36"/>
    </row>
    <row r="1380" spans="2:56" ht="18.600000000000001" customHeight="1">
      <c r="AY1380" s="37"/>
    </row>
    <row r="1381" spans="2:56" ht="18.600000000000001" customHeight="1" thickBot="1">
      <c r="D1381" s="22" t="s">
        <v>60</v>
      </c>
      <c r="E1381" s="22"/>
      <c r="F1381" s="22"/>
      <c r="G1381" s="22"/>
      <c r="H1381" s="22"/>
      <c r="I1381" s="22" t="s">
        <v>61</v>
      </c>
      <c r="J1381" s="22"/>
      <c r="K1381" s="22"/>
      <c r="L1381" s="22"/>
      <c r="M1381" s="23"/>
      <c r="N1381" s="23"/>
      <c r="O1381" s="28" t="s">
        <v>62</v>
      </c>
      <c r="P1381" s="23"/>
      <c r="Q1381" s="23"/>
      <c r="R1381" s="23"/>
      <c r="S1381" s="22"/>
      <c r="T1381" s="22" t="s">
        <v>63</v>
      </c>
      <c r="U1381" s="23"/>
      <c r="V1381" s="23"/>
      <c r="W1381" s="23"/>
      <c r="X1381" s="23"/>
      <c r="Y1381" s="28" t="s">
        <v>64</v>
      </c>
      <c r="Z1381" s="23"/>
      <c r="AA1381" s="23"/>
      <c r="AB1381" s="23"/>
      <c r="AC1381" s="28" t="s">
        <v>65</v>
      </c>
      <c r="AD1381" s="22"/>
      <c r="AE1381" s="22"/>
      <c r="AF1381" s="22"/>
      <c r="AG1381" s="22"/>
      <c r="AH1381" s="23"/>
      <c r="AI1381" s="28" t="s">
        <v>66</v>
      </c>
      <c r="AJ1381" s="23"/>
      <c r="AK1381" s="23"/>
      <c r="AL1381" s="22"/>
      <c r="AM1381" s="28" t="s">
        <v>67</v>
      </c>
      <c r="AN1381" s="22"/>
      <c r="AO1381" s="23"/>
      <c r="AP1381" s="23"/>
      <c r="AQ1381" s="23"/>
      <c r="AR1381" s="23"/>
      <c r="AS1381" s="28" t="s">
        <v>68</v>
      </c>
      <c r="AT1381" s="23"/>
      <c r="AU1381" s="23"/>
    </row>
    <row r="1382" spans="2:56" ht="18.600000000000001" customHeight="1" thickBot="1">
      <c r="B1382" s="11"/>
      <c r="D1382" s="212" t="s">
        <v>69</v>
      </c>
      <c r="E1382" s="213"/>
      <c r="F1382" s="214" t="s">
        <v>70</v>
      </c>
      <c r="G1382" s="215"/>
      <c r="H1382" s="207"/>
      <c r="I1382" s="212" t="s">
        <v>71</v>
      </c>
      <c r="J1382" s="213"/>
      <c r="K1382" s="214" t="s">
        <v>72</v>
      </c>
      <c r="L1382" s="215"/>
      <c r="M1382" s="23"/>
      <c r="N1382" s="208" t="s">
        <v>73</v>
      </c>
      <c r="O1382" s="209"/>
      <c r="P1382" s="210" t="s">
        <v>74</v>
      </c>
      <c r="Q1382" s="211"/>
      <c r="R1382" s="23"/>
      <c r="S1382" s="212" t="s">
        <v>75</v>
      </c>
      <c r="T1382" s="213"/>
      <c r="U1382" s="214" t="s">
        <v>76</v>
      </c>
      <c r="V1382" s="215"/>
      <c r="W1382" s="22"/>
      <c r="X1382" s="208" t="s">
        <v>77</v>
      </c>
      <c r="Y1382" s="209"/>
      <c r="Z1382" s="210" t="s">
        <v>78</v>
      </c>
      <c r="AA1382" s="211"/>
      <c r="AB1382" s="22"/>
      <c r="AC1382" s="212" t="s">
        <v>79</v>
      </c>
      <c r="AD1382" s="213"/>
      <c r="AE1382" s="214" t="s">
        <v>80</v>
      </c>
      <c r="AF1382" s="215"/>
      <c r="AG1382" s="22"/>
      <c r="AH1382" s="208" t="s">
        <v>81</v>
      </c>
      <c r="AI1382" s="209"/>
      <c r="AJ1382" s="210" t="s">
        <v>82</v>
      </c>
      <c r="AK1382" s="211"/>
      <c r="AL1382" s="22"/>
      <c r="AM1382" s="212" t="s">
        <v>83</v>
      </c>
      <c r="AN1382" s="213"/>
      <c r="AO1382" s="214" t="s">
        <v>84</v>
      </c>
      <c r="AP1382" s="215"/>
      <c r="AQ1382" s="23"/>
      <c r="AR1382" s="208" t="s">
        <v>85</v>
      </c>
      <c r="AS1382" s="209"/>
      <c r="AT1382" s="210" t="s">
        <v>86</v>
      </c>
      <c r="AU1382" s="211"/>
      <c r="AW1382" s="29" t="s">
        <v>4</v>
      </c>
      <c r="AY1382" s="136" t="s">
        <v>46</v>
      </c>
      <c r="AZ1382" s="13"/>
      <c r="BA1382" s="36"/>
      <c r="BB1382" s="36"/>
      <c r="BC1382" s="36"/>
      <c r="BD1382" s="36"/>
    </row>
    <row r="1383" spans="2:56" ht="18.600000000000001" customHeight="1" thickTop="1" thickBot="1">
      <c r="B1383" s="40">
        <v>3.96</v>
      </c>
      <c r="D1383" s="1">
        <v>1</v>
      </c>
      <c r="E1383" s="7">
        <v>0</v>
      </c>
      <c r="F1383" s="2">
        <v>0</v>
      </c>
      <c r="G1383" s="8">
        <v>0</v>
      </c>
      <c r="I1383" s="1">
        <v>1</v>
      </c>
      <c r="J1383" s="9">
        <v>0</v>
      </c>
      <c r="K1383" s="2">
        <v>0</v>
      </c>
      <c r="L1383" s="9">
        <f t="shared" ref="L1383" si="7958">IF(0=(1-$J$9*$K$9*$B1383^2),10^14,$B1383*$K$9/(1-$J$9*$K$9*$B1383^2))</f>
        <v>-1.0540359566515014</v>
      </c>
      <c r="N1383" s="1">
        <f t="shared" ref="N1383" si="7959">D1383*I1383+F1383*I1386-E1383*J1383-G1383*J1386</f>
        <v>1</v>
      </c>
      <c r="O1383" s="9">
        <f t="shared" ref="O1383" si="7960">(D1383*J1383+E1383*I1383+F1383*J1386+G1383*I1386)</f>
        <v>0</v>
      </c>
      <c r="P1383" s="2">
        <f t="shared" ref="P1383" si="7961">D1383*K1383+F1383*K1386-E1383*L1383-G1383*L1386</f>
        <v>0</v>
      </c>
      <c r="Q1383" s="8">
        <f t="shared" ref="Q1383" si="7962">(D1383*L1383+E1383*K1383+F1383*L1386+G1383*K1386)</f>
        <v>-1.0540359566515014</v>
      </c>
      <c r="S1383" s="1">
        <v>1</v>
      </c>
      <c r="T1383" s="7">
        <v>0</v>
      </c>
      <c r="U1383" s="2">
        <v>0</v>
      </c>
      <c r="V1383" s="8">
        <v>0</v>
      </c>
      <c r="X1383" s="1">
        <f t="shared" ref="X1383" si="7963">N1383*S1383+P1383*S1386-O1383*T1383-Q1383*T1386</f>
        <v>6.0475551623956125</v>
      </c>
      <c r="Y1383" s="9">
        <f t="shared" ref="Y1383" si="7964">(N1383*T1383+O1383*S1383+P1383*T1386+Q1383*S1386)</f>
        <v>0</v>
      </c>
      <c r="Z1383" s="2">
        <f t="shared" ref="Z1383" si="7965">N1383*U1383+P1383*U1386-O1383*V1383-Q1383*V1386</f>
        <v>0</v>
      </c>
      <c r="AA1383" s="8">
        <f t="shared" ref="AA1383" si="7966">(N1383*V1383+O1383*U1383+P1383*V1386+Q1383*U1386)</f>
        <v>-1.0540359566515014</v>
      </c>
      <c r="AB1383" s="22"/>
      <c r="AC1383" s="1">
        <v>1</v>
      </c>
      <c r="AD1383" s="9">
        <v>0</v>
      </c>
      <c r="AE1383" s="2">
        <v>0</v>
      </c>
      <c r="AF1383" s="9">
        <f t="shared" ref="AF1383" si="7967">$B1383*$AE$9</f>
        <v>3.2103324</v>
      </c>
      <c r="AH1383" s="1">
        <f t="shared" ref="AH1383" si="7968">X1383*AC1383+Z1383*AC1386-Y1383*AD1383-AA1383*AD1386</f>
        <v>6.0475551623956125</v>
      </c>
      <c r="AI1383" s="9">
        <f t="shared" ref="AI1383" si="7969">(X1383*AD1383+Y1383*AC1383+Z1383*AD1386+AA1383*AC1386)</f>
        <v>0</v>
      </c>
      <c r="AJ1383" s="2">
        <f t="shared" ref="AJ1383" si="7970">X1383*AE1383+Z1383*AE1386-Y1383*AF1383-AA1383*AF1386</f>
        <v>0</v>
      </c>
      <c r="AK1383" s="8">
        <f t="shared" ref="AK1383" si="7971">(X1383*AF1383+Y1383*AE1383+Z1383*AF1386+AA1383*AE1386)</f>
        <v>18.360626321974397</v>
      </c>
      <c r="AM1383" s="18">
        <v>1</v>
      </c>
      <c r="AN1383" s="25">
        <v>0</v>
      </c>
      <c r="AO1383" s="14">
        <v>0</v>
      </c>
      <c r="AP1383" s="24">
        <v>0</v>
      </c>
      <c r="AR1383" s="1">
        <f t="shared" ref="AR1383" si="7972">AH1383*AM1383+AJ1383*AM1386-AI1383*AN1383-AK1383*AN1386</f>
        <v>6.0475551623956125</v>
      </c>
      <c r="AS1383" s="9">
        <f t="shared" ref="AS1383" si="7973">(AH1383*AN1383+AI1383*AM1383+AJ1383*AN1386+AK1383*AM1386)</f>
        <v>18.360626321974397</v>
      </c>
      <c r="AT1383" s="2">
        <f t="shared" ref="AT1383" si="7974">AH1383*AO1383+AJ1383*AO1386-AI1383*AP1383-AK1383*AP1386</f>
        <v>0</v>
      </c>
      <c r="AU1383" s="8">
        <f t="shared" ref="AU1383" si="7975">(AH1383*AP1383+AI1383*AO1383+AJ1383*AP1386+AK1383*AO1386)</f>
        <v>18.360626321974397</v>
      </c>
      <c r="AW1383" s="30">
        <f t="shared" ref="AW1383" si="7976">20*LOG(((1+$AN$9)/$AN$9)/((AR1383+AR1386)^2+(AS1383+AS1386)^2)^0.5)</f>
        <v>-29.779188670151541</v>
      </c>
      <c r="AY1383" s="137">
        <f t="shared" ref="AY1383" si="7977">((AR1383^2+AS1383^2)^0.5)/((AR1386^2+AS1386^2)^0.5)</f>
        <v>0.33026152033549067</v>
      </c>
      <c r="AZ1383" s="13"/>
      <c r="BA1383" s="36"/>
      <c r="BB1383" s="36"/>
      <c r="BC1383" s="36"/>
      <c r="BD1383" s="36"/>
    </row>
    <row r="1384" spans="2:56" ht="18.600000000000001" customHeight="1" thickBot="1">
      <c r="D1384" s="3"/>
      <c r="G1384" s="4"/>
      <c r="I1384" s="3"/>
      <c r="L1384" s="4"/>
      <c r="N1384" s="3"/>
      <c r="Q1384" s="4"/>
      <c r="S1384" s="3"/>
      <c r="V1384" s="4"/>
      <c r="X1384" s="3"/>
      <c r="AA1384" s="4"/>
      <c r="AC1384" s="3"/>
      <c r="AF1384" s="4"/>
      <c r="AH1384" s="3"/>
      <c r="AK1384" s="4"/>
      <c r="AM1384" s="18"/>
      <c r="AN1384" s="14"/>
      <c r="AO1384" s="14"/>
      <c r="AP1384" s="19"/>
      <c r="AR1384" s="3"/>
      <c r="AU1384" s="4"/>
      <c r="AY1384" s="138"/>
      <c r="AZ1384" s="13"/>
      <c r="BA1384" s="36"/>
      <c r="BB1384" s="36"/>
      <c r="BC1384" s="36"/>
      <c r="BD1384" s="36"/>
    </row>
    <row r="1385" spans="2:56" ht="18.600000000000001" customHeight="1" thickBot="1">
      <c r="D1385" s="216" t="s">
        <v>87</v>
      </c>
      <c r="E1385" s="217"/>
      <c r="F1385" s="218" t="s">
        <v>88</v>
      </c>
      <c r="G1385" s="219"/>
      <c r="H1385" s="207"/>
      <c r="I1385" s="216" t="s">
        <v>89</v>
      </c>
      <c r="J1385" s="217"/>
      <c r="K1385" s="218" t="s">
        <v>90</v>
      </c>
      <c r="L1385" s="219"/>
      <c r="N1385" s="208" t="s">
        <v>7</v>
      </c>
      <c r="O1385" s="209"/>
      <c r="P1385" s="210" t="s">
        <v>8</v>
      </c>
      <c r="Q1385" s="211"/>
      <c r="S1385" s="216" t="s">
        <v>91</v>
      </c>
      <c r="T1385" s="217"/>
      <c r="U1385" s="218" t="s">
        <v>92</v>
      </c>
      <c r="V1385" s="219"/>
      <c r="W1385" s="22"/>
      <c r="X1385" s="208" t="s">
        <v>93</v>
      </c>
      <c r="Y1385" s="209"/>
      <c r="Z1385" s="210" t="s">
        <v>94</v>
      </c>
      <c r="AA1385" s="211"/>
      <c r="AB1385" s="22"/>
      <c r="AC1385" s="216" t="s">
        <v>3</v>
      </c>
      <c r="AD1385" s="217"/>
      <c r="AE1385" s="218" t="s">
        <v>2</v>
      </c>
      <c r="AF1385" s="219"/>
      <c r="AG1385" s="22"/>
      <c r="AH1385" s="208" t="s">
        <v>95</v>
      </c>
      <c r="AI1385" s="209"/>
      <c r="AJ1385" s="210" t="s">
        <v>96</v>
      </c>
      <c r="AK1385" s="211"/>
      <c r="AL1385" s="22"/>
      <c r="AM1385" s="216" t="s">
        <v>97</v>
      </c>
      <c r="AN1385" s="217"/>
      <c r="AO1385" s="218" t="s">
        <v>98</v>
      </c>
      <c r="AP1385" s="219"/>
      <c r="AR1385" s="208" t="s">
        <v>99</v>
      </c>
      <c r="AS1385" s="209"/>
      <c r="AT1385" s="210" t="s">
        <v>100</v>
      </c>
      <c r="AU1385" s="211"/>
      <c r="AW1385" s="48" t="s">
        <v>10</v>
      </c>
      <c r="AY1385" s="139" t="s">
        <v>47</v>
      </c>
      <c r="AZ1385" s="13"/>
      <c r="BA1385" s="36"/>
      <c r="BB1385" s="36"/>
      <c r="BC1385" s="36"/>
      <c r="BD1385" s="36"/>
    </row>
    <row r="1386" spans="2:56" ht="18.600000000000001" customHeight="1" thickTop="1" thickBot="1">
      <c r="D1386" s="1">
        <v>0</v>
      </c>
      <c r="E1386" s="8">
        <f t="shared" ref="E1386" si="7978">$E$9*$B1383</f>
        <v>2.2441716</v>
      </c>
      <c r="F1386" s="2">
        <v>1</v>
      </c>
      <c r="G1386" s="8">
        <v>0</v>
      </c>
      <c r="I1386" s="1">
        <v>0</v>
      </c>
      <c r="J1386" s="9">
        <v>0</v>
      </c>
      <c r="K1386" s="2">
        <v>1</v>
      </c>
      <c r="L1386" s="8">
        <v>0</v>
      </c>
      <c r="N1386" s="1">
        <f t="shared" ref="N1386" si="7979">D1386*I1383+F1386*I1386-E1386*J1383-G1386*J1386</f>
        <v>0</v>
      </c>
      <c r="O1386" s="9">
        <f t="shared" ref="O1386" si="7980">(D1386*J1383+E1386*I1383+F1386*J1386+G1386*I1386)</f>
        <v>2.2441716</v>
      </c>
      <c r="P1386" s="2">
        <f t="shared" ref="P1386" si="7981">D1386*K1383+F1386*K1386-E1386*L1383-G1386*L1386</f>
        <v>3.3654375592961308</v>
      </c>
      <c r="Q1386" s="8">
        <f t="shared" ref="Q1386" si="7982">(D1386*L1383+E1386*K1383+F1386*L1386+G1386*K1386)</f>
        <v>0</v>
      </c>
      <c r="S1386" s="1">
        <v>0</v>
      </c>
      <c r="T1386" s="8">
        <f t="shared" ref="T1386" si="7983">$T$9*$B1383</f>
        <v>4.7887883999999996</v>
      </c>
      <c r="U1386" s="2">
        <v>1</v>
      </c>
      <c r="V1386" s="8">
        <v>0</v>
      </c>
      <c r="X1386" s="1">
        <f t="shared" ref="X1386" si="7984">N1386*S1383+P1386*S1386-O1386*T1383-Q1386*T1386</f>
        <v>0</v>
      </c>
      <c r="Y1386" s="9">
        <f t="shared" ref="Y1386" si="7985">(N1386*T1383+O1386*S1383+P1386*T1386+Q1386*S1386)</f>
        <v>18.360539944881623</v>
      </c>
      <c r="Z1386" s="2">
        <f t="shared" ref="Z1386" si="7986">N1386*U1383+P1386*U1386-O1386*V1383-Q1386*V1386</f>
        <v>3.3654375592961308</v>
      </c>
      <c r="AA1386" s="8">
        <f t="shared" ref="AA1386" si="7987">(N1386*V1383+O1386*U1383+P1386*V1386+Q1386*U1386)</f>
        <v>0</v>
      </c>
      <c r="AB1386" s="22"/>
      <c r="AC1386" s="1">
        <v>0</v>
      </c>
      <c r="AD1386" s="9">
        <v>0</v>
      </c>
      <c r="AE1386" s="2">
        <v>1</v>
      </c>
      <c r="AF1386" s="8">
        <v>0</v>
      </c>
      <c r="AH1386" s="1">
        <f t="shared" ref="AH1386" si="7988">X1386*AC1383+Z1386*AC1386-Y1386*AD1383-AA1386*AD1386</f>
        <v>0</v>
      </c>
      <c r="AI1386" s="9">
        <f t="shared" ref="AI1386" si="7989">(X1386*AD1383+Y1386*AC1383+Z1386*AD1386+AA1386*AC1386)</f>
        <v>18.360539944881623</v>
      </c>
      <c r="AJ1386" s="2">
        <f t="shared" ref="AJ1386" si="7990">X1386*AE1383+Z1386*AE1386-Y1386*AF1383-AA1386*AF1386</f>
        <v>-55.577998707251552</v>
      </c>
      <c r="AK1386" s="8">
        <f t="shared" ref="AK1386" si="7991">(X1386*AF1383+Y1386*AE1383+Z1386*AF1386+AA1386*AE1386)</f>
        <v>0</v>
      </c>
      <c r="AM1386" s="20">
        <f t="shared" ref="AM1386" si="7992">1/$AN$9</f>
        <v>1</v>
      </c>
      <c r="AN1386" s="27">
        <v>0</v>
      </c>
      <c r="AO1386" s="21">
        <v>1</v>
      </c>
      <c r="AP1386" s="26">
        <v>0</v>
      </c>
      <c r="AR1386" s="1">
        <f t="shared" ref="AR1386" si="7993">AH1386*AM1383+AJ1386*AM1386-AI1386*AN1383-AK1386*AN1386</f>
        <v>-55.577998707251552</v>
      </c>
      <c r="AS1386" s="9">
        <f t="shared" ref="AS1386" si="7994">(AH1386*AN1383+AI1386*AM1383+AJ1386*AN1386+AK1386*AM1386)</f>
        <v>18.360539944881623</v>
      </c>
      <c r="AT1386" s="2">
        <f t="shared" ref="AT1386" si="7995">AH1386*AO1383+AJ1386*AO1386-AI1386*AP1383-AK1386*AP1386</f>
        <v>-55.577998707251552</v>
      </c>
      <c r="AU1386" s="8">
        <f t="shared" ref="AU1386" si="7996">(AH1386*AP1383+AI1386*AO1383+AJ1386*AP1386+AK1386*AO1386)</f>
        <v>0</v>
      </c>
      <c r="AW1386" s="49">
        <f t="shared" ref="AW1386" si="7997">(180/PI())*ATAN(-1*(AS1383/AR1383))</f>
        <v>-71.769342009947351</v>
      </c>
      <c r="AY1386" s="140">
        <f t="shared" ref="AY1386" si="7998">20*LOG(((1-(10^(AW1383/20)^2)*(1-((1-AY1383)/(1+AY1383))^2))^0.5))</f>
        <v>-3.4125574447761613E-3</v>
      </c>
      <c r="AZ1386" s="13"/>
      <c r="BA1386" s="36"/>
      <c r="BB1386" s="36"/>
      <c r="BC1386" s="36"/>
      <c r="BD1386" s="36"/>
    </row>
    <row r="1387" spans="2:56" ht="18.600000000000001" customHeight="1">
      <c r="AY1387" s="37"/>
    </row>
    <row r="1388" spans="2:56" ht="18.600000000000001" customHeight="1" thickBot="1">
      <c r="D1388" s="22" t="s">
        <v>60</v>
      </c>
      <c r="E1388" s="22"/>
      <c r="F1388" s="22"/>
      <c r="G1388" s="22"/>
      <c r="H1388" s="22"/>
      <c r="I1388" s="22" t="s">
        <v>61</v>
      </c>
      <c r="J1388" s="22"/>
      <c r="K1388" s="22"/>
      <c r="L1388" s="22"/>
      <c r="M1388" s="23"/>
      <c r="N1388" s="23"/>
      <c r="O1388" s="28" t="s">
        <v>62</v>
      </c>
      <c r="P1388" s="23"/>
      <c r="Q1388" s="23"/>
      <c r="R1388" s="23"/>
      <c r="S1388" s="22"/>
      <c r="T1388" s="22" t="s">
        <v>63</v>
      </c>
      <c r="U1388" s="23"/>
      <c r="V1388" s="23"/>
      <c r="W1388" s="23"/>
      <c r="X1388" s="23"/>
      <c r="Y1388" s="28" t="s">
        <v>64</v>
      </c>
      <c r="Z1388" s="23"/>
      <c r="AA1388" s="23"/>
      <c r="AB1388" s="23"/>
      <c r="AC1388" s="28" t="s">
        <v>65</v>
      </c>
      <c r="AD1388" s="22"/>
      <c r="AE1388" s="22"/>
      <c r="AF1388" s="22"/>
      <c r="AG1388" s="22"/>
      <c r="AH1388" s="23"/>
      <c r="AI1388" s="28" t="s">
        <v>66</v>
      </c>
      <c r="AJ1388" s="23"/>
      <c r="AK1388" s="23"/>
      <c r="AL1388" s="22"/>
      <c r="AM1388" s="28" t="s">
        <v>67</v>
      </c>
      <c r="AN1388" s="22"/>
      <c r="AO1388" s="23"/>
      <c r="AP1388" s="23"/>
      <c r="AQ1388" s="23"/>
      <c r="AR1388" s="23"/>
      <c r="AS1388" s="28" t="s">
        <v>68</v>
      </c>
      <c r="AT1388" s="23"/>
      <c r="AU1388" s="23"/>
    </row>
    <row r="1389" spans="2:56" ht="18.600000000000001" customHeight="1" thickBot="1">
      <c r="B1389" s="11"/>
      <c r="D1389" s="212" t="s">
        <v>69</v>
      </c>
      <c r="E1389" s="213"/>
      <c r="F1389" s="214" t="s">
        <v>70</v>
      </c>
      <c r="G1389" s="215"/>
      <c r="H1389" s="207"/>
      <c r="I1389" s="212" t="s">
        <v>71</v>
      </c>
      <c r="J1389" s="213"/>
      <c r="K1389" s="214" t="s">
        <v>72</v>
      </c>
      <c r="L1389" s="215"/>
      <c r="M1389" s="23"/>
      <c r="N1389" s="208" t="s">
        <v>73</v>
      </c>
      <c r="O1389" s="209"/>
      <c r="P1389" s="210" t="s">
        <v>74</v>
      </c>
      <c r="Q1389" s="211"/>
      <c r="R1389" s="23"/>
      <c r="S1389" s="212" t="s">
        <v>75</v>
      </c>
      <c r="T1389" s="213"/>
      <c r="U1389" s="214" t="s">
        <v>76</v>
      </c>
      <c r="V1389" s="215"/>
      <c r="W1389" s="22"/>
      <c r="X1389" s="208" t="s">
        <v>77</v>
      </c>
      <c r="Y1389" s="209"/>
      <c r="Z1389" s="210" t="s">
        <v>78</v>
      </c>
      <c r="AA1389" s="211"/>
      <c r="AB1389" s="22"/>
      <c r="AC1389" s="212" t="s">
        <v>79</v>
      </c>
      <c r="AD1389" s="213"/>
      <c r="AE1389" s="214" t="s">
        <v>80</v>
      </c>
      <c r="AF1389" s="215"/>
      <c r="AG1389" s="22"/>
      <c r="AH1389" s="208" t="s">
        <v>81</v>
      </c>
      <c r="AI1389" s="209"/>
      <c r="AJ1389" s="210" t="s">
        <v>82</v>
      </c>
      <c r="AK1389" s="211"/>
      <c r="AL1389" s="22"/>
      <c r="AM1389" s="212" t="s">
        <v>83</v>
      </c>
      <c r="AN1389" s="213"/>
      <c r="AO1389" s="214" t="s">
        <v>84</v>
      </c>
      <c r="AP1389" s="215"/>
      <c r="AQ1389" s="23"/>
      <c r="AR1389" s="208" t="s">
        <v>85</v>
      </c>
      <c r="AS1389" s="209"/>
      <c r="AT1389" s="210" t="s">
        <v>86</v>
      </c>
      <c r="AU1389" s="211"/>
      <c r="AW1389" s="29" t="s">
        <v>4</v>
      </c>
      <c r="AY1389" s="136" t="s">
        <v>46</v>
      </c>
      <c r="AZ1389" s="13"/>
      <c r="BA1389" s="36"/>
      <c r="BB1389" s="36"/>
      <c r="BC1389" s="36"/>
      <c r="BD1389" s="36"/>
    </row>
    <row r="1390" spans="2:56" ht="18.600000000000001" customHeight="1" thickTop="1" thickBot="1">
      <c r="B1390" s="40">
        <v>3.98</v>
      </c>
      <c r="D1390" s="1">
        <v>1</v>
      </c>
      <c r="E1390" s="7">
        <v>0</v>
      </c>
      <c r="F1390" s="2">
        <v>0</v>
      </c>
      <c r="G1390" s="8">
        <v>0</v>
      </c>
      <c r="I1390" s="1">
        <v>1</v>
      </c>
      <c r="J1390" s="9">
        <v>0</v>
      </c>
      <c r="K1390" s="2">
        <v>0</v>
      </c>
      <c r="L1390" s="9">
        <f t="shared" ref="L1390" si="7999">IF(0=(1-$J$9*$K$9*$B1390^2),10^14,$B1390*$K$9/(1-$J$9*$K$9*$B1390^2))</f>
        <v>-1.0458483042432543</v>
      </c>
      <c r="N1390" s="1">
        <f t="shared" ref="N1390" si="8000">D1390*I1390+F1390*I1393-E1390*J1390-G1390*J1393</f>
        <v>1</v>
      </c>
      <c r="O1390" s="9">
        <f t="shared" ref="O1390" si="8001">(D1390*J1390+E1390*I1390+F1390*J1393+G1390*I1393)</f>
        <v>0</v>
      </c>
      <c r="P1390" s="2">
        <f t="shared" ref="P1390" si="8002">D1390*K1390+F1390*K1393-E1390*L1390-G1390*L1393</f>
        <v>0</v>
      </c>
      <c r="Q1390" s="8">
        <f t="shared" ref="Q1390" si="8003">(D1390*L1390+E1390*K1390+F1390*L1393+G1390*K1393)</f>
        <v>-1.0458483042432543</v>
      </c>
      <c r="S1390" s="1">
        <v>1</v>
      </c>
      <c r="T1390" s="7">
        <v>0</v>
      </c>
      <c r="U1390" s="2">
        <v>0</v>
      </c>
      <c r="V1390" s="8">
        <v>0</v>
      </c>
      <c r="X1390" s="1">
        <f t="shared" ref="X1390" si="8004">N1390*S1390+P1390*S1393-O1390*T1390-Q1390*T1393</f>
        <v>6.0336409054365339</v>
      </c>
      <c r="Y1390" s="9">
        <f t="shared" ref="Y1390" si="8005">(N1390*T1390+O1390*S1390+P1390*T1393+Q1390*S1393)</f>
        <v>0</v>
      </c>
      <c r="Z1390" s="2">
        <f t="shared" ref="Z1390" si="8006">N1390*U1390+P1390*U1393-O1390*V1390-Q1390*V1393</f>
        <v>0</v>
      </c>
      <c r="AA1390" s="8">
        <f t="shared" ref="AA1390" si="8007">(N1390*V1390+O1390*U1390+P1390*V1393+Q1390*U1393)</f>
        <v>-1.0458483042432543</v>
      </c>
      <c r="AB1390" s="22"/>
      <c r="AC1390" s="1">
        <v>1</v>
      </c>
      <c r="AD1390" s="9">
        <v>0</v>
      </c>
      <c r="AE1390" s="2">
        <v>0</v>
      </c>
      <c r="AF1390" s="9">
        <f t="shared" ref="AF1390" si="8008">$B1390*$AE$9</f>
        <v>3.2265462</v>
      </c>
      <c r="AH1390" s="1">
        <f t="shared" ref="AH1390" si="8009">X1390*AC1390+Z1390*AC1393-Y1390*AD1390-AA1390*AD1393</f>
        <v>6.0336409054365339</v>
      </c>
      <c r="AI1390" s="9">
        <f t="shared" ref="AI1390" si="8010">(X1390*AD1390+Y1390*AC1390+Z1390*AD1393+AA1390*AC1393)</f>
        <v>0</v>
      </c>
      <c r="AJ1390" s="2">
        <f t="shared" ref="AJ1390" si="8011">X1390*AE1390+Z1390*AE1393-Y1390*AF1390-AA1390*AF1393</f>
        <v>0</v>
      </c>
      <c r="AK1390" s="8">
        <f t="shared" ref="AK1390" si="8012">(X1390*AF1390+Y1390*AE1390+Z1390*AF1393+AA1390*AE1393)</f>
        <v>18.421972831357554</v>
      </c>
      <c r="AM1390" s="18">
        <v>1</v>
      </c>
      <c r="AN1390" s="25">
        <v>0</v>
      </c>
      <c r="AO1390" s="14">
        <v>0</v>
      </c>
      <c r="AP1390" s="24">
        <v>0</v>
      </c>
      <c r="AR1390" s="1">
        <f t="shared" ref="AR1390" si="8013">AH1390*AM1390+AJ1390*AM1393-AI1390*AN1390-AK1390*AN1393</f>
        <v>6.0336409054365339</v>
      </c>
      <c r="AS1390" s="9">
        <f t="shared" ref="AS1390" si="8014">(AH1390*AN1390+AI1390*AM1390+AJ1390*AN1393+AK1390*AM1393)</f>
        <v>18.421972831357554</v>
      </c>
      <c r="AT1390" s="2">
        <f t="shared" ref="AT1390" si="8015">AH1390*AO1390+AJ1390*AO1393-AI1390*AP1390-AK1390*AP1393</f>
        <v>0</v>
      </c>
      <c r="AU1390" s="8">
        <f t="shared" ref="AU1390" si="8016">(AH1390*AP1390+AI1390*AO1390+AJ1390*AP1393+AK1390*AO1393)</f>
        <v>18.421972831357554</v>
      </c>
      <c r="AW1390" s="30">
        <f t="shared" ref="AW1390" si="8017">20*LOG(((1+$AN$9)/$AN$9)/((AR1390+AR1393)^2+(AS1390+AS1393)^2)^0.5)</f>
        <v>-29.84766114542397</v>
      </c>
      <c r="AY1390" s="137">
        <f t="shared" ref="AY1390" si="8018">((AR1390^2+AS1390^2)^0.5)/((AR1393^2+AS1393^2)^0.5)</f>
        <v>0.32839949190108131</v>
      </c>
      <c r="AZ1390" s="13"/>
      <c r="BA1390" s="36"/>
      <c r="BB1390" s="36"/>
      <c r="BC1390" s="36"/>
      <c r="BD1390" s="36"/>
    </row>
    <row r="1391" spans="2:56" ht="18.600000000000001" customHeight="1" thickBot="1">
      <c r="D1391" s="3"/>
      <c r="G1391" s="4"/>
      <c r="I1391" s="3"/>
      <c r="L1391" s="4"/>
      <c r="N1391" s="3"/>
      <c r="Q1391" s="4"/>
      <c r="S1391" s="3"/>
      <c r="V1391" s="4"/>
      <c r="X1391" s="3"/>
      <c r="AA1391" s="4"/>
      <c r="AC1391" s="3"/>
      <c r="AF1391" s="4"/>
      <c r="AH1391" s="3"/>
      <c r="AK1391" s="4"/>
      <c r="AM1391" s="18"/>
      <c r="AN1391" s="14"/>
      <c r="AO1391" s="14"/>
      <c r="AP1391" s="19"/>
      <c r="AR1391" s="3"/>
      <c r="AU1391" s="4"/>
      <c r="AY1391" s="138"/>
      <c r="AZ1391" s="13"/>
      <c r="BA1391" s="36"/>
      <c r="BB1391" s="36"/>
      <c r="BC1391" s="36"/>
      <c r="BD1391" s="36"/>
    </row>
    <row r="1392" spans="2:56" ht="18.600000000000001" customHeight="1" thickBot="1">
      <c r="D1392" s="216" t="s">
        <v>87</v>
      </c>
      <c r="E1392" s="217"/>
      <c r="F1392" s="218" t="s">
        <v>88</v>
      </c>
      <c r="G1392" s="219"/>
      <c r="H1392" s="207"/>
      <c r="I1392" s="216" t="s">
        <v>89</v>
      </c>
      <c r="J1392" s="217"/>
      <c r="K1392" s="218" t="s">
        <v>90</v>
      </c>
      <c r="L1392" s="219"/>
      <c r="N1392" s="208" t="s">
        <v>7</v>
      </c>
      <c r="O1392" s="209"/>
      <c r="P1392" s="210" t="s">
        <v>8</v>
      </c>
      <c r="Q1392" s="211"/>
      <c r="S1392" s="216" t="s">
        <v>91</v>
      </c>
      <c r="T1392" s="217"/>
      <c r="U1392" s="218" t="s">
        <v>92</v>
      </c>
      <c r="V1392" s="219"/>
      <c r="W1392" s="22"/>
      <c r="X1392" s="208" t="s">
        <v>93</v>
      </c>
      <c r="Y1392" s="209"/>
      <c r="Z1392" s="210" t="s">
        <v>94</v>
      </c>
      <c r="AA1392" s="211"/>
      <c r="AB1392" s="22"/>
      <c r="AC1392" s="216" t="s">
        <v>3</v>
      </c>
      <c r="AD1392" s="217"/>
      <c r="AE1392" s="218" t="s">
        <v>2</v>
      </c>
      <c r="AF1392" s="219"/>
      <c r="AG1392" s="22"/>
      <c r="AH1392" s="208" t="s">
        <v>95</v>
      </c>
      <c r="AI1392" s="209"/>
      <c r="AJ1392" s="210" t="s">
        <v>96</v>
      </c>
      <c r="AK1392" s="211"/>
      <c r="AL1392" s="22"/>
      <c r="AM1392" s="216" t="s">
        <v>97</v>
      </c>
      <c r="AN1392" s="217"/>
      <c r="AO1392" s="218" t="s">
        <v>98</v>
      </c>
      <c r="AP1392" s="219"/>
      <c r="AR1392" s="208" t="s">
        <v>99</v>
      </c>
      <c r="AS1392" s="209"/>
      <c r="AT1392" s="210" t="s">
        <v>100</v>
      </c>
      <c r="AU1392" s="211"/>
      <c r="AW1392" s="48" t="s">
        <v>10</v>
      </c>
      <c r="AY1392" s="139" t="s">
        <v>47</v>
      </c>
      <c r="AZ1392" s="13"/>
      <c r="BA1392" s="36"/>
      <c r="BB1392" s="36"/>
      <c r="BC1392" s="36"/>
      <c r="BD1392" s="36"/>
    </row>
    <row r="1393" spans="2:56" ht="18.600000000000001" customHeight="1" thickTop="1" thickBot="1">
      <c r="D1393" s="1">
        <v>0</v>
      </c>
      <c r="E1393" s="8">
        <f t="shared" ref="E1393" si="8019">$E$9*$B1390</f>
        <v>2.2555058000000003</v>
      </c>
      <c r="F1393" s="2">
        <v>1</v>
      </c>
      <c r="G1393" s="8">
        <v>0</v>
      </c>
      <c r="I1393" s="1">
        <v>0</v>
      </c>
      <c r="J1393" s="9">
        <v>0</v>
      </c>
      <c r="K1393" s="2">
        <v>1</v>
      </c>
      <c r="L1393" s="8">
        <v>0</v>
      </c>
      <c r="N1393" s="1">
        <f t="shared" ref="N1393" si="8020">D1393*I1390+F1393*I1393-E1393*J1390-G1393*J1393</f>
        <v>0</v>
      </c>
      <c r="O1393" s="9">
        <f t="shared" ref="O1393" si="8021">(D1393*J1390+E1393*I1390+F1393*J1393+G1393*I1393)</f>
        <v>2.2555058000000003</v>
      </c>
      <c r="P1393" s="2">
        <f t="shared" ref="P1393" si="8022">D1393*K1390+F1393*K1393-E1393*L1390-G1393*L1393</f>
        <v>3.3589169161408248</v>
      </c>
      <c r="Q1393" s="8">
        <f t="shared" ref="Q1393" si="8023">(D1393*L1390+E1393*K1390+F1393*L1393+G1393*K1393)</f>
        <v>0</v>
      </c>
      <c r="S1393" s="1">
        <v>0</v>
      </c>
      <c r="T1393" s="8">
        <f t="shared" ref="T1393" si="8024">$T$9*$B1390</f>
        <v>4.8129742000000002</v>
      </c>
      <c r="U1393" s="2">
        <v>1</v>
      </c>
      <c r="V1393" s="8">
        <v>0</v>
      </c>
      <c r="X1393" s="1">
        <f t="shared" ref="X1393" si="8025">N1393*S1390+P1393*S1393-O1393*T1390-Q1393*T1393</f>
        <v>0</v>
      </c>
      <c r="Y1393" s="9">
        <f t="shared" ref="Y1393" si="8026">(N1393*T1390+O1393*S1390+P1393*T1393+Q1393*S1393)</f>
        <v>18.421886257329355</v>
      </c>
      <c r="Z1393" s="2">
        <f t="shared" ref="Z1393" si="8027">N1393*U1390+P1393*U1393-O1393*V1390-Q1393*V1393</f>
        <v>3.3589169161408248</v>
      </c>
      <c r="AA1393" s="8">
        <f t="shared" ref="AA1393" si="8028">(N1393*V1390+O1393*U1390+P1393*V1393+Q1393*U1393)</f>
        <v>0</v>
      </c>
      <c r="AB1393" s="22"/>
      <c r="AC1393" s="1">
        <v>0</v>
      </c>
      <c r="AD1393" s="9">
        <v>0</v>
      </c>
      <c r="AE1393" s="2">
        <v>1</v>
      </c>
      <c r="AF1393" s="8">
        <v>0</v>
      </c>
      <c r="AH1393" s="1">
        <f t="shared" ref="AH1393" si="8029">X1393*AC1390+Z1393*AC1393-Y1393*AD1390-AA1393*AD1393</f>
        <v>0</v>
      </c>
      <c r="AI1393" s="9">
        <f t="shared" ref="AI1393" si="8030">(X1393*AD1390+Y1393*AC1390+Z1393*AD1393+AA1393*AC1393)</f>
        <v>18.421886257329355</v>
      </c>
      <c r="AJ1393" s="2">
        <f t="shared" ref="AJ1393" si="8031">X1393*AE1390+Z1393*AE1393-Y1393*AF1390-AA1393*AF1393</f>
        <v>-56.080150184277421</v>
      </c>
      <c r="AK1393" s="8">
        <f t="shared" ref="AK1393" si="8032">(X1393*AF1390+Y1393*AE1390+Z1393*AF1393+AA1393*AE1393)</f>
        <v>0</v>
      </c>
      <c r="AM1393" s="20">
        <f t="shared" ref="AM1393" si="8033">1/$AN$9</f>
        <v>1</v>
      </c>
      <c r="AN1393" s="27">
        <v>0</v>
      </c>
      <c r="AO1393" s="21">
        <v>1</v>
      </c>
      <c r="AP1393" s="26">
        <v>0</v>
      </c>
      <c r="AR1393" s="1">
        <f t="shared" ref="AR1393" si="8034">AH1393*AM1390+AJ1393*AM1393-AI1393*AN1390-AK1393*AN1393</f>
        <v>-56.080150184277421</v>
      </c>
      <c r="AS1393" s="9">
        <f t="shared" ref="AS1393" si="8035">(AH1393*AN1390+AI1393*AM1390+AJ1393*AN1393+AK1393*AM1393)</f>
        <v>18.421886257329355</v>
      </c>
      <c r="AT1393" s="2">
        <f t="shared" ref="AT1393" si="8036">AH1393*AO1390+AJ1393*AO1393-AI1393*AP1390-AK1393*AP1393</f>
        <v>-56.080150184277421</v>
      </c>
      <c r="AU1393" s="8">
        <f t="shared" ref="AU1393" si="8037">(AH1393*AP1390+AI1393*AO1390+AJ1393*AP1393+AK1393*AO1393)</f>
        <v>0</v>
      </c>
      <c r="AW1393" s="49">
        <f t="shared" ref="AW1393" si="8038">(180/PI())*ATAN(-1*(AS1390/AR1390))</f>
        <v>-71.865129164513249</v>
      </c>
      <c r="AY1393" s="140">
        <f t="shared" ref="AY1393" si="8039">20*LOG(((1-(10^(AW1390/20)^2)*(1-((1-AY1390)/(1+AY1390))^2))^0.5))</f>
        <v>-3.3495829044936955E-3</v>
      </c>
      <c r="AZ1393" s="13"/>
      <c r="BA1393" s="36"/>
      <c r="BB1393" s="36"/>
      <c r="BC1393" s="36"/>
      <c r="BD1393" s="36"/>
    </row>
    <row r="1394" spans="2:56" ht="18.600000000000001" customHeight="1">
      <c r="AY1394" s="37"/>
    </row>
    <row r="1395" spans="2:56" ht="18.600000000000001" customHeight="1" thickBot="1">
      <c r="D1395" s="22" t="s">
        <v>60</v>
      </c>
      <c r="E1395" s="22"/>
      <c r="F1395" s="22"/>
      <c r="G1395" s="22"/>
      <c r="H1395" s="22"/>
      <c r="I1395" s="22" t="s">
        <v>61</v>
      </c>
      <c r="J1395" s="22"/>
      <c r="K1395" s="22"/>
      <c r="L1395" s="22"/>
      <c r="M1395" s="23"/>
      <c r="N1395" s="23"/>
      <c r="O1395" s="28" t="s">
        <v>62</v>
      </c>
      <c r="P1395" s="23"/>
      <c r="Q1395" s="23"/>
      <c r="R1395" s="23"/>
      <c r="S1395" s="22"/>
      <c r="T1395" s="22" t="s">
        <v>63</v>
      </c>
      <c r="U1395" s="23"/>
      <c r="V1395" s="23"/>
      <c r="W1395" s="23"/>
      <c r="X1395" s="23"/>
      <c r="Y1395" s="28" t="s">
        <v>64</v>
      </c>
      <c r="Z1395" s="23"/>
      <c r="AA1395" s="23"/>
      <c r="AB1395" s="23"/>
      <c r="AC1395" s="28" t="s">
        <v>65</v>
      </c>
      <c r="AD1395" s="22"/>
      <c r="AE1395" s="22"/>
      <c r="AF1395" s="22"/>
      <c r="AG1395" s="22"/>
      <c r="AH1395" s="23"/>
      <c r="AI1395" s="28" t="s">
        <v>66</v>
      </c>
      <c r="AJ1395" s="23"/>
      <c r="AK1395" s="23"/>
      <c r="AL1395" s="22"/>
      <c r="AM1395" s="28" t="s">
        <v>67</v>
      </c>
      <c r="AN1395" s="22"/>
      <c r="AO1395" s="23"/>
      <c r="AP1395" s="23"/>
      <c r="AQ1395" s="23"/>
      <c r="AR1395" s="23"/>
      <c r="AS1395" s="28" t="s">
        <v>68</v>
      </c>
      <c r="AT1395" s="23"/>
      <c r="AU1395" s="23"/>
    </row>
    <row r="1396" spans="2:56" ht="18.600000000000001" customHeight="1" thickBot="1">
      <c r="B1396" s="11"/>
      <c r="D1396" s="212" t="s">
        <v>69</v>
      </c>
      <c r="E1396" s="213"/>
      <c r="F1396" s="214" t="s">
        <v>70</v>
      </c>
      <c r="G1396" s="215"/>
      <c r="H1396" s="207"/>
      <c r="I1396" s="212" t="s">
        <v>71</v>
      </c>
      <c r="J1396" s="213"/>
      <c r="K1396" s="214" t="s">
        <v>72</v>
      </c>
      <c r="L1396" s="215"/>
      <c r="M1396" s="23"/>
      <c r="N1396" s="208" t="s">
        <v>73</v>
      </c>
      <c r="O1396" s="209"/>
      <c r="P1396" s="210" t="s">
        <v>74</v>
      </c>
      <c r="Q1396" s="211"/>
      <c r="R1396" s="23"/>
      <c r="S1396" s="212" t="s">
        <v>75</v>
      </c>
      <c r="T1396" s="213"/>
      <c r="U1396" s="214" t="s">
        <v>76</v>
      </c>
      <c r="V1396" s="215"/>
      <c r="W1396" s="22"/>
      <c r="X1396" s="208" t="s">
        <v>77</v>
      </c>
      <c r="Y1396" s="209"/>
      <c r="Z1396" s="210" t="s">
        <v>78</v>
      </c>
      <c r="AA1396" s="211"/>
      <c r="AB1396" s="22"/>
      <c r="AC1396" s="212" t="s">
        <v>79</v>
      </c>
      <c r="AD1396" s="213"/>
      <c r="AE1396" s="214" t="s">
        <v>80</v>
      </c>
      <c r="AF1396" s="215"/>
      <c r="AG1396" s="22"/>
      <c r="AH1396" s="208" t="s">
        <v>81</v>
      </c>
      <c r="AI1396" s="209"/>
      <c r="AJ1396" s="210" t="s">
        <v>82</v>
      </c>
      <c r="AK1396" s="211"/>
      <c r="AL1396" s="22"/>
      <c r="AM1396" s="212" t="s">
        <v>83</v>
      </c>
      <c r="AN1396" s="213"/>
      <c r="AO1396" s="214" t="s">
        <v>84</v>
      </c>
      <c r="AP1396" s="215"/>
      <c r="AQ1396" s="23"/>
      <c r="AR1396" s="208" t="s">
        <v>85</v>
      </c>
      <c r="AS1396" s="209"/>
      <c r="AT1396" s="210" t="s">
        <v>86</v>
      </c>
      <c r="AU1396" s="211"/>
      <c r="AW1396" s="29" t="s">
        <v>4</v>
      </c>
      <c r="AY1396" s="136" t="s">
        <v>46</v>
      </c>
      <c r="AZ1396" s="13"/>
      <c r="BA1396" s="36"/>
      <c r="BB1396" s="36"/>
      <c r="BC1396" s="36"/>
      <c r="BD1396" s="36"/>
    </row>
    <row r="1397" spans="2:56" ht="18.600000000000001" customHeight="1" thickTop="1" thickBot="1">
      <c r="B1397" s="40">
        <v>4</v>
      </c>
      <c r="D1397" s="1">
        <v>1</v>
      </c>
      <c r="E1397" s="7">
        <v>0</v>
      </c>
      <c r="F1397" s="2">
        <v>0</v>
      </c>
      <c r="G1397" s="8">
        <v>0</v>
      </c>
      <c r="I1397" s="1">
        <v>1</v>
      </c>
      <c r="J1397" s="9">
        <v>0</v>
      </c>
      <c r="K1397" s="2">
        <v>0</v>
      </c>
      <c r="L1397" s="9">
        <f t="shared" ref="L1397" si="8040">IF(0=(1-$J$9*$K$9*$B1397^2),10^14,$B1397*$K$9/(1-$J$9*$K$9*$B1397^2))</f>
        <v>-1.0378010313632697</v>
      </c>
      <c r="N1397" s="1">
        <f t="shared" ref="N1397" si="8041">D1397*I1397+F1397*I1400-E1397*J1397-G1397*J1400</f>
        <v>1</v>
      </c>
      <c r="O1397" s="9">
        <f t="shared" ref="O1397" si="8042">(D1397*J1397+E1397*I1397+F1397*J1400+G1397*I1400)</f>
        <v>0</v>
      </c>
      <c r="P1397" s="2">
        <f t="shared" ref="P1397" si="8043">D1397*K1397+F1397*K1400-E1397*L1397-G1397*L1400</f>
        <v>0</v>
      </c>
      <c r="Q1397" s="8">
        <f t="shared" ref="Q1397" si="8044">(D1397*L1397+E1397*K1397+F1397*L1400+G1397*K1400)</f>
        <v>-1.0378010313632697</v>
      </c>
      <c r="S1397" s="1">
        <v>1</v>
      </c>
      <c r="T1397" s="7">
        <v>0</v>
      </c>
      <c r="U1397" s="2">
        <v>0</v>
      </c>
      <c r="V1397" s="8">
        <v>0</v>
      </c>
      <c r="X1397" s="1">
        <f t="shared" ref="X1397" si="8045">N1397*S1397+P1397*S1400-O1397*T1397-Q1397*T1400</f>
        <v>6.0200096368691538</v>
      </c>
      <c r="Y1397" s="9">
        <f t="shared" ref="Y1397" si="8046">(N1397*T1397+O1397*S1397+P1397*T1400+Q1397*S1400)</f>
        <v>0</v>
      </c>
      <c r="Z1397" s="2">
        <f t="shared" ref="Z1397" si="8047">N1397*U1397+P1397*U1400-O1397*V1397-Q1397*V1400</f>
        <v>0</v>
      </c>
      <c r="AA1397" s="8">
        <f t="shared" ref="AA1397" si="8048">(N1397*V1397+O1397*U1397+P1397*V1400+Q1397*U1400)</f>
        <v>-1.0378010313632697</v>
      </c>
      <c r="AB1397" s="22"/>
      <c r="AC1397" s="1">
        <v>1</v>
      </c>
      <c r="AD1397" s="9">
        <v>0</v>
      </c>
      <c r="AE1397" s="2">
        <v>0</v>
      </c>
      <c r="AF1397" s="9">
        <f t="shared" ref="AF1397" si="8049">$B1397*$AE$9</f>
        <v>3.2427600000000001</v>
      </c>
      <c r="AH1397" s="1">
        <f t="shared" ref="AH1397" si="8050">X1397*AC1397+Z1397*AC1400-Y1397*AD1397-AA1397*AD1400</f>
        <v>6.0200096368691538</v>
      </c>
      <c r="AI1397" s="9">
        <f t="shared" ref="AI1397" si="8051">(X1397*AD1397+Y1397*AC1397+Z1397*AD1400+AA1397*AC1400)</f>
        <v>0</v>
      </c>
      <c r="AJ1397" s="2">
        <f t="shared" ref="AJ1397" si="8052">X1397*AE1397+Z1397*AE1400-Y1397*AF1397-AA1397*AF1400</f>
        <v>0</v>
      </c>
      <c r="AK1397" s="8">
        <f t="shared" ref="AK1397" si="8053">(X1397*AF1397+Y1397*AE1397+Z1397*AF1400+AA1397*AE1400)</f>
        <v>18.48364541869055</v>
      </c>
      <c r="AM1397" s="18">
        <v>1</v>
      </c>
      <c r="AN1397" s="25">
        <v>0</v>
      </c>
      <c r="AO1397" s="14">
        <v>0</v>
      </c>
      <c r="AP1397" s="24">
        <v>0</v>
      </c>
      <c r="AR1397" s="1">
        <f t="shared" ref="AR1397" si="8054">AH1397*AM1397+AJ1397*AM1400-AI1397*AN1397-AK1397*AN1400</f>
        <v>6.0200096368691538</v>
      </c>
      <c r="AS1397" s="9">
        <f t="shared" ref="AS1397" si="8055">(AH1397*AN1397+AI1397*AM1397+AJ1397*AN1400+AK1397*AM1400)</f>
        <v>18.48364541869055</v>
      </c>
      <c r="AT1397" s="2">
        <f t="shared" ref="AT1397" si="8056">AH1397*AO1397+AJ1397*AO1400-AI1397*AP1397-AK1397*AP1400</f>
        <v>0</v>
      </c>
      <c r="AU1397" s="8">
        <f t="shared" ref="AU1397" si="8057">(AH1397*AP1397+AI1397*AO1397+AJ1397*AP1400+AK1397*AO1400)</f>
        <v>18.48364541869055</v>
      </c>
      <c r="AW1397" s="30">
        <f t="shared" ref="AW1397" si="8058">20*LOG(((1+$AN$9)/$AN$9)/((AR1397+AR1400)^2+(AS1397+AS1400)^2)^0.5)</f>
        <v>-29.916041732219874</v>
      </c>
      <c r="AY1397" s="137">
        <f t="shared" ref="AY1397" si="8059">((AR1397^2+AS1397^2)^0.5)/((AR1400^2+AS1400^2)^0.5)</f>
        <v>0.32655943661478237</v>
      </c>
      <c r="AZ1397" s="13"/>
      <c r="BA1397" s="36"/>
      <c r="BB1397" s="36"/>
      <c r="BC1397" s="36"/>
      <c r="BD1397" s="36"/>
    </row>
    <row r="1398" spans="2:56" ht="18.600000000000001" customHeight="1" thickBot="1">
      <c r="D1398" s="3"/>
      <c r="G1398" s="4"/>
      <c r="I1398" s="3"/>
      <c r="L1398" s="4"/>
      <c r="N1398" s="3"/>
      <c r="Q1398" s="4"/>
      <c r="S1398" s="3"/>
      <c r="V1398" s="4"/>
      <c r="X1398" s="3"/>
      <c r="AA1398" s="4"/>
      <c r="AC1398" s="3"/>
      <c r="AF1398" s="4"/>
      <c r="AH1398" s="3"/>
      <c r="AK1398" s="4"/>
      <c r="AM1398" s="18"/>
      <c r="AN1398" s="14"/>
      <c r="AO1398" s="14"/>
      <c r="AP1398" s="19"/>
      <c r="AR1398" s="3"/>
      <c r="AU1398" s="4"/>
      <c r="AY1398" s="138"/>
      <c r="AZ1398" s="13"/>
      <c r="BA1398" s="36"/>
      <c r="BB1398" s="36"/>
      <c r="BC1398" s="36"/>
      <c r="BD1398" s="36"/>
    </row>
    <row r="1399" spans="2:56" ht="18.600000000000001" customHeight="1" thickBot="1">
      <c r="D1399" s="216" t="s">
        <v>87</v>
      </c>
      <c r="E1399" s="217"/>
      <c r="F1399" s="218" t="s">
        <v>88</v>
      </c>
      <c r="G1399" s="219"/>
      <c r="H1399" s="207"/>
      <c r="I1399" s="216" t="s">
        <v>89</v>
      </c>
      <c r="J1399" s="217"/>
      <c r="K1399" s="218" t="s">
        <v>90</v>
      </c>
      <c r="L1399" s="219"/>
      <c r="N1399" s="208" t="s">
        <v>7</v>
      </c>
      <c r="O1399" s="209"/>
      <c r="P1399" s="210" t="s">
        <v>8</v>
      </c>
      <c r="Q1399" s="211"/>
      <c r="S1399" s="216" t="s">
        <v>91</v>
      </c>
      <c r="T1399" s="217"/>
      <c r="U1399" s="218" t="s">
        <v>92</v>
      </c>
      <c r="V1399" s="219"/>
      <c r="W1399" s="22"/>
      <c r="X1399" s="208" t="s">
        <v>93</v>
      </c>
      <c r="Y1399" s="209"/>
      <c r="Z1399" s="210" t="s">
        <v>94</v>
      </c>
      <c r="AA1399" s="211"/>
      <c r="AB1399" s="22"/>
      <c r="AC1399" s="216" t="s">
        <v>3</v>
      </c>
      <c r="AD1399" s="217"/>
      <c r="AE1399" s="218" t="s">
        <v>2</v>
      </c>
      <c r="AF1399" s="219"/>
      <c r="AG1399" s="22"/>
      <c r="AH1399" s="208" t="s">
        <v>95</v>
      </c>
      <c r="AI1399" s="209"/>
      <c r="AJ1399" s="210" t="s">
        <v>96</v>
      </c>
      <c r="AK1399" s="211"/>
      <c r="AL1399" s="22"/>
      <c r="AM1399" s="216" t="s">
        <v>97</v>
      </c>
      <c r="AN1399" s="217"/>
      <c r="AO1399" s="218" t="s">
        <v>98</v>
      </c>
      <c r="AP1399" s="219"/>
      <c r="AR1399" s="208" t="s">
        <v>99</v>
      </c>
      <c r="AS1399" s="209"/>
      <c r="AT1399" s="210" t="s">
        <v>100</v>
      </c>
      <c r="AU1399" s="211"/>
      <c r="AW1399" s="48" t="s">
        <v>10</v>
      </c>
      <c r="AY1399" s="139" t="s">
        <v>47</v>
      </c>
      <c r="AZ1399" s="13"/>
      <c r="BA1399" s="36"/>
      <c r="BB1399" s="36"/>
      <c r="BC1399" s="36"/>
      <c r="BD1399" s="36"/>
    </row>
    <row r="1400" spans="2:56" ht="18.600000000000001" customHeight="1" thickTop="1" thickBot="1">
      <c r="D1400" s="1">
        <v>0</v>
      </c>
      <c r="E1400" s="8">
        <f t="shared" ref="E1400" si="8060">$E$9*$B1397</f>
        <v>2.2668400000000002</v>
      </c>
      <c r="F1400" s="2">
        <v>1</v>
      </c>
      <c r="G1400" s="8">
        <v>0</v>
      </c>
      <c r="I1400" s="1">
        <v>0</v>
      </c>
      <c r="J1400" s="9">
        <v>0</v>
      </c>
      <c r="K1400" s="2">
        <v>1</v>
      </c>
      <c r="L1400" s="8">
        <v>0</v>
      </c>
      <c r="N1400" s="1">
        <f t="shared" ref="N1400" si="8061">D1400*I1397+F1400*I1400-E1400*J1397-G1400*J1400</f>
        <v>0</v>
      </c>
      <c r="O1400" s="9">
        <f t="shared" ref="O1400" si="8062">(D1400*J1397+E1400*I1397+F1400*J1400+G1400*I1400)</f>
        <v>2.2668400000000002</v>
      </c>
      <c r="P1400" s="2">
        <f t="shared" ref="P1400" si="8063">D1400*K1397+F1400*K1400-E1400*L1397-G1400*L1400</f>
        <v>3.3525288899355146</v>
      </c>
      <c r="Q1400" s="8">
        <f t="shared" ref="Q1400" si="8064">(D1400*L1397+E1400*K1397+F1400*L1400+G1400*K1400)</f>
        <v>0</v>
      </c>
      <c r="S1400" s="1">
        <v>0</v>
      </c>
      <c r="T1400" s="8">
        <f t="shared" ref="T1400" si="8065">$T$9*$B1397</f>
        <v>4.8371599999999999</v>
      </c>
      <c r="U1400" s="2">
        <v>1</v>
      </c>
      <c r="V1400" s="8">
        <v>0</v>
      </c>
      <c r="X1400" s="1">
        <f t="shared" ref="X1400" si="8066">N1400*S1397+P1400*S1400-O1400*T1397-Q1400*T1400</f>
        <v>0</v>
      </c>
      <c r="Y1400" s="9">
        <f t="shared" ref="Y1400" si="8067">(N1400*T1397+O1400*S1397+P1400*T1400+Q1400*S1400)</f>
        <v>18.483558645240471</v>
      </c>
      <c r="Z1400" s="2">
        <f t="shared" ref="Z1400" si="8068">N1400*U1397+P1400*U1400-O1400*V1397-Q1400*V1400</f>
        <v>3.3525288899355146</v>
      </c>
      <c r="AA1400" s="8">
        <f t="shared" ref="AA1400" si="8069">(N1400*V1397+O1400*U1397+P1400*V1400+Q1400*U1400)</f>
        <v>0</v>
      </c>
      <c r="AB1400" s="22"/>
      <c r="AC1400" s="1">
        <v>0</v>
      </c>
      <c r="AD1400" s="9">
        <v>0</v>
      </c>
      <c r="AE1400" s="2">
        <v>1</v>
      </c>
      <c r="AF1400" s="8">
        <v>0</v>
      </c>
      <c r="AH1400" s="1">
        <f t="shared" ref="AH1400" si="8070">X1400*AC1397+Z1400*AC1400-Y1400*AD1397-AA1400*AD1400</f>
        <v>0</v>
      </c>
      <c r="AI1400" s="9">
        <f t="shared" ref="AI1400" si="8071">(X1400*AD1397+Y1400*AC1397+Z1400*AD1400+AA1400*AC1400)</f>
        <v>18.483558645240471</v>
      </c>
      <c r="AJ1400" s="2">
        <f t="shared" ref="AJ1400" si="8072">X1400*AE1397+Z1400*AE1400-Y1400*AF1397-AA1400*AF1400</f>
        <v>-56.585215742504481</v>
      </c>
      <c r="AK1400" s="8">
        <f t="shared" ref="AK1400" si="8073">(X1400*AF1397+Y1400*AE1397+Z1400*AF1400+AA1400*AE1400)</f>
        <v>0</v>
      </c>
      <c r="AM1400" s="20">
        <f t="shared" ref="AM1400" si="8074">1/$AN$9</f>
        <v>1</v>
      </c>
      <c r="AN1400" s="27">
        <v>0</v>
      </c>
      <c r="AO1400" s="21">
        <v>1</v>
      </c>
      <c r="AP1400" s="26">
        <v>0</v>
      </c>
      <c r="AR1400" s="1">
        <f t="shared" ref="AR1400" si="8075">AH1400*AM1397+AJ1400*AM1400-AI1400*AN1397-AK1400*AN1400</f>
        <v>-56.585215742504481</v>
      </c>
      <c r="AS1400" s="9">
        <f t="shared" ref="AS1400" si="8076">(AH1400*AN1397+AI1400*AM1397+AJ1400*AN1400+AK1400*AM1400)</f>
        <v>18.483558645240471</v>
      </c>
      <c r="AT1400" s="2">
        <f t="shared" ref="AT1400" si="8077">AH1400*AO1397+AJ1400*AO1400-AI1400*AP1397-AK1400*AP1400</f>
        <v>-56.585215742504481</v>
      </c>
      <c r="AU1400" s="8">
        <f t="shared" ref="AU1400" si="8078">(AH1400*AP1397+AI1400*AO1397+AJ1400*AP1400+AK1400*AO1400)</f>
        <v>0</v>
      </c>
      <c r="AW1400" s="49">
        <f t="shared" ref="AW1400" si="8079">(180/PI())*ATAN(-1*(AS1397/AR1397))</f>
        <v>-71.959888990021867</v>
      </c>
      <c r="AY1400" s="140">
        <f t="shared" ref="AY1400" si="8080">20*LOG(((1-(10^(AW1397/20)^2)*(1-((1-AY1397)/(1+AY1397))^2))^0.5))</f>
        <v>-3.2878600516863584E-3</v>
      </c>
      <c r="AZ1400" s="13"/>
      <c r="BA1400" s="36"/>
      <c r="BB1400" s="36"/>
      <c r="BC1400" s="36"/>
      <c r="BD1400" s="36"/>
    </row>
    <row r="1401" spans="2:56" ht="18.600000000000001" customHeight="1">
      <c r="AY1401" s="37"/>
    </row>
    <row r="1402" spans="2:56" ht="18.600000000000001" customHeight="1" thickBot="1">
      <c r="D1402" s="22" t="s">
        <v>60</v>
      </c>
      <c r="E1402" s="22"/>
      <c r="F1402" s="22"/>
      <c r="G1402" s="22"/>
      <c r="H1402" s="22"/>
      <c r="I1402" s="22" t="s">
        <v>61</v>
      </c>
      <c r="J1402" s="22"/>
      <c r="K1402" s="22"/>
      <c r="L1402" s="22"/>
      <c r="M1402" s="23"/>
      <c r="N1402" s="23"/>
      <c r="O1402" s="28" t="s">
        <v>62</v>
      </c>
      <c r="P1402" s="23"/>
      <c r="Q1402" s="23"/>
      <c r="R1402" s="23"/>
      <c r="S1402" s="22"/>
      <c r="T1402" s="22" t="s">
        <v>63</v>
      </c>
      <c r="U1402" s="23"/>
      <c r="V1402" s="23"/>
      <c r="W1402" s="23"/>
      <c r="X1402" s="23"/>
      <c r="Y1402" s="28" t="s">
        <v>64</v>
      </c>
      <c r="Z1402" s="23"/>
      <c r="AA1402" s="23"/>
      <c r="AB1402" s="23"/>
      <c r="AC1402" s="28" t="s">
        <v>65</v>
      </c>
      <c r="AD1402" s="22"/>
      <c r="AE1402" s="22"/>
      <c r="AF1402" s="22"/>
      <c r="AG1402" s="22"/>
      <c r="AH1402" s="23"/>
      <c r="AI1402" s="28" t="s">
        <v>66</v>
      </c>
      <c r="AJ1402" s="23"/>
      <c r="AK1402" s="23"/>
      <c r="AL1402" s="22"/>
      <c r="AM1402" s="28" t="s">
        <v>67</v>
      </c>
      <c r="AN1402" s="22"/>
      <c r="AO1402" s="23"/>
      <c r="AP1402" s="23"/>
      <c r="AQ1402" s="23"/>
      <c r="AR1402" s="23"/>
      <c r="AS1402" s="28" t="s">
        <v>68</v>
      </c>
      <c r="AT1402" s="23"/>
      <c r="AU1402" s="23"/>
    </row>
    <row r="1403" spans="2:56" ht="18.600000000000001" customHeight="1" thickBot="1">
      <c r="B1403" s="11"/>
      <c r="D1403" s="212" t="s">
        <v>69</v>
      </c>
      <c r="E1403" s="213"/>
      <c r="F1403" s="214" t="s">
        <v>70</v>
      </c>
      <c r="G1403" s="215"/>
      <c r="H1403" s="207"/>
      <c r="I1403" s="212" t="s">
        <v>71</v>
      </c>
      <c r="J1403" s="213"/>
      <c r="K1403" s="214" t="s">
        <v>72</v>
      </c>
      <c r="L1403" s="215"/>
      <c r="M1403" s="23"/>
      <c r="N1403" s="208" t="s">
        <v>73</v>
      </c>
      <c r="O1403" s="209"/>
      <c r="P1403" s="210" t="s">
        <v>74</v>
      </c>
      <c r="Q1403" s="211"/>
      <c r="R1403" s="23"/>
      <c r="S1403" s="212" t="s">
        <v>75</v>
      </c>
      <c r="T1403" s="213"/>
      <c r="U1403" s="214" t="s">
        <v>76</v>
      </c>
      <c r="V1403" s="215"/>
      <c r="W1403" s="22"/>
      <c r="X1403" s="208" t="s">
        <v>77</v>
      </c>
      <c r="Y1403" s="209"/>
      <c r="Z1403" s="210" t="s">
        <v>78</v>
      </c>
      <c r="AA1403" s="211"/>
      <c r="AB1403" s="22"/>
      <c r="AC1403" s="212" t="s">
        <v>79</v>
      </c>
      <c r="AD1403" s="213"/>
      <c r="AE1403" s="214" t="s">
        <v>80</v>
      </c>
      <c r="AF1403" s="215"/>
      <c r="AG1403" s="22"/>
      <c r="AH1403" s="208" t="s">
        <v>81</v>
      </c>
      <c r="AI1403" s="209"/>
      <c r="AJ1403" s="210" t="s">
        <v>82</v>
      </c>
      <c r="AK1403" s="211"/>
      <c r="AL1403" s="22"/>
      <c r="AM1403" s="212" t="s">
        <v>83</v>
      </c>
      <c r="AN1403" s="213"/>
      <c r="AO1403" s="214" t="s">
        <v>84</v>
      </c>
      <c r="AP1403" s="215"/>
      <c r="AQ1403" s="23"/>
      <c r="AR1403" s="208" t="s">
        <v>85</v>
      </c>
      <c r="AS1403" s="209"/>
      <c r="AT1403" s="210" t="s">
        <v>86</v>
      </c>
      <c r="AU1403" s="211"/>
      <c r="AW1403" s="29" t="s">
        <v>4</v>
      </c>
      <c r="AY1403" s="136" t="s">
        <v>46</v>
      </c>
      <c r="AZ1403" s="13"/>
      <c r="BA1403" s="36"/>
      <c r="BB1403" s="36"/>
      <c r="BC1403" s="36"/>
      <c r="BD1403" s="36"/>
    </row>
    <row r="1404" spans="2:56" ht="18.600000000000001" customHeight="1" thickTop="1" thickBot="1">
      <c r="B1404" s="40">
        <v>4.0199999999999996</v>
      </c>
      <c r="D1404" s="1">
        <v>1</v>
      </c>
      <c r="E1404" s="7">
        <v>0</v>
      </c>
      <c r="F1404" s="2">
        <v>0</v>
      </c>
      <c r="G1404" s="8">
        <v>0</v>
      </c>
      <c r="I1404" s="1">
        <v>1</v>
      </c>
      <c r="J1404" s="9">
        <v>0</v>
      </c>
      <c r="K1404" s="2">
        <v>0</v>
      </c>
      <c r="L1404" s="9">
        <f t="shared" ref="L1404" si="8081">IF(0=(1-$J$9*$K$9*$B1404^2),10^14,$B1404*$K$9/(1-$J$9*$K$9*$B1404^2))</f>
        <v>-1.0298903873053813</v>
      </c>
      <c r="N1404" s="1">
        <f t="shared" ref="N1404" si="8082">D1404*I1404+F1404*I1407-E1404*J1404-G1404*J1407</f>
        <v>1</v>
      </c>
      <c r="O1404" s="9">
        <f t="shared" ref="O1404" si="8083">(D1404*J1404+E1404*I1404+F1404*J1407+G1404*I1407)</f>
        <v>0</v>
      </c>
      <c r="P1404" s="2">
        <f t="shared" ref="P1404" si="8084">D1404*K1404+F1404*K1407-E1404*L1404-G1404*L1407</f>
        <v>0</v>
      </c>
      <c r="Q1404" s="8">
        <f t="shared" ref="Q1404" si="8085">(D1404*L1404+E1404*K1404+F1404*L1407+G1404*K1407)</f>
        <v>-1.0298903873053813</v>
      </c>
      <c r="S1404" s="1">
        <v>1</v>
      </c>
      <c r="T1404" s="7">
        <v>0</v>
      </c>
      <c r="U1404" s="2">
        <v>0</v>
      </c>
      <c r="V1404" s="8">
        <v>0</v>
      </c>
      <c r="X1404" s="1">
        <f t="shared" ref="X1404" si="8086">N1404*S1404+P1404*S1407-O1404*T1404-Q1404*T1407</f>
        <v>6.0066533087873886</v>
      </c>
      <c r="Y1404" s="9">
        <f t="shared" ref="Y1404" si="8087">(N1404*T1404+O1404*S1404+P1404*T1407+Q1404*S1407)</f>
        <v>0</v>
      </c>
      <c r="Z1404" s="2">
        <f t="shared" ref="Z1404" si="8088">N1404*U1404+P1404*U1407-O1404*V1404-Q1404*V1407</f>
        <v>0</v>
      </c>
      <c r="AA1404" s="8">
        <f t="shared" ref="AA1404" si="8089">(N1404*V1404+O1404*U1404+P1404*V1407+Q1404*U1407)</f>
        <v>-1.0298903873053813</v>
      </c>
      <c r="AB1404" s="22"/>
      <c r="AC1404" s="1">
        <v>1</v>
      </c>
      <c r="AD1404" s="9">
        <v>0</v>
      </c>
      <c r="AE1404" s="2">
        <v>0</v>
      </c>
      <c r="AF1404" s="9">
        <f t="shared" ref="AF1404" si="8090">$B1404*$AE$9</f>
        <v>3.2589737999999997</v>
      </c>
      <c r="AH1404" s="1">
        <f t="shared" ref="AH1404" si="8091">X1404*AC1404+Z1404*AC1407-Y1404*AD1404-AA1404*AD1407</f>
        <v>6.0066533087873886</v>
      </c>
      <c r="AI1404" s="9">
        <f t="shared" ref="AI1404" si="8092">(X1404*AD1404+Y1404*AC1404+Z1404*AD1407+AA1404*AC1407)</f>
        <v>0</v>
      </c>
      <c r="AJ1404" s="2">
        <f t="shared" ref="AJ1404" si="8093">X1404*AE1404+Z1404*AE1407-Y1404*AF1404-AA1404*AF1407</f>
        <v>0</v>
      </c>
      <c r="AK1404" s="8">
        <f t="shared" ref="AK1404" si="8094">(X1404*AF1404+Y1404*AE1404+Z1404*AF1407+AA1404*AE1407)</f>
        <v>18.545635371716024</v>
      </c>
      <c r="AM1404" s="18">
        <v>1</v>
      </c>
      <c r="AN1404" s="25">
        <v>0</v>
      </c>
      <c r="AO1404" s="14">
        <v>0</v>
      </c>
      <c r="AP1404" s="24">
        <v>0</v>
      </c>
      <c r="AR1404" s="1">
        <f t="shared" ref="AR1404" si="8095">AH1404*AM1404+AJ1404*AM1407-AI1404*AN1404-AK1404*AN1407</f>
        <v>6.0066533087873886</v>
      </c>
      <c r="AS1404" s="9">
        <f t="shared" ref="AS1404" si="8096">(AH1404*AN1404+AI1404*AM1404+AJ1404*AN1407+AK1404*AM1407)</f>
        <v>18.545635371716024</v>
      </c>
      <c r="AT1404" s="2">
        <f t="shared" ref="AT1404" si="8097">AH1404*AO1404+AJ1404*AO1407-AI1404*AP1404-AK1404*AP1407</f>
        <v>0</v>
      </c>
      <c r="AU1404" s="8">
        <f t="shared" ref="AU1404" si="8098">(AH1404*AP1404+AI1404*AO1404+AJ1404*AP1407+AK1404*AO1407)</f>
        <v>18.545635371716024</v>
      </c>
      <c r="AW1404" s="30">
        <f t="shared" ref="AW1404" si="8099">20*LOG(((1+$AN$9)/$AN$9)/((AR1404+AR1407)^2+(AS1404+AS1407)^2)^0.5)</f>
        <v>-29.984326073260803</v>
      </c>
      <c r="AY1404" s="137">
        <f t="shared" ref="AY1404" si="8100">((AR1404^2+AS1404^2)^0.5)/((AR1407^2+AS1407^2)^0.5)</f>
        <v>0.32474095071012871</v>
      </c>
      <c r="AZ1404" s="13"/>
      <c r="BA1404" s="36"/>
      <c r="BB1404" s="36"/>
      <c r="BC1404" s="36"/>
      <c r="BD1404" s="36"/>
    </row>
    <row r="1405" spans="2:56" ht="18.600000000000001" customHeight="1" thickBot="1">
      <c r="D1405" s="3"/>
      <c r="G1405" s="4"/>
      <c r="I1405" s="3"/>
      <c r="L1405" s="4"/>
      <c r="N1405" s="3"/>
      <c r="Q1405" s="4"/>
      <c r="S1405" s="3"/>
      <c r="V1405" s="4"/>
      <c r="X1405" s="3"/>
      <c r="AA1405" s="4"/>
      <c r="AC1405" s="3"/>
      <c r="AF1405" s="4"/>
      <c r="AH1405" s="3"/>
      <c r="AK1405" s="4"/>
      <c r="AM1405" s="18"/>
      <c r="AN1405" s="14"/>
      <c r="AO1405" s="14"/>
      <c r="AP1405" s="19"/>
      <c r="AR1405" s="3"/>
      <c r="AU1405" s="4"/>
      <c r="AY1405" s="138"/>
      <c r="AZ1405" s="13"/>
      <c r="BA1405" s="36"/>
      <c r="BB1405" s="36"/>
      <c r="BC1405" s="36"/>
      <c r="BD1405" s="36"/>
    </row>
    <row r="1406" spans="2:56" ht="18.600000000000001" customHeight="1" thickBot="1">
      <c r="D1406" s="216" t="s">
        <v>87</v>
      </c>
      <c r="E1406" s="217"/>
      <c r="F1406" s="218" t="s">
        <v>88</v>
      </c>
      <c r="G1406" s="219"/>
      <c r="H1406" s="207"/>
      <c r="I1406" s="216" t="s">
        <v>89</v>
      </c>
      <c r="J1406" s="217"/>
      <c r="K1406" s="218" t="s">
        <v>90</v>
      </c>
      <c r="L1406" s="219"/>
      <c r="N1406" s="208" t="s">
        <v>7</v>
      </c>
      <c r="O1406" s="209"/>
      <c r="P1406" s="210" t="s">
        <v>8</v>
      </c>
      <c r="Q1406" s="211"/>
      <c r="S1406" s="216" t="s">
        <v>91</v>
      </c>
      <c r="T1406" s="217"/>
      <c r="U1406" s="218" t="s">
        <v>92</v>
      </c>
      <c r="V1406" s="219"/>
      <c r="W1406" s="22"/>
      <c r="X1406" s="208" t="s">
        <v>93</v>
      </c>
      <c r="Y1406" s="209"/>
      <c r="Z1406" s="210" t="s">
        <v>94</v>
      </c>
      <c r="AA1406" s="211"/>
      <c r="AB1406" s="22"/>
      <c r="AC1406" s="216" t="s">
        <v>3</v>
      </c>
      <c r="AD1406" s="217"/>
      <c r="AE1406" s="218" t="s">
        <v>2</v>
      </c>
      <c r="AF1406" s="219"/>
      <c r="AG1406" s="22"/>
      <c r="AH1406" s="208" t="s">
        <v>95</v>
      </c>
      <c r="AI1406" s="209"/>
      <c r="AJ1406" s="210" t="s">
        <v>96</v>
      </c>
      <c r="AK1406" s="211"/>
      <c r="AL1406" s="22"/>
      <c r="AM1406" s="216" t="s">
        <v>97</v>
      </c>
      <c r="AN1406" s="217"/>
      <c r="AO1406" s="218" t="s">
        <v>98</v>
      </c>
      <c r="AP1406" s="219"/>
      <c r="AR1406" s="208" t="s">
        <v>99</v>
      </c>
      <c r="AS1406" s="209"/>
      <c r="AT1406" s="210" t="s">
        <v>100</v>
      </c>
      <c r="AU1406" s="211"/>
      <c r="AW1406" s="48" t="s">
        <v>10</v>
      </c>
      <c r="AY1406" s="139" t="s">
        <v>47</v>
      </c>
      <c r="AZ1406" s="13"/>
      <c r="BA1406" s="36"/>
      <c r="BB1406" s="36"/>
      <c r="BC1406" s="36"/>
      <c r="BD1406" s="36"/>
    </row>
    <row r="1407" spans="2:56" ht="18.600000000000001" customHeight="1" thickTop="1" thickBot="1">
      <c r="D1407" s="1">
        <v>0</v>
      </c>
      <c r="E1407" s="8">
        <f t="shared" ref="E1407" si="8101">$E$9*$B1404</f>
        <v>2.2781742</v>
      </c>
      <c r="F1407" s="2">
        <v>1</v>
      </c>
      <c r="G1407" s="8">
        <v>0</v>
      </c>
      <c r="I1407" s="1">
        <v>0</v>
      </c>
      <c r="J1407" s="9">
        <v>0</v>
      </c>
      <c r="K1407" s="2">
        <v>1</v>
      </c>
      <c r="L1407" s="8">
        <v>0</v>
      </c>
      <c r="N1407" s="1">
        <f t="shared" ref="N1407" si="8102">D1407*I1404+F1407*I1407-E1407*J1404-G1407*J1407</f>
        <v>0</v>
      </c>
      <c r="O1407" s="9">
        <f t="shared" ref="O1407" si="8103">(D1407*J1404+E1407*I1404+F1407*J1407+G1407*I1407)</f>
        <v>2.2781742</v>
      </c>
      <c r="P1407" s="2">
        <f t="shared" ref="P1407" si="8104">D1407*K1404+F1407*K1407-E1407*L1404-G1407*L1407</f>
        <v>3.3462697091871272</v>
      </c>
      <c r="Q1407" s="8">
        <f t="shared" ref="Q1407" si="8105">(D1407*L1404+E1407*K1404+F1407*L1407+G1407*K1407)</f>
        <v>0</v>
      </c>
      <c r="S1407" s="1">
        <v>0</v>
      </c>
      <c r="T1407" s="8">
        <f t="shared" ref="T1407" si="8106">$T$9*$B1404</f>
        <v>4.8613457999999996</v>
      </c>
      <c r="U1407" s="2">
        <v>1</v>
      </c>
      <c r="V1407" s="8">
        <v>0</v>
      </c>
      <c r="X1407" s="1">
        <f t="shared" ref="X1407" si="8107">N1407*S1404+P1407*S1407-O1407*T1404-Q1407*T1407</f>
        <v>0</v>
      </c>
      <c r="Y1407" s="9">
        <f t="shared" ref="Y1407" si="8108">(N1407*T1404+O1407*S1404+P1407*T1407+Q1407*S1407)</f>
        <v>18.54554839642406</v>
      </c>
      <c r="Z1407" s="2">
        <f t="shared" ref="Z1407" si="8109">N1407*U1404+P1407*U1407-O1407*V1404-Q1407*V1407</f>
        <v>3.3462697091871272</v>
      </c>
      <c r="AA1407" s="8">
        <f t="shared" ref="AA1407" si="8110">(N1407*V1404+O1407*U1404+P1407*V1407+Q1407*U1407)</f>
        <v>0</v>
      </c>
      <c r="AB1407" s="22"/>
      <c r="AC1407" s="1">
        <v>0</v>
      </c>
      <c r="AD1407" s="9">
        <v>0</v>
      </c>
      <c r="AE1407" s="2">
        <v>1</v>
      </c>
      <c r="AF1407" s="8">
        <v>0</v>
      </c>
      <c r="AH1407" s="1">
        <f t="shared" ref="AH1407" si="8111">X1407*AC1404+Z1407*AC1407-Y1407*AD1404-AA1407*AD1407</f>
        <v>0</v>
      </c>
      <c r="AI1407" s="9">
        <f t="shared" ref="AI1407" si="8112">(X1407*AD1404+Y1407*AC1404+Z1407*AD1407+AA1407*AC1407)</f>
        <v>18.54554839642406</v>
      </c>
      <c r="AJ1407" s="2">
        <f t="shared" ref="AJ1407" si="8113">X1407*AE1404+Z1407*AE1407-Y1407*AF1404-AA1407*AF1407</f>
        <v>-57.093186621390892</v>
      </c>
      <c r="AK1407" s="8">
        <f t="shared" ref="AK1407" si="8114">(X1407*AF1404+Y1407*AE1404+Z1407*AF1407+AA1407*AE1407)</f>
        <v>0</v>
      </c>
      <c r="AM1407" s="20">
        <f t="shared" ref="AM1407" si="8115">1/$AN$9</f>
        <v>1</v>
      </c>
      <c r="AN1407" s="27">
        <v>0</v>
      </c>
      <c r="AO1407" s="21">
        <v>1</v>
      </c>
      <c r="AP1407" s="26">
        <v>0</v>
      </c>
      <c r="AR1407" s="1">
        <f t="shared" ref="AR1407" si="8116">AH1407*AM1404+AJ1407*AM1407-AI1407*AN1404-AK1407*AN1407</f>
        <v>-57.093186621390892</v>
      </c>
      <c r="AS1407" s="9">
        <f t="shared" ref="AS1407" si="8117">(AH1407*AN1404+AI1407*AM1404+AJ1407*AN1407+AK1407*AM1407)</f>
        <v>18.54554839642406</v>
      </c>
      <c r="AT1407" s="2">
        <f t="shared" ref="AT1407" si="8118">AH1407*AO1404+AJ1407*AO1407-AI1407*AP1404-AK1407*AP1407</f>
        <v>-57.093186621390892</v>
      </c>
      <c r="AU1407" s="8">
        <f t="shared" ref="AU1407" si="8119">(AH1407*AP1404+AI1407*AO1404+AJ1407*AP1407+AK1407*AO1407)</f>
        <v>0</v>
      </c>
      <c r="AW1407" s="49">
        <f t="shared" ref="AW1407" si="8120">(180/PI())*ATAN(-1*(AS1404/AR1404))</f>
        <v>-72.053638381180363</v>
      </c>
      <c r="AY1407" s="140">
        <f t="shared" ref="AY1407" si="8121">20*LOG(((1-(10^(AW1404/20)^2)*(1-((1-AY1404)/(1+AY1404))^2))^0.5))</f>
        <v>-3.2273657686899574E-3</v>
      </c>
      <c r="AZ1407" s="13"/>
      <c r="BA1407" s="36"/>
      <c r="BB1407" s="36"/>
      <c r="BC1407" s="36"/>
      <c r="BD1407" s="36"/>
    </row>
    <row r="1408" spans="2:56" ht="18.600000000000001" customHeight="1">
      <c r="AY1408" s="37"/>
    </row>
    <row r="1409" spans="2:56" ht="18.600000000000001" customHeight="1" thickBot="1">
      <c r="D1409" s="22" t="s">
        <v>60</v>
      </c>
      <c r="E1409" s="22"/>
      <c r="F1409" s="22"/>
      <c r="G1409" s="22"/>
      <c r="H1409" s="22"/>
      <c r="I1409" s="22" t="s">
        <v>61</v>
      </c>
      <c r="J1409" s="22"/>
      <c r="K1409" s="22"/>
      <c r="L1409" s="22"/>
      <c r="M1409" s="23"/>
      <c r="N1409" s="23"/>
      <c r="O1409" s="28" t="s">
        <v>62</v>
      </c>
      <c r="P1409" s="23"/>
      <c r="Q1409" s="23"/>
      <c r="R1409" s="23"/>
      <c r="S1409" s="22"/>
      <c r="T1409" s="22" t="s">
        <v>63</v>
      </c>
      <c r="U1409" s="23"/>
      <c r="V1409" s="23"/>
      <c r="W1409" s="23"/>
      <c r="X1409" s="23"/>
      <c r="Y1409" s="28" t="s">
        <v>64</v>
      </c>
      <c r="Z1409" s="23"/>
      <c r="AA1409" s="23"/>
      <c r="AB1409" s="23"/>
      <c r="AC1409" s="28" t="s">
        <v>65</v>
      </c>
      <c r="AD1409" s="22"/>
      <c r="AE1409" s="22"/>
      <c r="AF1409" s="22"/>
      <c r="AG1409" s="22"/>
      <c r="AH1409" s="23"/>
      <c r="AI1409" s="28" t="s">
        <v>66</v>
      </c>
      <c r="AJ1409" s="23"/>
      <c r="AK1409" s="23"/>
      <c r="AL1409" s="22"/>
      <c r="AM1409" s="28" t="s">
        <v>67</v>
      </c>
      <c r="AN1409" s="22"/>
      <c r="AO1409" s="23"/>
      <c r="AP1409" s="23"/>
      <c r="AQ1409" s="23"/>
      <c r="AR1409" s="23"/>
      <c r="AS1409" s="28" t="s">
        <v>68</v>
      </c>
      <c r="AT1409" s="23"/>
      <c r="AU1409" s="23"/>
    </row>
    <row r="1410" spans="2:56" ht="18.600000000000001" customHeight="1" thickBot="1">
      <c r="B1410" s="11"/>
      <c r="D1410" s="212" t="s">
        <v>69</v>
      </c>
      <c r="E1410" s="213"/>
      <c r="F1410" s="214" t="s">
        <v>70</v>
      </c>
      <c r="G1410" s="215"/>
      <c r="H1410" s="207"/>
      <c r="I1410" s="212" t="s">
        <v>71</v>
      </c>
      <c r="J1410" s="213"/>
      <c r="K1410" s="214" t="s">
        <v>72</v>
      </c>
      <c r="L1410" s="215"/>
      <c r="M1410" s="23"/>
      <c r="N1410" s="208" t="s">
        <v>73</v>
      </c>
      <c r="O1410" s="209"/>
      <c r="P1410" s="210" t="s">
        <v>74</v>
      </c>
      <c r="Q1410" s="211"/>
      <c r="R1410" s="23"/>
      <c r="S1410" s="212" t="s">
        <v>75</v>
      </c>
      <c r="T1410" s="213"/>
      <c r="U1410" s="214" t="s">
        <v>76</v>
      </c>
      <c r="V1410" s="215"/>
      <c r="W1410" s="22"/>
      <c r="X1410" s="208" t="s">
        <v>77</v>
      </c>
      <c r="Y1410" s="209"/>
      <c r="Z1410" s="210" t="s">
        <v>78</v>
      </c>
      <c r="AA1410" s="211"/>
      <c r="AB1410" s="22"/>
      <c r="AC1410" s="212" t="s">
        <v>79</v>
      </c>
      <c r="AD1410" s="213"/>
      <c r="AE1410" s="214" t="s">
        <v>80</v>
      </c>
      <c r="AF1410" s="215"/>
      <c r="AG1410" s="22"/>
      <c r="AH1410" s="208" t="s">
        <v>81</v>
      </c>
      <c r="AI1410" s="209"/>
      <c r="AJ1410" s="210" t="s">
        <v>82</v>
      </c>
      <c r="AK1410" s="211"/>
      <c r="AL1410" s="22"/>
      <c r="AM1410" s="212" t="s">
        <v>83</v>
      </c>
      <c r="AN1410" s="213"/>
      <c r="AO1410" s="214" t="s">
        <v>84</v>
      </c>
      <c r="AP1410" s="215"/>
      <c r="AQ1410" s="23"/>
      <c r="AR1410" s="208" t="s">
        <v>85</v>
      </c>
      <c r="AS1410" s="209"/>
      <c r="AT1410" s="210" t="s">
        <v>86</v>
      </c>
      <c r="AU1410" s="211"/>
      <c r="AW1410" s="29" t="s">
        <v>4</v>
      </c>
      <c r="AY1410" s="136" t="s">
        <v>46</v>
      </c>
      <c r="AZ1410" s="13"/>
      <c r="BA1410" s="36"/>
      <c r="BB1410" s="36"/>
      <c r="BC1410" s="36"/>
      <c r="BD1410" s="36"/>
    </row>
    <row r="1411" spans="2:56" ht="18.600000000000001" customHeight="1" thickTop="1" thickBot="1">
      <c r="B1411" s="40">
        <v>4.04</v>
      </c>
      <c r="D1411" s="1">
        <v>1</v>
      </c>
      <c r="E1411" s="7">
        <v>0</v>
      </c>
      <c r="F1411" s="2">
        <v>0</v>
      </c>
      <c r="G1411" s="8">
        <v>0</v>
      </c>
      <c r="I1411" s="1">
        <v>1</v>
      </c>
      <c r="J1411" s="9">
        <v>0</v>
      </c>
      <c r="K1411" s="2">
        <v>0</v>
      </c>
      <c r="L1411" s="9">
        <f t="shared" ref="L1411" si="8122">IF(0=(1-$J$9*$K$9*$B1411^2),10^14,$B1411*$K$9/(1-$J$9*$K$9*$B1411^2))</f>
        <v>-1.0221127562696093</v>
      </c>
      <c r="N1411" s="1">
        <f t="shared" ref="N1411" si="8123">D1411*I1411+F1411*I1414-E1411*J1411-G1411*J1414</f>
        <v>1</v>
      </c>
      <c r="O1411" s="9">
        <f t="shared" ref="O1411" si="8124">(D1411*J1411+E1411*I1411+F1411*J1414+G1411*I1414)</f>
        <v>0</v>
      </c>
      <c r="P1411" s="2">
        <f t="shared" ref="P1411" si="8125">D1411*K1411+F1411*K1414-E1411*L1411-G1411*L1414</f>
        <v>0</v>
      </c>
      <c r="Q1411" s="8">
        <f t="shared" ref="Q1411" si="8126">(D1411*L1411+E1411*K1411+F1411*L1414+G1411*K1414)</f>
        <v>-1.0221127562696093</v>
      </c>
      <c r="S1411" s="1">
        <v>1</v>
      </c>
      <c r="T1411" s="7">
        <v>0</v>
      </c>
      <c r="U1411" s="2">
        <v>0</v>
      </c>
      <c r="V1411" s="8">
        <v>0</v>
      </c>
      <c r="X1411" s="1">
        <f t="shared" ref="X1411" si="8127">N1411*S1411+P1411*S1414-O1411*T1411-Q1411*T1414</f>
        <v>5.9935641695182742</v>
      </c>
      <c r="Y1411" s="9">
        <f t="shared" ref="Y1411" si="8128">(N1411*T1411+O1411*S1411+P1411*T1414+Q1411*S1414)</f>
        <v>0</v>
      </c>
      <c r="Z1411" s="2">
        <f t="shared" ref="Z1411" si="8129">N1411*U1411+P1411*U1414-O1411*V1411-Q1411*V1414</f>
        <v>0</v>
      </c>
      <c r="AA1411" s="8">
        <f t="shared" ref="AA1411" si="8130">(N1411*V1411+O1411*U1411+P1411*V1414+Q1411*U1414)</f>
        <v>-1.0221127562696093</v>
      </c>
      <c r="AB1411" s="22"/>
      <c r="AC1411" s="1">
        <v>1</v>
      </c>
      <c r="AD1411" s="9">
        <v>0</v>
      </c>
      <c r="AE1411" s="2">
        <v>0</v>
      </c>
      <c r="AF1411" s="9">
        <f t="shared" ref="AF1411" si="8131">$B1411*$AE$9</f>
        <v>3.2751876000000002</v>
      </c>
      <c r="AH1411" s="1">
        <f t="shared" ref="AH1411" si="8132">X1411*AC1411+Z1411*AC1414-Y1411*AD1411-AA1411*AD1414</f>
        <v>5.9935641695182742</v>
      </c>
      <c r="AI1411" s="9">
        <f t="shared" ref="AI1411" si="8133">(X1411*AD1411+Y1411*AC1411+Z1411*AD1414+AA1411*AC1414)</f>
        <v>0</v>
      </c>
      <c r="AJ1411" s="2">
        <f t="shared" ref="AJ1411" si="8134">X1411*AE1411+Z1411*AE1414-Y1411*AF1411-AA1411*AF1414</f>
        <v>0</v>
      </c>
      <c r="AK1411" s="8">
        <f t="shared" ref="AK1411" si="8135">(X1411*AF1411+Y1411*AE1411+Z1411*AF1414+AA1411*AE1414)</f>
        <v>18.607934291540939</v>
      </c>
      <c r="AM1411" s="18">
        <v>1</v>
      </c>
      <c r="AN1411" s="25">
        <v>0</v>
      </c>
      <c r="AO1411" s="14">
        <v>0</v>
      </c>
      <c r="AP1411" s="24">
        <v>0</v>
      </c>
      <c r="AR1411" s="1">
        <f t="shared" ref="AR1411" si="8136">AH1411*AM1411+AJ1411*AM1414-AI1411*AN1411-AK1411*AN1414</f>
        <v>5.9935641695182742</v>
      </c>
      <c r="AS1411" s="9">
        <f t="shared" ref="AS1411" si="8137">(AH1411*AN1411+AI1411*AM1411+AJ1411*AN1414+AK1411*AM1414)</f>
        <v>18.607934291540939</v>
      </c>
      <c r="AT1411" s="2">
        <f t="shared" ref="AT1411" si="8138">AH1411*AO1411+AJ1411*AO1414-AI1411*AP1411-AK1411*AP1414</f>
        <v>0</v>
      </c>
      <c r="AU1411" s="8">
        <f t="shared" ref="AU1411" si="8139">(AH1411*AP1411+AI1411*AO1411+AJ1411*AP1414+AK1411*AO1414)</f>
        <v>18.607934291540939</v>
      </c>
      <c r="AW1411" s="30">
        <f t="shared" ref="AW1411" si="8140">20*LOG(((1+$AN$9)/$AN$9)/((AR1411+AR1414)^2+(AS1411+AS1414)^2)^0.5)</f>
        <v>-30.052510029845649</v>
      </c>
      <c r="AY1411" s="137">
        <f t="shared" ref="AY1411" si="8141">((AR1411^2+AS1411^2)^0.5)/((AR1414^2+AS1414^2)^0.5)</f>
        <v>0.32294364060750519</v>
      </c>
      <c r="AZ1411" s="13"/>
      <c r="BA1411" s="36"/>
      <c r="BB1411" s="36"/>
      <c r="BC1411" s="36"/>
      <c r="BD1411" s="36"/>
    </row>
    <row r="1412" spans="2:56" ht="18.600000000000001" customHeight="1" thickBot="1">
      <c r="D1412" s="3"/>
      <c r="G1412" s="4"/>
      <c r="I1412" s="3"/>
      <c r="L1412" s="4"/>
      <c r="N1412" s="3"/>
      <c r="Q1412" s="4"/>
      <c r="S1412" s="3"/>
      <c r="V1412" s="4"/>
      <c r="X1412" s="3"/>
      <c r="AA1412" s="4"/>
      <c r="AC1412" s="3"/>
      <c r="AF1412" s="4"/>
      <c r="AH1412" s="3"/>
      <c r="AK1412" s="4"/>
      <c r="AM1412" s="18"/>
      <c r="AN1412" s="14"/>
      <c r="AO1412" s="14"/>
      <c r="AP1412" s="19"/>
      <c r="AR1412" s="3"/>
      <c r="AU1412" s="4"/>
      <c r="AY1412" s="138"/>
      <c r="AZ1412" s="13"/>
      <c r="BA1412" s="36"/>
      <c r="BB1412" s="36"/>
      <c r="BC1412" s="36"/>
      <c r="BD1412" s="36"/>
    </row>
    <row r="1413" spans="2:56" ht="18.600000000000001" customHeight="1" thickBot="1">
      <c r="D1413" s="216" t="s">
        <v>87</v>
      </c>
      <c r="E1413" s="217"/>
      <c r="F1413" s="218" t="s">
        <v>88</v>
      </c>
      <c r="G1413" s="219"/>
      <c r="H1413" s="207"/>
      <c r="I1413" s="216" t="s">
        <v>89</v>
      </c>
      <c r="J1413" s="217"/>
      <c r="K1413" s="218" t="s">
        <v>90</v>
      </c>
      <c r="L1413" s="219"/>
      <c r="N1413" s="208" t="s">
        <v>7</v>
      </c>
      <c r="O1413" s="209"/>
      <c r="P1413" s="210" t="s">
        <v>8</v>
      </c>
      <c r="Q1413" s="211"/>
      <c r="S1413" s="216" t="s">
        <v>91</v>
      </c>
      <c r="T1413" s="217"/>
      <c r="U1413" s="218" t="s">
        <v>92</v>
      </c>
      <c r="V1413" s="219"/>
      <c r="W1413" s="22"/>
      <c r="X1413" s="208" t="s">
        <v>93</v>
      </c>
      <c r="Y1413" s="209"/>
      <c r="Z1413" s="210" t="s">
        <v>94</v>
      </c>
      <c r="AA1413" s="211"/>
      <c r="AB1413" s="22"/>
      <c r="AC1413" s="216" t="s">
        <v>3</v>
      </c>
      <c r="AD1413" s="217"/>
      <c r="AE1413" s="218" t="s">
        <v>2</v>
      </c>
      <c r="AF1413" s="219"/>
      <c r="AG1413" s="22"/>
      <c r="AH1413" s="208" t="s">
        <v>95</v>
      </c>
      <c r="AI1413" s="209"/>
      <c r="AJ1413" s="210" t="s">
        <v>96</v>
      </c>
      <c r="AK1413" s="211"/>
      <c r="AL1413" s="22"/>
      <c r="AM1413" s="216" t="s">
        <v>97</v>
      </c>
      <c r="AN1413" s="217"/>
      <c r="AO1413" s="218" t="s">
        <v>98</v>
      </c>
      <c r="AP1413" s="219"/>
      <c r="AR1413" s="208" t="s">
        <v>99</v>
      </c>
      <c r="AS1413" s="209"/>
      <c r="AT1413" s="210" t="s">
        <v>100</v>
      </c>
      <c r="AU1413" s="211"/>
      <c r="AW1413" s="48" t="s">
        <v>10</v>
      </c>
      <c r="AY1413" s="139" t="s">
        <v>47</v>
      </c>
      <c r="AZ1413" s="13"/>
      <c r="BA1413" s="36"/>
      <c r="BB1413" s="36"/>
      <c r="BC1413" s="36"/>
      <c r="BD1413" s="36"/>
    </row>
    <row r="1414" spans="2:56" ht="18.600000000000001" customHeight="1" thickTop="1" thickBot="1">
      <c r="D1414" s="1">
        <v>0</v>
      </c>
      <c r="E1414" s="8">
        <f t="shared" ref="E1414" si="8142">$E$9*$B1411</f>
        <v>2.2895084000000003</v>
      </c>
      <c r="F1414" s="2">
        <v>1</v>
      </c>
      <c r="G1414" s="8">
        <v>0</v>
      </c>
      <c r="I1414" s="1">
        <v>0</v>
      </c>
      <c r="J1414" s="9">
        <v>0</v>
      </c>
      <c r="K1414" s="2">
        <v>1</v>
      </c>
      <c r="L1414" s="8">
        <v>0</v>
      </c>
      <c r="N1414" s="1">
        <f t="shared" ref="N1414" si="8143">D1414*I1411+F1414*I1414-E1414*J1411-G1414*J1414</f>
        <v>0</v>
      </c>
      <c r="O1414" s="9">
        <f t="shared" ref="O1414" si="8144">(D1414*J1411+E1414*I1411+F1414*J1414+G1414*I1414)</f>
        <v>2.2895084000000003</v>
      </c>
      <c r="P1414" s="2">
        <f t="shared" ref="P1414" si="8145">D1414*K1411+F1414*K1414-E1414*L1411-G1414*L1414</f>
        <v>3.3401357412264234</v>
      </c>
      <c r="Q1414" s="8">
        <f t="shared" ref="Q1414" si="8146">(D1414*L1411+E1414*K1411+F1414*L1414+G1414*K1414)</f>
        <v>0</v>
      </c>
      <c r="S1414" s="1">
        <v>0</v>
      </c>
      <c r="T1414" s="8">
        <f t="shared" ref="T1414" si="8147">$T$9*$B1411</f>
        <v>4.8855316000000002</v>
      </c>
      <c r="U1414" s="2">
        <v>1</v>
      </c>
      <c r="V1414" s="8">
        <v>0</v>
      </c>
      <c r="X1414" s="1">
        <f t="shared" ref="X1414" si="8148">N1414*S1411+P1414*S1414-O1414*T1411-Q1414*T1414</f>
        <v>0</v>
      </c>
      <c r="Y1414" s="9">
        <f t="shared" ref="Y1414" si="8149">(N1414*T1411+O1414*S1411+P1414*T1414+Q1414*S1414)</f>
        <v>18.607847112051115</v>
      </c>
      <c r="Z1414" s="2">
        <f t="shared" ref="Z1414" si="8150">N1414*U1411+P1414*U1414-O1414*V1411-Q1414*V1414</f>
        <v>3.3401357412264234</v>
      </c>
      <c r="AA1414" s="8">
        <f t="shared" ref="AA1414" si="8151">(N1414*V1411+O1414*U1411+P1414*V1414+Q1414*U1414)</f>
        <v>0</v>
      </c>
      <c r="AB1414" s="22"/>
      <c r="AC1414" s="1">
        <v>0</v>
      </c>
      <c r="AD1414" s="9">
        <v>0</v>
      </c>
      <c r="AE1414" s="2">
        <v>1</v>
      </c>
      <c r="AF1414" s="8">
        <v>0</v>
      </c>
      <c r="AH1414" s="1">
        <f t="shared" ref="AH1414" si="8152">X1414*AC1411+Z1414*AC1414-Y1414*AD1411-AA1414*AD1414</f>
        <v>0</v>
      </c>
      <c r="AI1414" s="9">
        <f t="shared" ref="AI1414" si="8153">(X1414*AD1411+Y1414*AC1411+Z1414*AD1414+AA1414*AC1414)</f>
        <v>18.607847112051115</v>
      </c>
      <c r="AJ1414" s="2">
        <f t="shared" ref="AJ1414" si="8154">X1414*AE1411+Z1414*AE1414-Y1414*AF1411-AA1414*AF1414</f>
        <v>-57.604054382859196</v>
      </c>
      <c r="AK1414" s="8">
        <f t="shared" ref="AK1414" si="8155">(X1414*AF1411+Y1414*AE1411+Z1414*AF1414+AA1414*AE1414)</f>
        <v>0</v>
      </c>
      <c r="AM1414" s="20">
        <f t="shared" ref="AM1414" si="8156">1/$AN$9</f>
        <v>1</v>
      </c>
      <c r="AN1414" s="27">
        <v>0</v>
      </c>
      <c r="AO1414" s="21">
        <v>1</v>
      </c>
      <c r="AP1414" s="26">
        <v>0</v>
      </c>
      <c r="AR1414" s="1">
        <f t="shared" ref="AR1414" si="8157">AH1414*AM1411+AJ1414*AM1414-AI1414*AN1411-AK1414*AN1414</f>
        <v>-57.604054382859196</v>
      </c>
      <c r="AS1414" s="9">
        <f t="shared" ref="AS1414" si="8158">(AH1414*AN1411+AI1414*AM1411+AJ1414*AN1414+AK1414*AM1414)</f>
        <v>18.607847112051115</v>
      </c>
      <c r="AT1414" s="2">
        <f t="shared" ref="AT1414" si="8159">AH1414*AO1411+AJ1414*AO1414-AI1414*AP1411-AK1414*AP1414</f>
        <v>-57.604054382859196</v>
      </c>
      <c r="AU1414" s="8">
        <f t="shared" ref="AU1414" si="8160">(AH1414*AP1411+AI1414*AO1411+AJ1414*AP1414+AK1414*AO1414)</f>
        <v>0</v>
      </c>
      <c r="AW1414" s="49">
        <f t="shared" ref="AW1414" si="8161">(180/PI())*ATAN(-1*(AS1411/AR1411))</f>
        <v>-72.146393853850341</v>
      </c>
      <c r="AY1414" s="140">
        <f t="shared" ref="AY1414" si="8162">20*LOG(((1-(10^(AW1411/20)^2)*(1-((1-AY1411)/(1+AY1411))^2))^0.5))</f>
        <v>-3.1680771181971813E-3</v>
      </c>
      <c r="AZ1414" s="13"/>
      <c r="BA1414" s="36"/>
      <c r="BB1414" s="36"/>
      <c r="BC1414" s="36"/>
      <c r="BD1414" s="36"/>
    </row>
    <row r="1415" spans="2:56" ht="18.600000000000001" customHeight="1">
      <c r="AY1415" s="37"/>
    </row>
    <row r="1416" spans="2:56" ht="18.600000000000001" customHeight="1" thickBot="1">
      <c r="D1416" s="22" t="s">
        <v>60</v>
      </c>
      <c r="E1416" s="22"/>
      <c r="F1416" s="22"/>
      <c r="G1416" s="22"/>
      <c r="H1416" s="22"/>
      <c r="I1416" s="22" t="s">
        <v>61</v>
      </c>
      <c r="J1416" s="22"/>
      <c r="K1416" s="22"/>
      <c r="L1416" s="22"/>
      <c r="M1416" s="23"/>
      <c r="N1416" s="23"/>
      <c r="O1416" s="28" t="s">
        <v>62</v>
      </c>
      <c r="P1416" s="23"/>
      <c r="Q1416" s="23"/>
      <c r="R1416" s="23"/>
      <c r="S1416" s="22"/>
      <c r="T1416" s="22" t="s">
        <v>63</v>
      </c>
      <c r="U1416" s="23"/>
      <c r="V1416" s="23"/>
      <c r="W1416" s="23"/>
      <c r="X1416" s="23"/>
      <c r="Y1416" s="28" t="s">
        <v>64</v>
      </c>
      <c r="Z1416" s="23"/>
      <c r="AA1416" s="23"/>
      <c r="AB1416" s="23"/>
      <c r="AC1416" s="28" t="s">
        <v>65</v>
      </c>
      <c r="AD1416" s="22"/>
      <c r="AE1416" s="22"/>
      <c r="AF1416" s="22"/>
      <c r="AG1416" s="22"/>
      <c r="AH1416" s="23"/>
      <c r="AI1416" s="28" t="s">
        <v>66</v>
      </c>
      <c r="AJ1416" s="23"/>
      <c r="AK1416" s="23"/>
      <c r="AL1416" s="22"/>
      <c r="AM1416" s="28" t="s">
        <v>67</v>
      </c>
      <c r="AN1416" s="22"/>
      <c r="AO1416" s="23"/>
      <c r="AP1416" s="23"/>
      <c r="AQ1416" s="23"/>
      <c r="AR1416" s="23"/>
      <c r="AS1416" s="28" t="s">
        <v>68</v>
      </c>
      <c r="AT1416" s="23"/>
      <c r="AU1416" s="23"/>
    </row>
    <row r="1417" spans="2:56" ht="18.600000000000001" customHeight="1" thickBot="1">
      <c r="B1417" s="11"/>
      <c r="D1417" s="212" t="s">
        <v>69</v>
      </c>
      <c r="E1417" s="213"/>
      <c r="F1417" s="214" t="s">
        <v>70</v>
      </c>
      <c r="G1417" s="215"/>
      <c r="H1417" s="207"/>
      <c r="I1417" s="212" t="s">
        <v>71</v>
      </c>
      <c r="J1417" s="213"/>
      <c r="K1417" s="214" t="s">
        <v>72</v>
      </c>
      <c r="L1417" s="215"/>
      <c r="M1417" s="23"/>
      <c r="N1417" s="208" t="s">
        <v>73</v>
      </c>
      <c r="O1417" s="209"/>
      <c r="P1417" s="210" t="s">
        <v>74</v>
      </c>
      <c r="Q1417" s="211"/>
      <c r="R1417" s="23"/>
      <c r="S1417" s="212" t="s">
        <v>75</v>
      </c>
      <c r="T1417" s="213"/>
      <c r="U1417" s="214" t="s">
        <v>76</v>
      </c>
      <c r="V1417" s="215"/>
      <c r="W1417" s="22"/>
      <c r="X1417" s="208" t="s">
        <v>77</v>
      </c>
      <c r="Y1417" s="209"/>
      <c r="Z1417" s="210" t="s">
        <v>78</v>
      </c>
      <c r="AA1417" s="211"/>
      <c r="AB1417" s="22"/>
      <c r="AC1417" s="212" t="s">
        <v>79</v>
      </c>
      <c r="AD1417" s="213"/>
      <c r="AE1417" s="214" t="s">
        <v>80</v>
      </c>
      <c r="AF1417" s="215"/>
      <c r="AG1417" s="22"/>
      <c r="AH1417" s="208" t="s">
        <v>81</v>
      </c>
      <c r="AI1417" s="209"/>
      <c r="AJ1417" s="210" t="s">
        <v>82</v>
      </c>
      <c r="AK1417" s="211"/>
      <c r="AL1417" s="22"/>
      <c r="AM1417" s="212" t="s">
        <v>83</v>
      </c>
      <c r="AN1417" s="213"/>
      <c r="AO1417" s="214" t="s">
        <v>84</v>
      </c>
      <c r="AP1417" s="215"/>
      <c r="AQ1417" s="23"/>
      <c r="AR1417" s="208" t="s">
        <v>85</v>
      </c>
      <c r="AS1417" s="209"/>
      <c r="AT1417" s="210" t="s">
        <v>86</v>
      </c>
      <c r="AU1417" s="211"/>
      <c r="AW1417" s="29" t="s">
        <v>4</v>
      </c>
      <c r="AY1417" s="136" t="s">
        <v>46</v>
      </c>
      <c r="AZ1417" s="13"/>
      <c r="BA1417" s="36"/>
      <c r="BB1417" s="36"/>
      <c r="BC1417" s="36"/>
      <c r="BD1417" s="36"/>
    </row>
    <row r="1418" spans="2:56" ht="18.600000000000001" customHeight="1" thickTop="1" thickBot="1">
      <c r="B1418" s="40">
        <v>4.0599999999999996</v>
      </c>
      <c r="D1418" s="1">
        <v>1</v>
      </c>
      <c r="E1418" s="7">
        <v>0</v>
      </c>
      <c r="F1418" s="2">
        <v>0</v>
      </c>
      <c r="G1418" s="8">
        <v>0</v>
      </c>
      <c r="I1418" s="1">
        <v>1</v>
      </c>
      <c r="J1418" s="9">
        <v>0</v>
      </c>
      <c r="K1418" s="2">
        <v>0</v>
      </c>
      <c r="L1418" s="9">
        <f t="shared" ref="L1418" si="8163">IF(0=(1-$J$9*$K$9*$B1418^2),10^14,$B1418*$K$9/(1-$J$9*$K$9*$B1418^2))</f>
        <v>-1.0144646513084605</v>
      </c>
      <c r="N1418" s="1">
        <f t="shared" ref="N1418" si="8164">D1418*I1418+F1418*I1421-E1418*J1418-G1418*J1421</f>
        <v>1</v>
      </c>
      <c r="O1418" s="9">
        <f t="shared" ref="O1418" si="8165">(D1418*J1418+E1418*I1418+F1418*J1421+G1418*I1421)</f>
        <v>0</v>
      </c>
      <c r="P1418" s="2">
        <f t="shared" ref="P1418" si="8166">D1418*K1418+F1418*K1421-E1418*L1418-G1418*L1421</f>
        <v>0</v>
      </c>
      <c r="Q1418" s="8">
        <f t="shared" ref="Q1418" si="8167">(D1418*L1418+E1418*K1418+F1418*L1421+G1418*K1421)</f>
        <v>-1.0144646513084605</v>
      </c>
      <c r="S1418" s="1">
        <v>1</v>
      </c>
      <c r="T1418" s="7">
        <v>0</v>
      </c>
      <c r="U1418" s="2">
        <v>0</v>
      </c>
      <c r="V1418" s="8">
        <v>0</v>
      </c>
      <c r="X1418" s="1">
        <f t="shared" ref="X1418" si="8168">N1418*S1418+P1418*S1421-O1418*T1418-Q1418*T1421</f>
        <v>5.9807347502140802</v>
      </c>
      <c r="Y1418" s="9">
        <f t="shared" ref="Y1418" si="8169">(N1418*T1418+O1418*S1418+P1418*T1421+Q1418*S1421)</f>
        <v>0</v>
      </c>
      <c r="Z1418" s="2">
        <f t="shared" ref="Z1418" si="8170">N1418*U1418+P1418*U1421-O1418*V1418-Q1418*V1421</f>
        <v>0</v>
      </c>
      <c r="AA1418" s="8">
        <f t="shared" ref="AA1418" si="8171">(N1418*V1418+O1418*U1418+P1418*V1421+Q1418*U1421)</f>
        <v>-1.0144646513084605</v>
      </c>
      <c r="AB1418" s="22"/>
      <c r="AC1418" s="1">
        <v>1</v>
      </c>
      <c r="AD1418" s="9">
        <v>0</v>
      </c>
      <c r="AE1418" s="2">
        <v>0</v>
      </c>
      <c r="AF1418" s="9">
        <f t="shared" ref="AF1418" si="8172">$B1418*$AE$9</f>
        <v>3.2914013999999998</v>
      </c>
      <c r="AH1418" s="1">
        <f t="shared" ref="AH1418" si="8173">X1418*AC1418+Z1418*AC1421-Y1418*AD1418-AA1418*AD1421</f>
        <v>5.9807347502140802</v>
      </c>
      <c r="AI1418" s="9">
        <f t="shared" ref="AI1418" si="8174">(X1418*AD1418+Y1418*AC1418+Z1418*AD1421+AA1418*AC1421)</f>
        <v>0</v>
      </c>
      <c r="AJ1418" s="2">
        <f t="shared" ref="AJ1418" si="8175">X1418*AE1418+Z1418*AE1421-Y1418*AF1418-AA1418*AF1421</f>
        <v>0</v>
      </c>
      <c r="AK1418" s="8">
        <f t="shared" ref="AK1418" si="8176">(X1418*AF1418+Y1418*AE1418+Z1418*AF1421+AA1418*AE1421)</f>
        <v>18.670534078574811</v>
      </c>
      <c r="AM1418" s="18">
        <v>1</v>
      </c>
      <c r="AN1418" s="25">
        <v>0</v>
      </c>
      <c r="AO1418" s="14">
        <v>0</v>
      </c>
      <c r="AP1418" s="24">
        <v>0</v>
      </c>
      <c r="AR1418" s="1">
        <f t="shared" ref="AR1418" si="8177">AH1418*AM1418+AJ1418*AM1421-AI1418*AN1418-AK1418*AN1421</f>
        <v>5.9807347502140802</v>
      </c>
      <c r="AS1418" s="9">
        <f t="shared" ref="AS1418" si="8178">(AH1418*AN1418+AI1418*AM1418+AJ1418*AN1421+AK1418*AM1421)</f>
        <v>18.670534078574811</v>
      </c>
      <c r="AT1418" s="2">
        <f t="shared" ref="AT1418" si="8179">AH1418*AO1418+AJ1418*AO1421-AI1418*AP1418-AK1418*AP1421</f>
        <v>0</v>
      </c>
      <c r="AU1418" s="8">
        <f t="shared" ref="AU1418" si="8180">(AH1418*AP1418+AI1418*AO1418+AJ1418*AP1421+AK1418*AO1421)</f>
        <v>18.670534078574811</v>
      </c>
      <c r="AW1418" s="30">
        <f t="shared" ref="AW1418" si="8181">20*LOG(((1+$AN$9)/$AN$9)/((AR1418+AR1421)^2+(AS1418+AS1421)^2)^0.5)</f>
        <v>-30.120589671776102</v>
      </c>
      <c r="AY1418" s="137">
        <f t="shared" ref="AY1418" si="8182">((AR1418^2+AS1418^2)^0.5)/((AR1421^2+AS1421^2)^0.5)</f>
        <v>0.32116712258563462</v>
      </c>
      <c r="AZ1418" s="13"/>
      <c r="BA1418" s="36"/>
      <c r="BB1418" s="36"/>
      <c r="BC1418" s="36"/>
      <c r="BD1418" s="36"/>
    </row>
    <row r="1419" spans="2:56" ht="18.600000000000001" customHeight="1" thickBot="1">
      <c r="D1419" s="3"/>
      <c r="G1419" s="4"/>
      <c r="I1419" s="3"/>
      <c r="L1419" s="4"/>
      <c r="N1419" s="3"/>
      <c r="Q1419" s="4"/>
      <c r="S1419" s="3"/>
      <c r="V1419" s="4"/>
      <c r="X1419" s="3"/>
      <c r="AA1419" s="4"/>
      <c r="AC1419" s="3"/>
      <c r="AF1419" s="4"/>
      <c r="AH1419" s="3"/>
      <c r="AK1419" s="4"/>
      <c r="AM1419" s="18"/>
      <c r="AN1419" s="14"/>
      <c r="AO1419" s="14"/>
      <c r="AP1419" s="19"/>
      <c r="AR1419" s="3"/>
      <c r="AU1419" s="4"/>
      <c r="AY1419" s="138"/>
      <c r="AZ1419" s="13"/>
      <c r="BA1419" s="36"/>
      <c r="BB1419" s="36"/>
      <c r="BC1419" s="36"/>
      <c r="BD1419" s="36"/>
    </row>
    <row r="1420" spans="2:56" ht="18.600000000000001" customHeight="1" thickBot="1">
      <c r="D1420" s="216" t="s">
        <v>87</v>
      </c>
      <c r="E1420" s="217"/>
      <c r="F1420" s="218" t="s">
        <v>88</v>
      </c>
      <c r="G1420" s="219"/>
      <c r="H1420" s="207"/>
      <c r="I1420" s="216" t="s">
        <v>89</v>
      </c>
      <c r="J1420" s="217"/>
      <c r="K1420" s="218" t="s">
        <v>90</v>
      </c>
      <c r="L1420" s="219"/>
      <c r="N1420" s="208" t="s">
        <v>7</v>
      </c>
      <c r="O1420" s="209"/>
      <c r="P1420" s="210" t="s">
        <v>8</v>
      </c>
      <c r="Q1420" s="211"/>
      <c r="S1420" s="216" t="s">
        <v>91</v>
      </c>
      <c r="T1420" s="217"/>
      <c r="U1420" s="218" t="s">
        <v>92</v>
      </c>
      <c r="V1420" s="219"/>
      <c r="W1420" s="22"/>
      <c r="X1420" s="208" t="s">
        <v>93</v>
      </c>
      <c r="Y1420" s="209"/>
      <c r="Z1420" s="210" t="s">
        <v>94</v>
      </c>
      <c r="AA1420" s="211"/>
      <c r="AB1420" s="22"/>
      <c r="AC1420" s="216" t="s">
        <v>3</v>
      </c>
      <c r="AD1420" s="217"/>
      <c r="AE1420" s="218" t="s">
        <v>2</v>
      </c>
      <c r="AF1420" s="219"/>
      <c r="AG1420" s="22"/>
      <c r="AH1420" s="208" t="s">
        <v>95</v>
      </c>
      <c r="AI1420" s="209"/>
      <c r="AJ1420" s="210" t="s">
        <v>96</v>
      </c>
      <c r="AK1420" s="211"/>
      <c r="AL1420" s="22"/>
      <c r="AM1420" s="216" t="s">
        <v>97</v>
      </c>
      <c r="AN1420" s="217"/>
      <c r="AO1420" s="218" t="s">
        <v>98</v>
      </c>
      <c r="AP1420" s="219"/>
      <c r="AR1420" s="208" t="s">
        <v>99</v>
      </c>
      <c r="AS1420" s="209"/>
      <c r="AT1420" s="210" t="s">
        <v>100</v>
      </c>
      <c r="AU1420" s="211"/>
      <c r="AW1420" s="48" t="s">
        <v>10</v>
      </c>
      <c r="AY1420" s="139" t="s">
        <v>47</v>
      </c>
      <c r="AZ1420" s="13"/>
      <c r="BA1420" s="36"/>
      <c r="BB1420" s="36"/>
      <c r="BC1420" s="36"/>
      <c r="BD1420" s="36"/>
    </row>
    <row r="1421" spans="2:56" ht="18.600000000000001" customHeight="1" thickTop="1" thickBot="1">
      <c r="D1421" s="1">
        <v>0</v>
      </c>
      <c r="E1421" s="8">
        <f t="shared" ref="E1421" si="8183">$E$9*$B1418</f>
        <v>2.3008426000000002</v>
      </c>
      <c r="F1421" s="2">
        <v>1</v>
      </c>
      <c r="G1421" s="8">
        <v>0</v>
      </c>
      <c r="I1421" s="1">
        <v>0</v>
      </c>
      <c r="J1421" s="9">
        <v>0</v>
      </c>
      <c r="K1421" s="2">
        <v>1</v>
      </c>
      <c r="L1421" s="8">
        <v>0</v>
      </c>
      <c r="N1421" s="1">
        <f t="shared" ref="N1421" si="8184">D1421*I1418+F1421*I1421-E1421*J1418-G1421*J1421</f>
        <v>0</v>
      </c>
      <c r="O1421" s="9">
        <f t="shared" ref="O1421" si="8185">(D1421*J1418+E1421*I1418+F1421*J1421+G1421*I1421)</f>
        <v>2.3008426000000002</v>
      </c>
      <c r="P1421" s="2">
        <f t="shared" ref="P1421" si="8186">D1421*K1418+F1421*K1421-E1421*L1418-G1421*L1421</f>
        <v>3.334123485924652</v>
      </c>
      <c r="Q1421" s="8">
        <f t="shared" ref="Q1421" si="8187">(D1421*L1418+E1421*K1418+F1421*L1421+G1421*K1421)</f>
        <v>0</v>
      </c>
      <c r="S1421" s="1">
        <v>0</v>
      </c>
      <c r="T1421" s="8">
        <f t="shared" ref="T1421" si="8188">$T$9*$B1418</f>
        <v>4.909717399999999</v>
      </c>
      <c r="U1421" s="2">
        <v>1</v>
      </c>
      <c r="V1421" s="8">
        <v>0</v>
      </c>
      <c r="X1421" s="1">
        <f t="shared" ref="X1421" si="8189">N1421*S1418+P1421*S1421-O1421*T1418-Q1421*T1421</f>
        <v>0</v>
      </c>
      <c r="Y1421" s="9">
        <f t="shared" ref="Y1421" si="8190">(N1421*T1418+O1421*S1418+P1421*T1421+Q1421*S1421)</f>
        <v>18.670446692592915</v>
      </c>
      <c r="Z1421" s="2">
        <f t="shared" ref="Z1421" si="8191">N1421*U1418+P1421*U1421-O1421*V1418-Q1421*V1421</f>
        <v>3.334123485924652</v>
      </c>
      <c r="AA1421" s="8">
        <f t="shared" ref="AA1421" si="8192">(N1421*V1418+O1421*U1418+P1421*V1421+Q1421*U1421)</f>
        <v>0</v>
      </c>
      <c r="AB1421" s="22"/>
      <c r="AC1421" s="1">
        <v>0</v>
      </c>
      <c r="AD1421" s="9">
        <v>0</v>
      </c>
      <c r="AE1421" s="2">
        <v>1</v>
      </c>
      <c r="AF1421" s="8">
        <v>0</v>
      </c>
      <c r="AH1421" s="1">
        <f t="shared" ref="AH1421" si="8193">X1421*AC1418+Z1421*AC1421-Y1421*AD1418-AA1421*AD1421</f>
        <v>0</v>
      </c>
      <c r="AI1421" s="9">
        <f t="shared" ref="AI1421" si="8194">(X1421*AD1418+Y1421*AC1418+Z1421*AD1421+AA1421*AC1421)</f>
        <v>18.670446692592915</v>
      </c>
      <c r="AJ1421" s="2">
        <f t="shared" ref="AJ1421" si="8195">X1421*AE1418+Z1421*AE1421-Y1421*AF1418-AA1421*AF1421</f>
        <v>-58.117810896701037</v>
      </c>
      <c r="AK1421" s="8">
        <f t="shared" ref="AK1421" si="8196">(X1421*AF1418+Y1421*AE1418+Z1421*AF1421+AA1421*AE1421)</f>
        <v>0</v>
      </c>
      <c r="AM1421" s="20">
        <f t="shared" ref="AM1421" si="8197">1/$AN$9</f>
        <v>1</v>
      </c>
      <c r="AN1421" s="27">
        <v>0</v>
      </c>
      <c r="AO1421" s="21">
        <v>1</v>
      </c>
      <c r="AP1421" s="26">
        <v>0</v>
      </c>
      <c r="AR1421" s="1">
        <f t="shared" ref="AR1421" si="8198">AH1421*AM1418+AJ1421*AM1421-AI1421*AN1418-AK1421*AN1421</f>
        <v>-58.117810896701037</v>
      </c>
      <c r="AS1421" s="9">
        <f t="shared" ref="AS1421" si="8199">(AH1421*AN1418+AI1421*AM1418+AJ1421*AN1421+AK1421*AM1421)</f>
        <v>18.670446692592915</v>
      </c>
      <c r="AT1421" s="2">
        <f t="shared" ref="AT1421" si="8200">AH1421*AO1418+AJ1421*AO1421-AI1421*AP1418-AK1421*AP1421</f>
        <v>-58.117810896701037</v>
      </c>
      <c r="AU1421" s="8">
        <f t="shared" ref="AU1421" si="8201">(AH1421*AP1418+AI1421*AO1418+AJ1421*AP1421+AK1421*AO1421)</f>
        <v>0</v>
      </c>
      <c r="AW1421" s="49">
        <f t="shared" ref="AW1421" si="8202">(180/PI())*ATAN(-1*(AS1418/AR1418))</f>
        <v>-72.238171555896159</v>
      </c>
      <c r="AY1421" s="140">
        <f t="shared" ref="AY1421" si="8203">20*LOG(((1-(10^(AW1418/20)^2)*(1-((1-AY1418)/(1+AY1418))^2))^0.5))</f>
        <v>-3.1099713641159514E-3</v>
      </c>
      <c r="AZ1421" s="13"/>
      <c r="BA1421" s="36"/>
      <c r="BB1421" s="36"/>
      <c r="BC1421" s="36"/>
      <c r="BD1421" s="36"/>
    </row>
    <row r="1422" spans="2:56" ht="18.600000000000001" customHeight="1">
      <c r="AY1422" s="37"/>
    </row>
    <row r="1423" spans="2:56" ht="18.600000000000001" customHeight="1" thickBot="1">
      <c r="D1423" s="22" t="s">
        <v>60</v>
      </c>
      <c r="E1423" s="22"/>
      <c r="F1423" s="22"/>
      <c r="G1423" s="22"/>
      <c r="H1423" s="22"/>
      <c r="I1423" s="22" t="s">
        <v>61</v>
      </c>
      <c r="J1423" s="22"/>
      <c r="K1423" s="22"/>
      <c r="L1423" s="22"/>
      <c r="M1423" s="23"/>
      <c r="N1423" s="23"/>
      <c r="O1423" s="28" t="s">
        <v>62</v>
      </c>
      <c r="P1423" s="23"/>
      <c r="Q1423" s="23"/>
      <c r="R1423" s="23"/>
      <c r="S1423" s="22"/>
      <c r="T1423" s="22" t="s">
        <v>63</v>
      </c>
      <c r="U1423" s="23"/>
      <c r="V1423" s="23"/>
      <c r="W1423" s="23"/>
      <c r="X1423" s="23"/>
      <c r="Y1423" s="28" t="s">
        <v>64</v>
      </c>
      <c r="Z1423" s="23"/>
      <c r="AA1423" s="23"/>
      <c r="AB1423" s="23"/>
      <c r="AC1423" s="28" t="s">
        <v>65</v>
      </c>
      <c r="AD1423" s="22"/>
      <c r="AE1423" s="22"/>
      <c r="AF1423" s="22"/>
      <c r="AG1423" s="22"/>
      <c r="AH1423" s="23"/>
      <c r="AI1423" s="28" t="s">
        <v>66</v>
      </c>
      <c r="AJ1423" s="23"/>
      <c r="AK1423" s="23"/>
      <c r="AL1423" s="22"/>
      <c r="AM1423" s="28" t="s">
        <v>67</v>
      </c>
      <c r="AN1423" s="22"/>
      <c r="AO1423" s="23"/>
      <c r="AP1423" s="23"/>
      <c r="AQ1423" s="23"/>
      <c r="AR1423" s="23"/>
      <c r="AS1423" s="28" t="s">
        <v>68</v>
      </c>
      <c r="AT1423" s="23"/>
      <c r="AU1423" s="23"/>
    </row>
    <row r="1424" spans="2:56" ht="18.600000000000001" customHeight="1" thickBot="1">
      <c r="B1424" s="11"/>
      <c r="D1424" s="212" t="s">
        <v>69</v>
      </c>
      <c r="E1424" s="213"/>
      <c r="F1424" s="214" t="s">
        <v>70</v>
      </c>
      <c r="G1424" s="215"/>
      <c r="H1424" s="207"/>
      <c r="I1424" s="212" t="s">
        <v>71</v>
      </c>
      <c r="J1424" s="213"/>
      <c r="K1424" s="214" t="s">
        <v>72</v>
      </c>
      <c r="L1424" s="215"/>
      <c r="M1424" s="23"/>
      <c r="N1424" s="208" t="s">
        <v>73</v>
      </c>
      <c r="O1424" s="209"/>
      <c r="P1424" s="210" t="s">
        <v>74</v>
      </c>
      <c r="Q1424" s="211"/>
      <c r="R1424" s="23"/>
      <c r="S1424" s="212" t="s">
        <v>75</v>
      </c>
      <c r="T1424" s="213"/>
      <c r="U1424" s="214" t="s">
        <v>76</v>
      </c>
      <c r="V1424" s="215"/>
      <c r="W1424" s="22"/>
      <c r="X1424" s="208" t="s">
        <v>77</v>
      </c>
      <c r="Y1424" s="209"/>
      <c r="Z1424" s="210" t="s">
        <v>78</v>
      </c>
      <c r="AA1424" s="211"/>
      <c r="AB1424" s="22"/>
      <c r="AC1424" s="212" t="s">
        <v>79</v>
      </c>
      <c r="AD1424" s="213"/>
      <c r="AE1424" s="214" t="s">
        <v>80</v>
      </c>
      <c r="AF1424" s="215"/>
      <c r="AG1424" s="22"/>
      <c r="AH1424" s="208" t="s">
        <v>81</v>
      </c>
      <c r="AI1424" s="209"/>
      <c r="AJ1424" s="210" t="s">
        <v>82</v>
      </c>
      <c r="AK1424" s="211"/>
      <c r="AL1424" s="22"/>
      <c r="AM1424" s="212" t="s">
        <v>83</v>
      </c>
      <c r="AN1424" s="213"/>
      <c r="AO1424" s="214" t="s">
        <v>84</v>
      </c>
      <c r="AP1424" s="215"/>
      <c r="AQ1424" s="23"/>
      <c r="AR1424" s="208" t="s">
        <v>85</v>
      </c>
      <c r="AS1424" s="209"/>
      <c r="AT1424" s="210" t="s">
        <v>86</v>
      </c>
      <c r="AU1424" s="211"/>
      <c r="AW1424" s="29" t="s">
        <v>4</v>
      </c>
      <c r="AY1424" s="136" t="s">
        <v>46</v>
      </c>
      <c r="AZ1424" s="13"/>
      <c r="BA1424" s="36"/>
      <c r="BB1424" s="36"/>
      <c r="BC1424" s="36"/>
      <c r="BD1424" s="36"/>
    </row>
    <row r="1425" spans="2:56" ht="18.600000000000001" customHeight="1" thickTop="1" thickBot="1">
      <c r="B1425" s="40">
        <v>4.08</v>
      </c>
      <c r="D1425" s="1">
        <v>1</v>
      </c>
      <c r="E1425" s="7">
        <v>0</v>
      </c>
      <c r="F1425" s="2">
        <v>0</v>
      </c>
      <c r="G1425" s="8">
        <v>0</v>
      </c>
      <c r="I1425" s="1">
        <v>1</v>
      </c>
      <c r="J1425" s="9">
        <v>0</v>
      </c>
      <c r="K1425" s="2">
        <v>0</v>
      </c>
      <c r="L1425" s="9">
        <f t="shared" ref="L1425" si="8204">IF(0=(1-$J$9*$K$9*$B1425^2),10^14,$B1425*$K$9/(1-$J$9*$K$9*$B1425^2))</f>
        <v>-1.0069427085971587</v>
      </c>
      <c r="N1425" s="1">
        <f t="shared" ref="N1425" si="8205">D1425*I1425+F1425*I1428-E1425*J1425-G1425*J1428</f>
        <v>1</v>
      </c>
      <c r="O1425" s="9">
        <f t="shared" ref="O1425" si="8206">(D1425*J1425+E1425*I1425+F1425*J1428+G1425*I1428)</f>
        <v>0</v>
      </c>
      <c r="P1425" s="2">
        <f t="shared" ref="P1425" si="8207">D1425*K1425+F1425*K1428-E1425*L1425-G1425*L1428</f>
        <v>0</v>
      </c>
      <c r="Q1425" s="8">
        <f t="shared" ref="Q1425" si="8208">(D1425*L1425+E1425*K1425+F1425*L1428+G1425*K1428)</f>
        <v>-1.0069427085971587</v>
      </c>
      <c r="S1425" s="1">
        <v>1</v>
      </c>
      <c r="T1425" s="7">
        <v>0</v>
      </c>
      <c r="U1425" s="2">
        <v>0</v>
      </c>
      <c r="V1425" s="8">
        <v>0</v>
      </c>
      <c r="X1425" s="1">
        <f t="shared" ref="X1425" si="8209">N1425*S1425+P1425*S1428-O1425*T1425-Q1425*T1428</f>
        <v>5.9681578521641887</v>
      </c>
      <c r="Y1425" s="9">
        <f t="shared" ref="Y1425" si="8210">(N1425*T1425+O1425*S1425+P1425*T1428+Q1425*S1428)</f>
        <v>0</v>
      </c>
      <c r="Z1425" s="2">
        <f t="shared" ref="Z1425" si="8211">N1425*U1425+P1425*U1428-O1425*V1425-Q1425*V1428</f>
        <v>0</v>
      </c>
      <c r="AA1425" s="8">
        <f t="shared" ref="AA1425" si="8212">(N1425*V1425+O1425*U1425+P1425*V1428+Q1425*U1428)</f>
        <v>-1.0069427085971587</v>
      </c>
      <c r="AB1425" s="22"/>
      <c r="AC1425" s="1">
        <v>1</v>
      </c>
      <c r="AD1425" s="9">
        <v>0</v>
      </c>
      <c r="AE1425" s="2">
        <v>0</v>
      </c>
      <c r="AF1425" s="9">
        <f t="shared" ref="AF1425" si="8213">$B1425*$AE$9</f>
        <v>3.3076152000000003</v>
      </c>
      <c r="AH1425" s="1">
        <f t="shared" ref="AH1425" si="8214">X1425*AC1425+Z1425*AC1428-Y1425*AD1425-AA1425*AD1428</f>
        <v>5.9681578521641887</v>
      </c>
      <c r="AI1425" s="9">
        <f t="shared" ref="AI1425" si="8215">(X1425*AD1425+Y1425*AC1425+Z1425*AD1428+AA1425*AC1428)</f>
        <v>0</v>
      </c>
      <c r="AJ1425" s="2">
        <f t="shared" ref="AJ1425" si="8216">X1425*AE1425+Z1425*AE1428-Y1425*AF1425-AA1425*AF1428</f>
        <v>0</v>
      </c>
      <c r="AK1425" s="8">
        <f t="shared" ref="AK1425" si="8217">(X1425*AF1425+Y1425*AE1425+Z1425*AF1428+AA1425*AE1428)</f>
        <v>18.733426919220467</v>
      </c>
      <c r="AM1425" s="18">
        <v>1</v>
      </c>
      <c r="AN1425" s="25">
        <v>0</v>
      </c>
      <c r="AO1425" s="14">
        <v>0</v>
      </c>
      <c r="AP1425" s="24">
        <v>0</v>
      </c>
      <c r="AR1425" s="1">
        <f t="shared" ref="AR1425" si="8218">AH1425*AM1425+AJ1425*AM1428-AI1425*AN1425-AK1425*AN1428</f>
        <v>5.9681578521641887</v>
      </c>
      <c r="AS1425" s="9">
        <f t="shared" ref="AS1425" si="8219">(AH1425*AN1425+AI1425*AM1425+AJ1425*AN1428+AK1425*AM1428)</f>
        <v>18.733426919220467</v>
      </c>
      <c r="AT1425" s="2">
        <f t="shared" ref="AT1425" si="8220">AH1425*AO1425+AJ1425*AO1428-AI1425*AP1425-AK1425*AP1428</f>
        <v>0</v>
      </c>
      <c r="AU1425" s="8">
        <f t="shared" ref="AU1425" si="8221">(AH1425*AP1425+AI1425*AO1425+AJ1425*AP1428+AK1425*AO1428)</f>
        <v>18.733426919220467</v>
      </c>
      <c r="AW1425" s="30">
        <f t="shared" ref="AW1425" si="8222">20*LOG(((1+$AN$9)/$AN$9)/((AR1425+AR1428)^2+(AS1425+AS1428)^2)^0.5)</f>
        <v>-30.188561267793162</v>
      </c>
      <c r="AY1425" s="137">
        <f t="shared" ref="AY1425" si="8223">((AR1425^2+AS1425^2)^0.5)/((AR1428^2+AS1428^2)^0.5)</f>
        <v>0.31941102246599196</v>
      </c>
      <c r="AZ1425" s="13"/>
      <c r="BA1425" s="36"/>
      <c r="BB1425" s="36"/>
      <c r="BC1425" s="36"/>
      <c r="BD1425" s="36"/>
    </row>
    <row r="1426" spans="2:56" ht="18.600000000000001" customHeight="1" thickBot="1">
      <c r="D1426" s="3"/>
      <c r="G1426" s="4"/>
      <c r="I1426" s="3"/>
      <c r="L1426" s="4"/>
      <c r="N1426" s="3"/>
      <c r="Q1426" s="4"/>
      <c r="S1426" s="3"/>
      <c r="V1426" s="4"/>
      <c r="X1426" s="3"/>
      <c r="AA1426" s="4"/>
      <c r="AC1426" s="3"/>
      <c r="AF1426" s="4"/>
      <c r="AH1426" s="3"/>
      <c r="AK1426" s="4"/>
      <c r="AM1426" s="18"/>
      <c r="AN1426" s="14"/>
      <c r="AO1426" s="14"/>
      <c r="AP1426" s="19"/>
      <c r="AR1426" s="3"/>
      <c r="AU1426" s="4"/>
      <c r="AY1426" s="138"/>
      <c r="AZ1426" s="13"/>
      <c r="BA1426" s="36"/>
      <c r="BB1426" s="36"/>
      <c r="BC1426" s="36"/>
      <c r="BD1426" s="36"/>
    </row>
    <row r="1427" spans="2:56" ht="18.600000000000001" customHeight="1" thickBot="1">
      <c r="D1427" s="216" t="s">
        <v>87</v>
      </c>
      <c r="E1427" s="217"/>
      <c r="F1427" s="218" t="s">
        <v>88</v>
      </c>
      <c r="G1427" s="219"/>
      <c r="H1427" s="207"/>
      <c r="I1427" s="216" t="s">
        <v>89</v>
      </c>
      <c r="J1427" s="217"/>
      <c r="K1427" s="218" t="s">
        <v>90</v>
      </c>
      <c r="L1427" s="219"/>
      <c r="N1427" s="208" t="s">
        <v>7</v>
      </c>
      <c r="O1427" s="209"/>
      <c r="P1427" s="210" t="s">
        <v>8</v>
      </c>
      <c r="Q1427" s="211"/>
      <c r="S1427" s="216" t="s">
        <v>91</v>
      </c>
      <c r="T1427" s="217"/>
      <c r="U1427" s="218" t="s">
        <v>92</v>
      </c>
      <c r="V1427" s="219"/>
      <c r="W1427" s="22"/>
      <c r="X1427" s="208" t="s">
        <v>93</v>
      </c>
      <c r="Y1427" s="209"/>
      <c r="Z1427" s="210" t="s">
        <v>94</v>
      </c>
      <c r="AA1427" s="211"/>
      <c r="AB1427" s="22"/>
      <c r="AC1427" s="216" t="s">
        <v>3</v>
      </c>
      <c r="AD1427" s="217"/>
      <c r="AE1427" s="218" t="s">
        <v>2</v>
      </c>
      <c r="AF1427" s="219"/>
      <c r="AG1427" s="22"/>
      <c r="AH1427" s="208" t="s">
        <v>95</v>
      </c>
      <c r="AI1427" s="209"/>
      <c r="AJ1427" s="210" t="s">
        <v>96</v>
      </c>
      <c r="AK1427" s="211"/>
      <c r="AL1427" s="22"/>
      <c r="AM1427" s="216" t="s">
        <v>97</v>
      </c>
      <c r="AN1427" s="217"/>
      <c r="AO1427" s="218" t="s">
        <v>98</v>
      </c>
      <c r="AP1427" s="219"/>
      <c r="AR1427" s="208" t="s">
        <v>99</v>
      </c>
      <c r="AS1427" s="209"/>
      <c r="AT1427" s="210" t="s">
        <v>100</v>
      </c>
      <c r="AU1427" s="211"/>
      <c r="AW1427" s="48" t="s">
        <v>10</v>
      </c>
      <c r="AY1427" s="139" t="s">
        <v>47</v>
      </c>
      <c r="AZ1427" s="13"/>
      <c r="BA1427" s="36"/>
      <c r="BB1427" s="36"/>
      <c r="BC1427" s="36"/>
      <c r="BD1427" s="36"/>
    </row>
    <row r="1428" spans="2:56" ht="18.600000000000001" customHeight="1" thickTop="1" thickBot="1">
      <c r="D1428" s="1">
        <v>0</v>
      </c>
      <c r="E1428" s="8">
        <f t="shared" ref="E1428" si="8224">$E$9*$B1425</f>
        <v>2.3121768</v>
      </c>
      <c r="F1428" s="2">
        <v>1</v>
      </c>
      <c r="G1428" s="8">
        <v>0</v>
      </c>
      <c r="I1428" s="1">
        <v>0</v>
      </c>
      <c r="J1428" s="9">
        <v>0</v>
      </c>
      <c r="K1428" s="2">
        <v>1</v>
      </c>
      <c r="L1428" s="8">
        <v>0</v>
      </c>
      <c r="N1428" s="1">
        <f t="shared" ref="N1428" si="8225">D1428*I1425+F1428*I1428-E1428*J1425-G1428*J1428</f>
        <v>0</v>
      </c>
      <c r="O1428" s="9">
        <f t="shared" ref="O1428" si="8226">(D1428*J1425+E1428*I1425+F1428*J1428+G1428*I1428)</f>
        <v>2.3121768</v>
      </c>
      <c r="P1428" s="2">
        <f t="shared" ref="P1428" si="8227">D1428*K1425+F1428*K1428-E1428*L1425-G1428*L1428</f>
        <v>3.3282295697475108</v>
      </c>
      <c r="Q1428" s="8">
        <f t="shared" ref="Q1428" si="8228">(D1428*L1425+E1428*K1425+F1428*L1428+G1428*K1428)</f>
        <v>0</v>
      </c>
      <c r="S1428" s="1">
        <v>0</v>
      </c>
      <c r="T1428" s="8">
        <f t="shared" ref="T1428" si="8229">$T$9*$B1425</f>
        <v>4.9339031999999996</v>
      </c>
      <c r="U1428" s="2">
        <v>1</v>
      </c>
      <c r="V1428" s="8">
        <v>0</v>
      </c>
      <c r="X1428" s="1">
        <f t="shared" ref="X1428" si="8230">N1428*S1425+P1428*S1428-O1428*T1425-Q1428*T1428</f>
        <v>0</v>
      </c>
      <c r="Y1428" s="9">
        <f t="shared" ref="Y1428" si="8231">(N1428*T1425+O1428*S1425+P1428*T1428+Q1428*S1428)</f>
        <v>18.733339324511864</v>
      </c>
      <c r="Z1428" s="2">
        <f t="shared" ref="Z1428" si="8232">N1428*U1425+P1428*U1428-O1428*V1425-Q1428*V1428</f>
        <v>3.3282295697475108</v>
      </c>
      <c r="AA1428" s="8">
        <f t="shared" ref="AA1428" si="8233">(N1428*V1425+O1428*U1425+P1428*V1428+Q1428*U1428)</f>
        <v>0</v>
      </c>
      <c r="AB1428" s="22"/>
      <c r="AC1428" s="1">
        <v>0</v>
      </c>
      <c r="AD1428" s="9">
        <v>0</v>
      </c>
      <c r="AE1428" s="2">
        <v>1</v>
      </c>
      <c r="AF1428" s="8">
        <v>0</v>
      </c>
      <c r="AH1428" s="1">
        <f t="shared" ref="AH1428" si="8234">X1428*AC1425+Z1428*AC1428-Y1428*AD1425-AA1428*AD1428</f>
        <v>0</v>
      </c>
      <c r="AI1428" s="9">
        <f t="shared" ref="AI1428" si="8235">(X1428*AD1425+Y1428*AC1425+Z1428*AD1428+AA1428*AC1428)</f>
        <v>18.733339324511864</v>
      </c>
      <c r="AJ1428" s="2">
        <f t="shared" ref="AJ1428" si="8236">X1428*AE1425+Z1428*AE1428-Y1428*AF1425-AA1428*AF1428</f>
        <v>-58.634448326765664</v>
      </c>
      <c r="AK1428" s="8">
        <f t="shared" ref="AK1428" si="8237">(X1428*AF1425+Y1428*AE1425+Z1428*AF1428+AA1428*AE1428)</f>
        <v>0</v>
      </c>
      <c r="AM1428" s="20">
        <f t="shared" ref="AM1428" si="8238">1/$AN$9</f>
        <v>1</v>
      </c>
      <c r="AN1428" s="27">
        <v>0</v>
      </c>
      <c r="AO1428" s="21">
        <v>1</v>
      </c>
      <c r="AP1428" s="26">
        <v>0</v>
      </c>
      <c r="AR1428" s="1">
        <f t="shared" ref="AR1428" si="8239">AH1428*AM1425+AJ1428*AM1428-AI1428*AN1425-AK1428*AN1428</f>
        <v>-58.634448326765664</v>
      </c>
      <c r="AS1428" s="9">
        <f t="shared" ref="AS1428" si="8240">(AH1428*AN1425+AI1428*AM1425+AJ1428*AN1428+AK1428*AM1428)</f>
        <v>18.733339324511864</v>
      </c>
      <c r="AT1428" s="2">
        <f t="shared" ref="AT1428" si="8241">AH1428*AO1425+AJ1428*AO1428-AI1428*AP1425-AK1428*AP1428</f>
        <v>-58.634448326765664</v>
      </c>
      <c r="AU1428" s="8">
        <f t="shared" ref="AU1428" si="8242">(AH1428*AP1425+AI1428*AO1425+AJ1428*AP1428+AK1428*AO1428)</f>
        <v>0</v>
      </c>
      <c r="AW1428" s="49">
        <f t="shared" ref="AW1428" si="8243">(180/PI())*ATAN(-1*(AS1425/AR1425))</f>
        <v>-72.328987277653368</v>
      </c>
      <c r="AY1428" s="140">
        <f t="shared" ref="AY1428" si="8244">20*LOG(((1-(10^(AW1425/20)^2)*(1-((1-AY1425)/(1+AY1425))^2))^0.5))</f>
        <v>-3.0530259901976127E-3</v>
      </c>
      <c r="AZ1428" s="13"/>
      <c r="BA1428" s="36"/>
      <c r="BB1428" s="36"/>
      <c r="BC1428" s="36"/>
      <c r="BD1428" s="36"/>
    </row>
    <row r="1429" spans="2:56" ht="18.600000000000001" customHeight="1">
      <c r="AY1429" s="37"/>
    </row>
    <row r="1430" spans="2:56" ht="18.600000000000001" customHeight="1" thickBot="1">
      <c r="D1430" s="22" t="s">
        <v>60</v>
      </c>
      <c r="E1430" s="22"/>
      <c r="F1430" s="22"/>
      <c r="G1430" s="22"/>
      <c r="H1430" s="22"/>
      <c r="I1430" s="22" t="s">
        <v>61</v>
      </c>
      <c r="J1430" s="22"/>
      <c r="K1430" s="22"/>
      <c r="L1430" s="22"/>
      <c r="M1430" s="23"/>
      <c r="N1430" s="23"/>
      <c r="O1430" s="28" t="s">
        <v>62</v>
      </c>
      <c r="P1430" s="23"/>
      <c r="Q1430" s="23"/>
      <c r="R1430" s="23"/>
      <c r="S1430" s="22"/>
      <c r="T1430" s="22" t="s">
        <v>63</v>
      </c>
      <c r="U1430" s="23"/>
      <c r="V1430" s="23"/>
      <c r="W1430" s="23"/>
      <c r="X1430" s="23"/>
      <c r="Y1430" s="28" t="s">
        <v>64</v>
      </c>
      <c r="Z1430" s="23"/>
      <c r="AA1430" s="23"/>
      <c r="AB1430" s="23"/>
      <c r="AC1430" s="28" t="s">
        <v>65</v>
      </c>
      <c r="AD1430" s="22"/>
      <c r="AE1430" s="22"/>
      <c r="AF1430" s="22"/>
      <c r="AG1430" s="22"/>
      <c r="AH1430" s="23"/>
      <c r="AI1430" s="28" t="s">
        <v>66</v>
      </c>
      <c r="AJ1430" s="23"/>
      <c r="AK1430" s="23"/>
      <c r="AL1430" s="22"/>
      <c r="AM1430" s="28" t="s">
        <v>67</v>
      </c>
      <c r="AN1430" s="22"/>
      <c r="AO1430" s="23"/>
      <c r="AP1430" s="23"/>
      <c r="AQ1430" s="23"/>
      <c r="AR1430" s="23"/>
      <c r="AS1430" s="28" t="s">
        <v>68</v>
      </c>
      <c r="AT1430" s="23"/>
      <c r="AU1430" s="23"/>
    </row>
    <row r="1431" spans="2:56" ht="18.600000000000001" customHeight="1" thickBot="1">
      <c r="B1431" s="11"/>
      <c r="D1431" s="212" t="s">
        <v>69</v>
      </c>
      <c r="E1431" s="213"/>
      <c r="F1431" s="214" t="s">
        <v>70</v>
      </c>
      <c r="G1431" s="215"/>
      <c r="H1431" s="207"/>
      <c r="I1431" s="212" t="s">
        <v>71</v>
      </c>
      <c r="J1431" s="213"/>
      <c r="K1431" s="214" t="s">
        <v>72</v>
      </c>
      <c r="L1431" s="215"/>
      <c r="M1431" s="23"/>
      <c r="N1431" s="208" t="s">
        <v>73</v>
      </c>
      <c r="O1431" s="209"/>
      <c r="P1431" s="210" t="s">
        <v>74</v>
      </c>
      <c r="Q1431" s="211"/>
      <c r="R1431" s="23"/>
      <c r="S1431" s="212" t="s">
        <v>75</v>
      </c>
      <c r="T1431" s="213"/>
      <c r="U1431" s="214" t="s">
        <v>76</v>
      </c>
      <c r="V1431" s="215"/>
      <c r="W1431" s="22"/>
      <c r="X1431" s="208" t="s">
        <v>77</v>
      </c>
      <c r="Y1431" s="209"/>
      <c r="Z1431" s="210" t="s">
        <v>78</v>
      </c>
      <c r="AA1431" s="211"/>
      <c r="AB1431" s="22"/>
      <c r="AC1431" s="212" t="s">
        <v>79</v>
      </c>
      <c r="AD1431" s="213"/>
      <c r="AE1431" s="214" t="s">
        <v>80</v>
      </c>
      <c r="AF1431" s="215"/>
      <c r="AG1431" s="22"/>
      <c r="AH1431" s="208" t="s">
        <v>81</v>
      </c>
      <c r="AI1431" s="209"/>
      <c r="AJ1431" s="210" t="s">
        <v>82</v>
      </c>
      <c r="AK1431" s="211"/>
      <c r="AL1431" s="22"/>
      <c r="AM1431" s="212" t="s">
        <v>83</v>
      </c>
      <c r="AN1431" s="213"/>
      <c r="AO1431" s="214" t="s">
        <v>84</v>
      </c>
      <c r="AP1431" s="215"/>
      <c r="AQ1431" s="23"/>
      <c r="AR1431" s="208" t="s">
        <v>85</v>
      </c>
      <c r="AS1431" s="209"/>
      <c r="AT1431" s="210" t="s">
        <v>86</v>
      </c>
      <c r="AU1431" s="211"/>
      <c r="AW1431" s="29" t="s">
        <v>4</v>
      </c>
      <c r="AY1431" s="136" t="s">
        <v>46</v>
      </c>
      <c r="AZ1431" s="13"/>
      <c r="BA1431" s="36"/>
      <c r="BB1431" s="36"/>
      <c r="BC1431" s="36"/>
      <c r="BD1431" s="36"/>
    </row>
    <row r="1432" spans="2:56" ht="18.600000000000001" customHeight="1" thickTop="1" thickBot="1">
      <c r="B1432" s="40">
        <v>4.0999999999999996</v>
      </c>
      <c r="D1432" s="1">
        <v>1</v>
      </c>
      <c r="E1432" s="7">
        <v>0</v>
      </c>
      <c r="F1432" s="2">
        <v>0</v>
      </c>
      <c r="G1432" s="8">
        <v>0</v>
      </c>
      <c r="I1432" s="1">
        <v>1</v>
      </c>
      <c r="J1432" s="9">
        <v>0</v>
      </c>
      <c r="K1432" s="2">
        <v>0</v>
      </c>
      <c r="L1432" s="9">
        <f t="shared" ref="L1432" si="8245">IF(0=(1-$J$9*$K$9*$B1432^2),10^14,$B1432*$K$9/(1-$J$9*$K$9*$B1432^2))</f>
        <v>-0.99954368200774835</v>
      </c>
      <c r="N1432" s="1">
        <f t="shared" ref="N1432" si="8246">D1432*I1432+F1432*I1435-E1432*J1432-G1432*J1435</f>
        <v>1</v>
      </c>
      <c r="O1432" s="9">
        <f t="shared" ref="O1432" si="8247">(D1432*J1432+E1432*I1432+F1432*J1435+G1432*I1435)</f>
        <v>0</v>
      </c>
      <c r="P1432" s="2">
        <f t="shared" ref="P1432" si="8248">D1432*K1432+F1432*K1435-E1432*L1432-G1432*L1435</f>
        <v>0</v>
      </c>
      <c r="Q1432" s="8">
        <f t="shared" ref="Q1432" si="8249">(D1432*L1432+E1432*K1432+F1432*L1435+G1432*K1435)</f>
        <v>-0.99954368200774835</v>
      </c>
      <c r="S1432" s="1">
        <v>1</v>
      </c>
      <c r="T1432" s="7">
        <v>0</v>
      </c>
      <c r="U1432" s="2">
        <v>0</v>
      </c>
      <c r="V1432" s="8">
        <v>0</v>
      </c>
      <c r="X1432" s="1">
        <f t="shared" ref="X1432" si="8250">N1432*S1432+P1432*S1435-O1432*T1432-Q1432*T1435</f>
        <v>5.9558265347821147</v>
      </c>
      <c r="Y1432" s="9">
        <f t="shared" ref="Y1432" si="8251">(N1432*T1432+O1432*S1432+P1432*T1435+Q1432*S1435)</f>
        <v>0</v>
      </c>
      <c r="Z1432" s="2">
        <f t="shared" ref="Z1432" si="8252">N1432*U1432+P1432*U1435-O1432*V1432-Q1432*V1435</f>
        <v>0</v>
      </c>
      <c r="AA1432" s="8">
        <f t="shared" ref="AA1432" si="8253">(N1432*V1432+O1432*U1432+P1432*V1435+Q1432*U1435)</f>
        <v>-0.99954368200774835</v>
      </c>
      <c r="AB1432" s="22"/>
      <c r="AC1432" s="1">
        <v>1</v>
      </c>
      <c r="AD1432" s="9">
        <v>0</v>
      </c>
      <c r="AE1432" s="2">
        <v>0</v>
      </c>
      <c r="AF1432" s="9">
        <f t="shared" ref="AF1432" si="8254">$B1432*$AE$9</f>
        <v>3.3238289999999999</v>
      </c>
      <c r="AH1432" s="1">
        <f t="shared" ref="AH1432" si="8255">X1432*AC1432+Z1432*AC1435-Y1432*AD1432-AA1432*AD1435</f>
        <v>5.9558265347821147</v>
      </c>
      <c r="AI1432" s="9">
        <f t="shared" ref="AI1432" si="8256">(X1432*AD1432+Y1432*AC1432+Z1432*AD1435+AA1432*AC1435)</f>
        <v>0</v>
      </c>
      <c r="AJ1432" s="2">
        <f t="shared" ref="AJ1432" si="8257">X1432*AE1432+Z1432*AE1435-Y1432*AF1432-AA1432*AF1435</f>
        <v>0</v>
      </c>
      <c r="AK1432" s="8">
        <f t="shared" ref="AK1432" si="8258">(X1432*AF1432+Y1432*AE1432+Z1432*AF1435+AA1432*AE1435)</f>
        <v>18.796605273270554</v>
      </c>
      <c r="AM1432" s="18">
        <v>1</v>
      </c>
      <c r="AN1432" s="25">
        <v>0</v>
      </c>
      <c r="AO1432" s="14">
        <v>0</v>
      </c>
      <c r="AP1432" s="24">
        <v>0</v>
      </c>
      <c r="AR1432" s="1">
        <f t="shared" ref="AR1432" si="8259">AH1432*AM1432+AJ1432*AM1435-AI1432*AN1432-AK1432*AN1435</f>
        <v>5.9558265347821147</v>
      </c>
      <c r="AS1432" s="9">
        <f t="shared" ref="AS1432" si="8260">(AH1432*AN1432+AI1432*AM1432+AJ1432*AN1435+AK1432*AM1435)</f>
        <v>18.796605273270554</v>
      </c>
      <c r="AT1432" s="2">
        <f t="shared" ref="AT1432" si="8261">AH1432*AO1432+AJ1432*AO1435-AI1432*AP1432-AK1432*AP1435</f>
        <v>0</v>
      </c>
      <c r="AU1432" s="8">
        <f t="shared" ref="AU1432" si="8262">(AH1432*AP1432+AI1432*AO1432+AJ1432*AP1435+AK1432*AO1435)</f>
        <v>18.796605273270554</v>
      </c>
      <c r="AW1432" s="30">
        <f t="shared" ref="AW1432" si="8263">20*LOG(((1+$AN$9)/$AN$9)/((AR1432+AR1435)^2+(AS1432+AS1435)^2)^0.5)</f>
        <v>-30.256421276495548</v>
      </c>
      <c r="AY1432" s="137">
        <f t="shared" ref="AY1432" si="8264">((AR1432^2+AS1432^2)^0.5)/((AR1435^2+AS1435^2)^0.5)</f>
        <v>0.31767497530954297</v>
      </c>
      <c r="AZ1432" s="13"/>
      <c r="BA1432" s="36"/>
      <c r="BB1432" s="36"/>
      <c r="BC1432" s="36"/>
      <c r="BD1432" s="36"/>
    </row>
    <row r="1433" spans="2:56" ht="18.600000000000001" customHeight="1" thickBot="1">
      <c r="D1433" s="3"/>
      <c r="G1433" s="4"/>
      <c r="I1433" s="3"/>
      <c r="L1433" s="4"/>
      <c r="N1433" s="3"/>
      <c r="Q1433" s="4"/>
      <c r="S1433" s="3"/>
      <c r="V1433" s="4"/>
      <c r="X1433" s="3"/>
      <c r="AA1433" s="4"/>
      <c r="AC1433" s="3"/>
      <c r="AF1433" s="4"/>
      <c r="AH1433" s="3"/>
      <c r="AK1433" s="4"/>
      <c r="AM1433" s="18"/>
      <c r="AN1433" s="14"/>
      <c r="AO1433" s="14"/>
      <c r="AP1433" s="19"/>
      <c r="AR1433" s="3"/>
      <c r="AU1433" s="4"/>
      <c r="AY1433" s="138"/>
      <c r="AZ1433" s="13"/>
      <c r="BA1433" s="36"/>
      <c r="BB1433" s="36"/>
      <c r="BC1433" s="36"/>
      <c r="BD1433" s="36"/>
    </row>
    <row r="1434" spans="2:56" ht="18.600000000000001" customHeight="1" thickBot="1">
      <c r="D1434" s="216" t="s">
        <v>87</v>
      </c>
      <c r="E1434" s="217"/>
      <c r="F1434" s="218" t="s">
        <v>88</v>
      </c>
      <c r="G1434" s="219"/>
      <c r="H1434" s="207"/>
      <c r="I1434" s="216" t="s">
        <v>89</v>
      </c>
      <c r="J1434" s="217"/>
      <c r="K1434" s="218" t="s">
        <v>90</v>
      </c>
      <c r="L1434" s="219"/>
      <c r="N1434" s="208" t="s">
        <v>7</v>
      </c>
      <c r="O1434" s="209"/>
      <c r="P1434" s="210" t="s">
        <v>8</v>
      </c>
      <c r="Q1434" s="211"/>
      <c r="S1434" s="216" t="s">
        <v>91</v>
      </c>
      <c r="T1434" s="217"/>
      <c r="U1434" s="218" t="s">
        <v>92</v>
      </c>
      <c r="V1434" s="219"/>
      <c r="W1434" s="22"/>
      <c r="X1434" s="208" t="s">
        <v>93</v>
      </c>
      <c r="Y1434" s="209"/>
      <c r="Z1434" s="210" t="s">
        <v>94</v>
      </c>
      <c r="AA1434" s="211"/>
      <c r="AB1434" s="22"/>
      <c r="AC1434" s="216" t="s">
        <v>3</v>
      </c>
      <c r="AD1434" s="217"/>
      <c r="AE1434" s="218" t="s">
        <v>2</v>
      </c>
      <c r="AF1434" s="219"/>
      <c r="AG1434" s="22"/>
      <c r="AH1434" s="208" t="s">
        <v>95</v>
      </c>
      <c r="AI1434" s="209"/>
      <c r="AJ1434" s="210" t="s">
        <v>96</v>
      </c>
      <c r="AK1434" s="211"/>
      <c r="AL1434" s="22"/>
      <c r="AM1434" s="216" t="s">
        <v>97</v>
      </c>
      <c r="AN1434" s="217"/>
      <c r="AO1434" s="218" t="s">
        <v>98</v>
      </c>
      <c r="AP1434" s="219"/>
      <c r="AR1434" s="208" t="s">
        <v>99</v>
      </c>
      <c r="AS1434" s="209"/>
      <c r="AT1434" s="210" t="s">
        <v>100</v>
      </c>
      <c r="AU1434" s="211"/>
      <c r="AW1434" s="48" t="s">
        <v>10</v>
      </c>
      <c r="AY1434" s="139" t="s">
        <v>47</v>
      </c>
      <c r="AZ1434" s="13"/>
      <c r="BA1434" s="36"/>
      <c r="BB1434" s="36"/>
      <c r="BC1434" s="36"/>
      <c r="BD1434" s="36"/>
    </row>
    <row r="1435" spans="2:56" ht="18.600000000000001" customHeight="1" thickTop="1" thickBot="1">
      <c r="D1435" s="1">
        <v>0</v>
      </c>
      <c r="E1435" s="8">
        <f t="shared" ref="E1435" si="8265">$E$9*$B1432</f>
        <v>2.3235109999999999</v>
      </c>
      <c r="F1435" s="2">
        <v>1</v>
      </c>
      <c r="G1435" s="8">
        <v>0</v>
      </c>
      <c r="I1435" s="1">
        <v>0</v>
      </c>
      <c r="J1435" s="9">
        <v>0</v>
      </c>
      <c r="K1435" s="2">
        <v>1</v>
      </c>
      <c r="L1435" s="8">
        <v>0</v>
      </c>
      <c r="N1435" s="1">
        <f t="shared" ref="N1435" si="8266">D1435*I1432+F1435*I1435-E1435*J1432-G1435*J1435</f>
        <v>0</v>
      </c>
      <c r="O1435" s="9">
        <f t="shared" ref="O1435" si="8267">(D1435*J1432+E1435*I1432+F1435*J1435+G1435*I1435)</f>
        <v>2.3235109999999999</v>
      </c>
      <c r="P1435" s="2">
        <f t="shared" ref="P1435" si="8268">D1435*K1432+F1435*K1435-E1435*L1432-G1435*L1435</f>
        <v>3.3224507401255052</v>
      </c>
      <c r="Q1435" s="8">
        <f t="shared" ref="Q1435" si="8269">(D1435*L1432+E1435*K1432+F1435*L1435+G1435*K1435)</f>
        <v>0</v>
      </c>
      <c r="S1435" s="1">
        <v>0</v>
      </c>
      <c r="T1435" s="8">
        <f t="shared" ref="T1435" si="8270">$T$9*$B1432</f>
        <v>4.9580889999999993</v>
      </c>
      <c r="U1435" s="2">
        <v>1</v>
      </c>
      <c r="V1435" s="8">
        <v>0</v>
      </c>
      <c r="X1435" s="1">
        <f t="shared" ref="X1435" si="8271">N1435*S1432+P1435*S1435-O1435*T1432-Q1435*T1435</f>
        <v>0</v>
      </c>
      <c r="Y1435" s="9">
        <f t="shared" ref="Y1435" si="8272">(N1435*T1432+O1435*S1432+P1435*T1435+Q1435*S1435)</f>
        <v>18.796517467658123</v>
      </c>
      <c r="Z1435" s="2">
        <f t="shared" ref="Z1435" si="8273">N1435*U1432+P1435*U1435-O1435*V1432-Q1435*V1435</f>
        <v>3.3224507401255052</v>
      </c>
      <c r="AA1435" s="8">
        <f t="shared" ref="AA1435" si="8274">(N1435*V1432+O1435*U1432+P1435*V1435+Q1435*U1435)</f>
        <v>0</v>
      </c>
      <c r="AB1435" s="22"/>
      <c r="AC1435" s="1">
        <v>0</v>
      </c>
      <c r="AD1435" s="9">
        <v>0</v>
      </c>
      <c r="AE1435" s="2">
        <v>1</v>
      </c>
      <c r="AF1435" s="8">
        <v>0</v>
      </c>
      <c r="AH1435" s="1">
        <f t="shared" ref="AH1435" si="8275">X1435*AC1432+Z1435*AC1435-Y1435*AD1432-AA1435*AD1435</f>
        <v>0</v>
      </c>
      <c r="AI1435" s="9">
        <f t="shared" ref="AI1435" si="8276">(X1435*AD1432+Y1435*AC1432+Z1435*AD1435+AA1435*AC1435)</f>
        <v>18.796517467658123</v>
      </c>
      <c r="AJ1435" s="2">
        <f t="shared" ref="AJ1435" si="8277">X1435*AE1432+Z1435*AE1435-Y1435*AF1432-AA1435*AF1435</f>
        <v>-59.153959117883126</v>
      </c>
      <c r="AK1435" s="8">
        <f t="shared" ref="AK1435" si="8278">(X1435*AF1432+Y1435*AE1432+Z1435*AF1435+AA1435*AE1435)</f>
        <v>0</v>
      </c>
      <c r="AM1435" s="20">
        <f t="shared" ref="AM1435" si="8279">1/$AN$9</f>
        <v>1</v>
      </c>
      <c r="AN1435" s="27">
        <v>0</v>
      </c>
      <c r="AO1435" s="21">
        <v>1</v>
      </c>
      <c r="AP1435" s="26">
        <v>0</v>
      </c>
      <c r="AR1435" s="1">
        <f t="shared" ref="AR1435" si="8280">AH1435*AM1432+AJ1435*AM1435-AI1435*AN1432-AK1435*AN1435</f>
        <v>-59.153959117883126</v>
      </c>
      <c r="AS1435" s="9">
        <f t="shared" ref="AS1435" si="8281">(AH1435*AN1432+AI1435*AM1432+AJ1435*AN1435+AK1435*AM1435)</f>
        <v>18.796517467658123</v>
      </c>
      <c r="AT1435" s="2">
        <f t="shared" ref="AT1435" si="8282">AH1435*AO1432+AJ1435*AO1435-AI1435*AP1432-AK1435*AP1435</f>
        <v>-59.153959117883126</v>
      </c>
      <c r="AU1435" s="8">
        <f t="shared" ref="AU1435" si="8283">(AH1435*AP1432+AI1435*AO1432+AJ1435*AP1435+AK1435*AO1435)</f>
        <v>0</v>
      </c>
      <c r="AW1435" s="49">
        <f t="shared" ref="AW1435" si="8284">(180/PI())*ATAN(-1*(AS1432/AR1432))</f>
        <v>-72.418856462032949</v>
      </c>
      <c r="AY1435" s="140">
        <f t="shared" ref="AY1435" si="8285">20*LOG(((1-(10^(AW1432/20)^2)*(1-((1-AY1432)/(1+AY1432))^2))^0.5))</f>
        <v>-2.9972187166097198E-3</v>
      </c>
      <c r="AZ1435" s="13"/>
      <c r="BA1435" s="36"/>
      <c r="BB1435" s="36"/>
      <c r="BC1435" s="36"/>
      <c r="BD1435" s="36"/>
    </row>
    <row r="1436" spans="2:56" ht="18.600000000000001" customHeight="1">
      <c r="AY1436" s="37"/>
    </row>
    <row r="1437" spans="2:56" ht="18.600000000000001" customHeight="1" thickBot="1">
      <c r="D1437" s="22" t="s">
        <v>60</v>
      </c>
      <c r="E1437" s="22"/>
      <c r="F1437" s="22"/>
      <c r="G1437" s="22"/>
      <c r="H1437" s="22"/>
      <c r="I1437" s="22" t="s">
        <v>61</v>
      </c>
      <c r="J1437" s="22"/>
      <c r="K1437" s="22"/>
      <c r="L1437" s="22"/>
      <c r="M1437" s="23"/>
      <c r="N1437" s="23"/>
      <c r="O1437" s="28" t="s">
        <v>62</v>
      </c>
      <c r="P1437" s="23"/>
      <c r="Q1437" s="23"/>
      <c r="R1437" s="23"/>
      <c r="S1437" s="22"/>
      <c r="T1437" s="22" t="s">
        <v>63</v>
      </c>
      <c r="U1437" s="23"/>
      <c r="V1437" s="23"/>
      <c r="W1437" s="23"/>
      <c r="X1437" s="23"/>
      <c r="Y1437" s="28" t="s">
        <v>64</v>
      </c>
      <c r="Z1437" s="23"/>
      <c r="AA1437" s="23"/>
      <c r="AB1437" s="23"/>
      <c r="AC1437" s="28" t="s">
        <v>65</v>
      </c>
      <c r="AD1437" s="22"/>
      <c r="AE1437" s="22"/>
      <c r="AF1437" s="22"/>
      <c r="AG1437" s="22"/>
      <c r="AH1437" s="23"/>
      <c r="AI1437" s="28" t="s">
        <v>66</v>
      </c>
      <c r="AJ1437" s="23"/>
      <c r="AK1437" s="23"/>
      <c r="AL1437" s="22"/>
      <c r="AM1437" s="28" t="s">
        <v>67</v>
      </c>
      <c r="AN1437" s="22"/>
      <c r="AO1437" s="23"/>
      <c r="AP1437" s="23"/>
      <c r="AQ1437" s="23"/>
      <c r="AR1437" s="23"/>
      <c r="AS1437" s="28" t="s">
        <v>68</v>
      </c>
      <c r="AT1437" s="23"/>
      <c r="AU1437" s="23"/>
    </row>
    <row r="1438" spans="2:56" ht="18.600000000000001" customHeight="1" thickBot="1">
      <c r="B1438" s="11"/>
      <c r="D1438" s="212" t="s">
        <v>69</v>
      </c>
      <c r="E1438" s="213"/>
      <c r="F1438" s="214" t="s">
        <v>70</v>
      </c>
      <c r="G1438" s="215"/>
      <c r="H1438" s="207"/>
      <c r="I1438" s="212" t="s">
        <v>71</v>
      </c>
      <c r="J1438" s="213"/>
      <c r="K1438" s="214" t="s">
        <v>72</v>
      </c>
      <c r="L1438" s="215"/>
      <c r="M1438" s="23"/>
      <c r="N1438" s="208" t="s">
        <v>73</v>
      </c>
      <c r="O1438" s="209"/>
      <c r="P1438" s="210" t="s">
        <v>74</v>
      </c>
      <c r="Q1438" s="211"/>
      <c r="R1438" s="23"/>
      <c r="S1438" s="212" t="s">
        <v>75</v>
      </c>
      <c r="T1438" s="213"/>
      <c r="U1438" s="214" t="s">
        <v>76</v>
      </c>
      <c r="V1438" s="215"/>
      <c r="W1438" s="22"/>
      <c r="X1438" s="208" t="s">
        <v>77</v>
      </c>
      <c r="Y1438" s="209"/>
      <c r="Z1438" s="210" t="s">
        <v>78</v>
      </c>
      <c r="AA1438" s="211"/>
      <c r="AB1438" s="22"/>
      <c r="AC1438" s="212" t="s">
        <v>79</v>
      </c>
      <c r="AD1438" s="213"/>
      <c r="AE1438" s="214" t="s">
        <v>80</v>
      </c>
      <c r="AF1438" s="215"/>
      <c r="AG1438" s="22"/>
      <c r="AH1438" s="208" t="s">
        <v>81</v>
      </c>
      <c r="AI1438" s="209"/>
      <c r="AJ1438" s="210" t="s">
        <v>82</v>
      </c>
      <c r="AK1438" s="211"/>
      <c r="AL1438" s="22"/>
      <c r="AM1438" s="212" t="s">
        <v>83</v>
      </c>
      <c r="AN1438" s="213"/>
      <c r="AO1438" s="214" t="s">
        <v>84</v>
      </c>
      <c r="AP1438" s="215"/>
      <c r="AQ1438" s="23"/>
      <c r="AR1438" s="208" t="s">
        <v>85</v>
      </c>
      <c r="AS1438" s="209"/>
      <c r="AT1438" s="210" t="s">
        <v>86</v>
      </c>
      <c r="AU1438" s="211"/>
      <c r="AW1438" s="29" t="s">
        <v>4</v>
      </c>
      <c r="AY1438" s="136" t="s">
        <v>46</v>
      </c>
      <c r="AZ1438" s="13"/>
      <c r="BA1438" s="36"/>
      <c r="BB1438" s="36"/>
      <c r="BC1438" s="36"/>
      <c r="BD1438" s="36"/>
    </row>
    <row r="1439" spans="2:56" ht="18.600000000000001" customHeight="1" thickTop="1" thickBot="1">
      <c r="B1439" s="40">
        <v>4.12</v>
      </c>
      <c r="D1439" s="1">
        <v>1</v>
      </c>
      <c r="E1439" s="7">
        <v>0</v>
      </c>
      <c r="F1439" s="2">
        <v>0</v>
      </c>
      <c r="G1439" s="8">
        <v>0</v>
      </c>
      <c r="I1439" s="1">
        <v>1</v>
      </c>
      <c r="J1439" s="9">
        <v>0</v>
      </c>
      <c r="K1439" s="2">
        <v>0</v>
      </c>
      <c r="L1439" s="9">
        <f t="shared" ref="L1439" si="8286">IF(0=(1-$J$9*$K$9*$B1439^2),10^14,$B1439*$K$9/(1-$J$9*$K$9*$B1439^2))</f>
        <v>-0.99226443796840946</v>
      </c>
      <c r="N1439" s="1">
        <f t="shared" ref="N1439" si="8287">D1439*I1439+F1439*I1442-E1439*J1439-G1439*J1442</f>
        <v>1</v>
      </c>
      <c r="O1439" s="9">
        <f t="shared" ref="O1439" si="8288">(D1439*J1439+E1439*I1439+F1439*J1442+G1439*I1442)</f>
        <v>0</v>
      </c>
      <c r="P1439" s="2">
        <f t="shared" ref="P1439" si="8289">D1439*K1439+F1439*K1442-E1439*L1439-G1439*L1442</f>
        <v>0</v>
      </c>
      <c r="Q1439" s="8">
        <f t="shared" ref="Q1439" si="8290">(D1439*L1439+E1439*K1439+F1439*L1442+G1439*K1442)</f>
        <v>-0.99226443796840946</v>
      </c>
      <c r="S1439" s="1">
        <v>1</v>
      </c>
      <c r="T1439" s="7">
        <v>0</v>
      </c>
      <c r="U1439" s="2">
        <v>0</v>
      </c>
      <c r="V1439" s="8">
        <v>0</v>
      </c>
      <c r="X1439" s="1">
        <f t="shared" ref="X1439" si="8291">N1439*S1439+P1439*S1442-O1439*T1439-Q1439*T1442</f>
        <v>5.94373410422617</v>
      </c>
      <c r="Y1439" s="9">
        <f t="shared" ref="Y1439" si="8292">(N1439*T1439+O1439*S1439+P1439*T1442+Q1439*S1442)</f>
        <v>0</v>
      </c>
      <c r="Z1439" s="2">
        <f t="shared" ref="Z1439" si="8293">N1439*U1439+P1439*U1442-O1439*V1439-Q1439*V1442</f>
        <v>0</v>
      </c>
      <c r="AA1439" s="8">
        <f t="shared" ref="AA1439" si="8294">(N1439*V1439+O1439*U1439+P1439*V1442+Q1439*U1442)</f>
        <v>-0.99226443796840946</v>
      </c>
      <c r="AB1439" s="22"/>
      <c r="AC1439" s="1">
        <v>1</v>
      </c>
      <c r="AD1439" s="9">
        <v>0</v>
      </c>
      <c r="AE1439" s="2">
        <v>0</v>
      </c>
      <c r="AF1439" s="9">
        <f t="shared" ref="AF1439" si="8295">$B1439*$AE$9</f>
        <v>3.3400428</v>
      </c>
      <c r="AH1439" s="1">
        <f t="shared" ref="AH1439" si="8296">X1439*AC1439+Z1439*AC1442-Y1439*AD1439-AA1439*AD1442</f>
        <v>5.94373410422617</v>
      </c>
      <c r="AI1439" s="9">
        <f t="shared" ref="AI1439" si="8297">(X1439*AD1439+Y1439*AC1439+Z1439*AD1442+AA1439*AC1442)</f>
        <v>0</v>
      </c>
      <c r="AJ1439" s="2">
        <f t="shared" ref="AJ1439" si="8298">X1439*AE1439+Z1439*AE1442-Y1439*AF1439-AA1439*AF1442</f>
        <v>0</v>
      </c>
      <c r="AK1439" s="8">
        <f t="shared" ref="AK1439" si="8299">(X1439*AF1439+Y1439*AE1439+Z1439*AF1442+AA1439*AE1442)</f>
        <v>18.86006186196666</v>
      </c>
      <c r="AM1439" s="18">
        <v>1</v>
      </c>
      <c r="AN1439" s="25">
        <v>0</v>
      </c>
      <c r="AO1439" s="14">
        <v>0</v>
      </c>
      <c r="AP1439" s="24">
        <v>0</v>
      </c>
      <c r="AR1439" s="1">
        <f t="shared" ref="AR1439" si="8300">AH1439*AM1439+AJ1439*AM1442-AI1439*AN1439-AK1439*AN1442</f>
        <v>5.94373410422617</v>
      </c>
      <c r="AS1439" s="9">
        <f t="shared" ref="AS1439" si="8301">(AH1439*AN1439+AI1439*AM1439+AJ1439*AN1442+AK1439*AM1442)</f>
        <v>18.86006186196666</v>
      </c>
      <c r="AT1439" s="2">
        <f t="shared" ref="AT1439" si="8302">AH1439*AO1439+AJ1439*AO1442-AI1439*AP1439-AK1439*AP1442</f>
        <v>0</v>
      </c>
      <c r="AU1439" s="8">
        <f t="shared" ref="AU1439" si="8303">(AH1439*AP1439+AI1439*AO1439+AJ1439*AP1442+AK1439*AO1442)</f>
        <v>18.86006186196666</v>
      </c>
      <c r="AW1439" s="30">
        <f t="shared" ref="AW1439" si="8304">20*LOG(((1+$AN$9)/$AN$9)/((AR1439+AR1442)^2+(AS1439+AS1442)^2)^0.5)</f>
        <v>-30.324166337712573</v>
      </c>
      <c r="AY1439" s="137">
        <f t="shared" ref="AY1439" si="8305">((AR1439^2+AS1439^2)^0.5)/((AR1442^2+AS1442^2)^0.5)</f>
        <v>0.31595862512524187</v>
      </c>
      <c r="AZ1439" s="13"/>
      <c r="BA1439" s="36"/>
      <c r="BB1439" s="36"/>
      <c r="BC1439" s="36"/>
      <c r="BD1439" s="36"/>
    </row>
    <row r="1440" spans="2:56" ht="18.600000000000001" customHeight="1" thickBot="1">
      <c r="D1440" s="3"/>
      <c r="G1440" s="4"/>
      <c r="I1440" s="3"/>
      <c r="L1440" s="4"/>
      <c r="N1440" s="3"/>
      <c r="Q1440" s="4"/>
      <c r="S1440" s="3"/>
      <c r="V1440" s="4"/>
      <c r="X1440" s="3"/>
      <c r="AA1440" s="4"/>
      <c r="AC1440" s="3"/>
      <c r="AF1440" s="4"/>
      <c r="AH1440" s="3"/>
      <c r="AK1440" s="4"/>
      <c r="AM1440" s="18"/>
      <c r="AN1440" s="14"/>
      <c r="AO1440" s="14"/>
      <c r="AP1440" s="19"/>
      <c r="AR1440" s="3"/>
      <c r="AU1440" s="4"/>
      <c r="AY1440" s="138"/>
      <c r="AZ1440" s="13"/>
      <c r="BA1440" s="36"/>
      <c r="BB1440" s="36"/>
      <c r="BC1440" s="36"/>
      <c r="BD1440" s="36"/>
    </row>
    <row r="1441" spans="2:56" ht="18.600000000000001" customHeight="1" thickBot="1">
      <c r="D1441" s="216" t="s">
        <v>87</v>
      </c>
      <c r="E1441" s="217"/>
      <c r="F1441" s="218" t="s">
        <v>88</v>
      </c>
      <c r="G1441" s="219"/>
      <c r="H1441" s="207"/>
      <c r="I1441" s="216" t="s">
        <v>89</v>
      </c>
      <c r="J1441" s="217"/>
      <c r="K1441" s="218" t="s">
        <v>90</v>
      </c>
      <c r="L1441" s="219"/>
      <c r="N1441" s="208" t="s">
        <v>7</v>
      </c>
      <c r="O1441" s="209"/>
      <c r="P1441" s="210" t="s">
        <v>8</v>
      </c>
      <c r="Q1441" s="211"/>
      <c r="S1441" s="216" t="s">
        <v>91</v>
      </c>
      <c r="T1441" s="217"/>
      <c r="U1441" s="218" t="s">
        <v>92</v>
      </c>
      <c r="V1441" s="219"/>
      <c r="W1441" s="22"/>
      <c r="X1441" s="208" t="s">
        <v>93</v>
      </c>
      <c r="Y1441" s="209"/>
      <c r="Z1441" s="210" t="s">
        <v>94</v>
      </c>
      <c r="AA1441" s="211"/>
      <c r="AB1441" s="22"/>
      <c r="AC1441" s="216" t="s">
        <v>3</v>
      </c>
      <c r="AD1441" s="217"/>
      <c r="AE1441" s="218" t="s">
        <v>2</v>
      </c>
      <c r="AF1441" s="219"/>
      <c r="AG1441" s="22"/>
      <c r="AH1441" s="208" t="s">
        <v>95</v>
      </c>
      <c r="AI1441" s="209"/>
      <c r="AJ1441" s="210" t="s">
        <v>96</v>
      </c>
      <c r="AK1441" s="211"/>
      <c r="AL1441" s="22"/>
      <c r="AM1441" s="216" t="s">
        <v>97</v>
      </c>
      <c r="AN1441" s="217"/>
      <c r="AO1441" s="218" t="s">
        <v>98</v>
      </c>
      <c r="AP1441" s="219"/>
      <c r="AR1441" s="208" t="s">
        <v>99</v>
      </c>
      <c r="AS1441" s="209"/>
      <c r="AT1441" s="210" t="s">
        <v>100</v>
      </c>
      <c r="AU1441" s="211"/>
      <c r="AW1441" s="48" t="s">
        <v>10</v>
      </c>
      <c r="AY1441" s="139" t="s">
        <v>47</v>
      </c>
      <c r="AZ1441" s="13"/>
      <c r="BA1441" s="36"/>
      <c r="BB1441" s="36"/>
      <c r="BC1441" s="36"/>
      <c r="BD1441" s="36"/>
    </row>
    <row r="1442" spans="2:56" ht="18.600000000000001" customHeight="1" thickTop="1" thickBot="1">
      <c r="D1442" s="1">
        <v>0</v>
      </c>
      <c r="E1442" s="8">
        <f t="shared" ref="E1442" si="8306">$E$9*$B1439</f>
        <v>2.3348452000000002</v>
      </c>
      <c r="F1442" s="2">
        <v>1</v>
      </c>
      <c r="G1442" s="8">
        <v>0</v>
      </c>
      <c r="I1442" s="1">
        <v>0</v>
      </c>
      <c r="J1442" s="9">
        <v>0</v>
      </c>
      <c r="K1442" s="2">
        <v>1</v>
      </c>
      <c r="L1442" s="8">
        <v>0</v>
      </c>
      <c r="N1442" s="1">
        <f t="shared" ref="N1442" si="8307">D1442*I1439+F1442*I1442-E1442*J1439-G1442*J1442</f>
        <v>0</v>
      </c>
      <c r="O1442" s="9">
        <f t="shared" ref="O1442" si="8308">(D1442*J1439+E1442*I1439+F1442*J1442+G1442*I1442)</f>
        <v>2.3348452000000002</v>
      </c>
      <c r="P1442" s="2">
        <f t="shared" ref="P1442" si="8309">D1442*K1439+F1442*K1442-E1442*L1439-G1442*L1442</f>
        <v>3.3167838601212387</v>
      </c>
      <c r="Q1442" s="8">
        <f t="shared" ref="Q1442" si="8310">(D1442*L1439+E1442*K1439+F1442*L1442+G1442*K1442)</f>
        <v>0</v>
      </c>
      <c r="S1442" s="1">
        <v>0</v>
      </c>
      <c r="T1442" s="8">
        <f t="shared" ref="T1442" si="8311">$T$9*$B1439</f>
        <v>4.9822747999999999</v>
      </c>
      <c r="U1442" s="2">
        <v>1</v>
      </c>
      <c r="V1442" s="8">
        <v>0</v>
      </c>
      <c r="X1442" s="1">
        <f t="shared" ref="X1442" si="8312">N1442*S1439+P1442*S1442-O1442*T1439-Q1442*T1442</f>
        <v>0</v>
      </c>
      <c r="Y1442" s="9">
        <f t="shared" ref="Y1442" si="8313">(N1442*T1439+O1442*S1439+P1442*T1442+Q1442*S1442)</f>
        <v>18.859973843328774</v>
      </c>
      <c r="Z1442" s="2">
        <f t="shared" ref="Z1442" si="8314">N1442*U1439+P1442*U1442-O1442*V1439-Q1442*V1442</f>
        <v>3.3167838601212387</v>
      </c>
      <c r="AA1442" s="8">
        <f t="shared" ref="AA1442" si="8315">(N1442*V1439+O1442*U1439+P1442*V1442+Q1442*U1442)</f>
        <v>0</v>
      </c>
      <c r="AB1442" s="22"/>
      <c r="AC1442" s="1">
        <v>0</v>
      </c>
      <c r="AD1442" s="9">
        <v>0</v>
      </c>
      <c r="AE1442" s="2">
        <v>1</v>
      </c>
      <c r="AF1442" s="8">
        <v>0</v>
      </c>
      <c r="AH1442" s="1">
        <f t="shared" ref="AH1442" si="8316">X1442*AC1439+Z1442*AC1442-Y1442*AD1439-AA1442*AD1442</f>
        <v>0</v>
      </c>
      <c r="AI1442" s="9">
        <f t="shared" ref="AI1442" si="8317">(X1442*AD1439+Y1442*AC1439+Z1442*AD1442+AA1442*AC1442)</f>
        <v>18.859973843328774</v>
      </c>
      <c r="AJ1442" s="2">
        <f t="shared" ref="AJ1442" si="8318">X1442*AE1439+Z1442*AE1442-Y1442*AF1439-AA1442*AF1442</f>
        <v>-59.676335983477358</v>
      </c>
      <c r="AK1442" s="8">
        <f t="shared" ref="AK1442" si="8319">(X1442*AF1439+Y1442*AE1439+Z1442*AF1442+AA1442*AE1442)</f>
        <v>0</v>
      </c>
      <c r="AM1442" s="20">
        <f t="shared" ref="AM1442" si="8320">1/$AN$9</f>
        <v>1</v>
      </c>
      <c r="AN1442" s="27">
        <v>0</v>
      </c>
      <c r="AO1442" s="21">
        <v>1</v>
      </c>
      <c r="AP1442" s="26">
        <v>0</v>
      </c>
      <c r="AR1442" s="1">
        <f t="shared" ref="AR1442" si="8321">AH1442*AM1439+AJ1442*AM1442-AI1442*AN1439-AK1442*AN1442</f>
        <v>-59.676335983477358</v>
      </c>
      <c r="AS1442" s="9">
        <f t="shared" ref="AS1442" si="8322">(AH1442*AN1439+AI1442*AM1439+AJ1442*AN1442+AK1442*AM1442)</f>
        <v>18.859973843328774</v>
      </c>
      <c r="AT1442" s="2">
        <f t="shared" ref="AT1442" si="8323">AH1442*AO1439+AJ1442*AO1442-AI1442*AP1439-AK1442*AP1442</f>
        <v>-59.676335983477358</v>
      </c>
      <c r="AU1442" s="8">
        <f t="shared" ref="AU1442" si="8324">(AH1442*AP1439+AI1442*AO1439+AJ1442*AP1442+AK1442*AO1442)</f>
        <v>0</v>
      </c>
      <c r="AW1442" s="49">
        <f t="shared" ref="AW1442" si="8325">(180/PI())*ATAN(-1*(AS1439/AR1439))</f>
        <v>-72.507794214276458</v>
      </c>
      <c r="AY1442" s="140">
        <f t="shared" ref="AY1442" si="8326">20*LOG(((1-(10^(AW1439/20)^2)*(1-((1-AY1439)/(1+AY1439))^2))^0.5))</f>
        <v>-2.9425275146049805E-3</v>
      </c>
      <c r="AZ1442" s="13"/>
      <c r="BA1442" s="36"/>
      <c r="BB1442" s="36"/>
      <c r="BC1442" s="36"/>
      <c r="BD1442" s="36"/>
    </row>
    <row r="1443" spans="2:56" ht="18.600000000000001" customHeight="1">
      <c r="AY1443" s="37"/>
    </row>
    <row r="1444" spans="2:56" ht="18.600000000000001" customHeight="1" thickBot="1">
      <c r="D1444" s="22" t="s">
        <v>60</v>
      </c>
      <c r="E1444" s="22"/>
      <c r="F1444" s="22"/>
      <c r="G1444" s="22"/>
      <c r="H1444" s="22"/>
      <c r="I1444" s="22" t="s">
        <v>61</v>
      </c>
      <c r="J1444" s="22"/>
      <c r="K1444" s="22"/>
      <c r="L1444" s="22"/>
      <c r="M1444" s="23"/>
      <c r="N1444" s="23"/>
      <c r="O1444" s="28" t="s">
        <v>62</v>
      </c>
      <c r="P1444" s="23"/>
      <c r="Q1444" s="23"/>
      <c r="R1444" s="23"/>
      <c r="S1444" s="22"/>
      <c r="T1444" s="22" t="s">
        <v>63</v>
      </c>
      <c r="U1444" s="23"/>
      <c r="V1444" s="23"/>
      <c r="W1444" s="23"/>
      <c r="X1444" s="23"/>
      <c r="Y1444" s="28" t="s">
        <v>64</v>
      </c>
      <c r="Z1444" s="23"/>
      <c r="AA1444" s="23"/>
      <c r="AB1444" s="23"/>
      <c r="AC1444" s="28" t="s">
        <v>65</v>
      </c>
      <c r="AD1444" s="22"/>
      <c r="AE1444" s="22"/>
      <c r="AF1444" s="22"/>
      <c r="AG1444" s="22"/>
      <c r="AH1444" s="23"/>
      <c r="AI1444" s="28" t="s">
        <v>66</v>
      </c>
      <c r="AJ1444" s="23"/>
      <c r="AK1444" s="23"/>
      <c r="AL1444" s="22"/>
      <c r="AM1444" s="28" t="s">
        <v>67</v>
      </c>
      <c r="AN1444" s="22"/>
      <c r="AO1444" s="23"/>
      <c r="AP1444" s="23"/>
      <c r="AQ1444" s="23"/>
      <c r="AR1444" s="23"/>
      <c r="AS1444" s="28" t="s">
        <v>68</v>
      </c>
      <c r="AT1444" s="23"/>
      <c r="AU1444" s="23"/>
    </row>
    <row r="1445" spans="2:56" ht="18.600000000000001" customHeight="1" thickBot="1">
      <c r="B1445" s="11"/>
      <c r="D1445" s="212" t="s">
        <v>69</v>
      </c>
      <c r="E1445" s="213"/>
      <c r="F1445" s="214" t="s">
        <v>70</v>
      </c>
      <c r="G1445" s="215"/>
      <c r="H1445" s="207"/>
      <c r="I1445" s="212" t="s">
        <v>71</v>
      </c>
      <c r="J1445" s="213"/>
      <c r="K1445" s="214" t="s">
        <v>72</v>
      </c>
      <c r="L1445" s="215"/>
      <c r="M1445" s="23"/>
      <c r="N1445" s="208" t="s">
        <v>73</v>
      </c>
      <c r="O1445" s="209"/>
      <c r="P1445" s="210" t="s">
        <v>74</v>
      </c>
      <c r="Q1445" s="211"/>
      <c r="R1445" s="23"/>
      <c r="S1445" s="212" t="s">
        <v>75</v>
      </c>
      <c r="T1445" s="213"/>
      <c r="U1445" s="214" t="s">
        <v>76</v>
      </c>
      <c r="V1445" s="215"/>
      <c r="W1445" s="22"/>
      <c r="X1445" s="208" t="s">
        <v>77</v>
      </c>
      <c r="Y1445" s="209"/>
      <c r="Z1445" s="210" t="s">
        <v>78</v>
      </c>
      <c r="AA1445" s="211"/>
      <c r="AB1445" s="22"/>
      <c r="AC1445" s="212" t="s">
        <v>79</v>
      </c>
      <c r="AD1445" s="213"/>
      <c r="AE1445" s="214" t="s">
        <v>80</v>
      </c>
      <c r="AF1445" s="215"/>
      <c r="AG1445" s="22"/>
      <c r="AH1445" s="208" t="s">
        <v>81</v>
      </c>
      <c r="AI1445" s="209"/>
      <c r="AJ1445" s="210" t="s">
        <v>82</v>
      </c>
      <c r="AK1445" s="211"/>
      <c r="AL1445" s="22"/>
      <c r="AM1445" s="212" t="s">
        <v>83</v>
      </c>
      <c r="AN1445" s="213"/>
      <c r="AO1445" s="214" t="s">
        <v>84</v>
      </c>
      <c r="AP1445" s="215"/>
      <c r="AQ1445" s="23"/>
      <c r="AR1445" s="208" t="s">
        <v>85</v>
      </c>
      <c r="AS1445" s="209"/>
      <c r="AT1445" s="210" t="s">
        <v>86</v>
      </c>
      <c r="AU1445" s="211"/>
      <c r="AW1445" s="29" t="s">
        <v>4</v>
      </c>
      <c r="AY1445" s="136" t="s">
        <v>46</v>
      </c>
      <c r="AZ1445" s="13"/>
      <c r="BA1445" s="36"/>
      <c r="BB1445" s="36"/>
      <c r="BC1445" s="36"/>
      <c r="BD1445" s="36"/>
    </row>
    <row r="1446" spans="2:56" ht="18.600000000000001" customHeight="1" thickTop="1" thickBot="1">
      <c r="B1446" s="40">
        <v>4.1399999999999997</v>
      </c>
      <c r="D1446" s="1">
        <v>1</v>
      </c>
      <c r="E1446" s="7">
        <v>0</v>
      </c>
      <c r="F1446" s="2">
        <v>0</v>
      </c>
      <c r="G1446" s="8">
        <v>0</v>
      </c>
      <c r="I1446" s="1">
        <v>1</v>
      </c>
      <c r="J1446" s="9">
        <v>0</v>
      </c>
      <c r="K1446" s="2">
        <v>0</v>
      </c>
      <c r="L1446" s="9">
        <f t="shared" ref="L1446" si="8327">IF(0=(1-$J$9*$K$9*$B1446^2),10^14,$B1446*$K$9/(1-$J$9*$K$9*$B1446^2))</f>
        <v>-0.98510195059062977</v>
      </c>
      <c r="N1446" s="1">
        <f t="shared" ref="N1446" si="8328">D1446*I1446+F1446*I1449-E1446*J1446-G1446*J1449</f>
        <v>1</v>
      </c>
      <c r="O1446" s="9">
        <f t="shared" ref="O1446" si="8329">(D1446*J1446+E1446*I1446+F1446*J1449+G1446*I1449)</f>
        <v>0</v>
      </c>
      <c r="P1446" s="2">
        <f t="shared" ref="P1446" si="8330">D1446*K1446+F1446*K1449-E1446*L1446-G1446*L1449</f>
        <v>0</v>
      </c>
      <c r="Q1446" s="8">
        <f t="shared" ref="Q1446" si="8331">(D1446*L1446+E1446*K1446+F1446*L1449+G1446*K1449)</f>
        <v>-0.98510195059062977</v>
      </c>
      <c r="S1446" s="1">
        <v>1</v>
      </c>
      <c r="T1446" s="7">
        <v>0</v>
      </c>
      <c r="U1446" s="2">
        <v>0</v>
      </c>
      <c r="V1446" s="8">
        <v>0</v>
      </c>
      <c r="X1446" s="1">
        <f t="shared" ref="X1446" si="8332">N1446*S1446+P1446*S1449-O1446*T1446-Q1446*T1449</f>
        <v>5.9318741026151347</v>
      </c>
      <c r="Y1446" s="9">
        <f t="shared" ref="Y1446" si="8333">(N1446*T1446+O1446*S1446+P1446*T1449+Q1446*S1449)</f>
        <v>0</v>
      </c>
      <c r="Z1446" s="2">
        <f t="shared" ref="Z1446" si="8334">N1446*U1446+P1446*U1449-O1446*V1446-Q1446*V1449</f>
        <v>0</v>
      </c>
      <c r="AA1446" s="8">
        <f t="shared" ref="AA1446" si="8335">(N1446*V1446+O1446*U1446+P1446*V1449+Q1446*U1449)</f>
        <v>-0.98510195059062977</v>
      </c>
      <c r="AB1446" s="22"/>
      <c r="AC1446" s="1">
        <v>1</v>
      </c>
      <c r="AD1446" s="9">
        <v>0</v>
      </c>
      <c r="AE1446" s="2">
        <v>0</v>
      </c>
      <c r="AF1446" s="9">
        <f t="shared" ref="AF1446" si="8336">$B1446*$AE$9</f>
        <v>3.3562566</v>
      </c>
      <c r="AH1446" s="1">
        <f t="shared" ref="AH1446" si="8337">X1446*AC1446+Z1446*AC1449-Y1446*AD1446-AA1446*AD1449</f>
        <v>5.9318741026151347</v>
      </c>
      <c r="AI1446" s="9">
        <f t="shared" ref="AI1446" si="8338">(X1446*AD1446+Y1446*AC1446+Z1446*AD1449+AA1446*AC1449)</f>
        <v>0</v>
      </c>
      <c r="AJ1446" s="2">
        <f t="shared" ref="AJ1446" si="8339">X1446*AE1446+Z1446*AE1449-Y1446*AF1446-AA1446*AF1449</f>
        <v>0</v>
      </c>
      <c r="AK1446" s="8">
        <f t="shared" ref="AK1446" si="8340">(X1446*AF1446+Y1446*AE1446+Z1446*AF1449+AA1446*AE1449)</f>
        <v>18.923789656680494</v>
      </c>
      <c r="AM1446" s="18">
        <v>1</v>
      </c>
      <c r="AN1446" s="25">
        <v>0</v>
      </c>
      <c r="AO1446" s="14">
        <v>0</v>
      </c>
      <c r="AP1446" s="24">
        <v>0</v>
      </c>
      <c r="AR1446" s="1">
        <f t="shared" ref="AR1446" si="8341">AH1446*AM1446+AJ1446*AM1449-AI1446*AN1446-AK1446*AN1449</f>
        <v>5.9318741026151347</v>
      </c>
      <c r="AS1446" s="9">
        <f t="shared" ref="AS1446" si="8342">(AH1446*AN1446+AI1446*AM1446+AJ1446*AN1449+AK1446*AM1449)</f>
        <v>18.923789656680494</v>
      </c>
      <c r="AT1446" s="2">
        <f t="shared" ref="AT1446" si="8343">AH1446*AO1446+AJ1446*AO1449-AI1446*AP1446-AK1446*AP1449</f>
        <v>0</v>
      </c>
      <c r="AU1446" s="8">
        <f t="shared" ref="AU1446" si="8344">(AH1446*AP1446+AI1446*AO1446+AJ1446*AP1449+AK1446*AO1449)</f>
        <v>18.923789656680494</v>
      </c>
      <c r="AW1446" s="30">
        <f t="shared" ref="AW1446" si="8345">20*LOG(((1+$AN$9)/$AN$9)/((AR1446+AR1449)^2+(AS1446+AS1449)^2)^0.5)</f>
        <v>-30.391793264305903</v>
      </c>
      <c r="AY1446" s="137">
        <f t="shared" ref="AY1446" si="8346">((AR1446^2+AS1446^2)^0.5)/((AR1449^2+AS1449^2)^0.5)</f>
        <v>0.3142616245897461</v>
      </c>
      <c r="AZ1446" s="13"/>
      <c r="BA1446" s="36"/>
      <c r="BB1446" s="36"/>
      <c r="BC1446" s="36"/>
      <c r="BD1446" s="36"/>
    </row>
    <row r="1447" spans="2:56" ht="18.600000000000001" customHeight="1" thickBot="1">
      <c r="D1447" s="3"/>
      <c r="G1447" s="4"/>
      <c r="I1447" s="3"/>
      <c r="L1447" s="4"/>
      <c r="N1447" s="3"/>
      <c r="Q1447" s="4"/>
      <c r="S1447" s="3"/>
      <c r="V1447" s="4"/>
      <c r="X1447" s="3"/>
      <c r="AA1447" s="4"/>
      <c r="AC1447" s="3"/>
      <c r="AF1447" s="4"/>
      <c r="AH1447" s="3"/>
      <c r="AK1447" s="4"/>
      <c r="AM1447" s="18"/>
      <c r="AN1447" s="14"/>
      <c r="AO1447" s="14"/>
      <c r="AP1447" s="19"/>
      <c r="AR1447" s="3"/>
      <c r="AU1447" s="4"/>
      <c r="AY1447" s="138"/>
      <c r="AZ1447" s="13"/>
      <c r="BA1447" s="36"/>
      <c r="BB1447" s="36"/>
      <c r="BC1447" s="36"/>
      <c r="BD1447" s="36"/>
    </row>
    <row r="1448" spans="2:56" ht="18.600000000000001" customHeight="1" thickBot="1">
      <c r="D1448" s="216" t="s">
        <v>87</v>
      </c>
      <c r="E1448" s="217"/>
      <c r="F1448" s="218" t="s">
        <v>88</v>
      </c>
      <c r="G1448" s="219"/>
      <c r="H1448" s="207"/>
      <c r="I1448" s="216" t="s">
        <v>89</v>
      </c>
      <c r="J1448" s="217"/>
      <c r="K1448" s="218" t="s">
        <v>90</v>
      </c>
      <c r="L1448" s="219"/>
      <c r="N1448" s="208" t="s">
        <v>7</v>
      </c>
      <c r="O1448" s="209"/>
      <c r="P1448" s="210" t="s">
        <v>8</v>
      </c>
      <c r="Q1448" s="211"/>
      <c r="S1448" s="216" t="s">
        <v>91</v>
      </c>
      <c r="T1448" s="217"/>
      <c r="U1448" s="218" t="s">
        <v>92</v>
      </c>
      <c r="V1448" s="219"/>
      <c r="W1448" s="22"/>
      <c r="X1448" s="208" t="s">
        <v>93</v>
      </c>
      <c r="Y1448" s="209"/>
      <c r="Z1448" s="210" t="s">
        <v>94</v>
      </c>
      <c r="AA1448" s="211"/>
      <c r="AB1448" s="22"/>
      <c r="AC1448" s="216" t="s">
        <v>3</v>
      </c>
      <c r="AD1448" s="217"/>
      <c r="AE1448" s="218" t="s">
        <v>2</v>
      </c>
      <c r="AF1448" s="219"/>
      <c r="AG1448" s="22"/>
      <c r="AH1448" s="208" t="s">
        <v>95</v>
      </c>
      <c r="AI1448" s="209"/>
      <c r="AJ1448" s="210" t="s">
        <v>96</v>
      </c>
      <c r="AK1448" s="211"/>
      <c r="AL1448" s="22"/>
      <c r="AM1448" s="216" t="s">
        <v>97</v>
      </c>
      <c r="AN1448" s="217"/>
      <c r="AO1448" s="218" t="s">
        <v>98</v>
      </c>
      <c r="AP1448" s="219"/>
      <c r="AR1448" s="208" t="s">
        <v>99</v>
      </c>
      <c r="AS1448" s="209"/>
      <c r="AT1448" s="210" t="s">
        <v>100</v>
      </c>
      <c r="AU1448" s="211"/>
      <c r="AW1448" s="48" t="s">
        <v>10</v>
      </c>
      <c r="AY1448" s="139" t="s">
        <v>47</v>
      </c>
      <c r="AZ1448" s="13"/>
      <c r="BA1448" s="36"/>
      <c r="BB1448" s="36"/>
      <c r="BC1448" s="36"/>
      <c r="BD1448" s="36"/>
    </row>
    <row r="1449" spans="2:56" ht="18.600000000000001" customHeight="1" thickTop="1" thickBot="1">
      <c r="D1449" s="1">
        <v>0</v>
      </c>
      <c r="E1449" s="8">
        <f t="shared" ref="E1449" si="8347">$E$9*$B1446</f>
        <v>2.3461794</v>
      </c>
      <c r="F1449" s="2">
        <v>1</v>
      </c>
      <c r="G1449" s="8">
        <v>0</v>
      </c>
      <c r="I1449" s="1">
        <v>0</v>
      </c>
      <c r="J1449" s="9">
        <v>0</v>
      </c>
      <c r="K1449" s="2">
        <v>1</v>
      </c>
      <c r="L1449" s="8">
        <v>0</v>
      </c>
      <c r="N1449" s="1">
        <f t="shared" ref="N1449" si="8348">D1449*I1446+F1449*I1449-E1449*J1446-G1449*J1449</f>
        <v>0</v>
      </c>
      <c r="O1449" s="9">
        <f t="shared" ref="O1449" si="8349">(D1449*J1446+E1449*I1446+F1449*J1449+G1449*I1449)</f>
        <v>2.3461794</v>
      </c>
      <c r="P1449" s="2">
        <f t="shared" ref="P1449" si="8350">D1449*K1446+F1449*K1449-E1449*L1446-G1449*L1449</f>
        <v>3.3112259033755533</v>
      </c>
      <c r="Q1449" s="8">
        <f t="shared" ref="Q1449" si="8351">(D1449*L1446+E1449*K1446+F1449*L1449+G1449*K1449)</f>
        <v>0</v>
      </c>
      <c r="S1449" s="1">
        <v>0</v>
      </c>
      <c r="T1449" s="8">
        <f t="shared" ref="T1449" si="8352">$T$9*$B1446</f>
        <v>5.0064605999999996</v>
      </c>
      <c r="U1449" s="2">
        <v>1</v>
      </c>
      <c r="V1449" s="8">
        <v>0</v>
      </c>
      <c r="X1449" s="1">
        <f t="shared" ref="X1449" si="8353">N1449*S1446+P1449*S1449-O1449*T1446-Q1449*T1449</f>
        <v>0</v>
      </c>
      <c r="Y1449" s="9">
        <f t="shared" ref="Y1449" si="8354">(N1449*T1446+O1449*S1446+P1449*T1449+Q1449*S1449)</f>
        <v>18.923701422949115</v>
      </c>
      <c r="Z1449" s="2">
        <f t="shared" ref="Z1449" si="8355">N1449*U1446+P1449*U1449-O1449*V1446-Q1449*V1449</f>
        <v>3.3112259033755533</v>
      </c>
      <c r="AA1449" s="8">
        <f t="shared" ref="AA1449" si="8356">(N1449*V1446+O1449*U1446+P1449*V1449+Q1449*U1449)</f>
        <v>0</v>
      </c>
      <c r="AB1449" s="22"/>
      <c r="AC1449" s="1">
        <v>0</v>
      </c>
      <c r="AD1449" s="9">
        <v>0</v>
      </c>
      <c r="AE1449" s="2">
        <v>1</v>
      </c>
      <c r="AF1449" s="8">
        <v>0</v>
      </c>
      <c r="AH1449" s="1">
        <f t="shared" ref="AH1449" si="8357">X1449*AC1446+Z1449*AC1449-Y1449*AD1446-AA1449*AD1449</f>
        <v>0</v>
      </c>
      <c r="AI1449" s="9">
        <f t="shared" ref="AI1449" si="8358">(X1449*AD1446+Y1449*AC1446+Z1449*AD1449+AA1449*AC1449)</f>
        <v>18.923701422949115</v>
      </c>
      <c r="AJ1449" s="2">
        <f t="shared" ref="AJ1449" si="8359">X1449*AE1446+Z1449*AE1449-Y1449*AF1446-AA1449*AF1449</f>
        <v>-60.201571893826809</v>
      </c>
      <c r="AK1449" s="8">
        <f t="shared" ref="AK1449" si="8360">(X1449*AF1446+Y1449*AE1446+Z1449*AF1449+AA1449*AE1449)</f>
        <v>0</v>
      </c>
      <c r="AM1449" s="20">
        <f t="shared" ref="AM1449" si="8361">1/$AN$9</f>
        <v>1</v>
      </c>
      <c r="AN1449" s="27">
        <v>0</v>
      </c>
      <c r="AO1449" s="21">
        <v>1</v>
      </c>
      <c r="AP1449" s="26">
        <v>0</v>
      </c>
      <c r="AR1449" s="1">
        <f t="shared" ref="AR1449" si="8362">AH1449*AM1446+AJ1449*AM1449-AI1449*AN1446-AK1449*AN1449</f>
        <v>-60.201571893826809</v>
      </c>
      <c r="AS1449" s="9">
        <f t="shared" ref="AS1449" si="8363">(AH1449*AN1446+AI1449*AM1446+AJ1449*AN1449+AK1449*AM1449)</f>
        <v>18.923701422949115</v>
      </c>
      <c r="AT1449" s="2">
        <f t="shared" ref="AT1449" si="8364">AH1449*AO1446+AJ1449*AO1449-AI1449*AP1446-AK1449*AP1449</f>
        <v>-60.201571893826809</v>
      </c>
      <c r="AU1449" s="8">
        <f t="shared" ref="AU1449" si="8365">(AH1449*AP1446+AI1449*AO1446+AJ1449*AP1449+AK1449*AO1449)</f>
        <v>0</v>
      </c>
      <c r="AW1449" s="49">
        <f t="shared" ref="AW1449" si="8366">(180/PI())*ATAN(-1*(AS1446/AR1446))</f>
        <v>-72.595815311376398</v>
      </c>
      <c r="AY1449" s="140">
        <f t="shared" ref="AY1449" si="8367">20*LOG(((1-(10^(AW1446/20)^2)*(1-((1-AY1446)/(1+AY1446))^2))^0.5))</f>
        <v>-2.8889306194446796E-3</v>
      </c>
      <c r="AZ1449" s="13"/>
      <c r="BA1449" s="36"/>
      <c r="BB1449" s="36"/>
      <c r="BC1449" s="36"/>
      <c r="BD1449" s="36"/>
    </row>
    <row r="1450" spans="2:56" ht="18.600000000000001" customHeight="1">
      <c r="AY1450" s="37"/>
    </row>
    <row r="1451" spans="2:56" ht="18.600000000000001" customHeight="1" thickBot="1">
      <c r="D1451" s="22" t="s">
        <v>60</v>
      </c>
      <c r="E1451" s="22"/>
      <c r="F1451" s="22"/>
      <c r="G1451" s="22"/>
      <c r="H1451" s="22"/>
      <c r="I1451" s="22" t="s">
        <v>61</v>
      </c>
      <c r="J1451" s="22"/>
      <c r="K1451" s="22"/>
      <c r="L1451" s="22"/>
      <c r="M1451" s="23"/>
      <c r="N1451" s="23"/>
      <c r="O1451" s="28" t="s">
        <v>62</v>
      </c>
      <c r="P1451" s="23"/>
      <c r="Q1451" s="23"/>
      <c r="R1451" s="23"/>
      <c r="S1451" s="22"/>
      <c r="T1451" s="22" t="s">
        <v>63</v>
      </c>
      <c r="U1451" s="23"/>
      <c r="V1451" s="23"/>
      <c r="W1451" s="23"/>
      <c r="X1451" s="23"/>
      <c r="Y1451" s="28" t="s">
        <v>64</v>
      </c>
      <c r="Z1451" s="23"/>
      <c r="AA1451" s="23"/>
      <c r="AB1451" s="23"/>
      <c r="AC1451" s="28" t="s">
        <v>65</v>
      </c>
      <c r="AD1451" s="22"/>
      <c r="AE1451" s="22"/>
      <c r="AF1451" s="22"/>
      <c r="AG1451" s="22"/>
      <c r="AH1451" s="23"/>
      <c r="AI1451" s="28" t="s">
        <v>66</v>
      </c>
      <c r="AJ1451" s="23"/>
      <c r="AK1451" s="23"/>
      <c r="AL1451" s="22"/>
      <c r="AM1451" s="28" t="s">
        <v>67</v>
      </c>
      <c r="AN1451" s="22"/>
      <c r="AO1451" s="23"/>
      <c r="AP1451" s="23"/>
      <c r="AQ1451" s="23"/>
      <c r="AR1451" s="23"/>
      <c r="AS1451" s="28" t="s">
        <v>68</v>
      </c>
      <c r="AT1451" s="23"/>
      <c r="AU1451" s="23"/>
    </row>
    <row r="1452" spans="2:56" ht="18.600000000000001" customHeight="1" thickBot="1">
      <c r="B1452" s="11"/>
      <c r="D1452" s="212" t="s">
        <v>69</v>
      </c>
      <c r="E1452" s="213"/>
      <c r="F1452" s="214" t="s">
        <v>70</v>
      </c>
      <c r="G1452" s="215"/>
      <c r="H1452" s="207"/>
      <c r="I1452" s="212" t="s">
        <v>71</v>
      </c>
      <c r="J1452" s="213"/>
      <c r="K1452" s="214" t="s">
        <v>72</v>
      </c>
      <c r="L1452" s="215"/>
      <c r="M1452" s="23"/>
      <c r="N1452" s="208" t="s">
        <v>73</v>
      </c>
      <c r="O1452" s="209"/>
      <c r="P1452" s="210" t="s">
        <v>74</v>
      </c>
      <c r="Q1452" s="211"/>
      <c r="R1452" s="23"/>
      <c r="S1452" s="212" t="s">
        <v>75</v>
      </c>
      <c r="T1452" s="213"/>
      <c r="U1452" s="214" t="s">
        <v>76</v>
      </c>
      <c r="V1452" s="215"/>
      <c r="W1452" s="22"/>
      <c r="X1452" s="208" t="s">
        <v>77</v>
      </c>
      <c r="Y1452" s="209"/>
      <c r="Z1452" s="210" t="s">
        <v>78</v>
      </c>
      <c r="AA1452" s="211"/>
      <c r="AB1452" s="22"/>
      <c r="AC1452" s="212" t="s">
        <v>79</v>
      </c>
      <c r="AD1452" s="213"/>
      <c r="AE1452" s="214" t="s">
        <v>80</v>
      </c>
      <c r="AF1452" s="215"/>
      <c r="AG1452" s="22"/>
      <c r="AH1452" s="208" t="s">
        <v>81</v>
      </c>
      <c r="AI1452" s="209"/>
      <c r="AJ1452" s="210" t="s">
        <v>82</v>
      </c>
      <c r="AK1452" s="211"/>
      <c r="AL1452" s="22"/>
      <c r="AM1452" s="212" t="s">
        <v>83</v>
      </c>
      <c r="AN1452" s="213"/>
      <c r="AO1452" s="214" t="s">
        <v>84</v>
      </c>
      <c r="AP1452" s="215"/>
      <c r="AQ1452" s="23"/>
      <c r="AR1452" s="208" t="s">
        <v>85</v>
      </c>
      <c r="AS1452" s="209"/>
      <c r="AT1452" s="210" t="s">
        <v>86</v>
      </c>
      <c r="AU1452" s="211"/>
      <c r="AW1452" s="29" t="s">
        <v>4</v>
      </c>
      <c r="AY1452" s="136" t="s">
        <v>46</v>
      </c>
      <c r="AZ1452" s="13"/>
      <c r="BA1452" s="36"/>
      <c r="BB1452" s="36"/>
      <c r="BC1452" s="36"/>
      <c r="BD1452" s="36"/>
    </row>
    <row r="1453" spans="2:56" ht="18.600000000000001" customHeight="1" thickTop="1" thickBot="1">
      <c r="B1453" s="40">
        <v>4.16</v>
      </c>
      <c r="D1453" s="1">
        <v>1</v>
      </c>
      <c r="E1453" s="7">
        <v>0</v>
      </c>
      <c r="F1453" s="2">
        <v>0</v>
      </c>
      <c r="G1453" s="8">
        <v>0</v>
      </c>
      <c r="I1453" s="1">
        <v>1</v>
      </c>
      <c r="J1453" s="9">
        <v>0</v>
      </c>
      <c r="K1453" s="2">
        <v>0</v>
      </c>
      <c r="L1453" s="9">
        <f t="shared" ref="L1453" si="8368">IF(0=(1-$J$9*$K$9*$B1453^2),10^14,$B1453*$K$9/(1-$J$9*$K$9*$B1453^2))</f>
        <v>-0.97805329704807431</v>
      </c>
      <c r="N1453" s="1">
        <f t="shared" ref="N1453" si="8369">D1453*I1453+F1453*I1456-E1453*J1453-G1453*J1456</f>
        <v>1</v>
      </c>
      <c r="O1453" s="9">
        <f t="shared" ref="O1453" si="8370">(D1453*J1453+E1453*I1453+F1453*J1456+G1453*I1456)</f>
        <v>0</v>
      </c>
      <c r="P1453" s="2">
        <f t="shared" ref="P1453" si="8371">D1453*K1453+F1453*K1456-E1453*L1453-G1453*L1456</f>
        <v>0</v>
      </c>
      <c r="Q1453" s="8">
        <f t="shared" ref="Q1453" si="8372">(D1453*L1453+E1453*K1453+F1453*L1456+G1453*K1456)</f>
        <v>-0.97805329704807431</v>
      </c>
      <c r="S1453" s="1">
        <v>1</v>
      </c>
      <c r="T1453" s="7">
        <v>0</v>
      </c>
      <c r="U1453" s="2">
        <v>0</v>
      </c>
      <c r="V1453" s="8">
        <v>0</v>
      </c>
      <c r="X1453" s="1">
        <f t="shared" ref="X1453" si="8373">N1453*S1453+P1453*S1456-O1453*T1453-Q1453*T1456</f>
        <v>5.9202402978030255</v>
      </c>
      <c r="Y1453" s="9">
        <f t="shared" ref="Y1453" si="8374">(N1453*T1453+O1453*S1453+P1453*T1456+Q1453*S1456)</f>
        <v>0</v>
      </c>
      <c r="Z1453" s="2">
        <f t="shared" ref="Z1453" si="8375">N1453*U1453+P1453*U1456-O1453*V1453-Q1453*V1456</f>
        <v>0</v>
      </c>
      <c r="AA1453" s="8">
        <f t="shared" ref="AA1453" si="8376">(N1453*V1453+O1453*U1453+P1453*V1456+Q1453*U1456)</f>
        <v>-0.97805329704807431</v>
      </c>
      <c r="AB1453" s="22"/>
      <c r="AC1453" s="1">
        <v>1</v>
      </c>
      <c r="AD1453" s="9">
        <v>0</v>
      </c>
      <c r="AE1453" s="2">
        <v>0</v>
      </c>
      <c r="AF1453" s="9">
        <f t="shared" ref="AF1453" si="8377">$B1453*$AE$9</f>
        <v>3.3724704000000001</v>
      </c>
      <c r="AH1453" s="1">
        <f t="shared" ref="AH1453" si="8378">X1453*AC1453+Z1453*AC1456-Y1453*AD1453-AA1453*AD1456</f>
        <v>5.9202402978030255</v>
      </c>
      <c r="AI1453" s="9">
        <f t="shared" ref="AI1453" si="8379">(X1453*AD1453+Y1453*AC1453+Z1453*AD1456+AA1453*AC1456)</f>
        <v>0</v>
      </c>
      <c r="AJ1453" s="2">
        <f t="shared" ref="AJ1453" si="8380">X1453*AE1453+Z1453*AE1456-Y1453*AF1453-AA1453*AF1456</f>
        <v>0</v>
      </c>
      <c r="AK1453" s="8">
        <f t="shared" ref="AK1453" si="8381">(X1453*AF1453+Y1453*AE1453+Z1453*AF1456+AA1453*AE1456)</f>
        <v>18.987781868179816</v>
      </c>
      <c r="AM1453" s="18">
        <v>1</v>
      </c>
      <c r="AN1453" s="25">
        <v>0</v>
      </c>
      <c r="AO1453" s="14">
        <v>0</v>
      </c>
      <c r="AP1453" s="24">
        <v>0</v>
      </c>
      <c r="AR1453" s="1">
        <f t="shared" ref="AR1453" si="8382">AH1453*AM1453+AJ1453*AM1456-AI1453*AN1453-AK1453*AN1456</f>
        <v>5.9202402978030255</v>
      </c>
      <c r="AS1453" s="9">
        <f t="shared" ref="AS1453" si="8383">(AH1453*AN1453+AI1453*AM1453+AJ1453*AN1456+AK1453*AM1456)</f>
        <v>18.987781868179816</v>
      </c>
      <c r="AT1453" s="2">
        <f t="shared" ref="AT1453" si="8384">AH1453*AO1453+AJ1453*AO1456-AI1453*AP1453-AK1453*AP1456</f>
        <v>0</v>
      </c>
      <c r="AU1453" s="8">
        <f t="shared" ref="AU1453" si="8385">(AH1453*AP1453+AI1453*AO1453+AJ1453*AP1456+AK1453*AO1456)</f>
        <v>18.987781868179816</v>
      </c>
      <c r="AW1453" s="30">
        <f t="shared" ref="AW1453" si="8386">20*LOG(((1+$AN$9)/$AN$9)/((AR1453+AR1456)^2+(AS1453+AS1456)^2)^0.5)</f>
        <v>-30.459299034376272</v>
      </c>
      <c r="AY1453" s="137">
        <f t="shared" ref="AY1453" si="8387">((AR1453^2+AS1453^2)^0.5)/((AR1456^2+AS1456^2)^0.5)</f>
        <v>0.31258363477784096</v>
      </c>
      <c r="AZ1453" s="13"/>
      <c r="BA1453" s="36"/>
      <c r="BB1453" s="36"/>
      <c r="BC1453" s="36"/>
      <c r="BD1453" s="36"/>
    </row>
    <row r="1454" spans="2:56" ht="18.600000000000001" customHeight="1" thickBot="1">
      <c r="D1454" s="3"/>
      <c r="G1454" s="4"/>
      <c r="I1454" s="3"/>
      <c r="L1454" s="4"/>
      <c r="N1454" s="3"/>
      <c r="Q1454" s="4"/>
      <c r="S1454" s="3"/>
      <c r="V1454" s="4"/>
      <c r="X1454" s="3"/>
      <c r="AA1454" s="4"/>
      <c r="AC1454" s="3"/>
      <c r="AF1454" s="4"/>
      <c r="AH1454" s="3"/>
      <c r="AK1454" s="4"/>
      <c r="AM1454" s="18"/>
      <c r="AN1454" s="14"/>
      <c r="AO1454" s="14"/>
      <c r="AP1454" s="19"/>
      <c r="AR1454" s="3"/>
      <c r="AU1454" s="4"/>
      <c r="AY1454" s="138"/>
      <c r="AZ1454" s="13"/>
      <c r="BA1454" s="36"/>
      <c r="BB1454" s="36"/>
      <c r="BC1454" s="36"/>
      <c r="BD1454" s="36"/>
    </row>
    <row r="1455" spans="2:56" ht="18.600000000000001" customHeight="1" thickBot="1">
      <c r="D1455" s="216" t="s">
        <v>87</v>
      </c>
      <c r="E1455" s="217"/>
      <c r="F1455" s="218" t="s">
        <v>88</v>
      </c>
      <c r="G1455" s="219"/>
      <c r="H1455" s="207"/>
      <c r="I1455" s="216" t="s">
        <v>89</v>
      </c>
      <c r="J1455" s="217"/>
      <c r="K1455" s="218" t="s">
        <v>90</v>
      </c>
      <c r="L1455" s="219"/>
      <c r="N1455" s="208" t="s">
        <v>7</v>
      </c>
      <c r="O1455" s="209"/>
      <c r="P1455" s="210" t="s">
        <v>8</v>
      </c>
      <c r="Q1455" s="211"/>
      <c r="S1455" s="216" t="s">
        <v>91</v>
      </c>
      <c r="T1455" s="217"/>
      <c r="U1455" s="218" t="s">
        <v>92</v>
      </c>
      <c r="V1455" s="219"/>
      <c r="W1455" s="22"/>
      <c r="X1455" s="208" t="s">
        <v>93</v>
      </c>
      <c r="Y1455" s="209"/>
      <c r="Z1455" s="210" t="s">
        <v>94</v>
      </c>
      <c r="AA1455" s="211"/>
      <c r="AB1455" s="22"/>
      <c r="AC1455" s="216" t="s">
        <v>3</v>
      </c>
      <c r="AD1455" s="217"/>
      <c r="AE1455" s="218" t="s">
        <v>2</v>
      </c>
      <c r="AF1455" s="219"/>
      <c r="AG1455" s="22"/>
      <c r="AH1455" s="208" t="s">
        <v>95</v>
      </c>
      <c r="AI1455" s="209"/>
      <c r="AJ1455" s="210" t="s">
        <v>96</v>
      </c>
      <c r="AK1455" s="211"/>
      <c r="AL1455" s="22"/>
      <c r="AM1455" s="216" t="s">
        <v>97</v>
      </c>
      <c r="AN1455" s="217"/>
      <c r="AO1455" s="218" t="s">
        <v>98</v>
      </c>
      <c r="AP1455" s="219"/>
      <c r="AR1455" s="208" t="s">
        <v>99</v>
      </c>
      <c r="AS1455" s="209"/>
      <c r="AT1455" s="210" t="s">
        <v>100</v>
      </c>
      <c r="AU1455" s="211"/>
      <c r="AW1455" s="48" t="s">
        <v>10</v>
      </c>
      <c r="AY1455" s="139" t="s">
        <v>47</v>
      </c>
      <c r="AZ1455" s="13"/>
      <c r="BA1455" s="36"/>
      <c r="BB1455" s="36"/>
      <c r="BC1455" s="36"/>
      <c r="BD1455" s="36"/>
    </row>
    <row r="1456" spans="2:56" ht="18.600000000000001" customHeight="1" thickTop="1" thickBot="1">
      <c r="D1456" s="1">
        <v>0</v>
      </c>
      <c r="E1456" s="8">
        <f t="shared" ref="E1456" si="8388">$E$9*$B1453</f>
        <v>2.3575136000000003</v>
      </c>
      <c r="F1456" s="2">
        <v>1</v>
      </c>
      <c r="G1456" s="8">
        <v>0</v>
      </c>
      <c r="I1456" s="1">
        <v>0</v>
      </c>
      <c r="J1456" s="9">
        <v>0</v>
      </c>
      <c r="K1456" s="2">
        <v>1</v>
      </c>
      <c r="L1456" s="8">
        <v>0</v>
      </c>
      <c r="N1456" s="1">
        <f t="shared" ref="N1456" si="8389">D1456*I1453+F1456*I1456-E1456*J1453-G1456*J1456</f>
        <v>0</v>
      </c>
      <c r="O1456" s="9">
        <f t="shared" ref="O1456" si="8390">(D1456*J1453+E1456*I1453+F1456*J1456+G1456*I1456)</f>
        <v>2.3575136000000003</v>
      </c>
      <c r="P1456" s="2">
        <f t="shared" ref="P1456" si="8391">D1456*K1453+F1456*K1456-E1456*L1453-G1456*L1456</f>
        <v>3.3057739493156753</v>
      </c>
      <c r="Q1456" s="8">
        <f t="shared" ref="Q1456" si="8392">(D1456*L1453+E1456*K1453+F1456*L1456+G1456*K1456)</f>
        <v>0</v>
      </c>
      <c r="S1456" s="1">
        <v>0</v>
      </c>
      <c r="T1456" s="8">
        <f t="shared" ref="T1456" si="8393">$T$9*$B1453</f>
        <v>5.0306464000000002</v>
      </c>
      <c r="U1456" s="2">
        <v>1</v>
      </c>
      <c r="V1456" s="8">
        <v>0</v>
      </c>
      <c r="X1456" s="1">
        <f t="shared" ref="X1456" si="8394">N1456*S1453+P1456*S1456-O1456*T1453-Q1456*T1456</f>
        <v>0</v>
      </c>
      <c r="Y1456" s="9">
        <f t="shared" ref="Y1456" si="8395">(N1456*T1453+O1456*S1453+P1456*T1456+Q1456*S1456)</f>
        <v>18.987693417338686</v>
      </c>
      <c r="Z1456" s="2">
        <f t="shared" ref="Z1456" si="8396">N1456*U1453+P1456*U1456-O1456*V1453-Q1456*V1456</f>
        <v>3.3057739493156753</v>
      </c>
      <c r="AA1456" s="8">
        <f t="shared" ref="AA1456" si="8397">(N1456*V1453+O1456*U1453+P1456*V1456+Q1456*U1456)</f>
        <v>0</v>
      </c>
      <c r="AB1456" s="22"/>
      <c r="AC1456" s="1">
        <v>0</v>
      </c>
      <c r="AD1456" s="9">
        <v>0</v>
      </c>
      <c r="AE1456" s="2">
        <v>1</v>
      </c>
      <c r="AF1456" s="8">
        <v>0</v>
      </c>
      <c r="AH1456" s="1">
        <f t="shared" ref="AH1456" si="8398">X1456*AC1453+Z1456*AC1456-Y1456*AD1453-AA1456*AD1456</f>
        <v>0</v>
      </c>
      <c r="AI1456" s="9">
        <f t="shared" ref="AI1456" si="8399">(X1456*AD1453+Y1456*AC1453+Z1456*AD1456+AA1456*AC1456)</f>
        <v>18.987693417338686</v>
      </c>
      <c r="AJ1456" s="2">
        <f t="shared" ref="AJ1456" si="8400">X1456*AE1453+Z1456*AE1456-Y1456*AF1453-AA1456*AF1456</f>
        <v>-60.729660064933896</v>
      </c>
      <c r="AK1456" s="8">
        <f t="shared" ref="AK1456" si="8401">(X1456*AF1453+Y1456*AE1453+Z1456*AF1456+AA1456*AE1456)</f>
        <v>0</v>
      </c>
      <c r="AM1456" s="20">
        <f t="shared" ref="AM1456" si="8402">1/$AN$9</f>
        <v>1</v>
      </c>
      <c r="AN1456" s="27">
        <v>0</v>
      </c>
      <c r="AO1456" s="21">
        <v>1</v>
      </c>
      <c r="AP1456" s="26">
        <v>0</v>
      </c>
      <c r="AR1456" s="1">
        <f t="shared" ref="AR1456" si="8403">AH1456*AM1453+AJ1456*AM1456-AI1456*AN1453-AK1456*AN1456</f>
        <v>-60.729660064933896</v>
      </c>
      <c r="AS1456" s="9">
        <f t="shared" ref="AS1456" si="8404">(AH1456*AN1453+AI1456*AM1453+AJ1456*AN1456+AK1456*AM1456)</f>
        <v>18.987693417338686</v>
      </c>
      <c r="AT1456" s="2">
        <f t="shared" ref="AT1456" si="8405">AH1456*AO1453+AJ1456*AO1456-AI1456*AP1453-AK1456*AP1456</f>
        <v>-60.729660064933896</v>
      </c>
      <c r="AU1456" s="8">
        <f t="shared" ref="AU1456" si="8406">(AH1456*AP1453+AI1456*AO1453+AJ1456*AP1456+AK1456*AO1456)</f>
        <v>0</v>
      </c>
      <c r="AW1456" s="49">
        <f t="shared" ref="AW1456" si="8407">(180/PI())*ATAN(-1*(AS1453/AR1453))</f>
        <v>-72.682934211175322</v>
      </c>
      <c r="AY1456" s="140">
        <f t="shared" ref="AY1456" si="8408">20*LOG(((1-(10^(AW1453/20)^2)*(1-((1-AY1453)/(1+AY1453))^2))^0.5))</f>
        <v>-2.8364065417010955E-3</v>
      </c>
      <c r="AZ1456" s="13"/>
      <c r="BA1456" s="36"/>
      <c r="BB1456" s="36"/>
      <c r="BC1456" s="36"/>
      <c r="BD1456" s="36"/>
    </row>
    <row r="1457" spans="2:56" ht="18.600000000000001" customHeight="1">
      <c r="AY1457" s="37"/>
    </row>
    <row r="1458" spans="2:56" ht="18.600000000000001" customHeight="1" thickBot="1">
      <c r="D1458" s="22" t="s">
        <v>60</v>
      </c>
      <c r="E1458" s="22"/>
      <c r="F1458" s="22"/>
      <c r="G1458" s="22"/>
      <c r="H1458" s="22"/>
      <c r="I1458" s="22" t="s">
        <v>61</v>
      </c>
      <c r="J1458" s="22"/>
      <c r="K1458" s="22"/>
      <c r="L1458" s="22"/>
      <c r="M1458" s="23"/>
      <c r="N1458" s="23"/>
      <c r="O1458" s="28" t="s">
        <v>62</v>
      </c>
      <c r="P1458" s="23"/>
      <c r="Q1458" s="23"/>
      <c r="R1458" s="23"/>
      <c r="S1458" s="22"/>
      <c r="T1458" s="22" t="s">
        <v>63</v>
      </c>
      <c r="U1458" s="23"/>
      <c r="V1458" s="23"/>
      <c r="W1458" s="23"/>
      <c r="X1458" s="23"/>
      <c r="Y1458" s="28" t="s">
        <v>64</v>
      </c>
      <c r="Z1458" s="23"/>
      <c r="AA1458" s="23"/>
      <c r="AB1458" s="23"/>
      <c r="AC1458" s="28" t="s">
        <v>65</v>
      </c>
      <c r="AD1458" s="22"/>
      <c r="AE1458" s="22"/>
      <c r="AF1458" s="22"/>
      <c r="AG1458" s="22"/>
      <c r="AH1458" s="23"/>
      <c r="AI1458" s="28" t="s">
        <v>66</v>
      </c>
      <c r="AJ1458" s="23"/>
      <c r="AK1458" s="23"/>
      <c r="AL1458" s="22"/>
      <c r="AM1458" s="28" t="s">
        <v>67</v>
      </c>
      <c r="AN1458" s="22"/>
      <c r="AO1458" s="23"/>
      <c r="AP1458" s="23"/>
      <c r="AQ1458" s="23"/>
      <c r="AR1458" s="23"/>
      <c r="AS1458" s="28" t="s">
        <v>68</v>
      </c>
      <c r="AT1458" s="23"/>
      <c r="AU1458" s="23"/>
    </row>
    <row r="1459" spans="2:56" ht="18.600000000000001" customHeight="1" thickBot="1">
      <c r="B1459" s="11"/>
      <c r="D1459" s="212" t="s">
        <v>69</v>
      </c>
      <c r="E1459" s="213"/>
      <c r="F1459" s="214" t="s">
        <v>70</v>
      </c>
      <c r="G1459" s="215"/>
      <c r="H1459" s="207"/>
      <c r="I1459" s="212" t="s">
        <v>71</v>
      </c>
      <c r="J1459" s="213"/>
      <c r="K1459" s="214" t="s">
        <v>72</v>
      </c>
      <c r="L1459" s="215"/>
      <c r="M1459" s="23"/>
      <c r="N1459" s="208" t="s">
        <v>73</v>
      </c>
      <c r="O1459" s="209"/>
      <c r="P1459" s="210" t="s">
        <v>74</v>
      </c>
      <c r="Q1459" s="211"/>
      <c r="R1459" s="23"/>
      <c r="S1459" s="212" t="s">
        <v>75</v>
      </c>
      <c r="T1459" s="213"/>
      <c r="U1459" s="214" t="s">
        <v>76</v>
      </c>
      <c r="V1459" s="215"/>
      <c r="W1459" s="22"/>
      <c r="X1459" s="208" t="s">
        <v>77</v>
      </c>
      <c r="Y1459" s="209"/>
      <c r="Z1459" s="210" t="s">
        <v>78</v>
      </c>
      <c r="AA1459" s="211"/>
      <c r="AB1459" s="22"/>
      <c r="AC1459" s="212" t="s">
        <v>79</v>
      </c>
      <c r="AD1459" s="213"/>
      <c r="AE1459" s="214" t="s">
        <v>80</v>
      </c>
      <c r="AF1459" s="215"/>
      <c r="AG1459" s="22"/>
      <c r="AH1459" s="208" t="s">
        <v>81</v>
      </c>
      <c r="AI1459" s="209"/>
      <c r="AJ1459" s="210" t="s">
        <v>82</v>
      </c>
      <c r="AK1459" s="211"/>
      <c r="AL1459" s="22"/>
      <c r="AM1459" s="212" t="s">
        <v>83</v>
      </c>
      <c r="AN1459" s="213"/>
      <c r="AO1459" s="214" t="s">
        <v>84</v>
      </c>
      <c r="AP1459" s="215"/>
      <c r="AQ1459" s="23"/>
      <c r="AR1459" s="208" t="s">
        <v>85</v>
      </c>
      <c r="AS1459" s="209"/>
      <c r="AT1459" s="210" t="s">
        <v>86</v>
      </c>
      <c r="AU1459" s="211"/>
      <c r="AW1459" s="29" t="s">
        <v>4</v>
      </c>
      <c r="AY1459" s="136" t="s">
        <v>46</v>
      </c>
      <c r="AZ1459" s="13"/>
      <c r="BA1459" s="36"/>
      <c r="BB1459" s="36"/>
      <c r="BC1459" s="36"/>
      <c r="BD1459" s="36"/>
    </row>
    <row r="1460" spans="2:56" ht="18.600000000000001" customHeight="1" thickTop="1" thickBot="1">
      <c r="B1460" s="40">
        <v>4.18</v>
      </c>
      <c r="D1460" s="1">
        <v>1</v>
      </c>
      <c r="E1460" s="7">
        <v>0</v>
      </c>
      <c r="F1460" s="2">
        <v>0</v>
      </c>
      <c r="G1460" s="8">
        <v>0</v>
      </c>
      <c r="I1460" s="1">
        <v>1</v>
      </c>
      <c r="J1460" s="9">
        <v>0</v>
      </c>
      <c r="K1460" s="2">
        <v>0</v>
      </c>
      <c r="L1460" s="9">
        <f t="shared" ref="L1460" si="8409">IF(0=(1-$J$9*$K$9*$B1460^2),10^14,$B1460*$K$9/(1-$J$9*$K$9*$B1460^2))</f>
        <v>-0.97111565319209836</v>
      </c>
      <c r="N1460" s="1">
        <f t="shared" ref="N1460" si="8410">D1460*I1460+F1460*I1463-E1460*J1460-G1460*J1463</f>
        <v>1</v>
      </c>
      <c r="O1460" s="9">
        <f t="shared" ref="O1460" si="8411">(D1460*J1460+E1460*I1460+F1460*J1463+G1460*I1463)</f>
        <v>0</v>
      </c>
      <c r="P1460" s="2">
        <f t="shared" ref="P1460" si="8412">D1460*K1460+F1460*K1463-E1460*L1460-G1460*L1463</f>
        <v>0</v>
      </c>
      <c r="Q1460" s="8">
        <f t="shared" ref="Q1460" si="8413">(D1460*L1460+E1460*K1460+F1460*L1463+G1460*K1463)</f>
        <v>-0.97111565319209836</v>
      </c>
      <c r="S1460" s="1">
        <v>1</v>
      </c>
      <c r="T1460" s="7">
        <v>0</v>
      </c>
      <c r="U1460" s="2">
        <v>0</v>
      </c>
      <c r="V1460" s="8">
        <v>0</v>
      </c>
      <c r="X1460" s="1">
        <f t="shared" ref="X1460" si="8414">N1460*S1460+P1460*S1463-O1460*T1460-Q1460*T1463</f>
        <v>5.9088266736794512</v>
      </c>
      <c r="Y1460" s="9">
        <f t="shared" ref="Y1460" si="8415">(N1460*T1460+O1460*S1460+P1460*T1463+Q1460*S1463)</f>
        <v>0</v>
      </c>
      <c r="Z1460" s="2">
        <f t="shared" ref="Z1460" si="8416">N1460*U1460+P1460*U1463-O1460*V1460-Q1460*V1463</f>
        <v>0</v>
      </c>
      <c r="AA1460" s="8">
        <f t="shared" ref="AA1460" si="8417">(N1460*V1460+O1460*U1460+P1460*V1463+Q1460*U1463)</f>
        <v>-0.97111565319209836</v>
      </c>
      <c r="AB1460" s="22"/>
      <c r="AC1460" s="1">
        <v>1</v>
      </c>
      <c r="AD1460" s="9">
        <v>0</v>
      </c>
      <c r="AE1460" s="2">
        <v>0</v>
      </c>
      <c r="AF1460" s="9">
        <f t="shared" ref="AF1460" si="8418">$B1460*$AE$9</f>
        <v>3.3886841999999997</v>
      </c>
      <c r="AH1460" s="1">
        <f t="shared" ref="AH1460" si="8419">X1460*AC1460+Z1460*AC1463-Y1460*AD1460-AA1460*AD1463</f>
        <v>5.9088266736794512</v>
      </c>
      <c r="AI1460" s="9">
        <f t="shared" ref="AI1460" si="8420">(X1460*AD1460+Y1460*AC1460+Z1460*AD1463+AA1460*AC1463)</f>
        <v>0</v>
      </c>
      <c r="AJ1460" s="2">
        <f t="shared" ref="AJ1460" si="8421">X1460*AE1460+Z1460*AE1463-Y1460*AF1460-AA1460*AF1463</f>
        <v>0</v>
      </c>
      <c r="AK1460" s="8">
        <f t="shared" ref="AK1460" si="8422">(X1460*AF1460+Y1460*AE1460+Z1460*AF1463+AA1460*AE1463)</f>
        <v>19.052031936444013</v>
      </c>
      <c r="AM1460" s="18">
        <v>1</v>
      </c>
      <c r="AN1460" s="25">
        <v>0</v>
      </c>
      <c r="AO1460" s="14">
        <v>0</v>
      </c>
      <c r="AP1460" s="24">
        <v>0</v>
      </c>
      <c r="AR1460" s="1">
        <f t="shared" ref="AR1460" si="8423">AH1460*AM1460+AJ1460*AM1463-AI1460*AN1460-AK1460*AN1463</f>
        <v>5.9088266736794512</v>
      </c>
      <c r="AS1460" s="9">
        <f t="shared" ref="AS1460" si="8424">(AH1460*AN1460+AI1460*AM1460+AJ1460*AN1463+AK1460*AM1463)</f>
        <v>19.052031936444013</v>
      </c>
      <c r="AT1460" s="2">
        <f t="shared" ref="AT1460" si="8425">AH1460*AO1460+AJ1460*AO1463-AI1460*AP1460-AK1460*AP1463</f>
        <v>0</v>
      </c>
      <c r="AU1460" s="8">
        <f t="shared" ref="AU1460" si="8426">(AH1460*AP1460+AI1460*AO1460+AJ1460*AP1463+AK1460*AO1463)</f>
        <v>19.052031936444013</v>
      </c>
      <c r="AW1460" s="30">
        <f t="shared" ref="AW1460" si="8427">20*LOG(((1+$AN$9)/$AN$9)/((AR1460+AR1463)^2+(AS1460+AS1463)^2)^0.5)</f>
        <v>-30.526680783852512</v>
      </c>
      <c r="AY1460" s="137">
        <f t="shared" ref="AY1460" si="8428">((AR1460^2+AS1460^2)^0.5)/((AR1463^2+AS1463^2)^0.5)</f>
        <v>0.31092432490308991</v>
      </c>
      <c r="AZ1460" s="13"/>
      <c r="BA1460" s="36"/>
      <c r="BB1460" s="36"/>
      <c r="BC1460" s="36"/>
      <c r="BD1460" s="36"/>
    </row>
    <row r="1461" spans="2:56" ht="18.600000000000001" customHeight="1" thickBot="1">
      <c r="D1461" s="3"/>
      <c r="G1461" s="4"/>
      <c r="I1461" s="3"/>
      <c r="L1461" s="4"/>
      <c r="N1461" s="3"/>
      <c r="Q1461" s="4"/>
      <c r="S1461" s="3"/>
      <c r="V1461" s="4"/>
      <c r="X1461" s="3"/>
      <c r="AA1461" s="4"/>
      <c r="AC1461" s="3"/>
      <c r="AF1461" s="4"/>
      <c r="AH1461" s="3"/>
      <c r="AK1461" s="4"/>
      <c r="AM1461" s="18"/>
      <c r="AN1461" s="14"/>
      <c r="AO1461" s="14"/>
      <c r="AP1461" s="19"/>
      <c r="AR1461" s="3"/>
      <c r="AU1461" s="4"/>
      <c r="AY1461" s="138"/>
      <c r="AZ1461" s="13"/>
      <c r="BA1461" s="36"/>
      <c r="BB1461" s="36"/>
      <c r="BC1461" s="36"/>
      <c r="BD1461" s="36"/>
    </row>
    <row r="1462" spans="2:56" ht="18.600000000000001" customHeight="1" thickBot="1">
      <c r="D1462" s="216" t="s">
        <v>87</v>
      </c>
      <c r="E1462" s="217"/>
      <c r="F1462" s="218" t="s">
        <v>88</v>
      </c>
      <c r="G1462" s="219"/>
      <c r="H1462" s="207"/>
      <c r="I1462" s="216" t="s">
        <v>89</v>
      </c>
      <c r="J1462" s="217"/>
      <c r="K1462" s="218" t="s">
        <v>90</v>
      </c>
      <c r="L1462" s="219"/>
      <c r="N1462" s="208" t="s">
        <v>7</v>
      </c>
      <c r="O1462" s="209"/>
      <c r="P1462" s="210" t="s">
        <v>8</v>
      </c>
      <c r="Q1462" s="211"/>
      <c r="S1462" s="216" t="s">
        <v>91</v>
      </c>
      <c r="T1462" s="217"/>
      <c r="U1462" s="218" t="s">
        <v>92</v>
      </c>
      <c r="V1462" s="219"/>
      <c r="W1462" s="22"/>
      <c r="X1462" s="208" t="s">
        <v>93</v>
      </c>
      <c r="Y1462" s="209"/>
      <c r="Z1462" s="210" t="s">
        <v>94</v>
      </c>
      <c r="AA1462" s="211"/>
      <c r="AB1462" s="22"/>
      <c r="AC1462" s="216" t="s">
        <v>3</v>
      </c>
      <c r="AD1462" s="217"/>
      <c r="AE1462" s="218" t="s">
        <v>2</v>
      </c>
      <c r="AF1462" s="219"/>
      <c r="AG1462" s="22"/>
      <c r="AH1462" s="208" t="s">
        <v>95</v>
      </c>
      <c r="AI1462" s="209"/>
      <c r="AJ1462" s="210" t="s">
        <v>96</v>
      </c>
      <c r="AK1462" s="211"/>
      <c r="AL1462" s="22"/>
      <c r="AM1462" s="216" t="s">
        <v>97</v>
      </c>
      <c r="AN1462" s="217"/>
      <c r="AO1462" s="218" t="s">
        <v>98</v>
      </c>
      <c r="AP1462" s="219"/>
      <c r="AR1462" s="208" t="s">
        <v>99</v>
      </c>
      <c r="AS1462" s="209"/>
      <c r="AT1462" s="210" t="s">
        <v>100</v>
      </c>
      <c r="AU1462" s="211"/>
      <c r="AW1462" s="48" t="s">
        <v>10</v>
      </c>
      <c r="AY1462" s="139" t="s">
        <v>47</v>
      </c>
      <c r="AZ1462" s="13"/>
      <c r="BA1462" s="36"/>
      <c r="BB1462" s="36"/>
      <c r="BC1462" s="36"/>
      <c r="BD1462" s="36"/>
    </row>
    <row r="1463" spans="2:56" ht="18.600000000000001" customHeight="1" thickTop="1" thickBot="1">
      <c r="D1463" s="1">
        <v>0</v>
      </c>
      <c r="E1463" s="8">
        <f t="shared" ref="E1463" si="8429">$E$9*$B1460</f>
        <v>2.3688478000000002</v>
      </c>
      <c r="F1463" s="2">
        <v>1</v>
      </c>
      <c r="G1463" s="8">
        <v>0</v>
      </c>
      <c r="I1463" s="1">
        <v>0</v>
      </c>
      <c r="J1463" s="9">
        <v>0</v>
      </c>
      <c r="K1463" s="2">
        <v>1</v>
      </c>
      <c r="L1463" s="8">
        <v>0</v>
      </c>
      <c r="N1463" s="1">
        <f t="shared" ref="N1463" si="8430">D1463*I1460+F1463*I1463-E1463*J1460-G1463*J1463</f>
        <v>0</v>
      </c>
      <c r="O1463" s="9">
        <f t="shared" ref="O1463" si="8431">(D1463*J1460+E1463*I1460+F1463*J1463+G1463*I1463)</f>
        <v>2.3688478000000002</v>
      </c>
      <c r="P1463" s="2">
        <f t="shared" ref="P1463" si="8432">D1463*K1460+F1463*K1463-E1463*L1460-G1463*L1463</f>
        <v>3.3004251786096654</v>
      </c>
      <c r="Q1463" s="8">
        <f t="shared" ref="Q1463" si="8433">(D1463*L1460+E1463*K1460+F1463*L1463+G1463*K1463)</f>
        <v>0</v>
      </c>
      <c r="S1463" s="1">
        <v>0</v>
      </c>
      <c r="T1463" s="8">
        <f t="shared" ref="T1463" si="8434">$T$9*$B1460</f>
        <v>5.0548321999999999</v>
      </c>
      <c r="U1463" s="2">
        <v>1</v>
      </c>
      <c r="V1463" s="8">
        <v>0</v>
      </c>
      <c r="X1463" s="1">
        <f t="shared" ref="X1463" si="8435">N1463*S1460+P1463*S1463-O1463*T1460-Q1463*T1463</f>
        <v>0</v>
      </c>
      <c r="Y1463" s="9">
        <f t="shared" ref="Y1463" si="8436">(N1463*T1460+O1463*S1460+P1463*T1463+Q1463*S1463)</f>
        <v>19.051943266526887</v>
      </c>
      <c r="Z1463" s="2">
        <f t="shared" ref="Z1463" si="8437">N1463*U1460+P1463*U1463-O1463*V1460-Q1463*V1463</f>
        <v>3.3004251786096654</v>
      </c>
      <c r="AA1463" s="8">
        <f t="shared" ref="AA1463" si="8438">(N1463*V1460+O1463*U1460+P1463*V1463+Q1463*U1463)</f>
        <v>0</v>
      </c>
      <c r="AB1463" s="22"/>
      <c r="AC1463" s="1">
        <v>0</v>
      </c>
      <c r="AD1463" s="9">
        <v>0</v>
      </c>
      <c r="AE1463" s="2">
        <v>1</v>
      </c>
      <c r="AF1463" s="8">
        <v>0</v>
      </c>
      <c r="AH1463" s="1">
        <f t="shared" ref="AH1463" si="8439">X1463*AC1460+Z1463*AC1463-Y1463*AD1460-AA1463*AD1463</f>
        <v>0</v>
      </c>
      <c r="AI1463" s="9">
        <f t="shared" ref="AI1463" si="8440">(X1463*AD1460+Y1463*AC1460+Z1463*AD1463+AA1463*AC1463)</f>
        <v>19.051943266526887</v>
      </c>
      <c r="AJ1463" s="2">
        <f t="shared" ref="AJ1463" si="8441">X1463*AE1460+Z1463*AE1463-Y1463*AF1460-AA1463*AF1463</f>
        <v>-61.260593947966377</v>
      </c>
      <c r="AK1463" s="8">
        <f t="shared" ref="AK1463" si="8442">(X1463*AF1460+Y1463*AE1460+Z1463*AF1463+AA1463*AE1463)</f>
        <v>0</v>
      </c>
      <c r="AM1463" s="20">
        <f t="shared" ref="AM1463" si="8443">1/$AN$9</f>
        <v>1</v>
      </c>
      <c r="AN1463" s="27">
        <v>0</v>
      </c>
      <c r="AO1463" s="21">
        <v>1</v>
      </c>
      <c r="AP1463" s="26">
        <v>0</v>
      </c>
      <c r="AR1463" s="1">
        <f t="shared" ref="AR1463" si="8444">AH1463*AM1460+AJ1463*AM1463-AI1463*AN1460-AK1463*AN1463</f>
        <v>-61.260593947966377</v>
      </c>
      <c r="AS1463" s="9">
        <f t="shared" ref="AS1463" si="8445">(AH1463*AN1460+AI1463*AM1460+AJ1463*AN1463+AK1463*AM1463)</f>
        <v>19.051943266526887</v>
      </c>
      <c r="AT1463" s="2">
        <f t="shared" ref="AT1463" si="8446">AH1463*AO1460+AJ1463*AO1463-AI1463*AP1460-AK1463*AP1463</f>
        <v>-61.260593947966377</v>
      </c>
      <c r="AU1463" s="8">
        <f t="shared" ref="AU1463" si="8447">(AH1463*AP1460+AI1463*AO1460+AJ1463*AP1463+AK1463*AO1463)</f>
        <v>0</v>
      </c>
      <c r="AW1463" s="49">
        <f t="shared" ref="AW1463" si="8448">(180/PI())*ATAN(-1*(AS1460/AR1460))</f>
        <v>-72.76916506115677</v>
      </c>
      <c r="AY1463" s="140">
        <f t="shared" ref="AY1463" si="8449">20*LOG(((1-(10^(AW1460/20)^2)*(1-((1-AY1460)/(1+AY1460))^2))^0.5))</f>
        <v>-2.7849340770846644E-3</v>
      </c>
      <c r="AZ1463" s="13"/>
      <c r="BA1463" s="36"/>
      <c r="BB1463" s="36"/>
      <c r="BC1463" s="36"/>
      <c r="BD1463" s="36"/>
    </row>
    <row r="1464" spans="2:56" ht="18.600000000000001" customHeight="1">
      <c r="AY1464" s="37"/>
    </row>
    <row r="1465" spans="2:56" ht="18.600000000000001" customHeight="1" thickBot="1">
      <c r="D1465" s="22" t="s">
        <v>60</v>
      </c>
      <c r="E1465" s="22"/>
      <c r="F1465" s="22"/>
      <c r="G1465" s="22"/>
      <c r="H1465" s="22"/>
      <c r="I1465" s="22" t="s">
        <v>61</v>
      </c>
      <c r="J1465" s="22"/>
      <c r="K1465" s="22"/>
      <c r="L1465" s="22"/>
      <c r="M1465" s="23"/>
      <c r="N1465" s="23"/>
      <c r="O1465" s="28" t="s">
        <v>62</v>
      </c>
      <c r="P1465" s="23"/>
      <c r="Q1465" s="23"/>
      <c r="R1465" s="23"/>
      <c r="S1465" s="22"/>
      <c r="T1465" s="22" t="s">
        <v>63</v>
      </c>
      <c r="U1465" s="23"/>
      <c r="V1465" s="23"/>
      <c r="W1465" s="23"/>
      <c r="X1465" s="23"/>
      <c r="Y1465" s="28" t="s">
        <v>64</v>
      </c>
      <c r="Z1465" s="23"/>
      <c r="AA1465" s="23"/>
      <c r="AB1465" s="23"/>
      <c r="AC1465" s="28" t="s">
        <v>65</v>
      </c>
      <c r="AD1465" s="22"/>
      <c r="AE1465" s="22"/>
      <c r="AF1465" s="22"/>
      <c r="AG1465" s="22"/>
      <c r="AH1465" s="23"/>
      <c r="AI1465" s="28" t="s">
        <v>66</v>
      </c>
      <c r="AJ1465" s="23"/>
      <c r="AK1465" s="23"/>
      <c r="AL1465" s="22"/>
      <c r="AM1465" s="28" t="s">
        <v>67</v>
      </c>
      <c r="AN1465" s="22"/>
      <c r="AO1465" s="23"/>
      <c r="AP1465" s="23"/>
      <c r="AQ1465" s="23"/>
      <c r="AR1465" s="23"/>
      <c r="AS1465" s="28" t="s">
        <v>68</v>
      </c>
      <c r="AT1465" s="23"/>
      <c r="AU1465" s="23"/>
    </row>
    <row r="1466" spans="2:56" ht="18.600000000000001" customHeight="1" thickBot="1">
      <c r="B1466" s="11"/>
      <c r="D1466" s="212" t="s">
        <v>69</v>
      </c>
      <c r="E1466" s="213"/>
      <c r="F1466" s="214" t="s">
        <v>70</v>
      </c>
      <c r="G1466" s="215"/>
      <c r="H1466" s="207"/>
      <c r="I1466" s="212" t="s">
        <v>71</v>
      </c>
      <c r="J1466" s="213"/>
      <c r="K1466" s="214" t="s">
        <v>72</v>
      </c>
      <c r="L1466" s="215"/>
      <c r="M1466" s="23"/>
      <c r="N1466" s="208" t="s">
        <v>73</v>
      </c>
      <c r="O1466" s="209"/>
      <c r="P1466" s="210" t="s">
        <v>74</v>
      </c>
      <c r="Q1466" s="211"/>
      <c r="R1466" s="23"/>
      <c r="S1466" s="212" t="s">
        <v>75</v>
      </c>
      <c r="T1466" s="213"/>
      <c r="U1466" s="214" t="s">
        <v>76</v>
      </c>
      <c r="V1466" s="215"/>
      <c r="W1466" s="22"/>
      <c r="X1466" s="208" t="s">
        <v>77</v>
      </c>
      <c r="Y1466" s="209"/>
      <c r="Z1466" s="210" t="s">
        <v>78</v>
      </c>
      <c r="AA1466" s="211"/>
      <c r="AB1466" s="22"/>
      <c r="AC1466" s="212" t="s">
        <v>79</v>
      </c>
      <c r="AD1466" s="213"/>
      <c r="AE1466" s="214" t="s">
        <v>80</v>
      </c>
      <c r="AF1466" s="215"/>
      <c r="AG1466" s="22"/>
      <c r="AH1466" s="208" t="s">
        <v>81</v>
      </c>
      <c r="AI1466" s="209"/>
      <c r="AJ1466" s="210" t="s">
        <v>82</v>
      </c>
      <c r="AK1466" s="211"/>
      <c r="AL1466" s="22"/>
      <c r="AM1466" s="212" t="s">
        <v>83</v>
      </c>
      <c r="AN1466" s="213"/>
      <c r="AO1466" s="214" t="s">
        <v>84</v>
      </c>
      <c r="AP1466" s="215"/>
      <c r="AQ1466" s="23"/>
      <c r="AR1466" s="208" t="s">
        <v>85</v>
      </c>
      <c r="AS1466" s="209"/>
      <c r="AT1466" s="210" t="s">
        <v>86</v>
      </c>
      <c r="AU1466" s="211"/>
      <c r="AW1466" s="29" t="s">
        <v>4</v>
      </c>
      <c r="AY1466" s="136" t="s">
        <v>46</v>
      </c>
      <c r="AZ1466" s="13"/>
      <c r="BA1466" s="36"/>
      <c r="BB1466" s="36"/>
      <c r="BC1466" s="36"/>
      <c r="BD1466" s="36"/>
    </row>
    <row r="1467" spans="2:56" ht="18.600000000000001" customHeight="1" thickTop="1" thickBot="1">
      <c r="B1467" s="40">
        <v>4.2</v>
      </c>
      <c r="D1467" s="1">
        <v>1</v>
      </c>
      <c r="E1467" s="7">
        <v>0</v>
      </c>
      <c r="F1467" s="2">
        <v>0</v>
      </c>
      <c r="G1467" s="8">
        <v>0</v>
      </c>
      <c r="I1467" s="1">
        <v>1</v>
      </c>
      <c r="J1467" s="9">
        <v>0</v>
      </c>
      <c r="K1467" s="2">
        <v>0</v>
      </c>
      <c r="L1467" s="9">
        <f t="shared" ref="L1467" si="8450">IF(0=(1-$J$9*$K$9*$B1467^2),10^14,$B1467*$K$9/(1-$J$9*$K$9*$B1467^2))</f>
        <v>-0.96428628938986305</v>
      </c>
      <c r="N1467" s="1">
        <f t="shared" ref="N1467" si="8451">D1467*I1467+F1467*I1470-E1467*J1467-G1467*J1470</f>
        <v>1</v>
      </c>
      <c r="O1467" s="9">
        <f t="shared" ref="O1467" si="8452">(D1467*J1467+E1467*I1467+F1467*J1470+G1467*I1470)</f>
        <v>0</v>
      </c>
      <c r="P1467" s="2">
        <f t="shared" ref="P1467" si="8453">D1467*K1467+F1467*K1470-E1467*L1467-G1467*L1470</f>
        <v>0</v>
      </c>
      <c r="Q1467" s="8">
        <f t="shared" ref="Q1467" si="8454">(D1467*L1467+E1467*K1467+F1467*L1470+G1467*K1470)</f>
        <v>-0.96428628938986305</v>
      </c>
      <c r="S1467" s="1">
        <v>1</v>
      </c>
      <c r="T1467" s="7">
        <v>0</v>
      </c>
      <c r="U1467" s="2">
        <v>0</v>
      </c>
      <c r="V1467" s="8">
        <v>0</v>
      </c>
      <c r="X1467" s="1">
        <f t="shared" ref="X1467" si="8455">N1467*S1467+P1467*S1470-O1467*T1467-Q1467*T1470</f>
        <v>5.8976274209643238</v>
      </c>
      <c r="Y1467" s="9">
        <f t="shared" ref="Y1467" si="8456">(N1467*T1467+O1467*S1467+P1467*T1470+Q1467*S1470)</f>
        <v>0</v>
      </c>
      <c r="Z1467" s="2">
        <f t="shared" ref="Z1467" si="8457">N1467*U1467+P1467*U1470-O1467*V1467-Q1467*V1470</f>
        <v>0</v>
      </c>
      <c r="AA1467" s="8">
        <f t="shared" ref="AA1467" si="8458">(N1467*V1467+O1467*U1467+P1467*V1470+Q1467*U1470)</f>
        <v>-0.96428628938986305</v>
      </c>
      <c r="AB1467" s="22"/>
      <c r="AC1467" s="1">
        <v>1</v>
      </c>
      <c r="AD1467" s="9">
        <v>0</v>
      </c>
      <c r="AE1467" s="2">
        <v>0</v>
      </c>
      <c r="AF1467" s="9">
        <f t="shared" ref="AF1467" si="8459">$B1467*$AE$9</f>
        <v>3.4048980000000002</v>
      </c>
      <c r="AH1467" s="1">
        <f t="shared" ref="AH1467" si="8460">X1467*AC1467+Z1467*AC1470-Y1467*AD1467-AA1467*AD1470</f>
        <v>5.8976274209643238</v>
      </c>
      <c r="AI1467" s="9">
        <f t="shared" ref="AI1467" si="8461">(X1467*AD1467+Y1467*AC1467+Z1467*AD1470+AA1467*AC1470)</f>
        <v>0</v>
      </c>
      <c r="AJ1467" s="2">
        <f t="shared" ref="AJ1467" si="8462">X1467*AE1467+Z1467*AE1470-Y1467*AF1467-AA1467*AF1470</f>
        <v>0</v>
      </c>
      <c r="AK1467" s="8">
        <f t="shared" ref="AK1467" si="8463">(X1467*AF1467+Y1467*AE1467+Z1467*AF1470+AA1467*AE1470)</f>
        <v>19.116533520996722</v>
      </c>
      <c r="AM1467" s="18">
        <v>1</v>
      </c>
      <c r="AN1467" s="25">
        <v>0</v>
      </c>
      <c r="AO1467" s="14">
        <v>0</v>
      </c>
      <c r="AP1467" s="24">
        <v>0</v>
      </c>
      <c r="AR1467" s="1">
        <f t="shared" ref="AR1467" si="8464">AH1467*AM1467+AJ1467*AM1470-AI1467*AN1467-AK1467*AN1470</f>
        <v>5.8976274209643238</v>
      </c>
      <c r="AS1467" s="9">
        <f t="shared" ref="AS1467" si="8465">(AH1467*AN1467+AI1467*AM1467+AJ1467*AN1470+AK1467*AM1470)</f>
        <v>19.116533520996722</v>
      </c>
      <c r="AT1467" s="2">
        <f t="shared" ref="AT1467" si="8466">AH1467*AO1467+AJ1467*AO1470-AI1467*AP1467-AK1467*AP1470</f>
        <v>0</v>
      </c>
      <c r="AU1467" s="8">
        <f t="shared" ref="AU1467" si="8467">(AH1467*AP1467+AI1467*AO1467+AJ1467*AP1470+AK1467*AO1470)</f>
        <v>19.116533520996722</v>
      </c>
      <c r="AW1467" s="30">
        <f t="shared" ref="AW1467" si="8468">20*LOG(((1+$AN$9)/$AN$9)/((AR1467+AR1470)^2+(AS1467+AS1470)^2)^0.5)</f>
        <v>-30.593935799442029</v>
      </c>
      <c r="AY1467" s="137">
        <f t="shared" ref="AY1467" si="8469">((AR1467^2+AS1467^2)^0.5)/((AR1470^2+AS1470^2)^0.5)</f>
        <v>0.30928337206825235</v>
      </c>
      <c r="AZ1467" s="13"/>
      <c r="BA1467" s="36"/>
      <c r="BB1467" s="36"/>
      <c r="BC1467" s="36"/>
      <c r="BD1467" s="36"/>
    </row>
    <row r="1468" spans="2:56" ht="18.600000000000001" customHeight="1" thickBot="1">
      <c r="D1468" s="3"/>
      <c r="G1468" s="4"/>
      <c r="I1468" s="3"/>
      <c r="L1468" s="4"/>
      <c r="N1468" s="3"/>
      <c r="Q1468" s="4"/>
      <c r="S1468" s="3"/>
      <c r="V1468" s="4"/>
      <c r="X1468" s="3"/>
      <c r="AA1468" s="4"/>
      <c r="AC1468" s="3"/>
      <c r="AF1468" s="4"/>
      <c r="AH1468" s="3"/>
      <c r="AK1468" s="4"/>
      <c r="AM1468" s="18"/>
      <c r="AN1468" s="14"/>
      <c r="AO1468" s="14"/>
      <c r="AP1468" s="19"/>
      <c r="AR1468" s="3"/>
      <c r="AU1468" s="4"/>
      <c r="AY1468" s="138"/>
      <c r="AZ1468" s="13"/>
      <c r="BA1468" s="36"/>
      <c r="BB1468" s="36"/>
      <c r="BC1468" s="36"/>
      <c r="BD1468" s="36"/>
    </row>
    <row r="1469" spans="2:56" ht="18.600000000000001" customHeight="1" thickBot="1">
      <c r="D1469" s="216" t="s">
        <v>87</v>
      </c>
      <c r="E1469" s="217"/>
      <c r="F1469" s="218" t="s">
        <v>88</v>
      </c>
      <c r="G1469" s="219"/>
      <c r="H1469" s="207"/>
      <c r="I1469" s="216" t="s">
        <v>89</v>
      </c>
      <c r="J1469" s="217"/>
      <c r="K1469" s="218" t="s">
        <v>90</v>
      </c>
      <c r="L1469" s="219"/>
      <c r="N1469" s="208" t="s">
        <v>7</v>
      </c>
      <c r="O1469" s="209"/>
      <c r="P1469" s="210" t="s">
        <v>8</v>
      </c>
      <c r="Q1469" s="211"/>
      <c r="S1469" s="216" t="s">
        <v>91</v>
      </c>
      <c r="T1469" s="217"/>
      <c r="U1469" s="218" t="s">
        <v>92</v>
      </c>
      <c r="V1469" s="219"/>
      <c r="W1469" s="22"/>
      <c r="X1469" s="208" t="s">
        <v>93</v>
      </c>
      <c r="Y1469" s="209"/>
      <c r="Z1469" s="210" t="s">
        <v>94</v>
      </c>
      <c r="AA1469" s="211"/>
      <c r="AB1469" s="22"/>
      <c r="AC1469" s="216" t="s">
        <v>3</v>
      </c>
      <c r="AD1469" s="217"/>
      <c r="AE1469" s="218" t="s">
        <v>2</v>
      </c>
      <c r="AF1469" s="219"/>
      <c r="AG1469" s="22"/>
      <c r="AH1469" s="208" t="s">
        <v>95</v>
      </c>
      <c r="AI1469" s="209"/>
      <c r="AJ1469" s="210" t="s">
        <v>96</v>
      </c>
      <c r="AK1469" s="211"/>
      <c r="AL1469" s="22"/>
      <c r="AM1469" s="216" t="s">
        <v>97</v>
      </c>
      <c r="AN1469" s="217"/>
      <c r="AO1469" s="218" t="s">
        <v>98</v>
      </c>
      <c r="AP1469" s="219"/>
      <c r="AR1469" s="208" t="s">
        <v>99</v>
      </c>
      <c r="AS1469" s="209"/>
      <c r="AT1469" s="210" t="s">
        <v>100</v>
      </c>
      <c r="AU1469" s="211"/>
      <c r="AW1469" s="48" t="s">
        <v>10</v>
      </c>
      <c r="AY1469" s="139" t="s">
        <v>47</v>
      </c>
      <c r="AZ1469" s="13"/>
      <c r="BA1469" s="36"/>
      <c r="BB1469" s="36"/>
      <c r="BC1469" s="36"/>
      <c r="BD1469" s="36"/>
    </row>
    <row r="1470" spans="2:56" ht="18.600000000000001" customHeight="1" thickTop="1" thickBot="1">
      <c r="D1470" s="1">
        <v>0</v>
      </c>
      <c r="E1470" s="8">
        <f t="shared" ref="E1470" si="8470">$E$9*$B1467</f>
        <v>2.3801820000000005</v>
      </c>
      <c r="F1470" s="2">
        <v>1</v>
      </c>
      <c r="G1470" s="8">
        <v>0</v>
      </c>
      <c r="I1470" s="1">
        <v>0</v>
      </c>
      <c r="J1470" s="9">
        <v>0</v>
      </c>
      <c r="K1470" s="2">
        <v>1</v>
      </c>
      <c r="L1470" s="8">
        <v>0</v>
      </c>
      <c r="N1470" s="1">
        <f t="shared" ref="N1470" si="8471">D1470*I1467+F1470*I1470-E1470*J1467-G1470*J1470</f>
        <v>0</v>
      </c>
      <c r="O1470" s="9">
        <f t="shared" ref="O1470" si="8472">(D1470*J1467+E1470*I1467+F1470*J1470+G1470*I1470)</f>
        <v>2.3801820000000005</v>
      </c>
      <c r="P1470" s="2">
        <f t="shared" ref="P1470" si="8473">D1470*K1467+F1470*K1470-E1470*L1467-G1470*L1470</f>
        <v>3.2951768688525434</v>
      </c>
      <c r="Q1470" s="8">
        <f t="shared" ref="Q1470" si="8474">(D1470*L1467+E1470*K1467+F1470*L1470+G1470*K1470)</f>
        <v>0</v>
      </c>
      <c r="S1470" s="1">
        <v>0</v>
      </c>
      <c r="T1470" s="8">
        <f t="shared" ref="T1470" si="8475">$T$9*$B1467</f>
        <v>5.0790180000000005</v>
      </c>
      <c r="U1470" s="2">
        <v>1</v>
      </c>
      <c r="V1470" s="8">
        <v>0</v>
      </c>
      <c r="X1470" s="1">
        <f t="shared" ref="X1470" si="8476">N1470*S1467+P1470*S1470-O1470*T1467-Q1470*T1470</f>
        <v>0</v>
      </c>
      <c r="Y1470" s="9">
        <f t="shared" ref="Y1470" si="8477">(N1470*T1467+O1470*S1467+P1470*T1470+Q1470*S1470)</f>
        <v>19.116444630085709</v>
      </c>
      <c r="Z1470" s="2">
        <f t="shared" ref="Z1470" si="8478">N1470*U1467+P1470*U1470-O1470*V1467-Q1470*V1470</f>
        <v>3.2951768688525434</v>
      </c>
      <c r="AA1470" s="8">
        <f t="shared" ref="AA1470" si="8479">(N1470*V1467+O1470*U1467+P1470*V1470+Q1470*U1470)</f>
        <v>0</v>
      </c>
      <c r="AB1470" s="22"/>
      <c r="AC1470" s="1">
        <v>0</v>
      </c>
      <c r="AD1470" s="9">
        <v>0</v>
      </c>
      <c r="AE1470" s="2">
        <v>1</v>
      </c>
      <c r="AF1470" s="8">
        <v>0</v>
      </c>
      <c r="AH1470" s="1">
        <f t="shared" ref="AH1470" si="8480">X1470*AC1467+Z1470*AC1470-Y1470*AD1467-AA1470*AD1470</f>
        <v>0</v>
      </c>
      <c r="AI1470" s="9">
        <f t="shared" ref="AI1470" si="8481">(X1470*AD1467+Y1470*AC1467+Z1470*AD1470+AA1470*AC1470)</f>
        <v>19.116444630085709</v>
      </c>
      <c r="AJ1470" s="2">
        <f t="shared" ref="AJ1470" si="8482">X1470*AE1467+Z1470*AE1470-Y1470*AF1467-AA1470*AF1470</f>
        <v>-61.794367219237039</v>
      </c>
      <c r="AK1470" s="8">
        <f t="shared" ref="AK1470" si="8483">(X1470*AF1467+Y1470*AE1467+Z1470*AF1470+AA1470*AE1470)</f>
        <v>0</v>
      </c>
      <c r="AM1470" s="20">
        <f t="shared" ref="AM1470" si="8484">1/$AN$9</f>
        <v>1</v>
      </c>
      <c r="AN1470" s="27">
        <v>0</v>
      </c>
      <c r="AO1470" s="21">
        <v>1</v>
      </c>
      <c r="AP1470" s="26">
        <v>0</v>
      </c>
      <c r="AR1470" s="1">
        <f t="shared" ref="AR1470" si="8485">AH1470*AM1467+AJ1470*AM1470-AI1470*AN1467-AK1470*AN1470</f>
        <v>-61.794367219237039</v>
      </c>
      <c r="AS1470" s="9">
        <f t="shared" ref="AS1470" si="8486">(AH1470*AN1467+AI1470*AM1467+AJ1470*AN1470+AK1470*AM1470)</f>
        <v>19.116444630085709</v>
      </c>
      <c r="AT1470" s="2">
        <f t="shared" ref="AT1470" si="8487">AH1470*AO1467+AJ1470*AO1470-AI1470*AP1467-AK1470*AP1470</f>
        <v>-61.794367219237039</v>
      </c>
      <c r="AU1470" s="8">
        <f t="shared" ref="AU1470" si="8488">(AH1470*AP1467+AI1470*AO1467+AJ1470*AP1470+AK1470*AO1470)</f>
        <v>0</v>
      </c>
      <c r="AW1470" s="49">
        <f t="shared" ref="AW1470" si="8489">(180/PI())*ATAN(-1*(AS1467/AR1467))</f>
        <v>-72.854521706940233</v>
      </c>
      <c r="AY1470" s="140">
        <f t="shared" ref="AY1470" si="8490">20*LOG(((1-(10^(AW1467/20)^2)*(1-((1-AY1467)/(1+AY1467))^2))^0.5))</f>
        <v>-2.7344923148972322E-3</v>
      </c>
      <c r="AZ1470" s="13"/>
      <c r="BA1470" s="36"/>
      <c r="BB1470" s="36"/>
      <c r="BC1470" s="36"/>
      <c r="BD1470" s="36"/>
    </row>
    <row r="1471" spans="2:56" ht="18.600000000000001" customHeight="1">
      <c r="AY1471" s="37"/>
    </row>
    <row r="1472" spans="2:56" ht="18.600000000000001" customHeight="1" thickBot="1">
      <c r="D1472" s="22" t="s">
        <v>60</v>
      </c>
      <c r="E1472" s="22"/>
      <c r="F1472" s="22"/>
      <c r="G1472" s="22"/>
      <c r="H1472" s="22"/>
      <c r="I1472" s="22" t="s">
        <v>61</v>
      </c>
      <c r="J1472" s="22"/>
      <c r="K1472" s="22"/>
      <c r="L1472" s="22"/>
      <c r="M1472" s="23"/>
      <c r="N1472" s="23"/>
      <c r="O1472" s="28" t="s">
        <v>62</v>
      </c>
      <c r="P1472" s="23"/>
      <c r="Q1472" s="23"/>
      <c r="R1472" s="23"/>
      <c r="S1472" s="22"/>
      <c r="T1472" s="22" t="s">
        <v>63</v>
      </c>
      <c r="U1472" s="23"/>
      <c r="V1472" s="23"/>
      <c r="W1472" s="23"/>
      <c r="X1472" s="23"/>
      <c r="Y1472" s="28" t="s">
        <v>64</v>
      </c>
      <c r="Z1472" s="23"/>
      <c r="AA1472" s="23"/>
      <c r="AB1472" s="23"/>
      <c r="AC1472" s="28" t="s">
        <v>65</v>
      </c>
      <c r="AD1472" s="22"/>
      <c r="AE1472" s="22"/>
      <c r="AF1472" s="22"/>
      <c r="AG1472" s="22"/>
      <c r="AH1472" s="23"/>
      <c r="AI1472" s="28" t="s">
        <v>66</v>
      </c>
      <c r="AJ1472" s="23"/>
      <c r="AK1472" s="23"/>
      <c r="AL1472" s="22"/>
      <c r="AM1472" s="28" t="s">
        <v>67</v>
      </c>
      <c r="AN1472" s="22"/>
      <c r="AO1472" s="23"/>
      <c r="AP1472" s="23"/>
      <c r="AQ1472" s="23"/>
      <c r="AR1472" s="23"/>
      <c r="AS1472" s="28" t="s">
        <v>68</v>
      </c>
      <c r="AT1472" s="23"/>
      <c r="AU1472" s="23"/>
    </row>
    <row r="1473" spans="2:56" ht="18.600000000000001" customHeight="1" thickBot="1">
      <c r="B1473" s="11"/>
      <c r="D1473" s="212" t="s">
        <v>69</v>
      </c>
      <c r="E1473" s="213"/>
      <c r="F1473" s="214" t="s">
        <v>70</v>
      </c>
      <c r="G1473" s="215"/>
      <c r="H1473" s="207"/>
      <c r="I1473" s="212" t="s">
        <v>71</v>
      </c>
      <c r="J1473" s="213"/>
      <c r="K1473" s="214" t="s">
        <v>72</v>
      </c>
      <c r="L1473" s="215"/>
      <c r="M1473" s="23"/>
      <c r="N1473" s="208" t="s">
        <v>73</v>
      </c>
      <c r="O1473" s="209"/>
      <c r="P1473" s="210" t="s">
        <v>74</v>
      </c>
      <c r="Q1473" s="211"/>
      <c r="R1473" s="23"/>
      <c r="S1473" s="212" t="s">
        <v>75</v>
      </c>
      <c r="T1473" s="213"/>
      <c r="U1473" s="214" t="s">
        <v>76</v>
      </c>
      <c r="V1473" s="215"/>
      <c r="W1473" s="22"/>
      <c r="X1473" s="208" t="s">
        <v>77</v>
      </c>
      <c r="Y1473" s="209"/>
      <c r="Z1473" s="210" t="s">
        <v>78</v>
      </c>
      <c r="AA1473" s="211"/>
      <c r="AB1473" s="22"/>
      <c r="AC1473" s="212" t="s">
        <v>79</v>
      </c>
      <c r="AD1473" s="213"/>
      <c r="AE1473" s="214" t="s">
        <v>80</v>
      </c>
      <c r="AF1473" s="215"/>
      <c r="AG1473" s="22"/>
      <c r="AH1473" s="208" t="s">
        <v>81</v>
      </c>
      <c r="AI1473" s="209"/>
      <c r="AJ1473" s="210" t="s">
        <v>82</v>
      </c>
      <c r="AK1473" s="211"/>
      <c r="AL1473" s="22"/>
      <c r="AM1473" s="212" t="s">
        <v>83</v>
      </c>
      <c r="AN1473" s="213"/>
      <c r="AO1473" s="214" t="s">
        <v>84</v>
      </c>
      <c r="AP1473" s="215"/>
      <c r="AQ1473" s="23"/>
      <c r="AR1473" s="208" t="s">
        <v>85</v>
      </c>
      <c r="AS1473" s="209"/>
      <c r="AT1473" s="210" t="s">
        <v>86</v>
      </c>
      <c r="AU1473" s="211"/>
      <c r="AW1473" s="29" t="s">
        <v>4</v>
      </c>
      <c r="AY1473" s="136" t="s">
        <v>46</v>
      </c>
      <c r="AZ1473" s="13"/>
      <c r="BA1473" s="36"/>
      <c r="BB1473" s="36"/>
      <c r="BC1473" s="36"/>
      <c r="BD1473" s="36"/>
    </row>
    <row r="1474" spans="2:56" ht="18.600000000000001" customHeight="1" thickTop="1" thickBot="1">
      <c r="B1474" s="40">
        <v>4.22</v>
      </c>
      <c r="D1474" s="1">
        <v>1</v>
      </c>
      <c r="E1474" s="7">
        <v>0</v>
      </c>
      <c r="F1474" s="2">
        <v>0</v>
      </c>
      <c r="G1474" s="8">
        <v>0</v>
      </c>
      <c r="I1474" s="1">
        <v>1</v>
      </c>
      <c r="J1474" s="9">
        <v>0</v>
      </c>
      <c r="K1474" s="2">
        <v>0</v>
      </c>
      <c r="L1474" s="9">
        <f t="shared" ref="L1474" si="8491">IF(0=(1-$J$9*$K$9*$B1474^2),10^14,$B1474*$K$9/(1-$J$9*$K$9*$B1474^2))</f>
        <v>-0.95756256657197658</v>
      </c>
      <c r="N1474" s="1">
        <f t="shared" ref="N1474" si="8492">D1474*I1474+F1474*I1477-E1474*J1474-G1474*J1477</f>
        <v>1</v>
      </c>
      <c r="O1474" s="9">
        <f t="shared" ref="O1474" si="8493">(D1474*J1474+E1474*I1474+F1474*J1477+G1474*I1477)</f>
        <v>0</v>
      </c>
      <c r="P1474" s="2">
        <f t="shared" ref="P1474" si="8494">D1474*K1474+F1474*K1477-E1474*L1474-G1474*L1477</f>
        <v>0</v>
      </c>
      <c r="Q1474" s="8">
        <f t="shared" ref="Q1474" si="8495">(D1474*L1474+E1474*K1474+F1474*L1477+G1474*K1477)</f>
        <v>-0.95756256657197658</v>
      </c>
      <c r="S1474" s="1">
        <v>1</v>
      </c>
      <c r="T1474" s="7">
        <v>0</v>
      </c>
      <c r="U1474" s="2">
        <v>0</v>
      </c>
      <c r="V1474" s="8">
        <v>0</v>
      </c>
      <c r="X1474" s="1">
        <f t="shared" ref="X1474" si="8496">N1474*S1474+P1474*S1477-O1474*T1474-Q1474*T1477</f>
        <v>5.8866369284678628</v>
      </c>
      <c r="Y1474" s="9">
        <f t="shared" ref="Y1474" si="8497">(N1474*T1474+O1474*S1474+P1474*T1477+Q1474*S1477)</f>
        <v>0</v>
      </c>
      <c r="Z1474" s="2">
        <f t="shared" ref="Z1474" si="8498">N1474*U1474+P1474*U1477-O1474*V1474-Q1474*V1477</f>
        <v>0</v>
      </c>
      <c r="AA1474" s="8">
        <f t="shared" ref="AA1474" si="8499">(N1474*V1474+O1474*U1474+P1474*V1477+Q1474*U1477)</f>
        <v>-0.95756256657197658</v>
      </c>
      <c r="AB1474" s="22"/>
      <c r="AC1474" s="1">
        <v>1</v>
      </c>
      <c r="AD1474" s="9">
        <v>0</v>
      </c>
      <c r="AE1474" s="2">
        <v>0</v>
      </c>
      <c r="AF1474" s="9">
        <f t="shared" ref="AF1474" si="8500">$B1474*$AE$9</f>
        <v>3.4211117999999998</v>
      </c>
      <c r="AH1474" s="1">
        <f t="shared" ref="AH1474" si="8501">X1474*AC1474+Z1474*AC1477-Y1474*AD1474-AA1474*AD1477</f>
        <v>5.8866369284678628</v>
      </c>
      <c r="AI1474" s="9">
        <f t="shared" ref="AI1474" si="8502">(X1474*AD1474+Y1474*AC1474+Z1474*AD1477+AA1474*AC1477)</f>
        <v>0</v>
      </c>
      <c r="AJ1474" s="2">
        <f t="shared" ref="AJ1474" si="8503">X1474*AE1474+Z1474*AE1477-Y1474*AF1474-AA1474*AF1477</f>
        <v>0</v>
      </c>
      <c r="AK1474" s="8">
        <f t="shared" ref="AK1474" si="8504">(X1474*AF1474+Y1474*AE1474+Z1474*AF1477+AA1474*AE1477)</f>
        <v>19.181280491725182</v>
      </c>
      <c r="AM1474" s="18">
        <v>1</v>
      </c>
      <c r="AN1474" s="25">
        <v>0</v>
      </c>
      <c r="AO1474" s="14">
        <v>0</v>
      </c>
      <c r="AP1474" s="24">
        <v>0</v>
      </c>
      <c r="AR1474" s="1">
        <f t="shared" ref="AR1474" si="8505">AH1474*AM1474+AJ1474*AM1477-AI1474*AN1474-AK1474*AN1477</f>
        <v>5.8866369284678628</v>
      </c>
      <c r="AS1474" s="9">
        <f t="shared" ref="AS1474" si="8506">(AH1474*AN1474+AI1474*AM1474+AJ1474*AN1477+AK1474*AM1477)</f>
        <v>19.181280491725182</v>
      </c>
      <c r="AT1474" s="2">
        <f t="shared" ref="AT1474" si="8507">AH1474*AO1474+AJ1474*AO1477-AI1474*AP1474-AK1474*AP1477</f>
        <v>0</v>
      </c>
      <c r="AU1474" s="8">
        <f t="shared" ref="AU1474" si="8508">(AH1474*AP1474+AI1474*AO1474+AJ1474*AP1477+AK1474*AO1477)</f>
        <v>19.181280491725182</v>
      </c>
      <c r="AW1474" s="30">
        <f t="shared" ref="AW1474" si="8509">20*LOG(((1+$AN$9)/$AN$9)/((AR1474+AR1477)^2+(AS1474+AS1477)^2)^0.5)</f>
        <v>-30.661061511922728</v>
      </c>
      <c r="AY1474" s="137">
        <f t="shared" ref="AY1474" si="8510">((AR1474^2+AS1474^2)^0.5)/((AR1477^2+AS1477^2)^0.5)</f>
        <v>0.30766046102503675</v>
      </c>
      <c r="AZ1474" s="13"/>
      <c r="BA1474" s="36"/>
      <c r="BB1474" s="36"/>
      <c r="BC1474" s="36"/>
      <c r="BD1474" s="36"/>
    </row>
    <row r="1475" spans="2:56" ht="18.600000000000001" customHeight="1" thickBot="1">
      <c r="D1475" s="3"/>
      <c r="G1475" s="4"/>
      <c r="I1475" s="3"/>
      <c r="L1475" s="4"/>
      <c r="N1475" s="3"/>
      <c r="Q1475" s="4"/>
      <c r="S1475" s="3"/>
      <c r="V1475" s="4"/>
      <c r="X1475" s="3"/>
      <c r="AA1475" s="4"/>
      <c r="AC1475" s="3"/>
      <c r="AF1475" s="4"/>
      <c r="AH1475" s="3"/>
      <c r="AK1475" s="4"/>
      <c r="AM1475" s="18"/>
      <c r="AN1475" s="14"/>
      <c r="AO1475" s="14"/>
      <c r="AP1475" s="19"/>
      <c r="AR1475" s="3"/>
      <c r="AU1475" s="4"/>
      <c r="AY1475" s="138"/>
      <c r="AZ1475" s="13"/>
      <c r="BA1475" s="36"/>
      <c r="BB1475" s="36"/>
      <c r="BC1475" s="36"/>
      <c r="BD1475" s="36"/>
    </row>
    <row r="1476" spans="2:56" ht="18.600000000000001" customHeight="1" thickBot="1">
      <c r="D1476" s="216" t="s">
        <v>87</v>
      </c>
      <c r="E1476" s="217"/>
      <c r="F1476" s="218" t="s">
        <v>88</v>
      </c>
      <c r="G1476" s="219"/>
      <c r="H1476" s="207"/>
      <c r="I1476" s="216" t="s">
        <v>89</v>
      </c>
      <c r="J1476" s="217"/>
      <c r="K1476" s="218" t="s">
        <v>90</v>
      </c>
      <c r="L1476" s="219"/>
      <c r="N1476" s="208" t="s">
        <v>7</v>
      </c>
      <c r="O1476" s="209"/>
      <c r="P1476" s="210" t="s">
        <v>8</v>
      </c>
      <c r="Q1476" s="211"/>
      <c r="S1476" s="216" t="s">
        <v>91</v>
      </c>
      <c r="T1476" s="217"/>
      <c r="U1476" s="218" t="s">
        <v>92</v>
      </c>
      <c r="V1476" s="219"/>
      <c r="W1476" s="22"/>
      <c r="X1476" s="208" t="s">
        <v>93</v>
      </c>
      <c r="Y1476" s="209"/>
      <c r="Z1476" s="210" t="s">
        <v>94</v>
      </c>
      <c r="AA1476" s="211"/>
      <c r="AB1476" s="22"/>
      <c r="AC1476" s="216" t="s">
        <v>3</v>
      </c>
      <c r="AD1476" s="217"/>
      <c r="AE1476" s="218" t="s">
        <v>2</v>
      </c>
      <c r="AF1476" s="219"/>
      <c r="AG1476" s="22"/>
      <c r="AH1476" s="208" t="s">
        <v>95</v>
      </c>
      <c r="AI1476" s="209"/>
      <c r="AJ1476" s="210" t="s">
        <v>96</v>
      </c>
      <c r="AK1476" s="211"/>
      <c r="AL1476" s="22"/>
      <c r="AM1476" s="216" t="s">
        <v>97</v>
      </c>
      <c r="AN1476" s="217"/>
      <c r="AO1476" s="218" t="s">
        <v>98</v>
      </c>
      <c r="AP1476" s="219"/>
      <c r="AR1476" s="208" t="s">
        <v>99</v>
      </c>
      <c r="AS1476" s="209"/>
      <c r="AT1476" s="210" t="s">
        <v>100</v>
      </c>
      <c r="AU1476" s="211"/>
      <c r="AW1476" s="48" t="s">
        <v>10</v>
      </c>
      <c r="AY1476" s="139" t="s">
        <v>47</v>
      </c>
      <c r="AZ1476" s="13"/>
      <c r="BA1476" s="36"/>
      <c r="BB1476" s="36"/>
      <c r="BC1476" s="36"/>
      <c r="BD1476" s="36"/>
    </row>
    <row r="1477" spans="2:56" ht="18.600000000000001" customHeight="1" thickTop="1" thickBot="1">
      <c r="D1477" s="1">
        <v>0</v>
      </c>
      <c r="E1477" s="8">
        <f t="shared" ref="E1477" si="8511">$E$9*$B1474</f>
        <v>2.3915161999999999</v>
      </c>
      <c r="F1477" s="2">
        <v>1</v>
      </c>
      <c r="G1477" s="8">
        <v>0</v>
      </c>
      <c r="I1477" s="1">
        <v>0</v>
      </c>
      <c r="J1477" s="9">
        <v>0</v>
      </c>
      <c r="K1477" s="2">
        <v>1</v>
      </c>
      <c r="L1477" s="8">
        <v>0</v>
      </c>
      <c r="N1477" s="1">
        <f t="shared" ref="N1477" si="8512">D1477*I1474+F1477*I1477-E1477*J1474-G1477*J1477</f>
        <v>0</v>
      </c>
      <c r="O1477" s="9">
        <f t="shared" ref="O1477" si="8513">(D1477*J1474+E1477*I1474+F1477*J1477+G1477*I1477)</f>
        <v>2.3915161999999999</v>
      </c>
      <c r="P1477" s="2">
        <f t="shared" ref="P1477" si="8514">D1477*K1474+F1477*K1477-E1477*L1474-G1477*L1477</f>
        <v>3.2900263904704605</v>
      </c>
      <c r="Q1477" s="8">
        <f t="shared" ref="Q1477" si="8515">(D1477*L1474+E1477*K1474+F1477*L1477+G1477*K1477)</f>
        <v>0</v>
      </c>
      <c r="S1477" s="1">
        <v>0</v>
      </c>
      <c r="T1477" s="8">
        <f t="shared" ref="T1477" si="8516">$T$9*$B1474</f>
        <v>5.1032037999999993</v>
      </c>
      <c r="U1477" s="2">
        <v>1</v>
      </c>
      <c r="V1477" s="8">
        <v>0</v>
      </c>
      <c r="X1477" s="1">
        <f t="shared" ref="X1477" si="8517">N1477*S1474+P1477*S1477-O1477*T1474-Q1477*T1477</f>
        <v>0</v>
      </c>
      <c r="Y1477" s="9">
        <f t="shared" ref="Y1477" si="8518">(N1477*T1474+O1477*S1474+P1477*T1477+Q1477*S1477)</f>
        <v>19.181191377949133</v>
      </c>
      <c r="Z1477" s="2">
        <f t="shared" ref="Z1477" si="8519">N1477*U1474+P1477*U1477-O1477*V1474-Q1477*V1477</f>
        <v>3.2900263904704605</v>
      </c>
      <c r="AA1477" s="8">
        <f t="shared" ref="AA1477" si="8520">(N1477*V1474+O1477*U1474+P1477*V1477+Q1477*U1477)</f>
        <v>0</v>
      </c>
      <c r="AB1477" s="22"/>
      <c r="AC1477" s="1">
        <v>0</v>
      </c>
      <c r="AD1477" s="9">
        <v>0</v>
      </c>
      <c r="AE1477" s="2">
        <v>1</v>
      </c>
      <c r="AF1477" s="8">
        <v>0</v>
      </c>
      <c r="AH1477" s="1">
        <f t="shared" ref="AH1477" si="8521">X1477*AC1474+Z1477*AC1477-Y1477*AD1474-AA1477*AD1477</f>
        <v>0</v>
      </c>
      <c r="AI1477" s="9">
        <f t="shared" ref="AI1477" si="8522">(X1477*AD1474+Y1477*AC1474+Z1477*AD1477+AA1477*AC1477)</f>
        <v>19.181191377949133</v>
      </c>
      <c r="AJ1477" s="2">
        <f t="shared" ref="AJ1477" si="8523">X1477*AE1474+Z1477*AE1477-Y1477*AF1474-AA1477*AF1477</f>
        <v>-62.330973770689582</v>
      </c>
      <c r="AK1477" s="8">
        <f t="shared" ref="AK1477" si="8524">(X1477*AF1474+Y1477*AE1474+Z1477*AF1477+AA1477*AE1477)</f>
        <v>0</v>
      </c>
      <c r="AM1477" s="20">
        <f t="shared" ref="AM1477" si="8525">1/$AN$9</f>
        <v>1</v>
      </c>
      <c r="AN1477" s="27">
        <v>0</v>
      </c>
      <c r="AO1477" s="21">
        <v>1</v>
      </c>
      <c r="AP1477" s="26">
        <v>0</v>
      </c>
      <c r="AR1477" s="1">
        <f t="shared" ref="AR1477" si="8526">AH1477*AM1474+AJ1477*AM1477-AI1477*AN1474-AK1477*AN1477</f>
        <v>-62.330973770689582</v>
      </c>
      <c r="AS1477" s="9">
        <f t="shared" ref="AS1477" si="8527">(AH1477*AN1474+AI1477*AM1474+AJ1477*AN1477+AK1477*AM1477)</f>
        <v>19.181191377949133</v>
      </c>
      <c r="AT1477" s="2">
        <f t="shared" ref="AT1477" si="8528">AH1477*AO1474+AJ1477*AO1477-AI1477*AP1474-AK1477*AP1477</f>
        <v>-62.330973770689582</v>
      </c>
      <c r="AU1477" s="8">
        <f t="shared" ref="AU1477" si="8529">(AH1477*AP1474+AI1477*AO1474+AJ1477*AP1477+AK1477*AO1477)</f>
        <v>0</v>
      </c>
      <c r="AW1477" s="49">
        <f t="shared" ref="AW1477" si="8530">(180/PI())*ATAN(-1*(AS1474/AR1474))</f>
        <v>-72.939017700492144</v>
      </c>
      <c r="AY1477" s="140">
        <f t="shared" ref="AY1477" si="8531">20*LOG(((1-(10^(AW1474/20)^2)*(1-((1-AY1474)/(1+AY1474))^2))^0.5))</f>
        <v>-2.6850606452310695E-3</v>
      </c>
      <c r="AZ1477" s="13"/>
      <c r="BA1477" s="36"/>
      <c r="BB1477" s="36"/>
      <c r="BC1477" s="36"/>
      <c r="BD1477" s="36"/>
    </row>
    <row r="1478" spans="2:56" ht="18.600000000000001" customHeight="1">
      <c r="AY1478" s="37"/>
    </row>
    <row r="1479" spans="2:56" ht="18.600000000000001" customHeight="1" thickBot="1">
      <c r="D1479" s="22" t="s">
        <v>60</v>
      </c>
      <c r="E1479" s="22"/>
      <c r="F1479" s="22"/>
      <c r="G1479" s="22"/>
      <c r="H1479" s="22"/>
      <c r="I1479" s="22" t="s">
        <v>61</v>
      </c>
      <c r="J1479" s="22"/>
      <c r="K1479" s="22"/>
      <c r="L1479" s="22"/>
      <c r="M1479" s="23"/>
      <c r="N1479" s="23"/>
      <c r="O1479" s="28" t="s">
        <v>62</v>
      </c>
      <c r="P1479" s="23"/>
      <c r="Q1479" s="23"/>
      <c r="R1479" s="23"/>
      <c r="S1479" s="22"/>
      <c r="T1479" s="22" t="s">
        <v>63</v>
      </c>
      <c r="U1479" s="23"/>
      <c r="V1479" s="23"/>
      <c r="W1479" s="23"/>
      <c r="X1479" s="23"/>
      <c r="Y1479" s="28" t="s">
        <v>64</v>
      </c>
      <c r="Z1479" s="23"/>
      <c r="AA1479" s="23"/>
      <c r="AB1479" s="23"/>
      <c r="AC1479" s="28" t="s">
        <v>65</v>
      </c>
      <c r="AD1479" s="22"/>
      <c r="AE1479" s="22"/>
      <c r="AF1479" s="22"/>
      <c r="AG1479" s="22"/>
      <c r="AH1479" s="23"/>
      <c r="AI1479" s="28" t="s">
        <v>66</v>
      </c>
      <c r="AJ1479" s="23"/>
      <c r="AK1479" s="23"/>
      <c r="AL1479" s="22"/>
      <c r="AM1479" s="28" t="s">
        <v>67</v>
      </c>
      <c r="AN1479" s="22"/>
      <c r="AO1479" s="23"/>
      <c r="AP1479" s="23"/>
      <c r="AQ1479" s="23"/>
      <c r="AR1479" s="23"/>
      <c r="AS1479" s="28" t="s">
        <v>68</v>
      </c>
      <c r="AT1479" s="23"/>
      <c r="AU1479" s="23"/>
    </row>
    <row r="1480" spans="2:56" ht="18.600000000000001" customHeight="1" thickBot="1">
      <c r="B1480" s="11"/>
      <c r="D1480" s="212" t="s">
        <v>69</v>
      </c>
      <c r="E1480" s="213"/>
      <c r="F1480" s="214" t="s">
        <v>70</v>
      </c>
      <c r="G1480" s="215"/>
      <c r="H1480" s="207"/>
      <c r="I1480" s="212" t="s">
        <v>71</v>
      </c>
      <c r="J1480" s="213"/>
      <c r="K1480" s="214" t="s">
        <v>72</v>
      </c>
      <c r="L1480" s="215"/>
      <c r="M1480" s="23"/>
      <c r="N1480" s="208" t="s">
        <v>73</v>
      </c>
      <c r="O1480" s="209"/>
      <c r="P1480" s="210" t="s">
        <v>74</v>
      </c>
      <c r="Q1480" s="211"/>
      <c r="R1480" s="23"/>
      <c r="S1480" s="212" t="s">
        <v>75</v>
      </c>
      <c r="T1480" s="213"/>
      <c r="U1480" s="214" t="s">
        <v>76</v>
      </c>
      <c r="V1480" s="215"/>
      <c r="W1480" s="22"/>
      <c r="X1480" s="208" t="s">
        <v>77</v>
      </c>
      <c r="Y1480" s="209"/>
      <c r="Z1480" s="210" t="s">
        <v>78</v>
      </c>
      <c r="AA1480" s="211"/>
      <c r="AB1480" s="22"/>
      <c r="AC1480" s="212" t="s">
        <v>79</v>
      </c>
      <c r="AD1480" s="213"/>
      <c r="AE1480" s="214" t="s">
        <v>80</v>
      </c>
      <c r="AF1480" s="215"/>
      <c r="AG1480" s="22"/>
      <c r="AH1480" s="208" t="s">
        <v>81</v>
      </c>
      <c r="AI1480" s="209"/>
      <c r="AJ1480" s="210" t="s">
        <v>82</v>
      </c>
      <c r="AK1480" s="211"/>
      <c r="AL1480" s="22"/>
      <c r="AM1480" s="212" t="s">
        <v>83</v>
      </c>
      <c r="AN1480" s="213"/>
      <c r="AO1480" s="214" t="s">
        <v>84</v>
      </c>
      <c r="AP1480" s="215"/>
      <c r="AQ1480" s="23"/>
      <c r="AR1480" s="208" t="s">
        <v>85</v>
      </c>
      <c r="AS1480" s="209"/>
      <c r="AT1480" s="210" t="s">
        <v>86</v>
      </c>
      <c r="AU1480" s="211"/>
      <c r="AW1480" s="29" t="s">
        <v>4</v>
      </c>
      <c r="AY1480" s="136" t="s">
        <v>46</v>
      </c>
      <c r="AZ1480" s="13"/>
      <c r="BA1480" s="36"/>
      <c r="BB1480" s="36"/>
      <c r="BC1480" s="36"/>
      <c r="BD1480" s="36"/>
    </row>
    <row r="1481" spans="2:56" ht="18.600000000000001" customHeight="1" thickTop="1" thickBot="1">
      <c r="B1481" s="40">
        <v>4.24</v>
      </c>
      <c r="D1481" s="1">
        <v>1</v>
      </c>
      <c r="E1481" s="7">
        <v>0</v>
      </c>
      <c r="F1481" s="2">
        <v>0</v>
      </c>
      <c r="G1481" s="8">
        <v>0</v>
      </c>
      <c r="I1481" s="1">
        <v>1</v>
      </c>
      <c r="J1481" s="9">
        <v>0</v>
      </c>
      <c r="K1481" s="2">
        <v>0</v>
      </c>
      <c r="L1481" s="9">
        <f t="shared" ref="L1481" si="8532">IF(0=(1-$J$9*$K$9*$B1481^2),10^14,$B1481*$K$9/(1-$J$9*$K$9*$B1481^2))</f>
        <v>-0.95094193247742687</v>
      </c>
      <c r="N1481" s="1">
        <f t="shared" ref="N1481" si="8533">D1481*I1481+F1481*I1484-E1481*J1481-G1481*J1484</f>
        <v>1</v>
      </c>
      <c r="O1481" s="9">
        <f t="shared" ref="O1481" si="8534">(D1481*J1481+E1481*I1481+F1481*J1484+G1481*I1484)</f>
        <v>0</v>
      </c>
      <c r="P1481" s="2">
        <f t="shared" ref="P1481" si="8535">D1481*K1481+F1481*K1484-E1481*L1481-G1481*L1484</f>
        <v>0</v>
      </c>
      <c r="Q1481" s="8">
        <f t="shared" ref="Q1481" si="8536">(D1481*L1481+E1481*K1481+F1481*L1484+G1481*K1484)</f>
        <v>-0.95094193247742687</v>
      </c>
      <c r="S1481" s="1">
        <v>1</v>
      </c>
      <c r="T1481" s="7">
        <v>0</v>
      </c>
      <c r="U1481" s="2">
        <v>0</v>
      </c>
      <c r="V1481" s="8">
        <v>0</v>
      </c>
      <c r="X1481" s="1">
        <f t="shared" ref="X1481" si="8537">N1481*S1481+P1481*S1484-O1481*T1481-Q1481*T1484</f>
        <v>5.8758497747886604</v>
      </c>
      <c r="Y1481" s="9">
        <f t="shared" ref="Y1481" si="8538">(N1481*T1481+O1481*S1481+P1481*T1484+Q1481*S1484)</f>
        <v>0</v>
      </c>
      <c r="Z1481" s="2">
        <f t="shared" ref="Z1481" si="8539">N1481*U1481+P1481*U1484-O1481*V1481-Q1481*V1484</f>
        <v>0</v>
      </c>
      <c r="AA1481" s="8">
        <f t="shared" ref="AA1481" si="8540">(N1481*V1481+O1481*U1481+P1481*V1484+Q1481*U1484)</f>
        <v>-0.95094193247742687</v>
      </c>
      <c r="AB1481" s="22"/>
      <c r="AC1481" s="1">
        <v>1</v>
      </c>
      <c r="AD1481" s="9">
        <v>0</v>
      </c>
      <c r="AE1481" s="2">
        <v>0</v>
      </c>
      <c r="AF1481" s="9">
        <f t="shared" ref="AF1481" si="8541">$B1481*$AE$9</f>
        <v>3.4373256000000003</v>
      </c>
      <c r="AH1481" s="1">
        <f t="shared" ref="AH1481" si="8542">X1481*AC1481+Z1481*AC1484-Y1481*AD1481-AA1481*AD1484</f>
        <v>5.8758497747886604</v>
      </c>
      <c r="AI1481" s="9">
        <f t="shared" ref="AI1481" si="8543">(X1481*AD1481+Y1481*AC1481+Z1481*AD1484+AA1481*AC1484)</f>
        <v>0</v>
      </c>
      <c r="AJ1481" s="2">
        <f t="shared" ref="AJ1481" si="8544">X1481*AE1481+Z1481*AE1484-Y1481*AF1481-AA1481*AF1484</f>
        <v>0</v>
      </c>
      <c r="AK1481" s="8">
        <f t="shared" ref="AK1481" si="8545">(X1481*AF1481+Y1481*AE1481+Z1481*AF1484+AA1481*AE1484)</f>
        <v>19.246266920157872</v>
      </c>
      <c r="AM1481" s="18">
        <v>1</v>
      </c>
      <c r="AN1481" s="25">
        <v>0</v>
      </c>
      <c r="AO1481" s="14">
        <v>0</v>
      </c>
      <c r="AP1481" s="24">
        <v>0</v>
      </c>
      <c r="AR1481" s="1">
        <f t="shared" ref="AR1481" si="8546">AH1481*AM1481+AJ1481*AM1484-AI1481*AN1481-AK1481*AN1484</f>
        <v>5.8758497747886604</v>
      </c>
      <c r="AS1481" s="9">
        <f t="shared" ref="AS1481" si="8547">(AH1481*AN1481+AI1481*AM1481+AJ1481*AN1484+AK1481*AM1484)</f>
        <v>19.246266920157872</v>
      </c>
      <c r="AT1481" s="2">
        <f t="shared" ref="AT1481" si="8548">AH1481*AO1481+AJ1481*AO1484-AI1481*AP1481-AK1481*AP1484</f>
        <v>0</v>
      </c>
      <c r="AU1481" s="8">
        <f t="shared" ref="AU1481" si="8549">(AH1481*AP1481+AI1481*AO1481+AJ1481*AP1484+AK1481*AO1484)</f>
        <v>19.246266920157872</v>
      </c>
      <c r="AW1481" s="30">
        <f t="shared" ref="AW1481" si="8550">20*LOG(((1+$AN$9)/$AN$9)/((AR1481+AR1484)^2+(AS1481+AS1484)^2)^0.5)</f>
        <v>-30.728055489758077</v>
      </c>
      <c r="AY1481" s="137">
        <f t="shared" ref="AY1481" si="8551">((AR1481^2+AS1481^2)^0.5)/((AR1484^2+AS1484^2)^0.5)</f>
        <v>0.30605528394277243</v>
      </c>
      <c r="AZ1481" s="13"/>
      <c r="BA1481" s="36"/>
      <c r="BB1481" s="36"/>
      <c r="BC1481" s="36"/>
      <c r="BD1481" s="36"/>
    </row>
    <row r="1482" spans="2:56" ht="18.600000000000001" customHeight="1" thickBot="1">
      <c r="D1482" s="3"/>
      <c r="G1482" s="4"/>
      <c r="I1482" s="3"/>
      <c r="L1482" s="4"/>
      <c r="N1482" s="3"/>
      <c r="Q1482" s="4"/>
      <c r="S1482" s="3"/>
      <c r="V1482" s="4"/>
      <c r="X1482" s="3"/>
      <c r="AA1482" s="4"/>
      <c r="AC1482" s="3"/>
      <c r="AF1482" s="4"/>
      <c r="AH1482" s="3"/>
      <c r="AK1482" s="4"/>
      <c r="AM1482" s="18"/>
      <c r="AN1482" s="14"/>
      <c r="AO1482" s="14"/>
      <c r="AP1482" s="19"/>
      <c r="AR1482" s="3"/>
      <c r="AU1482" s="4"/>
      <c r="AY1482" s="138"/>
      <c r="AZ1482" s="13"/>
      <c r="BA1482" s="36"/>
      <c r="BB1482" s="36"/>
      <c r="BC1482" s="36"/>
      <c r="BD1482" s="36"/>
    </row>
    <row r="1483" spans="2:56" ht="18.600000000000001" customHeight="1" thickBot="1">
      <c r="D1483" s="216" t="s">
        <v>87</v>
      </c>
      <c r="E1483" s="217"/>
      <c r="F1483" s="218" t="s">
        <v>88</v>
      </c>
      <c r="G1483" s="219"/>
      <c r="H1483" s="207"/>
      <c r="I1483" s="216" t="s">
        <v>89</v>
      </c>
      <c r="J1483" s="217"/>
      <c r="K1483" s="218" t="s">
        <v>90</v>
      </c>
      <c r="L1483" s="219"/>
      <c r="N1483" s="208" t="s">
        <v>7</v>
      </c>
      <c r="O1483" s="209"/>
      <c r="P1483" s="210" t="s">
        <v>8</v>
      </c>
      <c r="Q1483" s="211"/>
      <c r="S1483" s="216" t="s">
        <v>91</v>
      </c>
      <c r="T1483" s="217"/>
      <c r="U1483" s="218" t="s">
        <v>92</v>
      </c>
      <c r="V1483" s="219"/>
      <c r="W1483" s="22"/>
      <c r="X1483" s="208" t="s">
        <v>93</v>
      </c>
      <c r="Y1483" s="209"/>
      <c r="Z1483" s="210" t="s">
        <v>94</v>
      </c>
      <c r="AA1483" s="211"/>
      <c r="AB1483" s="22"/>
      <c r="AC1483" s="216" t="s">
        <v>3</v>
      </c>
      <c r="AD1483" s="217"/>
      <c r="AE1483" s="218" t="s">
        <v>2</v>
      </c>
      <c r="AF1483" s="219"/>
      <c r="AG1483" s="22"/>
      <c r="AH1483" s="208" t="s">
        <v>95</v>
      </c>
      <c r="AI1483" s="209"/>
      <c r="AJ1483" s="210" t="s">
        <v>96</v>
      </c>
      <c r="AK1483" s="211"/>
      <c r="AL1483" s="22"/>
      <c r="AM1483" s="216" t="s">
        <v>97</v>
      </c>
      <c r="AN1483" s="217"/>
      <c r="AO1483" s="218" t="s">
        <v>98</v>
      </c>
      <c r="AP1483" s="219"/>
      <c r="AR1483" s="208" t="s">
        <v>99</v>
      </c>
      <c r="AS1483" s="209"/>
      <c r="AT1483" s="210" t="s">
        <v>100</v>
      </c>
      <c r="AU1483" s="211"/>
      <c r="AW1483" s="48" t="s">
        <v>10</v>
      </c>
      <c r="AY1483" s="139" t="s">
        <v>47</v>
      </c>
      <c r="AZ1483" s="13"/>
      <c r="BA1483" s="36"/>
      <c r="BB1483" s="36"/>
      <c r="BC1483" s="36"/>
      <c r="BD1483" s="36"/>
    </row>
    <row r="1484" spans="2:56" ht="18.600000000000001" customHeight="1" thickTop="1" thickBot="1">
      <c r="D1484" s="1">
        <v>0</v>
      </c>
      <c r="E1484" s="8">
        <f t="shared" ref="E1484" si="8552">$E$9*$B1481</f>
        <v>2.4028504000000002</v>
      </c>
      <c r="F1484" s="2">
        <v>1</v>
      </c>
      <c r="G1484" s="8">
        <v>0</v>
      </c>
      <c r="I1484" s="1">
        <v>0</v>
      </c>
      <c r="J1484" s="9">
        <v>0</v>
      </c>
      <c r="K1484" s="2">
        <v>1</v>
      </c>
      <c r="L1484" s="8">
        <v>0</v>
      </c>
      <c r="N1484" s="1">
        <f t="shared" ref="N1484" si="8553">D1484*I1481+F1484*I1484-E1484*J1481-G1484*J1484</f>
        <v>0</v>
      </c>
      <c r="O1484" s="9">
        <f t="shared" ref="O1484" si="8554">(D1484*J1481+E1484*I1481+F1484*J1484+G1484*I1484)</f>
        <v>2.4028504000000002</v>
      </c>
      <c r="P1484" s="2">
        <f t="shared" ref="P1484" si="8555">D1484*K1481+F1484*K1484-E1484*L1481-G1484*L1484</f>
        <v>3.2849712028301581</v>
      </c>
      <c r="Q1484" s="8">
        <f t="shared" ref="Q1484" si="8556">(D1484*L1481+E1484*K1481+F1484*L1484+G1484*K1484)</f>
        <v>0</v>
      </c>
      <c r="S1484" s="1">
        <v>0</v>
      </c>
      <c r="T1484" s="8">
        <f t="shared" ref="T1484" si="8557">$T$9*$B1481</f>
        <v>5.1273895999999999</v>
      </c>
      <c r="U1484" s="2">
        <v>1</v>
      </c>
      <c r="V1484" s="8">
        <v>0</v>
      </c>
      <c r="X1484" s="1">
        <f t="shared" ref="X1484" si="8558">N1484*S1481+P1484*S1484-O1484*T1481-Q1484*T1484</f>
        <v>0</v>
      </c>
      <c r="Y1484" s="9">
        <f t="shared" ref="Y1484" si="8559">(N1484*T1481+O1484*S1481+P1484*T1484+Q1484*S1484)</f>
        <v>19.246177581690844</v>
      </c>
      <c r="Z1484" s="2">
        <f t="shared" ref="Z1484" si="8560">N1484*U1481+P1484*U1484-O1484*V1481-Q1484*V1484</f>
        <v>3.2849712028301581</v>
      </c>
      <c r="AA1484" s="8">
        <f t="shared" ref="AA1484" si="8561">(N1484*V1481+O1484*U1481+P1484*V1484+Q1484*U1484)</f>
        <v>0</v>
      </c>
      <c r="AB1484" s="22"/>
      <c r="AC1484" s="1">
        <v>0</v>
      </c>
      <c r="AD1484" s="9">
        <v>0</v>
      </c>
      <c r="AE1484" s="2">
        <v>1</v>
      </c>
      <c r="AF1484" s="8">
        <v>0</v>
      </c>
      <c r="AH1484" s="1">
        <f t="shared" ref="AH1484" si="8562">X1484*AC1481+Z1484*AC1484-Y1484*AD1481-AA1484*AD1484</f>
        <v>0</v>
      </c>
      <c r="AI1484" s="9">
        <f t="shared" ref="AI1484" si="8563">(X1484*AD1481+Y1484*AC1481+Z1484*AD1484+AA1484*AC1484)</f>
        <v>19.246177581690844</v>
      </c>
      <c r="AJ1484" s="2">
        <f t="shared" ref="AJ1484" si="8564">X1484*AE1481+Z1484*AE1484-Y1484*AF1481-AA1484*AF1484</f>
        <v>-62.870407700861882</v>
      </c>
      <c r="AK1484" s="8">
        <f t="shared" ref="AK1484" si="8565">(X1484*AF1481+Y1484*AE1481+Z1484*AF1484+AA1484*AE1484)</f>
        <v>0</v>
      </c>
      <c r="AM1484" s="20">
        <f t="shared" ref="AM1484" si="8566">1/$AN$9</f>
        <v>1</v>
      </c>
      <c r="AN1484" s="27">
        <v>0</v>
      </c>
      <c r="AO1484" s="21">
        <v>1</v>
      </c>
      <c r="AP1484" s="26">
        <v>0</v>
      </c>
      <c r="AR1484" s="1">
        <f t="shared" ref="AR1484" si="8567">AH1484*AM1481+AJ1484*AM1484-AI1484*AN1481-AK1484*AN1484</f>
        <v>-62.870407700861882</v>
      </c>
      <c r="AS1484" s="9">
        <f t="shared" ref="AS1484" si="8568">(AH1484*AN1481+AI1484*AM1481+AJ1484*AN1484+AK1484*AM1484)</f>
        <v>19.246177581690844</v>
      </c>
      <c r="AT1484" s="2">
        <f t="shared" ref="AT1484" si="8569">AH1484*AO1481+AJ1484*AO1484-AI1484*AP1481-AK1484*AP1484</f>
        <v>-62.870407700861882</v>
      </c>
      <c r="AU1484" s="8">
        <f t="shared" ref="AU1484" si="8570">(AH1484*AP1481+AI1484*AO1481+AJ1484*AP1484+AK1484*AO1484)</f>
        <v>0</v>
      </c>
      <c r="AW1484" s="49">
        <f t="shared" ref="AW1484" si="8571">(180/PI())*ATAN(-1*(AS1481/AR1481))</f>
        <v>-73.022666308063947</v>
      </c>
      <c r="AY1484" s="140">
        <f t="shared" ref="AY1484" si="8572">20*LOG(((1-(10^(AW1481/20)^2)*(1-((1-AY1481)/(1+AY1481))^2))^0.5))</f>
        <v>-2.6366187650178705E-3</v>
      </c>
      <c r="AZ1484" s="13"/>
      <c r="BA1484" s="36"/>
      <c r="BB1484" s="36"/>
      <c r="BC1484" s="36"/>
      <c r="BD1484" s="36"/>
    </row>
    <row r="1485" spans="2:56" ht="18.600000000000001" customHeight="1">
      <c r="AY1485" s="37"/>
    </row>
    <row r="1486" spans="2:56" ht="18.600000000000001" customHeight="1" thickBot="1">
      <c r="D1486" s="22" t="s">
        <v>60</v>
      </c>
      <c r="E1486" s="22"/>
      <c r="F1486" s="22"/>
      <c r="G1486" s="22"/>
      <c r="H1486" s="22"/>
      <c r="I1486" s="22" t="s">
        <v>61</v>
      </c>
      <c r="J1486" s="22"/>
      <c r="K1486" s="22"/>
      <c r="L1486" s="22"/>
      <c r="M1486" s="23"/>
      <c r="N1486" s="23"/>
      <c r="O1486" s="28" t="s">
        <v>62</v>
      </c>
      <c r="P1486" s="23"/>
      <c r="Q1486" s="23"/>
      <c r="R1486" s="23"/>
      <c r="S1486" s="22"/>
      <c r="T1486" s="22" t="s">
        <v>63</v>
      </c>
      <c r="U1486" s="23"/>
      <c r="V1486" s="23"/>
      <c r="W1486" s="23"/>
      <c r="X1486" s="23"/>
      <c r="Y1486" s="28" t="s">
        <v>64</v>
      </c>
      <c r="Z1486" s="23"/>
      <c r="AA1486" s="23"/>
      <c r="AB1486" s="23"/>
      <c r="AC1486" s="28" t="s">
        <v>65</v>
      </c>
      <c r="AD1486" s="22"/>
      <c r="AE1486" s="22"/>
      <c r="AF1486" s="22"/>
      <c r="AG1486" s="22"/>
      <c r="AH1486" s="23"/>
      <c r="AI1486" s="28" t="s">
        <v>66</v>
      </c>
      <c r="AJ1486" s="23"/>
      <c r="AK1486" s="23"/>
      <c r="AL1486" s="22"/>
      <c r="AM1486" s="28" t="s">
        <v>67</v>
      </c>
      <c r="AN1486" s="22"/>
      <c r="AO1486" s="23"/>
      <c r="AP1486" s="23"/>
      <c r="AQ1486" s="23"/>
      <c r="AR1486" s="23"/>
      <c r="AS1486" s="28" t="s">
        <v>68</v>
      </c>
      <c r="AT1486" s="23"/>
      <c r="AU1486" s="23"/>
    </row>
    <row r="1487" spans="2:56" ht="18.600000000000001" customHeight="1" thickBot="1">
      <c r="B1487" s="11"/>
      <c r="D1487" s="212" t="s">
        <v>69</v>
      </c>
      <c r="E1487" s="213"/>
      <c r="F1487" s="214" t="s">
        <v>70</v>
      </c>
      <c r="G1487" s="215"/>
      <c r="H1487" s="207"/>
      <c r="I1487" s="212" t="s">
        <v>71</v>
      </c>
      <c r="J1487" s="213"/>
      <c r="K1487" s="214" t="s">
        <v>72</v>
      </c>
      <c r="L1487" s="215"/>
      <c r="M1487" s="23"/>
      <c r="N1487" s="208" t="s">
        <v>73</v>
      </c>
      <c r="O1487" s="209"/>
      <c r="P1487" s="210" t="s">
        <v>74</v>
      </c>
      <c r="Q1487" s="211"/>
      <c r="R1487" s="23"/>
      <c r="S1487" s="212" t="s">
        <v>75</v>
      </c>
      <c r="T1487" s="213"/>
      <c r="U1487" s="214" t="s">
        <v>76</v>
      </c>
      <c r="V1487" s="215"/>
      <c r="W1487" s="22"/>
      <c r="X1487" s="208" t="s">
        <v>77</v>
      </c>
      <c r="Y1487" s="209"/>
      <c r="Z1487" s="210" t="s">
        <v>78</v>
      </c>
      <c r="AA1487" s="211"/>
      <c r="AB1487" s="22"/>
      <c r="AC1487" s="212" t="s">
        <v>79</v>
      </c>
      <c r="AD1487" s="213"/>
      <c r="AE1487" s="214" t="s">
        <v>80</v>
      </c>
      <c r="AF1487" s="215"/>
      <c r="AG1487" s="22"/>
      <c r="AH1487" s="208" t="s">
        <v>81</v>
      </c>
      <c r="AI1487" s="209"/>
      <c r="AJ1487" s="210" t="s">
        <v>82</v>
      </c>
      <c r="AK1487" s="211"/>
      <c r="AL1487" s="22"/>
      <c r="AM1487" s="212" t="s">
        <v>83</v>
      </c>
      <c r="AN1487" s="213"/>
      <c r="AO1487" s="214" t="s">
        <v>84</v>
      </c>
      <c r="AP1487" s="215"/>
      <c r="AQ1487" s="23"/>
      <c r="AR1487" s="208" t="s">
        <v>85</v>
      </c>
      <c r="AS1487" s="209"/>
      <c r="AT1487" s="210" t="s">
        <v>86</v>
      </c>
      <c r="AU1487" s="211"/>
      <c r="AW1487" s="29" t="s">
        <v>4</v>
      </c>
      <c r="AY1487" s="136" t="s">
        <v>46</v>
      </c>
      <c r="AZ1487" s="13"/>
      <c r="BA1487" s="36"/>
      <c r="BB1487" s="36"/>
      <c r="BC1487" s="36"/>
      <c r="BD1487" s="36"/>
    </row>
    <row r="1488" spans="2:56" ht="18.600000000000001" customHeight="1" thickTop="1" thickBot="1">
      <c r="B1488" s="40">
        <v>4.26</v>
      </c>
      <c r="D1488" s="1">
        <v>1</v>
      </c>
      <c r="E1488" s="7">
        <v>0</v>
      </c>
      <c r="F1488" s="2">
        <v>0</v>
      </c>
      <c r="G1488" s="8">
        <v>0</v>
      </c>
      <c r="I1488" s="1">
        <v>1</v>
      </c>
      <c r="J1488" s="9">
        <v>0</v>
      </c>
      <c r="K1488" s="2">
        <v>0</v>
      </c>
      <c r="L1488" s="9">
        <f t="shared" ref="L1488" si="8573">IF(0=(1-$J$9*$K$9*$B1488^2),10^14,$B1488*$K$9/(1-$J$9*$K$9*$B1488^2))</f>
        <v>-0.94442191808441101</v>
      </c>
      <c r="N1488" s="1">
        <f t="shared" ref="N1488" si="8574">D1488*I1488+F1488*I1491-E1488*J1488-G1488*J1491</f>
        <v>1</v>
      </c>
      <c r="O1488" s="9">
        <f t="shared" ref="O1488" si="8575">(D1488*J1488+E1488*I1488+F1488*J1491+G1488*I1491)</f>
        <v>0</v>
      </c>
      <c r="P1488" s="2">
        <f t="shared" ref="P1488" si="8576">D1488*K1488+F1488*K1491-E1488*L1488-G1488*L1491</f>
        <v>0</v>
      </c>
      <c r="Q1488" s="8">
        <f t="shared" ref="Q1488" si="8577">(D1488*L1488+E1488*K1488+F1488*L1491+G1488*K1491)</f>
        <v>-0.94442191808441101</v>
      </c>
      <c r="S1488" s="1">
        <v>1</v>
      </c>
      <c r="T1488" s="7">
        <v>0</v>
      </c>
      <c r="U1488" s="2">
        <v>0</v>
      </c>
      <c r="V1488" s="8">
        <v>0</v>
      </c>
      <c r="X1488" s="1">
        <f t="shared" ref="X1488" si="8578">N1488*S1488+P1488*S1491-O1488*T1488-Q1488*T1491</f>
        <v>5.8652607204244669</v>
      </c>
      <c r="Y1488" s="9">
        <f t="shared" ref="Y1488" si="8579">(N1488*T1488+O1488*S1488+P1488*T1491+Q1488*S1491)</f>
        <v>0</v>
      </c>
      <c r="Z1488" s="2">
        <f t="shared" ref="Z1488" si="8580">N1488*U1488+P1488*U1491-O1488*V1488-Q1488*V1491</f>
        <v>0</v>
      </c>
      <c r="AA1488" s="8">
        <f t="shared" ref="AA1488" si="8581">(N1488*V1488+O1488*U1488+P1488*V1491+Q1488*U1491)</f>
        <v>-0.94442191808441101</v>
      </c>
      <c r="AB1488" s="22"/>
      <c r="AC1488" s="1">
        <v>1</v>
      </c>
      <c r="AD1488" s="9">
        <v>0</v>
      </c>
      <c r="AE1488" s="2">
        <v>0</v>
      </c>
      <c r="AF1488" s="9">
        <f t="shared" ref="AF1488" si="8582">$B1488*$AE$9</f>
        <v>3.4535393999999999</v>
      </c>
      <c r="AH1488" s="1">
        <f t="shared" ref="AH1488" si="8583">X1488*AC1488+Z1488*AC1491-Y1488*AD1488-AA1488*AD1491</f>
        <v>5.8652607204244669</v>
      </c>
      <c r="AI1488" s="9">
        <f t="shared" ref="AI1488" si="8584">(X1488*AD1488+Y1488*AC1488+Z1488*AD1491+AA1488*AC1491)</f>
        <v>0</v>
      </c>
      <c r="AJ1488" s="2">
        <f t="shared" ref="AJ1488" si="8585">X1488*AE1488+Z1488*AE1491-Y1488*AF1488-AA1488*AF1491</f>
        <v>0</v>
      </c>
      <c r="AK1488" s="8">
        <f t="shared" ref="AK1488" si="8586">(X1488*AF1488+Y1488*AE1488+Z1488*AF1491+AA1488*AE1491)</f>
        <v>19.311487071173868</v>
      </c>
      <c r="AM1488" s="18">
        <v>1</v>
      </c>
      <c r="AN1488" s="25">
        <v>0</v>
      </c>
      <c r="AO1488" s="14">
        <v>0</v>
      </c>
      <c r="AP1488" s="24">
        <v>0</v>
      </c>
      <c r="AR1488" s="1">
        <f t="shared" ref="AR1488" si="8587">AH1488*AM1488+AJ1488*AM1491-AI1488*AN1488-AK1488*AN1491</f>
        <v>5.8652607204244669</v>
      </c>
      <c r="AS1488" s="9">
        <f t="shared" ref="AS1488" si="8588">(AH1488*AN1488+AI1488*AM1488+AJ1488*AN1491+AK1488*AM1491)</f>
        <v>19.311487071173868</v>
      </c>
      <c r="AT1488" s="2">
        <f t="shared" ref="AT1488" si="8589">AH1488*AO1488+AJ1488*AO1491-AI1488*AP1488-AK1488*AP1491</f>
        <v>0</v>
      </c>
      <c r="AU1488" s="8">
        <f t="shared" ref="AU1488" si="8590">(AH1488*AP1488+AI1488*AO1488+AJ1488*AP1491+AK1488*AO1491)</f>
        <v>19.311487071173868</v>
      </c>
      <c r="AW1488" s="30">
        <f t="shared" ref="AW1488" si="8591">20*LOG(((1+$AN$9)/$AN$9)/((AR1488+AR1491)^2+(AS1488+AS1491)^2)^0.5)</f>
        <v>-30.794915433017586</v>
      </c>
      <c r="AY1488" s="137">
        <f t="shared" ref="AY1488" si="8592">((AR1488^2+AS1488^2)^0.5)/((AR1491^2+AS1491^2)^0.5)</f>
        <v>0.30446754018561428</v>
      </c>
      <c r="AZ1488" s="13"/>
      <c r="BA1488" s="36"/>
      <c r="BB1488" s="36"/>
      <c r="BC1488" s="36"/>
      <c r="BD1488" s="36"/>
    </row>
    <row r="1489" spans="2:56" ht="18.600000000000001" customHeight="1" thickBot="1">
      <c r="D1489" s="3"/>
      <c r="G1489" s="4"/>
      <c r="I1489" s="3"/>
      <c r="L1489" s="4"/>
      <c r="N1489" s="3"/>
      <c r="Q1489" s="4"/>
      <c r="S1489" s="3"/>
      <c r="V1489" s="4"/>
      <c r="X1489" s="3"/>
      <c r="AA1489" s="4"/>
      <c r="AC1489" s="3"/>
      <c r="AF1489" s="4"/>
      <c r="AH1489" s="3"/>
      <c r="AK1489" s="4"/>
      <c r="AM1489" s="18"/>
      <c r="AN1489" s="14"/>
      <c r="AO1489" s="14"/>
      <c r="AP1489" s="19"/>
      <c r="AR1489" s="3"/>
      <c r="AU1489" s="4"/>
      <c r="AY1489" s="138"/>
      <c r="AZ1489" s="13"/>
      <c r="BA1489" s="36"/>
      <c r="BB1489" s="36"/>
      <c r="BC1489" s="36"/>
      <c r="BD1489" s="36"/>
    </row>
    <row r="1490" spans="2:56" ht="18.600000000000001" customHeight="1" thickBot="1">
      <c r="D1490" s="216" t="s">
        <v>87</v>
      </c>
      <c r="E1490" s="217"/>
      <c r="F1490" s="218" t="s">
        <v>88</v>
      </c>
      <c r="G1490" s="219"/>
      <c r="H1490" s="207"/>
      <c r="I1490" s="216" t="s">
        <v>89</v>
      </c>
      <c r="J1490" s="217"/>
      <c r="K1490" s="218" t="s">
        <v>90</v>
      </c>
      <c r="L1490" s="219"/>
      <c r="N1490" s="208" t="s">
        <v>7</v>
      </c>
      <c r="O1490" s="209"/>
      <c r="P1490" s="210" t="s">
        <v>8</v>
      </c>
      <c r="Q1490" s="211"/>
      <c r="S1490" s="216" t="s">
        <v>91</v>
      </c>
      <c r="T1490" s="217"/>
      <c r="U1490" s="218" t="s">
        <v>92</v>
      </c>
      <c r="V1490" s="219"/>
      <c r="W1490" s="22"/>
      <c r="X1490" s="208" t="s">
        <v>93</v>
      </c>
      <c r="Y1490" s="209"/>
      <c r="Z1490" s="210" t="s">
        <v>94</v>
      </c>
      <c r="AA1490" s="211"/>
      <c r="AB1490" s="22"/>
      <c r="AC1490" s="216" t="s">
        <v>3</v>
      </c>
      <c r="AD1490" s="217"/>
      <c r="AE1490" s="218" t="s">
        <v>2</v>
      </c>
      <c r="AF1490" s="219"/>
      <c r="AG1490" s="22"/>
      <c r="AH1490" s="208" t="s">
        <v>95</v>
      </c>
      <c r="AI1490" s="209"/>
      <c r="AJ1490" s="210" t="s">
        <v>96</v>
      </c>
      <c r="AK1490" s="211"/>
      <c r="AL1490" s="22"/>
      <c r="AM1490" s="216" t="s">
        <v>97</v>
      </c>
      <c r="AN1490" s="217"/>
      <c r="AO1490" s="218" t="s">
        <v>98</v>
      </c>
      <c r="AP1490" s="219"/>
      <c r="AR1490" s="208" t="s">
        <v>99</v>
      </c>
      <c r="AS1490" s="209"/>
      <c r="AT1490" s="210" t="s">
        <v>100</v>
      </c>
      <c r="AU1490" s="211"/>
      <c r="AW1490" s="48" t="s">
        <v>10</v>
      </c>
      <c r="AY1490" s="139" t="s">
        <v>47</v>
      </c>
      <c r="AZ1490" s="13"/>
      <c r="BA1490" s="36"/>
      <c r="BB1490" s="36"/>
      <c r="BC1490" s="36"/>
      <c r="BD1490" s="36"/>
    </row>
    <row r="1491" spans="2:56" ht="18.600000000000001" customHeight="1" thickTop="1" thickBot="1">
      <c r="D1491" s="1">
        <v>0</v>
      </c>
      <c r="E1491" s="8">
        <f t="shared" ref="E1491" si="8593">$E$9*$B1488</f>
        <v>2.4141846</v>
      </c>
      <c r="F1491" s="2">
        <v>1</v>
      </c>
      <c r="G1491" s="8">
        <v>0</v>
      </c>
      <c r="I1491" s="1">
        <v>0</v>
      </c>
      <c r="J1491" s="9">
        <v>0</v>
      </c>
      <c r="K1491" s="2">
        <v>1</v>
      </c>
      <c r="L1491" s="8">
        <v>0</v>
      </c>
      <c r="N1491" s="1">
        <f t="shared" ref="N1491" si="8594">D1491*I1488+F1491*I1491-E1491*J1488-G1491*J1491</f>
        <v>0</v>
      </c>
      <c r="O1491" s="9">
        <f t="shared" ref="O1491" si="8595">(D1491*J1488+E1491*I1488+F1491*J1491+G1491*I1491)</f>
        <v>2.4141846</v>
      </c>
      <c r="P1491" s="2">
        <f t="shared" ref="P1491" si="8596">D1491*K1488+F1491*K1491-E1491*L1488-G1491*L1491</f>
        <v>3.2800088505418468</v>
      </c>
      <c r="Q1491" s="8">
        <f t="shared" ref="Q1491" si="8597">(D1491*L1488+E1491*K1488+F1491*L1491+G1491*K1491)</f>
        <v>0</v>
      </c>
      <c r="S1491" s="1">
        <v>0</v>
      </c>
      <c r="T1491" s="8">
        <f t="shared" ref="T1491" si="8598">$T$9*$B1488</f>
        <v>5.1515753999999996</v>
      </c>
      <c r="U1491" s="2">
        <v>1</v>
      </c>
      <c r="V1491" s="8">
        <v>0</v>
      </c>
      <c r="X1491" s="1">
        <f t="shared" ref="X1491" si="8599">N1491*S1488+P1491*S1491-O1491*T1488-Q1491*T1491</f>
        <v>0</v>
      </c>
      <c r="Y1491" s="9">
        <f t="shared" ref="Y1491" si="8600">(N1491*T1488+O1491*S1488+P1491*T1491+Q1491*S1491)</f>
        <v>19.31139750623365</v>
      </c>
      <c r="Z1491" s="2">
        <f t="shared" ref="Z1491" si="8601">N1491*U1488+P1491*U1491-O1491*V1488-Q1491*V1491</f>
        <v>3.2800088505418468</v>
      </c>
      <c r="AA1491" s="8">
        <f t="shared" ref="AA1491" si="8602">(N1491*V1488+O1491*U1488+P1491*V1491+Q1491*U1491)</f>
        <v>0</v>
      </c>
      <c r="AB1491" s="22"/>
      <c r="AC1491" s="1">
        <v>0</v>
      </c>
      <c r="AD1491" s="9">
        <v>0</v>
      </c>
      <c r="AE1491" s="2">
        <v>1</v>
      </c>
      <c r="AF1491" s="8">
        <v>0</v>
      </c>
      <c r="AH1491" s="1">
        <f t="shared" ref="AH1491" si="8603">X1491*AC1488+Z1491*AC1491-Y1491*AD1488-AA1491*AD1491</f>
        <v>0</v>
      </c>
      <c r="AI1491" s="9">
        <f t="shared" ref="AI1491" si="8604">(X1491*AD1488+Y1491*AC1488+Z1491*AD1491+AA1491*AC1491)</f>
        <v>19.31139750623365</v>
      </c>
      <c r="AJ1491" s="2">
        <f t="shared" ref="AJ1491" si="8605">X1491*AE1488+Z1491*AE1491-Y1491*AF1488-AA1491*AF1491</f>
        <v>-63.412663306297802</v>
      </c>
      <c r="AK1491" s="8">
        <f t="shared" ref="AK1491" si="8606">(X1491*AF1488+Y1491*AE1488+Z1491*AF1491+AA1491*AE1491)</f>
        <v>0</v>
      </c>
      <c r="AM1491" s="20">
        <f t="shared" ref="AM1491" si="8607">1/$AN$9</f>
        <v>1</v>
      </c>
      <c r="AN1491" s="27">
        <v>0</v>
      </c>
      <c r="AO1491" s="21">
        <v>1</v>
      </c>
      <c r="AP1491" s="26">
        <v>0</v>
      </c>
      <c r="AR1491" s="1">
        <f t="shared" ref="AR1491" si="8608">AH1491*AM1488+AJ1491*AM1491-AI1491*AN1488-AK1491*AN1491</f>
        <v>-63.412663306297802</v>
      </c>
      <c r="AS1491" s="9">
        <f t="shared" ref="AS1491" si="8609">(AH1491*AN1488+AI1491*AM1488+AJ1491*AN1491+AK1491*AM1491)</f>
        <v>19.31139750623365</v>
      </c>
      <c r="AT1491" s="2">
        <f t="shared" ref="AT1491" si="8610">AH1491*AO1488+AJ1491*AO1491-AI1491*AP1488-AK1491*AP1491</f>
        <v>-63.412663306297802</v>
      </c>
      <c r="AU1491" s="8">
        <f t="shared" ref="AU1491" si="8611">(AH1491*AP1488+AI1491*AO1488+AJ1491*AP1491+AK1491*AO1491)</f>
        <v>0</v>
      </c>
      <c r="AW1491" s="49">
        <f t="shared" ref="AW1491" si="8612">(180/PI())*ATAN(-1*(AS1488/AR1488))</f>
        <v>-73.105480517868202</v>
      </c>
      <c r="AY1491" s="140">
        <f t="shared" ref="AY1491" si="8613">20*LOG(((1-(10^(AW1488/20)^2)*(1-((1-AY1488)/(1+AY1488))^2))^0.5))</f>
        <v>-2.5891466830145864E-3</v>
      </c>
      <c r="AZ1491" s="13"/>
      <c r="BA1491" s="36"/>
      <c r="BB1491" s="36"/>
      <c r="BC1491" s="36"/>
      <c r="BD1491" s="36"/>
    </row>
    <row r="1492" spans="2:56" ht="18.600000000000001" customHeight="1">
      <c r="AY1492" s="37"/>
    </row>
    <row r="1493" spans="2:56" ht="18.600000000000001" customHeight="1" thickBot="1">
      <c r="D1493" s="22" t="s">
        <v>60</v>
      </c>
      <c r="E1493" s="22"/>
      <c r="F1493" s="22"/>
      <c r="G1493" s="22"/>
      <c r="H1493" s="22"/>
      <c r="I1493" s="22" t="s">
        <v>61</v>
      </c>
      <c r="J1493" s="22"/>
      <c r="K1493" s="22"/>
      <c r="L1493" s="22"/>
      <c r="M1493" s="23"/>
      <c r="N1493" s="23"/>
      <c r="O1493" s="28" t="s">
        <v>62</v>
      </c>
      <c r="P1493" s="23"/>
      <c r="Q1493" s="23"/>
      <c r="R1493" s="23"/>
      <c r="S1493" s="22"/>
      <c r="T1493" s="22" t="s">
        <v>63</v>
      </c>
      <c r="U1493" s="23"/>
      <c r="V1493" s="23"/>
      <c r="W1493" s="23"/>
      <c r="X1493" s="23"/>
      <c r="Y1493" s="28" t="s">
        <v>64</v>
      </c>
      <c r="Z1493" s="23"/>
      <c r="AA1493" s="23"/>
      <c r="AB1493" s="23"/>
      <c r="AC1493" s="28" t="s">
        <v>65</v>
      </c>
      <c r="AD1493" s="22"/>
      <c r="AE1493" s="22"/>
      <c r="AF1493" s="22"/>
      <c r="AG1493" s="22"/>
      <c r="AH1493" s="23"/>
      <c r="AI1493" s="28" t="s">
        <v>66</v>
      </c>
      <c r="AJ1493" s="23"/>
      <c r="AK1493" s="23"/>
      <c r="AL1493" s="22"/>
      <c r="AM1493" s="28" t="s">
        <v>67</v>
      </c>
      <c r="AN1493" s="22"/>
      <c r="AO1493" s="23"/>
      <c r="AP1493" s="23"/>
      <c r="AQ1493" s="23"/>
      <c r="AR1493" s="23"/>
      <c r="AS1493" s="28" t="s">
        <v>68</v>
      </c>
      <c r="AT1493" s="23"/>
      <c r="AU1493" s="23"/>
    </row>
    <row r="1494" spans="2:56" ht="18.600000000000001" customHeight="1" thickBot="1">
      <c r="B1494" s="11"/>
      <c r="D1494" s="212" t="s">
        <v>69</v>
      </c>
      <c r="E1494" s="213"/>
      <c r="F1494" s="214" t="s">
        <v>70</v>
      </c>
      <c r="G1494" s="215"/>
      <c r="H1494" s="207"/>
      <c r="I1494" s="212" t="s">
        <v>71</v>
      </c>
      <c r="J1494" s="213"/>
      <c r="K1494" s="214" t="s">
        <v>72</v>
      </c>
      <c r="L1494" s="215"/>
      <c r="M1494" s="23"/>
      <c r="N1494" s="208" t="s">
        <v>73</v>
      </c>
      <c r="O1494" s="209"/>
      <c r="P1494" s="210" t="s">
        <v>74</v>
      </c>
      <c r="Q1494" s="211"/>
      <c r="R1494" s="23"/>
      <c r="S1494" s="212" t="s">
        <v>75</v>
      </c>
      <c r="T1494" s="213"/>
      <c r="U1494" s="214" t="s">
        <v>76</v>
      </c>
      <c r="V1494" s="215"/>
      <c r="W1494" s="22"/>
      <c r="X1494" s="208" t="s">
        <v>77</v>
      </c>
      <c r="Y1494" s="209"/>
      <c r="Z1494" s="210" t="s">
        <v>78</v>
      </c>
      <c r="AA1494" s="211"/>
      <c r="AB1494" s="22"/>
      <c r="AC1494" s="212" t="s">
        <v>79</v>
      </c>
      <c r="AD1494" s="213"/>
      <c r="AE1494" s="214" t="s">
        <v>80</v>
      </c>
      <c r="AF1494" s="215"/>
      <c r="AG1494" s="22"/>
      <c r="AH1494" s="208" t="s">
        <v>81</v>
      </c>
      <c r="AI1494" s="209"/>
      <c r="AJ1494" s="210" t="s">
        <v>82</v>
      </c>
      <c r="AK1494" s="211"/>
      <c r="AL1494" s="22"/>
      <c r="AM1494" s="212" t="s">
        <v>83</v>
      </c>
      <c r="AN1494" s="213"/>
      <c r="AO1494" s="214" t="s">
        <v>84</v>
      </c>
      <c r="AP1494" s="215"/>
      <c r="AQ1494" s="23"/>
      <c r="AR1494" s="208" t="s">
        <v>85</v>
      </c>
      <c r="AS1494" s="209"/>
      <c r="AT1494" s="210" t="s">
        <v>86</v>
      </c>
      <c r="AU1494" s="211"/>
      <c r="AW1494" s="29" t="s">
        <v>4</v>
      </c>
      <c r="AY1494" s="136" t="s">
        <v>46</v>
      </c>
      <c r="AZ1494" s="13"/>
      <c r="BA1494" s="36"/>
      <c r="BB1494" s="36"/>
      <c r="BC1494" s="36"/>
      <c r="BD1494" s="36"/>
    </row>
    <row r="1495" spans="2:56" ht="18.600000000000001" customHeight="1" thickTop="1" thickBot="1">
      <c r="B1495" s="40">
        <v>4.28</v>
      </c>
      <c r="D1495" s="1">
        <v>1</v>
      </c>
      <c r="E1495" s="7">
        <v>0</v>
      </c>
      <c r="F1495" s="2">
        <v>0</v>
      </c>
      <c r="G1495" s="8">
        <v>0</v>
      </c>
      <c r="I1495" s="1">
        <v>1</v>
      </c>
      <c r="J1495" s="9">
        <v>0</v>
      </c>
      <c r="K1495" s="2">
        <v>0</v>
      </c>
      <c r="L1495" s="9">
        <f t="shared" ref="L1495" si="8614">IF(0=(1-$J$9*$K$9*$B1495^2),10^14,$B1495*$K$9/(1-$J$9*$K$9*$B1495^2))</f>
        <v>-0.93800013421638806</v>
      </c>
      <c r="N1495" s="1">
        <f t="shared" ref="N1495" si="8615">D1495*I1495+F1495*I1498-E1495*J1495-G1495*J1498</f>
        <v>1</v>
      </c>
      <c r="O1495" s="9">
        <f t="shared" ref="O1495" si="8616">(D1495*J1495+E1495*I1495+F1495*J1498+G1495*I1498)</f>
        <v>0</v>
      </c>
      <c r="P1495" s="2">
        <f t="shared" ref="P1495" si="8617">D1495*K1495+F1495*K1498-E1495*L1495-G1495*L1498</f>
        <v>0</v>
      </c>
      <c r="Q1495" s="8">
        <f t="shared" ref="Q1495" si="8618">(D1495*L1495+E1495*K1495+F1495*L1498+G1495*K1498)</f>
        <v>-0.93800013421638806</v>
      </c>
      <c r="S1495" s="1">
        <v>1</v>
      </c>
      <c r="T1495" s="7">
        <v>0</v>
      </c>
      <c r="U1495" s="2">
        <v>0</v>
      </c>
      <c r="V1495" s="8">
        <v>0</v>
      </c>
      <c r="X1495" s="1">
        <f t="shared" ref="X1495" si="8619">N1495*S1495+P1495*S1498-O1495*T1495-Q1495*T1498</f>
        <v>5.8548647002719738</v>
      </c>
      <c r="Y1495" s="9">
        <f t="shared" ref="Y1495" si="8620">(N1495*T1495+O1495*S1495+P1495*T1498+Q1495*S1498)</f>
        <v>0</v>
      </c>
      <c r="Z1495" s="2">
        <f t="shared" ref="Z1495" si="8621">N1495*U1495+P1495*U1498-O1495*V1495-Q1495*V1498</f>
        <v>0</v>
      </c>
      <c r="AA1495" s="8">
        <f t="shared" ref="AA1495" si="8622">(N1495*V1495+O1495*U1495+P1495*V1498+Q1495*U1498)</f>
        <v>-0.93800013421638806</v>
      </c>
      <c r="AB1495" s="22"/>
      <c r="AC1495" s="1">
        <v>1</v>
      </c>
      <c r="AD1495" s="9">
        <v>0</v>
      </c>
      <c r="AE1495" s="2">
        <v>0</v>
      </c>
      <c r="AF1495" s="9">
        <f t="shared" ref="AF1495" si="8623">$B1495*$AE$9</f>
        <v>3.4697532000000004</v>
      </c>
      <c r="AH1495" s="1">
        <f t="shared" ref="AH1495" si="8624">X1495*AC1495+Z1495*AC1498-Y1495*AD1495-AA1495*AD1498</f>
        <v>5.8548647002719738</v>
      </c>
      <c r="AI1495" s="9">
        <f t="shared" ref="AI1495" si="8625">(X1495*AD1495+Y1495*AC1495+Z1495*AD1498+AA1495*AC1498)</f>
        <v>0</v>
      </c>
      <c r="AJ1495" s="2">
        <f t="shared" ref="AJ1495" si="8626">X1495*AE1495+Z1495*AE1498-Y1495*AF1495-AA1495*AF1498</f>
        <v>0</v>
      </c>
      <c r="AK1495" s="8">
        <f t="shared" ref="AK1495" si="8627">(X1495*AF1495+Y1495*AE1495+Z1495*AF1498+AA1495*AE1498)</f>
        <v>19.376935395119336</v>
      </c>
      <c r="AM1495" s="18">
        <v>1</v>
      </c>
      <c r="AN1495" s="25">
        <v>0</v>
      </c>
      <c r="AO1495" s="14">
        <v>0</v>
      </c>
      <c r="AP1495" s="24">
        <v>0</v>
      </c>
      <c r="AR1495" s="1">
        <f t="shared" ref="AR1495" si="8628">AH1495*AM1495+AJ1495*AM1498-AI1495*AN1495-AK1495*AN1498</f>
        <v>5.8548647002719738</v>
      </c>
      <c r="AS1495" s="9">
        <f t="shared" ref="AS1495" si="8629">(AH1495*AN1495+AI1495*AM1495+AJ1495*AN1498+AK1495*AM1498)</f>
        <v>19.376935395119336</v>
      </c>
      <c r="AT1495" s="2">
        <f t="shared" ref="AT1495" si="8630">AH1495*AO1495+AJ1495*AO1498-AI1495*AP1495-AK1495*AP1498</f>
        <v>0</v>
      </c>
      <c r="AU1495" s="8">
        <f t="shared" ref="AU1495" si="8631">(AH1495*AP1495+AI1495*AO1495+AJ1495*AP1498+AK1495*AO1498)</f>
        <v>19.376935395119336</v>
      </c>
      <c r="AW1495" s="30">
        <f t="shared" ref="AW1495" si="8632">20*LOG(((1+$AN$9)/$AN$9)/((AR1495+AR1498)^2+(AS1495+AS1498)^2)^0.5)</f>
        <v>-30.861639167586642</v>
      </c>
      <c r="AY1495" s="137">
        <f t="shared" ref="AY1495" si="8633">((AR1495^2+AS1495^2)^0.5)/((AR1498^2+AS1498^2)^0.5)</f>
        <v>0.30289693609790491</v>
      </c>
      <c r="AZ1495" s="13"/>
      <c r="BA1495" s="36"/>
      <c r="BB1495" s="36"/>
      <c r="BC1495" s="36"/>
      <c r="BD1495" s="36"/>
    </row>
    <row r="1496" spans="2:56" ht="18.600000000000001" customHeight="1" thickBot="1">
      <c r="D1496" s="3"/>
      <c r="G1496" s="4"/>
      <c r="I1496" s="3"/>
      <c r="L1496" s="4"/>
      <c r="N1496" s="3"/>
      <c r="Q1496" s="4"/>
      <c r="S1496" s="3"/>
      <c r="V1496" s="4"/>
      <c r="X1496" s="3"/>
      <c r="AA1496" s="4"/>
      <c r="AC1496" s="3"/>
      <c r="AF1496" s="4"/>
      <c r="AH1496" s="3"/>
      <c r="AK1496" s="4"/>
      <c r="AM1496" s="18"/>
      <c r="AN1496" s="14"/>
      <c r="AO1496" s="14"/>
      <c r="AP1496" s="19"/>
      <c r="AR1496" s="3"/>
      <c r="AU1496" s="4"/>
      <c r="AY1496" s="138"/>
      <c r="AZ1496" s="13"/>
      <c r="BA1496" s="36"/>
      <c r="BB1496" s="36"/>
      <c r="BC1496" s="36"/>
      <c r="BD1496" s="36"/>
    </row>
    <row r="1497" spans="2:56" ht="18.600000000000001" customHeight="1" thickBot="1">
      <c r="D1497" s="216" t="s">
        <v>87</v>
      </c>
      <c r="E1497" s="217"/>
      <c r="F1497" s="218" t="s">
        <v>88</v>
      </c>
      <c r="G1497" s="219"/>
      <c r="H1497" s="207"/>
      <c r="I1497" s="216" t="s">
        <v>89</v>
      </c>
      <c r="J1497" s="217"/>
      <c r="K1497" s="218" t="s">
        <v>90</v>
      </c>
      <c r="L1497" s="219"/>
      <c r="N1497" s="208" t="s">
        <v>7</v>
      </c>
      <c r="O1497" s="209"/>
      <c r="P1497" s="210" t="s">
        <v>8</v>
      </c>
      <c r="Q1497" s="211"/>
      <c r="S1497" s="216" t="s">
        <v>91</v>
      </c>
      <c r="T1497" s="217"/>
      <c r="U1497" s="218" t="s">
        <v>92</v>
      </c>
      <c r="V1497" s="219"/>
      <c r="W1497" s="22"/>
      <c r="X1497" s="208" t="s">
        <v>93</v>
      </c>
      <c r="Y1497" s="209"/>
      <c r="Z1497" s="210" t="s">
        <v>94</v>
      </c>
      <c r="AA1497" s="211"/>
      <c r="AB1497" s="22"/>
      <c r="AC1497" s="216" t="s">
        <v>3</v>
      </c>
      <c r="AD1497" s="217"/>
      <c r="AE1497" s="218" t="s">
        <v>2</v>
      </c>
      <c r="AF1497" s="219"/>
      <c r="AG1497" s="22"/>
      <c r="AH1497" s="208" t="s">
        <v>95</v>
      </c>
      <c r="AI1497" s="209"/>
      <c r="AJ1497" s="210" t="s">
        <v>96</v>
      </c>
      <c r="AK1497" s="211"/>
      <c r="AL1497" s="22"/>
      <c r="AM1497" s="216" t="s">
        <v>97</v>
      </c>
      <c r="AN1497" s="217"/>
      <c r="AO1497" s="218" t="s">
        <v>98</v>
      </c>
      <c r="AP1497" s="219"/>
      <c r="AR1497" s="208" t="s">
        <v>99</v>
      </c>
      <c r="AS1497" s="209"/>
      <c r="AT1497" s="210" t="s">
        <v>100</v>
      </c>
      <c r="AU1497" s="211"/>
      <c r="AW1497" s="48" t="s">
        <v>10</v>
      </c>
      <c r="AY1497" s="139" t="s">
        <v>47</v>
      </c>
      <c r="AZ1497" s="13"/>
      <c r="BA1497" s="36"/>
      <c r="BB1497" s="36"/>
      <c r="BC1497" s="36"/>
      <c r="BD1497" s="36"/>
    </row>
    <row r="1498" spans="2:56" ht="18.600000000000001" customHeight="1" thickTop="1" thickBot="1">
      <c r="D1498" s="1">
        <v>0</v>
      </c>
      <c r="E1498" s="8">
        <f t="shared" ref="E1498" si="8634">$E$9*$B1495</f>
        <v>2.4255188000000003</v>
      </c>
      <c r="F1498" s="2">
        <v>1</v>
      </c>
      <c r="G1498" s="8">
        <v>0</v>
      </c>
      <c r="I1498" s="1">
        <v>0</v>
      </c>
      <c r="J1498" s="9">
        <v>0</v>
      </c>
      <c r="K1498" s="2">
        <v>1</v>
      </c>
      <c r="L1498" s="8">
        <v>0</v>
      </c>
      <c r="N1498" s="1">
        <f t="shared" ref="N1498" si="8635">D1498*I1495+F1498*I1498-E1498*J1495-G1498*J1498</f>
        <v>0</v>
      </c>
      <c r="O1498" s="9">
        <f t="shared" ref="O1498" si="8636">(D1498*J1495+E1498*I1495+F1498*J1498+G1498*I1498)</f>
        <v>2.4255188000000003</v>
      </c>
      <c r="P1498" s="2">
        <f t="shared" ref="P1498" si="8637">D1498*K1495+F1498*K1498-E1498*L1495-G1498*L1498</f>
        <v>3.2751369599443727</v>
      </c>
      <c r="Q1498" s="8">
        <f t="shared" ref="Q1498" si="8638">(D1498*L1495+E1498*K1495+F1498*L1498+G1498*K1498)</f>
        <v>0</v>
      </c>
      <c r="S1498" s="1">
        <v>0</v>
      </c>
      <c r="T1498" s="8">
        <f t="shared" ref="T1498" si="8639">$T$9*$B1495</f>
        <v>5.1757612000000002</v>
      </c>
      <c r="U1498" s="2">
        <v>1</v>
      </c>
      <c r="V1498" s="8">
        <v>0</v>
      </c>
      <c r="X1498" s="1">
        <f t="shared" ref="X1498" si="8640">N1498*S1495+P1498*S1498-O1498*T1495-Q1498*T1498</f>
        <v>0</v>
      </c>
      <c r="Y1498" s="9">
        <f t="shared" ref="Y1498" si="8641">(N1498*T1495+O1498*S1495+P1498*T1498+Q1498*S1498)</f>
        <v>19.376845601966039</v>
      </c>
      <c r="Z1498" s="2">
        <f t="shared" ref="Z1498" si="8642">N1498*U1495+P1498*U1498-O1498*V1495-Q1498*V1498</f>
        <v>3.2751369599443727</v>
      </c>
      <c r="AA1498" s="8">
        <f t="shared" ref="AA1498" si="8643">(N1498*V1495+O1498*U1495+P1498*V1498+Q1498*U1498)</f>
        <v>0</v>
      </c>
      <c r="AB1498" s="22"/>
      <c r="AC1498" s="1">
        <v>0</v>
      </c>
      <c r="AD1498" s="9">
        <v>0</v>
      </c>
      <c r="AE1498" s="2">
        <v>1</v>
      </c>
      <c r="AF1498" s="8">
        <v>0</v>
      </c>
      <c r="AH1498" s="1">
        <f t="shared" ref="AH1498" si="8644">X1498*AC1495+Z1498*AC1498-Y1498*AD1495-AA1498*AD1498</f>
        <v>0</v>
      </c>
      <c r="AI1498" s="9">
        <f t="shared" ref="AI1498" si="8645">(X1498*AD1495+Y1498*AC1495+Z1498*AD1498+AA1498*AC1498)</f>
        <v>19.376845601966039</v>
      </c>
      <c r="AJ1498" s="2">
        <f t="shared" ref="AJ1498" si="8646">X1498*AE1495+Z1498*AE1498-Y1498*AF1495-AA1498*AF1498</f>
        <v>-63.957735073383219</v>
      </c>
      <c r="AK1498" s="8">
        <f t="shared" ref="AK1498" si="8647">(X1498*AF1495+Y1498*AE1495+Z1498*AF1498+AA1498*AE1498)</f>
        <v>0</v>
      </c>
      <c r="AM1498" s="20">
        <f t="shared" ref="AM1498" si="8648">1/$AN$9</f>
        <v>1</v>
      </c>
      <c r="AN1498" s="27">
        <v>0</v>
      </c>
      <c r="AO1498" s="21">
        <v>1</v>
      </c>
      <c r="AP1498" s="26">
        <v>0</v>
      </c>
      <c r="AR1498" s="1">
        <f t="shared" ref="AR1498" si="8649">AH1498*AM1495+AJ1498*AM1498-AI1498*AN1495-AK1498*AN1498</f>
        <v>-63.957735073383219</v>
      </c>
      <c r="AS1498" s="9">
        <f t="shared" ref="AS1498" si="8650">(AH1498*AN1495+AI1498*AM1495+AJ1498*AN1498+AK1498*AM1498)</f>
        <v>19.376845601966039</v>
      </c>
      <c r="AT1498" s="2">
        <f t="shared" ref="AT1498" si="8651">AH1498*AO1495+AJ1498*AO1498-AI1498*AP1495-AK1498*AP1498</f>
        <v>-63.957735073383219</v>
      </c>
      <c r="AU1498" s="8">
        <f t="shared" ref="AU1498" si="8652">(AH1498*AP1495+AI1498*AO1495+AJ1498*AP1498+AK1498*AO1498)</f>
        <v>0</v>
      </c>
      <c r="AW1498" s="49">
        <f t="shared" ref="AW1498" si="8653">(180/PI())*ATAN(-1*(AS1495/AR1495))</f>
        <v>-73.187473047502706</v>
      </c>
      <c r="AY1498" s="140">
        <f t="shared" ref="AY1498" si="8654">20*LOG(((1-(10^(AW1495/20)^2)*(1-((1-AY1495)/(1+AY1495))^2))^0.5))</f>
        <v>-2.5426247238187327E-3</v>
      </c>
      <c r="AZ1498" s="13"/>
      <c r="BA1498" s="36"/>
      <c r="BB1498" s="36"/>
      <c r="BC1498" s="36"/>
      <c r="BD1498" s="36"/>
    </row>
    <row r="1499" spans="2:56" ht="18.600000000000001" customHeight="1">
      <c r="AY1499" s="37"/>
    </row>
    <row r="1500" spans="2:56" ht="18.600000000000001" customHeight="1" thickBot="1">
      <c r="D1500" s="22" t="s">
        <v>60</v>
      </c>
      <c r="E1500" s="22"/>
      <c r="F1500" s="22"/>
      <c r="G1500" s="22"/>
      <c r="H1500" s="22"/>
      <c r="I1500" s="22" t="s">
        <v>61</v>
      </c>
      <c r="J1500" s="22"/>
      <c r="K1500" s="22"/>
      <c r="L1500" s="22"/>
      <c r="M1500" s="23"/>
      <c r="N1500" s="23"/>
      <c r="O1500" s="28" t="s">
        <v>62</v>
      </c>
      <c r="P1500" s="23"/>
      <c r="Q1500" s="23"/>
      <c r="R1500" s="23"/>
      <c r="S1500" s="22"/>
      <c r="T1500" s="22" t="s">
        <v>63</v>
      </c>
      <c r="U1500" s="23"/>
      <c r="V1500" s="23"/>
      <c r="W1500" s="23"/>
      <c r="X1500" s="23"/>
      <c r="Y1500" s="28" t="s">
        <v>64</v>
      </c>
      <c r="Z1500" s="23"/>
      <c r="AA1500" s="23"/>
      <c r="AB1500" s="23"/>
      <c r="AC1500" s="28" t="s">
        <v>65</v>
      </c>
      <c r="AD1500" s="22"/>
      <c r="AE1500" s="22"/>
      <c r="AF1500" s="22"/>
      <c r="AG1500" s="22"/>
      <c r="AH1500" s="23"/>
      <c r="AI1500" s="28" t="s">
        <v>66</v>
      </c>
      <c r="AJ1500" s="23"/>
      <c r="AK1500" s="23"/>
      <c r="AL1500" s="22"/>
      <c r="AM1500" s="28" t="s">
        <v>67</v>
      </c>
      <c r="AN1500" s="22"/>
      <c r="AO1500" s="23"/>
      <c r="AP1500" s="23"/>
      <c r="AQ1500" s="23"/>
      <c r="AR1500" s="23"/>
      <c r="AS1500" s="28" t="s">
        <v>68</v>
      </c>
      <c r="AT1500" s="23"/>
      <c r="AU1500" s="23"/>
    </row>
    <row r="1501" spans="2:56" ht="18.600000000000001" customHeight="1" thickBot="1">
      <c r="B1501" s="11"/>
      <c r="D1501" s="212" t="s">
        <v>69</v>
      </c>
      <c r="E1501" s="213"/>
      <c r="F1501" s="214" t="s">
        <v>70</v>
      </c>
      <c r="G1501" s="215"/>
      <c r="H1501" s="207"/>
      <c r="I1501" s="212" t="s">
        <v>71</v>
      </c>
      <c r="J1501" s="213"/>
      <c r="K1501" s="214" t="s">
        <v>72</v>
      </c>
      <c r="L1501" s="215"/>
      <c r="M1501" s="23"/>
      <c r="N1501" s="208" t="s">
        <v>73</v>
      </c>
      <c r="O1501" s="209"/>
      <c r="P1501" s="210" t="s">
        <v>74</v>
      </c>
      <c r="Q1501" s="211"/>
      <c r="R1501" s="23"/>
      <c r="S1501" s="212" t="s">
        <v>75</v>
      </c>
      <c r="T1501" s="213"/>
      <c r="U1501" s="214" t="s">
        <v>76</v>
      </c>
      <c r="V1501" s="215"/>
      <c r="W1501" s="22"/>
      <c r="X1501" s="208" t="s">
        <v>77</v>
      </c>
      <c r="Y1501" s="209"/>
      <c r="Z1501" s="210" t="s">
        <v>78</v>
      </c>
      <c r="AA1501" s="211"/>
      <c r="AB1501" s="22"/>
      <c r="AC1501" s="212" t="s">
        <v>79</v>
      </c>
      <c r="AD1501" s="213"/>
      <c r="AE1501" s="214" t="s">
        <v>80</v>
      </c>
      <c r="AF1501" s="215"/>
      <c r="AG1501" s="22"/>
      <c r="AH1501" s="208" t="s">
        <v>81</v>
      </c>
      <c r="AI1501" s="209"/>
      <c r="AJ1501" s="210" t="s">
        <v>82</v>
      </c>
      <c r="AK1501" s="211"/>
      <c r="AL1501" s="22"/>
      <c r="AM1501" s="212" t="s">
        <v>83</v>
      </c>
      <c r="AN1501" s="213"/>
      <c r="AO1501" s="214" t="s">
        <v>84</v>
      </c>
      <c r="AP1501" s="215"/>
      <c r="AQ1501" s="23"/>
      <c r="AR1501" s="208" t="s">
        <v>85</v>
      </c>
      <c r="AS1501" s="209"/>
      <c r="AT1501" s="210" t="s">
        <v>86</v>
      </c>
      <c r="AU1501" s="211"/>
      <c r="AW1501" s="29" t="s">
        <v>4</v>
      </c>
      <c r="AY1501" s="136" t="s">
        <v>46</v>
      </c>
      <c r="AZ1501" s="13"/>
      <c r="BA1501" s="36"/>
      <c r="BB1501" s="36"/>
      <c r="BC1501" s="36"/>
      <c r="BD1501" s="36"/>
    </row>
    <row r="1502" spans="2:56" ht="18.600000000000001" customHeight="1" thickTop="1" thickBot="1">
      <c r="B1502" s="40">
        <v>4.3</v>
      </c>
      <c r="D1502" s="1">
        <v>1</v>
      </c>
      <c r="E1502" s="7">
        <v>0</v>
      </c>
      <c r="F1502" s="2">
        <v>0</v>
      </c>
      <c r="G1502" s="8">
        <v>0</v>
      </c>
      <c r="I1502" s="1">
        <v>1</v>
      </c>
      <c r="J1502" s="9">
        <v>0</v>
      </c>
      <c r="K1502" s="2">
        <v>0</v>
      </c>
      <c r="L1502" s="9">
        <f t="shared" ref="L1502" si="8655">IF(0=(1-$J$9*$K$9*$B1502^2),10^14,$B1502*$K$9/(1-$J$9*$K$9*$B1502^2))</f>
        <v>-0.93167426831339706</v>
      </c>
      <c r="N1502" s="1">
        <f t="shared" ref="N1502" si="8656">D1502*I1502+F1502*I1505-E1502*J1502-G1502*J1505</f>
        <v>1</v>
      </c>
      <c r="O1502" s="9">
        <f t="shared" ref="O1502" si="8657">(D1502*J1502+E1502*I1502+F1502*J1505+G1502*I1505)</f>
        <v>0</v>
      </c>
      <c r="P1502" s="2">
        <f t="shared" ref="P1502" si="8658">D1502*K1502+F1502*K1505-E1502*L1502-G1502*L1505</f>
        <v>0</v>
      </c>
      <c r="Q1502" s="8">
        <f t="shared" ref="Q1502" si="8659">(D1502*L1502+E1502*K1502+F1502*L1505+G1502*K1505)</f>
        <v>-0.93167426831339706</v>
      </c>
      <c r="S1502" s="1">
        <v>1</v>
      </c>
      <c r="T1502" s="7">
        <v>0</v>
      </c>
      <c r="U1502" s="2">
        <v>0</v>
      </c>
      <c r="V1502" s="8">
        <v>0</v>
      </c>
      <c r="X1502" s="1">
        <f t="shared" ref="X1502" si="8660">N1502*S1502+P1502*S1505-O1502*T1502-Q1502*T1505</f>
        <v>5.844656816493444</v>
      </c>
      <c r="Y1502" s="9">
        <f t="shared" ref="Y1502" si="8661">(N1502*T1502+O1502*S1502+P1502*T1505+Q1502*S1505)</f>
        <v>0</v>
      </c>
      <c r="Z1502" s="2">
        <f t="shared" ref="Z1502" si="8662">N1502*U1502+P1502*U1505-O1502*V1502-Q1502*V1505</f>
        <v>0</v>
      </c>
      <c r="AA1502" s="8">
        <f t="shared" ref="AA1502" si="8663">(N1502*V1502+O1502*U1502+P1502*V1505+Q1502*U1505)</f>
        <v>-0.93167426831339706</v>
      </c>
      <c r="AB1502" s="22"/>
      <c r="AC1502" s="1">
        <v>1</v>
      </c>
      <c r="AD1502" s="9">
        <v>0</v>
      </c>
      <c r="AE1502" s="2">
        <v>0</v>
      </c>
      <c r="AF1502" s="9">
        <f t="shared" ref="AF1502" si="8664">$B1502*$AE$9</f>
        <v>3.485967</v>
      </c>
      <c r="AH1502" s="1">
        <f t="shared" ref="AH1502" si="8665">X1502*AC1502+Z1502*AC1505-Y1502*AD1502-AA1502*AD1505</f>
        <v>5.844656816493444</v>
      </c>
      <c r="AI1502" s="9">
        <f t="shared" ref="AI1502" si="8666">(X1502*AD1502+Y1502*AC1502+Z1502*AD1505+AA1502*AC1505)</f>
        <v>0</v>
      </c>
      <c r="AJ1502" s="2">
        <f t="shared" ref="AJ1502" si="8667">X1502*AE1502+Z1502*AE1505-Y1502*AF1502-AA1502*AF1505</f>
        <v>0</v>
      </c>
      <c r="AK1502" s="8">
        <f t="shared" ref="AK1502" si="8668">(X1502*AF1502+Y1502*AE1502+Z1502*AF1505+AA1502*AE1505)</f>
        <v>19.442606520307805</v>
      </c>
      <c r="AM1502" s="18">
        <v>1</v>
      </c>
      <c r="AN1502" s="25">
        <v>0</v>
      </c>
      <c r="AO1502" s="14">
        <v>0</v>
      </c>
      <c r="AP1502" s="24">
        <v>0</v>
      </c>
      <c r="AR1502" s="1">
        <f t="shared" ref="AR1502" si="8669">AH1502*AM1502+AJ1502*AM1505-AI1502*AN1502-AK1502*AN1505</f>
        <v>5.844656816493444</v>
      </c>
      <c r="AS1502" s="9">
        <f t="shared" ref="AS1502" si="8670">(AH1502*AN1502+AI1502*AM1502+AJ1502*AN1505+AK1502*AM1505)</f>
        <v>19.442606520307805</v>
      </c>
      <c r="AT1502" s="2">
        <f t="shared" ref="AT1502" si="8671">AH1502*AO1502+AJ1502*AO1505-AI1502*AP1502-AK1502*AP1505</f>
        <v>0</v>
      </c>
      <c r="AU1502" s="8">
        <f t="shared" ref="AU1502" si="8672">(AH1502*AP1502+AI1502*AO1502+AJ1502*AP1505+AK1502*AO1505)</f>
        <v>19.442606520307805</v>
      </c>
      <c r="AW1502" s="30">
        <f t="shared" ref="AW1502" si="8673">20*LOG(((1+$AN$9)/$AN$9)/((AR1502+AR1505)^2+(AS1502+AS1505)^2)^0.5)</f>
        <v>-30.928224639650054</v>
      </c>
      <c r="AY1502" s="137">
        <f t="shared" ref="AY1502" si="8674">((AR1502^2+AS1502^2)^0.5)/((AR1505^2+AS1505^2)^0.5)</f>
        <v>0.30134318479734407</v>
      </c>
      <c r="AZ1502" s="13"/>
      <c r="BA1502" s="36"/>
      <c r="BB1502" s="36"/>
      <c r="BC1502" s="36"/>
      <c r="BD1502" s="36"/>
    </row>
    <row r="1503" spans="2:56" ht="18.600000000000001" customHeight="1" thickBot="1">
      <c r="D1503" s="3"/>
      <c r="G1503" s="4"/>
      <c r="I1503" s="3"/>
      <c r="L1503" s="4"/>
      <c r="N1503" s="3"/>
      <c r="Q1503" s="4"/>
      <c r="S1503" s="3"/>
      <c r="V1503" s="4"/>
      <c r="X1503" s="3"/>
      <c r="AA1503" s="4"/>
      <c r="AC1503" s="3"/>
      <c r="AF1503" s="4"/>
      <c r="AH1503" s="3"/>
      <c r="AK1503" s="4"/>
      <c r="AM1503" s="18"/>
      <c r="AN1503" s="14"/>
      <c r="AO1503" s="14"/>
      <c r="AP1503" s="19"/>
      <c r="AR1503" s="3"/>
      <c r="AU1503" s="4"/>
      <c r="AY1503" s="138"/>
      <c r="AZ1503" s="13"/>
      <c r="BA1503" s="36"/>
      <c r="BB1503" s="36"/>
      <c r="BC1503" s="36"/>
      <c r="BD1503" s="36"/>
    </row>
    <row r="1504" spans="2:56" ht="18.600000000000001" customHeight="1" thickBot="1">
      <c r="D1504" s="216" t="s">
        <v>87</v>
      </c>
      <c r="E1504" s="217"/>
      <c r="F1504" s="218" t="s">
        <v>88</v>
      </c>
      <c r="G1504" s="219"/>
      <c r="H1504" s="207"/>
      <c r="I1504" s="216" t="s">
        <v>89</v>
      </c>
      <c r="J1504" s="217"/>
      <c r="K1504" s="218" t="s">
        <v>90</v>
      </c>
      <c r="L1504" s="219"/>
      <c r="N1504" s="208" t="s">
        <v>7</v>
      </c>
      <c r="O1504" s="209"/>
      <c r="P1504" s="210" t="s">
        <v>8</v>
      </c>
      <c r="Q1504" s="211"/>
      <c r="S1504" s="216" t="s">
        <v>91</v>
      </c>
      <c r="T1504" s="217"/>
      <c r="U1504" s="218" t="s">
        <v>92</v>
      </c>
      <c r="V1504" s="219"/>
      <c r="W1504" s="22"/>
      <c r="X1504" s="208" t="s">
        <v>93</v>
      </c>
      <c r="Y1504" s="209"/>
      <c r="Z1504" s="210" t="s">
        <v>94</v>
      </c>
      <c r="AA1504" s="211"/>
      <c r="AB1504" s="22"/>
      <c r="AC1504" s="216" t="s">
        <v>3</v>
      </c>
      <c r="AD1504" s="217"/>
      <c r="AE1504" s="218" t="s">
        <v>2</v>
      </c>
      <c r="AF1504" s="219"/>
      <c r="AG1504" s="22"/>
      <c r="AH1504" s="208" t="s">
        <v>95</v>
      </c>
      <c r="AI1504" s="209"/>
      <c r="AJ1504" s="210" t="s">
        <v>96</v>
      </c>
      <c r="AK1504" s="211"/>
      <c r="AL1504" s="22"/>
      <c r="AM1504" s="216" t="s">
        <v>97</v>
      </c>
      <c r="AN1504" s="217"/>
      <c r="AO1504" s="218" t="s">
        <v>98</v>
      </c>
      <c r="AP1504" s="219"/>
      <c r="AR1504" s="208" t="s">
        <v>99</v>
      </c>
      <c r="AS1504" s="209"/>
      <c r="AT1504" s="210" t="s">
        <v>100</v>
      </c>
      <c r="AU1504" s="211"/>
      <c r="AW1504" s="48" t="s">
        <v>10</v>
      </c>
      <c r="AY1504" s="139" t="s">
        <v>47</v>
      </c>
      <c r="AZ1504" s="13"/>
      <c r="BA1504" s="36"/>
      <c r="BB1504" s="36"/>
      <c r="BC1504" s="36"/>
      <c r="BD1504" s="36"/>
    </row>
    <row r="1505" spans="2:56" ht="18.600000000000001" customHeight="1" thickTop="1" thickBot="1">
      <c r="D1505" s="1">
        <v>0</v>
      </c>
      <c r="E1505" s="8">
        <f t="shared" ref="E1505" si="8675">$E$9*$B1502</f>
        <v>2.4368530000000002</v>
      </c>
      <c r="F1505" s="2">
        <v>1</v>
      </c>
      <c r="G1505" s="8">
        <v>0</v>
      </c>
      <c r="I1505" s="1">
        <v>0</v>
      </c>
      <c r="J1505" s="9">
        <v>0</v>
      </c>
      <c r="K1505" s="2">
        <v>1</v>
      </c>
      <c r="L1505" s="8">
        <v>0</v>
      </c>
      <c r="N1505" s="1">
        <f t="shared" ref="N1505" si="8676">D1505*I1502+F1505*I1505-E1505*J1502-G1505*J1505</f>
        <v>0</v>
      </c>
      <c r="O1505" s="9">
        <f t="shared" ref="O1505" si="8677">(D1505*J1502+E1505*I1502+F1505*J1505+G1505*I1505)</f>
        <v>2.4368530000000002</v>
      </c>
      <c r="P1505" s="2">
        <f t="shared" ref="P1505" si="8678">D1505*K1502+F1505*K1505-E1505*L1502-G1505*L1505</f>
        <v>3.2703532357623066</v>
      </c>
      <c r="Q1505" s="8">
        <f t="shared" ref="Q1505" si="8679">(D1505*L1502+E1505*K1502+F1505*L1505+G1505*K1505)</f>
        <v>0</v>
      </c>
      <c r="S1505" s="1">
        <v>0</v>
      </c>
      <c r="T1505" s="8">
        <f t="shared" ref="T1505" si="8680">$T$9*$B1502</f>
        <v>5.1999469999999999</v>
      </c>
      <c r="U1505" s="2">
        <v>1</v>
      </c>
      <c r="V1505" s="8">
        <v>0</v>
      </c>
      <c r="X1505" s="1">
        <f t="shared" ref="X1505" si="8681">N1505*S1502+P1505*S1505-O1505*T1502-Q1505*T1505</f>
        <v>0</v>
      </c>
      <c r="Y1505" s="9">
        <f t="shared" ref="Y1505" si="8682">(N1505*T1502+O1505*S1502+P1505*T1505+Q1505*S1505)</f>
        <v>19.442516497242497</v>
      </c>
      <c r="Z1505" s="2">
        <f t="shared" ref="Z1505" si="8683">N1505*U1502+P1505*U1505-O1505*V1502-Q1505*V1505</f>
        <v>3.2703532357623066</v>
      </c>
      <c r="AA1505" s="8">
        <f t="shared" ref="AA1505" si="8684">(N1505*V1502+O1505*U1502+P1505*V1505+Q1505*U1505)</f>
        <v>0</v>
      </c>
      <c r="AB1505" s="22"/>
      <c r="AC1505" s="1">
        <v>0</v>
      </c>
      <c r="AD1505" s="9">
        <v>0</v>
      </c>
      <c r="AE1505" s="2">
        <v>1</v>
      </c>
      <c r="AF1505" s="8">
        <v>0</v>
      </c>
      <c r="AH1505" s="1">
        <f t="shared" ref="AH1505" si="8685">X1505*AC1502+Z1505*AC1505-Y1505*AD1502-AA1505*AD1505</f>
        <v>0</v>
      </c>
      <c r="AI1505" s="9">
        <f t="shared" ref="AI1505" si="8686">(X1505*AD1502+Y1505*AC1502+Z1505*AD1505+AA1505*AC1505)</f>
        <v>19.442516497242497</v>
      </c>
      <c r="AJ1505" s="2">
        <f t="shared" ref="AJ1505" si="8687">X1505*AE1502+Z1505*AE1505-Y1505*AF1502-AA1505*AF1505</f>
        <v>-64.505617670580634</v>
      </c>
      <c r="AK1505" s="8">
        <f t="shared" ref="AK1505" si="8688">(X1505*AF1502+Y1505*AE1502+Z1505*AF1505+AA1505*AE1505)</f>
        <v>0</v>
      </c>
      <c r="AM1505" s="20">
        <f t="shared" ref="AM1505" si="8689">1/$AN$9</f>
        <v>1</v>
      </c>
      <c r="AN1505" s="27">
        <v>0</v>
      </c>
      <c r="AO1505" s="21">
        <v>1</v>
      </c>
      <c r="AP1505" s="26">
        <v>0</v>
      </c>
      <c r="AR1505" s="1">
        <f t="shared" ref="AR1505" si="8690">AH1505*AM1502+AJ1505*AM1505-AI1505*AN1502-AK1505*AN1505</f>
        <v>-64.505617670580634</v>
      </c>
      <c r="AS1505" s="9">
        <f t="shared" ref="AS1505" si="8691">(AH1505*AN1502+AI1505*AM1502+AJ1505*AN1505+AK1505*AM1505)</f>
        <v>19.442516497242497</v>
      </c>
      <c r="AT1505" s="2">
        <f t="shared" ref="AT1505" si="8692">AH1505*AO1502+AJ1505*AO1505-AI1505*AP1502-AK1505*AP1505</f>
        <v>-64.505617670580634</v>
      </c>
      <c r="AU1505" s="8">
        <f t="shared" ref="AU1505" si="8693">(AH1505*AP1502+AI1505*AO1502+AJ1505*AP1505+AK1505*AO1505)</f>
        <v>0</v>
      </c>
      <c r="AW1505" s="49">
        <f t="shared" ref="AW1505" si="8694">(180/PI())*ATAN(-1*(AS1502/AR1502))</f>
        <v>-73.26865635113262</v>
      </c>
      <c r="AY1505" s="140">
        <f t="shared" ref="AY1505" si="8695">20*LOG(((1-(10^(AW1502/20)^2)*(1-((1-AY1502)/(1+AY1502))^2))^0.5))</f>
        <v>-2.497033530999033E-3</v>
      </c>
      <c r="AZ1505" s="13"/>
      <c r="BA1505" s="36"/>
      <c r="BB1505" s="36"/>
      <c r="BC1505" s="36"/>
      <c r="BD1505" s="36"/>
    </row>
    <row r="1506" spans="2:56" ht="18.600000000000001" customHeight="1">
      <c r="AY1506" s="37"/>
    </row>
    <row r="1507" spans="2:56" ht="18.600000000000001" customHeight="1" thickBot="1">
      <c r="D1507" s="22" t="s">
        <v>60</v>
      </c>
      <c r="E1507" s="22"/>
      <c r="F1507" s="22"/>
      <c r="G1507" s="22"/>
      <c r="H1507" s="22"/>
      <c r="I1507" s="22" t="s">
        <v>61</v>
      </c>
      <c r="J1507" s="22"/>
      <c r="K1507" s="22"/>
      <c r="L1507" s="22"/>
      <c r="M1507" s="23"/>
      <c r="N1507" s="23"/>
      <c r="O1507" s="28" t="s">
        <v>62</v>
      </c>
      <c r="P1507" s="23"/>
      <c r="Q1507" s="23"/>
      <c r="R1507" s="23"/>
      <c r="S1507" s="22"/>
      <c r="T1507" s="22" t="s">
        <v>63</v>
      </c>
      <c r="U1507" s="23"/>
      <c r="V1507" s="23"/>
      <c r="W1507" s="23"/>
      <c r="X1507" s="23"/>
      <c r="Y1507" s="28" t="s">
        <v>64</v>
      </c>
      <c r="Z1507" s="23"/>
      <c r="AA1507" s="23"/>
      <c r="AB1507" s="23"/>
      <c r="AC1507" s="28" t="s">
        <v>65</v>
      </c>
      <c r="AD1507" s="22"/>
      <c r="AE1507" s="22"/>
      <c r="AF1507" s="22"/>
      <c r="AG1507" s="22"/>
      <c r="AH1507" s="23"/>
      <c r="AI1507" s="28" t="s">
        <v>66</v>
      </c>
      <c r="AJ1507" s="23"/>
      <c r="AK1507" s="23"/>
      <c r="AL1507" s="22"/>
      <c r="AM1507" s="28" t="s">
        <v>67</v>
      </c>
      <c r="AN1507" s="22"/>
      <c r="AO1507" s="23"/>
      <c r="AP1507" s="23"/>
      <c r="AQ1507" s="23"/>
      <c r="AR1507" s="23"/>
      <c r="AS1507" s="28" t="s">
        <v>68</v>
      </c>
      <c r="AT1507" s="23"/>
      <c r="AU1507" s="23"/>
    </row>
    <row r="1508" spans="2:56" ht="18.600000000000001" customHeight="1" thickBot="1">
      <c r="B1508" s="11"/>
      <c r="D1508" s="212" t="s">
        <v>69</v>
      </c>
      <c r="E1508" s="213"/>
      <c r="F1508" s="214" t="s">
        <v>70</v>
      </c>
      <c r="G1508" s="215"/>
      <c r="H1508" s="207"/>
      <c r="I1508" s="212" t="s">
        <v>71</v>
      </c>
      <c r="J1508" s="213"/>
      <c r="K1508" s="214" t="s">
        <v>72</v>
      </c>
      <c r="L1508" s="215"/>
      <c r="M1508" s="23"/>
      <c r="N1508" s="208" t="s">
        <v>73</v>
      </c>
      <c r="O1508" s="209"/>
      <c r="P1508" s="210" t="s">
        <v>74</v>
      </c>
      <c r="Q1508" s="211"/>
      <c r="R1508" s="23"/>
      <c r="S1508" s="212" t="s">
        <v>75</v>
      </c>
      <c r="T1508" s="213"/>
      <c r="U1508" s="214" t="s">
        <v>76</v>
      </c>
      <c r="V1508" s="215"/>
      <c r="W1508" s="22"/>
      <c r="X1508" s="208" t="s">
        <v>77</v>
      </c>
      <c r="Y1508" s="209"/>
      <c r="Z1508" s="210" t="s">
        <v>78</v>
      </c>
      <c r="AA1508" s="211"/>
      <c r="AB1508" s="22"/>
      <c r="AC1508" s="212" t="s">
        <v>79</v>
      </c>
      <c r="AD1508" s="213"/>
      <c r="AE1508" s="214" t="s">
        <v>80</v>
      </c>
      <c r="AF1508" s="215"/>
      <c r="AG1508" s="22"/>
      <c r="AH1508" s="208" t="s">
        <v>81</v>
      </c>
      <c r="AI1508" s="209"/>
      <c r="AJ1508" s="210" t="s">
        <v>82</v>
      </c>
      <c r="AK1508" s="211"/>
      <c r="AL1508" s="22"/>
      <c r="AM1508" s="212" t="s">
        <v>83</v>
      </c>
      <c r="AN1508" s="213"/>
      <c r="AO1508" s="214" t="s">
        <v>84</v>
      </c>
      <c r="AP1508" s="215"/>
      <c r="AQ1508" s="23"/>
      <c r="AR1508" s="208" t="s">
        <v>85</v>
      </c>
      <c r="AS1508" s="209"/>
      <c r="AT1508" s="210" t="s">
        <v>86</v>
      </c>
      <c r="AU1508" s="211"/>
      <c r="AW1508" s="29" t="s">
        <v>4</v>
      </c>
      <c r="AY1508" s="136" t="s">
        <v>46</v>
      </c>
      <c r="AZ1508" s="13"/>
      <c r="BA1508" s="36"/>
      <c r="BB1508" s="36"/>
      <c r="BC1508" s="36"/>
      <c r="BD1508" s="36"/>
    </row>
    <row r="1509" spans="2:56" ht="18.600000000000001" customHeight="1" thickTop="1" thickBot="1">
      <c r="B1509" s="40">
        <v>4.32</v>
      </c>
      <c r="D1509" s="1">
        <v>1</v>
      </c>
      <c r="E1509" s="7">
        <v>0</v>
      </c>
      <c r="F1509" s="2">
        <v>0</v>
      </c>
      <c r="G1509" s="8">
        <v>0</v>
      </c>
      <c r="I1509" s="1">
        <v>1</v>
      </c>
      <c r="J1509" s="9">
        <v>0</v>
      </c>
      <c r="K1509" s="2">
        <v>0</v>
      </c>
      <c r="L1509" s="9">
        <f t="shared" ref="L1509" si="8696">IF(0=(1-$J$9*$K$9*$B1509^2),10^14,$B1509*$K$9/(1-$J$9*$K$9*$B1509^2))</f>
        <v>-0.92544208135930839</v>
      </c>
      <c r="N1509" s="1">
        <f t="shared" ref="N1509" si="8697">D1509*I1509+F1509*I1512-E1509*J1509-G1509*J1512</f>
        <v>1</v>
      </c>
      <c r="O1509" s="9">
        <f t="shared" ref="O1509" si="8698">(D1509*J1509+E1509*I1509+F1509*J1512+G1509*I1512)</f>
        <v>0</v>
      </c>
      <c r="P1509" s="2">
        <f t="shared" ref="P1509" si="8699">D1509*K1509+F1509*K1512-E1509*L1509-G1509*L1512</f>
        <v>0</v>
      </c>
      <c r="Q1509" s="8">
        <f t="shared" ref="Q1509" si="8700">(D1509*L1509+E1509*K1509+F1509*L1512+G1509*K1512)</f>
        <v>-0.92544208135930839</v>
      </c>
      <c r="S1509" s="1">
        <v>1</v>
      </c>
      <c r="T1509" s="7">
        <v>0</v>
      </c>
      <c r="U1509" s="2">
        <v>0</v>
      </c>
      <c r="V1509" s="8">
        <v>0</v>
      </c>
      <c r="X1509" s="1">
        <f t="shared" ref="X1509" si="8701">N1509*S1509+P1509*S1512-O1509*T1509-Q1509*T1512</f>
        <v>5.8346323317294324</v>
      </c>
      <c r="Y1509" s="9">
        <f t="shared" ref="Y1509" si="8702">(N1509*T1509+O1509*S1509+P1509*T1512+Q1509*S1512)</f>
        <v>0</v>
      </c>
      <c r="Z1509" s="2">
        <f t="shared" ref="Z1509" si="8703">N1509*U1509+P1509*U1512-O1509*V1509-Q1509*V1512</f>
        <v>0</v>
      </c>
      <c r="AA1509" s="8">
        <f t="shared" ref="AA1509" si="8704">(N1509*V1509+O1509*U1509+P1509*V1512+Q1509*U1512)</f>
        <v>-0.92544208135930839</v>
      </c>
      <c r="AB1509" s="22"/>
      <c r="AC1509" s="1">
        <v>1</v>
      </c>
      <c r="AD1509" s="9">
        <v>0</v>
      </c>
      <c r="AE1509" s="2">
        <v>0</v>
      </c>
      <c r="AF1509" s="9">
        <f t="shared" ref="AF1509" si="8705">$B1509*$AE$9</f>
        <v>3.5021808000000005</v>
      </c>
      <c r="AH1509" s="1">
        <f t="shared" ref="AH1509" si="8706">X1509*AC1509+Z1509*AC1512-Y1509*AD1509-AA1509*AD1512</f>
        <v>5.8346323317294324</v>
      </c>
      <c r="AI1509" s="9">
        <f t="shared" ref="AI1509" si="8707">(X1509*AD1509+Y1509*AC1509+Z1509*AD1512+AA1509*AC1512)</f>
        <v>0</v>
      </c>
      <c r="AJ1509" s="2">
        <f t="shared" ref="AJ1509" si="8708">X1509*AE1509+Z1509*AE1512-Y1509*AF1509-AA1509*AF1512</f>
        <v>0</v>
      </c>
      <c r="AK1509" s="8">
        <f t="shared" ref="AK1509" si="8709">(X1509*AF1509+Y1509*AE1509+Z1509*AF1512+AA1509*AE1512)</f>
        <v>19.508495245882745</v>
      </c>
      <c r="AM1509" s="18">
        <v>1</v>
      </c>
      <c r="AN1509" s="25">
        <v>0</v>
      </c>
      <c r="AO1509" s="14">
        <v>0</v>
      </c>
      <c r="AP1509" s="24">
        <v>0</v>
      </c>
      <c r="AR1509" s="1">
        <f t="shared" ref="AR1509" si="8710">AH1509*AM1509+AJ1509*AM1512-AI1509*AN1509-AK1509*AN1512</f>
        <v>5.8346323317294324</v>
      </c>
      <c r="AS1509" s="9">
        <f t="shared" ref="AS1509" si="8711">(AH1509*AN1509+AI1509*AM1509+AJ1509*AN1512+AK1509*AM1512)</f>
        <v>19.508495245882745</v>
      </c>
      <c r="AT1509" s="2">
        <f t="shared" ref="AT1509" si="8712">AH1509*AO1509+AJ1509*AO1512-AI1509*AP1509-AK1509*AP1512</f>
        <v>0</v>
      </c>
      <c r="AU1509" s="8">
        <f t="shared" ref="AU1509" si="8713">(AH1509*AP1509+AI1509*AO1509+AJ1509*AP1512+AK1509*AO1512)</f>
        <v>19.508495245882745</v>
      </c>
      <c r="AW1509" s="30">
        <f t="shared" ref="AW1509" si="8714">20*LOG(((1+$AN$9)/$AN$9)/((AR1509+AR1512)^2+(AS1509+AS1512)^2)^0.5)</f>
        <v>-30.994669910434993</v>
      </c>
      <c r="AY1509" s="137">
        <f t="shared" ref="AY1509" si="8715">((AR1509^2+AS1509^2)^0.5)/((AR1512^2+AS1512^2)^0.5)</f>
        <v>0.29980600597562818</v>
      </c>
      <c r="AZ1509" s="13"/>
      <c r="BA1509" s="36"/>
      <c r="BB1509" s="36"/>
      <c r="BC1509" s="36"/>
      <c r="BD1509" s="36"/>
    </row>
    <row r="1510" spans="2:56" ht="18.600000000000001" customHeight="1" thickBot="1">
      <c r="D1510" s="3"/>
      <c r="G1510" s="4"/>
      <c r="I1510" s="3"/>
      <c r="L1510" s="4"/>
      <c r="N1510" s="3"/>
      <c r="Q1510" s="4"/>
      <c r="S1510" s="3"/>
      <c r="V1510" s="4"/>
      <c r="X1510" s="3"/>
      <c r="AA1510" s="4"/>
      <c r="AC1510" s="3"/>
      <c r="AF1510" s="4"/>
      <c r="AH1510" s="3"/>
      <c r="AK1510" s="4"/>
      <c r="AM1510" s="18"/>
      <c r="AN1510" s="14"/>
      <c r="AO1510" s="14"/>
      <c r="AP1510" s="19"/>
      <c r="AR1510" s="3"/>
      <c r="AU1510" s="4"/>
      <c r="AY1510" s="138"/>
      <c r="AZ1510" s="13"/>
      <c r="BA1510" s="36"/>
      <c r="BB1510" s="36"/>
      <c r="BC1510" s="36"/>
      <c r="BD1510" s="36"/>
    </row>
    <row r="1511" spans="2:56" ht="18.600000000000001" customHeight="1" thickBot="1">
      <c r="D1511" s="216" t="s">
        <v>87</v>
      </c>
      <c r="E1511" s="217"/>
      <c r="F1511" s="218" t="s">
        <v>88</v>
      </c>
      <c r="G1511" s="219"/>
      <c r="H1511" s="207"/>
      <c r="I1511" s="216" t="s">
        <v>89</v>
      </c>
      <c r="J1511" s="217"/>
      <c r="K1511" s="218" t="s">
        <v>90</v>
      </c>
      <c r="L1511" s="219"/>
      <c r="N1511" s="208" t="s">
        <v>7</v>
      </c>
      <c r="O1511" s="209"/>
      <c r="P1511" s="210" t="s">
        <v>8</v>
      </c>
      <c r="Q1511" s="211"/>
      <c r="S1511" s="216" t="s">
        <v>91</v>
      </c>
      <c r="T1511" s="217"/>
      <c r="U1511" s="218" t="s">
        <v>92</v>
      </c>
      <c r="V1511" s="219"/>
      <c r="W1511" s="22"/>
      <c r="X1511" s="208" t="s">
        <v>93</v>
      </c>
      <c r="Y1511" s="209"/>
      <c r="Z1511" s="210" t="s">
        <v>94</v>
      </c>
      <c r="AA1511" s="211"/>
      <c r="AB1511" s="22"/>
      <c r="AC1511" s="216" t="s">
        <v>3</v>
      </c>
      <c r="AD1511" s="217"/>
      <c r="AE1511" s="218" t="s">
        <v>2</v>
      </c>
      <c r="AF1511" s="219"/>
      <c r="AG1511" s="22"/>
      <c r="AH1511" s="208" t="s">
        <v>95</v>
      </c>
      <c r="AI1511" s="209"/>
      <c r="AJ1511" s="210" t="s">
        <v>96</v>
      </c>
      <c r="AK1511" s="211"/>
      <c r="AL1511" s="22"/>
      <c r="AM1511" s="216" t="s">
        <v>97</v>
      </c>
      <c r="AN1511" s="217"/>
      <c r="AO1511" s="218" t="s">
        <v>98</v>
      </c>
      <c r="AP1511" s="219"/>
      <c r="AR1511" s="208" t="s">
        <v>99</v>
      </c>
      <c r="AS1511" s="209"/>
      <c r="AT1511" s="210" t="s">
        <v>100</v>
      </c>
      <c r="AU1511" s="211"/>
      <c r="AW1511" s="48" t="s">
        <v>10</v>
      </c>
      <c r="AY1511" s="139" t="s">
        <v>47</v>
      </c>
      <c r="AZ1511" s="13"/>
      <c r="BA1511" s="36"/>
      <c r="BB1511" s="36"/>
      <c r="BC1511" s="36"/>
      <c r="BD1511" s="36"/>
    </row>
    <row r="1512" spans="2:56" ht="18.600000000000001" customHeight="1" thickTop="1" thickBot="1">
      <c r="D1512" s="1">
        <v>0</v>
      </c>
      <c r="E1512" s="8">
        <f t="shared" ref="E1512" si="8716">$E$9*$B1509</f>
        <v>2.4481872000000005</v>
      </c>
      <c r="F1512" s="2">
        <v>1</v>
      </c>
      <c r="G1512" s="8">
        <v>0</v>
      </c>
      <c r="I1512" s="1">
        <v>0</v>
      </c>
      <c r="J1512" s="9">
        <v>0</v>
      </c>
      <c r="K1512" s="2">
        <v>1</v>
      </c>
      <c r="L1512" s="8">
        <v>0</v>
      </c>
      <c r="N1512" s="1">
        <f t="shared" ref="N1512" si="8717">D1512*I1509+F1512*I1512-E1512*J1509-G1512*J1512</f>
        <v>0</v>
      </c>
      <c r="O1512" s="9">
        <f t="shared" ref="O1512" si="8718">(D1512*J1509+E1512*I1509+F1512*J1512+G1512*I1512)</f>
        <v>2.4481872000000005</v>
      </c>
      <c r="P1512" s="2">
        <f t="shared" ref="P1512" si="8719">D1512*K1509+F1512*K1512-E1512*L1509-G1512*L1512</f>
        <v>3.2656554579252179</v>
      </c>
      <c r="Q1512" s="8">
        <f t="shared" ref="Q1512" si="8720">(D1512*L1509+E1512*K1509+F1512*L1512+G1512*K1512)</f>
        <v>0</v>
      </c>
      <c r="S1512" s="1">
        <v>0</v>
      </c>
      <c r="T1512" s="8">
        <f t="shared" ref="T1512" si="8721">$T$9*$B1509</f>
        <v>5.2241328000000005</v>
      </c>
      <c r="U1512" s="2">
        <v>1</v>
      </c>
      <c r="V1512" s="8">
        <v>0</v>
      </c>
      <c r="X1512" s="1">
        <f t="shared" ref="X1512" si="8722">N1512*S1509+P1512*S1512-O1512*T1509-Q1512*T1512</f>
        <v>0</v>
      </c>
      <c r="Y1512" s="9">
        <f t="shared" ref="Y1512" si="8723">(N1512*T1509+O1512*S1509+P1512*T1512+Q1512*S1512)</f>
        <v>19.508404991246152</v>
      </c>
      <c r="Z1512" s="2">
        <f t="shared" ref="Z1512" si="8724">N1512*U1509+P1512*U1512-O1512*V1509-Q1512*V1512</f>
        <v>3.2656554579252179</v>
      </c>
      <c r="AA1512" s="8">
        <f t="shared" ref="AA1512" si="8725">(N1512*V1509+O1512*U1509+P1512*V1512+Q1512*U1512)</f>
        <v>0</v>
      </c>
      <c r="AB1512" s="22"/>
      <c r="AC1512" s="1">
        <v>0</v>
      </c>
      <c r="AD1512" s="9">
        <v>0</v>
      </c>
      <c r="AE1512" s="2">
        <v>1</v>
      </c>
      <c r="AF1512" s="8">
        <v>0</v>
      </c>
      <c r="AH1512" s="1">
        <f t="shared" ref="AH1512" si="8726">X1512*AC1509+Z1512*AC1512-Y1512*AD1509-AA1512*AD1512</f>
        <v>0</v>
      </c>
      <c r="AI1512" s="9">
        <f t="shared" ref="AI1512" si="8727">(X1512*AD1509+Y1512*AC1509+Z1512*AD1512+AA1512*AC1512)</f>
        <v>19.508404991246152</v>
      </c>
      <c r="AJ1512" s="2">
        <f t="shared" ref="AJ1512" si="8728">X1512*AE1509+Z1512*AE1512-Y1512*AF1509-AA1512*AF1512</f>
        <v>-65.056305941041231</v>
      </c>
      <c r="AK1512" s="8">
        <f t="shared" ref="AK1512" si="8729">(X1512*AF1509+Y1512*AE1509+Z1512*AF1512+AA1512*AE1512)</f>
        <v>0</v>
      </c>
      <c r="AM1512" s="20">
        <f t="shared" ref="AM1512" si="8730">1/$AN$9</f>
        <v>1</v>
      </c>
      <c r="AN1512" s="27">
        <v>0</v>
      </c>
      <c r="AO1512" s="21">
        <v>1</v>
      </c>
      <c r="AP1512" s="26">
        <v>0</v>
      </c>
      <c r="AR1512" s="1">
        <f t="shared" ref="AR1512" si="8731">AH1512*AM1509+AJ1512*AM1512-AI1512*AN1509-AK1512*AN1512</f>
        <v>-65.056305941041231</v>
      </c>
      <c r="AS1512" s="9">
        <f t="shared" ref="AS1512" si="8732">(AH1512*AN1509+AI1512*AM1509+AJ1512*AN1512+AK1512*AM1512)</f>
        <v>19.508404991246152</v>
      </c>
      <c r="AT1512" s="2">
        <f t="shared" ref="AT1512" si="8733">AH1512*AO1509+AJ1512*AO1512-AI1512*AP1509-AK1512*AP1512</f>
        <v>-65.056305941041231</v>
      </c>
      <c r="AU1512" s="8">
        <f t="shared" ref="AU1512" si="8734">(AH1512*AP1509+AI1512*AO1509+AJ1512*AP1512+AK1512*AO1512)</f>
        <v>0</v>
      </c>
      <c r="AW1512" s="49">
        <f t="shared" ref="AW1512" si="8735">(180/PI())*ATAN(-1*(AS1509/AR1509))</f>
        <v>-73.349042626439953</v>
      </c>
      <c r="AY1512" s="140">
        <f t="shared" ref="AY1512" si="8736">20*LOG(((1-(10^(AW1509/20)^2)*(1-((1-AY1509)/(1+AY1509))^2))^0.5))</f>
        <v>-2.4523540694041204E-3</v>
      </c>
      <c r="AZ1512" s="13"/>
      <c r="BA1512" s="36"/>
      <c r="BB1512" s="36"/>
      <c r="BC1512" s="36"/>
      <c r="BD1512" s="36"/>
    </row>
    <row r="1513" spans="2:56" ht="18.600000000000001" customHeight="1">
      <c r="AY1513" s="37"/>
    </row>
    <row r="1514" spans="2:56" ht="18.600000000000001" customHeight="1" thickBot="1">
      <c r="D1514" s="22" t="s">
        <v>60</v>
      </c>
      <c r="E1514" s="22"/>
      <c r="F1514" s="22"/>
      <c r="G1514" s="22"/>
      <c r="H1514" s="22"/>
      <c r="I1514" s="22" t="s">
        <v>61</v>
      </c>
      <c r="J1514" s="22"/>
      <c r="K1514" s="22"/>
      <c r="L1514" s="22"/>
      <c r="M1514" s="23"/>
      <c r="N1514" s="23"/>
      <c r="O1514" s="28" t="s">
        <v>62</v>
      </c>
      <c r="P1514" s="23"/>
      <c r="Q1514" s="23"/>
      <c r="R1514" s="23"/>
      <c r="S1514" s="22"/>
      <c r="T1514" s="22" t="s">
        <v>63</v>
      </c>
      <c r="U1514" s="23"/>
      <c r="V1514" s="23"/>
      <c r="W1514" s="23"/>
      <c r="X1514" s="23"/>
      <c r="Y1514" s="28" t="s">
        <v>64</v>
      </c>
      <c r="Z1514" s="23"/>
      <c r="AA1514" s="23"/>
      <c r="AB1514" s="23"/>
      <c r="AC1514" s="28" t="s">
        <v>65</v>
      </c>
      <c r="AD1514" s="22"/>
      <c r="AE1514" s="22"/>
      <c r="AF1514" s="22"/>
      <c r="AG1514" s="22"/>
      <c r="AH1514" s="23"/>
      <c r="AI1514" s="28" t="s">
        <v>66</v>
      </c>
      <c r="AJ1514" s="23"/>
      <c r="AK1514" s="23"/>
      <c r="AL1514" s="22"/>
      <c r="AM1514" s="28" t="s">
        <v>67</v>
      </c>
      <c r="AN1514" s="22"/>
      <c r="AO1514" s="23"/>
      <c r="AP1514" s="23"/>
      <c r="AQ1514" s="23"/>
      <c r="AR1514" s="23"/>
      <c r="AS1514" s="28" t="s">
        <v>68</v>
      </c>
      <c r="AT1514" s="23"/>
      <c r="AU1514" s="23"/>
    </row>
    <row r="1515" spans="2:56" ht="18.600000000000001" customHeight="1" thickBot="1">
      <c r="B1515" s="11"/>
      <c r="D1515" s="212" t="s">
        <v>69</v>
      </c>
      <c r="E1515" s="213"/>
      <c r="F1515" s="214" t="s">
        <v>70</v>
      </c>
      <c r="G1515" s="215"/>
      <c r="H1515" s="207"/>
      <c r="I1515" s="212" t="s">
        <v>71</v>
      </c>
      <c r="J1515" s="213"/>
      <c r="K1515" s="214" t="s">
        <v>72</v>
      </c>
      <c r="L1515" s="215"/>
      <c r="M1515" s="23"/>
      <c r="N1515" s="208" t="s">
        <v>73</v>
      </c>
      <c r="O1515" s="209"/>
      <c r="P1515" s="210" t="s">
        <v>74</v>
      </c>
      <c r="Q1515" s="211"/>
      <c r="R1515" s="23"/>
      <c r="S1515" s="212" t="s">
        <v>75</v>
      </c>
      <c r="T1515" s="213"/>
      <c r="U1515" s="214" t="s">
        <v>76</v>
      </c>
      <c r="V1515" s="215"/>
      <c r="W1515" s="22"/>
      <c r="X1515" s="208" t="s">
        <v>77</v>
      </c>
      <c r="Y1515" s="209"/>
      <c r="Z1515" s="210" t="s">
        <v>78</v>
      </c>
      <c r="AA1515" s="211"/>
      <c r="AB1515" s="22"/>
      <c r="AC1515" s="212" t="s">
        <v>79</v>
      </c>
      <c r="AD1515" s="213"/>
      <c r="AE1515" s="214" t="s">
        <v>80</v>
      </c>
      <c r="AF1515" s="215"/>
      <c r="AG1515" s="22"/>
      <c r="AH1515" s="208" t="s">
        <v>81</v>
      </c>
      <c r="AI1515" s="209"/>
      <c r="AJ1515" s="210" t="s">
        <v>82</v>
      </c>
      <c r="AK1515" s="211"/>
      <c r="AL1515" s="22"/>
      <c r="AM1515" s="212" t="s">
        <v>83</v>
      </c>
      <c r="AN1515" s="213"/>
      <c r="AO1515" s="214" t="s">
        <v>84</v>
      </c>
      <c r="AP1515" s="215"/>
      <c r="AQ1515" s="23"/>
      <c r="AR1515" s="208" t="s">
        <v>85</v>
      </c>
      <c r="AS1515" s="209"/>
      <c r="AT1515" s="210" t="s">
        <v>86</v>
      </c>
      <c r="AU1515" s="211"/>
      <c r="AW1515" s="29" t="s">
        <v>4</v>
      </c>
      <c r="AY1515" s="136" t="s">
        <v>46</v>
      </c>
      <c r="AZ1515" s="13"/>
      <c r="BA1515" s="36"/>
      <c r="BB1515" s="36"/>
      <c r="BC1515" s="36"/>
      <c r="BD1515" s="36"/>
    </row>
    <row r="1516" spans="2:56" ht="18.600000000000001" customHeight="1" thickTop="1" thickBot="1">
      <c r="B1516" s="40">
        <v>4.34</v>
      </c>
      <c r="D1516" s="1">
        <v>1</v>
      </c>
      <c r="E1516" s="7">
        <v>0</v>
      </c>
      <c r="F1516" s="2">
        <v>0</v>
      </c>
      <c r="G1516" s="8">
        <v>0</v>
      </c>
      <c r="I1516" s="1">
        <v>1</v>
      </c>
      <c r="J1516" s="9">
        <v>0</v>
      </c>
      <c r="K1516" s="2">
        <v>0</v>
      </c>
      <c r="L1516" s="9">
        <f t="shared" ref="L1516" si="8737">IF(0=(1-$J$9*$K$9*$B1516^2),10^14,$B1516*$K$9/(1-$J$9*$K$9*$B1516^2))</f>
        <v>-0.91930140495628254</v>
      </c>
      <c r="N1516" s="1">
        <f t="shared" ref="N1516" si="8738">D1516*I1516+F1516*I1519-E1516*J1516-G1516*J1519</f>
        <v>1</v>
      </c>
      <c r="O1516" s="9">
        <f t="shared" ref="O1516" si="8739">(D1516*J1516+E1516*I1516+F1516*J1519+G1516*I1519)</f>
        <v>0</v>
      </c>
      <c r="P1516" s="2">
        <f t="shared" ref="P1516" si="8740">D1516*K1516+F1516*K1519-E1516*L1516-G1516*L1519</f>
        <v>0</v>
      </c>
      <c r="Q1516" s="8">
        <f t="shared" ref="Q1516" si="8741">(D1516*L1516+E1516*K1516+F1516*L1519+G1516*K1519)</f>
        <v>-0.91930140495628254</v>
      </c>
      <c r="S1516" s="1">
        <v>1</v>
      </c>
      <c r="T1516" s="7">
        <v>0</v>
      </c>
      <c r="U1516" s="2">
        <v>0</v>
      </c>
      <c r="V1516" s="8">
        <v>0</v>
      </c>
      <c r="X1516" s="1">
        <f t="shared" ref="X1516" si="8742">N1516*S1516+P1516*S1519-O1516*T1516-Q1516*T1519</f>
        <v>5.8247866626381901</v>
      </c>
      <c r="Y1516" s="9">
        <f t="shared" ref="Y1516" si="8743">(N1516*T1516+O1516*S1516+P1516*T1519+Q1516*S1519)</f>
        <v>0</v>
      </c>
      <c r="Z1516" s="2">
        <f t="shared" ref="Z1516" si="8744">N1516*U1516+P1516*U1519-O1516*V1516-Q1516*V1519</f>
        <v>0</v>
      </c>
      <c r="AA1516" s="8">
        <f t="shared" ref="AA1516" si="8745">(N1516*V1516+O1516*U1516+P1516*V1519+Q1516*U1519)</f>
        <v>-0.91930140495628254</v>
      </c>
      <c r="AB1516" s="22"/>
      <c r="AC1516" s="1">
        <v>1</v>
      </c>
      <c r="AD1516" s="9">
        <v>0</v>
      </c>
      <c r="AE1516" s="2">
        <v>0</v>
      </c>
      <c r="AF1516" s="9">
        <f t="shared" ref="AF1516" si="8746">$B1516*$AE$9</f>
        <v>3.5183946000000001</v>
      </c>
      <c r="AH1516" s="1">
        <f t="shared" ref="AH1516" si="8747">X1516*AC1516+Z1516*AC1519-Y1516*AD1516-AA1516*AD1519</f>
        <v>5.8247866626381901</v>
      </c>
      <c r="AI1516" s="9">
        <f t="shared" ref="AI1516" si="8748">(X1516*AD1516+Y1516*AC1516+Z1516*AD1519+AA1516*AC1519)</f>
        <v>0</v>
      </c>
      <c r="AJ1516" s="2">
        <f t="shared" ref="AJ1516" si="8749">X1516*AE1516+Z1516*AE1519-Y1516*AF1516-AA1516*AF1519</f>
        <v>0</v>
      </c>
      <c r="AK1516" s="8">
        <f t="shared" ref="AK1516" si="8750">(X1516*AF1516+Y1516*AE1516+Z1516*AF1519+AA1516*AE1519)</f>
        <v>19.574596535021946</v>
      </c>
      <c r="AM1516" s="18">
        <v>1</v>
      </c>
      <c r="AN1516" s="25">
        <v>0</v>
      </c>
      <c r="AO1516" s="14">
        <v>0</v>
      </c>
      <c r="AP1516" s="24">
        <v>0</v>
      </c>
      <c r="AR1516" s="1">
        <f t="shared" ref="AR1516" si="8751">AH1516*AM1516+AJ1516*AM1519-AI1516*AN1516-AK1516*AN1519</f>
        <v>5.8247866626381901</v>
      </c>
      <c r="AS1516" s="9">
        <f t="shared" ref="AS1516" si="8752">(AH1516*AN1516+AI1516*AM1516+AJ1516*AN1519+AK1516*AM1519)</f>
        <v>19.574596535021946</v>
      </c>
      <c r="AT1516" s="2">
        <f t="shared" ref="AT1516" si="8753">AH1516*AO1516+AJ1516*AO1519-AI1516*AP1516-AK1516*AP1519</f>
        <v>0</v>
      </c>
      <c r="AU1516" s="8">
        <f t="shared" ref="AU1516" si="8754">(AH1516*AP1516+AI1516*AO1516+AJ1516*AP1519+AK1516*AO1519)</f>
        <v>19.574596535021946</v>
      </c>
      <c r="AW1516" s="30">
        <f t="shared" ref="AW1516" si="8755">20*LOG(((1+$AN$9)/$AN$9)/((AR1516+AR1519)^2+(AS1516+AS1519)^2)^0.5)</f>
        <v>-31.06097315119964</v>
      </c>
      <c r="AY1516" s="137">
        <f t="shared" ref="AY1516" si="8756">((AR1516^2+AS1516^2)^0.5)/((AR1519^2+AS1519^2)^0.5)</f>
        <v>0.2982851257062431</v>
      </c>
      <c r="AZ1516" s="13"/>
      <c r="BA1516" s="36"/>
      <c r="BB1516" s="36"/>
      <c r="BC1516" s="36"/>
      <c r="BD1516" s="36"/>
    </row>
    <row r="1517" spans="2:56" ht="18.600000000000001" customHeight="1" thickBot="1">
      <c r="D1517" s="3"/>
      <c r="G1517" s="4"/>
      <c r="I1517" s="3"/>
      <c r="L1517" s="4"/>
      <c r="N1517" s="3"/>
      <c r="Q1517" s="4"/>
      <c r="S1517" s="3"/>
      <c r="V1517" s="4"/>
      <c r="X1517" s="3"/>
      <c r="AA1517" s="4"/>
      <c r="AC1517" s="3"/>
      <c r="AF1517" s="4"/>
      <c r="AH1517" s="3"/>
      <c r="AK1517" s="4"/>
      <c r="AM1517" s="18"/>
      <c r="AN1517" s="14"/>
      <c r="AO1517" s="14"/>
      <c r="AP1517" s="19"/>
      <c r="AR1517" s="3"/>
      <c r="AU1517" s="4"/>
      <c r="AY1517" s="138"/>
      <c r="AZ1517" s="13"/>
      <c r="BA1517" s="36"/>
      <c r="BB1517" s="36"/>
      <c r="BC1517" s="36"/>
      <c r="BD1517" s="36"/>
    </row>
    <row r="1518" spans="2:56" ht="18.600000000000001" customHeight="1" thickBot="1">
      <c r="D1518" s="216" t="s">
        <v>87</v>
      </c>
      <c r="E1518" s="217"/>
      <c r="F1518" s="218" t="s">
        <v>88</v>
      </c>
      <c r="G1518" s="219"/>
      <c r="H1518" s="207"/>
      <c r="I1518" s="216" t="s">
        <v>89</v>
      </c>
      <c r="J1518" s="217"/>
      <c r="K1518" s="218" t="s">
        <v>90</v>
      </c>
      <c r="L1518" s="219"/>
      <c r="N1518" s="208" t="s">
        <v>7</v>
      </c>
      <c r="O1518" s="209"/>
      <c r="P1518" s="210" t="s">
        <v>8</v>
      </c>
      <c r="Q1518" s="211"/>
      <c r="S1518" s="216" t="s">
        <v>91</v>
      </c>
      <c r="T1518" s="217"/>
      <c r="U1518" s="218" t="s">
        <v>92</v>
      </c>
      <c r="V1518" s="219"/>
      <c r="W1518" s="22"/>
      <c r="X1518" s="208" t="s">
        <v>93</v>
      </c>
      <c r="Y1518" s="209"/>
      <c r="Z1518" s="210" t="s">
        <v>94</v>
      </c>
      <c r="AA1518" s="211"/>
      <c r="AB1518" s="22"/>
      <c r="AC1518" s="216" t="s">
        <v>3</v>
      </c>
      <c r="AD1518" s="217"/>
      <c r="AE1518" s="218" t="s">
        <v>2</v>
      </c>
      <c r="AF1518" s="219"/>
      <c r="AG1518" s="22"/>
      <c r="AH1518" s="208" t="s">
        <v>95</v>
      </c>
      <c r="AI1518" s="209"/>
      <c r="AJ1518" s="210" t="s">
        <v>96</v>
      </c>
      <c r="AK1518" s="211"/>
      <c r="AL1518" s="22"/>
      <c r="AM1518" s="216" t="s">
        <v>97</v>
      </c>
      <c r="AN1518" s="217"/>
      <c r="AO1518" s="218" t="s">
        <v>98</v>
      </c>
      <c r="AP1518" s="219"/>
      <c r="AR1518" s="208" t="s">
        <v>99</v>
      </c>
      <c r="AS1518" s="209"/>
      <c r="AT1518" s="210" t="s">
        <v>100</v>
      </c>
      <c r="AU1518" s="211"/>
      <c r="AW1518" s="48" t="s">
        <v>10</v>
      </c>
      <c r="AY1518" s="139" t="s">
        <v>47</v>
      </c>
      <c r="AZ1518" s="13"/>
      <c r="BA1518" s="36"/>
      <c r="BB1518" s="36"/>
      <c r="BC1518" s="36"/>
      <c r="BD1518" s="36"/>
    </row>
    <row r="1519" spans="2:56" ht="18.600000000000001" customHeight="1" thickTop="1" thickBot="1">
      <c r="D1519" s="1">
        <v>0</v>
      </c>
      <c r="E1519" s="8">
        <f t="shared" ref="E1519" si="8757">$E$9*$B1516</f>
        <v>2.4595214000000003</v>
      </c>
      <c r="F1519" s="2">
        <v>1</v>
      </c>
      <c r="G1519" s="8">
        <v>0</v>
      </c>
      <c r="I1519" s="1">
        <v>0</v>
      </c>
      <c r="J1519" s="9">
        <v>0</v>
      </c>
      <c r="K1519" s="2">
        <v>1</v>
      </c>
      <c r="L1519" s="8">
        <v>0</v>
      </c>
      <c r="N1519" s="1">
        <f t="shared" ref="N1519" si="8758">D1519*I1516+F1519*I1519-E1519*J1516-G1519*J1519</f>
        <v>0</v>
      </c>
      <c r="O1519" s="9">
        <f t="shared" ref="O1519" si="8759">(D1519*J1516+E1519*I1516+F1519*J1519+G1519*I1519)</f>
        <v>2.4595214000000003</v>
      </c>
      <c r="P1519" s="2">
        <f t="shared" ref="P1519" si="8760">D1519*K1516+F1519*K1519-E1519*L1516-G1519*L1519</f>
        <v>3.2610414785400432</v>
      </c>
      <c r="Q1519" s="8">
        <f t="shared" ref="Q1519" si="8761">(D1519*L1516+E1519*K1516+F1519*L1519+G1519*K1519)</f>
        <v>0</v>
      </c>
      <c r="S1519" s="1">
        <v>0</v>
      </c>
      <c r="T1519" s="8">
        <f t="shared" ref="T1519" si="8762">$T$9*$B1516</f>
        <v>5.2483186000000002</v>
      </c>
      <c r="U1519" s="2">
        <v>1</v>
      </c>
      <c r="V1519" s="8">
        <v>0</v>
      </c>
      <c r="X1519" s="1">
        <f t="shared" ref="X1519" si="8763">N1519*S1516+P1519*S1519-O1519*T1516-Q1519*T1519</f>
        <v>0</v>
      </c>
      <c r="Y1519" s="9">
        <f t="shared" ref="Y1519" si="8764">(N1519*T1516+O1519*S1516+P1519*T1519+Q1519*S1519)</f>
        <v>19.574506047193211</v>
      </c>
      <c r="Z1519" s="2">
        <f t="shared" ref="Z1519" si="8765">N1519*U1516+P1519*U1519-O1519*V1516-Q1519*V1519</f>
        <v>3.2610414785400432</v>
      </c>
      <c r="AA1519" s="8">
        <f t="shared" ref="AA1519" si="8766">(N1519*V1516+O1519*U1516+P1519*V1519+Q1519*U1519)</f>
        <v>0</v>
      </c>
      <c r="AB1519" s="22"/>
      <c r="AC1519" s="1">
        <v>0</v>
      </c>
      <c r="AD1519" s="9">
        <v>0</v>
      </c>
      <c r="AE1519" s="2">
        <v>1</v>
      </c>
      <c r="AF1519" s="8">
        <v>0</v>
      </c>
      <c r="AH1519" s="1">
        <f t="shared" ref="AH1519" si="8767">X1519*AC1516+Z1519*AC1519-Y1519*AD1516-AA1519*AD1519</f>
        <v>0</v>
      </c>
      <c r="AI1519" s="9">
        <f t="shared" ref="AI1519" si="8768">(X1519*AD1516+Y1519*AC1516+Z1519*AD1519+AA1519*AC1519)</f>
        <v>19.574506047193211</v>
      </c>
      <c r="AJ1519" s="2">
        <f t="shared" ref="AJ1519" si="8769">X1519*AE1516+Z1519*AE1519-Y1519*AF1516-AA1519*AF1519</f>
        <v>-65.609794895571909</v>
      </c>
      <c r="AK1519" s="8">
        <f t="shared" ref="AK1519" si="8770">(X1519*AF1516+Y1519*AE1516+Z1519*AF1519+AA1519*AE1519)</f>
        <v>0</v>
      </c>
      <c r="AM1519" s="20">
        <f t="shared" ref="AM1519" si="8771">1/$AN$9</f>
        <v>1</v>
      </c>
      <c r="AN1519" s="27">
        <v>0</v>
      </c>
      <c r="AO1519" s="21">
        <v>1</v>
      </c>
      <c r="AP1519" s="26">
        <v>0</v>
      </c>
      <c r="AR1519" s="1">
        <f t="shared" ref="AR1519" si="8772">AH1519*AM1516+AJ1519*AM1519-AI1519*AN1516-AK1519*AN1519</f>
        <v>-65.609794895571909</v>
      </c>
      <c r="AS1519" s="9">
        <f t="shared" ref="AS1519" si="8773">(AH1519*AN1516+AI1519*AM1516+AJ1519*AN1519+AK1519*AM1519)</f>
        <v>19.574506047193211</v>
      </c>
      <c r="AT1519" s="2">
        <f t="shared" ref="AT1519" si="8774">AH1519*AO1516+AJ1519*AO1519-AI1519*AP1516-AK1519*AP1519</f>
        <v>-65.609794895571909</v>
      </c>
      <c r="AU1519" s="8">
        <f t="shared" ref="AU1519" si="8775">(AH1519*AP1516+AI1519*AO1516+AJ1519*AP1519+AK1519*AO1519)</f>
        <v>0</v>
      </c>
      <c r="AW1519" s="49">
        <f t="shared" ref="AW1519" si="8776">(180/PI())*ATAN(-1*(AS1516/AR1516))</f>
        <v>-73.428643821349112</v>
      </c>
      <c r="AY1519" s="140">
        <f t="shared" ref="AY1519" si="8777">20*LOG(((1-(10^(AW1516/20)^2)*(1-((1-AY1516)/(1+AY1516))^2))^0.5))</f>
        <v>-2.4085676267351511E-3</v>
      </c>
      <c r="AZ1519" s="13"/>
      <c r="BA1519" s="36"/>
      <c r="BB1519" s="36"/>
      <c r="BC1519" s="36"/>
      <c r="BD1519" s="36"/>
    </row>
    <row r="1520" spans="2:56" ht="18.600000000000001" customHeight="1">
      <c r="AY1520" s="37"/>
    </row>
    <row r="1521" spans="2:56" ht="18.600000000000001" customHeight="1" thickBot="1">
      <c r="D1521" s="22" t="s">
        <v>60</v>
      </c>
      <c r="E1521" s="22"/>
      <c r="F1521" s="22"/>
      <c r="G1521" s="22"/>
      <c r="H1521" s="22"/>
      <c r="I1521" s="22" t="s">
        <v>61</v>
      </c>
      <c r="J1521" s="22"/>
      <c r="K1521" s="22"/>
      <c r="L1521" s="22"/>
      <c r="M1521" s="23"/>
      <c r="N1521" s="23"/>
      <c r="O1521" s="28" t="s">
        <v>62</v>
      </c>
      <c r="P1521" s="23"/>
      <c r="Q1521" s="23"/>
      <c r="R1521" s="23"/>
      <c r="S1521" s="22"/>
      <c r="T1521" s="22" t="s">
        <v>63</v>
      </c>
      <c r="U1521" s="23"/>
      <c r="V1521" s="23"/>
      <c r="W1521" s="23"/>
      <c r="X1521" s="23"/>
      <c r="Y1521" s="28" t="s">
        <v>64</v>
      </c>
      <c r="Z1521" s="23"/>
      <c r="AA1521" s="23"/>
      <c r="AB1521" s="23"/>
      <c r="AC1521" s="28" t="s">
        <v>65</v>
      </c>
      <c r="AD1521" s="22"/>
      <c r="AE1521" s="22"/>
      <c r="AF1521" s="22"/>
      <c r="AG1521" s="22"/>
      <c r="AH1521" s="23"/>
      <c r="AI1521" s="28" t="s">
        <v>66</v>
      </c>
      <c r="AJ1521" s="23"/>
      <c r="AK1521" s="23"/>
      <c r="AL1521" s="22"/>
      <c r="AM1521" s="28" t="s">
        <v>67</v>
      </c>
      <c r="AN1521" s="22"/>
      <c r="AO1521" s="23"/>
      <c r="AP1521" s="23"/>
      <c r="AQ1521" s="23"/>
      <c r="AR1521" s="23"/>
      <c r="AS1521" s="28" t="s">
        <v>68</v>
      </c>
      <c r="AT1521" s="23"/>
      <c r="AU1521" s="23"/>
    </row>
    <row r="1522" spans="2:56" ht="18.600000000000001" customHeight="1" thickBot="1">
      <c r="B1522" s="11"/>
      <c r="D1522" s="212" t="s">
        <v>69</v>
      </c>
      <c r="E1522" s="213"/>
      <c r="F1522" s="214" t="s">
        <v>70</v>
      </c>
      <c r="G1522" s="215"/>
      <c r="H1522" s="207"/>
      <c r="I1522" s="212" t="s">
        <v>71</v>
      </c>
      <c r="J1522" s="213"/>
      <c r="K1522" s="214" t="s">
        <v>72</v>
      </c>
      <c r="L1522" s="215"/>
      <c r="M1522" s="23"/>
      <c r="N1522" s="208" t="s">
        <v>73</v>
      </c>
      <c r="O1522" s="209"/>
      <c r="P1522" s="210" t="s">
        <v>74</v>
      </c>
      <c r="Q1522" s="211"/>
      <c r="R1522" s="23"/>
      <c r="S1522" s="212" t="s">
        <v>75</v>
      </c>
      <c r="T1522" s="213"/>
      <c r="U1522" s="214" t="s">
        <v>76</v>
      </c>
      <c r="V1522" s="215"/>
      <c r="W1522" s="22"/>
      <c r="X1522" s="208" t="s">
        <v>77</v>
      </c>
      <c r="Y1522" s="209"/>
      <c r="Z1522" s="210" t="s">
        <v>78</v>
      </c>
      <c r="AA1522" s="211"/>
      <c r="AB1522" s="22"/>
      <c r="AC1522" s="212" t="s">
        <v>79</v>
      </c>
      <c r="AD1522" s="213"/>
      <c r="AE1522" s="214" t="s">
        <v>80</v>
      </c>
      <c r="AF1522" s="215"/>
      <c r="AG1522" s="22"/>
      <c r="AH1522" s="208" t="s">
        <v>81</v>
      </c>
      <c r="AI1522" s="209"/>
      <c r="AJ1522" s="210" t="s">
        <v>82</v>
      </c>
      <c r="AK1522" s="211"/>
      <c r="AL1522" s="22"/>
      <c r="AM1522" s="212" t="s">
        <v>83</v>
      </c>
      <c r="AN1522" s="213"/>
      <c r="AO1522" s="214" t="s">
        <v>84</v>
      </c>
      <c r="AP1522" s="215"/>
      <c r="AQ1522" s="23"/>
      <c r="AR1522" s="208" t="s">
        <v>85</v>
      </c>
      <c r="AS1522" s="209"/>
      <c r="AT1522" s="210" t="s">
        <v>86</v>
      </c>
      <c r="AU1522" s="211"/>
      <c r="AW1522" s="29" t="s">
        <v>4</v>
      </c>
      <c r="AY1522" s="136" t="s">
        <v>46</v>
      </c>
      <c r="AZ1522" s="13"/>
      <c r="BA1522" s="36"/>
      <c r="BB1522" s="36"/>
      <c r="BC1522" s="36"/>
      <c r="BD1522" s="36"/>
    </row>
    <row r="1523" spans="2:56" ht="18.600000000000001" customHeight="1" thickTop="1" thickBot="1">
      <c r="B1523" s="40">
        <v>4.3600000000000003</v>
      </c>
      <c r="D1523" s="1">
        <v>1</v>
      </c>
      <c r="E1523" s="7">
        <v>0</v>
      </c>
      <c r="F1523" s="2">
        <v>0</v>
      </c>
      <c r="G1523" s="8">
        <v>0</v>
      </c>
      <c r="I1523" s="1">
        <v>1</v>
      </c>
      <c r="J1523" s="9">
        <v>0</v>
      </c>
      <c r="K1523" s="2">
        <v>0</v>
      </c>
      <c r="L1523" s="9">
        <f t="shared" ref="L1523" si="8778">IF(0=(1-$J$9*$K$9*$B1523^2),10^14,$B1523*$K$9/(1-$J$9*$K$9*$B1523^2))</f>
        <v>-0.91325013853826442</v>
      </c>
      <c r="N1523" s="1">
        <f t="shared" ref="N1523" si="8779">D1523*I1523+F1523*I1526-E1523*J1523-G1523*J1526</f>
        <v>1</v>
      </c>
      <c r="O1523" s="9">
        <f t="shared" ref="O1523" si="8780">(D1523*J1523+E1523*I1523+F1523*J1526+G1523*I1526)</f>
        <v>0</v>
      </c>
      <c r="P1523" s="2">
        <f t="shared" ref="P1523" si="8781">D1523*K1523+F1523*K1526-E1523*L1523-G1523*L1526</f>
        <v>0</v>
      </c>
      <c r="Q1523" s="8">
        <f t="shared" ref="Q1523" si="8782">(D1523*L1523+E1523*K1523+F1523*L1526+G1523*K1526)</f>
        <v>-0.91325013853826442</v>
      </c>
      <c r="S1523" s="1">
        <v>1</v>
      </c>
      <c r="T1523" s="7">
        <v>0</v>
      </c>
      <c r="U1523" s="2">
        <v>0</v>
      </c>
      <c r="V1523" s="8">
        <v>0</v>
      </c>
      <c r="X1523" s="1">
        <f t="shared" ref="X1523" si="8783">N1523*S1523+P1523*S1526-O1523*T1523-Q1523*T1526</f>
        <v>5.815115373743609</v>
      </c>
      <c r="Y1523" s="9">
        <f t="shared" ref="Y1523" si="8784">(N1523*T1523+O1523*S1523+P1523*T1526+Q1523*S1526)</f>
        <v>0</v>
      </c>
      <c r="Z1523" s="2">
        <f t="shared" ref="Z1523" si="8785">N1523*U1523+P1523*U1526-O1523*V1523-Q1523*V1526</f>
        <v>0</v>
      </c>
      <c r="AA1523" s="8">
        <f t="shared" ref="AA1523" si="8786">(N1523*V1523+O1523*U1523+P1523*V1526+Q1523*U1526)</f>
        <v>-0.91325013853826442</v>
      </c>
      <c r="AB1523" s="22"/>
      <c r="AC1523" s="1">
        <v>1</v>
      </c>
      <c r="AD1523" s="9">
        <v>0</v>
      </c>
      <c r="AE1523" s="2">
        <v>0</v>
      </c>
      <c r="AF1523" s="9">
        <f t="shared" ref="AF1523" si="8787">$B1523*$AE$9</f>
        <v>3.5346084000000002</v>
      </c>
      <c r="AH1523" s="1">
        <f t="shared" ref="AH1523" si="8788">X1523*AC1523+Z1523*AC1526-Y1523*AD1523-AA1523*AD1526</f>
        <v>5.815115373743609</v>
      </c>
      <c r="AI1523" s="9">
        <f t="shared" ref="AI1523" si="8789">(X1523*AD1523+Y1523*AC1523+Z1523*AD1526+AA1523*AC1526)</f>
        <v>0</v>
      </c>
      <c r="AJ1523" s="2">
        <f t="shared" ref="AJ1523" si="8790">X1523*AE1523+Z1523*AE1526-Y1523*AF1523-AA1523*AF1526</f>
        <v>0</v>
      </c>
      <c r="AK1523" s="8">
        <f t="shared" ref="AK1523" si="8791">(X1523*AF1523+Y1523*AE1523+Z1523*AF1526+AA1523*AE1526)</f>
        <v>19.640905508465039</v>
      </c>
      <c r="AM1523" s="18">
        <v>1</v>
      </c>
      <c r="AN1523" s="25">
        <v>0</v>
      </c>
      <c r="AO1523" s="14">
        <v>0</v>
      </c>
      <c r="AP1523" s="24">
        <v>0</v>
      </c>
      <c r="AR1523" s="1">
        <f t="shared" ref="AR1523" si="8792">AH1523*AM1523+AJ1523*AM1526-AI1523*AN1523-AK1523*AN1526</f>
        <v>5.815115373743609</v>
      </c>
      <c r="AS1523" s="9">
        <f t="shared" ref="AS1523" si="8793">(AH1523*AN1523+AI1523*AM1523+AJ1523*AN1526+AK1523*AM1526)</f>
        <v>19.640905508465039</v>
      </c>
      <c r="AT1523" s="2">
        <f t="shared" ref="AT1523" si="8794">AH1523*AO1523+AJ1523*AO1526-AI1523*AP1523-AK1523*AP1526</f>
        <v>0</v>
      </c>
      <c r="AU1523" s="8">
        <f t="shared" ref="AU1523" si="8795">(AH1523*AP1523+AI1523*AO1523+AJ1523*AP1526+AK1523*AO1526)</f>
        <v>19.640905508465039</v>
      </c>
      <c r="AW1523" s="30">
        <f t="shared" ref="AW1523" si="8796">20*LOG(((1+$AN$9)/$AN$9)/((AR1523+AR1526)^2+(AS1523+AS1526)^2)^0.5)</f>
        <v>-31.127132638454754</v>
      </c>
      <c r="AY1523" s="137">
        <f t="shared" ref="AY1523" si="8797">((AR1523^2+AS1523^2)^0.5)/((AR1526^2+AS1526^2)^0.5)</f>
        <v>0.29678027625910719</v>
      </c>
      <c r="AZ1523" s="13"/>
      <c r="BA1523" s="36"/>
      <c r="BB1523" s="36"/>
      <c r="BC1523" s="36"/>
      <c r="BD1523" s="36"/>
    </row>
    <row r="1524" spans="2:56" ht="18.600000000000001" customHeight="1" thickBot="1">
      <c r="D1524" s="3"/>
      <c r="G1524" s="4"/>
      <c r="I1524" s="3"/>
      <c r="L1524" s="4"/>
      <c r="N1524" s="3"/>
      <c r="Q1524" s="4"/>
      <c r="S1524" s="3"/>
      <c r="V1524" s="4"/>
      <c r="X1524" s="3"/>
      <c r="AA1524" s="4"/>
      <c r="AC1524" s="3"/>
      <c r="AF1524" s="4"/>
      <c r="AH1524" s="3"/>
      <c r="AK1524" s="4"/>
      <c r="AM1524" s="18"/>
      <c r="AN1524" s="14"/>
      <c r="AO1524" s="14"/>
      <c r="AP1524" s="19"/>
      <c r="AR1524" s="3"/>
      <c r="AU1524" s="4"/>
      <c r="AY1524" s="138"/>
      <c r="AZ1524" s="13"/>
      <c r="BA1524" s="36"/>
      <c r="BB1524" s="36"/>
      <c r="BC1524" s="36"/>
      <c r="BD1524" s="36"/>
    </row>
    <row r="1525" spans="2:56" ht="18.600000000000001" customHeight="1" thickBot="1">
      <c r="D1525" s="216" t="s">
        <v>87</v>
      </c>
      <c r="E1525" s="217"/>
      <c r="F1525" s="218" t="s">
        <v>88</v>
      </c>
      <c r="G1525" s="219"/>
      <c r="H1525" s="207"/>
      <c r="I1525" s="216" t="s">
        <v>89</v>
      </c>
      <c r="J1525" s="217"/>
      <c r="K1525" s="218" t="s">
        <v>90</v>
      </c>
      <c r="L1525" s="219"/>
      <c r="N1525" s="208" t="s">
        <v>7</v>
      </c>
      <c r="O1525" s="209"/>
      <c r="P1525" s="210" t="s">
        <v>8</v>
      </c>
      <c r="Q1525" s="211"/>
      <c r="S1525" s="216" t="s">
        <v>91</v>
      </c>
      <c r="T1525" s="217"/>
      <c r="U1525" s="218" t="s">
        <v>92</v>
      </c>
      <c r="V1525" s="219"/>
      <c r="W1525" s="22"/>
      <c r="X1525" s="208" t="s">
        <v>93</v>
      </c>
      <c r="Y1525" s="209"/>
      <c r="Z1525" s="210" t="s">
        <v>94</v>
      </c>
      <c r="AA1525" s="211"/>
      <c r="AB1525" s="22"/>
      <c r="AC1525" s="216" t="s">
        <v>3</v>
      </c>
      <c r="AD1525" s="217"/>
      <c r="AE1525" s="218" t="s">
        <v>2</v>
      </c>
      <c r="AF1525" s="219"/>
      <c r="AG1525" s="22"/>
      <c r="AH1525" s="208" t="s">
        <v>95</v>
      </c>
      <c r="AI1525" s="209"/>
      <c r="AJ1525" s="210" t="s">
        <v>96</v>
      </c>
      <c r="AK1525" s="211"/>
      <c r="AL1525" s="22"/>
      <c r="AM1525" s="216" t="s">
        <v>97</v>
      </c>
      <c r="AN1525" s="217"/>
      <c r="AO1525" s="218" t="s">
        <v>98</v>
      </c>
      <c r="AP1525" s="219"/>
      <c r="AR1525" s="208" t="s">
        <v>99</v>
      </c>
      <c r="AS1525" s="209"/>
      <c r="AT1525" s="210" t="s">
        <v>100</v>
      </c>
      <c r="AU1525" s="211"/>
      <c r="AW1525" s="48" t="s">
        <v>10</v>
      </c>
      <c r="AY1525" s="139" t="s">
        <v>47</v>
      </c>
      <c r="AZ1525" s="13"/>
      <c r="BA1525" s="36"/>
      <c r="BB1525" s="36"/>
      <c r="BC1525" s="36"/>
      <c r="BD1525" s="36"/>
    </row>
    <row r="1526" spans="2:56" ht="18.600000000000001" customHeight="1" thickTop="1" thickBot="1">
      <c r="D1526" s="1">
        <v>0</v>
      </c>
      <c r="E1526" s="8">
        <f t="shared" ref="E1526" si="8798">$E$9*$B1523</f>
        <v>2.4708556000000006</v>
      </c>
      <c r="F1526" s="2">
        <v>1</v>
      </c>
      <c r="G1526" s="8">
        <v>0</v>
      </c>
      <c r="I1526" s="1">
        <v>0</v>
      </c>
      <c r="J1526" s="9">
        <v>0</v>
      </c>
      <c r="K1526" s="2">
        <v>1</v>
      </c>
      <c r="L1526" s="8">
        <v>0</v>
      </c>
      <c r="N1526" s="1">
        <f t="shared" ref="N1526" si="8799">D1526*I1523+F1526*I1526-E1526*J1523-G1526*J1526</f>
        <v>0</v>
      </c>
      <c r="O1526" s="9">
        <f t="shared" ref="O1526" si="8800">(D1526*J1523+E1526*I1523+F1526*J1526+G1526*I1526)</f>
        <v>2.4708556000000006</v>
      </c>
      <c r="P1526" s="2">
        <f t="shared" ref="P1526" si="8801">D1526*K1523+F1526*K1526-E1526*L1523-G1526*L1526</f>
        <v>3.2565092190080471</v>
      </c>
      <c r="Q1526" s="8">
        <f t="shared" ref="Q1526" si="8802">(D1526*L1523+E1526*K1523+F1526*L1526+G1526*K1526)</f>
        <v>0</v>
      </c>
      <c r="S1526" s="1">
        <v>0</v>
      </c>
      <c r="T1526" s="8">
        <f t="shared" ref="T1526" si="8803">$T$9*$B1523</f>
        <v>5.2725043999999999</v>
      </c>
      <c r="U1526" s="2">
        <v>1</v>
      </c>
      <c r="V1526" s="8">
        <v>0</v>
      </c>
      <c r="X1526" s="1">
        <f t="shared" ref="X1526" si="8804">N1526*S1523+P1526*S1526-O1526*T1523-Q1526*T1526</f>
        <v>0</v>
      </c>
      <c r="Y1526" s="9">
        <f t="shared" ref="Y1526" si="8805">(N1526*T1523+O1526*S1523+P1526*T1526+Q1526*S1526)</f>
        <v>19.640814785860492</v>
      </c>
      <c r="Z1526" s="2">
        <f t="shared" ref="Z1526" si="8806">N1526*U1523+P1526*U1526-O1526*V1523-Q1526*V1526</f>
        <v>3.2565092190080471</v>
      </c>
      <c r="AA1526" s="8">
        <f t="shared" ref="AA1526" si="8807">(N1526*V1523+O1526*U1523+P1526*V1526+Q1526*U1526)</f>
        <v>0</v>
      </c>
      <c r="AB1526" s="22"/>
      <c r="AC1526" s="1">
        <v>0</v>
      </c>
      <c r="AD1526" s="9">
        <v>0</v>
      </c>
      <c r="AE1526" s="2">
        <v>1</v>
      </c>
      <c r="AF1526" s="8">
        <v>0</v>
      </c>
      <c r="AH1526" s="1">
        <f t="shared" ref="AH1526" si="8808">X1526*AC1523+Z1526*AC1526-Y1526*AD1523-AA1526*AD1526</f>
        <v>0</v>
      </c>
      <c r="AI1526" s="9">
        <f t="shared" ref="AI1526" si="8809">(X1526*AD1523+Y1526*AC1523+Z1526*AD1526+AA1526*AC1526)</f>
        <v>19.640814785860492</v>
      </c>
      <c r="AJ1526" s="2">
        <f t="shared" ref="AJ1526" si="8810">X1526*AE1523+Z1526*AE1526-Y1526*AF1523-AA1526*AF1526</f>
        <v>-66.166079705938643</v>
      </c>
      <c r="AK1526" s="8">
        <f t="shared" ref="AK1526" si="8811">(X1526*AF1523+Y1526*AE1523+Z1526*AF1526+AA1526*AE1526)</f>
        <v>0</v>
      </c>
      <c r="AM1526" s="20">
        <f t="shared" ref="AM1526" si="8812">1/$AN$9</f>
        <v>1</v>
      </c>
      <c r="AN1526" s="27">
        <v>0</v>
      </c>
      <c r="AO1526" s="21">
        <v>1</v>
      </c>
      <c r="AP1526" s="26">
        <v>0</v>
      </c>
      <c r="AR1526" s="1">
        <f t="shared" ref="AR1526" si="8813">AH1526*AM1523+AJ1526*AM1526-AI1526*AN1523-AK1526*AN1526</f>
        <v>-66.166079705938643</v>
      </c>
      <c r="AS1526" s="9">
        <f t="shared" ref="AS1526" si="8814">(AH1526*AN1523+AI1526*AM1523+AJ1526*AN1526+AK1526*AM1526)</f>
        <v>19.640814785860492</v>
      </c>
      <c r="AT1526" s="2">
        <f t="shared" ref="AT1526" si="8815">AH1526*AO1523+AJ1526*AO1526-AI1526*AP1523-AK1526*AP1526</f>
        <v>-66.166079705938643</v>
      </c>
      <c r="AU1526" s="8">
        <f t="shared" ref="AU1526" si="8816">(AH1526*AP1523+AI1526*AO1523+AJ1526*AP1526+AK1526*AO1526)</f>
        <v>0</v>
      </c>
      <c r="AW1526" s="49">
        <f t="shared" ref="AW1526" si="8817">(180/PI())*ATAN(-1*(AS1523/AR1523))</f>
        <v>-73.50747164053729</v>
      </c>
      <c r="AY1526" s="140">
        <f t="shared" ref="AY1526" si="8818">20*LOG(((1-(10^(AW1523/20)^2)*(1-((1-AY1523)/(1+AY1523))^2))^0.5))</f>
        <v>-2.3656558144402214E-3</v>
      </c>
      <c r="AZ1526" s="13"/>
      <c r="BA1526" s="36"/>
      <c r="BB1526" s="36"/>
      <c r="BC1526" s="36"/>
      <c r="BD1526" s="36"/>
    </row>
    <row r="1527" spans="2:56" ht="18.600000000000001" customHeight="1">
      <c r="AY1527" s="37"/>
    </row>
    <row r="1528" spans="2:56" ht="18.600000000000001" customHeight="1" thickBot="1">
      <c r="D1528" s="22" t="s">
        <v>60</v>
      </c>
      <c r="E1528" s="22"/>
      <c r="F1528" s="22"/>
      <c r="G1528" s="22"/>
      <c r="H1528" s="22"/>
      <c r="I1528" s="22" t="s">
        <v>61</v>
      </c>
      <c r="J1528" s="22"/>
      <c r="K1528" s="22"/>
      <c r="L1528" s="22"/>
      <c r="M1528" s="23"/>
      <c r="N1528" s="23"/>
      <c r="O1528" s="28" t="s">
        <v>62</v>
      </c>
      <c r="P1528" s="23"/>
      <c r="Q1528" s="23"/>
      <c r="R1528" s="23"/>
      <c r="S1528" s="22"/>
      <c r="T1528" s="22" t="s">
        <v>63</v>
      </c>
      <c r="U1528" s="23"/>
      <c r="V1528" s="23"/>
      <c r="W1528" s="23"/>
      <c r="X1528" s="23"/>
      <c r="Y1528" s="28" t="s">
        <v>64</v>
      </c>
      <c r="Z1528" s="23"/>
      <c r="AA1528" s="23"/>
      <c r="AB1528" s="23"/>
      <c r="AC1528" s="28" t="s">
        <v>65</v>
      </c>
      <c r="AD1528" s="22"/>
      <c r="AE1528" s="22"/>
      <c r="AF1528" s="22"/>
      <c r="AG1528" s="22"/>
      <c r="AH1528" s="23"/>
      <c r="AI1528" s="28" t="s">
        <v>66</v>
      </c>
      <c r="AJ1528" s="23"/>
      <c r="AK1528" s="23"/>
      <c r="AL1528" s="22"/>
      <c r="AM1528" s="28" t="s">
        <v>67</v>
      </c>
      <c r="AN1528" s="22"/>
      <c r="AO1528" s="23"/>
      <c r="AP1528" s="23"/>
      <c r="AQ1528" s="23"/>
      <c r="AR1528" s="23"/>
      <c r="AS1528" s="28" t="s">
        <v>68</v>
      </c>
      <c r="AT1528" s="23"/>
      <c r="AU1528" s="23"/>
    </row>
    <row r="1529" spans="2:56" ht="18.600000000000001" customHeight="1" thickBot="1">
      <c r="B1529" s="11"/>
      <c r="D1529" s="212" t="s">
        <v>69</v>
      </c>
      <c r="E1529" s="213"/>
      <c r="F1529" s="214" t="s">
        <v>70</v>
      </c>
      <c r="G1529" s="215"/>
      <c r="H1529" s="207"/>
      <c r="I1529" s="212" t="s">
        <v>71</v>
      </c>
      <c r="J1529" s="213"/>
      <c r="K1529" s="214" t="s">
        <v>72</v>
      </c>
      <c r="L1529" s="215"/>
      <c r="M1529" s="23"/>
      <c r="N1529" s="208" t="s">
        <v>73</v>
      </c>
      <c r="O1529" s="209"/>
      <c r="P1529" s="210" t="s">
        <v>74</v>
      </c>
      <c r="Q1529" s="211"/>
      <c r="R1529" s="23"/>
      <c r="S1529" s="212" t="s">
        <v>75</v>
      </c>
      <c r="T1529" s="213"/>
      <c r="U1529" s="214" t="s">
        <v>76</v>
      </c>
      <c r="V1529" s="215"/>
      <c r="W1529" s="22"/>
      <c r="X1529" s="208" t="s">
        <v>77</v>
      </c>
      <c r="Y1529" s="209"/>
      <c r="Z1529" s="210" t="s">
        <v>78</v>
      </c>
      <c r="AA1529" s="211"/>
      <c r="AB1529" s="22"/>
      <c r="AC1529" s="212" t="s">
        <v>79</v>
      </c>
      <c r="AD1529" s="213"/>
      <c r="AE1529" s="214" t="s">
        <v>80</v>
      </c>
      <c r="AF1529" s="215"/>
      <c r="AG1529" s="22"/>
      <c r="AH1529" s="208" t="s">
        <v>81</v>
      </c>
      <c r="AI1529" s="209"/>
      <c r="AJ1529" s="210" t="s">
        <v>82</v>
      </c>
      <c r="AK1529" s="211"/>
      <c r="AL1529" s="22"/>
      <c r="AM1529" s="212" t="s">
        <v>83</v>
      </c>
      <c r="AN1529" s="213"/>
      <c r="AO1529" s="214" t="s">
        <v>84</v>
      </c>
      <c r="AP1529" s="215"/>
      <c r="AQ1529" s="23"/>
      <c r="AR1529" s="208" t="s">
        <v>85</v>
      </c>
      <c r="AS1529" s="209"/>
      <c r="AT1529" s="210" t="s">
        <v>86</v>
      </c>
      <c r="AU1529" s="211"/>
      <c r="AW1529" s="29" t="s">
        <v>4</v>
      </c>
      <c r="AY1529" s="136" t="s">
        <v>46</v>
      </c>
      <c r="AZ1529" s="13"/>
      <c r="BA1529" s="36"/>
      <c r="BB1529" s="36"/>
      <c r="BC1529" s="36"/>
      <c r="BD1529" s="36"/>
    </row>
    <row r="1530" spans="2:56" ht="18.600000000000001" customHeight="1" thickTop="1" thickBot="1">
      <c r="B1530" s="40">
        <v>4.38</v>
      </c>
      <c r="D1530" s="1">
        <v>1</v>
      </c>
      <c r="E1530" s="7">
        <v>0</v>
      </c>
      <c r="F1530" s="2">
        <v>0</v>
      </c>
      <c r="G1530" s="8">
        <v>0</v>
      </c>
      <c r="I1530" s="1">
        <v>1</v>
      </c>
      <c r="J1530" s="9">
        <v>0</v>
      </c>
      <c r="K1530" s="2">
        <v>0</v>
      </c>
      <c r="L1530" s="9">
        <f t="shared" ref="L1530" si="8819">IF(0=(1-$J$9*$K$9*$B1530^2),10^14,$B1530*$K$9/(1-$J$9*$K$9*$B1530^2))</f>
        <v>-0.90728624671585201</v>
      </c>
      <c r="N1530" s="1">
        <f t="shared" ref="N1530" si="8820">D1530*I1530+F1530*I1533-E1530*J1530-G1530*J1533</f>
        <v>1</v>
      </c>
      <c r="O1530" s="9">
        <f t="shared" ref="O1530" si="8821">(D1530*J1530+E1530*I1530+F1530*J1533+G1530*I1533)</f>
        <v>0</v>
      </c>
      <c r="P1530" s="2">
        <f t="shared" ref="P1530" si="8822">D1530*K1530+F1530*K1533-E1530*L1530-G1530*L1533</f>
        <v>0</v>
      </c>
      <c r="Q1530" s="8">
        <f t="shared" ref="Q1530" si="8823">(D1530*L1530+E1530*K1530+F1530*L1533+G1530*K1533)</f>
        <v>-0.90728624671585201</v>
      </c>
      <c r="S1530" s="1">
        <v>1</v>
      </c>
      <c r="T1530" s="7">
        <v>0</v>
      </c>
      <c r="U1530" s="2">
        <v>0</v>
      </c>
      <c r="V1530" s="8">
        <v>0</v>
      </c>
      <c r="X1530" s="1">
        <f t="shared" ref="X1530" si="8824">N1530*S1530+P1530*S1533-O1530*T1530-Q1530*T1533</f>
        <v>5.8056141715746348</v>
      </c>
      <c r="Y1530" s="9">
        <f t="shared" ref="Y1530" si="8825">(N1530*T1530+O1530*S1530+P1530*T1533+Q1530*S1533)</f>
        <v>0</v>
      </c>
      <c r="Z1530" s="2">
        <f t="shared" ref="Z1530" si="8826">N1530*U1530+P1530*U1533-O1530*V1530-Q1530*V1533</f>
        <v>0</v>
      </c>
      <c r="AA1530" s="8">
        <f t="shared" ref="AA1530" si="8827">(N1530*V1530+O1530*U1530+P1530*V1533+Q1530*U1533)</f>
        <v>-0.90728624671585201</v>
      </c>
      <c r="AB1530" s="22"/>
      <c r="AC1530" s="1">
        <v>1</v>
      </c>
      <c r="AD1530" s="9">
        <v>0</v>
      </c>
      <c r="AE1530" s="2">
        <v>0</v>
      </c>
      <c r="AF1530" s="9">
        <f t="shared" ref="AF1530" si="8828">$B1530*$AE$9</f>
        <v>3.5508221999999998</v>
      </c>
      <c r="AH1530" s="1">
        <f t="shared" ref="AH1530" si="8829">X1530*AC1530+Z1530*AC1533-Y1530*AD1530-AA1530*AD1533</f>
        <v>5.8056141715746348</v>
      </c>
      <c r="AI1530" s="9">
        <f t="shared" ref="AI1530" si="8830">(X1530*AD1530+Y1530*AC1530+Z1530*AD1533+AA1530*AC1533)</f>
        <v>0</v>
      </c>
      <c r="AJ1530" s="2">
        <f t="shared" ref="AJ1530" si="8831">X1530*AE1530+Z1530*AE1533-Y1530*AF1530-AA1530*AF1533</f>
        <v>0</v>
      </c>
      <c r="AK1530" s="8">
        <f t="shared" ref="AK1530" si="8832">(X1530*AF1530+Y1530*AE1530+Z1530*AF1533+AA1530*AE1533)</f>
        <v>19.707417438345971</v>
      </c>
      <c r="AM1530" s="18">
        <v>1</v>
      </c>
      <c r="AN1530" s="25">
        <v>0</v>
      </c>
      <c r="AO1530" s="14">
        <v>0</v>
      </c>
      <c r="AP1530" s="24">
        <v>0</v>
      </c>
      <c r="AR1530" s="1">
        <f t="shared" ref="AR1530" si="8833">AH1530*AM1530+AJ1530*AM1533-AI1530*AN1530-AK1530*AN1533</f>
        <v>5.8056141715746348</v>
      </c>
      <c r="AS1530" s="9">
        <f t="shared" ref="AS1530" si="8834">(AH1530*AN1530+AI1530*AM1530+AJ1530*AN1533+AK1530*AM1533)</f>
        <v>19.707417438345971</v>
      </c>
      <c r="AT1530" s="2">
        <f t="shared" ref="AT1530" si="8835">AH1530*AO1530+AJ1530*AO1533-AI1530*AP1530-AK1530*AP1533</f>
        <v>0</v>
      </c>
      <c r="AU1530" s="8">
        <f t="shared" ref="AU1530" si="8836">(AH1530*AP1530+AI1530*AO1530+AJ1530*AP1533+AK1530*AO1533)</f>
        <v>19.707417438345971</v>
      </c>
      <c r="AW1530" s="30">
        <f t="shared" ref="AW1530" si="8837">20*LOG(((1+$AN$9)/$AN$9)/((AR1530+AR1533)^2+(AS1530+AS1533)^2)^0.5)</f>
        <v>-31.193146749406104</v>
      </c>
      <c r="AY1530" s="137">
        <f t="shared" ref="AY1530" si="8838">((AR1530^2+AS1530^2)^0.5)/((AR1533^2+AS1533^2)^0.5)</f>
        <v>0.29529119592177305</v>
      </c>
      <c r="AZ1530" s="13"/>
      <c r="BA1530" s="36"/>
      <c r="BB1530" s="36"/>
      <c r="BC1530" s="36"/>
      <c r="BD1530" s="36"/>
    </row>
    <row r="1531" spans="2:56" ht="18.600000000000001" customHeight="1" thickBot="1">
      <c r="D1531" s="3"/>
      <c r="G1531" s="4"/>
      <c r="I1531" s="3"/>
      <c r="L1531" s="4"/>
      <c r="N1531" s="3"/>
      <c r="Q1531" s="4"/>
      <c r="S1531" s="3"/>
      <c r="V1531" s="4"/>
      <c r="X1531" s="3"/>
      <c r="AA1531" s="4"/>
      <c r="AC1531" s="3"/>
      <c r="AF1531" s="4"/>
      <c r="AH1531" s="3"/>
      <c r="AK1531" s="4"/>
      <c r="AM1531" s="18"/>
      <c r="AN1531" s="14"/>
      <c r="AO1531" s="14"/>
      <c r="AP1531" s="19"/>
      <c r="AR1531" s="3"/>
      <c r="AU1531" s="4"/>
      <c r="AY1531" s="138"/>
      <c r="AZ1531" s="13"/>
      <c r="BA1531" s="36"/>
      <c r="BB1531" s="36"/>
      <c r="BC1531" s="36"/>
      <c r="BD1531" s="36"/>
    </row>
    <row r="1532" spans="2:56" ht="18.600000000000001" customHeight="1" thickBot="1">
      <c r="D1532" s="216" t="s">
        <v>87</v>
      </c>
      <c r="E1532" s="217"/>
      <c r="F1532" s="218" t="s">
        <v>88</v>
      </c>
      <c r="G1532" s="219"/>
      <c r="H1532" s="207"/>
      <c r="I1532" s="216" t="s">
        <v>89</v>
      </c>
      <c r="J1532" s="217"/>
      <c r="K1532" s="218" t="s">
        <v>90</v>
      </c>
      <c r="L1532" s="219"/>
      <c r="N1532" s="208" t="s">
        <v>7</v>
      </c>
      <c r="O1532" s="209"/>
      <c r="P1532" s="210" t="s">
        <v>8</v>
      </c>
      <c r="Q1532" s="211"/>
      <c r="S1532" s="216" t="s">
        <v>91</v>
      </c>
      <c r="T1532" s="217"/>
      <c r="U1532" s="218" t="s">
        <v>92</v>
      </c>
      <c r="V1532" s="219"/>
      <c r="W1532" s="22"/>
      <c r="X1532" s="208" t="s">
        <v>93</v>
      </c>
      <c r="Y1532" s="209"/>
      <c r="Z1532" s="210" t="s">
        <v>94</v>
      </c>
      <c r="AA1532" s="211"/>
      <c r="AB1532" s="22"/>
      <c r="AC1532" s="216" t="s">
        <v>3</v>
      </c>
      <c r="AD1532" s="217"/>
      <c r="AE1532" s="218" t="s">
        <v>2</v>
      </c>
      <c r="AF1532" s="219"/>
      <c r="AG1532" s="22"/>
      <c r="AH1532" s="208" t="s">
        <v>95</v>
      </c>
      <c r="AI1532" s="209"/>
      <c r="AJ1532" s="210" t="s">
        <v>96</v>
      </c>
      <c r="AK1532" s="211"/>
      <c r="AL1532" s="22"/>
      <c r="AM1532" s="216" t="s">
        <v>97</v>
      </c>
      <c r="AN1532" s="217"/>
      <c r="AO1532" s="218" t="s">
        <v>98</v>
      </c>
      <c r="AP1532" s="219"/>
      <c r="AR1532" s="208" t="s">
        <v>99</v>
      </c>
      <c r="AS1532" s="209"/>
      <c r="AT1532" s="210" t="s">
        <v>100</v>
      </c>
      <c r="AU1532" s="211"/>
      <c r="AW1532" s="48" t="s">
        <v>10</v>
      </c>
      <c r="AY1532" s="139" t="s">
        <v>47</v>
      </c>
      <c r="AZ1532" s="13"/>
      <c r="BA1532" s="36"/>
      <c r="BB1532" s="36"/>
      <c r="BC1532" s="36"/>
      <c r="BD1532" s="36"/>
    </row>
    <row r="1533" spans="2:56" ht="18.600000000000001" customHeight="1" thickTop="1" thickBot="1">
      <c r="D1533" s="1">
        <v>0</v>
      </c>
      <c r="E1533" s="8">
        <f t="shared" ref="E1533" si="8839">$E$9*$B1530</f>
        <v>2.4821898</v>
      </c>
      <c r="F1533" s="2">
        <v>1</v>
      </c>
      <c r="G1533" s="8">
        <v>0</v>
      </c>
      <c r="I1533" s="1">
        <v>0</v>
      </c>
      <c r="J1533" s="9">
        <v>0</v>
      </c>
      <c r="K1533" s="2">
        <v>1</v>
      </c>
      <c r="L1533" s="8">
        <v>0</v>
      </c>
      <c r="N1533" s="1">
        <f t="shared" ref="N1533" si="8840">D1533*I1530+F1533*I1533-E1533*J1530-G1533*J1533</f>
        <v>0</v>
      </c>
      <c r="O1533" s="9">
        <f t="shared" ref="O1533" si="8841">(D1533*J1530+E1533*I1530+F1533*J1533+G1533*I1533)</f>
        <v>2.4821898</v>
      </c>
      <c r="P1533" s="2">
        <f t="shared" ref="P1533" si="8842">D1533*K1530+F1533*K1533-E1533*L1530-G1533*L1533</f>
        <v>3.2520566672783713</v>
      </c>
      <c r="Q1533" s="8">
        <f t="shared" ref="Q1533" si="8843">(D1533*L1530+E1533*K1530+F1533*L1533+G1533*K1533)</f>
        <v>0</v>
      </c>
      <c r="S1533" s="1">
        <v>0</v>
      </c>
      <c r="T1533" s="8">
        <f t="shared" ref="T1533" si="8844">$T$9*$B1530</f>
        <v>5.2966901999999996</v>
      </c>
      <c r="U1533" s="2">
        <v>1</v>
      </c>
      <c r="V1533" s="8">
        <v>0</v>
      </c>
      <c r="X1533" s="1">
        <f t="shared" ref="X1533" si="8845">N1533*S1530+P1533*S1533-O1533*T1530-Q1533*T1533</f>
        <v>0</v>
      </c>
      <c r="Y1533" s="9">
        <f t="shared" ref="Y1533" si="8846">(N1533*T1530+O1533*S1530+P1533*T1533+Q1533*S1533)</f>
        <v>19.707326479418008</v>
      </c>
      <c r="Z1533" s="2">
        <f t="shared" ref="Z1533" si="8847">N1533*U1530+P1533*U1533-O1533*V1530-Q1533*V1533</f>
        <v>3.2520566672783713</v>
      </c>
      <c r="AA1533" s="8">
        <f t="shared" ref="AA1533" si="8848">(N1533*V1530+O1533*U1530+P1533*V1533+Q1533*U1533)</f>
        <v>0</v>
      </c>
      <c r="AB1533" s="22"/>
      <c r="AC1533" s="1">
        <v>0</v>
      </c>
      <c r="AD1533" s="9">
        <v>0</v>
      </c>
      <c r="AE1533" s="2">
        <v>1</v>
      </c>
      <c r="AF1533" s="8">
        <v>0</v>
      </c>
      <c r="AH1533" s="1">
        <f t="shared" ref="AH1533" si="8849">X1533*AC1530+Z1533*AC1533-Y1533*AD1530-AA1533*AD1533</f>
        <v>0</v>
      </c>
      <c r="AI1533" s="9">
        <f t="shared" ref="AI1533" si="8850">(X1533*AD1530+Y1533*AC1530+Z1533*AD1533+AA1533*AC1533)</f>
        <v>19.707326479418008</v>
      </c>
      <c r="AJ1533" s="2">
        <f t="shared" ref="AJ1533" si="8851">X1533*AE1530+Z1533*AE1533-Y1533*AF1530-AA1533*AF1533</f>
        <v>-66.72515569848693</v>
      </c>
      <c r="AK1533" s="8">
        <f t="shared" ref="AK1533" si="8852">(X1533*AF1530+Y1533*AE1530+Z1533*AF1533+AA1533*AE1533)</f>
        <v>0</v>
      </c>
      <c r="AM1533" s="20">
        <f t="shared" ref="AM1533" si="8853">1/$AN$9</f>
        <v>1</v>
      </c>
      <c r="AN1533" s="27">
        <v>0</v>
      </c>
      <c r="AO1533" s="21">
        <v>1</v>
      </c>
      <c r="AP1533" s="26">
        <v>0</v>
      </c>
      <c r="AR1533" s="1">
        <f t="shared" ref="AR1533" si="8854">AH1533*AM1530+AJ1533*AM1533-AI1533*AN1530-AK1533*AN1533</f>
        <v>-66.72515569848693</v>
      </c>
      <c r="AS1533" s="9">
        <f t="shared" ref="AS1533" si="8855">(AH1533*AN1530+AI1533*AM1530+AJ1533*AN1533+AK1533*AM1533)</f>
        <v>19.707326479418008</v>
      </c>
      <c r="AT1533" s="2">
        <f t="shared" ref="AT1533" si="8856">AH1533*AO1530+AJ1533*AO1533-AI1533*AP1530-AK1533*AP1533</f>
        <v>-66.72515569848693</v>
      </c>
      <c r="AU1533" s="8">
        <f t="shared" ref="AU1533" si="8857">(AH1533*AP1530+AI1533*AO1530+AJ1533*AP1533+AK1533*AO1533)</f>
        <v>0</v>
      </c>
      <c r="AW1533" s="49">
        <f t="shared" ref="AW1533" si="8858">(180/PI())*ATAN(-1*(AS1530/AR1530))</f>
        <v>-73.585537551737701</v>
      </c>
      <c r="AY1533" s="140">
        <f t="shared" ref="AY1533" si="8859">20*LOG(((1-(10^(AW1530/20)^2)*(1-((1-AY1530)/(1+AY1530))^2))^0.5))</f>
        <v>-2.323600567982666E-3</v>
      </c>
      <c r="AZ1533" s="13"/>
      <c r="BA1533" s="36"/>
      <c r="BB1533" s="36"/>
      <c r="BC1533" s="36"/>
      <c r="BD1533" s="36"/>
    </row>
    <row r="1534" spans="2:56" ht="18.600000000000001" customHeight="1">
      <c r="AY1534" s="37"/>
    </row>
    <row r="1535" spans="2:56" ht="18.600000000000001" customHeight="1" thickBot="1">
      <c r="D1535" s="22" t="s">
        <v>60</v>
      </c>
      <c r="E1535" s="22"/>
      <c r="F1535" s="22"/>
      <c r="G1535" s="22"/>
      <c r="H1535" s="22"/>
      <c r="I1535" s="22" t="s">
        <v>61</v>
      </c>
      <c r="J1535" s="22"/>
      <c r="K1535" s="22"/>
      <c r="L1535" s="22"/>
      <c r="M1535" s="23"/>
      <c r="N1535" s="23"/>
      <c r="O1535" s="28" t="s">
        <v>62</v>
      </c>
      <c r="P1535" s="23"/>
      <c r="Q1535" s="23"/>
      <c r="R1535" s="23"/>
      <c r="S1535" s="22"/>
      <c r="T1535" s="22" t="s">
        <v>63</v>
      </c>
      <c r="U1535" s="23"/>
      <c r="V1535" s="23"/>
      <c r="W1535" s="23"/>
      <c r="X1535" s="23"/>
      <c r="Y1535" s="28" t="s">
        <v>64</v>
      </c>
      <c r="Z1535" s="23"/>
      <c r="AA1535" s="23"/>
      <c r="AB1535" s="23"/>
      <c r="AC1535" s="28" t="s">
        <v>65</v>
      </c>
      <c r="AD1535" s="22"/>
      <c r="AE1535" s="22"/>
      <c r="AF1535" s="22"/>
      <c r="AG1535" s="22"/>
      <c r="AH1535" s="23"/>
      <c r="AI1535" s="28" t="s">
        <v>66</v>
      </c>
      <c r="AJ1535" s="23"/>
      <c r="AK1535" s="23"/>
      <c r="AL1535" s="22"/>
      <c r="AM1535" s="28" t="s">
        <v>67</v>
      </c>
      <c r="AN1535" s="22"/>
      <c r="AO1535" s="23"/>
      <c r="AP1535" s="23"/>
      <c r="AQ1535" s="23"/>
      <c r="AR1535" s="23"/>
      <c r="AS1535" s="28" t="s">
        <v>68</v>
      </c>
      <c r="AT1535" s="23"/>
      <c r="AU1535" s="23"/>
    </row>
    <row r="1536" spans="2:56" ht="18.600000000000001" customHeight="1" thickBot="1">
      <c r="B1536" s="11"/>
      <c r="D1536" s="212" t="s">
        <v>69</v>
      </c>
      <c r="E1536" s="213"/>
      <c r="F1536" s="214" t="s">
        <v>70</v>
      </c>
      <c r="G1536" s="215"/>
      <c r="H1536" s="207"/>
      <c r="I1536" s="212" t="s">
        <v>71</v>
      </c>
      <c r="J1536" s="213"/>
      <c r="K1536" s="214" t="s">
        <v>72</v>
      </c>
      <c r="L1536" s="215"/>
      <c r="M1536" s="23"/>
      <c r="N1536" s="208" t="s">
        <v>73</v>
      </c>
      <c r="O1536" s="209"/>
      <c r="P1536" s="210" t="s">
        <v>74</v>
      </c>
      <c r="Q1536" s="211"/>
      <c r="R1536" s="23"/>
      <c r="S1536" s="212" t="s">
        <v>75</v>
      </c>
      <c r="T1536" s="213"/>
      <c r="U1536" s="214" t="s">
        <v>76</v>
      </c>
      <c r="V1536" s="215"/>
      <c r="W1536" s="22"/>
      <c r="X1536" s="208" t="s">
        <v>77</v>
      </c>
      <c r="Y1536" s="209"/>
      <c r="Z1536" s="210" t="s">
        <v>78</v>
      </c>
      <c r="AA1536" s="211"/>
      <c r="AB1536" s="22"/>
      <c r="AC1536" s="212" t="s">
        <v>79</v>
      </c>
      <c r="AD1536" s="213"/>
      <c r="AE1536" s="214" t="s">
        <v>80</v>
      </c>
      <c r="AF1536" s="215"/>
      <c r="AG1536" s="22"/>
      <c r="AH1536" s="208" t="s">
        <v>81</v>
      </c>
      <c r="AI1536" s="209"/>
      <c r="AJ1536" s="210" t="s">
        <v>82</v>
      </c>
      <c r="AK1536" s="211"/>
      <c r="AL1536" s="22"/>
      <c r="AM1536" s="212" t="s">
        <v>83</v>
      </c>
      <c r="AN1536" s="213"/>
      <c r="AO1536" s="214" t="s">
        <v>84</v>
      </c>
      <c r="AP1536" s="215"/>
      <c r="AQ1536" s="23"/>
      <c r="AR1536" s="208" t="s">
        <v>85</v>
      </c>
      <c r="AS1536" s="209"/>
      <c r="AT1536" s="210" t="s">
        <v>86</v>
      </c>
      <c r="AU1536" s="211"/>
      <c r="AW1536" s="29" t="s">
        <v>4</v>
      </c>
      <c r="AY1536" s="136" t="s">
        <v>46</v>
      </c>
      <c r="AZ1536" s="13"/>
      <c r="BA1536" s="36"/>
      <c r="BB1536" s="36"/>
      <c r="BC1536" s="36"/>
      <c r="BD1536" s="36"/>
    </row>
    <row r="1537" spans="2:56" ht="18.600000000000001" customHeight="1" thickTop="1" thickBot="1">
      <c r="B1537" s="40">
        <v>4.4000000000000004</v>
      </c>
      <c r="D1537" s="1">
        <v>1</v>
      </c>
      <c r="E1537" s="7">
        <v>0</v>
      </c>
      <c r="F1537" s="2">
        <v>0</v>
      </c>
      <c r="G1537" s="8">
        <v>0</v>
      </c>
      <c r="I1537" s="1">
        <v>1</v>
      </c>
      <c r="J1537" s="9">
        <v>0</v>
      </c>
      <c r="K1537" s="2">
        <v>0</v>
      </c>
      <c r="L1537" s="9">
        <f t="shared" ref="L1537" si="8860">IF(0=(1-$J$9*$K$9*$B1537^2),10^14,$B1537*$K$9/(1-$J$9*$K$9*$B1537^2))</f>
        <v>-0.90140775674535878</v>
      </c>
      <c r="N1537" s="1">
        <f t="shared" ref="N1537" si="8861">D1537*I1537+F1537*I1540-E1537*J1537-G1537*J1540</f>
        <v>1</v>
      </c>
      <c r="O1537" s="9">
        <f t="shared" ref="O1537" si="8862">(D1537*J1537+E1537*I1537+F1537*J1540+G1537*I1540)</f>
        <v>0</v>
      </c>
      <c r="P1537" s="2">
        <f t="shared" ref="P1537" si="8863">D1537*K1537+F1537*K1540-E1537*L1537-G1537*L1540</f>
        <v>0</v>
      </c>
      <c r="Q1537" s="8">
        <f t="shared" ref="Q1537" si="8864">(D1537*L1537+E1537*K1537+F1537*L1540+G1537*K1540)</f>
        <v>-0.90140775674535878</v>
      </c>
      <c r="S1537" s="1">
        <v>1</v>
      </c>
      <c r="T1537" s="7">
        <v>0</v>
      </c>
      <c r="U1537" s="2">
        <v>0</v>
      </c>
      <c r="V1537" s="8">
        <v>0</v>
      </c>
      <c r="X1537" s="1">
        <f t="shared" ref="X1537" si="8865">N1537*S1537+P1537*S1540-O1537*T1537-Q1537*T1540</f>
        <v>5.7962788990802174</v>
      </c>
      <c r="Y1537" s="9">
        <f t="shared" ref="Y1537" si="8866">(N1537*T1537+O1537*S1537+P1537*T1540+Q1537*S1540)</f>
        <v>0</v>
      </c>
      <c r="Z1537" s="2">
        <f t="shared" ref="Z1537" si="8867">N1537*U1537+P1537*U1540-O1537*V1537-Q1537*V1540</f>
        <v>0</v>
      </c>
      <c r="AA1537" s="8">
        <f t="shared" ref="AA1537" si="8868">(N1537*V1537+O1537*U1537+P1537*V1540+Q1537*U1540)</f>
        <v>-0.90140775674535878</v>
      </c>
      <c r="AB1537" s="22"/>
      <c r="AC1537" s="1">
        <v>1</v>
      </c>
      <c r="AD1537" s="9">
        <v>0</v>
      </c>
      <c r="AE1537" s="2">
        <v>0</v>
      </c>
      <c r="AF1537" s="9">
        <f t="shared" ref="AF1537" si="8869">$B1537*$AE$9</f>
        <v>3.5670360000000003</v>
      </c>
      <c r="AH1537" s="1">
        <f t="shared" ref="AH1537" si="8870">X1537*AC1537+Z1537*AC1540-Y1537*AD1537-AA1537*AD1540</f>
        <v>5.7962788990802174</v>
      </c>
      <c r="AI1537" s="9">
        <f t="shared" ref="AI1537" si="8871">(X1537*AD1537+Y1537*AC1537+Z1537*AD1540+AA1537*AC1540)</f>
        <v>0</v>
      </c>
      <c r="AJ1537" s="2">
        <f t="shared" ref="AJ1537" si="8872">X1537*AE1537+Z1537*AE1540-Y1537*AF1537-AA1537*AF1540</f>
        <v>0</v>
      </c>
      <c r="AK1537" s="8">
        <f t="shared" ref="AK1537" si="8873">(X1537*AF1537+Y1537*AE1537+Z1537*AF1540+AA1537*AE1540)</f>
        <v>19.774127742314143</v>
      </c>
      <c r="AM1537" s="18">
        <v>1</v>
      </c>
      <c r="AN1537" s="25">
        <v>0</v>
      </c>
      <c r="AO1537" s="14">
        <v>0</v>
      </c>
      <c r="AP1537" s="24">
        <v>0</v>
      </c>
      <c r="AR1537" s="1">
        <f t="shared" ref="AR1537" si="8874">AH1537*AM1537+AJ1537*AM1540-AI1537*AN1537-AK1537*AN1540</f>
        <v>5.7962788990802174</v>
      </c>
      <c r="AS1537" s="9">
        <f t="shared" ref="AS1537" si="8875">(AH1537*AN1537+AI1537*AM1537+AJ1537*AN1540+AK1537*AM1540)</f>
        <v>19.774127742314143</v>
      </c>
      <c r="AT1537" s="2">
        <f t="shared" ref="AT1537" si="8876">AH1537*AO1537+AJ1537*AO1540-AI1537*AP1537-AK1537*AP1540</f>
        <v>0</v>
      </c>
      <c r="AU1537" s="8">
        <f t="shared" ref="AU1537" si="8877">(AH1537*AP1537+AI1537*AO1537+AJ1537*AP1540+AK1537*AO1540)</f>
        <v>19.774127742314143</v>
      </c>
      <c r="AW1537" s="30">
        <f t="shared" ref="AW1537" si="8878">20*LOG(((1+$AN$9)/$AN$9)/((AR1537+AR1540)^2+(AS1537+AS1540)^2)^0.5)</f>
        <v>-31.259013957606339</v>
      </c>
      <c r="AY1537" s="137">
        <f t="shared" ref="AY1537" si="8879">((AR1537^2+AS1537^2)^0.5)/((AR1540^2+AS1540^2)^0.5)</f>
        <v>0.29381762882692108</v>
      </c>
      <c r="AZ1537" s="13"/>
      <c r="BA1537" s="36"/>
      <c r="BB1537" s="36"/>
      <c r="BC1537" s="36"/>
      <c r="BD1537" s="36"/>
    </row>
    <row r="1538" spans="2:56" ht="18.600000000000001" customHeight="1" thickBot="1">
      <c r="D1538" s="3"/>
      <c r="G1538" s="4"/>
      <c r="I1538" s="3"/>
      <c r="L1538" s="4"/>
      <c r="N1538" s="3"/>
      <c r="Q1538" s="4"/>
      <c r="S1538" s="3"/>
      <c r="V1538" s="4"/>
      <c r="X1538" s="3"/>
      <c r="AA1538" s="4"/>
      <c r="AC1538" s="3"/>
      <c r="AF1538" s="4"/>
      <c r="AH1538" s="3"/>
      <c r="AK1538" s="4"/>
      <c r="AM1538" s="18"/>
      <c r="AN1538" s="14"/>
      <c r="AO1538" s="14"/>
      <c r="AP1538" s="19"/>
      <c r="AR1538" s="3"/>
      <c r="AU1538" s="4"/>
      <c r="AY1538" s="138"/>
      <c r="AZ1538" s="13"/>
      <c r="BA1538" s="36"/>
      <c r="BB1538" s="36"/>
      <c r="BC1538" s="36"/>
      <c r="BD1538" s="36"/>
    </row>
    <row r="1539" spans="2:56" ht="18.600000000000001" customHeight="1" thickBot="1">
      <c r="D1539" s="216" t="s">
        <v>87</v>
      </c>
      <c r="E1539" s="217"/>
      <c r="F1539" s="218" t="s">
        <v>88</v>
      </c>
      <c r="G1539" s="219"/>
      <c r="H1539" s="207"/>
      <c r="I1539" s="216" t="s">
        <v>89</v>
      </c>
      <c r="J1539" s="217"/>
      <c r="K1539" s="218" t="s">
        <v>90</v>
      </c>
      <c r="L1539" s="219"/>
      <c r="N1539" s="208" t="s">
        <v>7</v>
      </c>
      <c r="O1539" s="209"/>
      <c r="P1539" s="210" t="s">
        <v>8</v>
      </c>
      <c r="Q1539" s="211"/>
      <c r="S1539" s="216" t="s">
        <v>91</v>
      </c>
      <c r="T1539" s="217"/>
      <c r="U1539" s="218" t="s">
        <v>92</v>
      </c>
      <c r="V1539" s="219"/>
      <c r="W1539" s="22"/>
      <c r="X1539" s="208" t="s">
        <v>93</v>
      </c>
      <c r="Y1539" s="209"/>
      <c r="Z1539" s="210" t="s">
        <v>94</v>
      </c>
      <c r="AA1539" s="211"/>
      <c r="AB1539" s="22"/>
      <c r="AC1539" s="216" t="s">
        <v>3</v>
      </c>
      <c r="AD1539" s="217"/>
      <c r="AE1539" s="218" t="s">
        <v>2</v>
      </c>
      <c r="AF1539" s="219"/>
      <c r="AG1539" s="22"/>
      <c r="AH1539" s="208" t="s">
        <v>95</v>
      </c>
      <c r="AI1539" s="209"/>
      <c r="AJ1539" s="210" t="s">
        <v>96</v>
      </c>
      <c r="AK1539" s="211"/>
      <c r="AL1539" s="22"/>
      <c r="AM1539" s="216" t="s">
        <v>97</v>
      </c>
      <c r="AN1539" s="217"/>
      <c r="AO1539" s="218" t="s">
        <v>98</v>
      </c>
      <c r="AP1539" s="219"/>
      <c r="AR1539" s="208" t="s">
        <v>99</v>
      </c>
      <c r="AS1539" s="209"/>
      <c r="AT1539" s="210" t="s">
        <v>100</v>
      </c>
      <c r="AU1539" s="211"/>
      <c r="AW1539" s="48" t="s">
        <v>10</v>
      </c>
      <c r="AY1539" s="139" t="s">
        <v>47</v>
      </c>
      <c r="AZ1539" s="13"/>
      <c r="BA1539" s="36"/>
      <c r="BB1539" s="36"/>
      <c r="BC1539" s="36"/>
      <c r="BD1539" s="36"/>
    </row>
    <row r="1540" spans="2:56" ht="18.600000000000001" customHeight="1" thickTop="1" thickBot="1">
      <c r="D1540" s="1">
        <v>0</v>
      </c>
      <c r="E1540" s="8">
        <f t="shared" ref="E1540" si="8880">$E$9*$B1537</f>
        <v>2.4935240000000003</v>
      </c>
      <c r="F1540" s="2">
        <v>1</v>
      </c>
      <c r="G1540" s="8">
        <v>0</v>
      </c>
      <c r="I1540" s="1">
        <v>0</v>
      </c>
      <c r="J1540" s="9">
        <v>0</v>
      </c>
      <c r="K1540" s="2">
        <v>1</v>
      </c>
      <c r="L1540" s="8">
        <v>0</v>
      </c>
      <c r="N1540" s="1">
        <f t="shared" ref="N1540" si="8881">D1540*I1537+F1540*I1540-E1540*J1537-G1540*J1540</f>
        <v>0</v>
      </c>
      <c r="O1540" s="9">
        <f t="shared" ref="O1540" si="8882">(D1540*J1537+E1540*I1537+F1540*J1540+G1540*I1540)</f>
        <v>2.4935240000000003</v>
      </c>
      <c r="P1540" s="2">
        <f t="shared" ref="P1540" si="8883">D1540*K1537+F1540*K1540-E1540*L1537-G1540*L1540</f>
        <v>3.2476818752307142</v>
      </c>
      <c r="Q1540" s="8">
        <f t="shared" ref="Q1540" si="8884">(D1540*L1537+E1540*K1537+F1540*L1540+G1540*K1540)</f>
        <v>0</v>
      </c>
      <c r="S1540" s="1">
        <v>0</v>
      </c>
      <c r="T1540" s="8">
        <f t="shared" ref="T1540" si="8885">$T$9*$B1537</f>
        <v>5.3208760000000002</v>
      </c>
      <c r="U1540" s="2">
        <v>1</v>
      </c>
      <c r="V1540" s="8">
        <v>0</v>
      </c>
      <c r="X1540" s="1">
        <f t="shared" ref="X1540" si="8886">N1540*S1537+P1540*S1540-O1540*T1537-Q1540*T1540</f>
        <v>0</v>
      </c>
      <c r="Y1540" s="9">
        <f t="shared" ref="Y1540" si="8887">(N1540*T1537+O1540*S1537+P1540*T1540+Q1540*S1540)</f>
        <v>19.774036545550103</v>
      </c>
      <c r="Z1540" s="2">
        <f t="shared" ref="Z1540" si="8888">N1540*U1537+P1540*U1540-O1540*V1537-Q1540*V1540</f>
        <v>3.2476818752307142</v>
      </c>
      <c r="AA1540" s="8">
        <f t="shared" ref="AA1540" si="8889">(N1540*V1537+O1540*U1537+P1540*V1540+Q1540*U1540)</f>
        <v>0</v>
      </c>
      <c r="AB1540" s="22"/>
      <c r="AC1540" s="1">
        <v>0</v>
      </c>
      <c r="AD1540" s="9">
        <v>0</v>
      </c>
      <c r="AE1540" s="2">
        <v>1</v>
      </c>
      <c r="AF1540" s="8">
        <v>0</v>
      </c>
      <c r="AH1540" s="1">
        <f t="shared" ref="AH1540" si="8890">X1540*AC1537+Z1540*AC1540-Y1540*AD1537-AA1540*AD1540</f>
        <v>0</v>
      </c>
      <c r="AI1540" s="9">
        <f t="shared" ref="AI1540" si="8891">(X1540*AD1537+Y1540*AC1537+Z1540*AD1540+AA1540*AC1540)</f>
        <v>19.774036545550103</v>
      </c>
      <c r="AJ1540" s="2">
        <f t="shared" ref="AJ1540" si="8892">X1540*AE1537+Z1540*AE1540-Y1540*AF1537-AA1540*AF1540</f>
        <v>-67.287018348062148</v>
      </c>
      <c r="AK1540" s="8">
        <f t="shared" ref="AK1540" si="8893">(X1540*AF1537+Y1540*AE1537+Z1540*AF1540+AA1540*AE1540)</f>
        <v>0</v>
      </c>
      <c r="AM1540" s="20">
        <f t="shared" ref="AM1540" si="8894">1/$AN$9</f>
        <v>1</v>
      </c>
      <c r="AN1540" s="27">
        <v>0</v>
      </c>
      <c r="AO1540" s="21">
        <v>1</v>
      </c>
      <c r="AP1540" s="26">
        <v>0</v>
      </c>
      <c r="AR1540" s="1">
        <f t="shared" ref="AR1540" si="8895">AH1540*AM1537+AJ1540*AM1540-AI1540*AN1537-AK1540*AN1540</f>
        <v>-67.287018348062148</v>
      </c>
      <c r="AS1540" s="9">
        <f t="shared" ref="AS1540" si="8896">(AH1540*AN1537+AI1540*AM1537+AJ1540*AN1540+AK1540*AM1540)</f>
        <v>19.774036545550103</v>
      </c>
      <c r="AT1540" s="2">
        <f t="shared" ref="AT1540" si="8897">AH1540*AO1537+AJ1540*AO1540-AI1540*AP1537-AK1540*AP1540</f>
        <v>-67.287018348062148</v>
      </c>
      <c r="AU1540" s="8">
        <f t="shared" ref="AU1540" si="8898">(AH1540*AP1537+AI1540*AO1537+AJ1540*AP1540+AK1540*AO1540)</f>
        <v>0</v>
      </c>
      <c r="AW1540" s="49">
        <f t="shared" ref="AW1540" si="8899">(180/PI())*ATAN(-1*(AS1537/AR1537))</f>
        <v>-73.662852791843662</v>
      </c>
      <c r="AY1540" s="140">
        <f t="shared" ref="AY1540" si="8900">20*LOG(((1-(10^(AW1537/20)^2)*(1-((1-AY1537)/(1+AY1537))^2))^0.5))</f>
        <v>-2.2823841465584812E-3</v>
      </c>
      <c r="AZ1540" s="13"/>
      <c r="BA1540" s="36"/>
      <c r="BB1540" s="36"/>
      <c r="BC1540" s="36"/>
      <c r="BD1540" s="36"/>
    </row>
    <row r="1541" spans="2:56" ht="18.600000000000001" customHeight="1">
      <c r="AY1541" s="37"/>
    </row>
    <row r="1542" spans="2:56" ht="18.600000000000001" customHeight="1" thickBot="1">
      <c r="D1542" s="22" t="s">
        <v>60</v>
      </c>
      <c r="E1542" s="22"/>
      <c r="F1542" s="22"/>
      <c r="G1542" s="22"/>
      <c r="H1542" s="22"/>
      <c r="I1542" s="22" t="s">
        <v>61</v>
      </c>
      <c r="J1542" s="22"/>
      <c r="K1542" s="22"/>
      <c r="L1542" s="22"/>
      <c r="M1542" s="23"/>
      <c r="N1542" s="23"/>
      <c r="O1542" s="28" t="s">
        <v>62</v>
      </c>
      <c r="P1542" s="23"/>
      <c r="Q1542" s="23"/>
      <c r="R1542" s="23"/>
      <c r="S1542" s="22"/>
      <c r="T1542" s="22" t="s">
        <v>63</v>
      </c>
      <c r="U1542" s="23"/>
      <c r="V1542" s="23"/>
      <c r="W1542" s="23"/>
      <c r="X1542" s="23"/>
      <c r="Y1542" s="28" t="s">
        <v>64</v>
      </c>
      <c r="Z1542" s="23"/>
      <c r="AA1542" s="23"/>
      <c r="AB1542" s="23"/>
      <c r="AC1542" s="28" t="s">
        <v>65</v>
      </c>
      <c r="AD1542" s="22"/>
      <c r="AE1542" s="22"/>
      <c r="AF1542" s="22"/>
      <c r="AG1542" s="22"/>
      <c r="AH1542" s="23"/>
      <c r="AI1542" s="28" t="s">
        <v>66</v>
      </c>
      <c r="AJ1542" s="23"/>
      <c r="AK1542" s="23"/>
      <c r="AL1542" s="22"/>
      <c r="AM1542" s="28" t="s">
        <v>67</v>
      </c>
      <c r="AN1542" s="22"/>
      <c r="AO1542" s="23"/>
      <c r="AP1542" s="23"/>
      <c r="AQ1542" s="23"/>
      <c r="AR1542" s="23"/>
      <c r="AS1542" s="28" t="s">
        <v>68</v>
      </c>
      <c r="AT1542" s="23"/>
      <c r="AU1542" s="23"/>
    </row>
    <row r="1543" spans="2:56" ht="18.600000000000001" customHeight="1" thickBot="1">
      <c r="B1543" s="11"/>
      <c r="D1543" s="212" t="s">
        <v>69</v>
      </c>
      <c r="E1543" s="213"/>
      <c r="F1543" s="214" t="s">
        <v>70</v>
      </c>
      <c r="G1543" s="215"/>
      <c r="H1543" s="207"/>
      <c r="I1543" s="212" t="s">
        <v>71</v>
      </c>
      <c r="J1543" s="213"/>
      <c r="K1543" s="214" t="s">
        <v>72</v>
      </c>
      <c r="L1543" s="215"/>
      <c r="M1543" s="23"/>
      <c r="N1543" s="208" t="s">
        <v>73</v>
      </c>
      <c r="O1543" s="209"/>
      <c r="P1543" s="210" t="s">
        <v>74</v>
      </c>
      <c r="Q1543" s="211"/>
      <c r="R1543" s="23"/>
      <c r="S1543" s="212" t="s">
        <v>75</v>
      </c>
      <c r="T1543" s="213"/>
      <c r="U1543" s="214" t="s">
        <v>76</v>
      </c>
      <c r="V1543" s="215"/>
      <c r="W1543" s="22"/>
      <c r="X1543" s="208" t="s">
        <v>77</v>
      </c>
      <c r="Y1543" s="209"/>
      <c r="Z1543" s="210" t="s">
        <v>78</v>
      </c>
      <c r="AA1543" s="211"/>
      <c r="AB1543" s="22"/>
      <c r="AC1543" s="212" t="s">
        <v>79</v>
      </c>
      <c r="AD1543" s="213"/>
      <c r="AE1543" s="214" t="s">
        <v>80</v>
      </c>
      <c r="AF1543" s="215"/>
      <c r="AG1543" s="22"/>
      <c r="AH1543" s="208" t="s">
        <v>81</v>
      </c>
      <c r="AI1543" s="209"/>
      <c r="AJ1543" s="210" t="s">
        <v>82</v>
      </c>
      <c r="AK1543" s="211"/>
      <c r="AL1543" s="22"/>
      <c r="AM1543" s="212" t="s">
        <v>83</v>
      </c>
      <c r="AN1543" s="213"/>
      <c r="AO1543" s="214" t="s">
        <v>84</v>
      </c>
      <c r="AP1543" s="215"/>
      <c r="AQ1543" s="23"/>
      <c r="AR1543" s="208" t="s">
        <v>85</v>
      </c>
      <c r="AS1543" s="209"/>
      <c r="AT1543" s="210" t="s">
        <v>86</v>
      </c>
      <c r="AU1543" s="211"/>
      <c r="AW1543" s="29" t="s">
        <v>4</v>
      </c>
      <c r="AY1543" s="136" t="s">
        <v>46</v>
      </c>
      <c r="AZ1543" s="13"/>
      <c r="BA1543" s="36"/>
      <c r="BB1543" s="36"/>
      <c r="BC1543" s="36"/>
      <c r="BD1543" s="36"/>
    </row>
    <row r="1544" spans="2:56" ht="18.600000000000001" customHeight="1" thickTop="1" thickBot="1">
      <c r="B1544" s="40">
        <v>4.42</v>
      </c>
      <c r="D1544" s="1">
        <v>1</v>
      </c>
      <c r="E1544" s="7">
        <v>0</v>
      </c>
      <c r="F1544" s="2">
        <v>0</v>
      </c>
      <c r="G1544" s="8">
        <v>0</v>
      </c>
      <c r="I1544" s="1">
        <v>1</v>
      </c>
      <c r="J1544" s="9">
        <v>0</v>
      </c>
      <c r="K1544" s="2">
        <v>0</v>
      </c>
      <c r="L1544" s="9">
        <f t="shared" ref="L1544" si="8901">IF(0=(1-$J$9*$K$9*$B1544^2),10^14,$B1544*$K$9/(1-$J$9*$K$9*$B1544^2))</f>
        <v>-0.89561275611533875</v>
      </c>
      <c r="N1544" s="1">
        <f t="shared" ref="N1544" si="8902">D1544*I1544+F1544*I1547-E1544*J1544-G1544*J1547</f>
        <v>1</v>
      </c>
      <c r="O1544" s="9">
        <f t="shared" ref="O1544" si="8903">(D1544*J1544+E1544*I1544+F1544*J1547+G1544*I1547)</f>
        <v>0</v>
      </c>
      <c r="P1544" s="2">
        <f t="shared" ref="P1544" si="8904">D1544*K1544+F1544*K1547-E1544*L1544-G1544*L1547</f>
        <v>0</v>
      </c>
      <c r="Q1544" s="8">
        <f t="shared" ref="Q1544" si="8905">(D1544*L1544+E1544*K1544+F1544*L1547+G1544*K1547)</f>
        <v>-0.89561275611533875</v>
      </c>
      <c r="S1544" s="1">
        <v>1</v>
      </c>
      <c r="T1544" s="7">
        <v>0</v>
      </c>
      <c r="U1544" s="2">
        <v>0</v>
      </c>
      <c r="V1544" s="8">
        <v>0</v>
      </c>
      <c r="X1544" s="1">
        <f t="shared" ref="X1544" si="8906">N1544*S1544+P1544*S1547-O1544*T1544-Q1544*T1547</f>
        <v>5.7871055303048138</v>
      </c>
      <c r="Y1544" s="9">
        <f t="shared" ref="Y1544" si="8907">(N1544*T1544+O1544*S1544+P1544*T1547+Q1544*S1547)</f>
        <v>0</v>
      </c>
      <c r="Z1544" s="2">
        <f t="shared" ref="Z1544" si="8908">N1544*U1544+P1544*U1547-O1544*V1544-Q1544*V1547</f>
        <v>0</v>
      </c>
      <c r="AA1544" s="8">
        <f t="shared" ref="AA1544" si="8909">(N1544*V1544+O1544*U1544+P1544*V1547+Q1544*U1547)</f>
        <v>-0.89561275611533875</v>
      </c>
      <c r="AB1544" s="22"/>
      <c r="AC1544" s="1">
        <v>1</v>
      </c>
      <c r="AD1544" s="9">
        <v>0</v>
      </c>
      <c r="AE1544" s="2">
        <v>0</v>
      </c>
      <c r="AF1544" s="9">
        <f t="shared" ref="AF1544" si="8910">$B1544*$AE$9</f>
        <v>3.5832497999999999</v>
      </c>
      <c r="AH1544" s="1">
        <f t="shared" ref="AH1544" si="8911">X1544*AC1544+Z1544*AC1547-Y1544*AD1544-AA1544*AD1547</f>
        <v>5.7871055303048138</v>
      </c>
      <c r="AI1544" s="9">
        <f t="shared" ref="AI1544" si="8912">(X1544*AD1544+Y1544*AC1544+Z1544*AD1547+AA1544*AC1547)</f>
        <v>0</v>
      </c>
      <c r="AJ1544" s="2">
        <f t="shared" ref="AJ1544" si="8913">X1544*AE1544+Z1544*AE1547-Y1544*AF1544-AA1544*AF1547</f>
        <v>0</v>
      </c>
      <c r="AK1544" s="8">
        <f t="shared" ref="AK1544" si="8914">(X1544*AF1544+Y1544*AE1544+Z1544*AF1547+AA1544*AE1547)</f>
        <v>19.841031977928282</v>
      </c>
      <c r="AM1544" s="18">
        <v>1</v>
      </c>
      <c r="AN1544" s="25">
        <v>0</v>
      </c>
      <c r="AO1544" s="14">
        <v>0</v>
      </c>
      <c r="AP1544" s="24">
        <v>0</v>
      </c>
      <c r="AR1544" s="1">
        <f t="shared" ref="AR1544" si="8915">AH1544*AM1544+AJ1544*AM1547-AI1544*AN1544-AK1544*AN1547</f>
        <v>5.7871055303048138</v>
      </c>
      <c r="AS1544" s="9">
        <f t="shared" ref="AS1544" si="8916">(AH1544*AN1544+AI1544*AM1544+AJ1544*AN1547+AK1544*AM1547)</f>
        <v>19.841031977928282</v>
      </c>
      <c r="AT1544" s="2">
        <f t="shared" ref="AT1544" si="8917">AH1544*AO1544+AJ1544*AO1547-AI1544*AP1544-AK1544*AP1547</f>
        <v>0</v>
      </c>
      <c r="AU1544" s="8">
        <f t="shared" ref="AU1544" si="8918">(AH1544*AP1544+AI1544*AO1544+AJ1544*AP1547+AK1544*AO1547)</f>
        <v>19.841031977928282</v>
      </c>
      <c r="AW1544" s="30">
        <f t="shared" ref="AW1544" si="8919">20*LOG(((1+$AN$9)/$AN$9)/((AR1544+AR1547)^2+(AS1544+AS1547)^2)^0.5)</f>
        <v>-31.324732828805686</v>
      </c>
      <c r="AY1544" s="137">
        <f t="shared" ref="AY1544" si="8920">((AR1544^2+AS1544^2)^0.5)/((AR1547^2+AS1547^2)^0.5)</f>
        <v>0.2923593247858759</v>
      </c>
      <c r="AZ1544" s="13"/>
      <c r="BA1544" s="36"/>
      <c r="BB1544" s="36"/>
      <c r="BC1544" s="36"/>
      <c r="BD1544" s="36"/>
    </row>
    <row r="1545" spans="2:56" ht="18.600000000000001" customHeight="1" thickBot="1">
      <c r="D1545" s="3"/>
      <c r="G1545" s="4"/>
      <c r="I1545" s="3"/>
      <c r="L1545" s="4"/>
      <c r="N1545" s="3"/>
      <c r="Q1545" s="4"/>
      <c r="S1545" s="3"/>
      <c r="V1545" s="4"/>
      <c r="X1545" s="3"/>
      <c r="AA1545" s="4"/>
      <c r="AC1545" s="3"/>
      <c r="AF1545" s="4"/>
      <c r="AH1545" s="3"/>
      <c r="AK1545" s="4"/>
      <c r="AM1545" s="18"/>
      <c r="AN1545" s="14"/>
      <c r="AO1545" s="14"/>
      <c r="AP1545" s="19"/>
      <c r="AR1545" s="3"/>
      <c r="AU1545" s="4"/>
      <c r="AY1545" s="138"/>
      <c r="AZ1545" s="13"/>
      <c r="BA1545" s="36"/>
      <c r="BB1545" s="36"/>
      <c r="BC1545" s="36"/>
      <c r="BD1545" s="36"/>
    </row>
    <row r="1546" spans="2:56" ht="18.600000000000001" customHeight="1" thickBot="1">
      <c r="D1546" s="216" t="s">
        <v>87</v>
      </c>
      <c r="E1546" s="217"/>
      <c r="F1546" s="218" t="s">
        <v>88</v>
      </c>
      <c r="G1546" s="219"/>
      <c r="H1546" s="207"/>
      <c r="I1546" s="216" t="s">
        <v>89</v>
      </c>
      <c r="J1546" s="217"/>
      <c r="K1546" s="218" t="s">
        <v>90</v>
      </c>
      <c r="L1546" s="219"/>
      <c r="N1546" s="208" t="s">
        <v>7</v>
      </c>
      <c r="O1546" s="209"/>
      <c r="P1546" s="210" t="s">
        <v>8</v>
      </c>
      <c r="Q1546" s="211"/>
      <c r="S1546" s="216" t="s">
        <v>91</v>
      </c>
      <c r="T1546" s="217"/>
      <c r="U1546" s="218" t="s">
        <v>92</v>
      </c>
      <c r="V1546" s="219"/>
      <c r="W1546" s="22"/>
      <c r="X1546" s="208" t="s">
        <v>93</v>
      </c>
      <c r="Y1546" s="209"/>
      <c r="Z1546" s="210" t="s">
        <v>94</v>
      </c>
      <c r="AA1546" s="211"/>
      <c r="AB1546" s="22"/>
      <c r="AC1546" s="216" t="s">
        <v>3</v>
      </c>
      <c r="AD1546" s="217"/>
      <c r="AE1546" s="218" t="s">
        <v>2</v>
      </c>
      <c r="AF1546" s="219"/>
      <c r="AG1546" s="22"/>
      <c r="AH1546" s="208" t="s">
        <v>95</v>
      </c>
      <c r="AI1546" s="209"/>
      <c r="AJ1546" s="210" t="s">
        <v>96</v>
      </c>
      <c r="AK1546" s="211"/>
      <c r="AL1546" s="22"/>
      <c r="AM1546" s="216" t="s">
        <v>97</v>
      </c>
      <c r="AN1546" s="217"/>
      <c r="AO1546" s="218" t="s">
        <v>98</v>
      </c>
      <c r="AP1546" s="219"/>
      <c r="AR1546" s="208" t="s">
        <v>99</v>
      </c>
      <c r="AS1546" s="209"/>
      <c r="AT1546" s="210" t="s">
        <v>100</v>
      </c>
      <c r="AU1546" s="211"/>
      <c r="AW1546" s="48" t="s">
        <v>10</v>
      </c>
      <c r="AY1546" s="139" t="s">
        <v>47</v>
      </c>
      <c r="AZ1546" s="13"/>
      <c r="BA1546" s="36"/>
      <c r="BB1546" s="36"/>
      <c r="BC1546" s="36"/>
      <c r="BD1546" s="36"/>
    </row>
    <row r="1547" spans="2:56" ht="18.600000000000001" customHeight="1" thickTop="1" thickBot="1">
      <c r="D1547" s="1">
        <v>0</v>
      </c>
      <c r="E1547" s="8">
        <f t="shared" ref="E1547" si="8921">$E$9*$B1544</f>
        <v>2.5048582000000001</v>
      </c>
      <c r="F1547" s="2">
        <v>1</v>
      </c>
      <c r="G1547" s="8">
        <v>0</v>
      </c>
      <c r="I1547" s="1">
        <v>0</v>
      </c>
      <c r="J1547" s="9">
        <v>0</v>
      </c>
      <c r="K1547" s="2">
        <v>1</v>
      </c>
      <c r="L1547" s="8">
        <v>0</v>
      </c>
      <c r="N1547" s="1">
        <f t="shared" ref="N1547" si="8922">D1547*I1544+F1547*I1547-E1547*J1544-G1547*J1547</f>
        <v>0</v>
      </c>
      <c r="O1547" s="9">
        <f t="shared" ref="O1547" si="8923">(D1547*J1544+E1547*I1544+F1547*J1547+G1547*I1547)</f>
        <v>2.5048582000000001</v>
      </c>
      <c r="P1547" s="2">
        <f t="shared" ref="P1547" si="8924">D1547*K1544+F1547*K1547-E1547*L1544-G1547*L1547</f>
        <v>3.2433829561801066</v>
      </c>
      <c r="Q1547" s="8">
        <f t="shared" ref="Q1547" si="8925">(D1547*L1544+E1547*K1544+F1547*L1547+G1547*K1547)</f>
        <v>0</v>
      </c>
      <c r="S1547" s="1">
        <v>0</v>
      </c>
      <c r="T1547" s="8">
        <f t="shared" ref="T1547" si="8926">$T$9*$B1544</f>
        <v>5.3450617999999999</v>
      </c>
      <c r="U1547" s="2">
        <v>1</v>
      </c>
      <c r="V1547" s="8">
        <v>0</v>
      </c>
      <c r="X1547" s="1">
        <f t="shared" ref="X1547" si="8927">N1547*S1544+P1547*S1547-O1547*T1544-Q1547*T1547</f>
        <v>0</v>
      </c>
      <c r="Y1547" s="9">
        <f t="shared" ref="Y1547" si="8928">(N1547*T1544+O1547*S1544+P1547*T1547+Q1547*S1547)</f>
        <v>19.840940541849363</v>
      </c>
      <c r="Z1547" s="2">
        <f t="shared" ref="Z1547" si="8929">N1547*U1544+P1547*U1547-O1547*V1544-Q1547*V1547</f>
        <v>3.2433829561801066</v>
      </c>
      <c r="AA1547" s="8">
        <f t="shared" ref="AA1547" si="8930">(N1547*V1544+O1547*U1544+P1547*V1547+Q1547*U1547)</f>
        <v>0</v>
      </c>
      <c r="AB1547" s="22"/>
      <c r="AC1547" s="1">
        <v>0</v>
      </c>
      <c r="AD1547" s="9">
        <v>0</v>
      </c>
      <c r="AE1547" s="2">
        <v>1</v>
      </c>
      <c r="AF1547" s="8">
        <v>0</v>
      </c>
      <c r="AH1547" s="1">
        <f t="shared" ref="AH1547" si="8931">X1547*AC1544+Z1547*AC1547-Y1547*AD1544-AA1547*AD1547</f>
        <v>0</v>
      </c>
      <c r="AI1547" s="9">
        <f t="shared" ref="AI1547" si="8932">(X1547*AD1544+Y1547*AC1544+Z1547*AD1547+AA1547*AC1547)</f>
        <v>19.840940541849363</v>
      </c>
      <c r="AJ1547" s="2">
        <f t="shared" ref="AJ1547" si="8933">X1547*AE1544+Z1547*AE1547-Y1547*AF1544-AA1547*AF1547</f>
        <v>-67.851663272213514</v>
      </c>
      <c r="AK1547" s="8">
        <f t="shared" ref="AK1547" si="8934">(X1547*AF1544+Y1547*AE1544+Z1547*AF1547+AA1547*AE1547)</f>
        <v>0</v>
      </c>
      <c r="AM1547" s="20">
        <f t="shared" ref="AM1547" si="8935">1/$AN$9</f>
        <v>1</v>
      </c>
      <c r="AN1547" s="27">
        <v>0</v>
      </c>
      <c r="AO1547" s="21">
        <v>1</v>
      </c>
      <c r="AP1547" s="26">
        <v>0</v>
      </c>
      <c r="AR1547" s="1">
        <f t="shared" ref="AR1547" si="8936">AH1547*AM1544+AJ1547*AM1547-AI1547*AN1544-AK1547*AN1547</f>
        <v>-67.851663272213514</v>
      </c>
      <c r="AS1547" s="9">
        <f t="shared" ref="AS1547" si="8937">(AH1547*AN1544+AI1547*AM1544+AJ1547*AN1547+AK1547*AM1547)</f>
        <v>19.840940541849363</v>
      </c>
      <c r="AT1547" s="2">
        <f t="shared" ref="AT1547" si="8938">AH1547*AO1544+AJ1547*AO1547-AI1547*AP1544-AK1547*AP1547</f>
        <v>-67.851663272213514</v>
      </c>
      <c r="AU1547" s="8">
        <f t="shared" ref="AU1547" si="8939">(AH1547*AP1544+AI1547*AO1544+AJ1547*AP1547+AK1547*AO1547)</f>
        <v>0</v>
      </c>
      <c r="AW1547" s="49">
        <f t="shared" ref="AW1547" si="8940">(180/PI())*ATAN(-1*(AS1544/AR1544))</f>
        <v>-73.739428372820541</v>
      </c>
      <c r="AY1547" s="140">
        <f t="shared" ref="AY1547" si="8941">20*LOG(((1-(10^(AW1544/20)^2)*(1-((1-AY1544)/(1+AY1544))^2))^0.5))</f>
        <v>-2.2419891322918027E-3</v>
      </c>
      <c r="AZ1547" s="13"/>
      <c r="BA1547" s="36"/>
      <c r="BB1547" s="36"/>
      <c r="BC1547" s="36"/>
      <c r="BD1547" s="36"/>
    </row>
    <row r="1548" spans="2:56" ht="18.600000000000001" customHeight="1">
      <c r="AY1548" s="37"/>
    </row>
    <row r="1549" spans="2:56" ht="18.600000000000001" customHeight="1" thickBot="1">
      <c r="D1549" s="22" t="s">
        <v>60</v>
      </c>
      <c r="E1549" s="22"/>
      <c r="F1549" s="22"/>
      <c r="G1549" s="22"/>
      <c r="H1549" s="22"/>
      <c r="I1549" s="22" t="s">
        <v>61</v>
      </c>
      <c r="J1549" s="22"/>
      <c r="K1549" s="22"/>
      <c r="L1549" s="22"/>
      <c r="M1549" s="23"/>
      <c r="N1549" s="23"/>
      <c r="O1549" s="28" t="s">
        <v>62</v>
      </c>
      <c r="P1549" s="23"/>
      <c r="Q1549" s="23"/>
      <c r="R1549" s="23"/>
      <c r="S1549" s="22"/>
      <c r="T1549" s="22" t="s">
        <v>63</v>
      </c>
      <c r="U1549" s="23"/>
      <c r="V1549" s="23"/>
      <c r="W1549" s="23"/>
      <c r="X1549" s="23"/>
      <c r="Y1549" s="28" t="s">
        <v>64</v>
      </c>
      <c r="Z1549" s="23"/>
      <c r="AA1549" s="23"/>
      <c r="AB1549" s="23"/>
      <c r="AC1549" s="28" t="s">
        <v>65</v>
      </c>
      <c r="AD1549" s="22"/>
      <c r="AE1549" s="22"/>
      <c r="AF1549" s="22"/>
      <c r="AG1549" s="22"/>
      <c r="AH1549" s="23"/>
      <c r="AI1549" s="28" t="s">
        <v>66</v>
      </c>
      <c r="AJ1549" s="23"/>
      <c r="AK1549" s="23"/>
      <c r="AL1549" s="22"/>
      <c r="AM1549" s="28" t="s">
        <v>67</v>
      </c>
      <c r="AN1549" s="22"/>
      <c r="AO1549" s="23"/>
      <c r="AP1549" s="23"/>
      <c r="AQ1549" s="23"/>
      <c r="AR1549" s="23"/>
      <c r="AS1549" s="28" t="s">
        <v>68</v>
      </c>
      <c r="AT1549" s="23"/>
      <c r="AU1549" s="23"/>
    </row>
    <row r="1550" spans="2:56" ht="18.600000000000001" customHeight="1" thickBot="1">
      <c r="B1550" s="11"/>
      <c r="D1550" s="212" t="s">
        <v>69</v>
      </c>
      <c r="E1550" s="213"/>
      <c r="F1550" s="214" t="s">
        <v>70</v>
      </c>
      <c r="G1550" s="215"/>
      <c r="H1550" s="207"/>
      <c r="I1550" s="212" t="s">
        <v>71</v>
      </c>
      <c r="J1550" s="213"/>
      <c r="K1550" s="214" t="s">
        <v>72</v>
      </c>
      <c r="L1550" s="215"/>
      <c r="M1550" s="23"/>
      <c r="N1550" s="208" t="s">
        <v>73</v>
      </c>
      <c r="O1550" s="209"/>
      <c r="P1550" s="210" t="s">
        <v>74</v>
      </c>
      <c r="Q1550" s="211"/>
      <c r="R1550" s="23"/>
      <c r="S1550" s="212" t="s">
        <v>75</v>
      </c>
      <c r="T1550" s="213"/>
      <c r="U1550" s="214" t="s">
        <v>76</v>
      </c>
      <c r="V1550" s="215"/>
      <c r="W1550" s="22"/>
      <c r="X1550" s="208" t="s">
        <v>77</v>
      </c>
      <c r="Y1550" s="209"/>
      <c r="Z1550" s="210" t="s">
        <v>78</v>
      </c>
      <c r="AA1550" s="211"/>
      <c r="AB1550" s="22"/>
      <c r="AC1550" s="212" t="s">
        <v>79</v>
      </c>
      <c r="AD1550" s="213"/>
      <c r="AE1550" s="214" t="s">
        <v>80</v>
      </c>
      <c r="AF1550" s="215"/>
      <c r="AG1550" s="22"/>
      <c r="AH1550" s="208" t="s">
        <v>81</v>
      </c>
      <c r="AI1550" s="209"/>
      <c r="AJ1550" s="210" t="s">
        <v>82</v>
      </c>
      <c r="AK1550" s="211"/>
      <c r="AL1550" s="22"/>
      <c r="AM1550" s="212" t="s">
        <v>83</v>
      </c>
      <c r="AN1550" s="213"/>
      <c r="AO1550" s="214" t="s">
        <v>84</v>
      </c>
      <c r="AP1550" s="215"/>
      <c r="AQ1550" s="23"/>
      <c r="AR1550" s="208" t="s">
        <v>85</v>
      </c>
      <c r="AS1550" s="209"/>
      <c r="AT1550" s="210" t="s">
        <v>86</v>
      </c>
      <c r="AU1550" s="211"/>
      <c r="AW1550" s="29" t="s">
        <v>4</v>
      </c>
      <c r="AY1550" s="136" t="s">
        <v>46</v>
      </c>
      <c r="AZ1550" s="13"/>
      <c r="BA1550" s="36"/>
      <c r="BB1550" s="36"/>
      <c r="BC1550" s="36"/>
      <c r="BD1550" s="36"/>
    </row>
    <row r="1551" spans="2:56" ht="18.600000000000001" customHeight="1" thickTop="1" thickBot="1">
      <c r="B1551" s="40">
        <v>4.4400000000000004</v>
      </c>
      <c r="D1551" s="1">
        <v>1</v>
      </c>
      <c r="E1551" s="7">
        <v>0</v>
      </c>
      <c r="F1551" s="2">
        <v>0</v>
      </c>
      <c r="G1551" s="8">
        <v>0</v>
      </c>
      <c r="I1551" s="1">
        <v>1</v>
      </c>
      <c r="J1551" s="9">
        <v>0</v>
      </c>
      <c r="K1551" s="2">
        <v>0</v>
      </c>
      <c r="L1551" s="9">
        <f t="shared" ref="L1551" si="8942">IF(0=(1-$J$9*$K$9*$B1551^2),10^14,$B1551*$K$9/(1-$J$9*$K$9*$B1551^2))</f>
        <v>-0.88989939024424669</v>
      </c>
      <c r="N1551" s="1">
        <f t="shared" ref="N1551" si="8943">D1551*I1551+F1551*I1554-E1551*J1551-G1551*J1554</f>
        <v>1</v>
      </c>
      <c r="O1551" s="9">
        <f t="shared" ref="O1551" si="8944">(D1551*J1551+E1551*I1551+F1551*J1554+G1551*I1554)</f>
        <v>0</v>
      </c>
      <c r="P1551" s="2">
        <f t="shared" ref="P1551" si="8945">D1551*K1551+F1551*K1554-E1551*L1551-G1551*L1554</f>
        <v>0</v>
      </c>
      <c r="Q1551" s="8">
        <f t="shared" ref="Q1551" si="8946">(D1551*L1551+E1551*K1551+F1551*L1554+G1551*K1554)</f>
        <v>-0.88989939024424669</v>
      </c>
      <c r="S1551" s="1">
        <v>1</v>
      </c>
      <c r="T1551" s="7">
        <v>0</v>
      </c>
      <c r="U1551" s="2">
        <v>0</v>
      </c>
      <c r="V1551" s="8">
        <v>0</v>
      </c>
      <c r="X1551" s="1">
        <f t="shared" ref="X1551" si="8947">N1551*S1551+P1551*S1554-O1551*T1551-Q1551*T1554</f>
        <v>5.7780901653103856</v>
      </c>
      <c r="Y1551" s="9">
        <f t="shared" ref="Y1551" si="8948">(N1551*T1551+O1551*S1551+P1551*T1554+Q1551*S1554)</f>
        <v>0</v>
      </c>
      <c r="Z1551" s="2">
        <f t="shared" ref="Z1551" si="8949">N1551*U1551+P1551*U1554-O1551*V1551-Q1551*V1554</f>
        <v>0</v>
      </c>
      <c r="AA1551" s="8">
        <f t="shared" ref="AA1551" si="8950">(N1551*V1551+O1551*U1551+P1551*V1554+Q1551*U1554)</f>
        <v>-0.88989939024424669</v>
      </c>
      <c r="AB1551" s="22"/>
      <c r="AC1551" s="1">
        <v>1</v>
      </c>
      <c r="AD1551" s="9">
        <v>0</v>
      </c>
      <c r="AE1551" s="2">
        <v>0</v>
      </c>
      <c r="AF1551" s="9">
        <f t="shared" ref="AF1551" si="8951">$B1551*$AE$9</f>
        <v>3.5994636000000004</v>
      </c>
      <c r="AH1551" s="1">
        <f t="shared" ref="AH1551" si="8952">X1551*AC1551+Z1551*AC1554-Y1551*AD1551-AA1551*AD1554</f>
        <v>5.7780901653103856</v>
      </c>
      <c r="AI1551" s="9">
        <f t="shared" ref="AI1551" si="8953">(X1551*AD1551+Y1551*AC1551+Z1551*AD1554+AA1551*AC1554)</f>
        <v>0</v>
      </c>
      <c r="AJ1551" s="2">
        <f t="shared" ref="AJ1551" si="8954">X1551*AE1551+Z1551*AE1554-Y1551*AF1551-AA1551*AF1554</f>
        <v>0</v>
      </c>
      <c r="AK1551" s="8">
        <f t="shared" ref="AK1551" si="8955">(X1551*AF1551+Y1551*AE1551+Z1551*AF1554+AA1551*AE1554)</f>
        <v>19.908125837308472</v>
      </c>
      <c r="AM1551" s="18">
        <v>1</v>
      </c>
      <c r="AN1551" s="25">
        <v>0</v>
      </c>
      <c r="AO1551" s="14">
        <v>0</v>
      </c>
      <c r="AP1551" s="24">
        <v>0</v>
      </c>
      <c r="AR1551" s="1">
        <f t="shared" ref="AR1551" si="8956">AH1551*AM1551+AJ1551*AM1554-AI1551*AN1551-AK1551*AN1554</f>
        <v>5.7780901653103856</v>
      </c>
      <c r="AS1551" s="9">
        <f t="shared" ref="AS1551" si="8957">(AH1551*AN1551+AI1551*AM1551+AJ1551*AN1554+AK1551*AM1554)</f>
        <v>19.908125837308472</v>
      </c>
      <c r="AT1551" s="2">
        <f t="shared" ref="AT1551" si="8958">AH1551*AO1551+AJ1551*AO1554-AI1551*AP1551-AK1551*AP1554</f>
        <v>0</v>
      </c>
      <c r="AU1551" s="8">
        <f t="shared" ref="AU1551" si="8959">(AH1551*AP1551+AI1551*AO1551+AJ1551*AP1554+AK1551*AO1554)</f>
        <v>19.908125837308472</v>
      </c>
      <c r="AW1551" s="30">
        <f t="shared" ref="AW1551" si="8960">20*LOG(((1+$AN$9)/$AN$9)/((AR1551+AR1554)^2+(AS1551+AS1554)^2)^0.5)</f>
        <v>-31.390302016991271</v>
      </c>
      <c r="AY1551" s="137">
        <f t="shared" ref="AY1551" si="8961">((AR1551^2+AS1551^2)^0.5)/((AR1554^2+AS1554^2)^0.5)</f>
        <v>0.29091603912790137</v>
      </c>
      <c r="AZ1551" s="13"/>
      <c r="BA1551" s="36"/>
      <c r="BB1551" s="36"/>
      <c r="BC1551" s="36"/>
      <c r="BD1551" s="36"/>
    </row>
    <row r="1552" spans="2:56" ht="18.600000000000001" customHeight="1" thickBot="1">
      <c r="D1552" s="3"/>
      <c r="G1552" s="4"/>
      <c r="I1552" s="3"/>
      <c r="L1552" s="4"/>
      <c r="N1552" s="3"/>
      <c r="Q1552" s="4"/>
      <c r="S1552" s="3"/>
      <c r="V1552" s="4"/>
      <c r="X1552" s="3"/>
      <c r="AA1552" s="4"/>
      <c r="AC1552" s="3"/>
      <c r="AF1552" s="4"/>
      <c r="AH1552" s="3"/>
      <c r="AK1552" s="4"/>
      <c r="AM1552" s="18"/>
      <c r="AN1552" s="14"/>
      <c r="AO1552" s="14"/>
      <c r="AP1552" s="19"/>
      <c r="AR1552" s="3"/>
      <c r="AU1552" s="4"/>
      <c r="AY1552" s="138"/>
      <c r="AZ1552" s="13"/>
      <c r="BA1552" s="36"/>
      <c r="BB1552" s="36"/>
      <c r="BC1552" s="36"/>
      <c r="BD1552" s="36"/>
    </row>
    <row r="1553" spans="2:56" ht="18.600000000000001" customHeight="1" thickBot="1">
      <c r="D1553" s="216" t="s">
        <v>87</v>
      </c>
      <c r="E1553" s="217"/>
      <c r="F1553" s="218" t="s">
        <v>88</v>
      </c>
      <c r="G1553" s="219"/>
      <c r="H1553" s="207"/>
      <c r="I1553" s="216" t="s">
        <v>89</v>
      </c>
      <c r="J1553" s="217"/>
      <c r="K1553" s="218" t="s">
        <v>90</v>
      </c>
      <c r="L1553" s="219"/>
      <c r="N1553" s="208" t="s">
        <v>7</v>
      </c>
      <c r="O1553" s="209"/>
      <c r="P1553" s="210" t="s">
        <v>8</v>
      </c>
      <c r="Q1553" s="211"/>
      <c r="S1553" s="216" t="s">
        <v>91</v>
      </c>
      <c r="T1553" s="217"/>
      <c r="U1553" s="218" t="s">
        <v>92</v>
      </c>
      <c r="V1553" s="219"/>
      <c r="W1553" s="22"/>
      <c r="X1553" s="208" t="s">
        <v>93</v>
      </c>
      <c r="Y1553" s="209"/>
      <c r="Z1553" s="210" t="s">
        <v>94</v>
      </c>
      <c r="AA1553" s="211"/>
      <c r="AB1553" s="22"/>
      <c r="AC1553" s="216" t="s">
        <v>3</v>
      </c>
      <c r="AD1553" s="217"/>
      <c r="AE1553" s="218" t="s">
        <v>2</v>
      </c>
      <c r="AF1553" s="219"/>
      <c r="AG1553" s="22"/>
      <c r="AH1553" s="208" t="s">
        <v>95</v>
      </c>
      <c r="AI1553" s="209"/>
      <c r="AJ1553" s="210" t="s">
        <v>96</v>
      </c>
      <c r="AK1553" s="211"/>
      <c r="AL1553" s="22"/>
      <c r="AM1553" s="216" t="s">
        <v>97</v>
      </c>
      <c r="AN1553" s="217"/>
      <c r="AO1553" s="218" t="s">
        <v>98</v>
      </c>
      <c r="AP1553" s="219"/>
      <c r="AR1553" s="208" t="s">
        <v>99</v>
      </c>
      <c r="AS1553" s="209"/>
      <c r="AT1553" s="210" t="s">
        <v>100</v>
      </c>
      <c r="AU1553" s="211"/>
      <c r="AW1553" s="48" t="s">
        <v>10</v>
      </c>
      <c r="AY1553" s="139" t="s">
        <v>47</v>
      </c>
      <c r="AZ1553" s="13"/>
      <c r="BA1553" s="36"/>
      <c r="BB1553" s="36"/>
      <c r="BC1553" s="36"/>
      <c r="BD1553" s="36"/>
    </row>
    <row r="1554" spans="2:56" ht="18.600000000000001" customHeight="1" thickTop="1" thickBot="1">
      <c r="D1554" s="1">
        <v>0</v>
      </c>
      <c r="E1554" s="8">
        <f t="shared" ref="E1554" si="8962">$E$9*$B1551</f>
        <v>2.5161924000000004</v>
      </c>
      <c r="F1554" s="2">
        <v>1</v>
      </c>
      <c r="G1554" s="8">
        <v>0</v>
      </c>
      <c r="I1554" s="1">
        <v>0</v>
      </c>
      <c r="J1554" s="9">
        <v>0</v>
      </c>
      <c r="K1554" s="2">
        <v>1</v>
      </c>
      <c r="L1554" s="8">
        <v>0</v>
      </c>
      <c r="N1554" s="1">
        <f t="shared" ref="N1554" si="8963">D1554*I1551+F1554*I1554-E1554*J1551-G1554*J1554</f>
        <v>0</v>
      </c>
      <c r="O1554" s="9">
        <f t="shared" ref="O1554" si="8964">(D1554*J1551+E1554*I1551+F1554*J1554+G1554*I1554)</f>
        <v>2.5161924000000004</v>
      </c>
      <c r="P1554" s="2">
        <f t="shared" ref="P1554" si="8965">D1554*K1551+F1554*K1554-E1554*L1551-G1554*L1554</f>
        <v>3.2391580824972079</v>
      </c>
      <c r="Q1554" s="8">
        <f t="shared" ref="Q1554" si="8966">(D1554*L1551+E1554*K1551+F1554*L1554+G1554*K1554)</f>
        <v>0</v>
      </c>
      <c r="S1554" s="1">
        <v>0</v>
      </c>
      <c r="T1554" s="8">
        <f t="shared" ref="T1554" si="8967">$T$9*$B1551</f>
        <v>5.3692476000000005</v>
      </c>
      <c r="U1554" s="2">
        <v>1</v>
      </c>
      <c r="V1554" s="8">
        <v>0</v>
      </c>
      <c r="X1554" s="1">
        <f t="shared" ref="X1554" si="8968">N1554*S1551+P1554*S1554-O1554*T1551-Q1554*T1554</f>
        <v>0</v>
      </c>
      <c r="Y1554" s="9">
        <f t="shared" ref="Y1554" si="8969">(N1554*T1551+O1554*S1551+P1554*T1554+Q1554*S1554)</f>
        <v>19.908034160468738</v>
      </c>
      <c r="Z1554" s="2">
        <f t="shared" ref="Z1554" si="8970">N1554*U1551+P1554*U1554-O1554*V1551-Q1554*V1554</f>
        <v>3.2391580824972079</v>
      </c>
      <c r="AA1554" s="8">
        <f t="shared" ref="AA1554" si="8971">(N1554*V1551+O1554*U1551+P1554*V1554+Q1554*U1554)</f>
        <v>0</v>
      </c>
      <c r="AB1554" s="22"/>
      <c r="AC1554" s="1">
        <v>0</v>
      </c>
      <c r="AD1554" s="9">
        <v>0</v>
      </c>
      <c r="AE1554" s="2">
        <v>1</v>
      </c>
      <c r="AF1554" s="8">
        <v>0</v>
      </c>
      <c r="AH1554" s="1">
        <f t="shared" ref="AH1554" si="8972">X1554*AC1551+Z1554*AC1554-Y1554*AD1551-AA1554*AD1554</f>
        <v>0</v>
      </c>
      <c r="AI1554" s="9">
        <f t="shared" ref="AI1554" si="8973">(X1554*AD1551+Y1554*AC1551+Z1554*AD1554+AA1554*AC1554)</f>
        <v>19.908034160468738</v>
      </c>
      <c r="AJ1554" s="2">
        <f t="shared" ref="AJ1554" si="8974">X1554*AE1551+Z1554*AE1554-Y1554*AF1551-AA1554*AF1554</f>
        <v>-68.419086225666575</v>
      </c>
      <c r="AK1554" s="8">
        <f t="shared" ref="AK1554" si="8975">(X1554*AF1551+Y1554*AE1551+Z1554*AF1554+AA1554*AE1554)</f>
        <v>0</v>
      </c>
      <c r="AM1554" s="20">
        <f t="shared" ref="AM1554" si="8976">1/$AN$9</f>
        <v>1</v>
      </c>
      <c r="AN1554" s="27">
        <v>0</v>
      </c>
      <c r="AO1554" s="21">
        <v>1</v>
      </c>
      <c r="AP1554" s="26">
        <v>0</v>
      </c>
      <c r="AR1554" s="1">
        <f t="shared" ref="AR1554" si="8977">AH1554*AM1551+AJ1554*AM1554-AI1554*AN1551-AK1554*AN1554</f>
        <v>-68.419086225666575</v>
      </c>
      <c r="AS1554" s="9">
        <f t="shared" ref="AS1554" si="8978">(AH1554*AN1551+AI1554*AM1551+AJ1554*AN1554+AK1554*AM1554)</f>
        <v>19.908034160468738</v>
      </c>
      <c r="AT1554" s="2">
        <f t="shared" ref="AT1554" si="8979">AH1554*AO1551+AJ1554*AO1554-AI1554*AP1551-AK1554*AP1554</f>
        <v>-68.419086225666575</v>
      </c>
      <c r="AU1554" s="8">
        <f t="shared" ref="AU1554" si="8980">(AH1554*AP1551+AI1554*AO1551+AJ1554*AP1554+AK1554*AO1554)</f>
        <v>0</v>
      </c>
      <c r="AW1554" s="49">
        <f t="shared" ref="AW1554" si="8981">(180/PI())*ATAN(-1*(AS1551/AR1551))</f>
        <v>-73.815275087433321</v>
      </c>
      <c r="AY1554" s="140">
        <f t="shared" ref="AY1554" si="8982">20*LOG(((1-(10^(AW1551/20)^2)*(1-((1-AY1551)/(1+AY1551))^2))^0.5))</f>
        <v>-2.2023984289740242E-3</v>
      </c>
      <c r="AZ1554" s="13"/>
      <c r="BA1554" s="36"/>
      <c r="BB1554" s="36"/>
      <c r="BC1554" s="36"/>
      <c r="BD1554" s="36"/>
    </row>
    <row r="1555" spans="2:56" ht="18.600000000000001" customHeight="1">
      <c r="AY1555" s="37"/>
    </row>
    <row r="1556" spans="2:56" ht="18.600000000000001" customHeight="1" thickBot="1">
      <c r="D1556" s="22" t="s">
        <v>60</v>
      </c>
      <c r="E1556" s="22"/>
      <c r="F1556" s="22"/>
      <c r="G1556" s="22"/>
      <c r="H1556" s="22"/>
      <c r="I1556" s="22" t="s">
        <v>61</v>
      </c>
      <c r="J1556" s="22"/>
      <c r="K1556" s="22"/>
      <c r="L1556" s="22"/>
      <c r="M1556" s="23"/>
      <c r="N1556" s="23"/>
      <c r="O1556" s="28" t="s">
        <v>62</v>
      </c>
      <c r="P1556" s="23"/>
      <c r="Q1556" s="23"/>
      <c r="R1556" s="23"/>
      <c r="S1556" s="22"/>
      <c r="T1556" s="22" t="s">
        <v>63</v>
      </c>
      <c r="U1556" s="23"/>
      <c r="V1556" s="23"/>
      <c r="W1556" s="23"/>
      <c r="X1556" s="23"/>
      <c r="Y1556" s="28" t="s">
        <v>64</v>
      </c>
      <c r="Z1556" s="23"/>
      <c r="AA1556" s="23"/>
      <c r="AB1556" s="23"/>
      <c r="AC1556" s="28" t="s">
        <v>65</v>
      </c>
      <c r="AD1556" s="22"/>
      <c r="AE1556" s="22"/>
      <c r="AF1556" s="22"/>
      <c r="AG1556" s="22"/>
      <c r="AH1556" s="23"/>
      <c r="AI1556" s="28" t="s">
        <v>66</v>
      </c>
      <c r="AJ1556" s="23"/>
      <c r="AK1556" s="23"/>
      <c r="AL1556" s="22"/>
      <c r="AM1556" s="28" t="s">
        <v>67</v>
      </c>
      <c r="AN1556" s="22"/>
      <c r="AO1556" s="23"/>
      <c r="AP1556" s="23"/>
      <c r="AQ1556" s="23"/>
      <c r="AR1556" s="23"/>
      <c r="AS1556" s="28" t="s">
        <v>68</v>
      </c>
      <c r="AT1556" s="23"/>
      <c r="AU1556" s="23"/>
    </row>
    <row r="1557" spans="2:56" ht="18.600000000000001" customHeight="1" thickBot="1">
      <c r="B1557" s="11"/>
      <c r="D1557" s="212" t="s">
        <v>69</v>
      </c>
      <c r="E1557" s="213"/>
      <c r="F1557" s="214" t="s">
        <v>70</v>
      </c>
      <c r="G1557" s="215"/>
      <c r="H1557" s="207"/>
      <c r="I1557" s="212" t="s">
        <v>71</v>
      </c>
      <c r="J1557" s="213"/>
      <c r="K1557" s="214" t="s">
        <v>72</v>
      </c>
      <c r="L1557" s="215"/>
      <c r="M1557" s="23"/>
      <c r="N1557" s="208" t="s">
        <v>73</v>
      </c>
      <c r="O1557" s="209"/>
      <c r="P1557" s="210" t="s">
        <v>74</v>
      </c>
      <c r="Q1557" s="211"/>
      <c r="R1557" s="23"/>
      <c r="S1557" s="212" t="s">
        <v>75</v>
      </c>
      <c r="T1557" s="213"/>
      <c r="U1557" s="214" t="s">
        <v>76</v>
      </c>
      <c r="V1557" s="215"/>
      <c r="W1557" s="22"/>
      <c r="X1557" s="208" t="s">
        <v>77</v>
      </c>
      <c r="Y1557" s="209"/>
      <c r="Z1557" s="210" t="s">
        <v>78</v>
      </c>
      <c r="AA1557" s="211"/>
      <c r="AB1557" s="22"/>
      <c r="AC1557" s="212" t="s">
        <v>79</v>
      </c>
      <c r="AD1557" s="213"/>
      <c r="AE1557" s="214" t="s">
        <v>80</v>
      </c>
      <c r="AF1557" s="215"/>
      <c r="AG1557" s="22"/>
      <c r="AH1557" s="208" t="s">
        <v>81</v>
      </c>
      <c r="AI1557" s="209"/>
      <c r="AJ1557" s="210" t="s">
        <v>82</v>
      </c>
      <c r="AK1557" s="211"/>
      <c r="AL1557" s="22"/>
      <c r="AM1557" s="212" t="s">
        <v>83</v>
      </c>
      <c r="AN1557" s="213"/>
      <c r="AO1557" s="214" t="s">
        <v>84</v>
      </c>
      <c r="AP1557" s="215"/>
      <c r="AQ1557" s="23"/>
      <c r="AR1557" s="208" t="s">
        <v>85</v>
      </c>
      <c r="AS1557" s="209"/>
      <c r="AT1557" s="210" t="s">
        <v>86</v>
      </c>
      <c r="AU1557" s="211"/>
      <c r="AW1557" s="29" t="s">
        <v>4</v>
      </c>
      <c r="AY1557" s="136" t="s">
        <v>46</v>
      </c>
      <c r="AZ1557" s="13"/>
      <c r="BA1557" s="36"/>
      <c r="BB1557" s="36"/>
      <c r="BC1557" s="36"/>
      <c r="BD1557" s="36"/>
    </row>
    <row r="1558" spans="2:56" ht="18.600000000000001" customHeight="1" thickTop="1" thickBot="1">
      <c r="B1558" s="40">
        <v>4.46</v>
      </c>
      <c r="D1558" s="1">
        <v>1</v>
      </c>
      <c r="E1558" s="7">
        <v>0</v>
      </c>
      <c r="F1558" s="2">
        <v>0</v>
      </c>
      <c r="G1558" s="8">
        <v>0</v>
      </c>
      <c r="I1558" s="1">
        <v>1</v>
      </c>
      <c r="J1558" s="9">
        <v>0</v>
      </c>
      <c r="K1558" s="2">
        <v>0</v>
      </c>
      <c r="L1558" s="9">
        <f t="shared" ref="L1558" si="8983">IF(0=(1-$J$9*$K$9*$B1558^2),10^14,$B1558*$K$9/(1-$J$9*$K$9*$B1558^2))</f>
        <v>-0.88426586028330767</v>
      </c>
      <c r="N1558" s="1">
        <f t="shared" ref="N1558" si="8984">D1558*I1558+F1558*I1561-E1558*J1558-G1558*J1561</f>
        <v>1</v>
      </c>
      <c r="O1558" s="9">
        <f t="shared" ref="O1558" si="8985">(D1558*J1558+E1558*I1558+F1558*J1561+G1558*I1561)</f>
        <v>0</v>
      </c>
      <c r="P1558" s="2">
        <f t="shared" ref="P1558" si="8986">D1558*K1558+F1558*K1561-E1558*L1558-G1558*L1561</f>
        <v>0</v>
      </c>
      <c r="Q1558" s="8">
        <f t="shared" ref="Q1558" si="8987">(D1558*L1558+E1558*K1558+F1558*L1561+G1558*K1561)</f>
        <v>-0.88426586028330767</v>
      </c>
      <c r="S1558" s="1">
        <v>1</v>
      </c>
      <c r="T1558" s="7">
        <v>0</v>
      </c>
      <c r="U1558" s="2">
        <v>0</v>
      </c>
      <c r="V1558" s="8">
        <v>0</v>
      </c>
      <c r="X1558" s="1">
        <f t="shared" ref="X1558" si="8988">N1558*S1558+P1558*S1561-O1558*T1558-Q1558*T1561</f>
        <v>5.7692290253317253</v>
      </c>
      <c r="Y1558" s="9">
        <f t="shared" ref="Y1558" si="8989">(N1558*T1558+O1558*S1558+P1558*T1561+Q1558*S1561)</f>
        <v>0</v>
      </c>
      <c r="Z1558" s="2">
        <f t="shared" ref="Z1558" si="8990">N1558*U1558+P1558*U1561-O1558*V1558-Q1558*V1561</f>
        <v>0</v>
      </c>
      <c r="AA1558" s="8">
        <f t="shared" ref="AA1558" si="8991">(N1558*V1558+O1558*U1558+P1558*V1561+Q1558*U1561)</f>
        <v>-0.88426586028330767</v>
      </c>
      <c r="AB1558" s="22"/>
      <c r="AC1558" s="1">
        <v>1</v>
      </c>
      <c r="AD1558" s="9">
        <v>0</v>
      </c>
      <c r="AE1558" s="2">
        <v>0</v>
      </c>
      <c r="AF1558" s="9">
        <f t="shared" ref="AF1558" si="8992">$B1558*$AE$9</f>
        <v>3.6156774</v>
      </c>
      <c r="AH1558" s="1">
        <f t="shared" ref="AH1558" si="8993">X1558*AC1558+Z1558*AC1561-Y1558*AD1558-AA1558*AD1561</f>
        <v>5.7692290253317253</v>
      </c>
      <c r="AI1558" s="9">
        <f t="shared" ref="AI1558" si="8994">(X1558*AD1558+Y1558*AC1558+Z1558*AD1561+AA1558*AC1561)</f>
        <v>0</v>
      </c>
      <c r="AJ1558" s="2">
        <f t="shared" ref="AJ1558" si="8995">X1558*AE1558+Z1558*AE1561-Y1558*AF1558-AA1558*AF1561</f>
        <v>0</v>
      </c>
      <c r="AK1558" s="8">
        <f t="shared" ref="AK1558" si="8996">(X1558*AF1558+Y1558*AE1558+Z1558*AF1561+AA1558*AE1561)</f>
        <v>19.975405142032638</v>
      </c>
      <c r="AM1558" s="18">
        <v>1</v>
      </c>
      <c r="AN1558" s="25">
        <v>0</v>
      </c>
      <c r="AO1558" s="14">
        <v>0</v>
      </c>
      <c r="AP1558" s="24">
        <v>0</v>
      </c>
      <c r="AR1558" s="1">
        <f t="shared" ref="AR1558" si="8997">AH1558*AM1558+AJ1558*AM1561-AI1558*AN1558-AK1558*AN1561</f>
        <v>5.7692290253317253</v>
      </c>
      <c r="AS1558" s="9">
        <f t="shared" ref="AS1558" si="8998">(AH1558*AN1558+AI1558*AM1558+AJ1558*AN1561+AK1558*AM1561)</f>
        <v>19.975405142032638</v>
      </c>
      <c r="AT1558" s="2">
        <f t="shared" ref="AT1558" si="8999">AH1558*AO1558+AJ1558*AO1561-AI1558*AP1558-AK1558*AP1561</f>
        <v>0</v>
      </c>
      <c r="AU1558" s="8">
        <f t="shared" ref="AU1558" si="9000">(AH1558*AP1558+AI1558*AO1558+AJ1558*AP1561+AK1558*AO1561)</f>
        <v>19.975405142032638</v>
      </c>
      <c r="AW1558" s="30">
        <f t="shared" ref="AW1558" si="9001">20*LOG(((1+$AN$9)/$AN$9)/((AR1558+AR1561)^2+(AS1558+AS1561)^2)^0.5)</f>
        <v>-31.455720260605617</v>
      </c>
      <c r="AY1558" s="137">
        <f t="shared" ref="AY1558" si="9002">((AR1558^2+AS1558^2)^0.5)/((AR1561^2+AS1561^2)^0.5)</f>
        <v>0.28948753254503834</v>
      </c>
      <c r="AZ1558" s="13"/>
      <c r="BA1558" s="36"/>
      <c r="BB1558" s="36"/>
      <c r="BC1558" s="36"/>
      <c r="BD1558" s="36"/>
    </row>
    <row r="1559" spans="2:56" ht="18.600000000000001" customHeight="1" thickBot="1">
      <c r="D1559" s="3"/>
      <c r="G1559" s="4"/>
      <c r="I1559" s="3"/>
      <c r="L1559" s="4"/>
      <c r="N1559" s="3"/>
      <c r="Q1559" s="4"/>
      <c r="S1559" s="3"/>
      <c r="V1559" s="4"/>
      <c r="X1559" s="3"/>
      <c r="AA1559" s="4"/>
      <c r="AC1559" s="3"/>
      <c r="AF1559" s="4"/>
      <c r="AH1559" s="3"/>
      <c r="AK1559" s="4"/>
      <c r="AM1559" s="18"/>
      <c r="AN1559" s="14"/>
      <c r="AO1559" s="14"/>
      <c r="AP1559" s="19"/>
      <c r="AR1559" s="3"/>
      <c r="AU1559" s="4"/>
      <c r="AY1559" s="138"/>
      <c r="AZ1559" s="13"/>
      <c r="BA1559" s="36"/>
      <c r="BB1559" s="36"/>
      <c r="BC1559" s="36"/>
      <c r="BD1559" s="36"/>
    </row>
    <row r="1560" spans="2:56" ht="18.600000000000001" customHeight="1" thickBot="1">
      <c r="D1560" s="216" t="s">
        <v>87</v>
      </c>
      <c r="E1560" s="217"/>
      <c r="F1560" s="218" t="s">
        <v>88</v>
      </c>
      <c r="G1560" s="219"/>
      <c r="H1560" s="207"/>
      <c r="I1560" s="216" t="s">
        <v>89</v>
      </c>
      <c r="J1560" s="217"/>
      <c r="K1560" s="218" t="s">
        <v>90</v>
      </c>
      <c r="L1560" s="219"/>
      <c r="N1560" s="208" t="s">
        <v>7</v>
      </c>
      <c r="O1560" s="209"/>
      <c r="P1560" s="210" t="s">
        <v>8</v>
      </c>
      <c r="Q1560" s="211"/>
      <c r="S1560" s="216" t="s">
        <v>91</v>
      </c>
      <c r="T1560" s="217"/>
      <c r="U1560" s="218" t="s">
        <v>92</v>
      </c>
      <c r="V1560" s="219"/>
      <c r="W1560" s="22"/>
      <c r="X1560" s="208" t="s">
        <v>93</v>
      </c>
      <c r="Y1560" s="209"/>
      <c r="Z1560" s="210" t="s">
        <v>94</v>
      </c>
      <c r="AA1560" s="211"/>
      <c r="AB1560" s="22"/>
      <c r="AC1560" s="216" t="s">
        <v>3</v>
      </c>
      <c r="AD1560" s="217"/>
      <c r="AE1560" s="218" t="s">
        <v>2</v>
      </c>
      <c r="AF1560" s="219"/>
      <c r="AG1560" s="22"/>
      <c r="AH1560" s="208" t="s">
        <v>95</v>
      </c>
      <c r="AI1560" s="209"/>
      <c r="AJ1560" s="210" t="s">
        <v>96</v>
      </c>
      <c r="AK1560" s="211"/>
      <c r="AL1560" s="22"/>
      <c r="AM1560" s="216" t="s">
        <v>97</v>
      </c>
      <c r="AN1560" s="217"/>
      <c r="AO1560" s="218" t="s">
        <v>98</v>
      </c>
      <c r="AP1560" s="219"/>
      <c r="AR1560" s="208" t="s">
        <v>99</v>
      </c>
      <c r="AS1560" s="209"/>
      <c r="AT1560" s="210" t="s">
        <v>100</v>
      </c>
      <c r="AU1560" s="211"/>
      <c r="AW1560" s="48" t="s">
        <v>10</v>
      </c>
      <c r="AY1560" s="139" t="s">
        <v>47</v>
      </c>
      <c r="AZ1560" s="13"/>
      <c r="BA1560" s="36"/>
      <c r="BB1560" s="36"/>
      <c r="BC1560" s="36"/>
      <c r="BD1560" s="36"/>
    </row>
    <row r="1561" spans="2:56" ht="18.600000000000001" customHeight="1" thickTop="1" thickBot="1">
      <c r="D1561" s="1">
        <v>0</v>
      </c>
      <c r="E1561" s="8">
        <f t="shared" ref="E1561" si="9003">$E$9*$B1558</f>
        <v>2.5275266000000003</v>
      </c>
      <c r="F1561" s="2">
        <v>1</v>
      </c>
      <c r="G1561" s="8">
        <v>0</v>
      </c>
      <c r="I1561" s="1">
        <v>0</v>
      </c>
      <c r="J1561" s="9">
        <v>0</v>
      </c>
      <c r="K1561" s="2">
        <v>1</v>
      </c>
      <c r="L1561" s="8">
        <v>0</v>
      </c>
      <c r="N1561" s="1">
        <f t="shared" ref="N1561" si="9004">D1561*I1558+F1561*I1561-E1561*J1558-G1561*J1561</f>
        <v>0</v>
      </c>
      <c r="O1561" s="9">
        <f t="shared" ref="O1561" si="9005">(D1561*J1558+E1561*I1558+F1561*J1561+G1561*I1561)</f>
        <v>2.5275266000000003</v>
      </c>
      <c r="P1561" s="2">
        <f t="shared" ref="P1561" si="9006">D1561*K1558+F1561*K1561-E1561*L1558-G1561*L1561</f>
        <v>3.235005483337944</v>
      </c>
      <c r="Q1561" s="8">
        <f t="shared" ref="Q1561" si="9007">(D1561*L1558+E1561*K1558+F1561*L1561+G1561*K1561)</f>
        <v>0</v>
      </c>
      <c r="S1561" s="1">
        <v>0</v>
      </c>
      <c r="T1561" s="8">
        <f t="shared" ref="T1561" si="9008">$T$9*$B1558</f>
        <v>5.3934334000000002</v>
      </c>
      <c r="U1561" s="2">
        <v>1</v>
      </c>
      <c r="V1561" s="8">
        <v>0</v>
      </c>
      <c r="X1561" s="1">
        <f t="shared" ref="X1561" si="9009">N1561*S1558+P1561*S1561-O1561*T1558-Q1561*T1561</f>
        <v>0</v>
      </c>
      <c r="Y1561" s="9">
        <f t="shared" ref="Y1561" si="9010">(N1561*T1558+O1561*S1558+P1561*T1561+Q1561*S1561)</f>
        <v>19.975313223018013</v>
      </c>
      <c r="Z1561" s="2">
        <f t="shared" ref="Z1561" si="9011">N1561*U1558+P1561*U1561-O1561*V1558-Q1561*V1561</f>
        <v>3.235005483337944</v>
      </c>
      <c r="AA1561" s="8">
        <f t="shared" ref="AA1561" si="9012">(N1561*V1558+O1561*U1558+P1561*V1561+Q1561*U1561)</f>
        <v>0</v>
      </c>
      <c r="AB1561" s="22"/>
      <c r="AC1561" s="1">
        <v>0</v>
      </c>
      <c r="AD1561" s="9">
        <v>0</v>
      </c>
      <c r="AE1561" s="2">
        <v>1</v>
      </c>
      <c r="AF1561" s="8">
        <v>0</v>
      </c>
      <c r="AH1561" s="1">
        <f t="shared" ref="AH1561" si="9013">X1561*AC1558+Z1561*AC1561-Y1561*AD1558-AA1561*AD1561</f>
        <v>0</v>
      </c>
      <c r="AI1561" s="9">
        <f t="shared" ref="AI1561" si="9014">(X1561*AD1558+Y1561*AC1558+Z1561*AD1561+AA1561*AC1561)</f>
        <v>19.975313223018013</v>
      </c>
      <c r="AJ1561" s="2">
        <f t="shared" ref="AJ1561" si="9015">X1561*AE1558+Z1561*AE1561-Y1561*AF1558-AA1561*AF1561</f>
        <v>-68.989283095049444</v>
      </c>
      <c r="AK1561" s="8">
        <f t="shared" ref="AK1561" si="9016">(X1561*AF1558+Y1561*AE1558+Z1561*AF1561+AA1561*AE1561)</f>
        <v>0</v>
      </c>
      <c r="AM1561" s="20">
        <f t="shared" ref="AM1561" si="9017">1/$AN$9</f>
        <v>1</v>
      </c>
      <c r="AN1561" s="27">
        <v>0</v>
      </c>
      <c r="AO1561" s="21">
        <v>1</v>
      </c>
      <c r="AP1561" s="26">
        <v>0</v>
      </c>
      <c r="AR1561" s="1">
        <f t="shared" ref="AR1561" si="9018">AH1561*AM1558+AJ1561*AM1561-AI1561*AN1558-AK1561*AN1561</f>
        <v>-68.989283095049444</v>
      </c>
      <c r="AS1561" s="9">
        <f t="shared" ref="AS1561" si="9019">(AH1561*AN1558+AI1561*AM1558+AJ1561*AN1561+AK1561*AM1561)</f>
        <v>19.975313223018013</v>
      </c>
      <c r="AT1561" s="2">
        <f t="shared" ref="AT1561" si="9020">AH1561*AO1558+AJ1561*AO1561-AI1561*AP1558-AK1561*AP1561</f>
        <v>-68.989283095049444</v>
      </c>
      <c r="AU1561" s="8">
        <f t="shared" ref="AU1561" si="9021">(AH1561*AP1558+AI1561*AO1558+AJ1561*AP1561+AK1561*AO1561)</f>
        <v>0</v>
      </c>
      <c r="AW1561" s="49">
        <f t="shared" ref="AW1561" si="9022">(180/PI())*ATAN(-1*(AS1558/AR1558))</f>
        <v>-73.890403514796006</v>
      </c>
      <c r="AY1561" s="140">
        <f t="shared" ref="AY1561" si="9023">20*LOG(((1-(10^(AW1558/20)^2)*(1-((1-AY1558)/(1+AY1558))^2))^0.5))</f>
        <v>-2.163595260383195E-3</v>
      </c>
      <c r="AZ1561" s="13"/>
      <c r="BA1561" s="36"/>
      <c r="BB1561" s="36"/>
      <c r="BC1561" s="36"/>
      <c r="BD1561" s="36"/>
    </row>
    <row r="1562" spans="2:56" ht="18.600000000000001" customHeight="1">
      <c r="AY1562" s="37"/>
    </row>
    <row r="1563" spans="2:56" ht="18.600000000000001" customHeight="1" thickBot="1">
      <c r="D1563" s="22" t="s">
        <v>60</v>
      </c>
      <c r="E1563" s="22"/>
      <c r="F1563" s="22"/>
      <c r="G1563" s="22"/>
      <c r="H1563" s="22"/>
      <c r="I1563" s="22" t="s">
        <v>61</v>
      </c>
      <c r="J1563" s="22"/>
      <c r="K1563" s="22"/>
      <c r="L1563" s="22"/>
      <c r="M1563" s="23"/>
      <c r="N1563" s="23"/>
      <c r="O1563" s="28" t="s">
        <v>62</v>
      </c>
      <c r="P1563" s="23"/>
      <c r="Q1563" s="23"/>
      <c r="R1563" s="23"/>
      <c r="S1563" s="22"/>
      <c r="T1563" s="22" t="s">
        <v>63</v>
      </c>
      <c r="U1563" s="23"/>
      <c r="V1563" s="23"/>
      <c r="W1563" s="23"/>
      <c r="X1563" s="23"/>
      <c r="Y1563" s="28" t="s">
        <v>64</v>
      </c>
      <c r="Z1563" s="23"/>
      <c r="AA1563" s="23"/>
      <c r="AB1563" s="23"/>
      <c r="AC1563" s="28" t="s">
        <v>65</v>
      </c>
      <c r="AD1563" s="22"/>
      <c r="AE1563" s="22"/>
      <c r="AF1563" s="22"/>
      <c r="AG1563" s="22"/>
      <c r="AH1563" s="23"/>
      <c r="AI1563" s="28" t="s">
        <v>66</v>
      </c>
      <c r="AJ1563" s="23"/>
      <c r="AK1563" s="23"/>
      <c r="AL1563" s="22"/>
      <c r="AM1563" s="28" t="s">
        <v>67</v>
      </c>
      <c r="AN1563" s="22"/>
      <c r="AO1563" s="23"/>
      <c r="AP1563" s="23"/>
      <c r="AQ1563" s="23"/>
      <c r="AR1563" s="23"/>
      <c r="AS1563" s="28" t="s">
        <v>68</v>
      </c>
      <c r="AT1563" s="23"/>
      <c r="AU1563" s="23"/>
    </row>
    <row r="1564" spans="2:56" ht="18.600000000000001" customHeight="1" thickBot="1">
      <c r="B1564" s="11"/>
      <c r="D1564" s="212" t="s">
        <v>69</v>
      </c>
      <c r="E1564" s="213"/>
      <c r="F1564" s="214" t="s">
        <v>70</v>
      </c>
      <c r="G1564" s="215"/>
      <c r="H1564" s="207"/>
      <c r="I1564" s="212" t="s">
        <v>71</v>
      </c>
      <c r="J1564" s="213"/>
      <c r="K1564" s="214" t="s">
        <v>72</v>
      </c>
      <c r="L1564" s="215"/>
      <c r="M1564" s="23"/>
      <c r="N1564" s="208" t="s">
        <v>73</v>
      </c>
      <c r="O1564" s="209"/>
      <c r="P1564" s="210" t="s">
        <v>74</v>
      </c>
      <c r="Q1564" s="211"/>
      <c r="R1564" s="23"/>
      <c r="S1564" s="212" t="s">
        <v>75</v>
      </c>
      <c r="T1564" s="213"/>
      <c r="U1564" s="214" t="s">
        <v>76</v>
      </c>
      <c r="V1564" s="215"/>
      <c r="W1564" s="22"/>
      <c r="X1564" s="208" t="s">
        <v>77</v>
      </c>
      <c r="Y1564" s="209"/>
      <c r="Z1564" s="210" t="s">
        <v>78</v>
      </c>
      <c r="AA1564" s="211"/>
      <c r="AB1564" s="22"/>
      <c r="AC1564" s="212" t="s">
        <v>79</v>
      </c>
      <c r="AD1564" s="213"/>
      <c r="AE1564" s="214" t="s">
        <v>80</v>
      </c>
      <c r="AF1564" s="215"/>
      <c r="AG1564" s="22"/>
      <c r="AH1564" s="208" t="s">
        <v>81</v>
      </c>
      <c r="AI1564" s="209"/>
      <c r="AJ1564" s="210" t="s">
        <v>82</v>
      </c>
      <c r="AK1564" s="211"/>
      <c r="AL1564" s="22"/>
      <c r="AM1564" s="212" t="s">
        <v>83</v>
      </c>
      <c r="AN1564" s="213"/>
      <c r="AO1564" s="214" t="s">
        <v>84</v>
      </c>
      <c r="AP1564" s="215"/>
      <c r="AQ1564" s="23"/>
      <c r="AR1564" s="208" t="s">
        <v>85</v>
      </c>
      <c r="AS1564" s="209"/>
      <c r="AT1564" s="210" t="s">
        <v>86</v>
      </c>
      <c r="AU1564" s="211"/>
      <c r="AW1564" s="29" t="s">
        <v>4</v>
      </c>
      <c r="AY1564" s="136" t="s">
        <v>46</v>
      </c>
      <c r="AZ1564" s="13"/>
      <c r="BA1564" s="36"/>
      <c r="BB1564" s="36"/>
      <c r="BC1564" s="36"/>
      <c r="BD1564" s="36"/>
    </row>
    <row r="1565" spans="2:56" ht="18.600000000000001" customHeight="1" thickTop="1" thickBot="1">
      <c r="B1565" s="40">
        <v>4.4800000000000004</v>
      </c>
      <c r="D1565" s="1">
        <v>1</v>
      </c>
      <c r="E1565" s="7">
        <v>0</v>
      </c>
      <c r="F1565" s="2">
        <v>0</v>
      </c>
      <c r="G1565" s="8">
        <v>0</v>
      </c>
      <c r="I1565" s="1">
        <v>1</v>
      </c>
      <c r="J1565" s="9">
        <v>0</v>
      </c>
      <c r="K1565" s="2">
        <v>0</v>
      </c>
      <c r="L1565" s="9">
        <f t="shared" ref="L1565" si="9024">IF(0=(1-$J$9*$K$9*$B1565^2),10^14,$B1565*$K$9/(1-$J$9*$K$9*$B1565^2))</f>
        <v>-0.87871042101901176</v>
      </c>
      <c r="N1565" s="1">
        <f t="shared" ref="N1565" si="9025">D1565*I1565+F1565*I1568-E1565*J1565-G1565*J1568</f>
        <v>1</v>
      </c>
      <c r="O1565" s="9">
        <f t="shared" ref="O1565" si="9026">(D1565*J1565+E1565*I1565+F1565*J1568+G1565*I1568)</f>
        <v>0</v>
      </c>
      <c r="P1565" s="2">
        <f t="shared" ref="P1565" si="9027">D1565*K1565+F1565*K1568-E1565*L1565-G1565*L1568</f>
        <v>0</v>
      </c>
      <c r="Q1565" s="8">
        <f t="shared" ref="Q1565" si="9028">(D1565*L1565+E1565*K1565+F1565*L1568+G1565*K1568)</f>
        <v>-0.87871042101901176</v>
      </c>
      <c r="S1565" s="1">
        <v>1</v>
      </c>
      <c r="T1565" s="7">
        <v>0</v>
      </c>
      <c r="U1565" s="2">
        <v>0</v>
      </c>
      <c r="V1565" s="8">
        <v>0</v>
      </c>
      <c r="X1565" s="1">
        <f t="shared" ref="X1565" si="9029">N1565*S1565+P1565*S1568-O1565*T1565-Q1565*T1568</f>
        <v>5.7605184481526823</v>
      </c>
      <c r="Y1565" s="9">
        <f t="shared" ref="Y1565" si="9030">(N1565*T1565+O1565*S1565+P1565*T1568+Q1565*S1568)</f>
        <v>0</v>
      </c>
      <c r="Z1565" s="2">
        <f t="shared" ref="Z1565" si="9031">N1565*U1565+P1565*U1568-O1565*V1565-Q1565*V1568</f>
        <v>0</v>
      </c>
      <c r="AA1565" s="8">
        <f t="shared" ref="AA1565" si="9032">(N1565*V1565+O1565*U1565+P1565*V1568+Q1565*U1568)</f>
        <v>-0.87871042101901176</v>
      </c>
      <c r="AB1565" s="22"/>
      <c r="AC1565" s="1">
        <v>1</v>
      </c>
      <c r="AD1565" s="9">
        <v>0</v>
      </c>
      <c r="AE1565" s="2">
        <v>0</v>
      </c>
      <c r="AF1565" s="9">
        <f t="shared" ref="AF1565" si="9033">$B1565*$AE$9</f>
        <v>3.6318912000000005</v>
      </c>
      <c r="AH1565" s="1">
        <f t="shared" ref="AH1565" si="9034">X1565*AC1565+Z1565*AC1568-Y1565*AD1565-AA1565*AD1568</f>
        <v>5.7605184481526823</v>
      </c>
      <c r="AI1565" s="9">
        <f t="shared" ref="AI1565" si="9035">(X1565*AD1565+Y1565*AC1565+Z1565*AD1568+AA1565*AC1568)</f>
        <v>0</v>
      </c>
      <c r="AJ1565" s="2">
        <f t="shared" ref="AJ1565" si="9036">X1565*AE1565+Z1565*AE1568-Y1565*AF1565-AA1565*AF1568</f>
        <v>0</v>
      </c>
      <c r="AK1565" s="8">
        <f t="shared" ref="AK1565" si="9037">(X1565*AF1565+Y1565*AE1565+Z1565*AF1568+AA1565*AE1568)</f>
        <v>20.042865838264376</v>
      </c>
      <c r="AM1565" s="18">
        <v>1</v>
      </c>
      <c r="AN1565" s="25">
        <v>0</v>
      </c>
      <c r="AO1565" s="14">
        <v>0</v>
      </c>
      <c r="AP1565" s="24">
        <v>0</v>
      </c>
      <c r="AR1565" s="1">
        <f t="shared" ref="AR1565" si="9038">AH1565*AM1565+AJ1565*AM1568-AI1565*AN1565-AK1565*AN1568</f>
        <v>5.7605184481526823</v>
      </c>
      <c r="AS1565" s="9">
        <f t="shared" ref="AS1565" si="9039">(AH1565*AN1565+AI1565*AM1565+AJ1565*AN1568+AK1565*AM1568)</f>
        <v>20.042865838264376</v>
      </c>
      <c r="AT1565" s="2">
        <f t="shared" ref="AT1565" si="9040">AH1565*AO1565+AJ1565*AO1568-AI1565*AP1565-AK1565*AP1568</f>
        <v>0</v>
      </c>
      <c r="AU1565" s="8">
        <f t="shared" ref="AU1565" si="9041">(AH1565*AP1565+AI1565*AO1565+AJ1565*AP1568+AK1565*AO1568)</f>
        <v>20.042865838264376</v>
      </c>
      <c r="AW1565" s="30">
        <f t="shared" ref="AW1565" si="9042">20*LOG(((1+$AN$9)/$AN$9)/((AR1565+AR1568)^2+(AS1565+AS1568)^2)^0.5)</f>
        <v>-31.520986378935277</v>
      </c>
      <c r="AY1565" s="137">
        <f t="shared" ref="AY1565" si="9043">((AR1565^2+AS1565^2)^0.5)/((AR1568^2+AS1568^2)^0.5)</f>
        <v>0.28807357094225677</v>
      </c>
      <c r="AZ1565" s="13"/>
      <c r="BA1565" s="36"/>
      <c r="BB1565" s="36"/>
      <c r="BC1565" s="36"/>
      <c r="BD1565" s="36"/>
    </row>
    <row r="1566" spans="2:56" ht="18.600000000000001" customHeight="1" thickBot="1">
      <c r="D1566" s="3"/>
      <c r="G1566" s="4"/>
      <c r="I1566" s="3"/>
      <c r="L1566" s="4"/>
      <c r="N1566" s="3"/>
      <c r="Q1566" s="4"/>
      <c r="S1566" s="3"/>
      <c r="V1566" s="4"/>
      <c r="X1566" s="3"/>
      <c r="AA1566" s="4"/>
      <c r="AC1566" s="3"/>
      <c r="AF1566" s="4"/>
      <c r="AH1566" s="3"/>
      <c r="AK1566" s="4"/>
      <c r="AM1566" s="18"/>
      <c r="AN1566" s="14"/>
      <c r="AO1566" s="14"/>
      <c r="AP1566" s="19"/>
      <c r="AR1566" s="3"/>
      <c r="AU1566" s="4"/>
      <c r="AY1566" s="138"/>
      <c r="AZ1566" s="13"/>
      <c r="BA1566" s="36"/>
      <c r="BB1566" s="36"/>
      <c r="BC1566" s="36"/>
      <c r="BD1566" s="36"/>
    </row>
    <row r="1567" spans="2:56" ht="18.600000000000001" customHeight="1" thickBot="1">
      <c r="D1567" s="216" t="s">
        <v>87</v>
      </c>
      <c r="E1567" s="217"/>
      <c r="F1567" s="218" t="s">
        <v>88</v>
      </c>
      <c r="G1567" s="219"/>
      <c r="H1567" s="207"/>
      <c r="I1567" s="216" t="s">
        <v>89</v>
      </c>
      <c r="J1567" s="217"/>
      <c r="K1567" s="218" t="s">
        <v>90</v>
      </c>
      <c r="L1567" s="219"/>
      <c r="N1567" s="208" t="s">
        <v>7</v>
      </c>
      <c r="O1567" s="209"/>
      <c r="P1567" s="210" t="s">
        <v>8</v>
      </c>
      <c r="Q1567" s="211"/>
      <c r="S1567" s="216" t="s">
        <v>91</v>
      </c>
      <c r="T1567" s="217"/>
      <c r="U1567" s="218" t="s">
        <v>92</v>
      </c>
      <c r="V1567" s="219"/>
      <c r="W1567" s="22"/>
      <c r="X1567" s="208" t="s">
        <v>93</v>
      </c>
      <c r="Y1567" s="209"/>
      <c r="Z1567" s="210" t="s">
        <v>94</v>
      </c>
      <c r="AA1567" s="211"/>
      <c r="AB1567" s="22"/>
      <c r="AC1567" s="216" t="s">
        <v>3</v>
      </c>
      <c r="AD1567" s="217"/>
      <c r="AE1567" s="218" t="s">
        <v>2</v>
      </c>
      <c r="AF1567" s="219"/>
      <c r="AG1567" s="22"/>
      <c r="AH1567" s="208" t="s">
        <v>95</v>
      </c>
      <c r="AI1567" s="209"/>
      <c r="AJ1567" s="210" t="s">
        <v>96</v>
      </c>
      <c r="AK1567" s="211"/>
      <c r="AL1567" s="22"/>
      <c r="AM1567" s="216" t="s">
        <v>97</v>
      </c>
      <c r="AN1567" s="217"/>
      <c r="AO1567" s="218" t="s">
        <v>98</v>
      </c>
      <c r="AP1567" s="219"/>
      <c r="AR1567" s="208" t="s">
        <v>99</v>
      </c>
      <c r="AS1567" s="209"/>
      <c r="AT1567" s="210" t="s">
        <v>100</v>
      </c>
      <c r="AU1567" s="211"/>
      <c r="AW1567" s="48" t="s">
        <v>10</v>
      </c>
      <c r="AY1567" s="139" t="s">
        <v>47</v>
      </c>
      <c r="AZ1567" s="13"/>
      <c r="BA1567" s="36"/>
      <c r="BB1567" s="36"/>
      <c r="BC1567" s="36"/>
      <c r="BD1567" s="36"/>
    </row>
    <row r="1568" spans="2:56" ht="18.600000000000001" customHeight="1" thickTop="1" thickBot="1">
      <c r="D1568" s="1">
        <v>0</v>
      </c>
      <c r="E1568" s="8">
        <f t="shared" ref="E1568" si="9044">$E$9*$B1565</f>
        <v>2.5388608000000006</v>
      </c>
      <c r="F1568" s="2">
        <v>1</v>
      </c>
      <c r="G1568" s="8">
        <v>0</v>
      </c>
      <c r="I1568" s="1">
        <v>0</v>
      </c>
      <c r="J1568" s="9">
        <v>0</v>
      </c>
      <c r="K1568" s="2">
        <v>1</v>
      </c>
      <c r="L1568" s="8">
        <v>0</v>
      </c>
      <c r="N1568" s="1">
        <f t="shared" ref="N1568" si="9045">D1568*I1565+F1568*I1568-E1568*J1565-G1568*J1568</f>
        <v>0</v>
      </c>
      <c r="O1568" s="9">
        <f t="shared" ref="O1568" si="9046">(D1568*J1565+E1568*I1565+F1568*J1568+G1568*I1568)</f>
        <v>2.5388608000000006</v>
      </c>
      <c r="P1568" s="2">
        <f t="shared" ref="P1568" si="9047">D1568*K1565+F1568*K1568-E1568*L1565-G1568*L1568</f>
        <v>3.2309234424766653</v>
      </c>
      <c r="Q1568" s="8">
        <f t="shared" ref="Q1568" si="9048">(D1568*L1565+E1568*K1565+F1568*L1568+G1568*K1568)</f>
        <v>0</v>
      </c>
      <c r="S1568" s="1">
        <v>0</v>
      </c>
      <c r="T1568" s="8">
        <f t="shared" ref="T1568" si="9049">$T$9*$B1565</f>
        <v>5.4176192000000007</v>
      </c>
      <c r="U1568" s="2">
        <v>1</v>
      </c>
      <c r="V1568" s="8">
        <v>0</v>
      </c>
      <c r="X1568" s="1">
        <f t="shared" ref="X1568" si="9050">N1568*S1565+P1568*S1568-O1568*T1565-Q1568*T1568</f>
        <v>0</v>
      </c>
      <c r="Y1568" s="9">
        <f t="shared" ref="Y1568" si="9051">(N1568*T1565+O1568*S1565+P1568*T1568+Q1568*S1568)</f>
        <v>20.042773675691681</v>
      </c>
      <c r="Z1568" s="2">
        <f t="shared" ref="Z1568" si="9052">N1568*U1565+P1568*U1568-O1568*V1565-Q1568*V1568</f>
        <v>3.2309234424766653</v>
      </c>
      <c r="AA1568" s="8">
        <f t="shared" ref="AA1568" si="9053">(N1568*V1565+O1568*U1565+P1568*V1568+Q1568*U1568)</f>
        <v>0</v>
      </c>
      <c r="AB1568" s="22"/>
      <c r="AC1568" s="1">
        <v>0</v>
      </c>
      <c r="AD1568" s="9">
        <v>0</v>
      </c>
      <c r="AE1568" s="2">
        <v>1</v>
      </c>
      <c r="AF1568" s="8">
        <v>0</v>
      </c>
      <c r="AH1568" s="1">
        <f t="shared" ref="AH1568" si="9054">X1568*AC1565+Z1568*AC1568-Y1568*AD1565-AA1568*AD1568</f>
        <v>0</v>
      </c>
      <c r="AI1568" s="9">
        <f t="shared" ref="AI1568" si="9055">(X1568*AD1565+Y1568*AC1565+Z1568*AD1568+AA1568*AC1568)</f>
        <v>20.042773675691681</v>
      </c>
      <c r="AJ1568" s="2">
        <f t="shared" ref="AJ1568" si="9056">X1568*AE1565+Z1568*AE1568-Y1568*AF1565-AA1568*AF1568</f>
        <v>-69.562249893859615</v>
      </c>
      <c r="AK1568" s="8">
        <f t="shared" ref="AK1568" si="9057">(X1568*AF1565+Y1568*AE1565+Z1568*AF1568+AA1568*AE1568)</f>
        <v>0</v>
      </c>
      <c r="AM1568" s="20">
        <f t="shared" ref="AM1568" si="9058">1/$AN$9</f>
        <v>1</v>
      </c>
      <c r="AN1568" s="27">
        <v>0</v>
      </c>
      <c r="AO1568" s="21">
        <v>1</v>
      </c>
      <c r="AP1568" s="26">
        <v>0</v>
      </c>
      <c r="AR1568" s="1">
        <f t="shared" ref="AR1568" si="9059">AH1568*AM1565+AJ1568*AM1568-AI1568*AN1565-AK1568*AN1568</f>
        <v>-69.562249893859615</v>
      </c>
      <c r="AS1568" s="9">
        <f t="shared" ref="AS1568" si="9060">(AH1568*AN1565+AI1568*AM1565+AJ1568*AN1568+AK1568*AM1568)</f>
        <v>20.042773675691681</v>
      </c>
      <c r="AT1568" s="2">
        <f t="shared" ref="AT1568" si="9061">AH1568*AO1565+AJ1568*AO1568-AI1568*AP1565-AK1568*AP1568</f>
        <v>-69.562249893859615</v>
      </c>
      <c r="AU1568" s="8">
        <f t="shared" ref="AU1568" si="9062">(AH1568*AP1565+AI1568*AO1565+AJ1568*AP1568+AK1568*AO1568)</f>
        <v>0</v>
      </c>
      <c r="AW1568" s="49">
        <f t="shared" ref="AW1568" si="9063">(180/PI())*ATAN(-1*(AS1565/AR1565))</f>
        <v>-73.964824025749891</v>
      </c>
      <c r="AY1568" s="140">
        <f t="shared" ref="AY1568" si="9064">20*LOG(((1-(10^(AW1565/20)^2)*(1-((1-AY1565)/(1+AY1565))^2))^0.5))</f>
        <v>-2.1255631682261344E-3</v>
      </c>
      <c r="AZ1568" s="13"/>
      <c r="BA1568" s="36"/>
      <c r="BB1568" s="36"/>
      <c r="BC1568" s="36"/>
      <c r="BD1568" s="36"/>
    </row>
    <row r="1569" spans="2:56" ht="18.600000000000001" customHeight="1">
      <c r="AY1569" s="37"/>
    </row>
    <row r="1570" spans="2:56" ht="18.600000000000001" customHeight="1" thickBot="1">
      <c r="D1570" s="22" t="s">
        <v>60</v>
      </c>
      <c r="E1570" s="22"/>
      <c r="F1570" s="22"/>
      <c r="G1570" s="22"/>
      <c r="H1570" s="22"/>
      <c r="I1570" s="22" t="s">
        <v>61</v>
      </c>
      <c r="J1570" s="22"/>
      <c r="K1570" s="22"/>
      <c r="L1570" s="22"/>
      <c r="M1570" s="23"/>
      <c r="N1570" s="23"/>
      <c r="O1570" s="28" t="s">
        <v>62</v>
      </c>
      <c r="P1570" s="23"/>
      <c r="Q1570" s="23"/>
      <c r="R1570" s="23"/>
      <c r="S1570" s="22"/>
      <c r="T1570" s="22" t="s">
        <v>63</v>
      </c>
      <c r="U1570" s="23"/>
      <c r="V1570" s="23"/>
      <c r="W1570" s="23"/>
      <c r="X1570" s="23"/>
      <c r="Y1570" s="28" t="s">
        <v>64</v>
      </c>
      <c r="Z1570" s="23"/>
      <c r="AA1570" s="23"/>
      <c r="AB1570" s="23"/>
      <c r="AC1570" s="28" t="s">
        <v>65</v>
      </c>
      <c r="AD1570" s="22"/>
      <c r="AE1570" s="22"/>
      <c r="AF1570" s="22"/>
      <c r="AG1570" s="22"/>
      <c r="AH1570" s="23"/>
      <c r="AI1570" s="28" t="s">
        <v>66</v>
      </c>
      <c r="AJ1570" s="23"/>
      <c r="AK1570" s="23"/>
      <c r="AL1570" s="22"/>
      <c r="AM1570" s="28" t="s">
        <v>67</v>
      </c>
      <c r="AN1570" s="22"/>
      <c r="AO1570" s="23"/>
      <c r="AP1570" s="23"/>
      <c r="AQ1570" s="23"/>
      <c r="AR1570" s="23"/>
      <c r="AS1570" s="28" t="s">
        <v>68</v>
      </c>
      <c r="AT1570" s="23"/>
      <c r="AU1570" s="23"/>
    </row>
    <row r="1571" spans="2:56" ht="18.600000000000001" customHeight="1" thickBot="1">
      <c r="B1571" s="11"/>
      <c r="D1571" s="212" t="s">
        <v>69</v>
      </c>
      <c r="E1571" s="213"/>
      <c r="F1571" s="214" t="s">
        <v>70</v>
      </c>
      <c r="G1571" s="215"/>
      <c r="H1571" s="207"/>
      <c r="I1571" s="212" t="s">
        <v>71</v>
      </c>
      <c r="J1571" s="213"/>
      <c r="K1571" s="214" t="s">
        <v>72</v>
      </c>
      <c r="L1571" s="215"/>
      <c r="M1571" s="23"/>
      <c r="N1571" s="208" t="s">
        <v>73</v>
      </c>
      <c r="O1571" s="209"/>
      <c r="P1571" s="210" t="s">
        <v>74</v>
      </c>
      <c r="Q1571" s="211"/>
      <c r="R1571" s="23"/>
      <c r="S1571" s="212" t="s">
        <v>75</v>
      </c>
      <c r="T1571" s="213"/>
      <c r="U1571" s="214" t="s">
        <v>76</v>
      </c>
      <c r="V1571" s="215"/>
      <c r="W1571" s="22"/>
      <c r="X1571" s="208" t="s">
        <v>77</v>
      </c>
      <c r="Y1571" s="209"/>
      <c r="Z1571" s="210" t="s">
        <v>78</v>
      </c>
      <c r="AA1571" s="211"/>
      <c r="AB1571" s="22"/>
      <c r="AC1571" s="212" t="s">
        <v>79</v>
      </c>
      <c r="AD1571" s="213"/>
      <c r="AE1571" s="214" t="s">
        <v>80</v>
      </c>
      <c r="AF1571" s="215"/>
      <c r="AG1571" s="22"/>
      <c r="AH1571" s="208" t="s">
        <v>81</v>
      </c>
      <c r="AI1571" s="209"/>
      <c r="AJ1571" s="210" t="s">
        <v>82</v>
      </c>
      <c r="AK1571" s="211"/>
      <c r="AL1571" s="22"/>
      <c r="AM1571" s="212" t="s">
        <v>83</v>
      </c>
      <c r="AN1571" s="213"/>
      <c r="AO1571" s="214" t="s">
        <v>84</v>
      </c>
      <c r="AP1571" s="215"/>
      <c r="AQ1571" s="23"/>
      <c r="AR1571" s="208" t="s">
        <v>85</v>
      </c>
      <c r="AS1571" s="209"/>
      <c r="AT1571" s="210" t="s">
        <v>86</v>
      </c>
      <c r="AU1571" s="211"/>
      <c r="AW1571" s="29" t="s">
        <v>4</v>
      </c>
      <c r="AY1571" s="136" t="s">
        <v>46</v>
      </c>
      <c r="AZ1571" s="13"/>
      <c r="BA1571" s="36"/>
      <c r="BB1571" s="36"/>
      <c r="BC1571" s="36"/>
      <c r="BD1571" s="36"/>
    </row>
    <row r="1572" spans="2:56" ht="18.600000000000001" customHeight="1" thickTop="1" thickBot="1">
      <c r="B1572" s="40">
        <v>4.5</v>
      </c>
      <c r="D1572" s="1">
        <v>1</v>
      </c>
      <c r="E1572" s="7">
        <v>0</v>
      </c>
      <c r="F1572" s="2">
        <v>0</v>
      </c>
      <c r="G1572" s="8">
        <v>0</v>
      </c>
      <c r="I1572" s="1">
        <v>1</v>
      </c>
      <c r="J1572" s="9">
        <v>0</v>
      </c>
      <c r="K1572" s="2">
        <v>0</v>
      </c>
      <c r="L1572" s="9">
        <f t="shared" ref="L1572" si="9065">IF(0=(1-$J$9*$K$9*$B1572^2),10^14,$B1572*$K$9/(1-$J$9*$K$9*$B1572^2))</f>
        <v>-0.87323137887000357</v>
      </c>
      <c r="N1572" s="1">
        <f t="shared" ref="N1572" si="9066">D1572*I1572+F1572*I1575-E1572*J1572-G1572*J1575</f>
        <v>1</v>
      </c>
      <c r="O1572" s="9">
        <f t="shared" ref="O1572" si="9067">(D1572*J1572+E1572*I1572+F1572*J1575+G1572*I1575)</f>
        <v>0</v>
      </c>
      <c r="P1572" s="2">
        <f t="shared" ref="P1572" si="9068">D1572*K1572+F1572*K1575-E1572*L1572-G1572*L1575</f>
        <v>0</v>
      </c>
      <c r="Q1572" s="8">
        <f t="shared" ref="Q1572" si="9069">(D1572*L1572+E1572*K1572+F1572*L1575+G1572*K1575)</f>
        <v>-0.87323137887000357</v>
      </c>
      <c r="S1572" s="1">
        <v>1</v>
      </c>
      <c r="T1572" s="7">
        <v>0</v>
      </c>
      <c r="U1572" s="2">
        <v>0</v>
      </c>
      <c r="V1572" s="8">
        <v>0</v>
      </c>
      <c r="X1572" s="1">
        <f t="shared" ref="X1572" si="9070">N1572*S1572+P1572*S1575-O1572*T1572-Q1572*T1575</f>
        <v>5.7519548836916794</v>
      </c>
      <c r="Y1572" s="9">
        <f t="shared" ref="Y1572" si="9071">(N1572*T1572+O1572*S1572+P1572*T1575+Q1572*S1575)</f>
        <v>0</v>
      </c>
      <c r="Z1572" s="2">
        <f t="shared" ref="Z1572" si="9072">N1572*U1572+P1572*U1575-O1572*V1572-Q1572*V1575</f>
        <v>0</v>
      </c>
      <c r="AA1572" s="8">
        <f t="shared" ref="AA1572" si="9073">(N1572*V1572+O1572*U1572+P1572*V1575+Q1572*U1575)</f>
        <v>-0.87323137887000357</v>
      </c>
      <c r="AB1572" s="22"/>
      <c r="AC1572" s="1">
        <v>1</v>
      </c>
      <c r="AD1572" s="9">
        <v>0</v>
      </c>
      <c r="AE1572" s="2">
        <v>0</v>
      </c>
      <c r="AF1572" s="9">
        <f t="shared" ref="AF1572" si="9074">$B1572*$AE$9</f>
        <v>3.6481050000000002</v>
      </c>
      <c r="AH1572" s="1">
        <f t="shared" ref="AH1572" si="9075">X1572*AC1572+Z1572*AC1575-Y1572*AD1572-AA1572*AD1575</f>
        <v>5.7519548836916794</v>
      </c>
      <c r="AI1572" s="9">
        <f t="shared" ref="AI1572" si="9076">(X1572*AD1572+Y1572*AC1572+Z1572*AD1575+AA1572*AC1575)</f>
        <v>0</v>
      </c>
      <c r="AJ1572" s="2">
        <f t="shared" ref="AJ1572" si="9077">X1572*AE1572+Z1572*AE1575-Y1572*AF1572-AA1572*AF1575</f>
        <v>0</v>
      </c>
      <c r="AK1572" s="8">
        <f t="shared" ref="AK1572" si="9078">(X1572*AF1572+Y1572*AE1572+Z1572*AF1575+AA1572*AE1575)</f>
        <v>20.110503992100032</v>
      </c>
      <c r="AM1572" s="18">
        <v>1</v>
      </c>
      <c r="AN1572" s="25">
        <v>0</v>
      </c>
      <c r="AO1572" s="14">
        <v>0</v>
      </c>
      <c r="AP1572" s="24">
        <v>0</v>
      </c>
      <c r="AR1572" s="1">
        <f t="shared" ref="AR1572" si="9079">AH1572*AM1572+AJ1572*AM1575-AI1572*AN1572-AK1572*AN1575</f>
        <v>5.7519548836916794</v>
      </c>
      <c r="AS1572" s="9">
        <f t="shared" ref="AS1572" si="9080">(AH1572*AN1572+AI1572*AM1572+AJ1572*AN1575+AK1572*AM1575)</f>
        <v>20.110503992100032</v>
      </c>
      <c r="AT1572" s="2">
        <f t="shared" ref="AT1572" si="9081">AH1572*AO1572+AJ1572*AO1575-AI1572*AP1572-AK1572*AP1575</f>
        <v>0</v>
      </c>
      <c r="AU1572" s="8">
        <f t="shared" ref="AU1572" si="9082">(AH1572*AP1572+AI1572*AO1572+AJ1572*AP1575+AK1572*AO1575)</f>
        <v>20.110503992100032</v>
      </c>
      <c r="AW1572" s="30">
        <f t="shared" ref="AW1572" si="9083">20*LOG(((1+$AN$9)/$AN$9)/((AR1572+AR1575)^2+(AS1572+AS1575)^2)^0.5)</f>
        <v>-31.58609926866113</v>
      </c>
      <c r="AY1572" s="137">
        <f t="shared" ref="AY1572" si="9084">((AR1572^2+AS1572^2)^0.5)/((AR1575^2+AS1575^2)^0.5)</f>
        <v>0.28667392529270946</v>
      </c>
      <c r="AZ1572" s="13"/>
      <c r="BA1572" s="36"/>
      <c r="BB1572" s="36"/>
      <c r="BC1572" s="36"/>
      <c r="BD1572" s="36"/>
    </row>
    <row r="1573" spans="2:56" ht="18.600000000000001" customHeight="1" thickBot="1">
      <c r="D1573" s="3"/>
      <c r="G1573" s="4"/>
      <c r="I1573" s="3"/>
      <c r="L1573" s="4"/>
      <c r="N1573" s="3"/>
      <c r="Q1573" s="4"/>
      <c r="S1573" s="3"/>
      <c r="V1573" s="4"/>
      <c r="X1573" s="3"/>
      <c r="AA1573" s="4"/>
      <c r="AC1573" s="3"/>
      <c r="AF1573" s="4"/>
      <c r="AH1573" s="3"/>
      <c r="AK1573" s="4"/>
      <c r="AM1573" s="18"/>
      <c r="AN1573" s="14"/>
      <c r="AO1573" s="14"/>
      <c r="AP1573" s="19"/>
      <c r="AR1573" s="3"/>
      <c r="AU1573" s="4"/>
      <c r="AY1573" s="138"/>
      <c r="AZ1573" s="13"/>
      <c r="BA1573" s="36"/>
      <c r="BB1573" s="36"/>
      <c r="BC1573" s="36"/>
      <c r="BD1573" s="36"/>
    </row>
    <row r="1574" spans="2:56" ht="18.600000000000001" customHeight="1" thickBot="1">
      <c r="D1574" s="216" t="s">
        <v>87</v>
      </c>
      <c r="E1574" s="217"/>
      <c r="F1574" s="218" t="s">
        <v>88</v>
      </c>
      <c r="G1574" s="219"/>
      <c r="H1574" s="207"/>
      <c r="I1574" s="216" t="s">
        <v>89</v>
      </c>
      <c r="J1574" s="217"/>
      <c r="K1574" s="218" t="s">
        <v>90</v>
      </c>
      <c r="L1574" s="219"/>
      <c r="N1574" s="208" t="s">
        <v>7</v>
      </c>
      <c r="O1574" s="209"/>
      <c r="P1574" s="210" t="s">
        <v>8</v>
      </c>
      <c r="Q1574" s="211"/>
      <c r="S1574" s="216" t="s">
        <v>91</v>
      </c>
      <c r="T1574" s="217"/>
      <c r="U1574" s="218" t="s">
        <v>92</v>
      </c>
      <c r="V1574" s="219"/>
      <c r="W1574" s="22"/>
      <c r="X1574" s="208" t="s">
        <v>93</v>
      </c>
      <c r="Y1574" s="209"/>
      <c r="Z1574" s="210" t="s">
        <v>94</v>
      </c>
      <c r="AA1574" s="211"/>
      <c r="AB1574" s="22"/>
      <c r="AC1574" s="216" t="s">
        <v>3</v>
      </c>
      <c r="AD1574" s="217"/>
      <c r="AE1574" s="218" t="s">
        <v>2</v>
      </c>
      <c r="AF1574" s="219"/>
      <c r="AG1574" s="22"/>
      <c r="AH1574" s="208" t="s">
        <v>95</v>
      </c>
      <c r="AI1574" s="209"/>
      <c r="AJ1574" s="210" t="s">
        <v>96</v>
      </c>
      <c r="AK1574" s="211"/>
      <c r="AL1574" s="22"/>
      <c r="AM1574" s="216" t="s">
        <v>97</v>
      </c>
      <c r="AN1574" s="217"/>
      <c r="AO1574" s="218" t="s">
        <v>98</v>
      </c>
      <c r="AP1574" s="219"/>
      <c r="AR1574" s="208" t="s">
        <v>99</v>
      </c>
      <c r="AS1574" s="209"/>
      <c r="AT1574" s="210" t="s">
        <v>100</v>
      </c>
      <c r="AU1574" s="211"/>
      <c r="AW1574" s="48" t="s">
        <v>10</v>
      </c>
      <c r="AY1574" s="139" t="s">
        <v>47</v>
      </c>
      <c r="AZ1574" s="13"/>
      <c r="BA1574" s="36"/>
      <c r="BB1574" s="36"/>
      <c r="BC1574" s="36"/>
      <c r="BD1574" s="36"/>
    </row>
    <row r="1575" spans="2:56" ht="18.600000000000001" customHeight="1" thickTop="1" thickBot="1">
      <c r="D1575" s="1">
        <v>0</v>
      </c>
      <c r="E1575" s="8">
        <f t="shared" ref="E1575" si="9085">$E$9*$B1572</f>
        <v>2.5501950000000004</v>
      </c>
      <c r="F1575" s="2">
        <v>1</v>
      </c>
      <c r="G1575" s="8">
        <v>0</v>
      </c>
      <c r="I1575" s="1">
        <v>0</v>
      </c>
      <c r="J1575" s="9">
        <v>0</v>
      </c>
      <c r="K1575" s="2">
        <v>1</v>
      </c>
      <c r="L1575" s="8">
        <v>0</v>
      </c>
      <c r="N1575" s="1">
        <f t="shared" ref="N1575" si="9086">D1575*I1572+F1575*I1575-E1575*J1572-G1575*J1575</f>
        <v>0</v>
      </c>
      <c r="O1575" s="9">
        <f t="shared" ref="O1575" si="9087">(D1575*J1572+E1575*I1572+F1575*J1575+G1575*I1575)</f>
        <v>2.5501950000000004</v>
      </c>
      <c r="P1575" s="2">
        <f t="shared" ref="P1575" si="9088">D1575*K1572+F1575*K1575-E1575*L1572-G1575*L1575</f>
        <v>3.226910296237389</v>
      </c>
      <c r="Q1575" s="8">
        <f t="shared" ref="Q1575" si="9089">(D1575*L1572+E1575*K1572+F1575*L1575+G1575*K1575)</f>
        <v>0</v>
      </c>
      <c r="S1575" s="1">
        <v>0</v>
      </c>
      <c r="T1575" s="8">
        <f t="shared" ref="T1575" si="9090">$T$9*$B1572</f>
        <v>5.4418049999999996</v>
      </c>
      <c r="U1575" s="2">
        <v>1</v>
      </c>
      <c r="V1575" s="8">
        <v>0</v>
      </c>
      <c r="X1575" s="1">
        <f t="shared" ref="X1575" si="9091">N1575*S1572+P1575*S1575-O1575*T1572-Q1575*T1575</f>
        <v>0</v>
      </c>
      <c r="Y1575" s="9">
        <f t="shared" ref="Y1575" si="9092">(N1575*T1572+O1575*S1572+P1575*T1575+Q1575*S1575)</f>
        <v>20.110411584616102</v>
      </c>
      <c r="Z1575" s="2">
        <f t="shared" ref="Z1575" si="9093">N1575*U1572+P1575*U1575-O1575*V1572-Q1575*V1575</f>
        <v>3.226910296237389</v>
      </c>
      <c r="AA1575" s="8">
        <f t="shared" ref="AA1575" si="9094">(N1575*V1572+O1575*U1572+P1575*V1575+Q1575*U1575)</f>
        <v>0</v>
      </c>
      <c r="AB1575" s="22"/>
      <c r="AC1575" s="1">
        <v>0</v>
      </c>
      <c r="AD1575" s="9">
        <v>0</v>
      </c>
      <c r="AE1575" s="2">
        <v>1</v>
      </c>
      <c r="AF1575" s="8">
        <v>0</v>
      </c>
      <c r="AH1575" s="1">
        <f t="shared" ref="AH1575" si="9095">X1575*AC1572+Z1575*AC1575-Y1575*AD1572-AA1575*AD1575</f>
        <v>0</v>
      </c>
      <c r="AI1575" s="9">
        <f t="shared" ref="AI1575" si="9096">(X1575*AD1572+Y1575*AC1572+Z1575*AD1575+AA1575*AC1575)</f>
        <v>20.110411584616102</v>
      </c>
      <c r="AJ1575" s="2">
        <f t="shared" ref="AJ1575" si="9097">X1575*AE1572+Z1575*AE1575-Y1575*AF1572-AA1575*AF1575</f>
        <v>-70.137982757658534</v>
      </c>
      <c r="AK1575" s="8">
        <f t="shared" ref="AK1575" si="9098">(X1575*AF1572+Y1575*AE1572+Z1575*AF1575+AA1575*AE1575)</f>
        <v>0</v>
      </c>
      <c r="AM1575" s="20">
        <f t="shared" ref="AM1575" si="9099">1/$AN$9</f>
        <v>1</v>
      </c>
      <c r="AN1575" s="27">
        <v>0</v>
      </c>
      <c r="AO1575" s="21">
        <v>1</v>
      </c>
      <c r="AP1575" s="26">
        <v>0</v>
      </c>
      <c r="AR1575" s="1">
        <f t="shared" ref="AR1575" si="9100">AH1575*AM1572+AJ1575*AM1575-AI1575*AN1572-AK1575*AN1575</f>
        <v>-70.137982757658534</v>
      </c>
      <c r="AS1575" s="9">
        <f t="shared" ref="AS1575" si="9101">(AH1575*AN1572+AI1575*AM1572+AJ1575*AN1575+AK1575*AM1575)</f>
        <v>20.110411584616102</v>
      </c>
      <c r="AT1575" s="2">
        <f t="shared" ref="AT1575" si="9102">AH1575*AO1572+AJ1575*AO1575-AI1575*AP1572-AK1575*AP1575</f>
        <v>-70.137982757658534</v>
      </c>
      <c r="AU1575" s="8">
        <f t="shared" ref="AU1575" si="9103">(AH1575*AP1572+AI1575*AO1572+AJ1575*AP1575+AK1575*AO1575)</f>
        <v>0</v>
      </c>
      <c r="AW1575" s="49">
        <f t="shared" ref="AW1575" si="9104">(180/PI())*ATAN(-1*(AS1572/AR1572))</f>
        <v>-74.038546788076644</v>
      </c>
      <c r="AY1575" s="140">
        <f t="shared" ref="AY1575" si="9105">20*LOG(((1-(10^(AW1572/20)^2)*(1-((1-AY1572)/(1+AY1572))^2))^0.5))</f>
        <v>-2.0882860097360327E-3</v>
      </c>
      <c r="AZ1575" s="13"/>
      <c r="BA1575" s="36"/>
      <c r="BB1575" s="36"/>
      <c r="BC1575" s="36"/>
      <c r="BD1575" s="36"/>
    </row>
    <row r="1576" spans="2:56" ht="18.600000000000001" customHeight="1">
      <c r="AY1576" s="37"/>
    </row>
    <row r="1577" spans="2:56" ht="18.600000000000001" customHeight="1" thickBot="1">
      <c r="D1577" s="22" t="s">
        <v>60</v>
      </c>
      <c r="E1577" s="22"/>
      <c r="F1577" s="22"/>
      <c r="G1577" s="22"/>
      <c r="H1577" s="22"/>
      <c r="I1577" s="22" t="s">
        <v>61</v>
      </c>
      <c r="J1577" s="22"/>
      <c r="K1577" s="22"/>
      <c r="L1577" s="22"/>
      <c r="M1577" s="23"/>
      <c r="N1577" s="23"/>
      <c r="O1577" s="28" t="s">
        <v>62</v>
      </c>
      <c r="P1577" s="23"/>
      <c r="Q1577" s="23"/>
      <c r="R1577" s="23"/>
      <c r="S1577" s="22"/>
      <c r="T1577" s="22" t="s">
        <v>63</v>
      </c>
      <c r="U1577" s="23"/>
      <c r="V1577" s="23"/>
      <c r="W1577" s="23"/>
      <c r="X1577" s="23"/>
      <c r="Y1577" s="28" t="s">
        <v>64</v>
      </c>
      <c r="Z1577" s="23"/>
      <c r="AA1577" s="23"/>
      <c r="AB1577" s="23"/>
      <c r="AC1577" s="28" t="s">
        <v>65</v>
      </c>
      <c r="AD1577" s="22"/>
      <c r="AE1577" s="22"/>
      <c r="AF1577" s="22"/>
      <c r="AG1577" s="22"/>
      <c r="AH1577" s="23"/>
      <c r="AI1577" s="28" t="s">
        <v>66</v>
      </c>
      <c r="AJ1577" s="23"/>
      <c r="AK1577" s="23"/>
      <c r="AL1577" s="22"/>
      <c r="AM1577" s="28" t="s">
        <v>67</v>
      </c>
      <c r="AN1577" s="22"/>
      <c r="AO1577" s="23"/>
      <c r="AP1577" s="23"/>
      <c r="AQ1577" s="23"/>
      <c r="AR1577" s="23"/>
      <c r="AS1577" s="28" t="s">
        <v>68</v>
      </c>
      <c r="AT1577" s="23"/>
      <c r="AU1577" s="23"/>
    </row>
    <row r="1578" spans="2:56" ht="18.600000000000001" customHeight="1" thickBot="1">
      <c r="B1578" s="11"/>
      <c r="D1578" s="212" t="s">
        <v>69</v>
      </c>
      <c r="E1578" s="213"/>
      <c r="F1578" s="214" t="s">
        <v>70</v>
      </c>
      <c r="G1578" s="215"/>
      <c r="H1578" s="207"/>
      <c r="I1578" s="212" t="s">
        <v>71</v>
      </c>
      <c r="J1578" s="213"/>
      <c r="K1578" s="214" t="s">
        <v>72</v>
      </c>
      <c r="L1578" s="215"/>
      <c r="M1578" s="23"/>
      <c r="N1578" s="208" t="s">
        <v>73</v>
      </c>
      <c r="O1578" s="209"/>
      <c r="P1578" s="210" t="s">
        <v>74</v>
      </c>
      <c r="Q1578" s="211"/>
      <c r="R1578" s="23"/>
      <c r="S1578" s="212" t="s">
        <v>75</v>
      </c>
      <c r="T1578" s="213"/>
      <c r="U1578" s="214" t="s">
        <v>76</v>
      </c>
      <c r="V1578" s="215"/>
      <c r="W1578" s="22"/>
      <c r="X1578" s="208" t="s">
        <v>77</v>
      </c>
      <c r="Y1578" s="209"/>
      <c r="Z1578" s="210" t="s">
        <v>78</v>
      </c>
      <c r="AA1578" s="211"/>
      <c r="AB1578" s="22"/>
      <c r="AC1578" s="212" t="s">
        <v>79</v>
      </c>
      <c r="AD1578" s="213"/>
      <c r="AE1578" s="214" t="s">
        <v>80</v>
      </c>
      <c r="AF1578" s="215"/>
      <c r="AG1578" s="22"/>
      <c r="AH1578" s="208" t="s">
        <v>81</v>
      </c>
      <c r="AI1578" s="209"/>
      <c r="AJ1578" s="210" t="s">
        <v>82</v>
      </c>
      <c r="AK1578" s="211"/>
      <c r="AL1578" s="22"/>
      <c r="AM1578" s="212" t="s">
        <v>83</v>
      </c>
      <c r="AN1578" s="213"/>
      <c r="AO1578" s="214" t="s">
        <v>84</v>
      </c>
      <c r="AP1578" s="215"/>
      <c r="AQ1578" s="23"/>
      <c r="AR1578" s="208" t="s">
        <v>85</v>
      </c>
      <c r="AS1578" s="209"/>
      <c r="AT1578" s="210" t="s">
        <v>86</v>
      </c>
      <c r="AU1578" s="211"/>
      <c r="AW1578" s="29" t="s">
        <v>4</v>
      </c>
      <c r="AY1578" s="136" t="s">
        <v>46</v>
      </c>
      <c r="AZ1578" s="13"/>
      <c r="BA1578" s="36"/>
      <c r="BB1578" s="36"/>
      <c r="BC1578" s="36"/>
      <c r="BD1578" s="36"/>
    </row>
    <row r="1579" spans="2:56" ht="18.600000000000001" customHeight="1" thickTop="1" thickBot="1">
      <c r="B1579" s="40">
        <v>4.5199999999999996</v>
      </c>
      <c r="D1579" s="1">
        <v>1</v>
      </c>
      <c r="E1579" s="7">
        <v>0</v>
      </c>
      <c r="F1579" s="2">
        <v>0</v>
      </c>
      <c r="G1579" s="8">
        <v>0</v>
      </c>
      <c r="I1579" s="1">
        <v>1</v>
      </c>
      <c r="J1579" s="9">
        <v>0</v>
      </c>
      <c r="K1579" s="2">
        <v>0</v>
      </c>
      <c r="L1579" s="9">
        <f t="shared" ref="L1579" si="9106">IF(0=(1-$J$9*$K$9*$B1579^2),10^14,$B1579*$K$9/(1-$J$9*$K$9*$B1579^2))</f>
        <v>-0.86782708997343183</v>
      </c>
      <c r="N1579" s="1">
        <f t="shared" ref="N1579" si="9107">D1579*I1579+F1579*I1582-E1579*J1579-G1579*J1582</f>
        <v>1</v>
      </c>
      <c r="O1579" s="9">
        <f t="shared" ref="O1579" si="9108">(D1579*J1579+E1579*I1579+F1579*J1582+G1579*I1582)</f>
        <v>0</v>
      </c>
      <c r="P1579" s="2">
        <f t="shared" ref="P1579" si="9109">D1579*K1579+F1579*K1582-E1579*L1579-G1579*L1582</f>
        <v>0</v>
      </c>
      <c r="Q1579" s="8">
        <f t="shared" ref="Q1579" si="9110">(D1579*L1579+E1579*K1579+F1579*L1582+G1579*K1582)</f>
        <v>-0.86782708997343183</v>
      </c>
      <c r="S1579" s="1">
        <v>1</v>
      </c>
      <c r="T1579" s="7">
        <v>0</v>
      </c>
      <c r="U1579" s="2">
        <v>0</v>
      </c>
      <c r="V1579" s="8">
        <v>0</v>
      </c>
      <c r="X1579" s="1">
        <f t="shared" ref="X1579" si="9111">N1579*S1579+P1579*S1582-O1579*T1579-Q1579*T1582</f>
        <v>5.7435348897855496</v>
      </c>
      <c r="Y1579" s="9">
        <f t="shared" ref="Y1579" si="9112">(N1579*T1579+O1579*S1579+P1579*T1582+Q1579*S1582)</f>
        <v>0</v>
      </c>
      <c r="Z1579" s="2">
        <f t="shared" ref="Z1579" si="9113">N1579*U1579+P1579*U1582-O1579*V1579-Q1579*V1582</f>
        <v>0</v>
      </c>
      <c r="AA1579" s="8">
        <f t="shared" ref="AA1579" si="9114">(N1579*V1579+O1579*U1579+P1579*V1582+Q1579*U1582)</f>
        <v>-0.86782708997343183</v>
      </c>
      <c r="AB1579" s="22"/>
      <c r="AC1579" s="1">
        <v>1</v>
      </c>
      <c r="AD1579" s="9">
        <v>0</v>
      </c>
      <c r="AE1579" s="2">
        <v>0</v>
      </c>
      <c r="AF1579" s="9">
        <f t="shared" ref="AF1579" si="9115">$B1579*$AE$9</f>
        <v>3.6643187999999998</v>
      </c>
      <c r="AH1579" s="1">
        <f t="shared" ref="AH1579" si="9116">X1579*AC1579+Z1579*AC1582-Y1579*AD1579-AA1579*AD1582</f>
        <v>5.7435348897855496</v>
      </c>
      <c r="AI1579" s="9">
        <f t="shared" ref="AI1579" si="9117">(X1579*AD1579+Y1579*AC1579+Z1579*AD1582+AA1579*AC1582)</f>
        <v>0</v>
      </c>
      <c r="AJ1579" s="2">
        <f t="shared" ref="AJ1579" si="9118">X1579*AE1579+Z1579*AE1582-Y1579*AF1579-AA1579*AF1582</f>
        <v>0</v>
      </c>
      <c r="AK1579" s="8">
        <f t="shared" ref="AK1579" si="9119">(X1579*AF1579+Y1579*AE1579+Z1579*AF1582+AA1579*AE1582)</f>
        <v>20.178315785123683</v>
      </c>
      <c r="AM1579" s="18">
        <v>1</v>
      </c>
      <c r="AN1579" s="25">
        <v>0</v>
      </c>
      <c r="AO1579" s="14">
        <v>0</v>
      </c>
      <c r="AP1579" s="24">
        <v>0</v>
      </c>
      <c r="AR1579" s="1">
        <f t="shared" ref="AR1579" si="9120">AH1579*AM1579+AJ1579*AM1582-AI1579*AN1579-AK1579*AN1582</f>
        <v>5.7435348897855496</v>
      </c>
      <c r="AS1579" s="9">
        <f t="shared" ref="AS1579" si="9121">(AH1579*AN1579+AI1579*AM1579+AJ1579*AN1582+AK1579*AM1582)</f>
        <v>20.178315785123683</v>
      </c>
      <c r="AT1579" s="2">
        <f t="shared" ref="AT1579" si="9122">AH1579*AO1579+AJ1579*AO1582-AI1579*AP1579-AK1579*AP1582</f>
        <v>0</v>
      </c>
      <c r="AU1579" s="8">
        <f t="shared" ref="AU1579" si="9123">(AH1579*AP1579+AI1579*AO1579+AJ1579*AP1582+AK1579*AO1582)</f>
        <v>20.178315785123683</v>
      </c>
      <c r="AW1579" s="30">
        <f t="shared" ref="AW1579" si="9124">20*LOG(((1+$AN$9)/$AN$9)/((AR1579+AR1582)^2+(AS1579+AS1582)^2)^0.5)</f>
        <v>-31.651057900562364</v>
      </c>
      <c r="AY1579" s="137">
        <f t="shared" ref="AY1579" si="9125">((AR1579^2+AS1579^2)^0.5)/((AR1582^2+AS1582^2)^0.5)</f>
        <v>0.28528837149788083</v>
      </c>
      <c r="AZ1579" s="13"/>
      <c r="BA1579" s="36"/>
      <c r="BB1579" s="36"/>
      <c r="BC1579" s="36"/>
      <c r="BD1579" s="36"/>
    </row>
    <row r="1580" spans="2:56" ht="18.600000000000001" customHeight="1" thickBot="1">
      <c r="D1580" s="3"/>
      <c r="G1580" s="4"/>
      <c r="I1580" s="3"/>
      <c r="L1580" s="4"/>
      <c r="N1580" s="3"/>
      <c r="Q1580" s="4"/>
      <c r="S1580" s="3"/>
      <c r="V1580" s="4"/>
      <c r="X1580" s="3"/>
      <c r="AA1580" s="4"/>
      <c r="AC1580" s="3"/>
      <c r="AF1580" s="4"/>
      <c r="AH1580" s="3"/>
      <c r="AK1580" s="4"/>
      <c r="AM1580" s="18"/>
      <c r="AN1580" s="14"/>
      <c r="AO1580" s="14"/>
      <c r="AP1580" s="19"/>
      <c r="AR1580" s="3"/>
      <c r="AU1580" s="4"/>
      <c r="AY1580" s="138"/>
      <c r="AZ1580" s="13"/>
      <c r="BA1580" s="36"/>
      <c r="BB1580" s="36"/>
      <c r="BC1580" s="36"/>
      <c r="BD1580" s="36"/>
    </row>
    <row r="1581" spans="2:56" ht="18.600000000000001" customHeight="1" thickBot="1">
      <c r="D1581" s="216" t="s">
        <v>87</v>
      </c>
      <c r="E1581" s="217"/>
      <c r="F1581" s="218" t="s">
        <v>88</v>
      </c>
      <c r="G1581" s="219"/>
      <c r="H1581" s="207"/>
      <c r="I1581" s="216" t="s">
        <v>89</v>
      </c>
      <c r="J1581" s="217"/>
      <c r="K1581" s="218" t="s">
        <v>90</v>
      </c>
      <c r="L1581" s="219"/>
      <c r="N1581" s="208" t="s">
        <v>7</v>
      </c>
      <c r="O1581" s="209"/>
      <c r="P1581" s="210" t="s">
        <v>8</v>
      </c>
      <c r="Q1581" s="211"/>
      <c r="S1581" s="216" t="s">
        <v>91</v>
      </c>
      <c r="T1581" s="217"/>
      <c r="U1581" s="218" t="s">
        <v>92</v>
      </c>
      <c r="V1581" s="219"/>
      <c r="W1581" s="22"/>
      <c r="X1581" s="208" t="s">
        <v>93</v>
      </c>
      <c r="Y1581" s="209"/>
      <c r="Z1581" s="210" t="s">
        <v>94</v>
      </c>
      <c r="AA1581" s="211"/>
      <c r="AB1581" s="22"/>
      <c r="AC1581" s="216" t="s">
        <v>3</v>
      </c>
      <c r="AD1581" s="217"/>
      <c r="AE1581" s="218" t="s">
        <v>2</v>
      </c>
      <c r="AF1581" s="219"/>
      <c r="AG1581" s="22"/>
      <c r="AH1581" s="208" t="s">
        <v>95</v>
      </c>
      <c r="AI1581" s="209"/>
      <c r="AJ1581" s="210" t="s">
        <v>96</v>
      </c>
      <c r="AK1581" s="211"/>
      <c r="AL1581" s="22"/>
      <c r="AM1581" s="216" t="s">
        <v>97</v>
      </c>
      <c r="AN1581" s="217"/>
      <c r="AO1581" s="218" t="s">
        <v>98</v>
      </c>
      <c r="AP1581" s="219"/>
      <c r="AR1581" s="208" t="s">
        <v>99</v>
      </c>
      <c r="AS1581" s="209"/>
      <c r="AT1581" s="210" t="s">
        <v>100</v>
      </c>
      <c r="AU1581" s="211"/>
      <c r="AW1581" s="48" t="s">
        <v>10</v>
      </c>
      <c r="AY1581" s="139" t="s">
        <v>47</v>
      </c>
      <c r="AZ1581" s="13"/>
      <c r="BA1581" s="36"/>
      <c r="BB1581" s="36"/>
      <c r="BC1581" s="36"/>
      <c r="BD1581" s="36"/>
    </row>
    <row r="1582" spans="2:56" ht="18.600000000000001" customHeight="1" thickTop="1" thickBot="1">
      <c r="D1582" s="1">
        <v>0</v>
      </c>
      <c r="E1582" s="8">
        <f t="shared" ref="E1582" si="9126">$E$9*$B1579</f>
        <v>2.5615291999999998</v>
      </c>
      <c r="F1582" s="2">
        <v>1</v>
      </c>
      <c r="G1582" s="8">
        <v>0</v>
      </c>
      <c r="I1582" s="1">
        <v>0</v>
      </c>
      <c r="J1582" s="9">
        <v>0</v>
      </c>
      <c r="K1582" s="2">
        <v>1</v>
      </c>
      <c r="L1582" s="8">
        <v>0</v>
      </c>
      <c r="N1582" s="1">
        <f t="shared" ref="N1582" si="9127">D1582*I1579+F1582*I1582-E1582*J1579-G1582*J1582</f>
        <v>0</v>
      </c>
      <c r="O1582" s="9">
        <f t="shared" ref="O1582" si="9128">(D1582*J1579+E1582*I1579+F1582*J1582+G1582*I1582)</f>
        <v>2.5615291999999998</v>
      </c>
      <c r="P1582" s="2">
        <f t="shared" ref="P1582" si="9129">D1582*K1579+F1582*K1582-E1582*L1579-G1582*L1582</f>
        <v>3.2229644315179726</v>
      </c>
      <c r="Q1582" s="8">
        <f t="shared" ref="Q1582" si="9130">(D1582*L1579+E1582*K1579+F1582*L1582+G1582*K1582)</f>
        <v>0</v>
      </c>
      <c r="S1582" s="1">
        <v>0</v>
      </c>
      <c r="T1582" s="8">
        <f t="shared" ref="T1582" si="9131">$T$9*$B1579</f>
        <v>5.4659907999999993</v>
      </c>
      <c r="U1582" s="2">
        <v>1</v>
      </c>
      <c r="V1582" s="8">
        <v>0</v>
      </c>
      <c r="X1582" s="1">
        <f t="shared" ref="X1582" si="9132">N1582*S1579+P1582*S1582-O1582*T1579-Q1582*T1582</f>
        <v>0</v>
      </c>
      <c r="Y1582" s="9">
        <f t="shared" ref="Y1582" si="9133">(N1582*T1579+O1582*S1579+P1582*T1582+Q1582*S1582)</f>
        <v>20.178223131404465</v>
      </c>
      <c r="Z1582" s="2">
        <f t="shared" ref="Z1582" si="9134">N1582*U1579+P1582*U1582-O1582*V1579-Q1582*V1582</f>
        <v>3.2229644315179726</v>
      </c>
      <c r="AA1582" s="8">
        <f t="shared" ref="AA1582" si="9135">(N1582*V1579+O1582*U1579+P1582*V1582+Q1582*U1582)</f>
        <v>0</v>
      </c>
      <c r="AB1582" s="22"/>
      <c r="AC1582" s="1">
        <v>0</v>
      </c>
      <c r="AD1582" s="9">
        <v>0</v>
      </c>
      <c r="AE1582" s="2">
        <v>1</v>
      </c>
      <c r="AF1582" s="8">
        <v>0</v>
      </c>
      <c r="AH1582" s="1">
        <f t="shared" ref="AH1582" si="9136">X1582*AC1579+Z1582*AC1582-Y1582*AD1579-AA1582*AD1582</f>
        <v>0</v>
      </c>
      <c r="AI1582" s="9">
        <f t="shared" ref="AI1582" si="9137">(X1582*AD1579+Y1582*AC1579+Z1582*AD1582+AA1582*AC1582)</f>
        <v>20.178223131404465</v>
      </c>
      <c r="AJ1582" s="2">
        <f t="shared" ref="AJ1582" si="9138">X1582*AE1579+Z1582*AE1582-Y1582*AF1579-AA1582*AF1582</f>
        <v>-70.716477939482274</v>
      </c>
      <c r="AK1582" s="8">
        <f t="shared" ref="AK1582" si="9139">(X1582*AF1579+Y1582*AE1579+Z1582*AF1582+AA1582*AE1582)</f>
        <v>0</v>
      </c>
      <c r="AM1582" s="20">
        <f t="shared" ref="AM1582" si="9140">1/$AN$9</f>
        <v>1</v>
      </c>
      <c r="AN1582" s="27">
        <v>0</v>
      </c>
      <c r="AO1582" s="21">
        <v>1</v>
      </c>
      <c r="AP1582" s="26">
        <v>0</v>
      </c>
      <c r="AR1582" s="1">
        <f t="shared" ref="AR1582" si="9141">AH1582*AM1579+AJ1582*AM1582-AI1582*AN1579-AK1582*AN1582</f>
        <v>-70.716477939482274</v>
      </c>
      <c r="AS1582" s="9">
        <f t="shared" ref="AS1582" si="9142">(AH1582*AN1579+AI1582*AM1579+AJ1582*AN1582+AK1582*AM1582)</f>
        <v>20.178223131404465</v>
      </c>
      <c r="AT1582" s="2">
        <f t="shared" ref="AT1582" si="9143">AH1582*AO1579+AJ1582*AO1582-AI1582*AP1579-AK1582*AP1582</f>
        <v>-70.716477939482274</v>
      </c>
      <c r="AU1582" s="8">
        <f t="shared" ref="AU1582" si="9144">(AH1582*AP1579+AI1582*AO1579+AJ1582*AP1582+AK1582*AO1582)</f>
        <v>0</v>
      </c>
      <c r="AW1582" s="49">
        <f t="shared" ref="AW1582" si="9145">(180/PI())*ATAN(-1*(AS1579/AR1579))</f>
        <v>-74.111581771552324</v>
      </c>
      <c r="AY1582" s="140">
        <f t="shared" ref="AY1582" si="9146">20*LOG(((1-(10^(AW1579/20)^2)*(1-((1-AY1579)/(1+AY1579))^2))^0.5))</f>
        <v>-2.0517479549708706E-3</v>
      </c>
      <c r="AZ1582" s="13"/>
      <c r="BA1582" s="36"/>
      <c r="BB1582" s="36"/>
      <c r="BC1582" s="36"/>
      <c r="BD1582" s="36"/>
    </row>
    <row r="1583" spans="2:56" ht="18.600000000000001" customHeight="1">
      <c r="AY1583" s="37"/>
    </row>
    <row r="1584" spans="2:56" ht="18.600000000000001" customHeight="1" thickBot="1">
      <c r="D1584" s="22" t="s">
        <v>60</v>
      </c>
      <c r="E1584" s="22"/>
      <c r="F1584" s="22"/>
      <c r="G1584" s="22"/>
      <c r="H1584" s="22"/>
      <c r="I1584" s="22" t="s">
        <v>61</v>
      </c>
      <c r="J1584" s="22"/>
      <c r="K1584" s="22"/>
      <c r="L1584" s="22"/>
      <c r="M1584" s="23"/>
      <c r="N1584" s="23"/>
      <c r="O1584" s="28" t="s">
        <v>62</v>
      </c>
      <c r="P1584" s="23"/>
      <c r="Q1584" s="23"/>
      <c r="R1584" s="23"/>
      <c r="S1584" s="22"/>
      <c r="T1584" s="22" t="s">
        <v>63</v>
      </c>
      <c r="U1584" s="23"/>
      <c r="V1584" s="23"/>
      <c r="W1584" s="23"/>
      <c r="X1584" s="23"/>
      <c r="Y1584" s="28" t="s">
        <v>64</v>
      </c>
      <c r="Z1584" s="23"/>
      <c r="AA1584" s="23"/>
      <c r="AB1584" s="23"/>
      <c r="AC1584" s="28" t="s">
        <v>65</v>
      </c>
      <c r="AD1584" s="22"/>
      <c r="AE1584" s="22"/>
      <c r="AF1584" s="22"/>
      <c r="AG1584" s="22"/>
      <c r="AH1584" s="23"/>
      <c r="AI1584" s="28" t="s">
        <v>66</v>
      </c>
      <c r="AJ1584" s="23"/>
      <c r="AK1584" s="23"/>
      <c r="AL1584" s="22"/>
      <c r="AM1584" s="28" t="s">
        <v>67</v>
      </c>
      <c r="AN1584" s="22"/>
      <c r="AO1584" s="23"/>
      <c r="AP1584" s="23"/>
      <c r="AQ1584" s="23"/>
      <c r="AR1584" s="23"/>
      <c r="AS1584" s="28" t="s">
        <v>68</v>
      </c>
      <c r="AT1584" s="23"/>
      <c r="AU1584" s="23"/>
    </row>
    <row r="1585" spans="2:56" ht="18.600000000000001" customHeight="1" thickBot="1">
      <c r="B1585" s="11"/>
      <c r="D1585" s="212" t="s">
        <v>69</v>
      </c>
      <c r="E1585" s="213"/>
      <c r="F1585" s="214" t="s">
        <v>70</v>
      </c>
      <c r="G1585" s="215"/>
      <c r="H1585" s="207"/>
      <c r="I1585" s="212" t="s">
        <v>71</v>
      </c>
      <c r="J1585" s="213"/>
      <c r="K1585" s="214" t="s">
        <v>72</v>
      </c>
      <c r="L1585" s="215"/>
      <c r="M1585" s="23"/>
      <c r="N1585" s="208" t="s">
        <v>73</v>
      </c>
      <c r="O1585" s="209"/>
      <c r="P1585" s="210" t="s">
        <v>74</v>
      </c>
      <c r="Q1585" s="211"/>
      <c r="R1585" s="23"/>
      <c r="S1585" s="212" t="s">
        <v>75</v>
      </c>
      <c r="T1585" s="213"/>
      <c r="U1585" s="214" t="s">
        <v>76</v>
      </c>
      <c r="V1585" s="215"/>
      <c r="W1585" s="22"/>
      <c r="X1585" s="208" t="s">
        <v>77</v>
      </c>
      <c r="Y1585" s="209"/>
      <c r="Z1585" s="210" t="s">
        <v>78</v>
      </c>
      <c r="AA1585" s="211"/>
      <c r="AB1585" s="22"/>
      <c r="AC1585" s="212" t="s">
        <v>79</v>
      </c>
      <c r="AD1585" s="213"/>
      <c r="AE1585" s="214" t="s">
        <v>80</v>
      </c>
      <c r="AF1585" s="215"/>
      <c r="AG1585" s="22"/>
      <c r="AH1585" s="208" t="s">
        <v>81</v>
      </c>
      <c r="AI1585" s="209"/>
      <c r="AJ1585" s="210" t="s">
        <v>82</v>
      </c>
      <c r="AK1585" s="211"/>
      <c r="AL1585" s="22"/>
      <c r="AM1585" s="212" t="s">
        <v>83</v>
      </c>
      <c r="AN1585" s="213"/>
      <c r="AO1585" s="214" t="s">
        <v>84</v>
      </c>
      <c r="AP1585" s="215"/>
      <c r="AQ1585" s="23"/>
      <c r="AR1585" s="208" t="s">
        <v>85</v>
      </c>
      <c r="AS1585" s="209"/>
      <c r="AT1585" s="210" t="s">
        <v>86</v>
      </c>
      <c r="AU1585" s="211"/>
      <c r="AW1585" s="29" t="s">
        <v>4</v>
      </c>
      <c r="AY1585" s="136" t="s">
        <v>46</v>
      </c>
      <c r="AZ1585" s="13"/>
      <c r="BA1585" s="36"/>
      <c r="BB1585" s="36"/>
      <c r="BC1585" s="36"/>
      <c r="BD1585" s="36"/>
    </row>
    <row r="1586" spans="2:56" ht="18.600000000000001" customHeight="1" thickTop="1" thickBot="1">
      <c r="B1586" s="40">
        <v>4.54</v>
      </c>
      <c r="D1586" s="1">
        <v>1</v>
      </c>
      <c r="E1586" s="7">
        <v>0</v>
      </c>
      <c r="F1586" s="2">
        <v>0</v>
      </c>
      <c r="G1586" s="8">
        <v>0</v>
      </c>
      <c r="I1586" s="1">
        <v>1</v>
      </c>
      <c r="J1586" s="9">
        <v>0</v>
      </c>
      <c r="K1586" s="2">
        <v>0</v>
      </c>
      <c r="L1586" s="9">
        <f t="shared" ref="L1586" si="9147">IF(0=(1-$J$9*$K$9*$B1586^2),10^14,$B1586*$K$9/(1-$J$9*$K$9*$B1586^2))</f>
        <v>-0.86249595835612813</v>
      </c>
      <c r="N1586" s="1">
        <f t="shared" ref="N1586" si="9148">D1586*I1586+F1586*I1589-E1586*J1586-G1586*J1589</f>
        <v>1</v>
      </c>
      <c r="O1586" s="9">
        <f t="shared" ref="O1586" si="9149">(D1586*J1586+E1586*I1586+F1586*J1589+G1586*I1589)</f>
        <v>0</v>
      </c>
      <c r="P1586" s="2">
        <f t="shared" ref="P1586" si="9150">D1586*K1586+F1586*K1589-E1586*L1586-G1586*L1589</f>
        <v>0</v>
      </c>
      <c r="Q1586" s="8">
        <f t="shared" ref="Q1586" si="9151">(D1586*L1586+E1586*K1586+F1586*L1589+G1586*K1589)</f>
        <v>-0.86249595835612813</v>
      </c>
      <c r="S1586" s="1">
        <v>1</v>
      </c>
      <c r="T1586" s="7">
        <v>0</v>
      </c>
      <c r="U1586" s="2">
        <v>0</v>
      </c>
      <c r="V1586" s="8">
        <v>0</v>
      </c>
      <c r="X1586" s="1">
        <f t="shared" ref="X1586" si="9152">N1586*S1586+P1586*S1589-O1586*T1586-Q1586*T1589</f>
        <v>5.7352551281613886</v>
      </c>
      <c r="Y1586" s="9">
        <f t="shared" ref="Y1586" si="9153">(N1586*T1586+O1586*S1586+P1586*T1589+Q1586*S1589)</f>
        <v>0</v>
      </c>
      <c r="Z1586" s="2">
        <f t="shared" ref="Z1586" si="9154">N1586*U1586+P1586*U1589-O1586*V1586-Q1586*V1589</f>
        <v>0</v>
      </c>
      <c r="AA1586" s="8">
        <f t="shared" ref="AA1586" si="9155">(N1586*V1586+O1586*U1586+P1586*V1589+Q1586*U1589)</f>
        <v>-0.86249595835612813</v>
      </c>
      <c r="AB1586" s="22"/>
      <c r="AC1586" s="1">
        <v>1</v>
      </c>
      <c r="AD1586" s="9">
        <v>0</v>
      </c>
      <c r="AE1586" s="2">
        <v>0</v>
      </c>
      <c r="AF1586" s="9">
        <f t="shared" ref="AF1586" si="9156">$B1586*$AE$9</f>
        <v>3.6805326000000003</v>
      </c>
      <c r="AH1586" s="1">
        <f t="shared" ref="AH1586" si="9157">X1586*AC1586+Z1586*AC1589-Y1586*AD1586-AA1586*AD1589</f>
        <v>5.7352551281613886</v>
      </c>
      <c r="AI1586" s="9">
        <f t="shared" ref="AI1586" si="9158">(X1586*AD1586+Y1586*AC1586+Z1586*AD1589+AA1586*AC1589)</f>
        <v>0</v>
      </c>
      <c r="AJ1586" s="2">
        <f t="shared" ref="AJ1586" si="9159">X1586*AE1586+Z1586*AE1589-Y1586*AF1586-AA1586*AF1589</f>
        <v>0</v>
      </c>
      <c r="AK1586" s="8">
        <f t="shared" ref="AK1586" si="9160">(X1586*AF1586+Y1586*AE1586+Z1586*AF1589+AA1586*AE1589)</f>
        <v>20.246297510159042</v>
      </c>
      <c r="AM1586" s="18">
        <v>1</v>
      </c>
      <c r="AN1586" s="25">
        <v>0</v>
      </c>
      <c r="AO1586" s="14">
        <v>0</v>
      </c>
      <c r="AP1586" s="24">
        <v>0</v>
      </c>
      <c r="AR1586" s="1">
        <f t="shared" ref="AR1586" si="9161">AH1586*AM1586+AJ1586*AM1589-AI1586*AN1586-AK1586*AN1589</f>
        <v>5.7352551281613886</v>
      </c>
      <c r="AS1586" s="9">
        <f t="shared" ref="AS1586" si="9162">(AH1586*AN1586+AI1586*AM1586+AJ1586*AN1589+AK1586*AM1589)</f>
        <v>20.246297510159042</v>
      </c>
      <c r="AT1586" s="2">
        <f t="shared" ref="AT1586" si="9163">AH1586*AO1586+AJ1586*AO1589-AI1586*AP1586-AK1586*AP1589</f>
        <v>0</v>
      </c>
      <c r="AU1586" s="8">
        <f t="shared" ref="AU1586" si="9164">(AH1586*AP1586+AI1586*AO1586+AJ1586*AP1589+AK1586*AO1589)</f>
        <v>20.246297510159042</v>
      </c>
      <c r="AW1586" s="30">
        <f t="shared" ref="AW1586" si="9165">20*LOG(((1+$AN$9)/$AN$9)/((AR1586+AR1589)^2+(AS1586+AS1589)^2)^0.5)</f>
        <v>-31.715861316366517</v>
      </c>
      <c r="AY1586" s="137">
        <f t="shared" ref="AY1586" si="9166">((AR1586^2+AS1586^2)^0.5)/((AR1589^2+AS1589^2)^0.5)</f>
        <v>0.2839166902524381</v>
      </c>
      <c r="AZ1586" s="13"/>
      <c r="BA1586" s="36"/>
      <c r="BB1586" s="36"/>
      <c r="BC1586" s="36"/>
      <c r="BD1586" s="36"/>
    </row>
    <row r="1587" spans="2:56" ht="18.600000000000001" customHeight="1" thickBot="1">
      <c r="D1587" s="3"/>
      <c r="G1587" s="4"/>
      <c r="I1587" s="3"/>
      <c r="L1587" s="4"/>
      <c r="N1587" s="3"/>
      <c r="Q1587" s="4"/>
      <c r="S1587" s="3"/>
      <c r="V1587" s="4"/>
      <c r="X1587" s="3"/>
      <c r="AA1587" s="4"/>
      <c r="AC1587" s="3"/>
      <c r="AF1587" s="4"/>
      <c r="AH1587" s="3"/>
      <c r="AK1587" s="4"/>
      <c r="AM1587" s="18"/>
      <c r="AN1587" s="14"/>
      <c r="AO1587" s="14"/>
      <c r="AP1587" s="19"/>
      <c r="AR1587" s="3"/>
      <c r="AU1587" s="4"/>
      <c r="AY1587" s="138"/>
      <c r="AZ1587" s="13"/>
      <c r="BA1587" s="36"/>
      <c r="BB1587" s="36"/>
      <c r="BC1587" s="36"/>
      <c r="BD1587" s="36"/>
    </row>
    <row r="1588" spans="2:56" ht="18.600000000000001" customHeight="1" thickBot="1">
      <c r="D1588" s="216" t="s">
        <v>87</v>
      </c>
      <c r="E1588" s="217"/>
      <c r="F1588" s="218" t="s">
        <v>88</v>
      </c>
      <c r="G1588" s="219"/>
      <c r="H1588" s="207"/>
      <c r="I1588" s="216" t="s">
        <v>89</v>
      </c>
      <c r="J1588" s="217"/>
      <c r="K1588" s="218" t="s">
        <v>90</v>
      </c>
      <c r="L1588" s="219"/>
      <c r="N1588" s="208" t="s">
        <v>7</v>
      </c>
      <c r="O1588" s="209"/>
      <c r="P1588" s="210" t="s">
        <v>8</v>
      </c>
      <c r="Q1588" s="211"/>
      <c r="S1588" s="216" t="s">
        <v>91</v>
      </c>
      <c r="T1588" s="217"/>
      <c r="U1588" s="218" t="s">
        <v>92</v>
      </c>
      <c r="V1588" s="219"/>
      <c r="W1588" s="22"/>
      <c r="X1588" s="208" t="s">
        <v>93</v>
      </c>
      <c r="Y1588" s="209"/>
      <c r="Z1588" s="210" t="s">
        <v>94</v>
      </c>
      <c r="AA1588" s="211"/>
      <c r="AB1588" s="22"/>
      <c r="AC1588" s="216" t="s">
        <v>3</v>
      </c>
      <c r="AD1588" s="217"/>
      <c r="AE1588" s="218" t="s">
        <v>2</v>
      </c>
      <c r="AF1588" s="219"/>
      <c r="AG1588" s="22"/>
      <c r="AH1588" s="208" t="s">
        <v>95</v>
      </c>
      <c r="AI1588" s="209"/>
      <c r="AJ1588" s="210" t="s">
        <v>96</v>
      </c>
      <c r="AK1588" s="211"/>
      <c r="AL1588" s="22"/>
      <c r="AM1588" s="216" t="s">
        <v>97</v>
      </c>
      <c r="AN1588" s="217"/>
      <c r="AO1588" s="218" t="s">
        <v>98</v>
      </c>
      <c r="AP1588" s="219"/>
      <c r="AR1588" s="208" t="s">
        <v>99</v>
      </c>
      <c r="AS1588" s="209"/>
      <c r="AT1588" s="210" t="s">
        <v>100</v>
      </c>
      <c r="AU1588" s="211"/>
      <c r="AW1588" s="48" t="s">
        <v>10</v>
      </c>
      <c r="AY1588" s="139" t="s">
        <v>47</v>
      </c>
      <c r="AZ1588" s="13"/>
      <c r="BA1588" s="36"/>
      <c r="BB1588" s="36"/>
      <c r="BC1588" s="36"/>
      <c r="BD1588" s="36"/>
    </row>
    <row r="1589" spans="2:56" ht="18.600000000000001" customHeight="1" thickTop="1" thickBot="1">
      <c r="D1589" s="1">
        <v>0</v>
      </c>
      <c r="E1589" s="8">
        <f t="shared" ref="E1589" si="9167">$E$9*$B1586</f>
        <v>2.5728634000000001</v>
      </c>
      <c r="F1589" s="2">
        <v>1</v>
      </c>
      <c r="G1589" s="8">
        <v>0</v>
      </c>
      <c r="I1589" s="1">
        <v>0</v>
      </c>
      <c r="J1589" s="9">
        <v>0</v>
      </c>
      <c r="K1589" s="2">
        <v>1</v>
      </c>
      <c r="L1589" s="8">
        <v>0</v>
      </c>
      <c r="N1589" s="1">
        <f t="shared" ref="N1589" si="9168">D1589*I1586+F1589*I1589-E1589*J1586-G1589*J1589</f>
        <v>0</v>
      </c>
      <c r="O1589" s="9">
        <f t="shared" ref="O1589" si="9169">(D1589*J1586+E1589*I1586+F1589*J1589+G1589*I1589)</f>
        <v>2.5728634000000001</v>
      </c>
      <c r="P1589" s="2">
        <f t="shared" ref="P1589" si="9170">D1589*K1586+F1589*K1589-E1589*L1586-G1589*L1589</f>
        <v>3.2190842839024065</v>
      </c>
      <c r="Q1589" s="8">
        <f t="shared" ref="Q1589" si="9171">(D1589*L1586+E1589*K1586+F1589*L1589+G1589*K1589)</f>
        <v>0</v>
      </c>
      <c r="S1589" s="1">
        <v>0</v>
      </c>
      <c r="T1589" s="8">
        <f t="shared" ref="T1589" si="9172">$T$9*$B1586</f>
        <v>5.4901765999999999</v>
      </c>
      <c r="U1589" s="2">
        <v>1</v>
      </c>
      <c r="V1589" s="8">
        <v>0</v>
      </c>
      <c r="X1589" s="1">
        <f t="shared" ref="X1589" si="9173">N1589*S1586+P1589*S1589-O1589*T1586-Q1589*T1589</f>
        <v>0</v>
      </c>
      <c r="Y1589" s="9">
        <f t="shared" ref="Y1589" si="9174">(N1589*T1586+O1589*S1586+P1589*T1589+Q1589*S1589)</f>
        <v>20.246204608908748</v>
      </c>
      <c r="Z1589" s="2">
        <f t="shared" ref="Z1589" si="9175">N1589*U1586+P1589*U1589-O1589*V1586-Q1589*V1589</f>
        <v>3.2190842839024065</v>
      </c>
      <c r="AA1589" s="8">
        <f t="shared" ref="AA1589" si="9176">(N1589*V1586+O1589*U1586+P1589*V1589+Q1589*U1589)</f>
        <v>0</v>
      </c>
      <c r="AB1589" s="22"/>
      <c r="AC1589" s="1">
        <v>0</v>
      </c>
      <c r="AD1589" s="9">
        <v>0</v>
      </c>
      <c r="AE1589" s="2">
        <v>1</v>
      </c>
      <c r="AF1589" s="8">
        <v>0</v>
      </c>
      <c r="AH1589" s="1">
        <f t="shared" ref="AH1589" si="9177">X1589*AC1586+Z1589*AC1589-Y1589*AD1586-AA1589*AD1589</f>
        <v>0</v>
      </c>
      <c r="AI1589" s="9">
        <f t="shared" ref="AI1589" si="9178">(X1589*AD1586+Y1589*AC1586+Z1589*AD1589+AA1589*AC1589)</f>
        <v>20.246204608908748</v>
      </c>
      <c r="AJ1589" s="2">
        <f t="shared" ref="AJ1589" si="9179">X1589*AE1586+Z1589*AE1589-Y1589*AF1586-AA1589*AF1589</f>
        <v>-71.297731805456493</v>
      </c>
      <c r="AK1589" s="8">
        <f t="shared" ref="AK1589" si="9180">(X1589*AF1586+Y1589*AE1586+Z1589*AF1589+AA1589*AE1589)</f>
        <v>0</v>
      </c>
      <c r="AM1589" s="20">
        <f t="shared" ref="AM1589" si="9181">1/$AN$9</f>
        <v>1</v>
      </c>
      <c r="AN1589" s="27">
        <v>0</v>
      </c>
      <c r="AO1589" s="21">
        <v>1</v>
      </c>
      <c r="AP1589" s="26">
        <v>0</v>
      </c>
      <c r="AR1589" s="1">
        <f t="shared" ref="AR1589" si="9182">AH1589*AM1586+AJ1589*AM1589-AI1589*AN1586-AK1589*AN1589</f>
        <v>-71.297731805456493</v>
      </c>
      <c r="AS1589" s="9">
        <f t="shared" ref="AS1589" si="9183">(AH1589*AN1586+AI1589*AM1586+AJ1589*AN1589+AK1589*AM1589)</f>
        <v>20.246204608908748</v>
      </c>
      <c r="AT1589" s="2">
        <f t="shared" ref="AT1589" si="9184">AH1589*AO1586+AJ1589*AO1589-AI1589*AP1586-AK1589*AP1589</f>
        <v>-71.297731805456493</v>
      </c>
      <c r="AU1589" s="8">
        <f t="shared" ref="AU1589" si="9185">(AH1589*AP1586+AI1589*AO1586+AJ1589*AP1589+AK1589*AO1589)</f>
        <v>0</v>
      </c>
      <c r="AW1589" s="49">
        <f t="shared" ref="AW1589" si="9186">(180/PI())*ATAN(-1*(AS1586/AR1586))</f>
        <v>-74.18393875284805</v>
      </c>
      <c r="AY1589" s="140">
        <f t="shared" ref="AY1589" si="9187">20*LOG(((1-(10^(AW1586/20)^2)*(1-((1-AY1586)/(1+AY1586))^2))^0.5))</f>
        <v>-2.0159334838367477E-3</v>
      </c>
      <c r="AZ1589" s="13"/>
      <c r="BA1589" s="36"/>
      <c r="BB1589" s="36"/>
      <c r="BC1589" s="36"/>
      <c r="BD1589" s="36"/>
    </row>
    <row r="1590" spans="2:56" ht="18.600000000000001" customHeight="1">
      <c r="AY1590" s="37"/>
    </row>
    <row r="1591" spans="2:56" ht="18.600000000000001" customHeight="1" thickBot="1">
      <c r="D1591" s="22" t="s">
        <v>60</v>
      </c>
      <c r="E1591" s="22"/>
      <c r="F1591" s="22"/>
      <c r="G1591" s="22"/>
      <c r="H1591" s="22"/>
      <c r="I1591" s="22" t="s">
        <v>61</v>
      </c>
      <c r="J1591" s="22"/>
      <c r="K1591" s="22"/>
      <c r="L1591" s="22"/>
      <c r="M1591" s="23"/>
      <c r="N1591" s="23"/>
      <c r="O1591" s="28" t="s">
        <v>62</v>
      </c>
      <c r="P1591" s="23"/>
      <c r="Q1591" s="23"/>
      <c r="R1591" s="23"/>
      <c r="S1591" s="22"/>
      <c r="T1591" s="22" t="s">
        <v>63</v>
      </c>
      <c r="U1591" s="23"/>
      <c r="V1591" s="23"/>
      <c r="W1591" s="23"/>
      <c r="X1591" s="23"/>
      <c r="Y1591" s="28" t="s">
        <v>64</v>
      </c>
      <c r="Z1591" s="23"/>
      <c r="AA1591" s="23"/>
      <c r="AB1591" s="23"/>
      <c r="AC1591" s="28" t="s">
        <v>65</v>
      </c>
      <c r="AD1591" s="22"/>
      <c r="AE1591" s="22"/>
      <c r="AF1591" s="22"/>
      <c r="AG1591" s="22"/>
      <c r="AH1591" s="23"/>
      <c r="AI1591" s="28" t="s">
        <v>66</v>
      </c>
      <c r="AJ1591" s="23"/>
      <c r="AK1591" s="23"/>
      <c r="AL1591" s="22"/>
      <c r="AM1591" s="28" t="s">
        <v>67</v>
      </c>
      <c r="AN1591" s="22"/>
      <c r="AO1591" s="23"/>
      <c r="AP1591" s="23"/>
      <c r="AQ1591" s="23"/>
      <c r="AR1591" s="23"/>
      <c r="AS1591" s="28" t="s">
        <v>68</v>
      </c>
      <c r="AT1591" s="23"/>
      <c r="AU1591" s="23"/>
    </row>
    <row r="1592" spans="2:56" ht="18.600000000000001" customHeight="1" thickBot="1">
      <c r="B1592" s="11"/>
      <c r="D1592" s="212" t="s">
        <v>69</v>
      </c>
      <c r="E1592" s="213"/>
      <c r="F1592" s="214" t="s">
        <v>70</v>
      </c>
      <c r="G1592" s="215"/>
      <c r="H1592" s="207"/>
      <c r="I1592" s="212" t="s">
        <v>71</v>
      </c>
      <c r="J1592" s="213"/>
      <c r="K1592" s="214" t="s">
        <v>72</v>
      </c>
      <c r="L1592" s="215"/>
      <c r="M1592" s="23"/>
      <c r="N1592" s="208" t="s">
        <v>73</v>
      </c>
      <c r="O1592" s="209"/>
      <c r="P1592" s="210" t="s">
        <v>74</v>
      </c>
      <c r="Q1592" s="211"/>
      <c r="R1592" s="23"/>
      <c r="S1592" s="212" t="s">
        <v>75</v>
      </c>
      <c r="T1592" s="213"/>
      <c r="U1592" s="214" t="s">
        <v>76</v>
      </c>
      <c r="V1592" s="215"/>
      <c r="W1592" s="22"/>
      <c r="X1592" s="208" t="s">
        <v>77</v>
      </c>
      <c r="Y1592" s="209"/>
      <c r="Z1592" s="210" t="s">
        <v>78</v>
      </c>
      <c r="AA1592" s="211"/>
      <c r="AB1592" s="22"/>
      <c r="AC1592" s="212" t="s">
        <v>79</v>
      </c>
      <c r="AD1592" s="213"/>
      <c r="AE1592" s="214" t="s">
        <v>80</v>
      </c>
      <c r="AF1592" s="215"/>
      <c r="AG1592" s="22"/>
      <c r="AH1592" s="208" t="s">
        <v>81</v>
      </c>
      <c r="AI1592" s="209"/>
      <c r="AJ1592" s="210" t="s">
        <v>82</v>
      </c>
      <c r="AK1592" s="211"/>
      <c r="AL1592" s="22"/>
      <c r="AM1592" s="212" t="s">
        <v>83</v>
      </c>
      <c r="AN1592" s="213"/>
      <c r="AO1592" s="214" t="s">
        <v>84</v>
      </c>
      <c r="AP1592" s="215"/>
      <c r="AQ1592" s="23"/>
      <c r="AR1592" s="208" t="s">
        <v>85</v>
      </c>
      <c r="AS1592" s="209"/>
      <c r="AT1592" s="210" t="s">
        <v>86</v>
      </c>
      <c r="AU1592" s="211"/>
      <c r="AW1592" s="29" t="s">
        <v>4</v>
      </c>
      <c r="AY1592" s="136" t="s">
        <v>46</v>
      </c>
      <c r="AZ1592" s="13"/>
      <c r="BA1592" s="36"/>
      <c r="BB1592" s="36"/>
      <c r="BC1592" s="36"/>
      <c r="BD1592" s="36"/>
    </row>
    <row r="1593" spans="2:56" ht="18.600000000000001" customHeight="1" thickTop="1" thickBot="1">
      <c r="B1593" s="40">
        <v>4.5599999999999996</v>
      </c>
      <c r="D1593" s="1">
        <v>1</v>
      </c>
      <c r="E1593" s="7">
        <v>0</v>
      </c>
      <c r="F1593" s="2">
        <v>0</v>
      </c>
      <c r="G1593" s="8">
        <v>0</v>
      </c>
      <c r="I1593" s="1">
        <v>1</v>
      </c>
      <c r="J1593" s="9">
        <v>0</v>
      </c>
      <c r="K1593" s="2">
        <v>0</v>
      </c>
      <c r="L1593" s="9">
        <f t="shared" ref="L1593" si="9188">IF(0=(1-$J$9*$K$9*$B1593^2),10^14,$B1593*$K$9/(1-$J$9*$K$9*$B1593^2))</f>
        <v>-0.85723643418625406</v>
      </c>
      <c r="N1593" s="1">
        <f t="shared" ref="N1593" si="9189">D1593*I1593+F1593*I1596-E1593*J1593-G1593*J1596</f>
        <v>1</v>
      </c>
      <c r="O1593" s="9">
        <f t="shared" ref="O1593" si="9190">(D1593*J1593+E1593*I1593+F1593*J1596+G1593*I1596)</f>
        <v>0</v>
      </c>
      <c r="P1593" s="2">
        <f t="shared" ref="P1593" si="9191">D1593*K1593+F1593*K1596-E1593*L1593-G1593*L1596</f>
        <v>0</v>
      </c>
      <c r="Q1593" s="8">
        <f t="shared" ref="Q1593" si="9192">(D1593*L1593+E1593*K1593+F1593*L1596+G1593*K1596)</f>
        <v>-0.85723643418625406</v>
      </c>
      <c r="S1593" s="1">
        <v>1</v>
      </c>
      <c r="T1593" s="7">
        <v>0</v>
      </c>
      <c r="U1593" s="2">
        <v>0</v>
      </c>
      <c r="V1593" s="8">
        <v>0</v>
      </c>
      <c r="X1593" s="1">
        <f t="shared" ref="X1593" si="9193">N1593*S1593+P1593*S1596-O1593*T1593-Q1593*T1596</f>
        <v>5.7271123605867533</v>
      </c>
      <c r="Y1593" s="9">
        <f t="shared" ref="Y1593" si="9194">(N1593*T1593+O1593*S1593+P1593*T1596+Q1593*S1596)</f>
        <v>0</v>
      </c>
      <c r="Z1593" s="2">
        <f t="shared" ref="Z1593" si="9195">N1593*U1593+P1593*U1596-O1593*V1593-Q1593*V1596</f>
        <v>0</v>
      </c>
      <c r="AA1593" s="8">
        <f t="shared" ref="AA1593" si="9196">(N1593*V1593+O1593*U1593+P1593*V1596+Q1593*U1596)</f>
        <v>-0.85723643418625406</v>
      </c>
      <c r="AB1593" s="22"/>
      <c r="AC1593" s="1">
        <v>1</v>
      </c>
      <c r="AD1593" s="9">
        <v>0</v>
      </c>
      <c r="AE1593" s="2">
        <v>0</v>
      </c>
      <c r="AF1593" s="9">
        <f t="shared" ref="AF1593" si="9197">$B1593*$AE$9</f>
        <v>3.6967463999999999</v>
      </c>
      <c r="AH1593" s="1">
        <f t="shared" ref="AH1593" si="9198">X1593*AC1593+Z1593*AC1596-Y1593*AD1593-AA1593*AD1596</f>
        <v>5.7271123605867533</v>
      </c>
      <c r="AI1593" s="9">
        <f t="shared" ref="AI1593" si="9199">(X1593*AD1593+Y1593*AC1593+Z1593*AD1596+AA1593*AC1596)</f>
        <v>0</v>
      </c>
      <c r="AJ1593" s="2">
        <f t="shared" ref="AJ1593" si="9200">X1593*AE1593+Z1593*AE1596-Y1593*AF1593-AA1593*AF1596</f>
        <v>0</v>
      </c>
      <c r="AK1593" s="8">
        <f t="shared" ref="AK1593" si="9201">(X1593*AF1593+Y1593*AE1593+Z1593*AF1596+AA1593*AE1596)</f>
        <v>20.314445567208328</v>
      </c>
      <c r="AM1593" s="18">
        <v>1</v>
      </c>
      <c r="AN1593" s="25">
        <v>0</v>
      </c>
      <c r="AO1593" s="14">
        <v>0</v>
      </c>
      <c r="AP1593" s="24">
        <v>0</v>
      </c>
      <c r="AR1593" s="1">
        <f t="shared" ref="AR1593" si="9202">AH1593*AM1593+AJ1593*AM1596-AI1593*AN1593-AK1593*AN1596</f>
        <v>5.7271123605867533</v>
      </c>
      <c r="AS1593" s="9">
        <f t="shared" ref="AS1593" si="9203">(AH1593*AN1593+AI1593*AM1593+AJ1593*AN1596+AK1593*AM1596)</f>
        <v>20.314445567208328</v>
      </c>
      <c r="AT1593" s="2">
        <f t="shared" ref="AT1593" si="9204">AH1593*AO1593+AJ1593*AO1596-AI1593*AP1593-AK1593*AP1596</f>
        <v>0</v>
      </c>
      <c r="AU1593" s="8">
        <f t="shared" ref="AU1593" si="9205">(AH1593*AP1593+AI1593*AO1593+AJ1593*AP1596+AK1593*AO1596)</f>
        <v>20.314445567208328</v>
      </c>
      <c r="AW1593" s="30">
        <f t="shared" ref="AW1593" si="9206">20*LOG(((1+$AN$9)/$AN$9)/((AR1593+AR1596)^2+(AS1593+AS1596)^2)^0.5)</f>
        <v>-31.780508625738445</v>
      </c>
      <c r="AY1593" s="137">
        <f t="shared" ref="AY1593" si="9207">((AR1593^2+AS1593^2)^0.5)/((AR1596^2+AS1596^2)^0.5)</f>
        <v>0.28255866691359449</v>
      </c>
      <c r="AZ1593" s="13"/>
      <c r="BA1593" s="36"/>
      <c r="BB1593" s="36"/>
      <c r="BC1593" s="36"/>
      <c r="BD1593" s="36"/>
    </row>
    <row r="1594" spans="2:56" ht="18.600000000000001" customHeight="1" thickBot="1">
      <c r="D1594" s="3"/>
      <c r="G1594" s="4"/>
      <c r="I1594" s="3"/>
      <c r="L1594" s="4"/>
      <c r="N1594" s="3"/>
      <c r="Q1594" s="4"/>
      <c r="S1594" s="3"/>
      <c r="V1594" s="4"/>
      <c r="X1594" s="3"/>
      <c r="AA1594" s="4"/>
      <c r="AC1594" s="3"/>
      <c r="AF1594" s="4"/>
      <c r="AH1594" s="3"/>
      <c r="AK1594" s="4"/>
      <c r="AM1594" s="18"/>
      <c r="AN1594" s="14"/>
      <c r="AO1594" s="14"/>
      <c r="AP1594" s="19"/>
      <c r="AR1594" s="3"/>
      <c r="AU1594" s="4"/>
      <c r="AY1594" s="138"/>
      <c r="AZ1594" s="13"/>
      <c r="BA1594" s="36"/>
      <c r="BB1594" s="36"/>
      <c r="BC1594" s="36"/>
      <c r="BD1594" s="36"/>
    </row>
    <row r="1595" spans="2:56" ht="18.600000000000001" customHeight="1" thickBot="1">
      <c r="D1595" s="216" t="s">
        <v>87</v>
      </c>
      <c r="E1595" s="217"/>
      <c r="F1595" s="218" t="s">
        <v>88</v>
      </c>
      <c r="G1595" s="219"/>
      <c r="H1595" s="207"/>
      <c r="I1595" s="216" t="s">
        <v>89</v>
      </c>
      <c r="J1595" s="217"/>
      <c r="K1595" s="218" t="s">
        <v>90</v>
      </c>
      <c r="L1595" s="219"/>
      <c r="N1595" s="208" t="s">
        <v>7</v>
      </c>
      <c r="O1595" s="209"/>
      <c r="P1595" s="210" t="s">
        <v>8</v>
      </c>
      <c r="Q1595" s="211"/>
      <c r="S1595" s="216" t="s">
        <v>91</v>
      </c>
      <c r="T1595" s="217"/>
      <c r="U1595" s="218" t="s">
        <v>92</v>
      </c>
      <c r="V1595" s="219"/>
      <c r="W1595" s="22"/>
      <c r="X1595" s="208" t="s">
        <v>93</v>
      </c>
      <c r="Y1595" s="209"/>
      <c r="Z1595" s="210" t="s">
        <v>94</v>
      </c>
      <c r="AA1595" s="211"/>
      <c r="AB1595" s="22"/>
      <c r="AC1595" s="216" t="s">
        <v>3</v>
      </c>
      <c r="AD1595" s="217"/>
      <c r="AE1595" s="218" t="s">
        <v>2</v>
      </c>
      <c r="AF1595" s="219"/>
      <c r="AG1595" s="22"/>
      <c r="AH1595" s="208" t="s">
        <v>95</v>
      </c>
      <c r="AI1595" s="209"/>
      <c r="AJ1595" s="210" t="s">
        <v>96</v>
      </c>
      <c r="AK1595" s="211"/>
      <c r="AL1595" s="22"/>
      <c r="AM1595" s="216" t="s">
        <v>97</v>
      </c>
      <c r="AN1595" s="217"/>
      <c r="AO1595" s="218" t="s">
        <v>98</v>
      </c>
      <c r="AP1595" s="219"/>
      <c r="AR1595" s="208" t="s">
        <v>99</v>
      </c>
      <c r="AS1595" s="209"/>
      <c r="AT1595" s="210" t="s">
        <v>100</v>
      </c>
      <c r="AU1595" s="211"/>
      <c r="AW1595" s="48" t="s">
        <v>10</v>
      </c>
      <c r="AY1595" s="139" t="s">
        <v>47</v>
      </c>
      <c r="AZ1595" s="13"/>
      <c r="BA1595" s="36"/>
      <c r="BB1595" s="36"/>
      <c r="BC1595" s="36"/>
      <c r="BD1595" s="36"/>
    </row>
    <row r="1596" spans="2:56" ht="18.600000000000001" customHeight="1" thickTop="1" thickBot="1">
      <c r="D1596" s="1">
        <v>0</v>
      </c>
      <c r="E1596" s="8">
        <f t="shared" ref="E1596" si="9208">$E$9*$B1593</f>
        <v>2.5841976</v>
      </c>
      <c r="F1596" s="2">
        <v>1</v>
      </c>
      <c r="G1596" s="8">
        <v>0</v>
      </c>
      <c r="I1596" s="1">
        <v>0</v>
      </c>
      <c r="J1596" s="9">
        <v>0</v>
      </c>
      <c r="K1596" s="2">
        <v>1</v>
      </c>
      <c r="L1596" s="8">
        <v>0</v>
      </c>
      <c r="N1596" s="1">
        <f t="shared" ref="N1596" si="9209">D1596*I1593+F1596*I1596-E1596*J1593-G1596*J1596</f>
        <v>0</v>
      </c>
      <c r="O1596" s="9">
        <f t="shared" ref="O1596" si="9210">(D1596*J1593+E1596*I1593+F1596*J1596+G1596*I1596)</f>
        <v>2.5841976</v>
      </c>
      <c r="P1596" s="2">
        <f t="shared" ref="P1596" si="9211">D1596*K1593+F1596*K1596-E1596*L1593-G1596*L1596</f>
        <v>3.2152683358566758</v>
      </c>
      <c r="Q1596" s="8">
        <f t="shared" ref="Q1596" si="9212">(D1596*L1593+E1596*K1593+F1596*L1596+G1596*K1596)</f>
        <v>0</v>
      </c>
      <c r="S1596" s="1">
        <v>0</v>
      </c>
      <c r="T1596" s="8">
        <f t="shared" ref="T1596" si="9213">$T$9*$B1593</f>
        <v>5.5143623999999996</v>
      </c>
      <c r="U1596" s="2">
        <v>1</v>
      </c>
      <c r="V1596" s="8">
        <v>0</v>
      </c>
      <c r="X1596" s="1">
        <f t="shared" ref="X1596" si="9214">N1596*S1593+P1596*S1596-O1596*T1593-Q1596*T1596</f>
        <v>0</v>
      </c>
      <c r="Y1596" s="9">
        <f t="shared" ref="Y1596" si="9215">(N1596*T1593+O1596*S1593+P1596*T1596+Q1596*S1596)</f>
        <v>20.314352417158624</v>
      </c>
      <c r="Z1596" s="2">
        <f t="shared" ref="Z1596" si="9216">N1596*U1593+P1596*U1596-O1596*V1593-Q1596*V1596</f>
        <v>3.2152683358566758</v>
      </c>
      <c r="AA1596" s="8">
        <f t="shared" ref="AA1596" si="9217">(N1596*V1593+O1596*U1593+P1596*V1596+Q1596*U1596)</f>
        <v>0</v>
      </c>
      <c r="AB1596" s="22"/>
      <c r="AC1596" s="1">
        <v>0</v>
      </c>
      <c r="AD1596" s="9">
        <v>0</v>
      </c>
      <c r="AE1596" s="2">
        <v>1</v>
      </c>
      <c r="AF1596" s="8">
        <v>0</v>
      </c>
      <c r="AH1596" s="1">
        <f t="shared" ref="AH1596" si="9218">X1596*AC1593+Z1596*AC1596-Y1596*AD1593-AA1596*AD1596</f>
        <v>0</v>
      </c>
      <c r="AI1596" s="9">
        <f t="shared" ref="AI1596" si="9219">(X1596*AD1593+Y1596*AC1593+Z1596*AD1596+AA1596*AC1596)</f>
        <v>20.314352417158624</v>
      </c>
      <c r="AJ1596" s="2">
        <f t="shared" ref="AJ1596" si="9220">X1596*AE1593+Z1596*AE1596-Y1596*AF1593-AA1596*AF1596</f>
        <v>-71.881740830605764</v>
      </c>
      <c r="AK1596" s="8">
        <f t="shared" ref="AK1596" si="9221">(X1596*AF1593+Y1596*AE1593+Z1596*AF1596+AA1596*AE1596)</f>
        <v>0</v>
      </c>
      <c r="AM1596" s="20">
        <f t="shared" ref="AM1596" si="9222">1/$AN$9</f>
        <v>1</v>
      </c>
      <c r="AN1596" s="27">
        <v>0</v>
      </c>
      <c r="AO1596" s="21">
        <v>1</v>
      </c>
      <c r="AP1596" s="26">
        <v>0</v>
      </c>
      <c r="AR1596" s="1">
        <f t="shared" ref="AR1596" si="9223">AH1596*AM1593+AJ1596*AM1596-AI1596*AN1593-AK1596*AN1596</f>
        <v>-71.881740830605764</v>
      </c>
      <c r="AS1596" s="9">
        <f t="shared" ref="AS1596" si="9224">(AH1596*AN1593+AI1596*AM1593+AJ1596*AN1596+AK1596*AM1596)</f>
        <v>20.314352417158624</v>
      </c>
      <c r="AT1596" s="2">
        <f t="shared" ref="AT1596" si="9225">AH1596*AO1593+AJ1596*AO1596-AI1596*AP1593-AK1596*AP1596</f>
        <v>-71.881740830605764</v>
      </c>
      <c r="AU1596" s="8">
        <f t="shared" ref="AU1596" si="9226">(AH1596*AP1593+AI1596*AO1593+AJ1596*AP1596+AK1596*AO1596)</f>
        <v>0</v>
      </c>
      <c r="AW1596" s="49">
        <f t="shared" ref="AW1596" si="9227">(180/PI())*ATAN(-1*(AS1593/AR1593))</f>
        <v>-74.255627320282841</v>
      </c>
      <c r="AY1596" s="140">
        <f t="shared" ref="AY1596" si="9228">20*LOG(((1-(10^(AW1593/20)^2)*(1-((1-AY1593)/(1+AY1593))^2))^0.5))</f>
        <v>-1.980827382866967E-3</v>
      </c>
      <c r="AZ1596" s="13"/>
      <c r="BA1596" s="36"/>
      <c r="BB1596" s="36"/>
      <c r="BC1596" s="36"/>
      <c r="BD1596" s="36"/>
    </row>
    <row r="1597" spans="2:56" ht="18.600000000000001" customHeight="1">
      <c r="AY1597" s="37"/>
    </row>
    <row r="1598" spans="2:56" ht="18.600000000000001" customHeight="1" thickBot="1">
      <c r="D1598" s="22" t="s">
        <v>60</v>
      </c>
      <c r="E1598" s="22"/>
      <c r="F1598" s="22"/>
      <c r="G1598" s="22"/>
      <c r="H1598" s="22"/>
      <c r="I1598" s="22" t="s">
        <v>61</v>
      </c>
      <c r="J1598" s="22"/>
      <c r="K1598" s="22"/>
      <c r="L1598" s="22"/>
      <c r="M1598" s="23"/>
      <c r="N1598" s="23"/>
      <c r="O1598" s="28" t="s">
        <v>62</v>
      </c>
      <c r="P1598" s="23"/>
      <c r="Q1598" s="23"/>
      <c r="R1598" s="23"/>
      <c r="S1598" s="22"/>
      <c r="T1598" s="22" t="s">
        <v>63</v>
      </c>
      <c r="U1598" s="23"/>
      <c r="V1598" s="23"/>
      <c r="W1598" s="23"/>
      <c r="X1598" s="23"/>
      <c r="Y1598" s="28" t="s">
        <v>64</v>
      </c>
      <c r="Z1598" s="23"/>
      <c r="AA1598" s="23"/>
      <c r="AB1598" s="23"/>
      <c r="AC1598" s="28" t="s">
        <v>65</v>
      </c>
      <c r="AD1598" s="22"/>
      <c r="AE1598" s="22"/>
      <c r="AF1598" s="22"/>
      <c r="AG1598" s="22"/>
      <c r="AH1598" s="23"/>
      <c r="AI1598" s="28" t="s">
        <v>66</v>
      </c>
      <c r="AJ1598" s="23"/>
      <c r="AK1598" s="23"/>
      <c r="AL1598" s="22"/>
      <c r="AM1598" s="28" t="s">
        <v>67</v>
      </c>
      <c r="AN1598" s="22"/>
      <c r="AO1598" s="23"/>
      <c r="AP1598" s="23"/>
      <c r="AQ1598" s="23"/>
      <c r="AR1598" s="23"/>
      <c r="AS1598" s="28" t="s">
        <v>68</v>
      </c>
      <c r="AT1598" s="23"/>
      <c r="AU1598" s="23"/>
    </row>
    <row r="1599" spans="2:56" ht="18.600000000000001" customHeight="1" thickBot="1">
      <c r="B1599" s="11"/>
      <c r="D1599" s="212" t="s">
        <v>69</v>
      </c>
      <c r="E1599" s="213"/>
      <c r="F1599" s="214" t="s">
        <v>70</v>
      </c>
      <c r="G1599" s="215"/>
      <c r="H1599" s="207"/>
      <c r="I1599" s="212" t="s">
        <v>71</v>
      </c>
      <c r="J1599" s="213"/>
      <c r="K1599" s="214" t="s">
        <v>72</v>
      </c>
      <c r="L1599" s="215"/>
      <c r="M1599" s="23"/>
      <c r="N1599" s="208" t="s">
        <v>73</v>
      </c>
      <c r="O1599" s="209"/>
      <c r="P1599" s="210" t="s">
        <v>74</v>
      </c>
      <c r="Q1599" s="211"/>
      <c r="R1599" s="23"/>
      <c r="S1599" s="212" t="s">
        <v>75</v>
      </c>
      <c r="T1599" s="213"/>
      <c r="U1599" s="214" t="s">
        <v>76</v>
      </c>
      <c r="V1599" s="215"/>
      <c r="W1599" s="22"/>
      <c r="X1599" s="208" t="s">
        <v>77</v>
      </c>
      <c r="Y1599" s="209"/>
      <c r="Z1599" s="210" t="s">
        <v>78</v>
      </c>
      <c r="AA1599" s="211"/>
      <c r="AB1599" s="22"/>
      <c r="AC1599" s="212" t="s">
        <v>79</v>
      </c>
      <c r="AD1599" s="213"/>
      <c r="AE1599" s="214" t="s">
        <v>80</v>
      </c>
      <c r="AF1599" s="215"/>
      <c r="AG1599" s="22"/>
      <c r="AH1599" s="208" t="s">
        <v>81</v>
      </c>
      <c r="AI1599" s="209"/>
      <c r="AJ1599" s="210" t="s">
        <v>82</v>
      </c>
      <c r="AK1599" s="211"/>
      <c r="AL1599" s="22"/>
      <c r="AM1599" s="212" t="s">
        <v>83</v>
      </c>
      <c r="AN1599" s="213"/>
      <c r="AO1599" s="214" t="s">
        <v>84</v>
      </c>
      <c r="AP1599" s="215"/>
      <c r="AQ1599" s="23"/>
      <c r="AR1599" s="208" t="s">
        <v>85</v>
      </c>
      <c r="AS1599" s="209"/>
      <c r="AT1599" s="210" t="s">
        <v>86</v>
      </c>
      <c r="AU1599" s="211"/>
      <c r="AW1599" s="29" t="s">
        <v>4</v>
      </c>
      <c r="AY1599" s="136" t="s">
        <v>46</v>
      </c>
      <c r="AZ1599" s="13"/>
      <c r="BA1599" s="36"/>
      <c r="BB1599" s="36"/>
      <c r="BC1599" s="36"/>
      <c r="BD1599" s="36"/>
    </row>
    <row r="1600" spans="2:56" ht="18.600000000000001" customHeight="1" thickTop="1" thickBot="1">
      <c r="B1600" s="40">
        <v>4.58</v>
      </c>
      <c r="D1600" s="1">
        <v>1</v>
      </c>
      <c r="E1600" s="7">
        <v>0</v>
      </c>
      <c r="F1600" s="2">
        <v>0</v>
      </c>
      <c r="G1600" s="8">
        <v>0</v>
      </c>
      <c r="I1600" s="1">
        <v>1</v>
      </c>
      <c r="J1600" s="9">
        <v>0</v>
      </c>
      <c r="K1600" s="2">
        <v>0</v>
      </c>
      <c r="L1600" s="9">
        <f t="shared" ref="L1600" si="9229">IF(0=(1-$J$9*$K$9*$B1600^2),10^14,$B1600*$K$9/(1-$J$9*$K$9*$B1600^2))</f>
        <v>-0.85204701210130385</v>
      </c>
      <c r="N1600" s="1">
        <f t="shared" ref="N1600" si="9230">D1600*I1600+F1600*I1603-E1600*J1600-G1600*J1603</f>
        <v>1</v>
      </c>
      <c r="O1600" s="9">
        <f t="shared" ref="O1600" si="9231">(D1600*J1600+E1600*I1600+F1600*J1603+G1600*I1603)</f>
        <v>0</v>
      </c>
      <c r="P1600" s="2">
        <f t="shared" ref="P1600" si="9232">D1600*K1600+F1600*K1603-E1600*L1600-G1600*L1603</f>
        <v>0</v>
      </c>
      <c r="Q1600" s="8">
        <f t="shared" ref="Q1600" si="9233">(D1600*L1600+E1600*K1600+F1600*L1603+G1600*K1603)</f>
        <v>-0.85204701210130385</v>
      </c>
      <c r="S1600" s="1">
        <v>1</v>
      </c>
      <c r="T1600" s="7">
        <v>0</v>
      </c>
      <c r="U1600" s="2">
        <v>0</v>
      </c>
      <c r="V1600" s="8">
        <v>0</v>
      </c>
      <c r="X1600" s="1">
        <f t="shared" ref="X1600" si="9234">N1600*S1600+P1600*S1603-O1600*T1600-Q1600*T1603</f>
        <v>5.719103445189055</v>
      </c>
      <c r="Y1600" s="9">
        <f t="shared" ref="Y1600" si="9235">(N1600*T1600+O1600*S1600+P1600*T1603+Q1600*S1603)</f>
        <v>0</v>
      </c>
      <c r="Z1600" s="2">
        <f t="shared" ref="Z1600" si="9236">N1600*U1600+P1600*U1603-O1600*V1600-Q1600*V1603</f>
        <v>0</v>
      </c>
      <c r="AA1600" s="8">
        <f t="shared" ref="AA1600" si="9237">(N1600*V1600+O1600*U1600+P1600*V1603+Q1600*U1603)</f>
        <v>-0.85204701210130385</v>
      </c>
      <c r="AB1600" s="22"/>
      <c r="AC1600" s="1">
        <v>1</v>
      </c>
      <c r="AD1600" s="9">
        <v>0</v>
      </c>
      <c r="AE1600" s="2">
        <v>0</v>
      </c>
      <c r="AF1600" s="9">
        <f t="shared" ref="AF1600" si="9238">$B1600*$AE$9</f>
        <v>3.7129602000000004</v>
      </c>
      <c r="AH1600" s="1">
        <f t="shared" ref="AH1600" si="9239">X1600*AC1600+Z1600*AC1603-Y1600*AD1600-AA1600*AD1603</f>
        <v>5.719103445189055</v>
      </c>
      <c r="AI1600" s="9">
        <f t="shared" ref="AI1600" si="9240">(X1600*AD1600+Y1600*AC1600+Z1600*AD1603+AA1600*AC1603)</f>
        <v>0</v>
      </c>
      <c r="AJ1600" s="2">
        <f t="shared" ref="AJ1600" si="9241">X1600*AE1600+Z1600*AE1603-Y1600*AF1600-AA1600*AF1603</f>
        <v>0</v>
      </c>
      <c r="AK1600" s="8">
        <f t="shared" ref="AK1600" si="9242">(X1600*AF1600+Y1600*AE1600+Z1600*AF1603+AA1600*AE1603)</f>
        <v>20.38275645956854</v>
      </c>
      <c r="AM1600" s="18">
        <v>1</v>
      </c>
      <c r="AN1600" s="25">
        <v>0</v>
      </c>
      <c r="AO1600" s="14">
        <v>0</v>
      </c>
      <c r="AP1600" s="24">
        <v>0</v>
      </c>
      <c r="AR1600" s="1">
        <f t="shared" ref="AR1600" si="9243">AH1600*AM1600+AJ1600*AM1603-AI1600*AN1600-AK1600*AN1603</f>
        <v>5.719103445189055</v>
      </c>
      <c r="AS1600" s="9">
        <f t="shared" ref="AS1600" si="9244">(AH1600*AN1600+AI1600*AM1600+AJ1600*AN1603+AK1600*AM1603)</f>
        <v>20.38275645956854</v>
      </c>
      <c r="AT1600" s="2">
        <f t="shared" ref="AT1600" si="9245">AH1600*AO1600+AJ1600*AO1603-AI1600*AP1600-AK1600*AP1603</f>
        <v>0</v>
      </c>
      <c r="AU1600" s="8">
        <f t="shared" ref="AU1600" si="9246">(AH1600*AP1600+AI1600*AO1600+AJ1600*AP1603+AK1600*AO1603)</f>
        <v>20.38275645956854</v>
      </c>
      <c r="AW1600" s="30">
        <f t="shared" ref="AW1600" si="9247">20*LOG(((1+$AN$9)/$AN$9)/((AR1600+AR1603)^2+(AS1600+AS1603)^2)^0.5)</f>
        <v>-31.844999003401501</v>
      </c>
      <c r="AY1600" s="137">
        <f t="shared" ref="AY1600" si="9248">((AR1600^2+AS1600^2)^0.5)/((AR1603^2+AS1603^2)^0.5)</f>
        <v>0.28121409137481002</v>
      </c>
      <c r="AZ1600" s="13"/>
      <c r="BA1600" s="36"/>
      <c r="BB1600" s="36"/>
      <c r="BC1600" s="36"/>
      <c r="BD1600" s="36"/>
    </row>
    <row r="1601" spans="2:56" ht="18.600000000000001" customHeight="1" thickBot="1">
      <c r="D1601" s="3"/>
      <c r="G1601" s="4"/>
      <c r="I1601" s="3"/>
      <c r="L1601" s="4"/>
      <c r="N1601" s="3"/>
      <c r="Q1601" s="4"/>
      <c r="S1601" s="3"/>
      <c r="V1601" s="4"/>
      <c r="X1601" s="3"/>
      <c r="AA1601" s="4"/>
      <c r="AC1601" s="3"/>
      <c r="AF1601" s="4"/>
      <c r="AH1601" s="3"/>
      <c r="AK1601" s="4"/>
      <c r="AM1601" s="18"/>
      <c r="AN1601" s="14"/>
      <c r="AO1601" s="14"/>
      <c r="AP1601" s="19"/>
      <c r="AR1601" s="3"/>
      <c r="AU1601" s="4"/>
      <c r="AY1601" s="138"/>
      <c r="AZ1601" s="13"/>
      <c r="BA1601" s="36"/>
      <c r="BB1601" s="36"/>
      <c r="BC1601" s="36"/>
      <c r="BD1601" s="36"/>
    </row>
    <row r="1602" spans="2:56" ht="18.600000000000001" customHeight="1" thickBot="1">
      <c r="D1602" s="216" t="s">
        <v>87</v>
      </c>
      <c r="E1602" s="217"/>
      <c r="F1602" s="218" t="s">
        <v>88</v>
      </c>
      <c r="G1602" s="219"/>
      <c r="H1602" s="207"/>
      <c r="I1602" s="216" t="s">
        <v>89</v>
      </c>
      <c r="J1602" s="217"/>
      <c r="K1602" s="218" t="s">
        <v>90</v>
      </c>
      <c r="L1602" s="219"/>
      <c r="N1602" s="208" t="s">
        <v>7</v>
      </c>
      <c r="O1602" s="209"/>
      <c r="P1602" s="210" t="s">
        <v>8</v>
      </c>
      <c r="Q1602" s="211"/>
      <c r="S1602" s="216" t="s">
        <v>91</v>
      </c>
      <c r="T1602" s="217"/>
      <c r="U1602" s="218" t="s">
        <v>92</v>
      </c>
      <c r="V1602" s="219"/>
      <c r="W1602" s="22"/>
      <c r="X1602" s="208" t="s">
        <v>93</v>
      </c>
      <c r="Y1602" s="209"/>
      <c r="Z1602" s="210" t="s">
        <v>94</v>
      </c>
      <c r="AA1602" s="211"/>
      <c r="AB1602" s="22"/>
      <c r="AC1602" s="216" t="s">
        <v>3</v>
      </c>
      <c r="AD1602" s="217"/>
      <c r="AE1602" s="218" t="s">
        <v>2</v>
      </c>
      <c r="AF1602" s="219"/>
      <c r="AG1602" s="22"/>
      <c r="AH1602" s="208" t="s">
        <v>95</v>
      </c>
      <c r="AI1602" s="209"/>
      <c r="AJ1602" s="210" t="s">
        <v>96</v>
      </c>
      <c r="AK1602" s="211"/>
      <c r="AL1602" s="22"/>
      <c r="AM1602" s="216" t="s">
        <v>97</v>
      </c>
      <c r="AN1602" s="217"/>
      <c r="AO1602" s="218" t="s">
        <v>98</v>
      </c>
      <c r="AP1602" s="219"/>
      <c r="AR1602" s="208" t="s">
        <v>99</v>
      </c>
      <c r="AS1602" s="209"/>
      <c r="AT1602" s="210" t="s">
        <v>100</v>
      </c>
      <c r="AU1602" s="211"/>
      <c r="AW1602" s="48" t="s">
        <v>10</v>
      </c>
      <c r="AY1602" s="139" t="s">
        <v>47</v>
      </c>
      <c r="AZ1602" s="13"/>
      <c r="BA1602" s="36"/>
      <c r="BB1602" s="36"/>
      <c r="BC1602" s="36"/>
      <c r="BD1602" s="36"/>
    </row>
    <row r="1603" spans="2:56" ht="18.600000000000001" customHeight="1" thickTop="1" thickBot="1">
      <c r="D1603" s="1">
        <v>0</v>
      </c>
      <c r="E1603" s="8">
        <f t="shared" ref="E1603" si="9249">$E$9*$B1600</f>
        <v>2.5955318000000003</v>
      </c>
      <c r="F1603" s="2">
        <v>1</v>
      </c>
      <c r="G1603" s="8">
        <v>0</v>
      </c>
      <c r="I1603" s="1">
        <v>0</v>
      </c>
      <c r="J1603" s="9">
        <v>0</v>
      </c>
      <c r="K1603" s="2">
        <v>1</v>
      </c>
      <c r="L1603" s="8">
        <v>0</v>
      </c>
      <c r="N1603" s="1">
        <f t="shared" ref="N1603" si="9250">D1603*I1600+F1603*I1603-E1603*J1600-G1603*J1603</f>
        <v>0</v>
      </c>
      <c r="O1603" s="9">
        <f t="shared" ref="O1603" si="9251">(D1603*J1600+E1603*I1600+F1603*J1603+G1603*I1603)</f>
        <v>2.5955318000000003</v>
      </c>
      <c r="P1603" s="2">
        <f t="shared" ref="P1603" si="9252">D1603*K1600+F1603*K1603-E1603*L1600-G1603*L1603</f>
        <v>3.2115151150039192</v>
      </c>
      <c r="Q1603" s="8">
        <f t="shared" ref="Q1603" si="9253">(D1603*L1600+E1603*K1600+F1603*L1603+G1603*K1603)</f>
        <v>0</v>
      </c>
      <c r="S1603" s="1">
        <v>0</v>
      </c>
      <c r="T1603" s="8">
        <f t="shared" ref="T1603" si="9254">$T$9*$B1600</f>
        <v>5.5385482000000001</v>
      </c>
      <c r="U1603" s="2">
        <v>1</v>
      </c>
      <c r="V1603" s="8">
        <v>0</v>
      </c>
      <c r="X1603" s="1">
        <f t="shared" ref="X1603" si="9255">N1603*S1600+P1603*S1603-O1603*T1600-Q1603*T1603</f>
        <v>0</v>
      </c>
      <c r="Y1603" s="9">
        <f t="shared" ref="Y1603" si="9256">(N1603*T1600+O1603*S1600+P1603*T1603+Q1603*S1603)</f>
        <v>20.38266305947775</v>
      </c>
      <c r="Z1603" s="2">
        <f t="shared" ref="Z1603" si="9257">N1603*U1600+P1603*U1603-O1603*V1600-Q1603*V1603</f>
        <v>3.2115151150039192</v>
      </c>
      <c r="AA1603" s="8">
        <f t="shared" ref="AA1603" si="9258">(N1603*V1600+O1603*U1600+P1603*V1603+Q1603*U1603)</f>
        <v>0</v>
      </c>
      <c r="AB1603" s="22"/>
      <c r="AC1603" s="1">
        <v>0</v>
      </c>
      <c r="AD1603" s="9">
        <v>0</v>
      </c>
      <c r="AE1603" s="2">
        <v>1</v>
      </c>
      <c r="AF1603" s="8">
        <v>0</v>
      </c>
      <c r="AH1603" s="1">
        <f t="shared" ref="AH1603" si="9259">X1603*AC1600+Z1603*AC1603-Y1603*AD1600-AA1603*AD1603</f>
        <v>0</v>
      </c>
      <c r="AI1603" s="9">
        <f t="shared" ref="AI1603" si="9260">(X1603*AD1600+Y1603*AC1600+Z1603*AD1603+AA1603*AC1603)</f>
        <v>20.38266305947775</v>
      </c>
      <c r="AJ1603" s="2">
        <f t="shared" ref="AJ1603" si="9261">X1603*AE1600+Z1603*AE1603-Y1603*AF1600-AA1603*AF1603</f>
        <v>-72.468501594847211</v>
      </c>
      <c r="AK1603" s="8">
        <f t="shared" ref="AK1603" si="9262">(X1603*AF1600+Y1603*AE1600+Z1603*AF1603+AA1603*AE1603)</f>
        <v>0</v>
      </c>
      <c r="AM1603" s="20">
        <f t="shared" ref="AM1603" si="9263">1/$AN$9</f>
        <v>1</v>
      </c>
      <c r="AN1603" s="27">
        <v>0</v>
      </c>
      <c r="AO1603" s="21">
        <v>1</v>
      </c>
      <c r="AP1603" s="26">
        <v>0</v>
      </c>
      <c r="AR1603" s="1">
        <f t="shared" ref="AR1603" si="9264">AH1603*AM1600+AJ1603*AM1603-AI1603*AN1600-AK1603*AN1603</f>
        <v>-72.468501594847211</v>
      </c>
      <c r="AS1603" s="9">
        <f t="shared" ref="AS1603" si="9265">(AH1603*AN1600+AI1603*AM1600+AJ1603*AN1603+AK1603*AM1603)</f>
        <v>20.38266305947775</v>
      </c>
      <c r="AT1603" s="2">
        <f t="shared" ref="AT1603" si="9266">AH1603*AO1600+AJ1603*AO1603-AI1603*AP1600-AK1603*AP1603</f>
        <v>-72.468501594847211</v>
      </c>
      <c r="AU1603" s="8">
        <f t="shared" ref="AU1603" si="9267">(AH1603*AP1600+AI1603*AO1600+AJ1603*AP1603+AK1603*AO1603)</f>
        <v>0</v>
      </c>
      <c r="AW1603" s="49">
        <f t="shared" ref="AW1603" si="9268">(180/PI())*ATAN(-1*(AS1600/AR1600))</f>
        <v>-74.326656878433894</v>
      </c>
      <c r="AY1603" s="140">
        <f t="shared" ref="AY1603" si="9269">20*LOG(((1-(10^(AW1600/20)^2)*(1-((1-AY1600)/(1+AY1600))^2))^0.5))</f>
        <v>-1.946414741784835E-3</v>
      </c>
      <c r="AZ1603" s="13"/>
      <c r="BA1603" s="36"/>
      <c r="BB1603" s="36"/>
      <c r="BC1603" s="36"/>
      <c r="BD1603" s="36"/>
    </row>
    <row r="1604" spans="2:56" ht="18.600000000000001" customHeight="1">
      <c r="AY1604" s="37"/>
    </row>
    <row r="1605" spans="2:56" ht="18.600000000000001" customHeight="1" thickBot="1">
      <c r="D1605" s="22" t="s">
        <v>60</v>
      </c>
      <c r="E1605" s="22"/>
      <c r="F1605" s="22"/>
      <c r="G1605" s="22"/>
      <c r="H1605" s="22"/>
      <c r="I1605" s="22" t="s">
        <v>61</v>
      </c>
      <c r="J1605" s="22"/>
      <c r="K1605" s="22"/>
      <c r="L1605" s="22"/>
      <c r="M1605" s="23"/>
      <c r="N1605" s="23"/>
      <c r="O1605" s="28" t="s">
        <v>62</v>
      </c>
      <c r="P1605" s="23"/>
      <c r="Q1605" s="23"/>
      <c r="R1605" s="23"/>
      <c r="S1605" s="22"/>
      <c r="T1605" s="22" t="s">
        <v>63</v>
      </c>
      <c r="U1605" s="23"/>
      <c r="V1605" s="23"/>
      <c r="W1605" s="23"/>
      <c r="X1605" s="23"/>
      <c r="Y1605" s="28" t="s">
        <v>64</v>
      </c>
      <c r="Z1605" s="23"/>
      <c r="AA1605" s="23"/>
      <c r="AB1605" s="23"/>
      <c r="AC1605" s="28" t="s">
        <v>65</v>
      </c>
      <c r="AD1605" s="22"/>
      <c r="AE1605" s="22"/>
      <c r="AF1605" s="22"/>
      <c r="AG1605" s="22"/>
      <c r="AH1605" s="23"/>
      <c r="AI1605" s="28" t="s">
        <v>66</v>
      </c>
      <c r="AJ1605" s="23"/>
      <c r="AK1605" s="23"/>
      <c r="AL1605" s="22"/>
      <c r="AM1605" s="28" t="s">
        <v>67</v>
      </c>
      <c r="AN1605" s="22"/>
      <c r="AO1605" s="23"/>
      <c r="AP1605" s="23"/>
      <c r="AQ1605" s="23"/>
      <c r="AR1605" s="23"/>
      <c r="AS1605" s="28" t="s">
        <v>68</v>
      </c>
      <c r="AT1605" s="23"/>
      <c r="AU1605" s="23"/>
    </row>
    <row r="1606" spans="2:56" ht="18.600000000000001" customHeight="1" thickBot="1">
      <c r="B1606" s="11"/>
      <c r="D1606" s="212" t="s">
        <v>69</v>
      </c>
      <c r="E1606" s="213"/>
      <c r="F1606" s="214" t="s">
        <v>70</v>
      </c>
      <c r="G1606" s="215"/>
      <c r="H1606" s="207"/>
      <c r="I1606" s="212" t="s">
        <v>71</v>
      </c>
      <c r="J1606" s="213"/>
      <c r="K1606" s="214" t="s">
        <v>72</v>
      </c>
      <c r="L1606" s="215"/>
      <c r="M1606" s="23"/>
      <c r="N1606" s="208" t="s">
        <v>73</v>
      </c>
      <c r="O1606" s="209"/>
      <c r="P1606" s="210" t="s">
        <v>74</v>
      </c>
      <c r="Q1606" s="211"/>
      <c r="R1606" s="23"/>
      <c r="S1606" s="212" t="s">
        <v>75</v>
      </c>
      <c r="T1606" s="213"/>
      <c r="U1606" s="214" t="s">
        <v>76</v>
      </c>
      <c r="V1606" s="215"/>
      <c r="W1606" s="22"/>
      <c r="X1606" s="208" t="s">
        <v>77</v>
      </c>
      <c r="Y1606" s="209"/>
      <c r="Z1606" s="210" t="s">
        <v>78</v>
      </c>
      <c r="AA1606" s="211"/>
      <c r="AB1606" s="22"/>
      <c r="AC1606" s="212" t="s">
        <v>79</v>
      </c>
      <c r="AD1606" s="213"/>
      <c r="AE1606" s="214" t="s">
        <v>80</v>
      </c>
      <c r="AF1606" s="215"/>
      <c r="AG1606" s="22"/>
      <c r="AH1606" s="208" t="s">
        <v>81</v>
      </c>
      <c r="AI1606" s="209"/>
      <c r="AJ1606" s="210" t="s">
        <v>82</v>
      </c>
      <c r="AK1606" s="211"/>
      <c r="AL1606" s="22"/>
      <c r="AM1606" s="212" t="s">
        <v>83</v>
      </c>
      <c r="AN1606" s="213"/>
      <c r="AO1606" s="214" t="s">
        <v>84</v>
      </c>
      <c r="AP1606" s="215"/>
      <c r="AQ1606" s="23"/>
      <c r="AR1606" s="208" t="s">
        <v>85</v>
      </c>
      <c r="AS1606" s="209"/>
      <c r="AT1606" s="210" t="s">
        <v>86</v>
      </c>
      <c r="AU1606" s="211"/>
      <c r="AW1606" s="29" t="s">
        <v>4</v>
      </c>
      <c r="AY1606" s="136" t="s">
        <v>46</v>
      </c>
      <c r="AZ1606" s="13"/>
      <c r="BA1606" s="36"/>
      <c r="BB1606" s="36"/>
      <c r="BC1606" s="36"/>
      <c r="BD1606" s="36"/>
    </row>
    <row r="1607" spans="2:56" ht="18.600000000000001" customHeight="1" thickTop="1" thickBot="1">
      <c r="B1607" s="40">
        <v>4.5999999999999996</v>
      </c>
      <c r="D1607" s="1">
        <v>1</v>
      </c>
      <c r="E1607" s="7">
        <v>0</v>
      </c>
      <c r="F1607" s="2">
        <v>0</v>
      </c>
      <c r="G1607" s="8">
        <v>0</v>
      </c>
      <c r="I1607" s="1">
        <v>1</v>
      </c>
      <c r="J1607" s="9">
        <v>0</v>
      </c>
      <c r="K1607" s="2">
        <v>0</v>
      </c>
      <c r="L1607" s="9">
        <f t="shared" ref="L1607" si="9270">IF(0=(1-$J$9*$K$9*$B1607^2),10^14,$B1607*$K$9/(1-$J$9*$K$9*$B1607^2))</f>
        <v>-0.84692622960859809</v>
      </c>
      <c r="N1607" s="1">
        <f t="shared" ref="N1607" si="9271">D1607*I1607+F1607*I1610-E1607*J1607-G1607*J1610</f>
        <v>1</v>
      </c>
      <c r="O1607" s="9">
        <f t="shared" ref="O1607" si="9272">(D1607*J1607+E1607*I1607+F1607*J1610+G1607*I1610)</f>
        <v>0</v>
      </c>
      <c r="P1607" s="2">
        <f t="shared" ref="P1607" si="9273">D1607*K1607+F1607*K1610-E1607*L1607-G1607*L1610</f>
        <v>0</v>
      </c>
      <c r="Q1607" s="8">
        <f t="shared" ref="Q1607" si="9274">(D1607*L1607+E1607*K1607+F1607*L1610+G1607*K1610)</f>
        <v>-0.84692622960859809</v>
      </c>
      <c r="S1607" s="1">
        <v>1</v>
      </c>
      <c r="T1607" s="7">
        <v>0</v>
      </c>
      <c r="U1607" s="2">
        <v>0</v>
      </c>
      <c r="V1607" s="8">
        <v>0</v>
      </c>
      <c r="X1607" s="1">
        <f t="shared" ref="X1607" si="9275">N1607*S1607+P1607*S1610-O1607*T1607-Q1607*T1610</f>
        <v>5.7112253329355553</v>
      </c>
      <c r="Y1607" s="9">
        <f t="shared" ref="Y1607" si="9276">(N1607*T1607+O1607*S1607+P1607*T1610+Q1607*S1610)</f>
        <v>0</v>
      </c>
      <c r="Z1607" s="2">
        <f t="shared" ref="Z1607" si="9277">N1607*U1607+P1607*U1610-O1607*V1607-Q1607*V1610</f>
        <v>0</v>
      </c>
      <c r="AA1607" s="8">
        <f t="shared" ref="AA1607" si="9278">(N1607*V1607+O1607*U1607+P1607*V1610+Q1607*U1610)</f>
        <v>-0.84692622960859809</v>
      </c>
      <c r="AB1607" s="22"/>
      <c r="AC1607" s="1">
        <v>1</v>
      </c>
      <c r="AD1607" s="9">
        <v>0</v>
      </c>
      <c r="AE1607" s="2">
        <v>0</v>
      </c>
      <c r="AF1607" s="9">
        <f t="shared" ref="AF1607" si="9279">$B1607*$AE$9</f>
        <v>3.729174</v>
      </c>
      <c r="AH1607" s="1">
        <f t="shared" ref="AH1607" si="9280">X1607*AC1607+Z1607*AC1610-Y1607*AD1607-AA1607*AD1610</f>
        <v>5.7112253329355553</v>
      </c>
      <c r="AI1607" s="9">
        <f t="shared" ref="AI1607" si="9281">(X1607*AD1607+Y1607*AC1607+Z1607*AD1610+AA1607*AC1610)</f>
        <v>0</v>
      </c>
      <c r="AJ1607" s="2">
        <f t="shared" ref="AJ1607" si="9282">X1607*AE1607+Z1607*AE1610-Y1607*AF1607-AA1607*AF1610</f>
        <v>0</v>
      </c>
      <c r="AK1607" s="8">
        <f t="shared" ref="AK1607" si="9283">(X1607*AF1607+Y1607*AE1607+Z1607*AF1610+AA1607*AE1610)</f>
        <v>20.451226790116017</v>
      </c>
      <c r="AM1607" s="18">
        <v>1</v>
      </c>
      <c r="AN1607" s="25">
        <v>0</v>
      </c>
      <c r="AO1607" s="14">
        <v>0</v>
      </c>
      <c r="AP1607" s="24">
        <v>0</v>
      </c>
      <c r="AR1607" s="1">
        <f t="shared" ref="AR1607" si="9284">AH1607*AM1607+AJ1607*AM1610-AI1607*AN1607-AK1607*AN1610</f>
        <v>5.7112253329355553</v>
      </c>
      <c r="AS1607" s="9">
        <f t="shared" ref="AS1607" si="9285">(AH1607*AN1607+AI1607*AM1607+AJ1607*AN1610+AK1607*AM1610)</f>
        <v>20.451226790116017</v>
      </c>
      <c r="AT1607" s="2">
        <f t="shared" ref="AT1607" si="9286">AH1607*AO1607+AJ1607*AO1610-AI1607*AP1607-AK1607*AP1610</f>
        <v>0</v>
      </c>
      <c r="AU1607" s="8">
        <f t="shared" ref="AU1607" si="9287">(AH1607*AP1607+AI1607*AO1607+AJ1607*AP1610+AK1607*AO1610)</f>
        <v>20.451226790116017</v>
      </c>
      <c r="AW1607" s="30">
        <f t="shared" ref="AW1607" si="9288">20*LOG(((1+$AN$9)/$AN$9)/((AR1607+AR1610)^2+(AS1607+AS1610)^2)^0.5)</f>
        <v>-31.909331686384395</v>
      </c>
      <c r="AY1607" s="137">
        <f t="shared" ref="AY1607" si="9289">((AR1607^2+AS1607^2)^0.5)/((AR1610^2+AS1610^2)^0.5)</f>
        <v>0.27988275794365808</v>
      </c>
      <c r="AZ1607" s="13"/>
      <c r="BA1607" s="36"/>
      <c r="BB1607" s="36"/>
      <c r="BC1607" s="36"/>
      <c r="BD1607" s="36"/>
    </row>
    <row r="1608" spans="2:56" ht="18.600000000000001" customHeight="1" thickBot="1">
      <c r="D1608" s="3"/>
      <c r="G1608" s="4"/>
      <c r="I1608" s="3"/>
      <c r="L1608" s="4"/>
      <c r="N1608" s="3"/>
      <c r="Q1608" s="4"/>
      <c r="S1608" s="3"/>
      <c r="V1608" s="4"/>
      <c r="X1608" s="3"/>
      <c r="AA1608" s="4"/>
      <c r="AC1608" s="3"/>
      <c r="AF1608" s="4"/>
      <c r="AH1608" s="3"/>
      <c r="AK1608" s="4"/>
      <c r="AM1608" s="18"/>
      <c r="AN1608" s="14"/>
      <c r="AO1608" s="14"/>
      <c r="AP1608" s="19"/>
      <c r="AR1608" s="3"/>
      <c r="AU1608" s="4"/>
      <c r="AY1608" s="138"/>
      <c r="AZ1608" s="13"/>
      <c r="BA1608" s="36"/>
      <c r="BB1608" s="36"/>
      <c r="BC1608" s="36"/>
      <c r="BD1608" s="36"/>
    </row>
    <row r="1609" spans="2:56" ht="18.600000000000001" customHeight="1" thickBot="1">
      <c r="D1609" s="216" t="s">
        <v>87</v>
      </c>
      <c r="E1609" s="217"/>
      <c r="F1609" s="218" t="s">
        <v>88</v>
      </c>
      <c r="G1609" s="219"/>
      <c r="H1609" s="207"/>
      <c r="I1609" s="216" t="s">
        <v>89</v>
      </c>
      <c r="J1609" s="217"/>
      <c r="K1609" s="218" t="s">
        <v>90</v>
      </c>
      <c r="L1609" s="219"/>
      <c r="N1609" s="208" t="s">
        <v>7</v>
      </c>
      <c r="O1609" s="209"/>
      <c r="P1609" s="210" t="s">
        <v>8</v>
      </c>
      <c r="Q1609" s="211"/>
      <c r="S1609" s="216" t="s">
        <v>91</v>
      </c>
      <c r="T1609" s="217"/>
      <c r="U1609" s="218" t="s">
        <v>92</v>
      </c>
      <c r="V1609" s="219"/>
      <c r="W1609" s="22"/>
      <c r="X1609" s="208" t="s">
        <v>93</v>
      </c>
      <c r="Y1609" s="209"/>
      <c r="Z1609" s="210" t="s">
        <v>94</v>
      </c>
      <c r="AA1609" s="211"/>
      <c r="AB1609" s="22"/>
      <c r="AC1609" s="216" t="s">
        <v>3</v>
      </c>
      <c r="AD1609" s="217"/>
      <c r="AE1609" s="218" t="s">
        <v>2</v>
      </c>
      <c r="AF1609" s="219"/>
      <c r="AG1609" s="22"/>
      <c r="AH1609" s="208" t="s">
        <v>95</v>
      </c>
      <c r="AI1609" s="209"/>
      <c r="AJ1609" s="210" t="s">
        <v>96</v>
      </c>
      <c r="AK1609" s="211"/>
      <c r="AL1609" s="22"/>
      <c r="AM1609" s="216" t="s">
        <v>97</v>
      </c>
      <c r="AN1609" s="217"/>
      <c r="AO1609" s="218" t="s">
        <v>98</v>
      </c>
      <c r="AP1609" s="219"/>
      <c r="AR1609" s="208" t="s">
        <v>99</v>
      </c>
      <c r="AS1609" s="209"/>
      <c r="AT1609" s="210" t="s">
        <v>100</v>
      </c>
      <c r="AU1609" s="211"/>
      <c r="AW1609" s="48" t="s">
        <v>10</v>
      </c>
      <c r="AY1609" s="139" t="s">
        <v>47</v>
      </c>
      <c r="AZ1609" s="13"/>
      <c r="BA1609" s="36"/>
      <c r="BB1609" s="36"/>
      <c r="BC1609" s="36"/>
      <c r="BD1609" s="36"/>
    </row>
    <row r="1610" spans="2:56" ht="18.600000000000001" customHeight="1" thickTop="1" thickBot="1">
      <c r="D1610" s="1">
        <v>0</v>
      </c>
      <c r="E1610" s="8">
        <f t="shared" ref="E1610" si="9290">$E$9*$B1607</f>
        <v>2.6068660000000001</v>
      </c>
      <c r="F1610" s="2">
        <v>1</v>
      </c>
      <c r="G1610" s="8">
        <v>0</v>
      </c>
      <c r="I1610" s="1">
        <v>0</v>
      </c>
      <c r="J1610" s="9">
        <v>0</v>
      </c>
      <c r="K1610" s="2">
        <v>1</v>
      </c>
      <c r="L1610" s="8">
        <v>0</v>
      </c>
      <c r="N1610" s="1">
        <f t="shared" ref="N1610" si="9291">D1610*I1607+F1610*I1610-E1610*J1607-G1610*J1610</f>
        <v>0</v>
      </c>
      <c r="O1610" s="9">
        <f t="shared" ref="O1610" si="9292">(D1610*J1607+E1610*I1607+F1610*J1610+G1610*I1610)</f>
        <v>2.6068660000000001</v>
      </c>
      <c r="P1610" s="2">
        <f t="shared" ref="P1610" si="9293">D1610*K1607+F1610*K1610-E1610*L1607-G1610*L1610</f>
        <v>3.2078231924748479</v>
      </c>
      <c r="Q1610" s="8">
        <f t="shared" ref="Q1610" si="9294">(D1610*L1607+E1610*K1607+F1610*L1610+G1610*K1610)</f>
        <v>0</v>
      </c>
      <c r="S1610" s="1">
        <v>0</v>
      </c>
      <c r="T1610" s="8">
        <f t="shared" ref="T1610" si="9295">$T$9*$B1607</f>
        <v>5.5627339999999998</v>
      </c>
      <c r="U1610" s="2">
        <v>1</v>
      </c>
      <c r="V1610" s="8">
        <v>0</v>
      </c>
      <c r="X1610" s="1">
        <f t="shared" ref="X1610" si="9296">N1610*S1607+P1610*S1610-O1610*T1607-Q1610*T1610</f>
        <v>0</v>
      </c>
      <c r="Y1610" s="9">
        <f t="shared" ref="Y1610" si="9297">(N1610*T1607+O1610*S1607+P1610*T1610+Q1610*S1610)</f>
        <v>20.45113313876838</v>
      </c>
      <c r="Z1610" s="2">
        <f t="shared" ref="Z1610" si="9298">N1610*U1607+P1610*U1610-O1610*V1607-Q1610*V1610</f>
        <v>3.2078231924748479</v>
      </c>
      <c r="AA1610" s="8">
        <f t="shared" ref="AA1610" si="9299">(N1610*V1607+O1610*U1607+P1610*V1610+Q1610*U1610)</f>
        <v>0</v>
      </c>
      <c r="AB1610" s="22"/>
      <c r="AC1610" s="1">
        <v>0</v>
      </c>
      <c r="AD1610" s="9">
        <v>0</v>
      </c>
      <c r="AE1610" s="2">
        <v>1</v>
      </c>
      <c r="AF1610" s="8">
        <v>0</v>
      </c>
      <c r="AH1610" s="1">
        <f t="shared" ref="AH1610" si="9300">X1610*AC1607+Z1610*AC1610-Y1610*AD1607-AA1610*AD1610</f>
        <v>0</v>
      </c>
      <c r="AI1610" s="9">
        <f t="shared" ref="AI1610" si="9301">(X1610*AD1607+Y1610*AC1607+Z1610*AD1610+AA1610*AC1610)</f>
        <v>20.45113313876838</v>
      </c>
      <c r="AJ1610" s="2">
        <f t="shared" ref="AJ1610" si="9302">X1610*AE1607+Z1610*AE1610-Y1610*AF1607-AA1610*AF1610</f>
        <v>-73.058010779158593</v>
      </c>
      <c r="AK1610" s="8">
        <f t="shared" ref="AK1610" si="9303">(X1610*AF1607+Y1610*AE1607+Z1610*AF1610+AA1610*AE1610)</f>
        <v>0</v>
      </c>
      <c r="AM1610" s="20">
        <f t="shared" ref="AM1610" si="9304">1/$AN$9</f>
        <v>1</v>
      </c>
      <c r="AN1610" s="27">
        <v>0</v>
      </c>
      <c r="AO1610" s="21">
        <v>1</v>
      </c>
      <c r="AP1610" s="26">
        <v>0</v>
      </c>
      <c r="AR1610" s="1">
        <f t="shared" ref="AR1610" si="9305">AH1610*AM1607+AJ1610*AM1610-AI1610*AN1607-AK1610*AN1610</f>
        <v>-73.058010779158593</v>
      </c>
      <c r="AS1610" s="9">
        <f t="shared" ref="AS1610" si="9306">(AH1610*AN1607+AI1610*AM1607+AJ1610*AN1610+AK1610*AM1610)</f>
        <v>20.45113313876838</v>
      </c>
      <c r="AT1610" s="2">
        <f t="shared" ref="AT1610" si="9307">AH1610*AO1607+AJ1610*AO1610-AI1610*AP1607-AK1610*AP1610</f>
        <v>-73.058010779158593</v>
      </c>
      <c r="AU1610" s="8">
        <f t="shared" ref="AU1610" si="9308">(AH1610*AP1607+AI1610*AO1607+AJ1610*AP1610+AK1610*AO1610)</f>
        <v>0</v>
      </c>
      <c r="AW1610" s="49">
        <f t="shared" ref="AW1610" si="9309">(180/PI())*ATAN(-1*(AS1607/AR1607))</f>
        <v>-74.397036652609302</v>
      </c>
      <c r="AY1610" s="140">
        <f t="shared" ref="AY1610" si="9310">20*LOG(((1-(10^(AW1607/20)^2)*(1-((1-AY1607)/(1+AY1607))^2))^0.5))</f>
        <v>-1.9126809498829491E-3</v>
      </c>
      <c r="AZ1610" s="13"/>
      <c r="BA1610" s="36"/>
      <c r="BB1610" s="36"/>
      <c r="BC1610" s="36"/>
      <c r="BD1610" s="36"/>
    </row>
    <row r="1611" spans="2:56" ht="18.600000000000001" customHeight="1">
      <c r="AY1611" s="37"/>
    </row>
    <row r="1612" spans="2:56" ht="18.600000000000001" customHeight="1" thickBot="1">
      <c r="D1612" s="22" t="s">
        <v>60</v>
      </c>
      <c r="E1612" s="22"/>
      <c r="F1612" s="22"/>
      <c r="G1612" s="22"/>
      <c r="H1612" s="22"/>
      <c r="I1612" s="22" t="s">
        <v>61</v>
      </c>
      <c r="J1612" s="22"/>
      <c r="K1612" s="22"/>
      <c r="L1612" s="22"/>
      <c r="M1612" s="23"/>
      <c r="N1612" s="23"/>
      <c r="O1612" s="28" t="s">
        <v>62</v>
      </c>
      <c r="P1612" s="23"/>
      <c r="Q1612" s="23"/>
      <c r="R1612" s="23"/>
      <c r="S1612" s="22"/>
      <c r="T1612" s="22" t="s">
        <v>63</v>
      </c>
      <c r="U1612" s="23"/>
      <c r="V1612" s="23"/>
      <c r="W1612" s="23"/>
      <c r="X1612" s="23"/>
      <c r="Y1612" s="28" t="s">
        <v>64</v>
      </c>
      <c r="Z1612" s="23"/>
      <c r="AA1612" s="23"/>
      <c r="AB1612" s="23"/>
      <c r="AC1612" s="28" t="s">
        <v>65</v>
      </c>
      <c r="AD1612" s="22"/>
      <c r="AE1612" s="22"/>
      <c r="AF1612" s="22"/>
      <c r="AG1612" s="22"/>
      <c r="AH1612" s="23"/>
      <c r="AI1612" s="28" t="s">
        <v>66</v>
      </c>
      <c r="AJ1612" s="23"/>
      <c r="AK1612" s="23"/>
      <c r="AL1612" s="22"/>
      <c r="AM1612" s="28" t="s">
        <v>67</v>
      </c>
      <c r="AN1612" s="22"/>
      <c r="AO1612" s="23"/>
      <c r="AP1612" s="23"/>
      <c r="AQ1612" s="23"/>
      <c r="AR1612" s="23"/>
      <c r="AS1612" s="28" t="s">
        <v>68</v>
      </c>
      <c r="AT1612" s="23"/>
      <c r="AU1612" s="23"/>
    </row>
    <row r="1613" spans="2:56" ht="18.600000000000001" customHeight="1" thickBot="1">
      <c r="B1613" s="11"/>
      <c r="D1613" s="212" t="s">
        <v>69</v>
      </c>
      <c r="E1613" s="213"/>
      <c r="F1613" s="214" t="s">
        <v>70</v>
      </c>
      <c r="G1613" s="215"/>
      <c r="H1613" s="207"/>
      <c r="I1613" s="212" t="s">
        <v>71</v>
      </c>
      <c r="J1613" s="213"/>
      <c r="K1613" s="214" t="s">
        <v>72</v>
      </c>
      <c r="L1613" s="215"/>
      <c r="M1613" s="23"/>
      <c r="N1613" s="208" t="s">
        <v>73</v>
      </c>
      <c r="O1613" s="209"/>
      <c r="P1613" s="210" t="s">
        <v>74</v>
      </c>
      <c r="Q1613" s="211"/>
      <c r="R1613" s="23"/>
      <c r="S1613" s="212" t="s">
        <v>75</v>
      </c>
      <c r="T1613" s="213"/>
      <c r="U1613" s="214" t="s">
        <v>76</v>
      </c>
      <c r="V1613" s="215"/>
      <c r="W1613" s="22"/>
      <c r="X1613" s="208" t="s">
        <v>77</v>
      </c>
      <c r="Y1613" s="209"/>
      <c r="Z1613" s="210" t="s">
        <v>78</v>
      </c>
      <c r="AA1613" s="211"/>
      <c r="AB1613" s="22"/>
      <c r="AC1613" s="212" t="s">
        <v>79</v>
      </c>
      <c r="AD1613" s="213"/>
      <c r="AE1613" s="214" t="s">
        <v>80</v>
      </c>
      <c r="AF1613" s="215"/>
      <c r="AG1613" s="22"/>
      <c r="AH1613" s="208" t="s">
        <v>81</v>
      </c>
      <c r="AI1613" s="209"/>
      <c r="AJ1613" s="210" t="s">
        <v>82</v>
      </c>
      <c r="AK1613" s="211"/>
      <c r="AL1613" s="22"/>
      <c r="AM1613" s="212" t="s">
        <v>83</v>
      </c>
      <c r="AN1613" s="213"/>
      <c r="AO1613" s="214" t="s">
        <v>84</v>
      </c>
      <c r="AP1613" s="215"/>
      <c r="AQ1613" s="23"/>
      <c r="AR1613" s="208" t="s">
        <v>85</v>
      </c>
      <c r="AS1613" s="209"/>
      <c r="AT1613" s="210" t="s">
        <v>86</v>
      </c>
      <c r="AU1613" s="211"/>
      <c r="AW1613" s="29" t="s">
        <v>4</v>
      </c>
      <c r="AY1613" s="136" t="s">
        <v>46</v>
      </c>
      <c r="AZ1613" s="13"/>
      <c r="BA1613" s="36"/>
      <c r="BB1613" s="36"/>
      <c r="BC1613" s="36"/>
      <c r="BD1613" s="36"/>
    </row>
    <row r="1614" spans="2:56" ht="18.600000000000001" customHeight="1" thickTop="1" thickBot="1">
      <c r="B1614" s="40">
        <v>4.62</v>
      </c>
      <c r="D1614" s="1">
        <v>1</v>
      </c>
      <c r="E1614" s="7">
        <v>0</v>
      </c>
      <c r="F1614" s="2">
        <v>0</v>
      </c>
      <c r="G1614" s="8">
        <v>0</v>
      </c>
      <c r="I1614" s="1">
        <v>1</v>
      </c>
      <c r="J1614" s="9">
        <v>0</v>
      </c>
      <c r="K1614" s="2">
        <v>0</v>
      </c>
      <c r="L1614" s="9">
        <f t="shared" ref="L1614" si="9311">IF(0=(1-$J$9*$K$9*$B1614^2),10^14,$B1614*$K$9/(1-$J$9*$K$9*$B1614^2))</f>
        <v>-0.84187266555461937</v>
      </c>
      <c r="N1614" s="1">
        <f t="shared" ref="N1614" si="9312">D1614*I1614+F1614*I1617-E1614*J1614-G1614*J1617</f>
        <v>1</v>
      </c>
      <c r="O1614" s="9">
        <f t="shared" ref="O1614" si="9313">(D1614*J1614+E1614*I1614+F1614*J1617+G1614*I1617)</f>
        <v>0</v>
      </c>
      <c r="P1614" s="2">
        <f t="shared" ref="P1614" si="9314">D1614*K1614+F1614*K1617-E1614*L1614-G1614*L1617</f>
        <v>0</v>
      </c>
      <c r="Q1614" s="8">
        <f t="shared" ref="Q1614" si="9315">(D1614*L1614+E1614*K1614+F1614*L1617+G1614*K1617)</f>
        <v>-0.84187266555461937</v>
      </c>
      <c r="S1614" s="1">
        <v>1</v>
      </c>
      <c r="T1614" s="7">
        <v>0</v>
      </c>
      <c r="U1614" s="2">
        <v>0</v>
      </c>
      <c r="V1614" s="8">
        <v>0</v>
      </c>
      <c r="X1614" s="1">
        <f t="shared" ref="X1614" si="9316">N1614*S1614+P1614*S1617-O1614*T1614-Q1614*T1617</f>
        <v>5.7034750642658816</v>
      </c>
      <c r="Y1614" s="9">
        <f t="shared" ref="Y1614" si="9317">(N1614*T1614+O1614*S1614+P1614*T1617+Q1614*S1617)</f>
        <v>0</v>
      </c>
      <c r="Z1614" s="2">
        <f t="shared" ref="Z1614" si="9318">N1614*U1614+P1614*U1617-O1614*V1614-Q1614*V1617</f>
        <v>0</v>
      </c>
      <c r="AA1614" s="8">
        <f t="shared" ref="AA1614" si="9319">(N1614*V1614+O1614*U1614+P1614*V1617+Q1614*U1617)</f>
        <v>-0.84187266555461937</v>
      </c>
      <c r="AB1614" s="22"/>
      <c r="AC1614" s="1">
        <v>1</v>
      </c>
      <c r="AD1614" s="9">
        <v>0</v>
      </c>
      <c r="AE1614" s="2">
        <v>0</v>
      </c>
      <c r="AF1614" s="9">
        <f t="shared" ref="AF1614" si="9320">$B1614*$AE$9</f>
        <v>3.7453878</v>
      </c>
      <c r="AH1614" s="1">
        <f t="shared" ref="AH1614" si="9321">X1614*AC1614+Z1614*AC1617-Y1614*AD1614-AA1614*AD1617</f>
        <v>5.7034750642658816</v>
      </c>
      <c r="AI1614" s="9">
        <f t="shared" ref="AI1614" si="9322">(X1614*AD1614+Y1614*AC1614+Z1614*AD1617+AA1614*AC1617)</f>
        <v>0</v>
      </c>
      <c r="AJ1614" s="2">
        <f t="shared" ref="AJ1614" si="9323">X1614*AE1614+Z1614*AE1617-Y1614*AF1614-AA1614*AF1617</f>
        <v>0</v>
      </c>
      <c r="AK1614" s="8">
        <f t="shared" ref="AK1614" si="9324">(X1614*AF1614+Y1614*AE1614+Z1614*AF1617+AA1614*AE1617)</f>
        <v>20.519853257751031</v>
      </c>
      <c r="AM1614" s="18">
        <v>1</v>
      </c>
      <c r="AN1614" s="25">
        <v>0</v>
      </c>
      <c r="AO1614" s="14">
        <v>0</v>
      </c>
      <c r="AP1614" s="24">
        <v>0</v>
      </c>
      <c r="AR1614" s="1">
        <f t="shared" ref="AR1614" si="9325">AH1614*AM1614+AJ1614*AM1617-AI1614*AN1614-AK1614*AN1617</f>
        <v>5.7034750642658816</v>
      </c>
      <c r="AS1614" s="9">
        <f t="shared" ref="AS1614" si="9326">(AH1614*AN1614+AI1614*AM1614+AJ1614*AN1617+AK1614*AM1617)</f>
        <v>20.519853257751031</v>
      </c>
      <c r="AT1614" s="2">
        <f t="shared" ref="AT1614" si="9327">AH1614*AO1614+AJ1614*AO1617-AI1614*AP1614-AK1614*AP1617</f>
        <v>0</v>
      </c>
      <c r="AU1614" s="8">
        <f t="shared" ref="AU1614" si="9328">(AH1614*AP1614+AI1614*AO1614+AJ1614*AP1617+AK1614*AO1617)</f>
        <v>20.519853257751031</v>
      </c>
      <c r="AW1614" s="30">
        <f t="shared" ref="AW1614" si="9329">20*LOG(((1+$AN$9)/$AN$9)/((AR1614+AR1617)^2+(AS1614+AS1617)^2)^0.5)</f>
        <v>-31.973505971387901</v>
      </c>
      <c r="AY1614" s="137">
        <f t="shared" ref="AY1614" si="9330">((AR1614^2+AS1614^2)^0.5)/((AR1617^2+AS1617^2)^0.5)</f>
        <v>0.27856446522369721</v>
      </c>
      <c r="AZ1614" s="13"/>
      <c r="BA1614" s="36"/>
      <c r="BB1614" s="36"/>
      <c r="BC1614" s="36"/>
      <c r="BD1614" s="36"/>
    </row>
    <row r="1615" spans="2:56" ht="18.600000000000001" customHeight="1" thickBot="1">
      <c r="D1615" s="3"/>
      <c r="G1615" s="4"/>
      <c r="I1615" s="3"/>
      <c r="L1615" s="4"/>
      <c r="N1615" s="3"/>
      <c r="Q1615" s="4"/>
      <c r="S1615" s="3"/>
      <c r="V1615" s="4"/>
      <c r="X1615" s="3"/>
      <c r="AA1615" s="4"/>
      <c r="AC1615" s="3"/>
      <c r="AF1615" s="4"/>
      <c r="AH1615" s="3"/>
      <c r="AK1615" s="4"/>
      <c r="AM1615" s="18"/>
      <c r="AN1615" s="14"/>
      <c r="AO1615" s="14"/>
      <c r="AP1615" s="19"/>
      <c r="AR1615" s="3"/>
      <c r="AU1615" s="4"/>
      <c r="AY1615" s="138"/>
      <c r="AZ1615" s="13"/>
      <c r="BA1615" s="36"/>
      <c r="BB1615" s="36"/>
      <c r="BC1615" s="36"/>
      <c r="BD1615" s="36"/>
    </row>
    <row r="1616" spans="2:56" ht="18.600000000000001" customHeight="1" thickBot="1">
      <c r="D1616" s="216" t="s">
        <v>87</v>
      </c>
      <c r="E1616" s="217"/>
      <c r="F1616" s="218" t="s">
        <v>88</v>
      </c>
      <c r="G1616" s="219"/>
      <c r="H1616" s="207"/>
      <c r="I1616" s="216" t="s">
        <v>89</v>
      </c>
      <c r="J1616" s="217"/>
      <c r="K1616" s="218" t="s">
        <v>90</v>
      </c>
      <c r="L1616" s="219"/>
      <c r="N1616" s="208" t="s">
        <v>7</v>
      </c>
      <c r="O1616" s="209"/>
      <c r="P1616" s="210" t="s">
        <v>8</v>
      </c>
      <c r="Q1616" s="211"/>
      <c r="S1616" s="216" t="s">
        <v>91</v>
      </c>
      <c r="T1616" s="217"/>
      <c r="U1616" s="218" t="s">
        <v>92</v>
      </c>
      <c r="V1616" s="219"/>
      <c r="W1616" s="22"/>
      <c r="X1616" s="208" t="s">
        <v>93</v>
      </c>
      <c r="Y1616" s="209"/>
      <c r="Z1616" s="210" t="s">
        <v>94</v>
      </c>
      <c r="AA1616" s="211"/>
      <c r="AB1616" s="22"/>
      <c r="AC1616" s="216" t="s">
        <v>3</v>
      </c>
      <c r="AD1616" s="217"/>
      <c r="AE1616" s="218" t="s">
        <v>2</v>
      </c>
      <c r="AF1616" s="219"/>
      <c r="AG1616" s="22"/>
      <c r="AH1616" s="208" t="s">
        <v>95</v>
      </c>
      <c r="AI1616" s="209"/>
      <c r="AJ1616" s="210" t="s">
        <v>96</v>
      </c>
      <c r="AK1616" s="211"/>
      <c r="AL1616" s="22"/>
      <c r="AM1616" s="216" t="s">
        <v>97</v>
      </c>
      <c r="AN1616" s="217"/>
      <c r="AO1616" s="218" t="s">
        <v>98</v>
      </c>
      <c r="AP1616" s="219"/>
      <c r="AR1616" s="208" t="s">
        <v>99</v>
      </c>
      <c r="AS1616" s="209"/>
      <c r="AT1616" s="210" t="s">
        <v>100</v>
      </c>
      <c r="AU1616" s="211"/>
      <c r="AW1616" s="48" t="s">
        <v>10</v>
      </c>
      <c r="AY1616" s="139" t="s">
        <v>47</v>
      </c>
      <c r="AZ1616" s="13"/>
      <c r="BA1616" s="36"/>
      <c r="BB1616" s="36"/>
      <c r="BC1616" s="36"/>
      <c r="BD1616" s="36"/>
    </row>
    <row r="1617" spans="2:56" ht="18.600000000000001" customHeight="1" thickTop="1" thickBot="1">
      <c r="D1617" s="1">
        <v>0</v>
      </c>
      <c r="E1617" s="8">
        <f t="shared" ref="E1617" si="9331">$E$9*$B1614</f>
        <v>2.6182002000000004</v>
      </c>
      <c r="F1617" s="2">
        <v>1</v>
      </c>
      <c r="G1617" s="8">
        <v>0</v>
      </c>
      <c r="I1617" s="1">
        <v>0</v>
      </c>
      <c r="J1617" s="9">
        <v>0</v>
      </c>
      <c r="K1617" s="2">
        <v>1</v>
      </c>
      <c r="L1617" s="8">
        <v>0</v>
      </c>
      <c r="N1617" s="1">
        <f t="shared" ref="N1617" si="9332">D1617*I1614+F1617*I1617-E1617*J1614-G1617*J1617</f>
        <v>0</v>
      </c>
      <c r="O1617" s="9">
        <f t="shared" ref="O1617" si="9333">(D1617*J1614+E1617*I1614+F1617*J1617+G1617*I1617)</f>
        <v>2.6182002000000004</v>
      </c>
      <c r="P1617" s="2">
        <f t="shared" ref="P1617" si="9334">D1617*K1614+F1617*K1617-E1617*L1614-G1617*L1617</f>
        <v>3.2041911813296378</v>
      </c>
      <c r="Q1617" s="8">
        <f t="shared" ref="Q1617" si="9335">(D1617*L1614+E1617*K1614+F1617*L1617+G1617*K1617)</f>
        <v>0</v>
      </c>
      <c r="S1617" s="1">
        <v>0</v>
      </c>
      <c r="T1617" s="8">
        <f t="shared" ref="T1617" si="9336">$T$9*$B1614</f>
        <v>5.5869198000000004</v>
      </c>
      <c r="U1617" s="2">
        <v>1</v>
      </c>
      <c r="V1617" s="8">
        <v>0</v>
      </c>
      <c r="X1617" s="1">
        <f t="shared" ref="X1617" si="9337">N1617*S1614+P1617*S1617-O1617*T1614-Q1617*T1617</f>
        <v>0</v>
      </c>
      <c r="Y1617" s="9">
        <f t="shared" ref="Y1617" si="9338">(N1617*T1614+O1617*S1614+P1617*T1617+Q1617*S1617)</f>
        <v>20.519759353955944</v>
      </c>
      <c r="Z1617" s="2">
        <f t="shared" ref="Z1617" si="9339">N1617*U1614+P1617*U1617-O1617*V1614-Q1617*V1617</f>
        <v>3.2041911813296378</v>
      </c>
      <c r="AA1617" s="8">
        <f t="shared" ref="AA1617" si="9340">(N1617*V1614+O1617*U1614+P1617*V1617+Q1617*U1617)</f>
        <v>0</v>
      </c>
      <c r="AB1617" s="22"/>
      <c r="AC1617" s="1">
        <v>0</v>
      </c>
      <c r="AD1617" s="9">
        <v>0</v>
      </c>
      <c r="AE1617" s="2">
        <v>1</v>
      </c>
      <c r="AF1617" s="8">
        <v>0</v>
      </c>
      <c r="AH1617" s="1">
        <f t="shared" ref="AH1617" si="9341">X1617*AC1614+Z1617*AC1617-Y1617*AD1614-AA1617*AD1617</f>
        <v>0</v>
      </c>
      <c r="AI1617" s="9">
        <f t="shared" ref="AI1617" si="9342">(X1617*AD1614+Y1617*AC1614+Z1617*AD1617+AA1617*AC1617)</f>
        <v>20.519759353955944</v>
      </c>
      <c r="AJ1617" s="2">
        <f t="shared" ref="AJ1617" si="9343">X1617*AE1614+Z1617*AE1617-Y1617*AF1614-AA1617*AF1617</f>
        <v>-73.650265161912841</v>
      </c>
      <c r="AK1617" s="8">
        <f t="shared" ref="AK1617" si="9344">(X1617*AF1614+Y1617*AE1614+Z1617*AF1617+AA1617*AE1617)</f>
        <v>0</v>
      </c>
      <c r="AM1617" s="20">
        <f t="shared" ref="AM1617" si="9345">1/$AN$9</f>
        <v>1</v>
      </c>
      <c r="AN1617" s="27">
        <v>0</v>
      </c>
      <c r="AO1617" s="21">
        <v>1</v>
      </c>
      <c r="AP1617" s="26">
        <v>0</v>
      </c>
      <c r="AR1617" s="1">
        <f t="shared" ref="AR1617" si="9346">AH1617*AM1614+AJ1617*AM1617-AI1617*AN1614-AK1617*AN1617</f>
        <v>-73.650265161912841</v>
      </c>
      <c r="AS1617" s="9">
        <f t="shared" ref="AS1617" si="9347">(AH1617*AN1614+AI1617*AM1614+AJ1617*AN1617+AK1617*AM1617)</f>
        <v>20.519759353955944</v>
      </c>
      <c r="AT1617" s="2">
        <f t="shared" ref="AT1617" si="9348">AH1617*AO1614+AJ1617*AO1617-AI1617*AP1614-AK1617*AP1617</f>
        <v>-73.650265161912841</v>
      </c>
      <c r="AU1617" s="8">
        <f t="shared" ref="AU1617" si="9349">(AH1617*AP1614+AI1617*AO1614+AJ1617*AP1617+AK1617*AO1617)</f>
        <v>0</v>
      </c>
      <c r="AW1617" s="49">
        <f t="shared" ref="AW1617" si="9350">(180/PI())*ATAN(-1*(AS1614/AR1614))</f>
        <v>-74.466775693188268</v>
      </c>
      <c r="AY1617" s="140">
        <f t="shared" ref="AY1617" si="9351">20*LOG(((1-(10^(AW1614/20)^2)*(1-((1-AY1614)/(1+AY1614))^2))^0.5))</f>
        <v>-1.8796116922237802E-3</v>
      </c>
      <c r="AZ1617" s="13"/>
      <c r="BA1617" s="36"/>
      <c r="BB1617" s="36"/>
      <c r="BC1617" s="36"/>
      <c r="BD1617" s="36"/>
    </row>
    <row r="1618" spans="2:56" ht="18.600000000000001" customHeight="1">
      <c r="AY1618" s="37"/>
    </row>
    <row r="1619" spans="2:56" ht="18.600000000000001" customHeight="1" thickBot="1">
      <c r="D1619" s="22" t="s">
        <v>60</v>
      </c>
      <c r="E1619" s="22"/>
      <c r="F1619" s="22"/>
      <c r="G1619" s="22"/>
      <c r="H1619" s="22"/>
      <c r="I1619" s="22" t="s">
        <v>61</v>
      </c>
      <c r="J1619" s="22"/>
      <c r="K1619" s="22"/>
      <c r="L1619" s="22"/>
      <c r="M1619" s="23"/>
      <c r="N1619" s="23"/>
      <c r="O1619" s="28" t="s">
        <v>62</v>
      </c>
      <c r="P1619" s="23"/>
      <c r="Q1619" s="23"/>
      <c r="R1619" s="23"/>
      <c r="S1619" s="22"/>
      <c r="T1619" s="22" t="s">
        <v>63</v>
      </c>
      <c r="U1619" s="23"/>
      <c r="V1619" s="23"/>
      <c r="W1619" s="23"/>
      <c r="X1619" s="23"/>
      <c r="Y1619" s="28" t="s">
        <v>64</v>
      </c>
      <c r="Z1619" s="23"/>
      <c r="AA1619" s="23"/>
      <c r="AB1619" s="23"/>
      <c r="AC1619" s="28" t="s">
        <v>65</v>
      </c>
      <c r="AD1619" s="22"/>
      <c r="AE1619" s="22"/>
      <c r="AF1619" s="22"/>
      <c r="AG1619" s="22"/>
      <c r="AH1619" s="23"/>
      <c r="AI1619" s="28" t="s">
        <v>66</v>
      </c>
      <c r="AJ1619" s="23"/>
      <c r="AK1619" s="23"/>
      <c r="AL1619" s="22"/>
      <c r="AM1619" s="28" t="s">
        <v>67</v>
      </c>
      <c r="AN1619" s="22"/>
      <c r="AO1619" s="23"/>
      <c r="AP1619" s="23"/>
      <c r="AQ1619" s="23"/>
      <c r="AR1619" s="23"/>
      <c r="AS1619" s="28" t="s">
        <v>68</v>
      </c>
      <c r="AT1619" s="23"/>
      <c r="AU1619" s="23"/>
    </row>
    <row r="1620" spans="2:56" ht="18.600000000000001" customHeight="1" thickBot="1">
      <c r="B1620" s="11"/>
      <c r="D1620" s="212" t="s">
        <v>69</v>
      </c>
      <c r="E1620" s="213"/>
      <c r="F1620" s="214" t="s">
        <v>70</v>
      </c>
      <c r="G1620" s="215"/>
      <c r="H1620" s="207"/>
      <c r="I1620" s="212" t="s">
        <v>71</v>
      </c>
      <c r="J1620" s="213"/>
      <c r="K1620" s="214" t="s">
        <v>72</v>
      </c>
      <c r="L1620" s="215"/>
      <c r="M1620" s="23"/>
      <c r="N1620" s="208" t="s">
        <v>73</v>
      </c>
      <c r="O1620" s="209"/>
      <c r="P1620" s="210" t="s">
        <v>74</v>
      </c>
      <c r="Q1620" s="211"/>
      <c r="R1620" s="23"/>
      <c r="S1620" s="212" t="s">
        <v>75</v>
      </c>
      <c r="T1620" s="213"/>
      <c r="U1620" s="214" t="s">
        <v>76</v>
      </c>
      <c r="V1620" s="215"/>
      <c r="W1620" s="22"/>
      <c r="X1620" s="208" t="s">
        <v>77</v>
      </c>
      <c r="Y1620" s="209"/>
      <c r="Z1620" s="210" t="s">
        <v>78</v>
      </c>
      <c r="AA1620" s="211"/>
      <c r="AB1620" s="22"/>
      <c r="AC1620" s="212" t="s">
        <v>79</v>
      </c>
      <c r="AD1620" s="213"/>
      <c r="AE1620" s="214" t="s">
        <v>80</v>
      </c>
      <c r="AF1620" s="215"/>
      <c r="AG1620" s="22"/>
      <c r="AH1620" s="208" t="s">
        <v>81</v>
      </c>
      <c r="AI1620" s="209"/>
      <c r="AJ1620" s="210" t="s">
        <v>82</v>
      </c>
      <c r="AK1620" s="211"/>
      <c r="AL1620" s="22"/>
      <c r="AM1620" s="212" t="s">
        <v>83</v>
      </c>
      <c r="AN1620" s="213"/>
      <c r="AO1620" s="214" t="s">
        <v>84</v>
      </c>
      <c r="AP1620" s="215"/>
      <c r="AQ1620" s="23"/>
      <c r="AR1620" s="208" t="s">
        <v>85</v>
      </c>
      <c r="AS1620" s="209"/>
      <c r="AT1620" s="210" t="s">
        <v>86</v>
      </c>
      <c r="AU1620" s="211"/>
      <c r="AW1620" s="29" t="s">
        <v>4</v>
      </c>
      <c r="AY1620" s="136" t="s">
        <v>46</v>
      </c>
      <c r="AZ1620" s="13"/>
      <c r="BA1620" s="36"/>
      <c r="BB1620" s="36"/>
      <c r="BC1620" s="36"/>
      <c r="BD1620" s="36"/>
    </row>
    <row r="1621" spans="2:56" ht="18.600000000000001" customHeight="1" thickTop="1" thickBot="1">
      <c r="B1621" s="40">
        <v>4.6399999999999997</v>
      </c>
      <c r="D1621" s="1">
        <v>1</v>
      </c>
      <c r="E1621" s="7">
        <v>0</v>
      </c>
      <c r="F1621" s="2">
        <v>0</v>
      </c>
      <c r="G1621" s="8">
        <v>0</v>
      </c>
      <c r="I1621" s="1">
        <v>1</v>
      </c>
      <c r="J1621" s="9">
        <v>0</v>
      </c>
      <c r="K1621" s="2">
        <v>0</v>
      </c>
      <c r="L1621" s="9">
        <f t="shared" ref="L1621" si="9352">IF(0=(1-$J$9*$K$9*$B1621^2),10^14,$B1621*$K$9/(1-$J$9*$K$9*$B1621^2))</f>
        <v>-0.836884938659751</v>
      </c>
      <c r="N1621" s="1">
        <f t="shared" ref="N1621" si="9353">D1621*I1621+F1621*I1624-E1621*J1621-G1621*J1624</f>
        <v>1</v>
      </c>
      <c r="O1621" s="9">
        <f t="shared" ref="O1621" si="9354">(D1621*J1621+E1621*I1621+F1621*J1624+G1621*I1624)</f>
        <v>0</v>
      </c>
      <c r="P1621" s="2">
        <f t="shared" ref="P1621" si="9355">D1621*K1621+F1621*K1624-E1621*L1621-G1621*L1624</f>
        <v>0</v>
      </c>
      <c r="Q1621" s="8">
        <f t="shared" ref="Q1621" si="9356">(D1621*L1621+E1621*K1621+F1621*L1624+G1621*K1624)</f>
        <v>-0.836884938659751</v>
      </c>
      <c r="S1621" s="1">
        <v>1</v>
      </c>
      <c r="T1621" s="7">
        <v>0</v>
      </c>
      <c r="U1621" s="2">
        <v>0</v>
      </c>
      <c r="V1621" s="8">
        <v>0</v>
      </c>
      <c r="X1621" s="1">
        <f t="shared" ref="X1621" si="9357">N1621*S1621+P1621*S1624-O1621*T1621-Q1621*T1624</f>
        <v>5.6958497658693847</v>
      </c>
      <c r="Y1621" s="9">
        <f t="shared" ref="Y1621" si="9358">(N1621*T1621+O1621*S1621+P1621*T1624+Q1621*S1624)</f>
        <v>0</v>
      </c>
      <c r="Z1621" s="2">
        <f t="shared" ref="Z1621" si="9359">N1621*U1621+P1621*U1624-O1621*V1621-Q1621*V1624</f>
        <v>0</v>
      </c>
      <c r="AA1621" s="8">
        <f t="shared" ref="AA1621" si="9360">(N1621*V1621+O1621*U1621+P1621*V1624+Q1621*U1624)</f>
        <v>-0.836884938659751</v>
      </c>
      <c r="AB1621" s="22"/>
      <c r="AC1621" s="1">
        <v>1</v>
      </c>
      <c r="AD1621" s="9">
        <v>0</v>
      </c>
      <c r="AE1621" s="2">
        <v>0</v>
      </c>
      <c r="AF1621" s="9">
        <f t="shared" ref="AF1621" si="9361">$B1621*$AE$9</f>
        <v>3.7616015999999997</v>
      </c>
      <c r="AH1621" s="1">
        <f t="shared" ref="AH1621" si="9362">X1621*AC1621+Z1621*AC1624-Y1621*AD1621-AA1621*AD1624</f>
        <v>5.6958497658693847</v>
      </c>
      <c r="AI1621" s="9">
        <f t="shared" ref="AI1621" si="9363">(X1621*AD1621+Y1621*AC1621+Z1621*AD1624+AA1621*AC1624)</f>
        <v>0</v>
      </c>
      <c r="AJ1621" s="2">
        <f t="shared" ref="AJ1621" si="9364">X1621*AE1621+Z1621*AE1624-Y1621*AF1621-AA1621*AF1624</f>
        <v>0</v>
      </c>
      <c r="AK1621" s="8">
        <f t="shared" ref="AK1621" si="9365">(X1621*AF1621+Y1621*AE1621+Z1621*AF1624+AA1621*AE1624)</f>
        <v>20.58863265399415</v>
      </c>
      <c r="AM1621" s="18">
        <v>1</v>
      </c>
      <c r="AN1621" s="25">
        <v>0</v>
      </c>
      <c r="AO1621" s="14">
        <v>0</v>
      </c>
      <c r="AP1621" s="24">
        <v>0</v>
      </c>
      <c r="AR1621" s="1">
        <f t="shared" ref="AR1621" si="9366">AH1621*AM1621+AJ1621*AM1624-AI1621*AN1621-AK1621*AN1624</f>
        <v>5.6958497658693847</v>
      </c>
      <c r="AS1621" s="9">
        <f t="shared" ref="AS1621" si="9367">(AH1621*AN1621+AI1621*AM1621+AJ1621*AN1624+AK1621*AM1624)</f>
        <v>20.58863265399415</v>
      </c>
      <c r="AT1621" s="2">
        <f t="shared" ref="AT1621" si="9368">AH1621*AO1621+AJ1621*AO1624-AI1621*AP1621-AK1621*AP1624</f>
        <v>0</v>
      </c>
      <c r="AU1621" s="8">
        <f t="shared" ref="AU1621" si="9369">(AH1621*AP1621+AI1621*AO1621+AJ1621*AP1624+AK1621*AO1624)</f>
        <v>20.58863265399415</v>
      </c>
      <c r="AW1621" s="30">
        <f t="shared" ref="AW1621" si="9370">20*LOG(((1+$AN$9)/$AN$9)/((AR1621+AR1624)^2+(AS1621+AS1624)^2)^0.5)</f>
        <v>-32.037521212265425</v>
      </c>
      <c r="AY1621" s="137">
        <f t="shared" ref="AY1621" si="9371">((AR1621^2+AS1621^2)^0.5)/((AR1624^2+AS1624^2)^0.5)</f>
        <v>0.27725901600019043</v>
      </c>
      <c r="AZ1621" s="13"/>
      <c r="BA1621" s="36"/>
      <c r="BB1621" s="36"/>
      <c r="BC1621" s="36"/>
      <c r="BD1621" s="36"/>
    </row>
    <row r="1622" spans="2:56" ht="18.600000000000001" customHeight="1" thickBot="1">
      <c r="D1622" s="3"/>
      <c r="G1622" s="4"/>
      <c r="I1622" s="3"/>
      <c r="L1622" s="4"/>
      <c r="N1622" s="3"/>
      <c r="Q1622" s="4"/>
      <c r="S1622" s="3"/>
      <c r="V1622" s="4"/>
      <c r="X1622" s="3"/>
      <c r="AA1622" s="4"/>
      <c r="AC1622" s="3"/>
      <c r="AF1622" s="4"/>
      <c r="AH1622" s="3"/>
      <c r="AK1622" s="4"/>
      <c r="AM1622" s="18"/>
      <c r="AN1622" s="14"/>
      <c r="AO1622" s="14"/>
      <c r="AP1622" s="19"/>
      <c r="AR1622" s="3"/>
      <c r="AU1622" s="4"/>
      <c r="AY1622" s="138"/>
      <c r="AZ1622" s="13"/>
      <c r="BA1622" s="36"/>
      <c r="BB1622" s="36"/>
      <c r="BC1622" s="36"/>
      <c r="BD1622" s="36"/>
    </row>
    <row r="1623" spans="2:56" ht="18.600000000000001" customHeight="1" thickBot="1">
      <c r="D1623" s="216" t="s">
        <v>87</v>
      </c>
      <c r="E1623" s="217"/>
      <c r="F1623" s="218" t="s">
        <v>88</v>
      </c>
      <c r="G1623" s="219"/>
      <c r="H1623" s="207"/>
      <c r="I1623" s="216" t="s">
        <v>89</v>
      </c>
      <c r="J1623" s="217"/>
      <c r="K1623" s="218" t="s">
        <v>90</v>
      </c>
      <c r="L1623" s="219"/>
      <c r="N1623" s="208" t="s">
        <v>7</v>
      </c>
      <c r="O1623" s="209"/>
      <c r="P1623" s="210" t="s">
        <v>8</v>
      </c>
      <c r="Q1623" s="211"/>
      <c r="S1623" s="216" t="s">
        <v>91</v>
      </c>
      <c r="T1623" s="217"/>
      <c r="U1623" s="218" t="s">
        <v>92</v>
      </c>
      <c r="V1623" s="219"/>
      <c r="W1623" s="22"/>
      <c r="X1623" s="208" t="s">
        <v>93</v>
      </c>
      <c r="Y1623" s="209"/>
      <c r="Z1623" s="210" t="s">
        <v>94</v>
      </c>
      <c r="AA1623" s="211"/>
      <c r="AB1623" s="22"/>
      <c r="AC1623" s="216" t="s">
        <v>3</v>
      </c>
      <c r="AD1623" s="217"/>
      <c r="AE1623" s="218" t="s">
        <v>2</v>
      </c>
      <c r="AF1623" s="219"/>
      <c r="AG1623" s="22"/>
      <c r="AH1623" s="208" t="s">
        <v>95</v>
      </c>
      <c r="AI1623" s="209"/>
      <c r="AJ1623" s="210" t="s">
        <v>96</v>
      </c>
      <c r="AK1623" s="211"/>
      <c r="AL1623" s="22"/>
      <c r="AM1623" s="216" t="s">
        <v>97</v>
      </c>
      <c r="AN1623" s="217"/>
      <c r="AO1623" s="218" t="s">
        <v>98</v>
      </c>
      <c r="AP1623" s="219"/>
      <c r="AR1623" s="208" t="s">
        <v>99</v>
      </c>
      <c r="AS1623" s="209"/>
      <c r="AT1623" s="210" t="s">
        <v>100</v>
      </c>
      <c r="AU1623" s="211"/>
      <c r="AW1623" s="48" t="s">
        <v>10</v>
      </c>
      <c r="AY1623" s="139" t="s">
        <v>47</v>
      </c>
      <c r="AZ1623" s="13"/>
      <c r="BA1623" s="36"/>
      <c r="BB1623" s="36"/>
      <c r="BC1623" s="36"/>
      <c r="BD1623" s="36"/>
    </row>
    <row r="1624" spans="2:56" ht="18.600000000000001" customHeight="1" thickTop="1" thickBot="1">
      <c r="D1624" s="1">
        <v>0</v>
      </c>
      <c r="E1624" s="8">
        <f t="shared" ref="E1624" si="9372">$E$9*$B1621</f>
        <v>2.6295343999999998</v>
      </c>
      <c r="F1624" s="2">
        <v>1</v>
      </c>
      <c r="G1624" s="8">
        <v>0</v>
      </c>
      <c r="I1624" s="1">
        <v>0</v>
      </c>
      <c r="J1624" s="9">
        <v>0</v>
      </c>
      <c r="K1624" s="2">
        <v>1</v>
      </c>
      <c r="L1624" s="8">
        <v>0</v>
      </c>
      <c r="N1624" s="1">
        <f t="shared" ref="N1624" si="9373">D1624*I1621+F1624*I1624-E1624*J1621-G1624*J1624</f>
        <v>0</v>
      </c>
      <c r="O1624" s="9">
        <f t="shared" ref="O1624" si="9374">(D1624*J1621+E1624*I1621+F1624*J1624+G1624*I1624)</f>
        <v>2.6295343999999998</v>
      </c>
      <c r="P1624" s="2">
        <f t="shared" ref="P1624" si="9375">D1624*K1621+F1624*K1624-E1624*L1621-G1624*L1624</f>
        <v>3.2006177350477052</v>
      </c>
      <c r="Q1624" s="8">
        <f t="shared" ref="Q1624" si="9376">(D1624*L1621+E1624*K1621+F1624*L1624+G1624*K1624)</f>
        <v>0</v>
      </c>
      <c r="S1624" s="1">
        <v>0</v>
      </c>
      <c r="T1624" s="8">
        <f t="shared" ref="T1624" si="9377">$T$9*$B1621</f>
        <v>5.6111055999999992</v>
      </c>
      <c r="U1624" s="2">
        <v>1</v>
      </c>
      <c r="V1624" s="8">
        <v>0</v>
      </c>
      <c r="X1624" s="1">
        <f t="shared" ref="X1624" si="9378">N1624*S1621+P1624*S1624-O1624*T1621-Q1624*T1624</f>
        <v>0</v>
      </c>
      <c r="Y1624" s="9">
        <f t="shared" ref="Y1624" si="9379">(N1624*T1621+O1624*S1621+P1624*T1624+Q1624*S1624)</f>
        <v>20.588538496585493</v>
      </c>
      <c r="Z1624" s="2">
        <f t="shared" ref="Z1624" si="9380">N1624*U1621+P1624*U1624-O1624*V1621-Q1624*V1624</f>
        <v>3.2006177350477052</v>
      </c>
      <c r="AA1624" s="8">
        <f t="shared" ref="AA1624" si="9381">(N1624*V1621+O1624*U1621+P1624*V1624+Q1624*U1624)</f>
        <v>0</v>
      </c>
      <c r="AB1624" s="22"/>
      <c r="AC1624" s="1">
        <v>0</v>
      </c>
      <c r="AD1624" s="9">
        <v>0</v>
      </c>
      <c r="AE1624" s="2">
        <v>1</v>
      </c>
      <c r="AF1624" s="8">
        <v>0</v>
      </c>
      <c r="AH1624" s="1">
        <f t="shared" ref="AH1624" si="9382">X1624*AC1621+Z1624*AC1624-Y1624*AD1621-AA1624*AD1624</f>
        <v>0</v>
      </c>
      <c r="AI1624" s="9">
        <f t="shared" ref="AI1624" si="9383">(X1624*AD1621+Y1624*AC1621+Z1624*AD1624+AA1624*AC1624)</f>
        <v>20.588538496585493</v>
      </c>
      <c r="AJ1624" s="2">
        <f t="shared" ref="AJ1624" si="9384">X1624*AE1621+Z1624*AE1624-Y1624*AF1621-AA1624*AF1624</f>
        <v>-74.24526161536987</v>
      </c>
      <c r="AK1624" s="8">
        <f t="shared" ref="AK1624" si="9385">(X1624*AF1621+Y1624*AE1621+Z1624*AF1624+AA1624*AE1624)</f>
        <v>0</v>
      </c>
      <c r="AM1624" s="20">
        <f t="shared" ref="AM1624" si="9386">1/$AN$9</f>
        <v>1</v>
      </c>
      <c r="AN1624" s="27">
        <v>0</v>
      </c>
      <c r="AO1624" s="21">
        <v>1</v>
      </c>
      <c r="AP1624" s="26">
        <v>0</v>
      </c>
      <c r="AR1624" s="1">
        <f t="shared" ref="AR1624" si="9387">AH1624*AM1621+AJ1624*AM1624-AI1624*AN1621-AK1624*AN1624</f>
        <v>-74.24526161536987</v>
      </c>
      <c r="AS1624" s="9">
        <f t="shared" ref="AS1624" si="9388">(AH1624*AN1621+AI1624*AM1621+AJ1624*AN1624+AK1624*AM1624)</f>
        <v>20.588538496585493</v>
      </c>
      <c r="AT1624" s="2">
        <f t="shared" ref="AT1624" si="9389">AH1624*AO1621+AJ1624*AO1624-AI1624*AP1621-AK1624*AP1624</f>
        <v>-74.24526161536987</v>
      </c>
      <c r="AU1624" s="8">
        <f t="shared" ref="AU1624" si="9390">(AH1624*AP1621+AI1624*AO1621+AJ1624*AP1624+AK1624*AO1624)</f>
        <v>0</v>
      </c>
      <c r="AW1624" s="49">
        <f t="shared" ref="AW1624" si="9391">(180/PI())*ATAN(-1*(AS1621/AR1621))</f>
        <v>-74.535882879833053</v>
      </c>
      <c r="AY1624" s="140">
        <f t="shared" ref="AY1624" si="9392">20*LOG(((1-(10^(AW1621/20)^2)*(1-((1-AY1621)/(1+AY1621))^2))^0.5))</f>
        <v>-1.8471929457097513E-3</v>
      </c>
      <c r="AZ1624" s="13"/>
      <c r="BA1624" s="36"/>
      <c r="BB1624" s="36"/>
      <c r="BC1624" s="36"/>
      <c r="BD1624" s="36"/>
    </row>
    <row r="1625" spans="2:56" ht="18.600000000000001" customHeight="1">
      <c r="AY1625" s="37"/>
    </row>
    <row r="1626" spans="2:56" ht="18.600000000000001" customHeight="1" thickBot="1">
      <c r="D1626" s="22" t="s">
        <v>60</v>
      </c>
      <c r="E1626" s="22"/>
      <c r="F1626" s="22"/>
      <c r="G1626" s="22"/>
      <c r="H1626" s="22"/>
      <c r="I1626" s="22" t="s">
        <v>61</v>
      </c>
      <c r="J1626" s="22"/>
      <c r="K1626" s="22"/>
      <c r="L1626" s="22"/>
      <c r="M1626" s="23"/>
      <c r="N1626" s="23"/>
      <c r="O1626" s="28" t="s">
        <v>62</v>
      </c>
      <c r="P1626" s="23"/>
      <c r="Q1626" s="23"/>
      <c r="R1626" s="23"/>
      <c r="S1626" s="22"/>
      <c r="T1626" s="22" t="s">
        <v>63</v>
      </c>
      <c r="U1626" s="23"/>
      <c r="V1626" s="23"/>
      <c r="W1626" s="23"/>
      <c r="X1626" s="23"/>
      <c r="Y1626" s="28" t="s">
        <v>64</v>
      </c>
      <c r="Z1626" s="23"/>
      <c r="AA1626" s="23"/>
      <c r="AB1626" s="23"/>
      <c r="AC1626" s="28" t="s">
        <v>65</v>
      </c>
      <c r="AD1626" s="22"/>
      <c r="AE1626" s="22"/>
      <c r="AF1626" s="22"/>
      <c r="AG1626" s="22"/>
      <c r="AH1626" s="23"/>
      <c r="AI1626" s="28" t="s">
        <v>66</v>
      </c>
      <c r="AJ1626" s="23"/>
      <c r="AK1626" s="23"/>
      <c r="AL1626" s="22"/>
      <c r="AM1626" s="28" t="s">
        <v>67</v>
      </c>
      <c r="AN1626" s="22"/>
      <c r="AO1626" s="23"/>
      <c r="AP1626" s="23"/>
      <c r="AQ1626" s="23"/>
      <c r="AR1626" s="23"/>
      <c r="AS1626" s="28" t="s">
        <v>68</v>
      </c>
      <c r="AT1626" s="23"/>
      <c r="AU1626" s="23"/>
    </row>
    <row r="1627" spans="2:56" ht="18.600000000000001" customHeight="1" thickBot="1">
      <c r="B1627" s="11"/>
      <c r="D1627" s="212" t="s">
        <v>69</v>
      </c>
      <c r="E1627" s="213"/>
      <c r="F1627" s="214" t="s">
        <v>70</v>
      </c>
      <c r="G1627" s="215"/>
      <c r="H1627" s="207"/>
      <c r="I1627" s="212" t="s">
        <v>71</v>
      </c>
      <c r="J1627" s="213"/>
      <c r="K1627" s="214" t="s">
        <v>72</v>
      </c>
      <c r="L1627" s="215"/>
      <c r="M1627" s="23"/>
      <c r="N1627" s="208" t="s">
        <v>73</v>
      </c>
      <c r="O1627" s="209"/>
      <c r="P1627" s="210" t="s">
        <v>74</v>
      </c>
      <c r="Q1627" s="211"/>
      <c r="R1627" s="23"/>
      <c r="S1627" s="212" t="s">
        <v>75</v>
      </c>
      <c r="T1627" s="213"/>
      <c r="U1627" s="214" t="s">
        <v>76</v>
      </c>
      <c r="V1627" s="215"/>
      <c r="W1627" s="22"/>
      <c r="X1627" s="208" t="s">
        <v>77</v>
      </c>
      <c r="Y1627" s="209"/>
      <c r="Z1627" s="210" t="s">
        <v>78</v>
      </c>
      <c r="AA1627" s="211"/>
      <c r="AB1627" s="22"/>
      <c r="AC1627" s="212" t="s">
        <v>79</v>
      </c>
      <c r="AD1627" s="213"/>
      <c r="AE1627" s="214" t="s">
        <v>80</v>
      </c>
      <c r="AF1627" s="215"/>
      <c r="AG1627" s="22"/>
      <c r="AH1627" s="208" t="s">
        <v>81</v>
      </c>
      <c r="AI1627" s="209"/>
      <c r="AJ1627" s="210" t="s">
        <v>82</v>
      </c>
      <c r="AK1627" s="211"/>
      <c r="AL1627" s="22"/>
      <c r="AM1627" s="212" t="s">
        <v>83</v>
      </c>
      <c r="AN1627" s="213"/>
      <c r="AO1627" s="214" t="s">
        <v>84</v>
      </c>
      <c r="AP1627" s="215"/>
      <c r="AQ1627" s="23"/>
      <c r="AR1627" s="208" t="s">
        <v>85</v>
      </c>
      <c r="AS1627" s="209"/>
      <c r="AT1627" s="210" t="s">
        <v>86</v>
      </c>
      <c r="AU1627" s="211"/>
      <c r="AW1627" s="29" t="s">
        <v>4</v>
      </c>
      <c r="AY1627" s="136" t="s">
        <v>46</v>
      </c>
      <c r="AZ1627" s="13"/>
      <c r="BA1627" s="36"/>
      <c r="BB1627" s="36"/>
      <c r="BC1627" s="36"/>
      <c r="BD1627" s="36"/>
    </row>
    <row r="1628" spans="2:56" ht="18.600000000000001" customHeight="1" thickTop="1" thickBot="1">
      <c r="B1628" s="40">
        <v>4.66</v>
      </c>
      <c r="D1628" s="1">
        <v>1</v>
      </c>
      <c r="E1628" s="7">
        <v>0</v>
      </c>
      <c r="F1628" s="2">
        <v>0</v>
      </c>
      <c r="G1628" s="8">
        <v>0</v>
      </c>
      <c r="I1628" s="1">
        <v>1</v>
      </c>
      <c r="J1628" s="9">
        <v>0</v>
      </c>
      <c r="K1628" s="2">
        <v>0</v>
      </c>
      <c r="L1628" s="9">
        <f t="shared" ref="L1628" si="9393">IF(0=(1-$J$9*$K$9*$B1628^2),10^14,$B1628*$K$9/(1-$J$9*$K$9*$B1628^2))</f>
        <v>-0.83196170611517695</v>
      </c>
      <c r="N1628" s="1">
        <f t="shared" ref="N1628" si="9394">D1628*I1628+F1628*I1631-E1628*J1628-G1628*J1631</f>
        <v>1</v>
      </c>
      <c r="O1628" s="9">
        <f t="shared" ref="O1628" si="9395">(D1628*J1628+E1628*I1628+F1628*J1631+G1628*I1631)</f>
        <v>0</v>
      </c>
      <c r="P1628" s="2">
        <f t="shared" ref="P1628" si="9396">D1628*K1628+F1628*K1631-E1628*L1628-G1628*L1631</f>
        <v>0</v>
      </c>
      <c r="Q1628" s="8">
        <f t="shared" ref="Q1628" si="9397">(D1628*L1628+E1628*K1628+F1628*L1631+G1628*K1631)</f>
        <v>-0.83196170611517695</v>
      </c>
      <c r="S1628" s="1">
        <v>1</v>
      </c>
      <c r="T1628" s="7">
        <v>0</v>
      </c>
      <c r="U1628" s="2">
        <v>0</v>
      </c>
      <c r="V1628" s="8">
        <v>0</v>
      </c>
      <c r="X1628" s="1">
        <f t="shared" ref="X1628" si="9398">N1628*S1628+P1628*S1631-O1628*T1628-Q1628*T1631</f>
        <v>5.6883466476001843</v>
      </c>
      <c r="Y1628" s="9">
        <f t="shared" ref="Y1628" si="9399">(N1628*T1628+O1628*S1628+P1628*T1631+Q1628*S1631)</f>
        <v>0</v>
      </c>
      <c r="Z1628" s="2">
        <f t="shared" ref="Z1628" si="9400">N1628*U1628+P1628*U1631-O1628*V1628-Q1628*V1631</f>
        <v>0</v>
      </c>
      <c r="AA1628" s="8">
        <f t="shared" ref="AA1628" si="9401">(N1628*V1628+O1628*U1628+P1628*V1631+Q1628*U1631)</f>
        <v>-0.83196170611517695</v>
      </c>
      <c r="AB1628" s="22"/>
      <c r="AC1628" s="1">
        <v>1</v>
      </c>
      <c r="AD1628" s="9">
        <v>0</v>
      </c>
      <c r="AE1628" s="2">
        <v>0</v>
      </c>
      <c r="AF1628" s="9">
        <f t="shared" ref="AF1628" si="9402">$B1628*$AE$9</f>
        <v>3.7778154000000002</v>
      </c>
      <c r="AH1628" s="1">
        <f t="shared" ref="AH1628" si="9403">X1628*AC1628+Z1628*AC1631-Y1628*AD1628-AA1628*AD1631</f>
        <v>5.6883466476001843</v>
      </c>
      <c r="AI1628" s="9">
        <f t="shared" ref="AI1628" si="9404">(X1628*AD1628+Y1628*AC1628+Z1628*AD1631+AA1628*AC1631)</f>
        <v>0</v>
      </c>
      <c r="AJ1628" s="2">
        <f t="shared" ref="AJ1628" si="9405">X1628*AE1628+Z1628*AE1631-Y1628*AF1628-AA1628*AF1631</f>
        <v>0</v>
      </c>
      <c r="AK1628" s="8">
        <f t="shared" ref="AK1628" si="9406">(X1628*AF1628+Y1628*AE1628+Z1628*AF1631+AA1628*AE1631)</f>
        <v>20.657561859727174</v>
      </c>
      <c r="AM1628" s="18">
        <v>1</v>
      </c>
      <c r="AN1628" s="25">
        <v>0</v>
      </c>
      <c r="AO1628" s="14">
        <v>0</v>
      </c>
      <c r="AP1628" s="24">
        <v>0</v>
      </c>
      <c r="AR1628" s="1">
        <f t="shared" ref="AR1628" si="9407">AH1628*AM1628+AJ1628*AM1631-AI1628*AN1628-AK1628*AN1631</f>
        <v>5.6883466476001843</v>
      </c>
      <c r="AS1628" s="9">
        <f t="shared" ref="AS1628" si="9408">(AH1628*AN1628+AI1628*AM1628+AJ1628*AN1631+AK1628*AM1631)</f>
        <v>20.657561859727174</v>
      </c>
      <c r="AT1628" s="2">
        <f t="shared" ref="AT1628" si="9409">AH1628*AO1628+AJ1628*AO1631-AI1628*AP1628-AK1628*AP1631</f>
        <v>0</v>
      </c>
      <c r="AU1628" s="8">
        <f t="shared" ref="AU1628" si="9410">(AH1628*AP1628+AI1628*AO1628+AJ1628*AP1631+AK1628*AO1631)</f>
        <v>20.657561859727174</v>
      </c>
      <c r="AW1628" s="30">
        <f t="shared" ref="AW1628" si="9411">20*LOG(((1+$AN$9)/$AN$9)/((AR1628+AR1631)^2+(AS1628+AS1631)^2)^0.5)</f>
        <v>-32.101376817612227</v>
      </c>
      <c r="AY1628" s="137">
        <f t="shared" ref="AY1628" si="9412">((AR1628^2+AS1628^2)^0.5)/((AR1631^2+AS1631^2)^0.5)</f>
        <v>0.27596621712952829</v>
      </c>
      <c r="AZ1628" s="13"/>
      <c r="BA1628" s="36"/>
      <c r="BB1628" s="36"/>
      <c r="BC1628" s="36"/>
      <c r="BD1628" s="36"/>
    </row>
    <row r="1629" spans="2:56" ht="18.600000000000001" customHeight="1" thickBot="1">
      <c r="D1629" s="3"/>
      <c r="G1629" s="4"/>
      <c r="I1629" s="3"/>
      <c r="L1629" s="4"/>
      <c r="N1629" s="3"/>
      <c r="Q1629" s="4"/>
      <c r="S1629" s="3"/>
      <c r="V1629" s="4"/>
      <c r="X1629" s="3"/>
      <c r="AA1629" s="4"/>
      <c r="AC1629" s="3"/>
      <c r="AF1629" s="4"/>
      <c r="AH1629" s="3"/>
      <c r="AK1629" s="4"/>
      <c r="AM1629" s="18"/>
      <c r="AN1629" s="14"/>
      <c r="AO1629" s="14"/>
      <c r="AP1629" s="19"/>
      <c r="AR1629" s="3"/>
      <c r="AU1629" s="4"/>
      <c r="AY1629" s="138"/>
      <c r="AZ1629" s="13"/>
      <c r="BA1629" s="36"/>
      <c r="BB1629" s="36"/>
      <c r="BC1629" s="36"/>
      <c r="BD1629" s="36"/>
    </row>
    <row r="1630" spans="2:56" ht="18.600000000000001" customHeight="1" thickBot="1">
      <c r="D1630" s="216" t="s">
        <v>87</v>
      </c>
      <c r="E1630" s="217"/>
      <c r="F1630" s="218" t="s">
        <v>88</v>
      </c>
      <c r="G1630" s="219"/>
      <c r="H1630" s="207"/>
      <c r="I1630" s="216" t="s">
        <v>89</v>
      </c>
      <c r="J1630" s="217"/>
      <c r="K1630" s="218" t="s">
        <v>90</v>
      </c>
      <c r="L1630" s="219"/>
      <c r="N1630" s="208" t="s">
        <v>7</v>
      </c>
      <c r="O1630" s="209"/>
      <c r="P1630" s="210" t="s">
        <v>8</v>
      </c>
      <c r="Q1630" s="211"/>
      <c r="S1630" s="216" t="s">
        <v>91</v>
      </c>
      <c r="T1630" s="217"/>
      <c r="U1630" s="218" t="s">
        <v>92</v>
      </c>
      <c r="V1630" s="219"/>
      <c r="W1630" s="22"/>
      <c r="X1630" s="208" t="s">
        <v>93</v>
      </c>
      <c r="Y1630" s="209"/>
      <c r="Z1630" s="210" t="s">
        <v>94</v>
      </c>
      <c r="AA1630" s="211"/>
      <c r="AB1630" s="22"/>
      <c r="AC1630" s="216" t="s">
        <v>3</v>
      </c>
      <c r="AD1630" s="217"/>
      <c r="AE1630" s="218" t="s">
        <v>2</v>
      </c>
      <c r="AF1630" s="219"/>
      <c r="AG1630" s="22"/>
      <c r="AH1630" s="208" t="s">
        <v>95</v>
      </c>
      <c r="AI1630" s="209"/>
      <c r="AJ1630" s="210" t="s">
        <v>96</v>
      </c>
      <c r="AK1630" s="211"/>
      <c r="AL1630" s="22"/>
      <c r="AM1630" s="216" t="s">
        <v>97</v>
      </c>
      <c r="AN1630" s="217"/>
      <c r="AO1630" s="218" t="s">
        <v>98</v>
      </c>
      <c r="AP1630" s="219"/>
      <c r="AR1630" s="208" t="s">
        <v>99</v>
      </c>
      <c r="AS1630" s="209"/>
      <c r="AT1630" s="210" t="s">
        <v>100</v>
      </c>
      <c r="AU1630" s="211"/>
      <c r="AW1630" s="48" t="s">
        <v>10</v>
      </c>
      <c r="AY1630" s="139" t="s">
        <v>47</v>
      </c>
      <c r="AZ1630" s="13"/>
      <c r="BA1630" s="36"/>
      <c r="BB1630" s="36"/>
      <c r="BC1630" s="36"/>
      <c r="BD1630" s="36"/>
    </row>
    <row r="1631" spans="2:56" ht="18.600000000000001" customHeight="1" thickTop="1" thickBot="1">
      <c r="D1631" s="1">
        <v>0</v>
      </c>
      <c r="E1631" s="8">
        <f t="shared" ref="E1631" si="9413">$E$9*$B1628</f>
        <v>2.6408686000000001</v>
      </c>
      <c r="F1631" s="2">
        <v>1</v>
      </c>
      <c r="G1631" s="8">
        <v>0</v>
      </c>
      <c r="I1631" s="1">
        <v>0</v>
      </c>
      <c r="J1631" s="9">
        <v>0</v>
      </c>
      <c r="K1631" s="2">
        <v>1</v>
      </c>
      <c r="L1631" s="8">
        <v>0</v>
      </c>
      <c r="N1631" s="1">
        <f t="shared" ref="N1631" si="9414">D1631*I1628+F1631*I1631-E1631*J1628-G1631*J1631</f>
        <v>0</v>
      </c>
      <c r="O1631" s="9">
        <f t="shared" ref="O1631" si="9415">(D1631*J1628+E1631*I1628+F1631*J1631+G1631*I1631)</f>
        <v>2.6408686000000001</v>
      </c>
      <c r="P1631" s="2">
        <f t="shared" ref="P1631" si="9416">D1631*K1628+F1631*K1631-E1631*L1628-G1631*L1631</f>
        <v>3.1971015460819987</v>
      </c>
      <c r="Q1631" s="8">
        <f t="shared" ref="Q1631" si="9417">(D1631*L1628+E1631*K1628+F1631*L1631+G1631*K1631)</f>
        <v>0</v>
      </c>
      <c r="S1631" s="1">
        <v>0</v>
      </c>
      <c r="T1631" s="8">
        <f t="shared" ref="T1631" si="9418">$T$9*$B1628</f>
        <v>5.6352913999999998</v>
      </c>
      <c r="U1631" s="2">
        <v>1</v>
      </c>
      <c r="V1631" s="8">
        <v>0</v>
      </c>
      <c r="X1631" s="1">
        <f t="shared" ref="X1631" si="9419">N1631*S1628+P1631*S1631-O1631*T1628-Q1631*T1631</f>
        <v>0</v>
      </c>
      <c r="Y1631" s="9">
        <f t="shared" ref="Y1631" si="9420">(N1631*T1628+O1631*S1628+P1631*T1631+Q1631*S1631)</f>
        <v>20.657467447562592</v>
      </c>
      <c r="Z1631" s="2">
        <f t="shared" ref="Z1631" si="9421">N1631*U1628+P1631*U1631-O1631*V1628-Q1631*V1631</f>
        <v>3.1971015460819987</v>
      </c>
      <c r="AA1631" s="8">
        <f t="shared" ref="AA1631" si="9422">(N1631*V1628+O1631*U1628+P1631*V1631+Q1631*U1631)</f>
        <v>0</v>
      </c>
      <c r="AB1631" s="22"/>
      <c r="AC1631" s="1">
        <v>0</v>
      </c>
      <c r="AD1631" s="9">
        <v>0</v>
      </c>
      <c r="AE1631" s="2">
        <v>1</v>
      </c>
      <c r="AF1631" s="8">
        <v>0</v>
      </c>
      <c r="AH1631" s="1">
        <f t="shared" ref="AH1631" si="9423">X1631*AC1628+Z1631*AC1631-Y1631*AD1628-AA1631*AD1631</f>
        <v>0</v>
      </c>
      <c r="AI1631" s="9">
        <f t="shared" ref="AI1631" si="9424">(X1631*AD1628+Y1631*AC1628+Z1631*AD1631+AA1631*AC1631)</f>
        <v>20.657467447562592</v>
      </c>
      <c r="AJ1631" s="2">
        <f t="shared" ref="AJ1631" si="9425">X1631*AE1628+Z1631*AE1631-Y1631*AF1628-AA1631*AF1631</f>
        <v>-74.842997102318662</v>
      </c>
      <c r="AK1631" s="8">
        <f t="shared" ref="AK1631" si="9426">(X1631*AF1628+Y1631*AE1628+Z1631*AF1631+AA1631*AE1631)</f>
        <v>0</v>
      </c>
      <c r="AM1631" s="20">
        <f t="shared" ref="AM1631" si="9427">1/$AN$9</f>
        <v>1</v>
      </c>
      <c r="AN1631" s="27">
        <v>0</v>
      </c>
      <c r="AO1631" s="21">
        <v>1</v>
      </c>
      <c r="AP1631" s="26">
        <v>0</v>
      </c>
      <c r="AR1631" s="1">
        <f t="shared" ref="AR1631" si="9428">AH1631*AM1628+AJ1631*AM1631-AI1631*AN1628-AK1631*AN1631</f>
        <v>-74.842997102318662</v>
      </c>
      <c r="AS1631" s="9">
        <f t="shared" ref="AS1631" si="9429">(AH1631*AN1628+AI1631*AM1628+AJ1631*AN1631+AK1631*AM1631)</f>
        <v>20.657467447562592</v>
      </c>
      <c r="AT1631" s="2">
        <f t="shared" ref="AT1631" si="9430">AH1631*AO1628+AJ1631*AO1631-AI1631*AP1628-AK1631*AP1631</f>
        <v>-74.842997102318662</v>
      </c>
      <c r="AU1631" s="8">
        <f t="shared" ref="AU1631" si="9431">(AH1631*AP1628+AI1631*AO1628+AJ1631*AP1631+AK1631*AO1631)</f>
        <v>0</v>
      </c>
      <c r="AW1631" s="49">
        <f t="shared" ref="AW1631" si="9432">(180/PI())*ATAN(-1*(AS1628/AR1628))</f>
        <v>-74.604366925577679</v>
      </c>
      <c r="AY1631" s="140">
        <f t="shared" ref="AY1631" si="9433">20*LOG(((1-(10^(AW1628/20)^2)*(1-((1-AY1628)/(1+AY1628))^2))^0.5))</f>
        <v>-1.8154109750150838E-3</v>
      </c>
      <c r="AZ1631" s="13"/>
      <c r="BA1631" s="36"/>
      <c r="BB1631" s="36"/>
      <c r="BC1631" s="36"/>
      <c r="BD1631" s="36"/>
    </row>
    <row r="1632" spans="2:56" ht="18.600000000000001" customHeight="1">
      <c r="AY1632" s="37"/>
    </row>
    <row r="1633" spans="2:56" ht="18.600000000000001" customHeight="1" thickBot="1">
      <c r="D1633" s="22" t="s">
        <v>60</v>
      </c>
      <c r="E1633" s="22"/>
      <c r="F1633" s="22"/>
      <c r="G1633" s="22"/>
      <c r="H1633" s="22"/>
      <c r="I1633" s="22" t="s">
        <v>61</v>
      </c>
      <c r="J1633" s="22"/>
      <c r="K1633" s="22"/>
      <c r="L1633" s="22"/>
      <c r="M1633" s="23"/>
      <c r="N1633" s="23"/>
      <c r="O1633" s="28" t="s">
        <v>62</v>
      </c>
      <c r="P1633" s="23"/>
      <c r="Q1633" s="23"/>
      <c r="R1633" s="23"/>
      <c r="S1633" s="22"/>
      <c r="T1633" s="22" t="s">
        <v>63</v>
      </c>
      <c r="U1633" s="23"/>
      <c r="V1633" s="23"/>
      <c r="W1633" s="23"/>
      <c r="X1633" s="23"/>
      <c r="Y1633" s="28" t="s">
        <v>64</v>
      </c>
      <c r="Z1633" s="23"/>
      <c r="AA1633" s="23"/>
      <c r="AB1633" s="23"/>
      <c r="AC1633" s="28" t="s">
        <v>65</v>
      </c>
      <c r="AD1633" s="22"/>
      <c r="AE1633" s="22"/>
      <c r="AF1633" s="22"/>
      <c r="AG1633" s="22"/>
      <c r="AH1633" s="23"/>
      <c r="AI1633" s="28" t="s">
        <v>66</v>
      </c>
      <c r="AJ1633" s="23"/>
      <c r="AK1633" s="23"/>
      <c r="AL1633" s="22"/>
      <c r="AM1633" s="28" t="s">
        <v>67</v>
      </c>
      <c r="AN1633" s="22"/>
      <c r="AO1633" s="23"/>
      <c r="AP1633" s="23"/>
      <c r="AQ1633" s="23"/>
      <c r="AR1633" s="23"/>
      <c r="AS1633" s="28" t="s">
        <v>68</v>
      </c>
      <c r="AT1633" s="23"/>
      <c r="AU1633" s="23"/>
    </row>
    <row r="1634" spans="2:56" ht="18.600000000000001" customHeight="1" thickBot="1">
      <c r="B1634" s="11"/>
      <c r="D1634" s="212" t="s">
        <v>69</v>
      </c>
      <c r="E1634" s="213"/>
      <c r="F1634" s="214" t="s">
        <v>70</v>
      </c>
      <c r="G1634" s="215"/>
      <c r="H1634" s="207"/>
      <c r="I1634" s="212" t="s">
        <v>71</v>
      </c>
      <c r="J1634" s="213"/>
      <c r="K1634" s="214" t="s">
        <v>72</v>
      </c>
      <c r="L1634" s="215"/>
      <c r="M1634" s="23"/>
      <c r="N1634" s="208" t="s">
        <v>73</v>
      </c>
      <c r="O1634" s="209"/>
      <c r="P1634" s="210" t="s">
        <v>74</v>
      </c>
      <c r="Q1634" s="211"/>
      <c r="R1634" s="23"/>
      <c r="S1634" s="212" t="s">
        <v>75</v>
      </c>
      <c r="T1634" s="213"/>
      <c r="U1634" s="214" t="s">
        <v>76</v>
      </c>
      <c r="V1634" s="215"/>
      <c r="W1634" s="22"/>
      <c r="X1634" s="208" t="s">
        <v>77</v>
      </c>
      <c r="Y1634" s="209"/>
      <c r="Z1634" s="210" t="s">
        <v>78</v>
      </c>
      <c r="AA1634" s="211"/>
      <c r="AB1634" s="22"/>
      <c r="AC1634" s="212" t="s">
        <v>79</v>
      </c>
      <c r="AD1634" s="213"/>
      <c r="AE1634" s="214" t="s">
        <v>80</v>
      </c>
      <c r="AF1634" s="215"/>
      <c r="AG1634" s="22"/>
      <c r="AH1634" s="208" t="s">
        <v>81</v>
      </c>
      <c r="AI1634" s="209"/>
      <c r="AJ1634" s="210" t="s">
        <v>82</v>
      </c>
      <c r="AK1634" s="211"/>
      <c r="AL1634" s="22"/>
      <c r="AM1634" s="212" t="s">
        <v>83</v>
      </c>
      <c r="AN1634" s="213"/>
      <c r="AO1634" s="214" t="s">
        <v>84</v>
      </c>
      <c r="AP1634" s="215"/>
      <c r="AQ1634" s="23"/>
      <c r="AR1634" s="208" t="s">
        <v>85</v>
      </c>
      <c r="AS1634" s="209"/>
      <c r="AT1634" s="210" t="s">
        <v>86</v>
      </c>
      <c r="AU1634" s="211"/>
      <c r="AW1634" s="29" t="s">
        <v>4</v>
      </c>
      <c r="AY1634" s="136" t="s">
        <v>46</v>
      </c>
      <c r="AZ1634" s="13"/>
      <c r="BA1634" s="36"/>
      <c r="BB1634" s="36"/>
      <c r="BC1634" s="36"/>
      <c r="BD1634" s="36"/>
    </row>
    <row r="1635" spans="2:56" ht="18.600000000000001" customHeight="1" thickTop="1" thickBot="1">
      <c r="B1635" s="40">
        <v>4.68</v>
      </c>
      <c r="D1635" s="1">
        <v>1</v>
      </c>
      <c r="E1635" s="7">
        <v>0</v>
      </c>
      <c r="F1635" s="2">
        <v>0</v>
      </c>
      <c r="G1635" s="8">
        <v>0</v>
      </c>
      <c r="I1635" s="1">
        <v>1</v>
      </c>
      <c r="J1635" s="9">
        <v>0</v>
      </c>
      <c r="K1635" s="2">
        <v>0</v>
      </c>
      <c r="L1635" s="9">
        <f t="shared" ref="L1635" si="9434">IF(0=(1-$J$9*$K$9*$B1635^2),10^14,$B1635*$K$9/(1-$J$9*$K$9*$B1635^2))</f>
        <v>-0.82710166223888049</v>
      </c>
      <c r="N1635" s="1">
        <f t="shared" ref="N1635" si="9435">D1635*I1635+F1635*I1638-E1635*J1635-G1635*J1638</f>
        <v>1</v>
      </c>
      <c r="O1635" s="9">
        <f t="shared" ref="O1635" si="9436">(D1635*J1635+E1635*I1635+F1635*J1638+G1635*I1638)</f>
        <v>0</v>
      </c>
      <c r="P1635" s="2">
        <f t="shared" ref="P1635" si="9437">D1635*K1635+F1635*K1638-E1635*L1635-G1635*L1638</f>
        <v>0</v>
      </c>
      <c r="Q1635" s="8">
        <f t="shared" ref="Q1635" si="9438">(D1635*L1635+E1635*K1635+F1635*L1638+G1635*K1638)</f>
        <v>-0.82710166223888049</v>
      </c>
      <c r="S1635" s="1">
        <v>1</v>
      </c>
      <c r="T1635" s="7">
        <v>0</v>
      </c>
      <c r="U1635" s="2">
        <v>0</v>
      </c>
      <c r="V1635" s="8">
        <v>0</v>
      </c>
      <c r="X1635" s="1">
        <f t="shared" ref="X1635" si="9439">N1635*S1635+P1635*S1638-O1635*T1635-Q1635*T1638</f>
        <v>5.6809629995230448</v>
      </c>
      <c r="Y1635" s="9">
        <f t="shared" ref="Y1635" si="9440">(N1635*T1635+O1635*S1635+P1635*T1638+Q1635*S1638)</f>
        <v>0</v>
      </c>
      <c r="Z1635" s="2">
        <f t="shared" ref="Z1635" si="9441">N1635*U1635+P1635*U1638-O1635*V1635-Q1635*V1638</f>
        <v>0</v>
      </c>
      <c r="AA1635" s="8">
        <f t="shared" ref="AA1635" si="9442">(N1635*V1635+O1635*U1635+P1635*V1638+Q1635*U1638)</f>
        <v>-0.82710166223888049</v>
      </c>
      <c r="AB1635" s="22"/>
      <c r="AC1635" s="1">
        <v>1</v>
      </c>
      <c r="AD1635" s="9">
        <v>0</v>
      </c>
      <c r="AE1635" s="2">
        <v>0</v>
      </c>
      <c r="AF1635" s="9">
        <f t="shared" ref="AF1635" si="9443">$B1635*$AE$9</f>
        <v>3.7940291999999998</v>
      </c>
      <c r="AH1635" s="1">
        <f t="shared" ref="AH1635" si="9444">X1635*AC1635+Z1635*AC1638-Y1635*AD1635-AA1635*AD1638</f>
        <v>5.6809629995230448</v>
      </c>
      <c r="AI1635" s="9">
        <f t="shared" ref="AI1635" si="9445">(X1635*AD1635+Y1635*AC1635+Z1635*AD1638+AA1635*AC1638)</f>
        <v>0</v>
      </c>
      <c r="AJ1635" s="2">
        <f t="shared" ref="AJ1635" si="9446">X1635*AE1635+Z1635*AE1638-Y1635*AF1635-AA1635*AF1638</f>
        <v>0</v>
      </c>
      <c r="AK1635" s="8">
        <f t="shared" ref="AK1635" si="9447">(X1635*AF1635+Y1635*AE1635+Z1635*AF1638+AA1635*AE1638)</f>
        <v>20.726637842071135</v>
      </c>
      <c r="AM1635" s="18">
        <v>1</v>
      </c>
      <c r="AN1635" s="25">
        <v>0</v>
      </c>
      <c r="AO1635" s="14">
        <v>0</v>
      </c>
      <c r="AP1635" s="24">
        <v>0</v>
      </c>
      <c r="AR1635" s="1">
        <f t="shared" ref="AR1635" si="9448">AH1635*AM1635+AJ1635*AM1638-AI1635*AN1635-AK1635*AN1638</f>
        <v>5.6809629995230448</v>
      </c>
      <c r="AS1635" s="9">
        <f t="shared" ref="AS1635" si="9449">(AH1635*AN1635+AI1635*AM1635+AJ1635*AN1638+AK1635*AM1638)</f>
        <v>20.726637842071135</v>
      </c>
      <c r="AT1635" s="2">
        <f t="shared" ref="AT1635" si="9450">AH1635*AO1635+AJ1635*AO1638-AI1635*AP1635-AK1635*AP1638</f>
        <v>0</v>
      </c>
      <c r="AU1635" s="8">
        <f t="shared" ref="AU1635" si="9451">(AH1635*AP1635+AI1635*AO1635+AJ1635*AP1638+AK1635*AO1638)</f>
        <v>20.726637842071135</v>
      </c>
      <c r="AW1635" s="30">
        <f t="shared" ref="AW1635" si="9452">20*LOG(((1+$AN$9)/$AN$9)/((AR1635+AR1638)^2+(AS1635+AS1638)^2)^0.5)</f>
        <v>-32.16507224845801</v>
      </c>
      <c r="AY1635" s="137">
        <f t="shared" ref="AY1635" si="9453">((AR1635^2+AS1635^2)^0.5)/((AR1638^2+AS1638^2)^0.5)</f>
        <v>0.27468587943220973</v>
      </c>
      <c r="AZ1635" s="13"/>
      <c r="BA1635" s="36"/>
      <c r="BB1635" s="36"/>
      <c r="BC1635" s="36"/>
      <c r="BD1635" s="36"/>
    </row>
    <row r="1636" spans="2:56" ht="18.600000000000001" customHeight="1" thickBot="1">
      <c r="D1636" s="3"/>
      <c r="G1636" s="4"/>
      <c r="I1636" s="3"/>
      <c r="L1636" s="4"/>
      <c r="N1636" s="3"/>
      <c r="Q1636" s="4"/>
      <c r="S1636" s="3"/>
      <c r="V1636" s="4"/>
      <c r="X1636" s="3"/>
      <c r="AA1636" s="4"/>
      <c r="AC1636" s="3"/>
      <c r="AF1636" s="4"/>
      <c r="AH1636" s="3"/>
      <c r="AK1636" s="4"/>
      <c r="AM1636" s="18"/>
      <c r="AN1636" s="14"/>
      <c r="AO1636" s="14"/>
      <c r="AP1636" s="19"/>
      <c r="AR1636" s="3"/>
      <c r="AU1636" s="4"/>
      <c r="AY1636" s="138"/>
      <c r="AZ1636" s="13"/>
      <c r="BA1636" s="36"/>
      <c r="BB1636" s="36"/>
      <c r="BC1636" s="36"/>
      <c r="BD1636" s="36"/>
    </row>
    <row r="1637" spans="2:56" ht="18.600000000000001" customHeight="1" thickBot="1">
      <c r="D1637" s="216" t="s">
        <v>87</v>
      </c>
      <c r="E1637" s="217"/>
      <c r="F1637" s="218" t="s">
        <v>88</v>
      </c>
      <c r="G1637" s="219"/>
      <c r="H1637" s="207"/>
      <c r="I1637" s="216" t="s">
        <v>89</v>
      </c>
      <c r="J1637" s="217"/>
      <c r="K1637" s="218" t="s">
        <v>90</v>
      </c>
      <c r="L1637" s="219"/>
      <c r="N1637" s="208" t="s">
        <v>7</v>
      </c>
      <c r="O1637" s="209"/>
      <c r="P1637" s="210" t="s">
        <v>8</v>
      </c>
      <c r="Q1637" s="211"/>
      <c r="S1637" s="216" t="s">
        <v>91</v>
      </c>
      <c r="T1637" s="217"/>
      <c r="U1637" s="218" t="s">
        <v>92</v>
      </c>
      <c r="V1637" s="219"/>
      <c r="W1637" s="22"/>
      <c r="X1637" s="208" t="s">
        <v>93</v>
      </c>
      <c r="Y1637" s="209"/>
      <c r="Z1637" s="210" t="s">
        <v>94</v>
      </c>
      <c r="AA1637" s="211"/>
      <c r="AB1637" s="22"/>
      <c r="AC1637" s="216" t="s">
        <v>3</v>
      </c>
      <c r="AD1637" s="217"/>
      <c r="AE1637" s="218" t="s">
        <v>2</v>
      </c>
      <c r="AF1637" s="219"/>
      <c r="AG1637" s="22"/>
      <c r="AH1637" s="208" t="s">
        <v>95</v>
      </c>
      <c r="AI1637" s="209"/>
      <c r="AJ1637" s="210" t="s">
        <v>96</v>
      </c>
      <c r="AK1637" s="211"/>
      <c r="AL1637" s="22"/>
      <c r="AM1637" s="216" t="s">
        <v>97</v>
      </c>
      <c r="AN1637" s="217"/>
      <c r="AO1637" s="218" t="s">
        <v>98</v>
      </c>
      <c r="AP1637" s="219"/>
      <c r="AR1637" s="208" t="s">
        <v>99</v>
      </c>
      <c r="AS1637" s="209"/>
      <c r="AT1637" s="210" t="s">
        <v>100</v>
      </c>
      <c r="AU1637" s="211"/>
      <c r="AW1637" s="48" t="s">
        <v>10</v>
      </c>
      <c r="AY1637" s="139" t="s">
        <v>47</v>
      </c>
      <c r="AZ1637" s="13"/>
      <c r="BA1637" s="36"/>
      <c r="BB1637" s="36"/>
      <c r="BC1637" s="36"/>
      <c r="BD1637" s="36"/>
    </row>
    <row r="1638" spans="2:56" ht="18.600000000000001" customHeight="1" thickTop="1" thickBot="1">
      <c r="D1638" s="1">
        <v>0</v>
      </c>
      <c r="E1638" s="8">
        <f t="shared" ref="E1638" si="9454">$E$9*$B1635</f>
        <v>2.6522028</v>
      </c>
      <c r="F1638" s="2">
        <v>1</v>
      </c>
      <c r="G1638" s="8">
        <v>0</v>
      </c>
      <c r="I1638" s="1">
        <v>0</v>
      </c>
      <c r="J1638" s="9">
        <v>0</v>
      </c>
      <c r="K1638" s="2">
        <v>1</v>
      </c>
      <c r="L1638" s="8">
        <v>0</v>
      </c>
      <c r="N1638" s="1">
        <f t="shared" ref="N1638" si="9455">D1638*I1635+F1638*I1638-E1638*J1635-G1638*J1638</f>
        <v>0</v>
      </c>
      <c r="O1638" s="9">
        <f t="shared" ref="O1638" si="9456">(D1638*J1635+E1638*I1635+F1638*J1638+G1638*I1638)</f>
        <v>2.6522028</v>
      </c>
      <c r="P1638" s="2">
        <f t="shared" ref="P1638" si="9457">D1638*K1635+F1638*K1638-E1638*L1635-G1638*L1638</f>
        <v>3.1936413444746132</v>
      </c>
      <c r="Q1638" s="8">
        <f t="shared" ref="Q1638" si="9458">(D1638*L1635+E1638*K1635+F1638*L1638+G1638*K1638)</f>
        <v>0</v>
      </c>
      <c r="S1638" s="1">
        <v>0</v>
      </c>
      <c r="T1638" s="8">
        <f t="shared" ref="T1638" si="9459">$T$9*$B1635</f>
        <v>5.6594771999999995</v>
      </c>
      <c r="U1638" s="2">
        <v>1</v>
      </c>
      <c r="V1638" s="8">
        <v>0</v>
      </c>
      <c r="X1638" s="1">
        <f t="shared" ref="X1638" si="9460">N1638*S1635+P1638*S1638-O1638*T1635-Q1638*T1638</f>
        <v>0</v>
      </c>
      <c r="Y1638" s="9">
        <f t="shared" ref="Y1638" si="9461">(N1638*T1635+O1638*S1635+P1638*T1638+Q1638*S1638)</f>
        <v>20.72654317403142</v>
      </c>
      <c r="Z1638" s="2">
        <f t="shared" ref="Z1638" si="9462">N1638*U1635+P1638*U1638-O1638*V1635-Q1638*V1638</f>
        <v>3.1936413444746132</v>
      </c>
      <c r="AA1638" s="8">
        <f t="shared" ref="AA1638" si="9463">(N1638*V1635+O1638*U1635+P1638*V1638+Q1638*U1638)</f>
        <v>0</v>
      </c>
      <c r="AB1638" s="22"/>
      <c r="AC1638" s="1">
        <v>0</v>
      </c>
      <c r="AD1638" s="9">
        <v>0</v>
      </c>
      <c r="AE1638" s="2">
        <v>1</v>
      </c>
      <c r="AF1638" s="8">
        <v>0</v>
      </c>
      <c r="AH1638" s="1">
        <f t="shared" ref="AH1638" si="9464">X1638*AC1635+Z1638*AC1638-Y1638*AD1635-AA1638*AD1638</f>
        <v>0</v>
      </c>
      <c r="AI1638" s="9">
        <f t="shared" ref="AI1638" si="9465">(X1638*AD1635+Y1638*AC1635+Z1638*AD1638+AA1638*AC1638)</f>
        <v>20.72654317403142</v>
      </c>
      <c r="AJ1638" s="2">
        <f t="shared" ref="AJ1638" si="9466">X1638*AE1635+Z1638*AE1638-Y1638*AF1635-AA1638*AF1638</f>
        <v>-75.443468672861272</v>
      </c>
      <c r="AK1638" s="8">
        <f t="shared" ref="AK1638" si="9467">(X1638*AF1635+Y1638*AE1635+Z1638*AF1638+AA1638*AE1638)</f>
        <v>0</v>
      </c>
      <c r="AM1638" s="20">
        <f t="shared" ref="AM1638" si="9468">1/$AN$9</f>
        <v>1</v>
      </c>
      <c r="AN1638" s="27">
        <v>0</v>
      </c>
      <c r="AO1638" s="21">
        <v>1</v>
      </c>
      <c r="AP1638" s="26">
        <v>0</v>
      </c>
      <c r="AR1638" s="1">
        <f t="shared" ref="AR1638" si="9469">AH1638*AM1635+AJ1638*AM1638-AI1638*AN1635-AK1638*AN1638</f>
        <v>-75.443468672861272</v>
      </c>
      <c r="AS1638" s="9">
        <f t="shared" ref="AS1638" si="9470">(AH1638*AN1635+AI1638*AM1635+AJ1638*AN1638+AK1638*AM1638)</f>
        <v>20.72654317403142</v>
      </c>
      <c r="AT1638" s="2">
        <f t="shared" ref="AT1638" si="9471">AH1638*AO1635+AJ1638*AO1638-AI1638*AP1635-AK1638*AP1638</f>
        <v>-75.443468672861272</v>
      </c>
      <c r="AU1638" s="8">
        <f t="shared" ref="AU1638" si="9472">(AH1638*AP1635+AI1638*AO1635+AJ1638*AP1638+AK1638*AO1638)</f>
        <v>0</v>
      </c>
      <c r="AW1638" s="49">
        <f t="shared" ref="AW1638" si="9473">(180/PI())*ATAN(-1*(AS1635/AR1635))</f>
        <v>-74.672236380797187</v>
      </c>
      <c r="AY1638" s="140">
        <f t="shared" ref="AY1638" si="9474">20*LOG(((1-(10^(AW1635/20)^2)*(1-((1-AY1635)/(1+AY1635))^2))^0.5))</f>
        <v>-1.7842523284189327E-3</v>
      </c>
      <c r="AZ1638" s="13"/>
      <c r="BA1638" s="36"/>
      <c r="BB1638" s="36"/>
      <c r="BC1638" s="36"/>
      <c r="BD1638" s="36"/>
    </row>
    <row r="1639" spans="2:56" ht="18.600000000000001" customHeight="1">
      <c r="AY1639" s="37"/>
    </row>
    <row r="1640" spans="2:56" ht="18.600000000000001" customHeight="1" thickBot="1">
      <c r="D1640" s="22" t="s">
        <v>60</v>
      </c>
      <c r="E1640" s="22"/>
      <c r="F1640" s="22"/>
      <c r="G1640" s="22"/>
      <c r="H1640" s="22"/>
      <c r="I1640" s="22" t="s">
        <v>61</v>
      </c>
      <c r="J1640" s="22"/>
      <c r="K1640" s="22"/>
      <c r="L1640" s="22"/>
      <c r="M1640" s="23"/>
      <c r="N1640" s="23"/>
      <c r="O1640" s="28" t="s">
        <v>62</v>
      </c>
      <c r="P1640" s="23"/>
      <c r="Q1640" s="23"/>
      <c r="R1640" s="23"/>
      <c r="S1640" s="22"/>
      <c r="T1640" s="22" t="s">
        <v>63</v>
      </c>
      <c r="U1640" s="23"/>
      <c r="V1640" s="23"/>
      <c r="W1640" s="23"/>
      <c r="X1640" s="23"/>
      <c r="Y1640" s="28" t="s">
        <v>64</v>
      </c>
      <c r="Z1640" s="23"/>
      <c r="AA1640" s="23"/>
      <c r="AB1640" s="23"/>
      <c r="AC1640" s="28" t="s">
        <v>65</v>
      </c>
      <c r="AD1640" s="22"/>
      <c r="AE1640" s="22"/>
      <c r="AF1640" s="22"/>
      <c r="AG1640" s="22"/>
      <c r="AH1640" s="23"/>
      <c r="AI1640" s="28" t="s">
        <v>66</v>
      </c>
      <c r="AJ1640" s="23"/>
      <c r="AK1640" s="23"/>
      <c r="AL1640" s="22"/>
      <c r="AM1640" s="28" t="s">
        <v>67</v>
      </c>
      <c r="AN1640" s="22"/>
      <c r="AO1640" s="23"/>
      <c r="AP1640" s="23"/>
      <c r="AQ1640" s="23"/>
      <c r="AR1640" s="23"/>
      <c r="AS1640" s="28" t="s">
        <v>68</v>
      </c>
      <c r="AT1640" s="23"/>
      <c r="AU1640" s="23"/>
    </row>
    <row r="1641" spans="2:56" ht="18.600000000000001" customHeight="1" thickBot="1">
      <c r="B1641" s="11"/>
      <c r="D1641" s="212" t="s">
        <v>69</v>
      </c>
      <c r="E1641" s="213"/>
      <c r="F1641" s="214" t="s">
        <v>70</v>
      </c>
      <c r="G1641" s="215"/>
      <c r="H1641" s="207"/>
      <c r="I1641" s="212" t="s">
        <v>71</v>
      </c>
      <c r="J1641" s="213"/>
      <c r="K1641" s="214" t="s">
        <v>72</v>
      </c>
      <c r="L1641" s="215"/>
      <c r="M1641" s="23"/>
      <c r="N1641" s="208" t="s">
        <v>73</v>
      </c>
      <c r="O1641" s="209"/>
      <c r="P1641" s="210" t="s">
        <v>74</v>
      </c>
      <c r="Q1641" s="211"/>
      <c r="R1641" s="23"/>
      <c r="S1641" s="212" t="s">
        <v>75</v>
      </c>
      <c r="T1641" s="213"/>
      <c r="U1641" s="214" t="s">
        <v>76</v>
      </c>
      <c r="V1641" s="215"/>
      <c r="W1641" s="22"/>
      <c r="X1641" s="208" t="s">
        <v>77</v>
      </c>
      <c r="Y1641" s="209"/>
      <c r="Z1641" s="210" t="s">
        <v>78</v>
      </c>
      <c r="AA1641" s="211"/>
      <c r="AB1641" s="22"/>
      <c r="AC1641" s="212" t="s">
        <v>79</v>
      </c>
      <c r="AD1641" s="213"/>
      <c r="AE1641" s="214" t="s">
        <v>80</v>
      </c>
      <c r="AF1641" s="215"/>
      <c r="AG1641" s="22"/>
      <c r="AH1641" s="208" t="s">
        <v>81</v>
      </c>
      <c r="AI1641" s="209"/>
      <c r="AJ1641" s="210" t="s">
        <v>82</v>
      </c>
      <c r="AK1641" s="211"/>
      <c r="AL1641" s="22"/>
      <c r="AM1641" s="212" t="s">
        <v>83</v>
      </c>
      <c r="AN1641" s="213"/>
      <c r="AO1641" s="214" t="s">
        <v>84</v>
      </c>
      <c r="AP1641" s="215"/>
      <c r="AQ1641" s="23"/>
      <c r="AR1641" s="208" t="s">
        <v>85</v>
      </c>
      <c r="AS1641" s="209"/>
      <c r="AT1641" s="210" t="s">
        <v>86</v>
      </c>
      <c r="AU1641" s="211"/>
      <c r="AW1641" s="29" t="s">
        <v>4</v>
      </c>
      <c r="AY1641" s="136" t="s">
        <v>46</v>
      </c>
      <c r="AZ1641" s="13"/>
      <c r="BA1641" s="36"/>
      <c r="BB1641" s="36"/>
      <c r="BC1641" s="36"/>
      <c r="BD1641" s="36"/>
    </row>
    <row r="1642" spans="2:56" ht="18.600000000000001" customHeight="1" thickTop="1" thickBot="1">
      <c r="B1642" s="40">
        <v>4.7</v>
      </c>
      <c r="D1642" s="1">
        <v>1</v>
      </c>
      <c r="E1642" s="7">
        <v>0</v>
      </c>
      <c r="F1642" s="2">
        <v>0</v>
      </c>
      <c r="G1642" s="8">
        <v>0</v>
      </c>
      <c r="I1642" s="1">
        <v>1</v>
      </c>
      <c r="J1642" s="9">
        <v>0</v>
      </c>
      <c r="K1642" s="2">
        <v>0</v>
      </c>
      <c r="L1642" s="9">
        <f t="shared" ref="L1642" si="9475">IF(0=(1-$J$9*$K$9*$B1642^2),10^14,$B1642*$K$9/(1-$J$9*$K$9*$B1642^2))</f>
        <v>-0.82230353718785254</v>
      </c>
      <c r="N1642" s="1">
        <f t="shared" ref="N1642" si="9476">D1642*I1642+F1642*I1645-E1642*J1642-G1642*J1645</f>
        <v>1</v>
      </c>
      <c r="O1642" s="9">
        <f t="shared" ref="O1642" si="9477">(D1642*J1642+E1642*I1642+F1642*J1645+G1642*I1645)</f>
        <v>0</v>
      </c>
      <c r="P1642" s="2">
        <f t="shared" ref="P1642" si="9478">D1642*K1642+F1642*K1645-E1642*L1642-G1642*L1645</f>
        <v>0</v>
      </c>
      <c r="Q1642" s="8">
        <f t="shared" ref="Q1642" si="9479">(D1642*L1642+E1642*K1642+F1642*L1645+G1642*K1645)</f>
        <v>-0.82230353718785254</v>
      </c>
      <c r="S1642" s="1">
        <v>1</v>
      </c>
      <c r="T1642" s="7">
        <v>0</v>
      </c>
      <c r="U1642" s="2">
        <v>0</v>
      </c>
      <c r="V1642" s="8">
        <v>0</v>
      </c>
      <c r="X1642" s="1">
        <f t="shared" ref="X1642" si="9480">N1642*S1642+P1642*S1645-O1642*T1642-Q1642*T1645</f>
        <v>5.6736961890837216</v>
      </c>
      <c r="Y1642" s="9">
        <f t="shared" ref="Y1642" si="9481">(N1642*T1642+O1642*S1642+P1642*T1645+Q1642*S1645)</f>
        <v>0</v>
      </c>
      <c r="Z1642" s="2">
        <f t="shared" ref="Z1642" si="9482">N1642*U1642+P1642*U1645-O1642*V1642-Q1642*V1645</f>
        <v>0</v>
      </c>
      <c r="AA1642" s="8">
        <f t="shared" ref="AA1642" si="9483">(N1642*V1642+O1642*U1642+P1642*V1645+Q1642*U1645)</f>
        <v>-0.82230353718785254</v>
      </c>
      <c r="AB1642" s="22"/>
      <c r="AC1642" s="1">
        <v>1</v>
      </c>
      <c r="AD1642" s="9">
        <v>0</v>
      </c>
      <c r="AE1642" s="2">
        <v>0</v>
      </c>
      <c r="AF1642" s="9">
        <f t="shared" ref="AF1642" si="9484">$B1642*$AE$9</f>
        <v>3.8102430000000003</v>
      </c>
      <c r="AH1642" s="1">
        <f t="shared" ref="AH1642" si="9485">X1642*AC1642+Z1642*AC1645-Y1642*AD1642-AA1642*AD1645</f>
        <v>5.6736961890837216</v>
      </c>
      <c r="AI1642" s="9">
        <f t="shared" ref="AI1642" si="9486">(X1642*AD1642+Y1642*AC1642+Z1642*AD1645+AA1642*AC1645)</f>
        <v>0</v>
      </c>
      <c r="AJ1642" s="2">
        <f t="shared" ref="AJ1642" si="9487">X1642*AE1642+Z1642*AE1645-Y1642*AF1642-AA1642*AF1645</f>
        <v>0</v>
      </c>
      <c r="AK1642" s="8">
        <f t="shared" ref="AK1642" si="9488">(X1642*AF1642+Y1642*AE1642+Z1642*AF1645+AA1642*AE1645)</f>
        <v>20.795857651395075</v>
      </c>
      <c r="AM1642" s="18">
        <v>1</v>
      </c>
      <c r="AN1642" s="25">
        <v>0</v>
      </c>
      <c r="AO1642" s="14">
        <v>0</v>
      </c>
      <c r="AP1642" s="24">
        <v>0</v>
      </c>
      <c r="AR1642" s="1">
        <f t="shared" ref="AR1642" si="9489">AH1642*AM1642+AJ1642*AM1645-AI1642*AN1642-AK1642*AN1645</f>
        <v>5.6736961890837216</v>
      </c>
      <c r="AS1642" s="9">
        <f t="shared" ref="AS1642" si="9490">(AH1642*AN1642+AI1642*AM1642+AJ1642*AN1645+AK1642*AM1645)</f>
        <v>20.795857651395075</v>
      </c>
      <c r="AT1642" s="2">
        <f t="shared" ref="AT1642" si="9491">AH1642*AO1642+AJ1642*AO1645-AI1642*AP1642-AK1642*AP1645</f>
        <v>0</v>
      </c>
      <c r="AU1642" s="8">
        <f t="shared" ref="AU1642" si="9492">(AH1642*AP1642+AI1642*AO1642+AJ1642*AP1645+AK1642*AO1645)</f>
        <v>20.795857651395075</v>
      </c>
      <c r="AW1642" s="30">
        <f t="shared" ref="AW1642" si="9493">20*LOG(((1+$AN$9)/$AN$9)/((AR1642+AR1645)^2+(AS1642+AS1645)^2)^0.5)</f>
        <v>-32.228607016058135</v>
      </c>
      <c r="AY1642" s="137">
        <f t="shared" ref="AY1642" si="9494">((AR1642^2+AS1642^2)^0.5)/((AR1645^2+AS1645^2)^0.5)</f>
        <v>0.27341781758924955</v>
      </c>
      <c r="AZ1642" s="13"/>
      <c r="BA1642" s="36"/>
      <c r="BB1642" s="36"/>
      <c r="BC1642" s="36"/>
      <c r="BD1642" s="36"/>
    </row>
    <row r="1643" spans="2:56" ht="18.600000000000001" customHeight="1" thickBot="1">
      <c r="D1643" s="3"/>
      <c r="G1643" s="4"/>
      <c r="I1643" s="3"/>
      <c r="L1643" s="4"/>
      <c r="N1643" s="3"/>
      <c r="Q1643" s="4"/>
      <c r="S1643" s="3"/>
      <c r="V1643" s="4"/>
      <c r="X1643" s="3"/>
      <c r="AA1643" s="4"/>
      <c r="AC1643" s="3"/>
      <c r="AF1643" s="4"/>
      <c r="AH1643" s="3"/>
      <c r="AK1643" s="4"/>
      <c r="AM1643" s="18"/>
      <c r="AN1643" s="14"/>
      <c r="AO1643" s="14"/>
      <c r="AP1643" s="19"/>
      <c r="AR1643" s="3"/>
      <c r="AU1643" s="4"/>
      <c r="AY1643" s="138"/>
      <c r="AZ1643" s="13"/>
      <c r="BA1643" s="36"/>
      <c r="BB1643" s="36"/>
      <c r="BC1643" s="36"/>
      <c r="BD1643" s="36"/>
    </row>
    <row r="1644" spans="2:56" ht="18.600000000000001" customHeight="1" thickBot="1">
      <c r="D1644" s="216" t="s">
        <v>87</v>
      </c>
      <c r="E1644" s="217"/>
      <c r="F1644" s="218" t="s">
        <v>88</v>
      </c>
      <c r="G1644" s="219"/>
      <c r="H1644" s="207"/>
      <c r="I1644" s="216" t="s">
        <v>89</v>
      </c>
      <c r="J1644" s="217"/>
      <c r="K1644" s="218" t="s">
        <v>90</v>
      </c>
      <c r="L1644" s="219"/>
      <c r="N1644" s="208" t="s">
        <v>7</v>
      </c>
      <c r="O1644" s="209"/>
      <c r="P1644" s="210" t="s">
        <v>8</v>
      </c>
      <c r="Q1644" s="211"/>
      <c r="S1644" s="216" t="s">
        <v>91</v>
      </c>
      <c r="T1644" s="217"/>
      <c r="U1644" s="218" t="s">
        <v>92</v>
      </c>
      <c r="V1644" s="219"/>
      <c r="W1644" s="22"/>
      <c r="X1644" s="208" t="s">
        <v>93</v>
      </c>
      <c r="Y1644" s="209"/>
      <c r="Z1644" s="210" t="s">
        <v>94</v>
      </c>
      <c r="AA1644" s="211"/>
      <c r="AB1644" s="22"/>
      <c r="AC1644" s="216" t="s">
        <v>3</v>
      </c>
      <c r="AD1644" s="217"/>
      <c r="AE1644" s="218" t="s">
        <v>2</v>
      </c>
      <c r="AF1644" s="219"/>
      <c r="AG1644" s="22"/>
      <c r="AH1644" s="208" t="s">
        <v>95</v>
      </c>
      <c r="AI1644" s="209"/>
      <c r="AJ1644" s="210" t="s">
        <v>96</v>
      </c>
      <c r="AK1644" s="211"/>
      <c r="AL1644" s="22"/>
      <c r="AM1644" s="216" t="s">
        <v>97</v>
      </c>
      <c r="AN1644" s="217"/>
      <c r="AO1644" s="218" t="s">
        <v>98</v>
      </c>
      <c r="AP1644" s="219"/>
      <c r="AR1644" s="208" t="s">
        <v>99</v>
      </c>
      <c r="AS1644" s="209"/>
      <c r="AT1644" s="210" t="s">
        <v>100</v>
      </c>
      <c r="AU1644" s="211"/>
      <c r="AW1644" s="48" t="s">
        <v>10</v>
      </c>
      <c r="AY1644" s="139" t="s">
        <v>47</v>
      </c>
      <c r="AZ1644" s="13"/>
      <c r="BA1644" s="36"/>
      <c r="BB1644" s="36"/>
      <c r="BC1644" s="36"/>
      <c r="BD1644" s="36"/>
    </row>
    <row r="1645" spans="2:56" ht="18.600000000000001" customHeight="1" thickTop="1" thickBot="1">
      <c r="D1645" s="1">
        <v>0</v>
      </c>
      <c r="E1645" s="8">
        <f t="shared" ref="E1645" si="9495">$E$9*$B1642</f>
        <v>2.6635370000000003</v>
      </c>
      <c r="F1645" s="2">
        <v>1</v>
      </c>
      <c r="G1645" s="8">
        <v>0</v>
      </c>
      <c r="I1645" s="1">
        <v>0</v>
      </c>
      <c r="J1645" s="9">
        <v>0</v>
      </c>
      <c r="K1645" s="2">
        <v>1</v>
      </c>
      <c r="L1645" s="8">
        <v>0</v>
      </c>
      <c r="N1645" s="1">
        <f t="shared" ref="N1645" si="9496">D1645*I1642+F1645*I1645-E1645*J1642-G1645*J1645</f>
        <v>0</v>
      </c>
      <c r="O1645" s="9">
        <f t="shared" ref="O1645" si="9497">(D1645*J1642+E1645*I1642+F1645*J1645+G1645*I1645)</f>
        <v>2.6635370000000003</v>
      </c>
      <c r="P1645" s="2">
        <f t="shared" ref="P1645" si="9498">D1645*K1642+F1645*K1645-E1645*L1642-G1645*L1645</f>
        <v>3.1902358965307216</v>
      </c>
      <c r="Q1645" s="8">
        <f t="shared" ref="Q1645" si="9499">(D1645*L1642+E1645*K1642+F1645*L1645+G1645*K1645)</f>
        <v>0</v>
      </c>
      <c r="S1645" s="1">
        <v>0</v>
      </c>
      <c r="T1645" s="8">
        <f t="shared" ref="T1645" si="9500">$T$9*$B1642</f>
        <v>5.6836630000000001</v>
      </c>
      <c r="U1645" s="2">
        <v>1</v>
      </c>
      <c r="V1645" s="8">
        <v>0</v>
      </c>
      <c r="X1645" s="1">
        <f t="shared" ref="X1645" si="9501">N1645*S1642+P1645*S1645-O1645*T1642-Q1645*T1645</f>
        <v>0</v>
      </c>
      <c r="Y1645" s="9">
        <f t="shared" ref="Y1645" si="9502">(N1645*T1642+O1645*S1642+P1645*T1645+Q1645*S1645)</f>
        <v>20.795762726383494</v>
      </c>
      <c r="Z1645" s="2">
        <f t="shared" ref="Z1645" si="9503">N1645*U1642+P1645*U1645-O1645*V1642-Q1645*V1645</f>
        <v>3.1902358965307216</v>
      </c>
      <c r="AA1645" s="8">
        <f t="shared" ref="AA1645" si="9504">(N1645*V1642+O1645*U1642+P1645*V1645+Q1645*U1645)</f>
        <v>0</v>
      </c>
      <c r="AB1645" s="22"/>
      <c r="AC1645" s="1">
        <v>0</v>
      </c>
      <c r="AD1645" s="9">
        <v>0</v>
      </c>
      <c r="AE1645" s="2">
        <v>1</v>
      </c>
      <c r="AF1645" s="8">
        <v>0</v>
      </c>
      <c r="AH1645" s="1">
        <f t="shared" ref="AH1645" si="9505">X1645*AC1642+Z1645*AC1645-Y1645*AD1642-AA1645*AD1645</f>
        <v>0</v>
      </c>
      <c r="AI1645" s="9">
        <f t="shared" ref="AI1645" si="9506">(X1645*AD1642+Y1645*AC1642+Z1645*AD1645+AA1645*AC1645)</f>
        <v>20.795762726383494</v>
      </c>
      <c r="AJ1645" s="2">
        <f t="shared" ref="AJ1645" si="9507">X1645*AE1642+Z1645*AE1645-Y1645*AF1642-AA1645*AF1645</f>
        <v>-76.046673461332901</v>
      </c>
      <c r="AK1645" s="8">
        <f t="shared" ref="AK1645" si="9508">(X1645*AF1642+Y1645*AE1642+Z1645*AF1645+AA1645*AE1645)</f>
        <v>0</v>
      </c>
      <c r="AM1645" s="20">
        <f t="shared" ref="AM1645" si="9509">1/$AN$9</f>
        <v>1</v>
      </c>
      <c r="AN1645" s="27">
        <v>0</v>
      </c>
      <c r="AO1645" s="21">
        <v>1</v>
      </c>
      <c r="AP1645" s="26">
        <v>0</v>
      </c>
      <c r="AR1645" s="1">
        <f t="shared" ref="AR1645" si="9510">AH1645*AM1642+AJ1645*AM1645-AI1645*AN1642-AK1645*AN1645</f>
        <v>-76.046673461332901</v>
      </c>
      <c r="AS1645" s="9">
        <f t="shared" ref="AS1645" si="9511">(AH1645*AN1642+AI1645*AM1642+AJ1645*AN1645+AK1645*AM1645)</f>
        <v>20.795762726383494</v>
      </c>
      <c r="AT1645" s="2">
        <f t="shared" ref="AT1645" si="9512">AH1645*AO1642+AJ1645*AO1645-AI1645*AP1642-AK1645*AP1645</f>
        <v>-76.046673461332901</v>
      </c>
      <c r="AU1645" s="8">
        <f t="shared" ref="AU1645" si="9513">(AH1645*AP1642+AI1645*AO1642+AJ1645*AP1645+AK1645*AO1645)</f>
        <v>0</v>
      </c>
      <c r="AW1645" s="49">
        <f t="shared" ref="AW1645" si="9514">(180/PI())*ATAN(-1*(AS1642/AR1642))</f>
        <v>-74.739499637061741</v>
      </c>
      <c r="AY1645" s="140">
        <f t="shared" ref="AY1645" si="9515">20*LOG(((1-(10^(AW1642/20)^2)*(1-((1-AY1642)/(1+AY1642))^2))^0.5))</f>
        <v>-1.7537038335407591E-3</v>
      </c>
      <c r="AZ1645" s="13"/>
      <c r="BA1645" s="36"/>
      <c r="BB1645" s="36"/>
      <c r="BC1645" s="36"/>
      <c r="BD1645" s="36"/>
    </row>
    <row r="1646" spans="2:56" ht="18.600000000000001" customHeight="1">
      <c r="AY1646" s="37"/>
    </row>
    <row r="1647" spans="2:56" ht="18.600000000000001" customHeight="1" thickBot="1">
      <c r="D1647" s="22" t="s">
        <v>60</v>
      </c>
      <c r="E1647" s="22"/>
      <c r="F1647" s="22"/>
      <c r="G1647" s="22"/>
      <c r="H1647" s="22"/>
      <c r="I1647" s="22" t="s">
        <v>61</v>
      </c>
      <c r="J1647" s="22"/>
      <c r="K1647" s="22"/>
      <c r="L1647" s="22"/>
      <c r="M1647" s="23"/>
      <c r="N1647" s="23"/>
      <c r="O1647" s="28" t="s">
        <v>62</v>
      </c>
      <c r="P1647" s="23"/>
      <c r="Q1647" s="23"/>
      <c r="R1647" s="23"/>
      <c r="S1647" s="22"/>
      <c r="T1647" s="22" t="s">
        <v>63</v>
      </c>
      <c r="U1647" s="23"/>
      <c r="V1647" s="23"/>
      <c r="W1647" s="23"/>
      <c r="X1647" s="23"/>
      <c r="Y1647" s="28" t="s">
        <v>64</v>
      </c>
      <c r="Z1647" s="23"/>
      <c r="AA1647" s="23"/>
      <c r="AB1647" s="23"/>
      <c r="AC1647" s="28" t="s">
        <v>65</v>
      </c>
      <c r="AD1647" s="22"/>
      <c r="AE1647" s="22"/>
      <c r="AF1647" s="22"/>
      <c r="AG1647" s="22"/>
      <c r="AH1647" s="23"/>
      <c r="AI1647" s="28" t="s">
        <v>66</v>
      </c>
      <c r="AJ1647" s="23"/>
      <c r="AK1647" s="23"/>
      <c r="AL1647" s="22"/>
      <c r="AM1647" s="28" t="s">
        <v>67</v>
      </c>
      <c r="AN1647" s="22"/>
      <c r="AO1647" s="23"/>
      <c r="AP1647" s="23"/>
      <c r="AQ1647" s="23"/>
      <c r="AR1647" s="23"/>
      <c r="AS1647" s="28" t="s">
        <v>68</v>
      </c>
      <c r="AT1647" s="23"/>
      <c r="AU1647" s="23"/>
    </row>
    <row r="1648" spans="2:56" ht="18.600000000000001" customHeight="1" thickBot="1">
      <c r="B1648" s="11"/>
      <c r="D1648" s="212" t="s">
        <v>69</v>
      </c>
      <c r="E1648" s="213"/>
      <c r="F1648" s="214" t="s">
        <v>70</v>
      </c>
      <c r="G1648" s="215"/>
      <c r="H1648" s="207"/>
      <c r="I1648" s="212" t="s">
        <v>71</v>
      </c>
      <c r="J1648" s="213"/>
      <c r="K1648" s="214" t="s">
        <v>72</v>
      </c>
      <c r="L1648" s="215"/>
      <c r="M1648" s="23"/>
      <c r="N1648" s="208" t="s">
        <v>73</v>
      </c>
      <c r="O1648" s="209"/>
      <c r="P1648" s="210" t="s">
        <v>74</v>
      </c>
      <c r="Q1648" s="211"/>
      <c r="R1648" s="23"/>
      <c r="S1648" s="212" t="s">
        <v>75</v>
      </c>
      <c r="T1648" s="213"/>
      <c r="U1648" s="214" t="s">
        <v>76</v>
      </c>
      <c r="V1648" s="215"/>
      <c r="W1648" s="22"/>
      <c r="X1648" s="208" t="s">
        <v>77</v>
      </c>
      <c r="Y1648" s="209"/>
      <c r="Z1648" s="210" t="s">
        <v>78</v>
      </c>
      <c r="AA1648" s="211"/>
      <c r="AB1648" s="22"/>
      <c r="AC1648" s="212" t="s">
        <v>79</v>
      </c>
      <c r="AD1648" s="213"/>
      <c r="AE1648" s="214" t="s">
        <v>80</v>
      </c>
      <c r="AF1648" s="215"/>
      <c r="AG1648" s="22"/>
      <c r="AH1648" s="208" t="s">
        <v>81</v>
      </c>
      <c r="AI1648" s="209"/>
      <c r="AJ1648" s="210" t="s">
        <v>82</v>
      </c>
      <c r="AK1648" s="211"/>
      <c r="AL1648" s="22"/>
      <c r="AM1648" s="212" t="s">
        <v>83</v>
      </c>
      <c r="AN1648" s="213"/>
      <c r="AO1648" s="214" t="s">
        <v>84</v>
      </c>
      <c r="AP1648" s="215"/>
      <c r="AQ1648" s="23"/>
      <c r="AR1648" s="208" t="s">
        <v>85</v>
      </c>
      <c r="AS1648" s="209"/>
      <c r="AT1648" s="210" t="s">
        <v>86</v>
      </c>
      <c r="AU1648" s="211"/>
      <c r="AW1648" s="29" t="s">
        <v>4</v>
      </c>
      <c r="AY1648" s="136" t="s">
        <v>46</v>
      </c>
      <c r="AZ1648" s="13"/>
      <c r="BA1648" s="36"/>
      <c r="BB1648" s="36"/>
      <c r="BC1648" s="36"/>
      <c r="BD1648" s="36"/>
    </row>
    <row r="1649" spans="2:56" ht="18.600000000000001" customHeight="1" thickTop="1" thickBot="1">
      <c r="B1649" s="40">
        <v>4.72</v>
      </c>
      <c r="D1649" s="1">
        <v>1</v>
      </c>
      <c r="E1649" s="7">
        <v>0</v>
      </c>
      <c r="F1649" s="2">
        <v>0</v>
      </c>
      <c r="G1649" s="8">
        <v>0</v>
      </c>
      <c r="I1649" s="1">
        <v>1</v>
      </c>
      <c r="J1649" s="9">
        <v>0</v>
      </c>
      <c r="K1649" s="2">
        <v>0</v>
      </c>
      <c r="L1649" s="9">
        <f t="shared" ref="L1649" si="9516">IF(0=(1-$J$9*$K$9*$B1649^2),10^14,$B1649*$K$9/(1-$J$9*$K$9*$B1649^2))</f>
        <v>-0.81756609572378236</v>
      </c>
      <c r="N1649" s="1">
        <f t="shared" ref="N1649" si="9517">D1649*I1649+F1649*I1652-E1649*J1649-G1649*J1652</f>
        <v>1</v>
      </c>
      <c r="O1649" s="9">
        <f t="shared" ref="O1649" si="9518">(D1649*J1649+E1649*I1649+F1649*J1652+G1649*I1652)</f>
        <v>0</v>
      </c>
      <c r="P1649" s="2">
        <f t="shared" ref="P1649" si="9519">D1649*K1649+F1649*K1652-E1649*L1649-G1649*L1652</f>
        <v>0</v>
      </c>
      <c r="Q1649" s="8">
        <f t="shared" ref="Q1649" si="9520">(D1649*L1649+E1649*K1649+F1649*L1652+G1649*K1652)</f>
        <v>-0.81756609572378236</v>
      </c>
      <c r="S1649" s="1">
        <v>1</v>
      </c>
      <c r="T1649" s="7">
        <v>0</v>
      </c>
      <c r="U1649" s="2">
        <v>0</v>
      </c>
      <c r="V1649" s="8">
        <v>0</v>
      </c>
      <c r="X1649" s="1">
        <f t="shared" ref="X1649" si="9521">N1649*S1649+P1649*S1652-O1649*T1649-Q1649*T1652</f>
        <v>5.6665436583976758</v>
      </c>
      <c r="Y1649" s="9">
        <f t="shared" ref="Y1649" si="9522">(N1649*T1649+O1649*S1649+P1649*T1652+Q1649*S1652)</f>
        <v>0</v>
      </c>
      <c r="Z1649" s="2">
        <f t="shared" ref="Z1649" si="9523">N1649*U1649+P1649*U1652-O1649*V1649-Q1649*V1652</f>
        <v>0</v>
      </c>
      <c r="AA1649" s="8">
        <f t="shared" ref="AA1649" si="9524">(N1649*V1649+O1649*U1649+P1649*V1652+Q1649*U1652)</f>
        <v>-0.81756609572378236</v>
      </c>
      <c r="AB1649" s="22"/>
      <c r="AC1649" s="1">
        <v>1</v>
      </c>
      <c r="AD1649" s="9">
        <v>0</v>
      </c>
      <c r="AE1649" s="2">
        <v>0</v>
      </c>
      <c r="AF1649" s="9">
        <f t="shared" ref="AF1649" si="9525">$B1649*$AE$9</f>
        <v>3.8264567999999999</v>
      </c>
      <c r="AH1649" s="1">
        <f t="shared" ref="AH1649" si="9526">X1649*AC1649+Z1649*AC1652-Y1649*AD1649-AA1649*AD1652</f>
        <v>5.6665436583976758</v>
      </c>
      <c r="AI1649" s="9">
        <f t="shared" ref="AI1649" si="9527">(X1649*AD1649+Y1649*AC1649+Z1649*AD1652+AA1649*AC1652)</f>
        <v>0</v>
      </c>
      <c r="AJ1649" s="2">
        <f t="shared" ref="AJ1649" si="9528">X1649*AE1649+Z1649*AE1652-Y1649*AF1649-AA1649*AF1652</f>
        <v>0</v>
      </c>
      <c r="AK1649" s="8">
        <f t="shared" ref="AK1649" si="9529">(X1649*AF1649+Y1649*AE1649+Z1649*AF1652+AA1649*AE1652)</f>
        <v>20.86521841844888</v>
      </c>
      <c r="AM1649" s="18">
        <v>1</v>
      </c>
      <c r="AN1649" s="25">
        <v>0</v>
      </c>
      <c r="AO1649" s="14">
        <v>0</v>
      </c>
      <c r="AP1649" s="24">
        <v>0</v>
      </c>
      <c r="AR1649" s="1">
        <f t="shared" ref="AR1649" si="9530">AH1649*AM1649+AJ1649*AM1652-AI1649*AN1649-AK1649*AN1652</f>
        <v>5.6665436583976758</v>
      </c>
      <c r="AS1649" s="9">
        <f t="shared" ref="AS1649" si="9531">(AH1649*AN1649+AI1649*AM1649+AJ1649*AN1652+AK1649*AM1652)</f>
        <v>20.86521841844888</v>
      </c>
      <c r="AT1649" s="2">
        <f t="shared" ref="AT1649" si="9532">AH1649*AO1649+AJ1649*AO1652-AI1649*AP1649-AK1649*AP1652</f>
        <v>0</v>
      </c>
      <c r="AU1649" s="8">
        <f t="shared" ref="AU1649" si="9533">(AH1649*AP1649+AI1649*AO1649+AJ1649*AP1652+AK1649*AO1652)</f>
        <v>20.86521841844888</v>
      </c>
      <c r="AW1649" s="30">
        <f t="shared" ref="AW1649" si="9534">20*LOG(((1+$AN$9)/$AN$9)/((AR1649+AR1652)^2+(AS1649+AS1652)^2)^0.5)</f>
        <v>-32.291980679778717</v>
      </c>
      <c r="AY1649" s="137">
        <f t="shared" ref="AY1649" si="9535">((AR1649^2+AS1649^2)^0.5)/((AR1652^2+AS1652^2)^0.5)</f>
        <v>0.27216185004187954</v>
      </c>
      <c r="AZ1649" s="13"/>
      <c r="BA1649" s="36"/>
      <c r="BB1649" s="36"/>
      <c r="BC1649" s="36"/>
      <c r="BD1649" s="36"/>
    </row>
    <row r="1650" spans="2:56" ht="18.600000000000001" customHeight="1" thickBot="1">
      <c r="D1650" s="3"/>
      <c r="G1650" s="4"/>
      <c r="I1650" s="3"/>
      <c r="L1650" s="4"/>
      <c r="N1650" s="3"/>
      <c r="Q1650" s="4"/>
      <c r="S1650" s="3"/>
      <c r="V1650" s="4"/>
      <c r="X1650" s="3"/>
      <c r="AA1650" s="4"/>
      <c r="AC1650" s="3"/>
      <c r="AF1650" s="4"/>
      <c r="AH1650" s="3"/>
      <c r="AK1650" s="4"/>
      <c r="AM1650" s="18"/>
      <c r="AN1650" s="14"/>
      <c r="AO1650" s="14"/>
      <c r="AP1650" s="19"/>
      <c r="AR1650" s="3"/>
      <c r="AU1650" s="4"/>
      <c r="AY1650" s="138"/>
      <c r="AZ1650" s="13"/>
      <c r="BA1650" s="36"/>
      <c r="BB1650" s="36"/>
      <c r="BC1650" s="36"/>
      <c r="BD1650" s="36"/>
    </row>
    <row r="1651" spans="2:56" ht="18.600000000000001" customHeight="1" thickBot="1">
      <c r="D1651" s="216" t="s">
        <v>87</v>
      </c>
      <c r="E1651" s="217"/>
      <c r="F1651" s="218" t="s">
        <v>88</v>
      </c>
      <c r="G1651" s="219"/>
      <c r="H1651" s="207"/>
      <c r="I1651" s="216" t="s">
        <v>89</v>
      </c>
      <c r="J1651" s="217"/>
      <c r="K1651" s="218" t="s">
        <v>90</v>
      </c>
      <c r="L1651" s="219"/>
      <c r="N1651" s="208" t="s">
        <v>7</v>
      </c>
      <c r="O1651" s="209"/>
      <c r="P1651" s="210" t="s">
        <v>8</v>
      </c>
      <c r="Q1651" s="211"/>
      <c r="S1651" s="216" t="s">
        <v>91</v>
      </c>
      <c r="T1651" s="217"/>
      <c r="U1651" s="218" t="s">
        <v>92</v>
      </c>
      <c r="V1651" s="219"/>
      <c r="W1651" s="22"/>
      <c r="X1651" s="208" t="s">
        <v>93</v>
      </c>
      <c r="Y1651" s="209"/>
      <c r="Z1651" s="210" t="s">
        <v>94</v>
      </c>
      <c r="AA1651" s="211"/>
      <c r="AB1651" s="22"/>
      <c r="AC1651" s="216" t="s">
        <v>3</v>
      </c>
      <c r="AD1651" s="217"/>
      <c r="AE1651" s="218" t="s">
        <v>2</v>
      </c>
      <c r="AF1651" s="219"/>
      <c r="AG1651" s="22"/>
      <c r="AH1651" s="208" t="s">
        <v>95</v>
      </c>
      <c r="AI1651" s="209"/>
      <c r="AJ1651" s="210" t="s">
        <v>96</v>
      </c>
      <c r="AK1651" s="211"/>
      <c r="AL1651" s="22"/>
      <c r="AM1651" s="216" t="s">
        <v>97</v>
      </c>
      <c r="AN1651" s="217"/>
      <c r="AO1651" s="218" t="s">
        <v>98</v>
      </c>
      <c r="AP1651" s="219"/>
      <c r="AR1651" s="208" t="s">
        <v>99</v>
      </c>
      <c r="AS1651" s="209"/>
      <c r="AT1651" s="210" t="s">
        <v>100</v>
      </c>
      <c r="AU1651" s="211"/>
      <c r="AW1651" s="48" t="s">
        <v>10</v>
      </c>
      <c r="AY1651" s="139" t="s">
        <v>47</v>
      </c>
      <c r="AZ1651" s="13"/>
      <c r="BA1651" s="36"/>
      <c r="BB1651" s="36"/>
      <c r="BC1651" s="36"/>
      <c r="BD1651" s="36"/>
    </row>
    <row r="1652" spans="2:56" ht="18.600000000000001" customHeight="1" thickTop="1" thickBot="1">
      <c r="D1652" s="1">
        <v>0</v>
      </c>
      <c r="E1652" s="8">
        <f t="shared" ref="E1652" si="9536">$E$9*$B1649</f>
        <v>2.6748712000000001</v>
      </c>
      <c r="F1652" s="2">
        <v>1</v>
      </c>
      <c r="G1652" s="8">
        <v>0</v>
      </c>
      <c r="I1652" s="1">
        <v>0</v>
      </c>
      <c r="J1652" s="9">
        <v>0</v>
      </c>
      <c r="K1652" s="2">
        <v>1</v>
      </c>
      <c r="L1652" s="8">
        <v>0</v>
      </c>
      <c r="N1652" s="1">
        <f t="shared" ref="N1652" si="9537">D1652*I1649+F1652*I1652-E1652*J1649-G1652*J1652</f>
        <v>0</v>
      </c>
      <c r="O1652" s="9">
        <f t="shared" ref="O1652" si="9538">(D1652*J1649+E1652*I1649+F1652*J1652+G1652*I1652)</f>
        <v>2.6748712000000001</v>
      </c>
      <c r="P1652" s="2">
        <f t="shared" ref="P1652" si="9539">D1652*K1649+F1652*K1652-E1652*L1649-G1652*L1652</f>
        <v>3.1868840035479886</v>
      </c>
      <c r="Q1652" s="8">
        <f t="shared" ref="Q1652" si="9540">(D1652*L1649+E1652*K1649+F1652*L1652+G1652*K1652)</f>
        <v>0</v>
      </c>
      <c r="S1652" s="1">
        <v>0</v>
      </c>
      <c r="T1652" s="8">
        <f t="shared" ref="T1652" si="9541">$T$9*$B1649</f>
        <v>5.7078487999999998</v>
      </c>
      <c r="U1652" s="2">
        <v>1</v>
      </c>
      <c r="V1652" s="8">
        <v>0</v>
      </c>
      <c r="X1652" s="1">
        <f t="shared" ref="X1652" si="9542">N1652*S1649+P1652*S1652-O1652*T1649-Q1652*T1652</f>
        <v>0</v>
      </c>
      <c r="Y1652" s="9">
        <f t="shared" ref="Y1652" si="9543">(N1652*T1649+O1652*S1649+P1652*T1652+Q1652*S1652)</f>
        <v>20.865123235390584</v>
      </c>
      <c r="Z1652" s="2">
        <f t="shared" ref="Z1652" si="9544">N1652*U1649+P1652*U1652-O1652*V1649-Q1652*V1652</f>
        <v>3.1868840035479886</v>
      </c>
      <c r="AA1652" s="8">
        <f t="shared" ref="AA1652" si="9545">(N1652*V1649+O1652*U1649+P1652*V1652+Q1652*U1652)</f>
        <v>0</v>
      </c>
      <c r="AB1652" s="22"/>
      <c r="AC1652" s="1">
        <v>0</v>
      </c>
      <c r="AD1652" s="9">
        <v>0</v>
      </c>
      <c r="AE1652" s="2">
        <v>1</v>
      </c>
      <c r="AF1652" s="8">
        <v>0</v>
      </c>
      <c r="AH1652" s="1">
        <f t="shared" ref="AH1652" si="9546">X1652*AC1649+Z1652*AC1652-Y1652*AD1649-AA1652*AD1652</f>
        <v>0</v>
      </c>
      <c r="AI1652" s="9">
        <f t="shared" ref="AI1652" si="9547">(X1652*AD1649+Y1652*AC1649+Z1652*AD1652+AA1652*AC1652)</f>
        <v>20.865123235390584</v>
      </c>
      <c r="AJ1652" s="2">
        <f t="shared" ref="AJ1652" si="9548">X1652*AE1649+Z1652*AE1652-Y1652*AF1649-AA1652*AF1652</f>
        <v>-76.652608683350309</v>
      </c>
      <c r="AK1652" s="8">
        <f t="shared" ref="AK1652" si="9549">(X1652*AF1649+Y1652*AE1649+Z1652*AF1652+AA1652*AE1652)</f>
        <v>0</v>
      </c>
      <c r="AM1652" s="20">
        <f t="shared" ref="AM1652" si="9550">1/$AN$9</f>
        <v>1</v>
      </c>
      <c r="AN1652" s="27">
        <v>0</v>
      </c>
      <c r="AO1652" s="21">
        <v>1</v>
      </c>
      <c r="AP1652" s="26">
        <v>0</v>
      </c>
      <c r="AR1652" s="1">
        <f t="shared" ref="AR1652" si="9551">AH1652*AM1649+AJ1652*AM1652-AI1652*AN1649-AK1652*AN1652</f>
        <v>-76.652608683350309</v>
      </c>
      <c r="AS1652" s="9">
        <f t="shared" ref="AS1652" si="9552">(AH1652*AN1649+AI1652*AM1649+AJ1652*AN1652+AK1652*AM1652)</f>
        <v>20.865123235390584</v>
      </c>
      <c r="AT1652" s="2">
        <f t="shared" ref="AT1652" si="9553">AH1652*AO1649+AJ1652*AO1652-AI1652*AP1649-AK1652*AP1652</f>
        <v>-76.652608683350309</v>
      </c>
      <c r="AU1652" s="8">
        <f t="shared" ref="AU1652" si="9554">(AH1652*AP1649+AI1652*AO1649+AJ1652*AP1652+AK1652*AO1652)</f>
        <v>0</v>
      </c>
      <c r="AW1652" s="49">
        <f t="shared" ref="AW1652" si="9555">(180/PI())*ATAN(-1*(AS1649/AR1649))</f>
        <v>-74.806164930879675</v>
      </c>
      <c r="AY1652" s="140">
        <f t="shared" ref="AY1652" si="9556">20*LOG(((1-(10^(AW1649/20)^2)*(1-((1-AY1649)/(1+AY1649))^2))^0.5))</f>
        <v>-1.7237525930087817E-3</v>
      </c>
      <c r="AZ1652" s="13"/>
      <c r="BA1652" s="36"/>
      <c r="BB1652" s="36"/>
      <c r="BC1652" s="36"/>
      <c r="BD1652" s="36"/>
    </row>
    <row r="1653" spans="2:56" ht="18.600000000000001" customHeight="1">
      <c r="AY1653" s="37"/>
    </row>
    <row r="1654" spans="2:56" ht="18.600000000000001" customHeight="1" thickBot="1">
      <c r="D1654" s="22" t="s">
        <v>60</v>
      </c>
      <c r="E1654" s="22"/>
      <c r="F1654" s="22"/>
      <c r="G1654" s="22"/>
      <c r="H1654" s="22"/>
      <c r="I1654" s="22" t="s">
        <v>61</v>
      </c>
      <c r="J1654" s="22"/>
      <c r="K1654" s="22"/>
      <c r="L1654" s="22"/>
      <c r="M1654" s="23"/>
      <c r="N1654" s="23"/>
      <c r="O1654" s="28" t="s">
        <v>62</v>
      </c>
      <c r="P1654" s="23"/>
      <c r="Q1654" s="23"/>
      <c r="R1654" s="23"/>
      <c r="S1654" s="22"/>
      <c r="T1654" s="22" t="s">
        <v>63</v>
      </c>
      <c r="U1654" s="23"/>
      <c r="V1654" s="23"/>
      <c r="W1654" s="23"/>
      <c r="X1654" s="23"/>
      <c r="Y1654" s="28" t="s">
        <v>64</v>
      </c>
      <c r="Z1654" s="23"/>
      <c r="AA1654" s="23"/>
      <c r="AB1654" s="23"/>
      <c r="AC1654" s="28" t="s">
        <v>65</v>
      </c>
      <c r="AD1654" s="22"/>
      <c r="AE1654" s="22"/>
      <c r="AF1654" s="22"/>
      <c r="AG1654" s="22"/>
      <c r="AH1654" s="23"/>
      <c r="AI1654" s="28" t="s">
        <v>66</v>
      </c>
      <c r="AJ1654" s="23"/>
      <c r="AK1654" s="23"/>
      <c r="AL1654" s="22"/>
      <c r="AM1654" s="28" t="s">
        <v>67</v>
      </c>
      <c r="AN1654" s="22"/>
      <c r="AO1654" s="23"/>
      <c r="AP1654" s="23"/>
      <c r="AQ1654" s="23"/>
      <c r="AR1654" s="23"/>
      <c r="AS1654" s="28" t="s">
        <v>68</v>
      </c>
      <c r="AT1654" s="23"/>
      <c r="AU1654" s="23"/>
    </row>
    <row r="1655" spans="2:56" ht="18.600000000000001" customHeight="1" thickBot="1">
      <c r="B1655" s="11"/>
      <c r="D1655" s="212" t="s">
        <v>69</v>
      </c>
      <c r="E1655" s="213"/>
      <c r="F1655" s="214" t="s">
        <v>70</v>
      </c>
      <c r="G1655" s="215"/>
      <c r="H1655" s="207"/>
      <c r="I1655" s="212" t="s">
        <v>71</v>
      </c>
      <c r="J1655" s="213"/>
      <c r="K1655" s="214" t="s">
        <v>72</v>
      </c>
      <c r="L1655" s="215"/>
      <c r="M1655" s="23"/>
      <c r="N1655" s="208" t="s">
        <v>73</v>
      </c>
      <c r="O1655" s="209"/>
      <c r="P1655" s="210" t="s">
        <v>74</v>
      </c>
      <c r="Q1655" s="211"/>
      <c r="R1655" s="23"/>
      <c r="S1655" s="212" t="s">
        <v>75</v>
      </c>
      <c r="T1655" s="213"/>
      <c r="U1655" s="214" t="s">
        <v>76</v>
      </c>
      <c r="V1655" s="215"/>
      <c r="W1655" s="22"/>
      <c r="X1655" s="208" t="s">
        <v>77</v>
      </c>
      <c r="Y1655" s="209"/>
      <c r="Z1655" s="210" t="s">
        <v>78</v>
      </c>
      <c r="AA1655" s="211"/>
      <c r="AB1655" s="22"/>
      <c r="AC1655" s="212" t="s">
        <v>79</v>
      </c>
      <c r="AD1655" s="213"/>
      <c r="AE1655" s="214" t="s">
        <v>80</v>
      </c>
      <c r="AF1655" s="215"/>
      <c r="AG1655" s="22"/>
      <c r="AH1655" s="208" t="s">
        <v>81</v>
      </c>
      <c r="AI1655" s="209"/>
      <c r="AJ1655" s="210" t="s">
        <v>82</v>
      </c>
      <c r="AK1655" s="211"/>
      <c r="AL1655" s="22"/>
      <c r="AM1655" s="212" t="s">
        <v>83</v>
      </c>
      <c r="AN1655" s="213"/>
      <c r="AO1655" s="214" t="s">
        <v>84</v>
      </c>
      <c r="AP1655" s="215"/>
      <c r="AQ1655" s="23"/>
      <c r="AR1655" s="208" t="s">
        <v>85</v>
      </c>
      <c r="AS1655" s="209"/>
      <c r="AT1655" s="210" t="s">
        <v>86</v>
      </c>
      <c r="AU1655" s="211"/>
      <c r="AW1655" s="29" t="s">
        <v>4</v>
      </c>
      <c r="AY1655" s="136" t="s">
        <v>46</v>
      </c>
      <c r="AZ1655" s="13"/>
      <c r="BA1655" s="36"/>
      <c r="BB1655" s="36"/>
      <c r="BC1655" s="36"/>
      <c r="BD1655" s="36"/>
    </row>
    <row r="1656" spans="2:56" ht="18.600000000000001" customHeight="1" thickTop="1" thickBot="1">
      <c r="B1656" s="40">
        <v>4.74</v>
      </c>
      <c r="D1656" s="1">
        <v>1</v>
      </c>
      <c r="E1656" s="7">
        <v>0</v>
      </c>
      <c r="F1656" s="2">
        <v>0</v>
      </c>
      <c r="G1656" s="8">
        <v>0</v>
      </c>
      <c r="I1656" s="1">
        <v>1</v>
      </c>
      <c r="J1656" s="9">
        <v>0</v>
      </c>
      <c r="K1656" s="2">
        <v>0</v>
      </c>
      <c r="L1656" s="9">
        <f t="shared" ref="L1656" si="9557">IF(0=(1-$J$9*$K$9*$B1656^2),10^14,$B1656*$K$9/(1-$J$9*$K$9*$B1656^2))</f>
        <v>-0.81288813602964738</v>
      </c>
      <c r="N1656" s="1">
        <f t="shared" ref="N1656" si="9558">D1656*I1656+F1656*I1659-E1656*J1656-G1656*J1659</f>
        <v>1</v>
      </c>
      <c r="O1656" s="9">
        <f t="shared" ref="O1656" si="9559">(D1656*J1656+E1656*I1656+F1656*J1659+G1656*I1659)</f>
        <v>0</v>
      </c>
      <c r="P1656" s="2">
        <f t="shared" ref="P1656" si="9560">D1656*K1656+F1656*K1659-E1656*L1656-G1656*L1659</f>
        <v>0</v>
      </c>
      <c r="Q1656" s="8">
        <f t="shared" ref="Q1656" si="9561">(D1656*L1656+E1656*K1656+F1656*L1659+G1656*K1659)</f>
        <v>-0.81288813602964738</v>
      </c>
      <c r="S1656" s="1">
        <v>1</v>
      </c>
      <c r="T1656" s="7">
        <v>0</v>
      </c>
      <c r="U1656" s="2">
        <v>0</v>
      </c>
      <c r="V1656" s="8">
        <v>0</v>
      </c>
      <c r="X1656" s="1">
        <f t="shared" ref="X1656" si="9562">N1656*S1656+P1656*S1659-O1656*T1656-Q1656*T1659</f>
        <v>5.6595029216514456</v>
      </c>
      <c r="Y1656" s="9">
        <f t="shared" ref="Y1656" si="9563">(N1656*T1656+O1656*S1656+P1656*T1659+Q1656*S1659)</f>
        <v>0</v>
      </c>
      <c r="Z1656" s="2">
        <f t="shared" ref="Z1656" si="9564">N1656*U1656+P1656*U1659-O1656*V1656-Q1656*V1659</f>
        <v>0</v>
      </c>
      <c r="AA1656" s="8">
        <f t="shared" ref="AA1656" si="9565">(N1656*V1656+O1656*U1656+P1656*V1659+Q1656*U1659)</f>
        <v>-0.81288813602964738</v>
      </c>
      <c r="AB1656" s="22"/>
      <c r="AC1656" s="1">
        <v>1</v>
      </c>
      <c r="AD1656" s="9">
        <v>0</v>
      </c>
      <c r="AE1656" s="2">
        <v>0</v>
      </c>
      <c r="AF1656" s="9">
        <f t="shared" ref="AF1656" si="9566">$B1656*$AE$9</f>
        <v>3.8426706000000004</v>
      </c>
      <c r="AH1656" s="1">
        <f t="shared" ref="AH1656" si="9567">X1656*AC1656+Z1656*AC1659-Y1656*AD1656-AA1656*AD1659</f>
        <v>5.6595029216514456</v>
      </c>
      <c r="AI1656" s="9">
        <f t="shared" ref="AI1656" si="9568">(X1656*AD1656+Y1656*AC1656+Z1656*AD1659+AA1656*AC1659)</f>
        <v>0</v>
      </c>
      <c r="AJ1656" s="2">
        <f t="shared" ref="AJ1656" si="9569">X1656*AE1656+Z1656*AE1659-Y1656*AF1656-AA1656*AF1659</f>
        <v>0</v>
      </c>
      <c r="AK1656" s="8">
        <f t="shared" ref="AK1656" si="9570">(X1656*AF1656+Y1656*AE1656+Z1656*AF1659+AA1656*AE1659)</f>
        <v>20.934717351614466</v>
      </c>
      <c r="AM1656" s="18">
        <v>1</v>
      </c>
      <c r="AN1656" s="25">
        <v>0</v>
      </c>
      <c r="AO1656" s="14">
        <v>0</v>
      </c>
      <c r="AP1656" s="24">
        <v>0</v>
      </c>
      <c r="AR1656" s="1">
        <f t="shared" ref="AR1656" si="9571">AH1656*AM1656+AJ1656*AM1659-AI1656*AN1656-AK1656*AN1659</f>
        <v>5.6595029216514456</v>
      </c>
      <c r="AS1656" s="9">
        <f t="shared" ref="AS1656" si="9572">(AH1656*AN1656+AI1656*AM1656+AJ1656*AN1659+AK1656*AM1659)</f>
        <v>20.934717351614466</v>
      </c>
      <c r="AT1656" s="2">
        <f t="shared" ref="AT1656" si="9573">AH1656*AO1656+AJ1656*AO1659-AI1656*AP1656-AK1656*AP1659</f>
        <v>0</v>
      </c>
      <c r="AU1656" s="8">
        <f t="shared" ref="AU1656" si="9574">(AH1656*AP1656+AI1656*AO1656+AJ1656*AP1659+AK1656*AO1659)</f>
        <v>20.934717351614466</v>
      </c>
      <c r="AW1656" s="30">
        <f t="shared" ref="AW1656" si="9575">20*LOG(((1+$AN$9)/$AN$9)/((AR1656+AR1659)^2+(AS1656+AS1659)^2)^0.5)</f>
        <v>-32.355192845071365</v>
      </c>
      <c r="AY1656" s="137">
        <f t="shared" ref="AY1656" si="9576">((AR1656^2+AS1656^2)^0.5)/((AR1659^2+AS1659^2)^0.5)</f>
        <v>0.27091779889442308</v>
      </c>
      <c r="AZ1656" s="13"/>
      <c r="BA1656" s="36"/>
      <c r="BB1656" s="36"/>
      <c r="BC1656" s="36"/>
      <c r="BD1656" s="36"/>
    </row>
    <row r="1657" spans="2:56" ht="18.600000000000001" customHeight="1" thickBot="1">
      <c r="D1657" s="3"/>
      <c r="G1657" s="4"/>
      <c r="I1657" s="3"/>
      <c r="L1657" s="4"/>
      <c r="N1657" s="3"/>
      <c r="Q1657" s="4"/>
      <c r="S1657" s="3"/>
      <c r="V1657" s="4"/>
      <c r="X1657" s="3"/>
      <c r="AA1657" s="4"/>
      <c r="AC1657" s="3"/>
      <c r="AF1657" s="4"/>
      <c r="AH1657" s="3"/>
      <c r="AK1657" s="4"/>
      <c r="AM1657" s="18"/>
      <c r="AN1657" s="14"/>
      <c r="AO1657" s="14"/>
      <c r="AP1657" s="19"/>
      <c r="AR1657" s="3"/>
      <c r="AU1657" s="4"/>
      <c r="AY1657" s="138"/>
      <c r="AZ1657" s="13"/>
      <c r="BA1657" s="36"/>
      <c r="BB1657" s="36"/>
      <c r="BC1657" s="36"/>
      <c r="BD1657" s="36"/>
    </row>
    <row r="1658" spans="2:56" ht="18.600000000000001" customHeight="1" thickBot="1">
      <c r="D1658" s="216" t="s">
        <v>87</v>
      </c>
      <c r="E1658" s="217"/>
      <c r="F1658" s="218" t="s">
        <v>88</v>
      </c>
      <c r="G1658" s="219"/>
      <c r="H1658" s="207"/>
      <c r="I1658" s="216" t="s">
        <v>89</v>
      </c>
      <c r="J1658" s="217"/>
      <c r="K1658" s="218" t="s">
        <v>90</v>
      </c>
      <c r="L1658" s="219"/>
      <c r="N1658" s="208" t="s">
        <v>7</v>
      </c>
      <c r="O1658" s="209"/>
      <c r="P1658" s="210" t="s">
        <v>8</v>
      </c>
      <c r="Q1658" s="211"/>
      <c r="S1658" s="216" t="s">
        <v>91</v>
      </c>
      <c r="T1658" s="217"/>
      <c r="U1658" s="218" t="s">
        <v>92</v>
      </c>
      <c r="V1658" s="219"/>
      <c r="W1658" s="22"/>
      <c r="X1658" s="208" t="s">
        <v>93</v>
      </c>
      <c r="Y1658" s="209"/>
      <c r="Z1658" s="210" t="s">
        <v>94</v>
      </c>
      <c r="AA1658" s="211"/>
      <c r="AB1658" s="22"/>
      <c r="AC1658" s="216" t="s">
        <v>3</v>
      </c>
      <c r="AD1658" s="217"/>
      <c r="AE1658" s="218" t="s">
        <v>2</v>
      </c>
      <c r="AF1658" s="219"/>
      <c r="AG1658" s="22"/>
      <c r="AH1658" s="208" t="s">
        <v>95</v>
      </c>
      <c r="AI1658" s="209"/>
      <c r="AJ1658" s="210" t="s">
        <v>96</v>
      </c>
      <c r="AK1658" s="211"/>
      <c r="AL1658" s="22"/>
      <c r="AM1658" s="216" t="s">
        <v>97</v>
      </c>
      <c r="AN1658" s="217"/>
      <c r="AO1658" s="218" t="s">
        <v>98</v>
      </c>
      <c r="AP1658" s="219"/>
      <c r="AR1658" s="208" t="s">
        <v>99</v>
      </c>
      <c r="AS1658" s="209"/>
      <c r="AT1658" s="210" t="s">
        <v>100</v>
      </c>
      <c r="AU1658" s="211"/>
      <c r="AW1658" s="48" t="s">
        <v>10</v>
      </c>
      <c r="AY1658" s="139" t="s">
        <v>47</v>
      </c>
      <c r="AZ1658" s="13"/>
      <c r="BA1658" s="36"/>
      <c r="BB1658" s="36"/>
      <c r="BC1658" s="36"/>
      <c r="BD1658" s="36"/>
    </row>
    <row r="1659" spans="2:56" ht="18.600000000000001" customHeight="1" thickTop="1" thickBot="1">
      <c r="D1659" s="1">
        <v>0</v>
      </c>
      <c r="E1659" s="8">
        <f t="shared" ref="E1659" si="9577">$E$9*$B1656</f>
        <v>2.6862054000000004</v>
      </c>
      <c r="F1659" s="2">
        <v>1</v>
      </c>
      <c r="G1659" s="8">
        <v>0</v>
      </c>
      <c r="I1659" s="1">
        <v>0</v>
      </c>
      <c r="J1659" s="9">
        <v>0</v>
      </c>
      <c r="K1659" s="2">
        <v>1</v>
      </c>
      <c r="L1659" s="8">
        <v>0</v>
      </c>
      <c r="N1659" s="1">
        <f t="shared" ref="N1659" si="9578">D1659*I1656+F1659*I1659-E1659*J1656-G1659*J1659</f>
        <v>0</v>
      </c>
      <c r="O1659" s="9">
        <f t="shared" ref="O1659" si="9579">(D1659*J1656+E1659*I1656+F1659*J1659+G1659*I1659)</f>
        <v>2.6862054000000004</v>
      </c>
      <c r="P1659" s="2">
        <f t="shared" ref="P1659" si="9580">D1659*K1656+F1659*K1659-E1659*L1656-G1659*L1659</f>
        <v>3.1835845005987737</v>
      </c>
      <c r="Q1659" s="8">
        <f t="shared" ref="Q1659" si="9581">(D1659*L1656+E1659*K1656+F1659*L1659+G1659*K1659)</f>
        <v>0</v>
      </c>
      <c r="S1659" s="1">
        <v>0</v>
      </c>
      <c r="T1659" s="8">
        <f t="shared" ref="T1659" si="9582">$T$9*$B1656</f>
        <v>5.7320346000000004</v>
      </c>
      <c r="U1659" s="2">
        <v>1</v>
      </c>
      <c r="V1659" s="8">
        <v>0</v>
      </c>
      <c r="X1659" s="1">
        <f t="shared" ref="X1659" si="9583">N1659*S1656+P1659*S1659-O1659*T1656-Q1659*T1659</f>
        <v>0</v>
      </c>
      <c r="Y1659" s="9">
        <f t="shared" ref="Y1659" si="9584">(N1659*T1656+O1659*S1656+P1659*T1659+Q1659*S1659)</f>
        <v>20.934621909455892</v>
      </c>
      <c r="Z1659" s="2">
        <f t="shared" ref="Z1659" si="9585">N1659*U1656+P1659*U1659-O1659*V1656-Q1659*V1659</f>
        <v>3.1835845005987737</v>
      </c>
      <c r="AA1659" s="8">
        <f t="shared" ref="AA1659" si="9586">(N1659*V1656+O1659*U1656+P1659*V1659+Q1659*U1659)</f>
        <v>0</v>
      </c>
      <c r="AB1659" s="22"/>
      <c r="AC1659" s="1">
        <v>0</v>
      </c>
      <c r="AD1659" s="9">
        <v>0</v>
      </c>
      <c r="AE1659" s="2">
        <v>1</v>
      </c>
      <c r="AF1659" s="8">
        <v>0</v>
      </c>
      <c r="AH1659" s="1">
        <f t="shared" ref="AH1659" si="9587">X1659*AC1656+Z1659*AC1659-Y1659*AD1656-AA1659*AD1659</f>
        <v>0</v>
      </c>
      <c r="AI1659" s="9">
        <f t="shared" ref="AI1659" si="9588">(X1659*AD1656+Y1659*AC1656+Z1659*AD1659+AA1659*AC1659)</f>
        <v>20.934621909455892</v>
      </c>
      <c r="AJ1659" s="2">
        <f t="shared" ref="AJ1659" si="9589">X1659*AE1656+Z1659*AE1659-Y1659*AF1656-AA1659*AF1659</f>
        <v>-77.261271632983252</v>
      </c>
      <c r="AK1659" s="8">
        <f t="shared" ref="AK1659" si="9590">(X1659*AF1656+Y1659*AE1656+Z1659*AF1659+AA1659*AE1659)</f>
        <v>0</v>
      </c>
      <c r="AM1659" s="20">
        <f t="shared" ref="AM1659" si="9591">1/$AN$9</f>
        <v>1</v>
      </c>
      <c r="AN1659" s="27">
        <v>0</v>
      </c>
      <c r="AO1659" s="21">
        <v>1</v>
      </c>
      <c r="AP1659" s="26">
        <v>0</v>
      </c>
      <c r="AR1659" s="1">
        <f t="shared" ref="AR1659" si="9592">AH1659*AM1656+AJ1659*AM1659-AI1659*AN1656-AK1659*AN1659</f>
        <v>-77.261271632983252</v>
      </c>
      <c r="AS1659" s="9">
        <f t="shared" ref="AS1659" si="9593">(AH1659*AN1656+AI1659*AM1656+AJ1659*AN1659+AK1659*AM1659)</f>
        <v>20.934621909455892</v>
      </c>
      <c r="AT1659" s="2">
        <f t="shared" ref="AT1659" si="9594">AH1659*AO1656+AJ1659*AO1659-AI1659*AP1656-AK1659*AP1659</f>
        <v>-77.261271632983252</v>
      </c>
      <c r="AU1659" s="8">
        <f t="shared" ref="AU1659" si="9595">(AH1659*AP1656+AI1659*AO1656+AJ1659*AP1659+AK1659*AO1659)</f>
        <v>0</v>
      </c>
      <c r="AW1659" s="49">
        <f t="shared" ref="AW1659" si="9596">(180/PI())*ATAN(-1*(AS1656/AR1656))</f>
        <v>-74.872240347333062</v>
      </c>
      <c r="AY1659" s="140">
        <f t="shared" ref="AY1659" si="9597">20*LOG(((1-(10^(AW1656/20)^2)*(1-((1-AY1656)/(1+AY1656))^2))^0.5))</f>
        <v>-1.6943859800605254E-3</v>
      </c>
      <c r="AZ1659" s="13"/>
      <c r="BA1659" s="36"/>
      <c r="BB1659" s="36"/>
      <c r="BC1659" s="36"/>
      <c r="BD1659" s="36"/>
    </row>
    <row r="1660" spans="2:56" ht="18.600000000000001" customHeight="1">
      <c r="AY1660" s="37"/>
    </row>
    <row r="1661" spans="2:56" ht="18.600000000000001" customHeight="1" thickBot="1">
      <c r="D1661" s="22" t="s">
        <v>60</v>
      </c>
      <c r="E1661" s="22"/>
      <c r="F1661" s="22"/>
      <c r="G1661" s="22"/>
      <c r="H1661" s="22"/>
      <c r="I1661" s="22" t="s">
        <v>61</v>
      </c>
      <c r="J1661" s="22"/>
      <c r="K1661" s="22"/>
      <c r="L1661" s="22"/>
      <c r="M1661" s="23"/>
      <c r="N1661" s="23"/>
      <c r="O1661" s="28" t="s">
        <v>62</v>
      </c>
      <c r="P1661" s="23"/>
      <c r="Q1661" s="23"/>
      <c r="R1661" s="23"/>
      <c r="S1661" s="22"/>
      <c r="T1661" s="22" t="s">
        <v>63</v>
      </c>
      <c r="U1661" s="23"/>
      <c r="V1661" s="23"/>
      <c r="W1661" s="23"/>
      <c r="X1661" s="23"/>
      <c r="Y1661" s="28" t="s">
        <v>64</v>
      </c>
      <c r="Z1661" s="23"/>
      <c r="AA1661" s="23"/>
      <c r="AB1661" s="23"/>
      <c r="AC1661" s="28" t="s">
        <v>65</v>
      </c>
      <c r="AD1661" s="22"/>
      <c r="AE1661" s="22"/>
      <c r="AF1661" s="22"/>
      <c r="AG1661" s="22"/>
      <c r="AH1661" s="23"/>
      <c r="AI1661" s="28" t="s">
        <v>66</v>
      </c>
      <c r="AJ1661" s="23"/>
      <c r="AK1661" s="23"/>
      <c r="AL1661" s="22"/>
      <c r="AM1661" s="28" t="s">
        <v>67</v>
      </c>
      <c r="AN1661" s="22"/>
      <c r="AO1661" s="23"/>
      <c r="AP1661" s="23"/>
      <c r="AQ1661" s="23"/>
      <c r="AR1661" s="23"/>
      <c r="AS1661" s="28" t="s">
        <v>68</v>
      </c>
      <c r="AT1661" s="23"/>
      <c r="AU1661" s="23"/>
    </row>
    <row r="1662" spans="2:56" ht="18.600000000000001" customHeight="1" thickBot="1">
      <c r="B1662" s="11"/>
      <c r="D1662" s="212" t="s">
        <v>69</v>
      </c>
      <c r="E1662" s="213"/>
      <c r="F1662" s="214" t="s">
        <v>70</v>
      </c>
      <c r="G1662" s="215"/>
      <c r="H1662" s="207"/>
      <c r="I1662" s="212" t="s">
        <v>71</v>
      </c>
      <c r="J1662" s="213"/>
      <c r="K1662" s="214" t="s">
        <v>72</v>
      </c>
      <c r="L1662" s="215"/>
      <c r="M1662" s="23"/>
      <c r="N1662" s="208" t="s">
        <v>73</v>
      </c>
      <c r="O1662" s="209"/>
      <c r="P1662" s="210" t="s">
        <v>74</v>
      </c>
      <c r="Q1662" s="211"/>
      <c r="R1662" s="23"/>
      <c r="S1662" s="212" t="s">
        <v>75</v>
      </c>
      <c r="T1662" s="213"/>
      <c r="U1662" s="214" t="s">
        <v>76</v>
      </c>
      <c r="V1662" s="215"/>
      <c r="W1662" s="22"/>
      <c r="X1662" s="208" t="s">
        <v>77</v>
      </c>
      <c r="Y1662" s="209"/>
      <c r="Z1662" s="210" t="s">
        <v>78</v>
      </c>
      <c r="AA1662" s="211"/>
      <c r="AB1662" s="22"/>
      <c r="AC1662" s="212" t="s">
        <v>79</v>
      </c>
      <c r="AD1662" s="213"/>
      <c r="AE1662" s="214" t="s">
        <v>80</v>
      </c>
      <c r="AF1662" s="215"/>
      <c r="AG1662" s="22"/>
      <c r="AH1662" s="208" t="s">
        <v>81</v>
      </c>
      <c r="AI1662" s="209"/>
      <c r="AJ1662" s="210" t="s">
        <v>82</v>
      </c>
      <c r="AK1662" s="211"/>
      <c r="AL1662" s="22"/>
      <c r="AM1662" s="212" t="s">
        <v>83</v>
      </c>
      <c r="AN1662" s="213"/>
      <c r="AO1662" s="214" t="s">
        <v>84</v>
      </c>
      <c r="AP1662" s="215"/>
      <c r="AQ1662" s="23"/>
      <c r="AR1662" s="208" t="s">
        <v>85</v>
      </c>
      <c r="AS1662" s="209"/>
      <c r="AT1662" s="210" t="s">
        <v>86</v>
      </c>
      <c r="AU1662" s="211"/>
      <c r="AW1662" s="29" t="s">
        <v>4</v>
      </c>
      <c r="AY1662" s="136" t="s">
        <v>46</v>
      </c>
      <c r="AZ1662" s="13"/>
      <c r="BA1662" s="36"/>
      <c r="BB1662" s="36"/>
      <c r="BC1662" s="36"/>
      <c r="BD1662" s="36"/>
    </row>
    <row r="1663" spans="2:56" ht="18.600000000000001" customHeight="1" thickTop="1" thickBot="1">
      <c r="B1663" s="40">
        <v>4.76</v>
      </c>
      <c r="D1663" s="1">
        <v>1</v>
      </c>
      <c r="E1663" s="7">
        <v>0</v>
      </c>
      <c r="F1663" s="2">
        <v>0</v>
      </c>
      <c r="G1663" s="8">
        <v>0</v>
      </c>
      <c r="I1663" s="1">
        <v>1</v>
      </c>
      <c r="J1663" s="9">
        <v>0</v>
      </c>
      <c r="K1663" s="2">
        <v>0</v>
      </c>
      <c r="L1663" s="9">
        <f t="shared" ref="L1663" si="9598">IF(0=(1-$J$9*$K$9*$B1663^2),10^14,$B1663*$K$9/(1-$J$9*$K$9*$B1663^2))</f>
        <v>-0.8082684885747714</v>
      </c>
      <c r="N1663" s="1">
        <f t="shared" ref="N1663" si="9599">D1663*I1663+F1663*I1666-E1663*J1663-G1663*J1666</f>
        <v>1</v>
      </c>
      <c r="O1663" s="9">
        <f t="shared" ref="O1663" si="9600">(D1663*J1663+E1663*I1663+F1663*J1666+G1663*I1666)</f>
        <v>0</v>
      </c>
      <c r="P1663" s="2">
        <f t="shared" ref="P1663" si="9601">D1663*K1663+F1663*K1666-E1663*L1663-G1663*L1666</f>
        <v>0</v>
      </c>
      <c r="Q1663" s="8">
        <f t="shared" ref="Q1663" si="9602">(D1663*L1663+E1663*K1663+F1663*L1666+G1663*K1666)</f>
        <v>-0.8082684885747714</v>
      </c>
      <c r="S1663" s="1">
        <v>1</v>
      </c>
      <c r="T1663" s="7">
        <v>0</v>
      </c>
      <c r="U1663" s="2">
        <v>0</v>
      </c>
      <c r="V1663" s="8">
        <v>0</v>
      </c>
      <c r="X1663" s="1">
        <f t="shared" ref="X1663" si="9603">N1663*S1663+P1663*S1666-O1663*T1663-Q1663*T1666</f>
        <v>5.6525715626112651</v>
      </c>
      <c r="Y1663" s="9">
        <f t="shared" ref="Y1663" si="9604">(N1663*T1663+O1663*S1663+P1663*T1666+Q1663*S1666)</f>
        <v>0</v>
      </c>
      <c r="Z1663" s="2">
        <f t="shared" ref="Z1663" si="9605">N1663*U1663+P1663*U1666-O1663*V1663-Q1663*V1666</f>
        <v>0</v>
      </c>
      <c r="AA1663" s="8">
        <f t="shared" ref="AA1663" si="9606">(N1663*V1663+O1663*U1663+P1663*V1666+Q1663*U1666)</f>
        <v>-0.8082684885747714</v>
      </c>
      <c r="AB1663" s="22"/>
      <c r="AC1663" s="1">
        <v>1</v>
      </c>
      <c r="AD1663" s="9">
        <v>0</v>
      </c>
      <c r="AE1663" s="2">
        <v>0</v>
      </c>
      <c r="AF1663" s="9">
        <f t="shared" ref="AF1663" si="9607">$B1663*$AE$9</f>
        <v>3.8588844</v>
      </c>
      <c r="AH1663" s="1">
        <f t="shared" ref="AH1663" si="9608">X1663*AC1663+Z1663*AC1666-Y1663*AD1663-AA1663*AD1666</f>
        <v>5.6525715626112651</v>
      </c>
      <c r="AI1663" s="9">
        <f t="shared" ref="AI1663" si="9609">(X1663*AD1663+Y1663*AC1663+Z1663*AD1666+AA1663*AC1666)</f>
        <v>0</v>
      </c>
      <c r="AJ1663" s="2">
        <f t="shared" ref="AJ1663" si="9610">X1663*AE1663+Z1663*AE1666-Y1663*AF1663-AA1663*AF1666</f>
        <v>0</v>
      </c>
      <c r="AK1663" s="8">
        <f t="shared" ref="AK1663" si="9611">(X1663*AF1663+Y1663*AE1663+Z1663*AF1666+AA1663*AE1666)</f>
        <v>21.004351734269463</v>
      </c>
      <c r="AM1663" s="18">
        <v>1</v>
      </c>
      <c r="AN1663" s="25">
        <v>0</v>
      </c>
      <c r="AO1663" s="14">
        <v>0</v>
      </c>
      <c r="AP1663" s="24">
        <v>0</v>
      </c>
      <c r="AR1663" s="1">
        <f t="shared" ref="AR1663" si="9612">AH1663*AM1663+AJ1663*AM1666-AI1663*AN1663-AK1663*AN1666</f>
        <v>5.6525715626112651</v>
      </c>
      <c r="AS1663" s="9">
        <f t="shared" ref="AS1663" si="9613">(AH1663*AN1663+AI1663*AM1663+AJ1663*AN1666+AK1663*AM1666)</f>
        <v>21.004351734269463</v>
      </c>
      <c r="AT1663" s="2">
        <f t="shared" ref="AT1663" si="9614">AH1663*AO1663+AJ1663*AO1666-AI1663*AP1663-AK1663*AP1666</f>
        <v>0</v>
      </c>
      <c r="AU1663" s="8">
        <f t="shared" ref="AU1663" si="9615">(AH1663*AP1663+AI1663*AO1663+AJ1663*AP1666+AK1663*AO1666)</f>
        <v>21.004351734269463</v>
      </c>
      <c r="AW1663" s="30">
        <f t="shared" ref="AW1663" si="9616">20*LOG(((1+$AN$9)/$AN$9)/((AR1663+AR1666)^2+(AS1663+AS1666)^2)^0.5)</f>
        <v>-32.418243161533297</v>
      </c>
      <c r="AY1663" s="137">
        <f t="shared" ref="AY1663" si="9617">((AR1663^2+AS1663^2)^0.5)/((AR1666^2+AS1666^2)^0.5)</f>
        <v>0.26968548982022261</v>
      </c>
      <c r="AZ1663" s="13"/>
      <c r="BA1663" s="36"/>
      <c r="BB1663" s="36"/>
      <c r="BC1663" s="36"/>
      <c r="BD1663" s="36"/>
    </row>
    <row r="1664" spans="2:56" ht="18.600000000000001" customHeight="1" thickBot="1">
      <c r="D1664" s="3"/>
      <c r="G1664" s="4"/>
      <c r="I1664" s="3"/>
      <c r="L1664" s="4"/>
      <c r="N1664" s="3"/>
      <c r="Q1664" s="4"/>
      <c r="S1664" s="3"/>
      <c r="V1664" s="4"/>
      <c r="X1664" s="3"/>
      <c r="AA1664" s="4"/>
      <c r="AC1664" s="3"/>
      <c r="AF1664" s="4"/>
      <c r="AH1664" s="3"/>
      <c r="AK1664" s="4"/>
      <c r="AM1664" s="18"/>
      <c r="AN1664" s="14"/>
      <c r="AO1664" s="14"/>
      <c r="AP1664" s="19"/>
      <c r="AR1664" s="3"/>
      <c r="AU1664" s="4"/>
      <c r="AY1664" s="138"/>
      <c r="AZ1664" s="13"/>
      <c r="BA1664" s="36"/>
      <c r="BB1664" s="36"/>
      <c r="BC1664" s="36"/>
      <c r="BD1664" s="36"/>
    </row>
    <row r="1665" spans="2:56" ht="18.600000000000001" customHeight="1" thickBot="1">
      <c r="D1665" s="216" t="s">
        <v>87</v>
      </c>
      <c r="E1665" s="217"/>
      <c r="F1665" s="218" t="s">
        <v>88</v>
      </c>
      <c r="G1665" s="219"/>
      <c r="H1665" s="207"/>
      <c r="I1665" s="216" t="s">
        <v>89</v>
      </c>
      <c r="J1665" s="217"/>
      <c r="K1665" s="218" t="s">
        <v>90</v>
      </c>
      <c r="L1665" s="219"/>
      <c r="N1665" s="208" t="s">
        <v>7</v>
      </c>
      <c r="O1665" s="209"/>
      <c r="P1665" s="210" t="s">
        <v>8</v>
      </c>
      <c r="Q1665" s="211"/>
      <c r="S1665" s="216" t="s">
        <v>91</v>
      </c>
      <c r="T1665" s="217"/>
      <c r="U1665" s="218" t="s">
        <v>92</v>
      </c>
      <c r="V1665" s="219"/>
      <c r="W1665" s="22"/>
      <c r="X1665" s="208" t="s">
        <v>93</v>
      </c>
      <c r="Y1665" s="209"/>
      <c r="Z1665" s="210" t="s">
        <v>94</v>
      </c>
      <c r="AA1665" s="211"/>
      <c r="AB1665" s="22"/>
      <c r="AC1665" s="216" t="s">
        <v>3</v>
      </c>
      <c r="AD1665" s="217"/>
      <c r="AE1665" s="218" t="s">
        <v>2</v>
      </c>
      <c r="AF1665" s="219"/>
      <c r="AG1665" s="22"/>
      <c r="AH1665" s="208" t="s">
        <v>95</v>
      </c>
      <c r="AI1665" s="209"/>
      <c r="AJ1665" s="210" t="s">
        <v>96</v>
      </c>
      <c r="AK1665" s="211"/>
      <c r="AL1665" s="22"/>
      <c r="AM1665" s="216" t="s">
        <v>97</v>
      </c>
      <c r="AN1665" s="217"/>
      <c r="AO1665" s="218" t="s">
        <v>98</v>
      </c>
      <c r="AP1665" s="219"/>
      <c r="AR1665" s="208" t="s">
        <v>99</v>
      </c>
      <c r="AS1665" s="209"/>
      <c r="AT1665" s="210" t="s">
        <v>100</v>
      </c>
      <c r="AU1665" s="211"/>
      <c r="AW1665" s="48" t="s">
        <v>10</v>
      </c>
      <c r="AY1665" s="139" t="s">
        <v>47</v>
      </c>
      <c r="AZ1665" s="13"/>
      <c r="BA1665" s="36"/>
      <c r="BB1665" s="36"/>
      <c r="BC1665" s="36"/>
      <c r="BD1665" s="36"/>
    </row>
    <row r="1666" spans="2:56" ht="18.600000000000001" customHeight="1" thickTop="1" thickBot="1">
      <c r="D1666" s="1">
        <v>0</v>
      </c>
      <c r="E1666" s="8">
        <f t="shared" ref="E1666" si="9618">$E$9*$B1663</f>
        <v>2.6975396000000003</v>
      </c>
      <c r="F1666" s="2">
        <v>1</v>
      </c>
      <c r="G1666" s="8">
        <v>0</v>
      </c>
      <c r="I1666" s="1">
        <v>0</v>
      </c>
      <c r="J1666" s="9">
        <v>0</v>
      </c>
      <c r="K1666" s="2">
        <v>1</v>
      </c>
      <c r="L1666" s="8">
        <v>0</v>
      </c>
      <c r="N1666" s="1">
        <f t="shared" ref="N1666" si="9619">D1666*I1663+F1666*I1666-E1666*J1663-G1666*J1666</f>
        <v>0</v>
      </c>
      <c r="O1666" s="9">
        <f t="shared" ref="O1666" si="9620">(D1666*J1663+E1666*I1663+F1666*J1666+G1666*I1666)</f>
        <v>2.6975396000000003</v>
      </c>
      <c r="P1666" s="2">
        <f t="shared" ref="P1666" si="9621">D1666*K1663+F1666*K1666-E1666*L1663-G1666*L1666</f>
        <v>3.1803362553625938</v>
      </c>
      <c r="Q1666" s="8">
        <f t="shared" ref="Q1666" si="9622">(D1666*L1663+E1666*K1663+F1666*L1666+G1666*K1666)</f>
        <v>0</v>
      </c>
      <c r="S1666" s="1">
        <v>0</v>
      </c>
      <c r="T1666" s="8">
        <f t="shared" ref="T1666" si="9623">$T$9*$B1663</f>
        <v>5.7562203999999992</v>
      </c>
      <c r="U1666" s="2">
        <v>1</v>
      </c>
      <c r="V1666" s="8">
        <v>0</v>
      </c>
      <c r="X1666" s="1">
        <f t="shared" ref="X1666" si="9624">N1666*S1663+P1666*S1666-O1666*T1663-Q1666*T1666</f>
        <v>0</v>
      </c>
      <c r="Y1666" s="9">
        <f t="shared" ref="Y1666" si="9625">(N1666*T1663+O1666*S1663+P1666*T1666+Q1666*S1666)</f>
        <v>21.004256031977768</v>
      </c>
      <c r="Z1666" s="2">
        <f t="shared" ref="Z1666" si="9626">N1666*U1663+P1666*U1666-O1666*V1663-Q1666*V1666</f>
        <v>3.1803362553625938</v>
      </c>
      <c r="AA1666" s="8">
        <f t="shared" ref="AA1666" si="9627">(N1666*V1663+O1666*U1663+P1666*V1666+Q1666*U1666)</f>
        <v>0</v>
      </c>
      <c r="AB1666" s="22"/>
      <c r="AC1666" s="1">
        <v>0</v>
      </c>
      <c r="AD1666" s="9">
        <v>0</v>
      </c>
      <c r="AE1666" s="2">
        <v>1</v>
      </c>
      <c r="AF1666" s="8">
        <v>0</v>
      </c>
      <c r="AH1666" s="1">
        <f t="shared" ref="AH1666" si="9628">X1666*AC1663+Z1666*AC1666-Y1666*AD1663-AA1666*AD1666</f>
        <v>0</v>
      </c>
      <c r="AI1666" s="9">
        <f t="shared" ref="AI1666" si="9629">(X1666*AD1663+Y1666*AC1663+Z1666*AD1666+AA1666*AC1666)</f>
        <v>21.004256031977768</v>
      </c>
      <c r="AJ1666" s="2">
        <f t="shared" ref="AJ1666" si="9630">X1666*AE1663+Z1666*AE1666-Y1666*AF1663-AA1666*AF1666</f>
        <v>-77.872659680042318</v>
      </c>
      <c r="AK1666" s="8">
        <f t="shared" ref="AK1666" si="9631">(X1666*AF1663+Y1666*AE1663+Z1666*AF1666+AA1666*AE1666)</f>
        <v>0</v>
      </c>
      <c r="AM1666" s="20">
        <f t="shared" ref="AM1666" si="9632">1/$AN$9</f>
        <v>1</v>
      </c>
      <c r="AN1666" s="27">
        <v>0</v>
      </c>
      <c r="AO1666" s="21">
        <v>1</v>
      </c>
      <c r="AP1666" s="26">
        <v>0</v>
      </c>
      <c r="AR1666" s="1">
        <f t="shared" ref="AR1666" si="9633">AH1666*AM1663+AJ1666*AM1666-AI1666*AN1663-AK1666*AN1666</f>
        <v>-77.872659680042318</v>
      </c>
      <c r="AS1666" s="9">
        <f t="shared" ref="AS1666" si="9634">(AH1666*AN1663+AI1666*AM1663+AJ1666*AN1666+AK1666*AM1666)</f>
        <v>21.004256031977768</v>
      </c>
      <c r="AT1666" s="2">
        <f t="shared" ref="AT1666" si="9635">AH1666*AO1663+AJ1666*AO1666-AI1666*AP1663-AK1666*AP1666</f>
        <v>-77.872659680042318</v>
      </c>
      <c r="AU1666" s="8">
        <f t="shared" ref="AU1666" si="9636">(AH1666*AP1663+AI1666*AO1663+AJ1666*AP1666+AK1666*AO1666)</f>
        <v>0</v>
      </c>
      <c r="AW1666" s="49">
        <f t="shared" ref="AW1666" si="9637">(180/PI())*ATAN(-1*(AS1663/AR1663))</f>
        <v>-74.937733823609435</v>
      </c>
      <c r="AY1666" s="140">
        <f t="shared" ref="AY1666" si="9638">20*LOG(((1-(10^(AW1663/20)^2)*(1-((1-AY1663)/(1+AY1663))^2))^0.5))</f>
        <v>-1.6655916341014924E-3</v>
      </c>
      <c r="AZ1666" s="13"/>
      <c r="BA1666" s="36"/>
      <c r="BB1666" s="36"/>
      <c r="BC1666" s="36"/>
      <c r="BD1666" s="36"/>
    </row>
    <row r="1667" spans="2:56" ht="18.600000000000001" customHeight="1">
      <c r="AY1667" s="37"/>
    </row>
    <row r="1668" spans="2:56" ht="18.600000000000001" customHeight="1" thickBot="1">
      <c r="D1668" s="22" t="s">
        <v>60</v>
      </c>
      <c r="E1668" s="22"/>
      <c r="F1668" s="22"/>
      <c r="G1668" s="22"/>
      <c r="H1668" s="22"/>
      <c r="I1668" s="22" t="s">
        <v>61</v>
      </c>
      <c r="J1668" s="22"/>
      <c r="K1668" s="22"/>
      <c r="L1668" s="22"/>
      <c r="M1668" s="23"/>
      <c r="N1668" s="23"/>
      <c r="O1668" s="28" t="s">
        <v>62</v>
      </c>
      <c r="P1668" s="23"/>
      <c r="Q1668" s="23"/>
      <c r="R1668" s="23"/>
      <c r="S1668" s="22"/>
      <c r="T1668" s="22" t="s">
        <v>63</v>
      </c>
      <c r="U1668" s="23"/>
      <c r="V1668" s="23"/>
      <c r="W1668" s="23"/>
      <c r="X1668" s="23"/>
      <c r="Y1668" s="28" t="s">
        <v>64</v>
      </c>
      <c r="Z1668" s="23"/>
      <c r="AA1668" s="23"/>
      <c r="AB1668" s="23"/>
      <c r="AC1668" s="28" t="s">
        <v>65</v>
      </c>
      <c r="AD1668" s="22"/>
      <c r="AE1668" s="22"/>
      <c r="AF1668" s="22"/>
      <c r="AG1668" s="22"/>
      <c r="AH1668" s="23"/>
      <c r="AI1668" s="28" t="s">
        <v>66</v>
      </c>
      <c r="AJ1668" s="23"/>
      <c r="AK1668" s="23"/>
      <c r="AL1668" s="22"/>
      <c r="AM1668" s="28" t="s">
        <v>67</v>
      </c>
      <c r="AN1668" s="22"/>
      <c r="AO1668" s="23"/>
      <c r="AP1668" s="23"/>
      <c r="AQ1668" s="23"/>
      <c r="AR1668" s="23"/>
      <c r="AS1668" s="28" t="s">
        <v>68</v>
      </c>
      <c r="AT1668" s="23"/>
      <c r="AU1668" s="23"/>
    </row>
    <row r="1669" spans="2:56" ht="18.600000000000001" customHeight="1" thickBot="1">
      <c r="B1669" s="11"/>
      <c r="D1669" s="212" t="s">
        <v>69</v>
      </c>
      <c r="E1669" s="213"/>
      <c r="F1669" s="214" t="s">
        <v>70</v>
      </c>
      <c r="G1669" s="215"/>
      <c r="H1669" s="207"/>
      <c r="I1669" s="212" t="s">
        <v>71</v>
      </c>
      <c r="J1669" s="213"/>
      <c r="K1669" s="214" t="s">
        <v>72</v>
      </c>
      <c r="L1669" s="215"/>
      <c r="M1669" s="23"/>
      <c r="N1669" s="208" t="s">
        <v>73</v>
      </c>
      <c r="O1669" s="209"/>
      <c r="P1669" s="210" t="s">
        <v>74</v>
      </c>
      <c r="Q1669" s="211"/>
      <c r="R1669" s="23"/>
      <c r="S1669" s="212" t="s">
        <v>75</v>
      </c>
      <c r="T1669" s="213"/>
      <c r="U1669" s="214" t="s">
        <v>76</v>
      </c>
      <c r="V1669" s="215"/>
      <c r="W1669" s="22"/>
      <c r="X1669" s="208" t="s">
        <v>77</v>
      </c>
      <c r="Y1669" s="209"/>
      <c r="Z1669" s="210" t="s">
        <v>78</v>
      </c>
      <c r="AA1669" s="211"/>
      <c r="AB1669" s="22"/>
      <c r="AC1669" s="212" t="s">
        <v>79</v>
      </c>
      <c r="AD1669" s="213"/>
      <c r="AE1669" s="214" t="s">
        <v>80</v>
      </c>
      <c r="AF1669" s="215"/>
      <c r="AG1669" s="22"/>
      <c r="AH1669" s="208" t="s">
        <v>81</v>
      </c>
      <c r="AI1669" s="209"/>
      <c r="AJ1669" s="210" t="s">
        <v>82</v>
      </c>
      <c r="AK1669" s="211"/>
      <c r="AL1669" s="22"/>
      <c r="AM1669" s="212" t="s">
        <v>83</v>
      </c>
      <c r="AN1669" s="213"/>
      <c r="AO1669" s="214" t="s">
        <v>84</v>
      </c>
      <c r="AP1669" s="215"/>
      <c r="AQ1669" s="23"/>
      <c r="AR1669" s="208" t="s">
        <v>85</v>
      </c>
      <c r="AS1669" s="209"/>
      <c r="AT1669" s="210" t="s">
        <v>86</v>
      </c>
      <c r="AU1669" s="211"/>
      <c r="AW1669" s="29" t="s">
        <v>4</v>
      </c>
      <c r="AY1669" s="136" t="s">
        <v>46</v>
      </c>
      <c r="AZ1669" s="13"/>
      <c r="BA1669" s="36"/>
      <c r="BB1669" s="36"/>
      <c r="BC1669" s="36"/>
      <c r="BD1669" s="36"/>
    </row>
    <row r="1670" spans="2:56" ht="18.600000000000001" customHeight="1" thickTop="1" thickBot="1">
      <c r="B1670" s="40">
        <v>4.78</v>
      </c>
      <c r="D1670" s="1">
        <v>1</v>
      </c>
      <c r="E1670" s="7">
        <v>0</v>
      </c>
      <c r="F1670" s="2">
        <v>0</v>
      </c>
      <c r="G1670" s="8">
        <v>0</v>
      </c>
      <c r="I1670" s="1">
        <v>1</v>
      </c>
      <c r="J1670" s="9">
        <v>0</v>
      </c>
      <c r="K1670" s="2">
        <v>0</v>
      </c>
      <c r="L1670" s="9">
        <f t="shared" ref="L1670" si="9639">IF(0=(1-$J$9*$K$9*$B1670^2),10^14,$B1670*$K$9/(1-$J$9*$K$9*$B1670^2))</f>
        <v>-0.80370601502603989</v>
      </c>
      <c r="N1670" s="1">
        <f t="shared" ref="N1670" si="9640">D1670*I1670+F1670*I1673-E1670*J1670-G1670*J1673</f>
        <v>1</v>
      </c>
      <c r="O1670" s="9">
        <f t="shared" ref="O1670" si="9641">(D1670*J1670+E1670*I1670+F1670*J1673+G1670*I1673)</f>
        <v>0</v>
      </c>
      <c r="P1670" s="2">
        <f t="shared" ref="P1670" si="9642">D1670*K1670+F1670*K1673-E1670*L1670-G1670*L1673</f>
        <v>0</v>
      </c>
      <c r="Q1670" s="8">
        <f t="shared" ref="Q1670" si="9643">(D1670*L1670+E1670*K1670+F1670*L1673+G1670*K1673)</f>
        <v>-0.80370601502603989</v>
      </c>
      <c r="S1670" s="1">
        <v>1</v>
      </c>
      <c r="T1670" s="7">
        <v>0</v>
      </c>
      <c r="U1670" s="2">
        <v>0</v>
      </c>
      <c r="V1670" s="8">
        <v>0</v>
      </c>
      <c r="X1670" s="1">
        <f t="shared" ref="X1670" si="9644">N1670*S1670+P1670*S1673-O1670*T1670-Q1670*T1673</f>
        <v>5.6457472322338136</v>
      </c>
      <c r="Y1670" s="9">
        <f t="shared" ref="Y1670" si="9645">(N1670*T1670+O1670*S1670+P1670*T1673+Q1670*S1673)</f>
        <v>0</v>
      </c>
      <c r="Z1670" s="2">
        <f t="shared" ref="Z1670" si="9646">N1670*U1670+P1670*U1673-O1670*V1670-Q1670*V1673</f>
        <v>0</v>
      </c>
      <c r="AA1670" s="8">
        <f t="shared" ref="AA1670" si="9647">(N1670*V1670+O1670*U1670+P1670*V1673+Q1670*U1673)</f>
        <v>-0.80370601502603989</v>
      </c>
      <c r="AB1670" s="22"/>
      <c r="AC1670" s="1">
        <v>1</v>
      </c>
      <c r="AD1670" s="9">
        <v>0</v>
      </c>
      <c r="AE1670" s="2">
        <v>0</v>
      </c>
      <c r="AF1670" s="9">
        <f t="shared" ref="AF1670" si="9648">$B1670*$AE$9</f>
        <v>3.8750982000000005</v>
      </c>
      <c r="AH1670" s="1">
        <f t="shared" ref="AH1670" si="9649">X1670*AC1670+Z1670*AC1673-Y1670*AD1670-AA1670*AD1673</f>
        <v>5.6457472322338136</v>
      </c>
      <c r="AI1670" s="9">
        <f t="shared" ref="AI1670" si="9650">(X1670*AD1670+Y1670*AC1670+Z1670*AD1673+AA1670*AC1673)</f>
        <v>0</v>
      </c>
      <c r="AJ1670" s="2">
        <f t="shared" ref="AJ1670" si="9651">X1670*AE1670+Z1670*AE1673-Y1670*AF1670-AA1670*AF1673</f>
        <v>0</v>
      </c>
      <c r="AK1670" s="8">
        <f t="shared" ref="AK1670" si="9652">(X1670*AF1670+Y1670*AE1670+Z1670*AF1673+AA1670*AE1673)</f>
        <v>21.074118922258194</v>
      </c>
      <c r="AM1670" s="18">
        <v>1</v>
      </c>
      <c r="AN1670" s="25">
        <v>0</v>
      </c>
      <c r="AO1670" s="14">
        <v>0</v>
      </c>
      <c r="AP1670" s="24">
        <v>0</v>
      </c>
      <c r="AR1670" s="1">
        <f t="shared" ref="AR1670" si="9653">AH1670*AM1670+AJ1670*AM1673-AI1670*AN1670-AK1670*AN1673</f>
        <v>5.6457472322338136</v>
      </c>
      <c r="AS1670" s="9">
        <f t="shared" ref="AS1670" si="9654">(AH1670*AN1670+AI1670*AM1670+AJ1670*AN1673+AK1670*AM1673)</f>
        <v>21.074118922258194</v>
      </c>
      <c r="AT1670" s="2">
        <f t="shared" ref="AT1670" si="9655">AH1670*AO1670+AJ1670*AO1673-AI1670*AP1670-AK1670*AP1673</f>
        <v>0</v>
      </c>
      <c r="AU1670" s="8">
        <f t="shared" ref="AU1670" si="9656">(AH1670*AP1670+AI1670*AO1670+AJ1670*AP1673+AK1670*AO1673)</f>
        <v>21.074118922258194</v>
      </c>
      <c r="AW1670" s="30">
        <f t="shared" ref="AW1670" si="9657">20*LOG(((1+$AN$9)/$AN$9)/((AR1670+AR1673)^2+(AS1670+AS1673)^2)^0.5)</f>
        <v>-32.481131321048991</v>
      </c>
      <c r="AY1670" s="137">
        <f t="shared" ref="AY1670" si="9658">((AR1670^2+AS1670^2)^0.5)/((AR1673^2+AS1673^2)^0.5)</f>
        <v>0.26846475197050673</v>
      </c>
      <c r="AZ1670" s="13"/>
      <c r="BA1670" s="36"/>
      <c r="BB1670" s="36"/>
      <c r="BC1670" s="36"/>
      <c r="BD1670" s="36"/>
    </row>
    <row r="1671" spans="2:56" ht="18.600000000000001" customHeight="1" thickBot="1">
      <c r="D1671" s="3"/>
      <c r="G1671" s="4"/>
      <c r="I1671" s="3"/>
      <c r="L1671" s="4"/>
      <c r="N1671" s="3"/>
      <c r="Q1671" s="4"/>
      <c r="S1671" s="3"/>
      <c r="V1671" s="4"/>
      <c r="X1671" s="3"/>
      <c r="AA1671" s="4"/>
      <c r="AC1671" s="3"/>
      <c r="AF1671" s="4"/>
      <c r="AH1671" s="3"/>
      <c r="AK1671" s="4"/>
      <c r="AM1671" s="18"/>
      <c r="AN1671" s="14"/>
      <c r="AO1671" s="14"/>
      <c r="AP1671" s="19"/>
      <c r="AR1671" s="3"/>
      <c r="AU1671" s="4"/>
      <c r="AY1671" s="138"/>
      <c r="AZ1671" s="13"/>
      <c r="BA1671" s="36"/>
      <c r="BB1671" s="36"/>
      <c r="BC1671" s="36"/>
      <c r="BD1671" s="36"/>
    </row>
    <row r="1672" spans="2:56" ht="18.600000000000001" customHeight="1" thickBot="1">
      <c r="D1672" s="216" t="s">
        <v>87</v>
      </c>
      <c r="E1672" s="217"/>
      <c r="F1672" s="218" t="s">
        <v>88</v>
      </c>
      <c r="G1672" s="219"/>
      <c r="H1672" s="207"/>
      <c r="I1672" s="216" t="s">
        <v>89</v>
      </c>
      <c r="J1672" s="217"/>
      <c r="K1672" s="218" t="s">
        <v>90</v>
      </c>
      <c r="L1672" s="219"/>
      <c r="N1672" s="208" t="s">
        <v>7</v>
      </c>
      <c r="O1672" s="209"/>
      <c r="P1672" s="210" t="s">
        <v>8</v>
      </c>
      <c r="Q1672" s="211"/>
      <c r="S1672" s="216" t="s">
        <v>91</v>
      </c>
      <c r="T1672" s="217"/>
      <c r="U1672" s="218" t="s">
        <v>92</v>
      </c>
      <c r="V1672" s="219"/>
      <c r="W1672" s="22"/>
      <c r="X1672" s="208" t="s">
        <v>93</v>
      </c>
      <c r="Y1672" s="209"/>
      <c r="Z1672" s="210" t="s">
        <v>94</v>
      </c>
      <c r="AA1672" s="211"/>
      <c r="AB1672" s="22"/>
      <c r="AC1672" s="216" t="s">
        <v>3</v>
      </c>
      <c r="AD1672" s="217"/>
      <c r="AE1672" s="218" t="s">
        <v>2</v>
      </c>
      <c r="AF1672" s="219"/>
      <c r="AG1672" s="22"/>
      <c r="AH1672" s="208" t="s">
        <v>95</v>
      </c>
      <c r="AI1672" s="209"/>
      <c r="AJ1672" s="210" t="s">
        <v>96</v>
      </c>
      <c r="AK1672" s="211"/>
      <c r="AL1672" s="22"/>
      <c r="AM1672" s="216" t="s">
        <v>97</v>
      </c>
      <c r="AN1672" s="217"/>
      <c r="AO1672" s="218" t="s">
        <v>98</v>
      </c>
      <c r="AP1672" s="219"/>
      <c r="AR1672" s="208" t="s">
        <v>99</v>
      </c>
      <c r="AS1672" s="209"/>
      <c r="AT1672" s="210" t="s">
        <v>100</v>
      </c>
      <c r="AU1672" s="211"/>
      <c r="AW1672" s="48" t="s">
        <v>10</v>
      </c>
      <c r="AY1672" s="139" t="s">
        <v>47</v>
      </c>
      <c r="AZ1672" s="13"/>
      <c r="BA1672" s="36"/>
      <c r="BB1672" s="36"/>
      <c r="BC1672" s="36"/>
      <c r="BD1672" s="36"/>
    </row>
    <row r="1673" spans="2:56" ht="18.600000000000001" customHeight="1" thickTop="1" thickBot="1">
      <c r="D1673" s="1">
        <v>0</v>
      </c>
      <c r="E1673" s="8">
        <f t="shared" ref="E1673" si="9659">$E$9*$B1670</f>
        <v>2.7088738000000006</v>
      </c>
      <c r="F1673" s="2">
        <v>1</v>
      </c>
      <c r="G1673" s="8">
        <v>0</v>
      </c>
      <c r="I1673" s="1">
        <v>0</v>
      </c>
      <c r="J1673" s="9">
        <v>0</v>
      </c>
      <c r="K1673" s="2">
        <v>1</v>
      </c>
      <c r="L1673" s="8">
        <v>0</v>
      </c>
      <c r="N1673" s="1">
        <f t="shared" ref="N1673" si="9660">D1673*I1670+F1673*I1673-E1673*J1670-G1673*J1673</f>
        <v>0</v>
      </c>
      <c r="O1673" s="9">
        <f t="shared" ref="O1673" si="9661">(D1673*J1670+E1673*I1670+F1673*J1673+G1673*I1673)</f>
        <v>2.7088738000000006</v>
      </c>
      <c r="P1673" s="2">
        <f t="shared" ref="P1673" si="9662">D1673*K1670+F1673*K1673-E1673*L1670-G1673*L1673</f>
        <v>3.1771381670064462</v>
      </c>
      <c r="Q1673" s="8">
        <f t="shared" ref="Q1673" si="9663">(D1673*L1670+E1673*K1670+F1673*L1673+G1673*K1673)</f>
        <v>0</v>
      </c>
      <c r="S1673" s="1">
        <v>0</v>
      </c>
      <c r="T1673" s="8">
        <f t="shared" ref="T1673" si="9664">$T$9*$B1670</f>
        <v>5.7804061999999998</v>
      </c>
      <c r="U1673" s="2">
        <v>1</v>
      </c>
      <c r="V1673" s="8">
        <v>0</v>
      </c>
      <c r="X1673" s="1">
        <f t="shared" ref="X1673" si="9665">N1673*S1670+P1673*S1673-O1673*T1670-Q1673*T1673</f>
        <v>0</v>
      </c>
      <c r="Y1673" s="9">
        <f t="shared" ref="Y1673" si="9666">(N1673*T1670+O1673*S1670+P1673*T1673+Q1673*S1673)</f>
        <v>21.074022958820695</v>
      </c>
      <c r="Z1673" s="2">
        <f t="shared" ref="Z1673" si="9667">N1673*U1670+P1673*U1673-O1673*V1670-Q1673*V1673</f>
        <v>3.1771381670064462</v>
      </c>
      <c r="AA1673" s="8">
        <f t="shared" ref="AA1673" si="9668">(N1673*V1670+O1673*U1670+P1673*V1673+Q1673*U1673)</f>
        <v>0</v>
      </c>
      <c r="AB1673" s="22"/>
      <c r="AC1673" s="1">
        <v>0</v>
      </c>
      <c r="AD1673" s="9">
        <v>0</v>
      </c>
      <c r="AE1673" s="2">
        <v>1</v>
      </c>
      <c r="AF1673" s="8">
        <v>0</v>
      </c>
      <c r="AH1673" s="1">
        <f t="shared" ref="AH1673" si="9669">X1673*AC1670+Z1673*AC1673-Y1673*AD1670-AA1673*AD1673</f>
        <v>0</v>
      </c>
      <c r="AI1673" s="9">
        <f t="shared" ref="AI1673" si="9670">(X1673*AD1670+Y1673*AC1670+Z1673*AD1673+AA1673*AC1673)</f>
        <v>21.074022958820695</v>
      </c>
      <c r="AJ1673" s="2">
        <f t="shared" ref="AJ1673" si="9671">X1673*AE1670+Z1673*AE1673-Y1673*AF1670-AA1673*AF1673</f>
        <v>-78.486770267478306</v>
      </c>
      <c r="AK1673" s="8">
        <f t="shared" ref="AK1673" si="9672">(X1673*AF1670+Y1673*AE1670+Z1673*AF1673+AA1673*AE1673)</f>
        <v>0</v>
      </c>
      <c r="AM1673" s="20">
        <f t="shared" ref="AM1673" si="9673">1/$AN$9</f>
        <v>1</v>
      </c>
      <c r="AN1673" s="27">
        <v>0</v>
      </c>
      <c r="AO1673" s="21">
        <v>1</v>
      </c>
      <c r="AP1673" s="26">
        <v>0</v>
      </c>
      <c r="AR1673" s="1">
        <f t="shared" ref="AR1673" si="9674">AH1673*AM1670+AJ1673*AM1673-AI1673*AN1670-AK1673*AN1673</f>
        <v>-78.486770267478306</v>
      </c>
      <c r="AS1673" s="9">
        <f t="shared" ref="AS1673" si="9675">(AH1673*AN1670+AI1673*AM1670+AJ1673*AN1673+AK1673*AM1673)</f>
        <v>21.074022958820695</v>
      </c>
      <c r="AT1673" s="2">
        <f t="shared" ref="AT1673" si="9676">AH1673*AO1670+AJ1673*AO1673-AI1673*AP1670-AK1673*AP1673</f>
        <v>-78.486770267478306</v>
      </c>
      <c r="AU1673" s="8">
        <f t="shared" ref="AU1673" si="9677">(AH1673*AP1670+AI1673*AO1670+AJ1673*AP1673+AK1673*AO1673)</f>
        <v>0</v>
      </c>
      <c r="AW1673" s="49">
        <f t="shared" ref="AW1673" si="9678">(180/PI())*ATAN(-1*(AS1670/AR1670))</f>
        <v>-75.002653152433453</v>
      </c>
      <c r="AY1673" s="140">
        <f t="shared" ref="AY1673" si="9679">20*LOG(((1-(10^(AW1670/20)^2)*(1-((1-AY1670)/(1+AY1670))^2))^0.5))</f>
        <v>-1.6373574562219293E-3</v>
      </c>
      <c r="AZ1673" s="13"/>
      <c r="BA1673" s="36"/>
      <c r="BB1673" s="36"/>
      <c r="BC1673" s="36"/>
      <c r="BD1673" s="36"/>
    </row>
    <row r="1674" spans="2:56" ht="18.600000000000001" customHeight="1">
      <c r="AY1674" s="37"/>
    </row>
    <row r="1675" spans="2:56" ht="18.600000000000001" customHeight="1" thickBot="1">
      <c r="D1675" s="22" t="s">
        <v>60</v>
      </c>
      <c r="E1675" s="22"/>
      <c r="F1675" s="22"/>
      <c r="G1675" s="22"/>
      <c r="H1675" s="22"/>
      <c r="I1675" s="22" t="s">
        <v>61</v>
      </c>
      <c r="J1675" s="22"/>
      <c r="K1675" s="22"/>
      <c r="L1675" s="22"/>
      <c r="M1675" s="23"/>
      <c r="N1675" s="23"/>
      <c r="O1675" s="28" t="s">
        <v>62</v>
      </c>
      <c r="P1675" s="23"/>
      <c r="Q1675" s="23"/>
      <c r="R1675" s="23"/>
      <c r="S1675" s="22"/>
      <c r="T1675" s="22" t="s">
        <v>63</v>
      </c>
      <c r="U1675" s="23"/>
      <c r="V1675" s="23"/>
      <c r="W1675" s="23"/>
      <c r="X1675" s="23"/>
      <c r="Y1675" s="28" t="s">
        <v>64</v>
      </c>
      <c r="Z1675" s="23"/>
      <c r="AA1675" s="23"/>
      <c r="AB1675" s="23"/>
      <c r="AC1675" s="28" t="s">
        <v>65</v>
      </c>
      <c r="AD1675" s="22"/>
      <c r="AE1675" s="22"/>
      <c r="AF1675" s="22"/>
      <c r="AG1675" s="22"/>
      <c r="AH1675" s="23"/>
      <c r="AI1675" s="28" t="s">
        <v>66</v>
      </c>
      <c r="AJ1675" s="23"/>
      <c r="AK1675" s="23"/>
      <c r="AL1675" s="22"/>
      <c r="AM1675" s="28" t="s">
        <v>67</v>
      </c>
      <c r="AN1675" s="22"/>
      <c r="AO1675" s="23"/>
      <c r="AP1675" s="23"/>
      <c r="AQ1675" s="23"/>
      <c r="AR1675" s="23"/>
      <c r="AS1675" s="28" t="s">
        <v>68</v>
      </c>
      <c r="AT1675" s="23"/>
      <c r="AU1675" s="23"/>
    </row>
    <row r="1676" spans="2:56" ht="18.600000000000001" customHeight="1" thickBot="1">
      <c r="B1676" s="11"/>
      <c r="D1676" s="212" t="s">
        <v>69</v>
      </c>
      <c r="E1676" s="213"/>
      <c r="F1676" s="214" t="s">
        <v>70</v>
      </c>
      <c r="G1676" s="215"/>
      <c r="H1676" s="207"/>
      <c r="I1676" s="212" t="s">
        <v>71</v>
      </c>
      <c r="J1676" s="213"/>
      <c r="K1676" s="214" t="s">
        <v>72</v>
      </c>
      <c r="L1676" s="215"/>
      <c r="M1676" s="23"/>
      <c r="N1676" s="208" t="s">
        <v>73</v>
      </c>
      <c r="O1676" s="209"/>
      <c r="P1676" s="210" t="s">
        <v>74</v>
      </c>
      <c r="Q1676" s="211"/>
      <c r="R1676" s="23"/>
      <c r="S1676" s="212" t="s">
        <v>75</v>
      </c>
      <c r="T1676" s="213"/>
      <c r="U1676" s="214" t="s">
        <v>76</v>
      </c>
      <c r="V1676" s="215"/>
      <c r="W1676" s="22"/>
      <c r="X1676" s="208" t="s">
        <v>77</v>
      </c>
      <c r="Y1676" s="209"/>
      <c r="Z1676" s="210" t="s">
        <v>78</v>
      </c>
      <c r="AA1676" s="211"/>
      <c r="AB1676" s="22"/>
      <c r="AC1676" s="212" t="s">
        <v>79</v>
      </c>
      <c r="AD1676" s="213"/>
      <c r="AE1676" s="214" t="s">
        <v>80</v>
      </c>
      <c r="AF1676" s="215"/>
      <c r="AG1676" s="22"/>
      <c r="AH1676" s="208" t="s">
        <v>81</v>
      </c>
      <c r="AI1676" s="209"/>
      <c r="AJ1676" s="210" t="s">
        <v>82</v>
      </c>
      <c r="AK1676" s="211"/>
      <c r="AL1676" s="22"/>
      <c r="AM1676" s="212" t="s">
        <v>83</v>
      </c>
      <c r="AN1676" s="213"/>
      <c r="AO1676" s="214" t="s">
        <v>84</v>
      </c>
      <c r="AP1676" s="215"/>
      <c r="AQ1676" s="23"/>
      <c r="AR1676" s="208" t="s">
        <v>85</v>
      </c>
      <c r="AS1676" s="209"/>
      <c r="AT1676" s="210" t="s">
        <v>86</v>
      </c>
      <c r="AU1676" s="211"/>
      <c r="AW1676" s="29" t="s">
        <v>4</v>
      </c>
      <c r="AY1676" s="136" t="s">
        <v>46</v>
      </c>
      <c r="AZ1676" s="13"/>
      <c r="BA1676" s="36"/>
      <c r="BB1676" s="36"/>
      <c r="BC1676" s="36"/>
      <c r="BD1676" s="36"/>
    </row>
    <row r="1677" spans="2:56" ht="18.600000000000001" customHeight="1" thickTop="1" thickBot="1">
      <c r="B1677" s="40">
        <v>4.8</v>
      </c>
      <c r="D1677" s="1">
        <v>1</v>
      </c>
      <c r="E1677" s="7">
        <v>0</v>
      </c>
      <c r="F1677" s="2">
        <v>0</v>
      </c>
      <c r="G1677" s="8">
        <v>0</v>
      </c>
      <c r="I1677" s="1">
        <v>1</v>
      </c>
      <c r="J1677" s="9">
        <v>0</v>
      </c>
      <c r="K1677" s="2">
        <v>0</v>
      </c>
      <c r="L1677" s="9">
        <f t="shared" ref="L1677" si="9680">IF(0=(1-$J$9*$K$9*$B1677^2),10^14,$B1677*$K$9/(1-$J$9*$K$9*$B1677^2))</f>
        <v>-0.79919960720309702</v>
      </c>
      <c r="N1677" s="1">
        <f t="shared" ref="N1677" si="9681">D1677*I1677+F1677*I1680-E1677*J1677-G1677*J1680</f>
        <v>1</v>
      </c>
      <c r="O1677" s="9">
        <f t="shared" ref="O1677" si="9682">(D1677*J1677+E1677*I1677+F1677*J1680+G1677*I1680)</f>
        <v>0</v>
      </c>
      <c r="P1677" s="2">
        <f t="shared" ref="P1677" si="9683">D1677*K1677+F1677*K1680-E1677*L1677-G1677*L1680</f>
        <v>0</v>
      </c>
      <c r="Q1677" s="8">
        <f t="shared" ref="Q1677" si="9684">(D1677*L1677+E1677*K1677+F1677*L1680+G1677*K1680)</f>
        <v>-0.79919960720309702</v>
      </c>
      <c r="S1677" s="1">
        <v>1</v>
      </c>
      <c r="T1677" s="7">
        <v>0</v>
      </c>
      <c r="U1677" s="2">
        <v>0</v>
      </c>
      <c r="V1677" s="8">
        <v>0</v>
      </c>
      <c r="X1677" s="1">
        <f t="shared" ref="X1677" si="9685">N1677*S1677+P1677*S1680-O1677*T1677-Q1677*T1680</f>
        <v>5.639027646374239</v>
      </c>
      <c r="Y1677" s="9">
        <f t="shared" ref="Y1677" si="9686">(N1677*T1677+O1677*S1677+P1677*T1680+Q1677*S1680)</f>
        <v>0</v>
      </c>
      <c r="Z1677" s="2">
        <f t="shared" ref="Z1677" si="9687">N1677*U1677+P1677*U1680-O1677*V1677-Q1677*V1680</f>
        <v>0</v>
      </c>
      <c r="AA1677" s="8">
        <f t="shared" ref="AA1677" si="9688">(N1677*V1677+O1677*U1677+P1677*V1680+Q1677*U1680)</f>
        <v>-0.79919960720309702</v>
      </c>
      <c r="AB1677" s="22"/>
      <c r="AC1677" s="1">
        <v>1</v>
      </c>
      <c r="AD1677" s="9">
        <v>0</v>
      </c>
      <c r="AE1677" s="2">
        <v>0</v>
      </c>
      <c r="AF1677" s="9">
        <f t="shared" ref="AF1677" si="9689">$B1677*$AE$9</f>
        <v>3.8913120000000001</v>
      </c>
      <c r="AH1677" s="1">
        <f t="shared" ref="AH1677" si="9690">X1677*AC1677+Z1677*AC1680-Y1677*AD1677-AA1677*AD1680</f>
        <v>5.639027646374239</v>
      </c>
      <c r="AI1677" s="9">
        <f t="shared" ref="AI1677" si="9691">(X1677*AD1677+Y1677*AC1677+Z1677*AD1680+AA1677*AC1680)</f>
        <v>0</v>
      </c>
      <c r="AJ1677" s="2">
        <f t="shared" ref="AJ1677" si="9692">X1677*AE1677+Z1677*AE1680-Y1677*AF1677-AA1677*AF1680</f>
        <v>0</v>
      </c>
      <c r="AK1677" s="8">
        <f t="shared" ref="AK1677" si="9693">(X1677*AF1677+Y1677*AE1677+Z1677*AF1680+AA1677*AE1680)</f>
        <v>21.144016341464738</v>
      </c>
      <c r="AM1677" s="18">
        <v>1</v>
      </c>
      <c r="AN1677" s="25">
        <v>0</v>
      </c>
      <c r="AO1677" s="14">
        <v>0</v>
      </c>
      <c r="AP1677" s="24">
        <v>0</v>
      </c>
      <c r="AR1677" s="1">
        <f t="shared" ref="AR1677" si="9694">AH1677*AM1677+AJ1677*AM1680-AI1677*AN1677-AK1677*AN1680</f>
        <v>5.639027646374239</v>
      </c>
      <c r="AS1677" s="9">
        <f t="shared" ref="AS1677" si="9695">(AH1677*AN1677+AI1677*AM1677+AJ1677*AN1680+AK1677*AM1680)</f>
        <v>21.144016341464738</v>
      </c>
      <c r="AT1677" s="2">
        <f t="shared" ref="AT1677" si="9696">AH1677*AO1677+AJ1677*AO1680-AI1677*AP1677-AK1677*AP1680</f>
        <v>0</v>
      </c>
      <c r="AU1677" s="8">
        <f t="shared" ref="AU1677" si="9697">(AH1677*AP1677+AI1677*AO1677+AJ1677*AP1680+AK1677*AO1680)</f>
        <v>21.144016341464738</v>
      </c>
      <c r="AW1677" s="30">
        <f t="shared" ref="AW1677" si="9698">20*LOG(((1+$AN$9)/$AN$9)/((AR1677+AR1680)^2+(AS1677+AS1680)^2)^0.5)</f>
        <v>-32.543857056009585</v>
      </c>
      <c r="AY1677" s="137">
        <f t="shared" ref="AY1677" si="9699">((AR1677^2+AS1677^2)^0.5)/((AR1680^2+AS1680^2)^0.5)</f>
        <v>0.26725541788609075</v>
      </c>
      <c r="AZ1677" s="13"/>
      <c r="BA1677" s="36"/>
      <c r="BB1677" s="36"/>
      <c r="BC1677" s="36"/>
      <c r="BD1677" s="36"/>
    </row>
    <row r="1678" spans="2:56" ht="18.600000000000001" customHeight="1" thickBot="1">
      <c r="D1678" s="3"/>
      <c r="G1678" s="4"/>
      <c r="I1678" s="3"/>
      <c r="L1678" s="4"/>
      <c r="N1678" s="3"/>
      <c r="Q1678" s="4"/>
      <c r="S1678" s="3"/>
      <c r="V1678" s="4"/>
      <c r="X1678" s="3"/>
      <c r="AA1678" s="4"/>
      <c r="AC1678" s="3"/>
      <c r="AF1678" s="4"/>
      <c r="AH1678" s="3"/>
      <c r="AK1678" s="4"/>
      <c r="AM1678" s="18"/>
      <c r="AN1678" s="14"/>
      <c r="AO1678" s="14"/>
      <c r="AP1678" s="19"/>
      <c r="AR1678" s="3"/>
      <c r="AU1678" s="4"/>
      <c r="AY1678" s="138"/>
      <c r="AZ1678" s="13"/>
      <c r="BA1678" s="36"/>
      <c r="BB1678" s="36"/>
      <c r="BC1678" s="36"/>
      <c r="BD1678" s="36"/>
    </row>
    <row r="1679" spans="2:56" ht="18.600000000000001" customHeight="1" thickBot="1">
      <c r="D1679" s="216" t="s">
        <v>87</v>
      </c>
      <c r="E1679" s="217"/>
      <c r="F1679" s="218" t="s">
        <v>88</v>
      </c>
      <c r="G1679" s="219"/>
      <c r="H1679" s="207"/>
      <c r="I1679" s="216" t="s">
        <v>89</v>
      </c>
      <c r="J1679" s="217"/>
      <c r="K1679" s="218" t="s">
        <v>90</v>
      </c>
      <c r="L1679" s="219"/>
      <c r="N1679" s="208" t="s">
        <v>7</v>
      </c>
      <c r="O1679" s="209"/>
      <c r="P1679" s="210" t="s">
        <v>8</v>
      </c>
      <c r="Q1679" s="211"/>
      <c r="S1679" s="216" t="s">
        <v>91</v>
      </c>
      <c r="T1679" s="217"/>
      <c r="U1679" s="218" t="s">
        <v>92</v>
      </c>
      <c r="V1679" s="219"/>
      <c r="W1679" s="22"/>
      <c r="X1679" s="208" t="s">
        <v>93</v>
      </c>
      <c r="Y1679" s="209"/>
      <c r="Z1679" s="210" t="s">
        <v>94</v>
      </c>
      <c r="AA1679" s="211"/>
      <c r="AB1679" s="22"/>
      <c r="AC1679" s="216" t="s">
        <v>3</v>
      </c>
      <c r="AD1679" s="217"/>
      <c r="AE1679" s="218" t="s">
        <v>2</v>
      </c>
      <c r="AF1679" s="219"/>
      <c r="AG1679" s="22"/>
      <c r="AH1679" s="208" t="s">
        <v>95</v>
      </c>
      <c r="AI1679" s="209"/>
      <c r="AJ1679" s="210" t="s">
        <v>96</v>
      </c>
      <c r="AK1679" s="211"/>
      <c r="AL1679" s="22"/>
      <c r="AM1679" s="216" t="s">
        <v>97</v>
      </c>
      <c r="AN1679" s="217"/>
      <c r="AO1679" s="218" t="s">
        <v>98</v>
      </c>
      <c r="AP1679" s="219"/>
      <c r="AR1679" s="208" t="s">
        <v>99</v>
      </c>
      <c r="AS1679" s="209"/>
      <c r="AT1679" s="210" t="s">
        <v>100</v>
      </c>
      <c r="AU1679" s="211"/>
      <c r="AW1679" s="48" t="s">
        <v>10</v>
      </c>
      <c r="AY1679" s="139" t="s">
        <v>47</v>
      </c>
      <c r="AZ1679" s="13"/>
      <c r="BA1679" s="36"/>
      <c r="BB1679" s="36"/>
      <c r="BC1679" s="36"/>
      <c r="BD1679" s="36"/>
    </row>
    <row r="1680" spans="2:56" ht="18.600000000000001" customHeight="1" thickTop="1" thickBot="1">
      <c r="D1680" s="1">
        <v>0</v>
      </c>
      <c r="E1680" s="8">
        <f t="shared" ref="E1680" si="9700">$E$9*$B1677</f>
        <v>2.720208</v>
      </c>
      <c r="F1680" s="2">
        <v>1</v>
      </c>
      <c r="G1680" s="8">
        <v>0</v>
      </c>
      <c r="I1680" s="1">
        <v>0</v>
      </c>
      <c r="J1680" s="9">
        <v>0</v>
      </c>
      <c r="K1680" s="2">
        <v>1</v>
      </c>
      <c r="L1680" s="8">
        <v>0</v>
      </c>
      <c r="N1680" s="1">
        <f t="shared" ref="N1680" si="9701">D1680*I1677+F1680*I1680-E1680*J1677-G1680*J1680</f>
        <v>0</v>
      </c>
      <c r="O1680" s="9">
        <f t="shared" ref="O1680" si="9702">(D1680*J1677+E1680*I1677+F1680*J1680+G1680*I1680)</f>
        <v>2.720208</v>
      </c>
      <c r="P1680" s="2">
        <f t="shared" ref="P1680" si="9703">D1680*K1677+F1680*K1680-E1680*L1677-G1680*L1680</f>
        <v>3.1739891651107222</v>
      </c>
      <c r="Q1680" s="8">
        <f t="shared" ref="Q1680" si="9704">(D1680*L1677+E1680*K1677+F1680*L1680+G1680*K1680)</f>
        <v>0</v>
      </c>
      <c r="S1680" s="1">
        <v>0</v>
      </c>
      <c r="T1680" s="8">
        <f t="shared" ref="T1680" si="9705">$T$9*$B1677</f>
        <v>5.8045919999999995</v>
      </c>
      <c r="U1680" s="2">
        <v>1</v>
      </c>
      <c r="V1680" s="8">
        <v>0</v>
      </c>
      <c r="X1680" s="1">
        <f t="shared" ref="X1680" si="9706">N1680*S1677+P1680*S1680-O1680*T1677-Q1680*T1680</f>
        <v>0</v>
      </c>
      <c r="Y1680" s="9">
        <f t="shared" ref="Y1680" si="9707">(N1680*T1677+O1680*S1677+P1680*T1680+Q1680*S1680)</f>
        <v>21.143920115888374</v>
      </c>
      <c r="Z1680" s="2">
        <f t="shared" ref="Z1680" si="9708">N1680*U1677+P1680*U1680-O1680*V1677-Q1680*V1680</f>
        <v>3.1739891651107222</v>
      </c>
      <c r="AA1680" s="8">
        <f t="shared" ref="AA1680" si="9709">(N1680*V1677+O1680*U1677+P1680*V1680+Q1680*U1680)</f>
        <v>0</v>
      </c>
      <c r="AB1680" s="22"/>
      <c r="AC1680" s="1">
        <v>0</v>
      </c>
      <c r="AD1680" s="9">
        <v>0</v>
      </c>
      <c r="AE1680" s="2">
        <v>1</v>
      </c>
      <c r="AF1680" s="8">
        <v>0</v>
      </c>
      <c r="AH1680" s="1">
        <f t="shared" ref="AH1680" si="9710">X1680*AC1677+Z1680*AC1680-Y1680*AD1677-AA1680*AD1680</f>
        <v>0</v>
      </c>
      <c r="AI1680" s="9">
        <f t="shared" ref="AI1680" si="9711">(X1680*AD1677+Y1680*AC1677+Z1680*AD1680+AA1680*AC1680)</f>
        <v>21.143920115888374</v>
      </c>
      <c r="AJ1680" s="2">
        <f t="shared" ref="AJ1680" si="9712">X1680*AE1677+Z1680*AE1680-Y1680*AF1677-AA1680*AF1680</f>
        <v>-79.103600908887103</v>
      </c>
      <c r="AK1680" s="8">
        <f t="shared" ref="AK1680" si="9713">(X1680*AF1677+Y1680*AE1677+Z1680*AF1680+AA1680*AE1680)</f>
        <v>0</v>
      </c>
      <c r="AM1680" s="20">
        <f t="shared" ref="AM1680" si="9714">1/$AN$9</f>
        <v>1</v>
      </c>
      <c r="AN1680" s="27">
        <v>0</v>
      </c>
      <c r="AO1680" s="21">
        <v>1</v>
      </c>
      <c r="AP1680" s="26">
        <v>0</v>
      </c>
      <c r="AR1680" s="1">
        <f t="shared" ref="AR1680" si="9715">AH1680*AM1677+AJ1680*AM1680-AI1680*AN1677-AK1680*AN1680</f>
        <v>-79.103600908887103</v>
      </c>
      <c r="AS1680" s="9">
        <f t="shared" ref="AS1680" si="9716">(AH1680*AN1677+AI1680*AM1677+AJ1680*AN1680+AK1680*AM1680)</f>
        <v>21.143920115888374</v>
      </c>
      <c r="AT1680" s="2">
        <f t="shared" ref="AT1680" si="9717">AH1680*AO1677+AJ1680*AO1680-AI1680*AP1677-AK1680*AP1680</f>
        <v>-79.103600908887103</v>
      </c>
      <c r="AU1680" s="8">
        <f t="shared" ref="AU1680" si="9718">(AH1680*AP1677+AI1680*AO1677+AJ1680*AP1680+AK1680*AO1680)</f>
        <v>0</v>
      </c>
      <c r="AW1680" s="49">
        <f t="shared" ref="AW1680" si="9719">(180/PI())*ATAN(-1*(AS1677/AR1677))</f>
        <v>-75.067005985401437</v>
      </c>
      <c r="AY1680" s="140">
        <f t="shared" ref="AY1680" si="9720">20*LOG(((1-(10^(AW1677/20)^2)*(1-((1-AY1677)/(1+AY1677))^2))^0.5))</f>
        <v>-1.6096716046900082E-3</v>
      </c>
      <c r="AZ1680" s="13"/>
      <c r="BA1680" s="36"/>
      <c r="BB1680" s="36"/>
      <c r="BC1680" s="36"/>
      <c r="BD1680" s="36"/>
    </row>
    <row r="1681" spans="2:56" ht="18.600000000000001" customHeight="1">
      <c r="AY1681" s="37"/>
    </row>
    <row r="1682" spans="2:56" ht="18.600000000000001" customHeight="1" thickBot="1">
      <c r="D1682" s="22" t="s">
        <v>60</v>
      </c>
      <c r="E1682" s="22"/>
      <c r="F1682" s="22"/>
      <c r="G1682" s="22"/>
      <c r="H1682" s="22"/>
      <c r="I1682" s="22" t="s">
        <v>61</v>
      </c>
      <c r="J1682" s="22"/>
      <c r="K1682" s="22"/>
      <c r="L1682" s="22"/>
      <c r="M1682" s="23"/>
      <c r="N1682" s="23"/>
      <c r="O1682" s="28" t="s">
        <v>62</v>
      </c>
      <c r="P1682" s="23"/>
      <c r="Q1682" s="23"/>
      <c r="R1682" s="23"/>
      <c r="S1682" s="22"/>
      <c r="T1682" s="22" t="s">
        <v>63</v>
      </c>
      <c r="U1682" s="23"/>
      <c r="V1682" s="23"/>
      <c r="W1682" s="23"/>
      <c r="X1682" s="23"/>
      <c r="Y1682" s="28" t="s">
        <v>64</v>
      </c>
      <c r="Z1682" s="23"/>
      <c r="AA1682" s="23"/>
      <c r="AB1682" s="23"/>
      <c r="AC1682" s="28" t="s">
        <v>65</v>
      </c>
      <c r="AD1682" s="22"/>
      <c r="AE1682" s="22"/>
      <c r="AF1682" s="22"/>
      <c r="AG1682" s="22"/>
      <c r="AH1682" s="23"/>
      <c r="AI1682" s="28" t="s">
        <v>66</v>
      </c>
      <c r="AJ1682" s="23"/>
      <c r="AK1682" s="23"/>
      <c r="AL1682" s="22"/>
      <c r="AM1682" s="28" t="s">
        <v>67</v>
      </c>
      <c r="AN1682" s="22"/>
      <c r="AO1682" s="23"/>
      <c r="AP1682" s="23"/>
      <c r="AQ1682" s="23"/>
      <c r="AR1682" s="23"/>
      <c r="AS1682" s="28" t="s">
        <v>68</v>
      </c>
      <c r="AT1682" s="23"/>
      <c r="AU1682" s="23"/>
    </row>
    <row r="1683" spans="2:56" ht="18.600000000000001" customHeight="1" thickBot="1">
      <c r="B1683" s="11"/>
      <c r="D1683" s="212" t="s">
        <v>69</v>
      </c>
      <c r="E1683" s="213"/>
      <c r="F1683" s="214" t="s">
        <v>70</v>
      </c>
      <c r="G1683" s="215"/>
      <c r="H1683" s="207"/>
      <c r="I1683" s="212" t="s">
        <v>71</v>
      </c>
      <c r="J1683" s="213"/>
      <c r="K1683" s="214" t="s">
        <v>72</v>
      </c>
      <c r="L1683" s="215"/>
      <c r="M1683" s="23"/>
      <c r="N1683" s="208" t="s">
        <v>73</v>
      </c>
      <c r="O1683" s="209"/>
      <c r="P1683" s="210" t="s">
        <v>74</v>
      </c>
      <c r="Q1683" s="211"/>
      <c r="R1683" s="23"/>
      <c r="S1683" s="212" t="s">
        <v>75</v>
      </c>
      <c r="T1683" s="213"/>
      <c r="U1683" s="214" t="s">
        <v>76</v>
      </c>
      <c r="V1683" s="215"/>
      <c r="W1683" s="22"/>
      <c r="X1683" s="208" t="s">
        <v>77</v>
      </c>
      <c r="Y1683" s="209"/>
      <c r="Z1683" s="210" t="s">
        <v>78</v>
      </c>
      <c r="AA1683" s="211"/>
      <c r="AB1683" s="22"/>
      <c r="AC1683" s="212" t="s">
        <v>79</v>
      </c>
      <c r="AD1683" s="213"/>
      <c r="AE1683" s="214" t="s">
        <v>80</v>
      </c>
      <c r="AF1683" s="215"/>
      <c r="AG1683" s="22"/>
      <c r="AH1683" s="208" t="s">
        <v>81</v>
      </c>
      <c r="AI1683" s="209"/>
      <c r="AJ1683" s="210" t="s">
        <v>82</v>
      </c>
      <c r="AK1683" s="211"/>
      <c r="AL1683" s="22"/>
      <c r="AM1683" s="212" t="s">
        <v>83</v>
      </c>
      <c r="AN1683" s="213"/>
      <c r="AO1683" s="214" t="s">
        <v>84</v>
      </c>
      <c r="AP1683" s="215"/>
      <c r="AQ1683" s="23"/>
      <c r="AR1683" s="208" t="s">
        <v>85</v>
      </c>
      <c r="AS1683" s="209"/>
      <c r="AT1683" s="210" t="s">
        <v>86</v>
      </c>
      <c r="AU1683" s="211"/>
      <c r="AW1683" s="29" t="s">
        <v>4</v>
      </c>
      <c r="AY1683" s="136" t="s">
        <v>46</v>
      </c>
      <c r="AZ1683" s="13"/>
      <c r="BA1683" s="36"/>
      <c r="BB1683" s="36"/>
      <c r="BC1683" s="36"/>
      <c r="BD1683" s="36"/>
    </row>
    <row r="1684" spans="2:56" ht="18.600000000000001" customHeight="1" thickTop="1" thickBot="1">
      <c r="B1684" s="40">
        <v>4.82</v>
      </c>
      <c r="D1684" s="1">
        <v>1</v>
      </c>
      <c r="E1684" s="7">
        <v>0</v>
      </c>
      <c r="F1684" s="2">
        <v>0</v>
      </c>
      <c r="G1684" s="8">
        <v>0</v>
      </c>
      <c r="I1684" s="1">
        <v>1</v>
      </c>
      <c r="J1684" s="9">
        <v>0</v>
      </c>
      <c r="K1684" s="2">
        <v>0</v>
      </c>
      <c r="L1684" s="9">
        <f t="shared" ref="L1684" si="9721">IF(0=(1-$J$9*$K$9*$B1684^2),10^14,$B1684*$K$9/(1-$J$9*$K$9*$B1684^2))</f>
        <v>-0.79474818607545772</v>
      </c>
      <c r="N1684" s="1">
        <f t="shared" ref="N1684" si="9722">D1684*I1684+F1684*I1687-E1684*J1684-G1684*J1687</f>
        <v>1</v>
      </c>
      <c r="O1684" s="9">
        <f t="shared" ref="O1684" si="9723">(D1684*J1684+E1684*I1684+F1684*J1687+G1684*I1687)</f>
        <v>0</v>
      </c>
      <c r="P1684" s="2">
        <f t="shared" ref="P1684" si="9724">D1684*K1684+F1684*K1687-E1684*L1684-G1684*L1687</f>
        <v>0</v>
      </c>
      <c r="Q1684" s="8">
        <f t="shared" ref="Q1684" si="9725">(D1684*L1684+E1684*K1684+F1684*L1687+G1684*K1687)</f>
        <v>-0.79474818607545772</v>
      </c>
      <c r="S1684" s="1">
        <v>1</v>
      </c>
      <c r="T1684" s="7">
        <v>0</v>
      </c>
      <c r="U1684" s="2">
        <v>0</v>
      </c>
      <c r="V1684" s="8">
        <v>0</v>
      </c>
      <c r="X1684" s="1">
        <f t="shared" ref="X1684" si="9726">N1684*S1684+P1684*S1687-O1684*T1684-Q1684*T1687</f>
        <v>5.6324105835868972</v>
      </c>
      <c r="Y1684" s="9">
        <f t="shared" ref="Y1684" si="9727">(N1684*T1684+O1684*S1684+P1684*T1687+Q1684*S1687)</f>
        <v>0</v>
      </c>
      <c r="Z1684" s="2">
        <f t="shared" ref="Z1684" si="9728">N1684*U1684+P1684*U1687-O1684*V1684-Q1684*V1687</f>
        <v>0</v>
      </c>
      <c r="AA1684" s="8">
        <f t="shared" ref="AA1684" si="9729">(N1684*V1684+O1684*U1684+P1684*V1687+Q1684*U1687)</f>
        <v>-0.79474818607545772</v>
      </c>
      <c r="AB1684" s="22"/>
      <c r="AC1684" s="1">
        <v>1</v>
      </c>
      <c r="AD1684" s="9">
        <v>0</v>
      </c>
      <c r="AE1684" s="2">
        <v>0</v>
      </c>
      <c r="AF1684" s="9">
        <f t="shared" ref="AF1684" si="9730">$B1684*$AE$9</f>
        <v>3.9075258000000002</v>
      </c>
      <c r="AH1684" s="1">
        <f t="shared" ref="AH1684" si="9731">X1684*AC1684+Z1684*AC1687-Y1684*AD1684-AA1684*AD1687</f>
        <v>5.6324105835868972</v>
      </c>
      <c r="AI1684" s="9">
        <f t="shared" ref="AI1684" si="9732">(X1684*AD1684+Y1684*AC1684+Z1684*AD1687+AA1684*AC1687)</f>
        <v>0</v>
      </c>
      <c r="AJ1684" s="2">
        <f t="shared" ref="AJ1684" si="9733">X1684*AE1684+Z1684*AE1687-Y1684*AF1684-AA1684*AF1687</f>
        <v>0</v>
      </c>
      <c r="AK1684" s="8">
        <f t="shared" ref="AK1684" si="9734">(X1684*AF1684+Y1684*AE1684+Z1684*AF1687+AA1684*AE1687)</f>
        <v>21.214041485483399</v>
      </c>
      <c r="AM1684" s="18">
        <v>1</v>
      </c>
      <c r="AN1684" s="25">
        <v>0</v>
      </c>
      <c r="AO1684" s="14">
        <v>0</v>
      </c>
      <c r="AP1684" s="24">
        <v>0</v>
      </c>
      <c r="AR1684" s="1">
        <f t="shared" ref="AR1684" si="9735">AH1684*AM1684+AJ1684*AM1687-AI1684*AN1684-AK1684*AN1687</f>
        <v>5.6324105835868972</v>
      </c>
      <c r="AS1684" s="9">
        <f t="shared" ref="AS1684" si="9736">(AH1684*AN1684+AI1684*AM1684+AJ1684*AN1687+AK1684*AM1687)</f>
        <v>21.214041485483399</v>
      </c>
      <c r="AT1684" s="2">
        <f t="shared" ref="AT1684" si="9737">AH1684*AO1684+AJ1684*AO1687-AI1684*AP1684-AK1684*AP1687</f>
        <v>0</v>
      </c>
      <c r="AU1684" s="8">
        <f t="shared" ref="AU1684" si="9738">(AH1684*AP1684+AI1684*AO1684+AJ1684*AP1687+AK1684*AO1687)</f>
        <v>21.214041485483399</v>
      </c>
      <c r="AW1684" s="30">
        <f t="shared" ref="AW1684" si="9739">20*LOG(((1+$AN$9)/$AN$9)/((AR1684+AR1687)^2+(AS1684+AS1687)^2)^0.5)</f>
        <v>-32.606420137606463</v>
      </c>
      <c r="AY1684" s="137">
        <f t="shared" ref="AY1684" si="9740">((AR1684^2+AS1684^2)^0.5)/((AR1687^2+AS1687^2)^0.5)</f>
        <v>0.26605732341180344</v>
      </c>
      <c r="AZ1684" s="13"/>
      <c r="BA1684" s="36"/>
      <c r="BB1684" s="36"/>
      <c r="BC1684" s="36"/>
      <c r="BD1684" s="36"/>
    </row>
    <row r="1685" spans="2:56" ht="18.600000000000001" customHeight="1" thickBot="1">
      <c r="D1685" s="3"/>
      <c r="G1685" s="4"/>
      <c r="I1685" s="3"/>
      <c r="L1685" s="4"/>
      <c r="N1685" s="3"/>
      <c r="Q1685" s="4"/>
      <c r="S1685" s="3"/>
      <c r="V1685" s="4"/>
      <c r="X1685" s="3"/>
      <c r="AA1685" s="4"/>
      <c r="AC1685" s="3"/>
      <c r="AF1685" s="4"/>
      <c r="AH1685" s="3"/>
      <c r="AK1685" s="4"/>
      <c r="AM1685" s="18"/>
      <c r="AN1685" s="14"/>
      <c r="AO1685" s="14"/>
      <c r="AP1685" s="19"/>
      <c r="AR1685" s="3"/>
      <c r="AU1685" s="4"/>
      <c r="AY1685" s="138"/>
      <c r="AZ1685" s="13"/>
      <c r="BA1685" s="36"/>
      <c r="BB1685" s="36"/>
      <c r="BC1685" s="36"/>
      <c r="BD1685" s="36"/>
    </row>
    <row r="1686" spans="2:56" ht="18.600000000000001" customHeight="1" thickBot="1">
      <c r="D1686" s="216" t="s">
        <v>87</v>
      </c>
      <c r="E1686" s="217"/>
      <c r="F1686" s="218" t="s">
        <v>88</v>
      </c>
      <c r="G1686" s="219"/>
      <c r="H1686" s="207"/>
      <c r="I1686" s="216" t="s">
        <v>89</v>
      </c>
      <c r="J1686" s="217"/>
      <c r="K1686" s="218" t="s">
        <v>90</v>
      </c>
      <c r="L1686" s="219"/>
      <c r="N1686" s="208" t="s">
        <v>7</v>
      </c>
      <c r="O1686" s="209"/>
      <c r="P1686" s="210" t="s">
        <v>8</v>
      </c>
      <c r="Q1686" s="211"/>
      <c r="S1686" s="216" t="s">
        <v>91</v>
      </c>
      <c r="T1686" s="217"/>
      <c r="U1686" s="218" t="s">
        <v>92</v>
      </c>
      <c r="V1686" s="219"/>
      <c r="W1686" s="22"/>
      <c r="X1686" s="208" t="s">
        <v>93</v>
      </c>
      <c r="Y1686" s="209"/>
      <c r="Z1686" s="210" t="s">
        <v>94</v>
      </c>
      <c r="AA1686" s="211"/>
      <c r="AB1686" s="22"/>
      <c r="AC1686" s="216" t="s">
        <v>3</v>
      </c>
      <c r="AD1686" s="217"/>
      <c r="AE1686" s="218" t="s">
        <v>2</v>
      </c>
      <c r="AF1686" s="219"/>
      <c r="AG1686" s="22"/>
      <c r="AH1686" s="208" t="s">
        <v>95</v>
      </c>
      <c r="AI1686" s="209"/>
      <c r="AJ1686" s="210" t="s">
        <v>96</v>
      </c>
      <c r="AK1686" s="211"/>
      <c r="AL1686" s="22"/>
      <c r="AM1686" s="216" t="s">
        <v>97</v>
      </c>
      <c r="AN1686" s="217"/>
      <c r="AO1686" s="218" t="s">
        <v>98</v>
      </c>
      <c r="AP1686" s="219"/>
      <c r="AR1686" s="208" t="s">
        <v>99</v>
      </c>
      <c r="AS1686" s="209"/>
      <c r="AT1686" s="210" t="s">
        <v>100</v>
      </c>
      <c r="AU1686" s="211"/>
      <c r="AW1686" s="48" t="s">
        <v>10</v>
      </c>
      <c r="AY1686" s="139" t="s">
        <v>47</v>
      </c>
      <c r="AZ1686" s="13"/>
      <c r="BA1686" s="36"/>
      <c r="BB1686" s="36"/>
      <c r="BC1686" s="36"/>
      <c r="BD1686" s="36"/>
    </row>
    <row r="1687" spans="2:56" ht="18.600000000000001" customHeight="1" thickTop="1" thickBot="1">
      <c r="D1687" s="1">
        <v>0</v>
      </c>
      <c r="E1687" s="8">
        <f t="shared" ref="E1687" si="9741">$E$9*$B1684</f>
        <v>2.7315422000000003</v>
      </c>
      <c r="F1687" s="2">
        <v>1</v>
      </c>
      <c r="G1687" s="8">
        <v>0</v>
      </c>
      <c r="I1687" s="1">
        <v>0</v>
      </c>
      <c r="J1687" s="9">
        <v>0</v>
      </c>
      <c r="K1687" s="2">
        <v>1</v>
      </c>
      <c r="L1687" s="8">
        <v>0</v>
      </c>
      <c r="N1687" s="1">
        <f t="shared" ref="N1687" si="9742">D1687*I1684+F1687*I1687-E1687*J1684-G1687*J1687</f>
        <v>0</v>
      </c>
      <c r="O1687" s="9">
        <f t="shared" ref="O1687" si="9743">(D1687*J1684+E1687*I1684+F1687*J1687+G1687*I1687)</f>
        <v>2.7315422000000003</v>
      </c>
      <c r="P1687" s="2">
        <f t="shared" ref="P1687" si="9744">D1687*K1684+F1687*K1687-E1687*L1684-G1687*L1687</f>
        <v>3.1708882086385652</v>
      </c>
      <c r="Q1687" s="8">
        <f t="shared" ref="Q1687" si="9745">(D1687*L1684+E1687*K1684+F1687*L1687+G1687*K1687)</f>
        <v>0</v>
      </c>
      <c r="S1687" s="1">
        <v>0</v>
      </c>
      <c r="T1687" s="8">
        <f t="shared" ref="T1687" si="9746">$T$9*$B1684</f>
        <v>5.8287778000000001</v>
      </c>
      <c r="U1687" s="2">
        <v>1</v>
      </c>
      <c r="V1687" s="8">
        <v>0</v>
      </c>
      <c r="X1687" s="1">
        <f t="shared" ref="X1687" si="9747">N1687*S1684+P1687*S1687-O1687*T1684-Q1687*T1687</f>
        <v>0</v>
      </c>
      <c r="Y1687" s="9">
        <f t="shared" ref="Y1687" si="9748">(N1687*T1684+O1687*S1684+P1687*T1687+Q1687*S1687)</f>
        <v>21.213944996794236</v>
      </c>
      <c r="Z1687" s="2">
        <f t="shared" ref="Z1687" si="9749">N1687*U1684+P1687*U1687-O1687*V1684-Q1687*V1687</f>
        <v>3.1708882086385652</v>
      </c>
      <c r="AA1687" s="8">
        <f t="shared" ref="AA1687" si="9750">(N1687*V1684+O1687*U1684+P1687*V1687+Q1687*U1687)</f>
        <v>0</v>
      </c>
      <c r="AB1687" s="22"/>
      <c r="AC1687" s="1">
        <v>0</v>
      </c>
      <c r="AD1687" s="9">
        <v>0</v>
      </c>
      <c r="AE1687" s="2">
        <v>1</v>
      </c>
      <c r="AF1687" s="8">
        <v>0</v>
      </c>
      <c r="AH1687" s="1">
        <f t="shared" ref="AH1687" si="9751">X1687*AC1684+Z1687*AC1687-Y1687*AD1684-AA1687*AD1687</f>
        <v>0</v>
      </c>
      <c r="AI1687" s="9">
        <f t="shared" ref="AI1687" si="9752">(X1687*AD1684+Y1687*AC1684+Z1687*AD1687+AA1687*AC1687)</f>
        <v>21.213944996794236</v>
      </c>
      <c r="AJ1687" s="2">
        <f t="shared" ref="AJ1687" si="9753">X1687*AE1684+Z1687*AE1687-Y1687*AF1684-AA1687*AF1687</f>
        <v>-79.723149186115833</v>
      </c>
      <c r="AK1687" s="8">
        <f t="shared" ref="AK1687" si="9754">(X1687*AF1684+Y1687*AE1684+Z1687*AF1687+AA1687*AE1687)</f>
        <v>0</v>
      </c>
      <c r="AM1687" s="20">
        <f t="shared" ref="AM1687" si="9755">1/$AN$9</f>
        <v>1</v>
      </c>
      <c r="AN1687" s="27">
        <v>0</v>
      </c>
      <c r="AO1687" s="21">
        <v>1</v>
      </c>
      <c r="AP1687" s="26">
        <v>0</v>
      </c>
      <c r="AR1687" s="1">
        <f t="shared" ref="AR1687" si="9756">AH1687*AM1684+AJ1687*AM1687-AI1687*AN1684-AK1687*AN1687</f>
        <v>-79.723149186115833</v>
      </c>
      <c r="AS1687" s="9">
        <f t="shared" ref="AS1687" si="9757">(AH1687*AN1684+AI1687*AM1684+AJ1687*AN1687+AK1687*AM1687)</f>
        <v>21.213944996794236</v>
      </c>
      <c r="AT1687" s="2">
        <f t="shared" ref="AT1687" si="9758">AH1687*AO1684+AJ1687*AO1687-AI1687*AP1684-AK1687*AP1687</f>
        <v>-79.723149186115833</v>
      </c>
      <c r="AU1687" s="8">
        <f t="shared" ref="AU1687" si="9759">(AH1687*AP1684+AI1687*AO1684+AJ1687*AP1687+AK1687*AO1687)</f>
        <v>0</v>
      </c>
      <c r="AW1687" s="49">
        <f t="shared" ref="AW1687" si="9760">(180/PI())*ATAN(-1*(AS1684/AR1684))</f>
        <v>-75.130799836222451</v>
      </c>
      <c r="AY1687" s="140">
        <f t="shared" ref="AY1687" si="9761">20*LOG(((1-(10^(AW1684/20)^2)*(1-((1-AY1684)/(1+AY1684))^2))^0.5))</f>
        <v>-1.5825224904329658E-3</v>
      </c>
      <c r="AZ1687" s="13"/>
      <c r="BA1687" s="36"/>
      <c r="BB1687" s="36"/>
      <c r="BC1687" s="36"/>
      <c r="BD1687" s="36"/>
    </row>
    <row r="1688" spans="2:56" ht="18.600000000000001" customHeight="1">
      <c r="AY1688" s="37"/>
    </row>
    <row r="1689" spans="2:56" ht="18.600000000000001" customHeight="1" thickBot="1">
      <c r="D1689" s="22" t="s">
        <v>60</v>
      </c>
      <c r="E1689" s="22"/>
      <c r="F1689" s="22"/>
      <c r="G1689" s="22"/>
      <c r="H1689" s="22"/>
      <c r="I1689" s="22" t="s">
        <v>61</v>
      </c>
      <c r="J1689" s="22"/>
      <c r="K1689" s="22"/>
      <c r="L1689" s="22"/>
      <c r="M1689" s="23"/>
      <c r="N1689" s="23"/>
      <c r="O1689" s="28" t="s">
        <v>62</v>
      </c>
      <c r="P1689" s="23"/>
      <c r="Q1689" s="23"/>
      <c r="R1689" s="23"/>
      <c r="S1689" s="22"/>
      <c r="T1689" s="22" t="s">
        <v>63</v>
      </c>
      <c r="U1689" s="23"/>
      <c r="V1689" s="23"/>
      <c r="W1689" s="23"/>
      <c r="X1689" s="23"/>
      <c r="Y1689" s="28" t="s">
        <v>64</v>
      </c>
      <c r="Z1689" s="23"/>
      <c r="AA1689" s="23"/>
      <c r="AB1689" s="23"/>
      <c r="AC1689" s="28" t="s">
        <v>65</v>
      </c>
      <c r="AD1689" s="22"/>
      <c r="AE1689" s="22"/>
      <c r="AF1689" s="22"/>
      <c r="AG1689" s="22"/>
      <c r="AH1689" s="23"/>
      <c r="AI1689" s="28" t="s">
        <v>66</v>
      </c>
      <c r="AJ1689" s="23"/>
      <c r="AK1689" s="23"/>
      <c r="AL1689" s="22"/>
      <c r="AM1689" s="28" t="s">
        <v>67</v>
      </c>
      <c r="AN1689" s="22"/>
      <c r="AO1689" s="23"/>
      <c r="AP1689" s="23"/>
      <c r="AQ1689" s="23"/>
      <c r="AR1689" s="23"/>
      <c r="AS1689" s="28" t="s">
        <v>68</v>
      </c>
      <c r="AT1689" s="23"/>
      <c r="AU1689" s="23"/>
    </row>
    <row r="1690" spans="2:56" ht="18.600000000000001" customHeight="1" thickBot="1">
      <c r="B1690" s="11"/>
      <c r="D1690" s="212" t="s">
        <v>69</v>
      </c>
      <c r="E1690" s="213"/>
      <c r="F1690" s="214" t="s">
        <v>70</v>
      </c>
      <c r="G1690" s="215"/>
      <c r="H1690" s="207"/>
      <c r="I1690" s="212" t="s">
        <v>71</v>
      </c>
      <c r="J1690" s="213"/>
      <c r="K1690" s="214" t="s">
        <v>72</v>
      </c>
      <c r="L1690" s="215"/>
      <c r="M1690" s="23"/>
      <c r="N1690" s="208" t="s">
        <v>73</v>
      </c>
      <c r="O1690" s="209"/>
      <c r="P1690" s="210" t="s">
        <v>74</v>
      </c>
      <c r="Q1690" s="211"/>
      <c r="R1690" s="23"/>
      <c r="S1690" s="212" t="s">
        <v>75</v>
      </c>
      <c r="T1690" s="213"/>
      <c r="U1690" s="214" t="s">
        <v>76</v>
      </c>
      <c r="V1690" s="215"/>
      <c r="W1690" s="22"/>
      <c r="X1690" s="208" t="s">
        <v>77</v>
      </c>
      <c r="Y1690" s="209"/>
      <c r="Z1690" s="210" t="s">
        <v>78</v>
      </c>
      <c r="AA1690" s="211"/>
      <c r="AB1690" s="22"/>
      <c r="AC1690" s="212" t="s">
        <v>79</v>
      </c>
      <c r="AD1690" s="213"/>
      <c r="AE1690" s="214" t="s">
        <v>80</v>
      </c>
      <c r="AF1690" s="215"/>
      <c r="AG1690" s="22"/>
      <c r="AH1690" s="208" t="s">
        <v>81</v>
      </c>
      <c r="AI1690" s="209"/>
      <c r="AJ1690" s="210" t="s">
        <v>82</v>
      </c>
      <c r="AK1690" s="211"/>
      <c r="AL1690" s="22"/>
      <c r="AM1690" s="212" t="s">
        <v>83</v>
      </c>
      <c r="AN1690" s="213"/>
      <c r="AO1690" s="214" t="s">
        <v>84</v>
      </c>
      <c r="AP1690" s="215"/>
      <c r="AQ1690" s="23"/>
      <c r="AR1690" s="208" t="s">
        <v>85</v>
      </c>
      <c r="AS1690" s="209"/>
      <c r="AT1690" s="210" t="s">
        <v>86</v>
      </c>
      <c r="AU1690" s="211"/>
      <c r="AW1690" s="29" t="s">
        <v>4</v>
      </c>
      <c r="AY1690" s="136" t="s">
        <v>46</v>
      </c>
      <c r="AZ1690" s="13"/>
      <c r="BA1690" s="36"/>
      <c r="BB1690" s="36"/>
      <c r="BC1690" s="36"/>
      <c r="BD1690" s="36"/>
    </row>
    <row r="1691" spans="2:56" ht="18.600000000000001" customHeight="1" thickTop="1" thickBot="1">
      <c r="B1691" s="40">
        <v>4.84</v>
      </c>
      <c r="D1691" s="1">
        <v>1</v>
      </c>
      <c r="E1691" s="7">
        <v>0</v>
      </c>
      <c r="F1691" s="2">
        <v>0</v>
      </c>
      <c r="G1691" s="8">
        <v>0</v>
      </c>
      <c r="I1691" s="1">
        <v>1</v>
      </c>
      <c r="J1691" s="9">
        <v>0</v>
      </c>
      <c r="K1691" s="2">
        <v>0</v>
      </c>
      <c r="L1691" s="9">
        <f t="shared" ref="L1691" si="9762">IF(0=(1-$J$9*$K$9*$B1691^2),10^14,$B1691*$K$9/(1-$J$9*$K$9*$B1691^2))</f>
        <v>-0.79035070079958436</v>
      </c>
      <c r="N1691" s="1">
        <f t="shared" ref="N1691" si="9763">D1691*I1691+F1691*I1694-E1691*J1691-G1691*J1694</f>
        <v>1</v>
      </c>
      <c r="O1691" s="9">
        <f t="shared" ref="O1691" si="9764">(D1691*J1691+E1691*I1691+F1691*J1694+G1691*I1694)</f>
        <v>0</v>
      </c>
      <c r="P1691" s="2">
        <f t="shared" ref="P1691" si="9765">D1691*K1691+F1691*K1694-E1691*L1691-G1691*L1694</f>
        <v>0</v>
      </c>
      <c r="Q1691" s="8">
        <f t="shared" ref="Q1691" si="9766">(D1691*L1691+E1691*K1691+F1691*L1694+G1691*K1694)</f>
        <v>-0.79035070079958436</v>
      </c>
      <c r="S1691" s="1">
        <v>1</v>
      </c>
      <c r="T1691" s="7">
        <v>0</v>
      </c>
      <c r="U1691" s="2">
        <v>0</v>
      </c>
      <c r="V1691" s="8">
        <v>0</v>
      </c>
      <c r="X1691" s="1">
        <f t="shared" ref="X1691" si="9767">N1691*S1691+P1691*S1694-O1691*T1691-Q1691*T1694</f>
        <v>5.6258938830144576</v>
      </c>
      <c r="Y1691" s="9">
        <f t="shared" ref="Y1691" si="9768">(N1691*T1691+O1691*S1691+P1691*T1694+Q1691*S1694)</f>
        <v>0</v>
      </c>
      <c r="Z1691" s="2">
        <f t="shared" ref="Z1691" si="9769">N1691*U1691+P1691*U1694-O1691*V1691-Q1691*V1694</f>
        <v>0</v>
      </c>
      <c r="AA1691" s="8">
        <f t="shared" ref="AA1691" si="9770">(N1691*V1691+O1691*U1691+P1691*V1694+Q1691*U1694)</f>
        <v>-0.79035070079958436</v>
      </c>
      <c r="AB1691" s="22"/>
      <c r="AC1691" s="1">
        <v>1</v>
      </c>
      <c r="AD1691" s="9">
        <v>0</v>
      </c>
      <c r="AE1691" s="2">
        <v>0</v>
      </c>
      <c r="AF1691" s="9">
        <f t="shared" ref="AF1691" si="9771">$B1691*$AE$9</f>
        <v>3.9237395999999998</v>
      </c>
      <c r="AH1691" s="1">
        <f t="shared" ref="AH1691" si="9772">X1691*AC1691+Z1691*AC1694-Y1691*AD1691-AA1691*AD1694</f>
        <v>5.6258938830144576</v>
      </c>
      <c r="AI1691" s="9">
        <f t="shared" ref="AI1691" si="9773">(X1691*AD1691+Y1691*AC1691+Z1691*AD1694+AA1691*AC1694)</f>
        <v>0</v>
      </c>
      <c r="AJ1691" s="2">
        <f t="shared" ref="AJ1691" si="9774">X1691*AE1691+Z1691*AE1694-Y1691*AF1691-AA1691*AF1694</f>
        <v>0</v>
      </c>
      <c r="AK1691" s="8">
        <f t="shared" ref="AK1691" si="9775">(X1691*AF1691+Y1691*AE1691+Z1691*AF1694+AA1691*AE1694)</f>
        <v>21.284191913382006</v>
      </c>
      <c r="AM1691" s="18">
        <v>1</v>
      </c>
      <c r="AN1691" s="25">
        <v>0</v>
      </c>
      <c r="AO1691" s="14">
        <v>0</v>
      </c>
      <c r="AP1691" s="24">
        <v>0</v>
      </c>
      <c r="AR1691" s="1">
        <f t="shared" ref="AR1691" si="9776">AH1691*AM1691+AJ1691*AM1694-AI1691*AN1691-AK1691*AN1694</f>
        <v>5.6258938830144576</v>
      </c>
      <c r="AS1691" s="9">
        <f t="shared" ref="AS1691" si="9777">(AH1691*AN1691+AI1691*AM1691+AJ1691*AN1694+AK1691*AM1694)</f>
        <v>21.284191913382006</v>
      </c>
      <c r="AT1691" s="2">
        <f t="shared" ref="AT1691" si="9778">AH1691*AO1691+AJ1691*AO1694-AI1691*AP1691-AK1691*AP1694</f>
        <v>0</v>
      </c>
      <c r="AU1691" s="8">
        <f t="shared" ref="AU1691" si="9779">(AH1691*AP1691+AI1691*AO1691+AJ1691*AP1694+AK1691*AO1694)</f>
        <v>21.284191913382006</v>
      </c>
      <c r="AW1691" s="30">
        <f t="shared" ref="AW1691" si="9780">20*LOG(((1+$AN$9)/$AN$9)/((AR1691+AR1694)^2+(AS1691+AS1694)^2)^0.5)</f>
        <v>-32.668820374195768</v>
      </c>
      <c r="AY1691" s="137">
        <f t="shared" ref="AY1691" si="9781">((AR1691^2+AS1691^2)^0.5)/((AR1694^2+AS1694^2)^0.5)</f>
        <v>0.26487030761354458</v>
      </c>
      <c r="AZ1691" s="13"/>
      <c r="BA1691" s="36"/>
      <c r="BB1691" s="36"/>
      <c r="BC1691" s="36"/>
      <c r="BD1691" s="36"/>
    </row>
    <row r="1692" spans="2:56" ht="18.600000000000001" customHeight="1" thickBot="1">
      <c r="D1692" s="3"/>
      <c r="G1692" s="4"/>
      <c r="I1692" s="3"/>
      <c r="L1692" s="4"/>
      <c r="N1692" s="3"/>
      <c r="Q1692" s="4"/>
      <c r="S1692" s="3"/>
      <c r="V1692" s="4"/>
      <c r="X1692" s="3"/>
      <c r="AA1692" s="4"/>
      <c r="AC1692" s="3"/>
      <c r="AF1692" s="4"/>
      <c r="AH1692" s="3"/>
      <c r="AK1692" s="4"/>
      <c r="AM1692" s="18"/>
      <c r="AN1692" s="14"/>
      <c r="AO1692" s="14"/>
      <c r="AP1692" s="19"/>
      <c r="AR1692" s="3"/>
      <c r="AU1692" s="4"/>
      <c r="AY1692" s="138"/>
      <c r="AZ1692" s="13"/>
      <c r="BA1692" s="36"/>
      <c r="BB1692" s="36"/>
      <c r="BC1692" s="36"/>
      <c r="BD1692" s="36"/>
    </row>
    <row r="1693" spans="2:56" ht="18.600000000000001" customHeight="1" thickBot="1">
      <c r="D1693" s="216" t="s">
        <v>87</v>
      </c>
      <c r="E1693" s="217"/>
      <c r="F1693" s="218" t="s">
        <v>88</v>
      </c>
      <c r="G1693" s="219"/>
      <c r="H1693" s="207"/>
      <c r="I1693" s="216" t="s">
        <v>89</v>
      </c>
      <c r="J1693" s="217"/>
      <c r="K1693" s="218" t="s">
        <v>90</v>
      </c>
      <c r="L1693" s="219"/>
      <c r="N1693" s="208" t="s">
        <v>7</v>
      </c>
      <c r="O1693" s="209"/>
      <c r="P1693" s="210" t="s">
        <v>8</v>
      </c>
      <c r="Q1693" s="211"/>
      <c r="S1693" s="216" t="s">
        <v>91</v>
      </c>
      <c r="T1693" s="217"/>
      <c r="U1693" s="218" t="s">
        <v>92</v>
      </c>
      <c r="V1693" s="219"/>
      <c r="W1693" s="22"/>
      <c r="X1693" s="208" t="s">
        <v>93</v>
      </c>
      <c r="Y1693" s="209"/>
      <c r="Z1693" s="210" t="s">
        <v>94</v>
      </c>
      <c r="AA1693" s="211"/>
      <c r="AB1693" s="22"/>
      <c r="AC1693" s="216" t="s">
        <v>3</v>
      </c>
      <c r="AD1693" s="217"/>
      <c r="AE1693" s="218" t="s">
        <v>2</v>
      </c>
      <c r="AF1693" s="219"/>
      <c r="AG1693" s="22"/>
      <c r="AH1693" s="208" t="s">
        <v>95</v>
      </c>
      <c r="AI1693" s="209"/>
      <c r="AJ1693" s="210" t="s">
        <v>96</v>
      </c>
      <c r="AK1693" s="211"/>
      <c r="AL1693" s="22"/>
      <c r="AM1693" s="216" t="s">
        <v>97</v>
      </c>
      <c r="AN1693" s="217"/>
      <c r="AO1693" s="218" t="s">
        <v>98</v>
      </c>
      <c r="AP1693" s="219"/>
      <c r="AR1693" s="208" t="s">
        <v>99</v>
      </c>
      <c r="AS1693" s="209"/>
      <c r="AT1693" s="210" t="s">
        <v>100</v>
      </c>
      <c r="AU1693" s="211"/>
      <c r="AW1693" s="48" t="s">
        <v>10</v>
      </c>
      <c r="AY1693" s="139" t="s">
        <v>47</v>
      </c>
      <c r="AZ1693" s="13"/>
      <c r="BA1693" s="36"/>
      <c r="BB1693" s="36"/>
      <c r="BC1693" s="36"/>
      <c r="BD1693" s="36"/>
    </row>
    <row r="1694" spans="2:56" ht="18.600000000000001" customHeight="1" thickTop="1" thickBot="1">
      <c r="D1694" s="1">
        <v>0</v>
      </c>
      <c r="E1694" s="8">
        <f t="shared" ref="E1694" si="9782">$E$9*$B1691</f>
        <v>2.7428764000000001</v>
      </c>
      <c r="F1694" s="2">
        <v>1</v>
      </c>
      <c r="G1694" s="8">
        <v>0</v>
      </c>
      <c r="I1694" s="1">
        <v>0</v>
      </c>
      <c r="J1694" s="9">
        <v>0</v>
      </c>
      <c r="K1694" s="2">
        <v>1</v>
      </c>
      <c r="L1694" s="8">
        <v>0</v>
      </c>
      <c r="N1694" s="1">
        <f t="shared" ref="N1694" si="9783">D1694*I1691+F1694*I1694-E1694*J1691-G1694*J1694</f>
        <v>0</v>
      </c>
      <c r="O1694" s="9">
        <f t="shared" ref="O1694" si="9784">(D1694*J1691+E1694*I1691+F1694*J1694+G1694*I1694)</f>
        <v>2.7428764000000001</v>
      </c>
      <c r="P1694" s="2">
        <f t="shared" ref="P1694" si="9785">D1694*K1691+F1694*K1694-E1694*L1691-G1694*L1694</f>
        <v>3.167834284946641</v>
      </c>
      <c r="Q1694" s="8">
        <f t="shared" ref="Q1694" si="9786">(D1694*L1691+E1694*K1691+F1694*L1694+G1694*K1694)</f>
        <v>0</v>
      </c>
      <c r="S1694" s="1">
        <v>0</v>
      </c>
      <c r="T1694" s="8">
        <f t="shared" ref="T1694" si="9787">$T$9*$B1691</f>
        <v>5.8529635999999998</v>
      </c>
      <c r="U1694" s="2">
        <v>1</v>
      </c>
      <c r="V1694" s="8">
        <v>0</v>
      </c>
      <c r="X1694" s="1">
        <f t="shared" ref="X1694" si="9788">N1694*S1691+P1694*S1694-O1694*T1691-Q1694*T1694</f>
        <v>0</v>
      </c>
      <c r="Y1694" s="9">
        <f t="shared" ref="Y1694" si="9789">(N1694*T1691+O1694*S1691+P1694*T1694+Q1694*S1694)</f>
        <v>21.284095160624716</v>
      </c>
      <c r="Z1694" s="2">
        <f t="shared" ref="Z1694" si="9790">N1694*U1691+P1694*U1694-O1694*V1691-Q1694*V1694</f>
        <v>3.167834284946641</v>
      </c>
      <c r="AA1694" s="8">
        <f t="shared" ref="AA1694" si="9791">(N1694*V1691+O1694*U1691+P1694*V1694+Q1694*U1694)</f>
        <v>0</v>
      </c>
      <c r="AB1694" s="22"/>
      <c r="AC1694" s="1">
        <v>0</v>
      </c>
      <c r="AD1694" s="9">
        <v>0</v>
      </c>
      <c r="AE1694" s="2">
        <v>1</v>
      </c>
      <c r="AF1694" s="8">
        <v>0</v>
      </c>
      <c r="AH1694" s="1">
        <f t="shared" ref="AH1694" si="9792">X1694*AC1691+Z1694*AC1694-Y1694*AD1691-AA1694*AD1694</f>
        <v>0</v>
      </c>
      <c r="AI1694" s="9">
        <f t="shared" ref="AI1694" si="9793">(X1694*AD1691+Y1694*AC1691+Z1694*AD1694+AA1694*AC1694)</f>
        <v>21.284095160624716</v>
      </c>
      <c r="AJ1694" s="2">
        <f t="shared" ref="AJ1694" si="9794">X1694*AE1691+Z1694*AE1694-Y1694*AF1691-AA1694*AF1694</f>
        <v>-80.345412746964911</v>
      </c>
      <c r="AK1694" s="8">
        <f t="shared" ref="AK1694" si="9795">(X1694*AF1691+Y1694*AE1691+Z1694*AF1694+AA1694*AE1694)</f>
        <v>0</v>
      </c>
      <c r="AM1694" s="20">
        <f t="shared" ref="AM1694" si="9796">1/$AN$9</f>
        <v>1</v>
      </c>
      <c r="AN1694" s="27">
        <v>0</v>
      </c>
      <c r="AO1694" s="21">
        <v>1</v>
      </c>
      <c r="AP1694" s="26">
        <v>0</v>
      </c>
      <c r="AR1694" s="1">
        <f t="shared" ref="AR1694" si="9797">AH1694*AM1691+AJ1694*AM1694-AI1694*AN1691-AK1694*AN1694</f>
        <v>-80.345412746964911</v>
      </c>
      <c r="AS1694" s="9">
        <f t="shared" ref="AS1694" si="9798">(AH1694*AN1691+AI1694*AM1691+AJ1694*AN1694+AK1694*AM1694)</f>
        <v>21.284095160624716</v>
      </c>
      <c r="AT1694" s="2">
        <f t="shared" ref="AT1694" si="9799">AH1694*AO1691+AJ1694*AO1694-AI1694*AP1691-AK1694*AP1694</f>
        <v>-80.345412746964911</v>
      </c>
      <c r="AU1694" s="8">
        <f t="shared" ref="AU1694" si="9800">(AH1694*AP1691+AI1694*AO1691+AJ1694*AP1694+AK1694*AO1694)</f>
        <v>0</v>
      </c>
      <c r="AW1694" s="49">
        <f t="shared" ref="AW1694" si="9801">(180/PI())*ATAN(-1*(AS1691/AR1691))</f>
        <v>-75.194042083868666</v>
      </c>
      <c r="AY1694" s="140">
        <f t="shared" ref="AY1694" si="9802">20*LOG(((1-(10^(AW1691/20)^2)*(1-((1-AY1691)/(1+AY1691))^2))^0.5))</f>
        <v>-1.5558987725100507E-3</v>
      </c>
      <c r="AZ1694" s="13"/>
      <c r="BA1694" s="36"/>
      <c r="BB1694" s="36"/>
      <c r="BC1694" s="36"/>
      <c r="BD1694" s="36"/>
    </row>
    <row r="1695" spans="2:56" ht="18.600000000000001" customHeight="1">
      <c r="AY1695" s="37"/>
    </row>
    <row r="1696" spans="2:56" ht="18.600000000000001" customHeight="1" thickBot="1">
      <c r="D1696" s="22" t="s">
        <v>60</v>
      </c>
      <c r="E1696" s="22"/>
      <c r="F1696" s="22"/>
      <c r="G1696" s="22"/>
      <c r="H1696" s="22"/>
      <c r="I1696" s="22" t="s">
        <v>61</v>
      </c>
      <c r="J1696" s="22"/>
      <c r="K1696" s="22"/>
      <c r="L1696" s="22"/>
      <c r="M1696" s="23"/>
      <c r="N1696" s="23"/>
      <c r="O1696" s="28" t="s">
        <v>62</v>
      </c>
      <c r="P1696" s="23"/>
      <c r="Q1696" s="23"/>
      <c r="R1696" s="23"/>
      <c r="S1696" s="22"/>
      <c r="T1696" s="22" t="s">
        <v>63</v>
      </c>
      <c r="U1696" s="23"/>
      <c r="V1696" s="23"/>
      <c r="W1696" s="23"/>
      <c r="X1696" s="23"/>
      <c r="Y1696" s="28" t="s">
        <v>64</v>
      </c>
      <c r="Z1696" s="23"/>
      <c r="AA1696" s="23"/>
      <c r="AB1696" s="23"/>
      <c r="AC1696" s="28" t="s">
        <v>65</v>
      </c>
      <c r="AD1696" s="22"/>
      <c r="AE1696" s="22"/>
      <c r="AF1696" s="22"/>
      <c r="AG1696" s="22"/>
      <c r="AH1696" s="23"/>
      <c r="AI1696" s="28" t="s">
        <v>66</v>
      </c>
      <c r="AJ1696" s="23"/>
      <c r="AK1696" s="23"/>
      <c r="AL1696" s="22"/>
      <c r="AM1696" s="28" t="s">
        <v>67</v>
      </c>
      <c r="AN1696" s="22"/>
      <c r="AO1696" s="23"/>
      <c r="AP1696" s="23"/>
      <c r="AQ1696" s="23"/>
      <c r="AR1696" s="23"/>
      <c r="AS1696" s="28" t="s">
        <v>68</v>
      </c>
      <c r="AT1696" s="23"/>
      <c r="AU1696" s="23"/>
    </row>
    <row r="1697" spans="2:56" ht="18.600000000000001" customHeight="1" thickBot="1">
      <c r="B1697" s="11"/>
      <c r="D1697" s="212" t="s">
        <v>69</v>
      </c>
      <c r="E1697" s="213"/>
      <c r="F1697" s="214" t="s">
        <v>70</v>
      </c>
      <c r="G1697" s="215"/>
      <c r="H1697" s="207"/>
      <c r="I1697" s="212" t="s">
        <v>71</v>
      </c>
      <c r="J1697" s="213"/>
      <c r="K1697" s="214" t="s">
        <v>72</v>
      </c>
      <c r="L1697" s="215"/>
      <c r="M1697" s="23"/>
      <c r="N1697" s="208" t="s">
        <v>73</v>
      </c>
      <c r="O1697" s="209"/>
      <c r="P1697" s="210" t="s">
        <v>74</v>
      </c>
      <c r="Q1697" s="211"/>
      <c r="R1697" s="23"/>
      <c r="S1697" s="212" t="s">
        <v>75</v>
      </c>
      <c r="T1697" s="213"/>
      <c r="U1697" s="214" t="s">
        <v>76</v>
      </c>
      <c r="V1697" s="215"/>
      <c r="W1697" s="22"/>
      <c r="X1697" s="208" t="s">
        <v>77</v>
      </c>
      <c r="Y1697" s="209"/>
      <c r="Z1697" s="210" t="s">
        <v>78</v>
      </c>
      <c r="AA1697" s="211"/>
      <c r="AB1697" s="22"/>
      <c r="AC1697" s="212" t="s">
        <v>79</v>
      </c>
      <c r="AD1697" s="213"/>
      <c r="AE1697" s="214" t="s">
        <v>80</v>
      </c>
      <c r="AF1697" s="215"/>
      <c r="AG1697" s="22"/>
      <c r="AH1697" s="208" t="s">
        <v>81</v>
      </c>
      <c r="AI1697" s="209"/>
      <c r="AJ1697" s="210" t="s">
        <v>82</v>
      </c>
      <c r="AK1697" s="211"/>
      <c r="AL1697" s="22"/>
      <c r="AM1697" s="212" t="s">
        <v>83</v>
      </c>
      <c r="AN1697" s="213"/>
      <c r="AO1697" s="214" t="s">
        <v>84</v>
      </c>
      <c r="AP1697" s="215"/>
      <c r="AQ1697" s="23"/>
      <c r="AR1697" s="208" t="s">
        <v>85</v>
      </c>
      <c r="AS1697" s="209"/>
      <c r="AT1697" s="210" t="s">
        <v>86</v>
      </c>
      <c r="AU1697" s="211"/>
      <c r="AW1697" s="29" t="s">
        <v>4</v>
      </c>
      <c r="AY1697" s="136" t="s">
        <v>46</v>
      </c>
      <c r="AZ1697" s="13"/>
      <c r="BA1697" s="36"/>
      <c r="BB1697" s="36"/>
      <c r="BC1697" s="36"/>
      <c r="BD1697" s="36"/>
    </row>
    <row r="1698" spans="2:56" ht="18.600000000000001" customHeight="1" thickTop="1" thickBot="1">
      <c r="B1698" s="40">
        <v>4.8600000000000003</v>
      </c>
      <c r="D1698" s="1">
        <v>1</v>
      </c>
      <c r="E1698" s="7">
        <v>0</v>
      </c>
      <c r="F1698" s="2">
        <v>0</v>
      </c>
      <c r="G1698" s="8">
        <v>0</v>
      </c>
      <c r="I1698" s="1">
        <v>1</v>
      </c>
      <c r="J1698" s="9">
        <v>0</v>
      </c>
      <c r="K1698" s="2">
        <v>0</v>
      </c>
      <c r="L1698" s="9">
        <f t="shared" ref="L1698" si="9803">IF(0=(1-$J$9*$K$9*$B1698^2),10^14,$B1698*$K$9/(1-$J$9*$K$9*$B1698^2))</f>
        <v>-0.78600612779407641</v>
      </c>
      <c r="N1698" s="1">
        <f t="shared" ref="N1698" si="9804">D1698*I1698+F1698*I1701-E1698*J1698-G1698*J1701</f>
        <v>1</v>
      </c>
      <c r="O1698" s="9">
        <f t="shared" ref="O1698" si="9805">(D1698*J1698+E1698*I1698+F1698*J1701+G1698*I1701)</f>
        <v>0</v>
      </c>
      <c r="P1698" s="2">
        <f t="shared" ref="P1698" si="9806">D1698*K1698+F1698*K1701-E1698*L1698-G1698*L1701</f>
        <v>0</v>
      </c>
      <c r="Q1698" s="8">
        <f t="shared" ref="Q1698" si="9807">(D1698*L1698+E1698*K1698+F1698*L1701+G1698*K1701)</f>
        <v>-0.78600612779407641</v>
      </c>
      <c r="S1698" s="1">
        <v>1</v>
      </c>
      <c r="T1698" s="7">
        <v>0</v>
      </c>
      <c r="U1698" s="2">
        <v>0</v>
      </c>
      <c r="V1698" s="8">
        <v>0</v>
      </c>
      <c r="X1698" s="1">
        <f t="shared" ref="X1698" si="9808">N1698*S1698+P1698*S1701-O1698*T1698-Q1698*T1701</f>
        <v>5.6194754423612796</v>
      </c>
      <c r="Y1698" s="9">
        <f t="shared" ref="Y1698" si="9809">(N1698*T1698+O1698*S1698+P1698*T1701+Q1698*S1701)</f>
        <v>0</v>
      </c>
      <c r="Z1698" s="2">
        <f t="shared" ref="Z1698" si="9810">N1698*U1698+P1698*U1701-O1698*V1698-Q1698*V1701</f>
        <v>0</v>
      </c>
      <c r="AA1698" s="8">
        <f t="shared" ref="AA1698" si="9811">(N1698*V1698+O1698*U1698+P1698*V1701+Q1698*U1701)</f>
        <v>-0.78600612779407641</v>
      </c>
      <c r="AB1698" s="22"/>
      <c r="AC1698" s="1">
        <v>1</v>
      </c>
      <c r="AD1698" s="9">
        <v>0</v>
      </c>
      <c r="AE1698" s="2">
        <v>0</v>
      </c>
      <c r="AF1698" s="9">
        <f t="shared" ref="AF1698" si="9812">$B1698*$AE$9</f>
        <v>3.9399534000000003</v>
      </c>
      <c r="AH1698" s="1">
        <f t="shared" ref="AH1698" si="9813">X1698*AC1698+Z1698*AC1701-Y1698*AD1698-AA1698*AD1701</f>
        <v>5.6194754423612796</v>
      </c>
      <c r="AI1698" s="9">
        <f t="shared" ref="AI1698" si="9814">(X1698*AD1698+Y1698*AC1698+Z1698*AD1701+AA1698*AC1701)</f>
        <v>0</v>
      </c>
      <c r="AJ1698" s="2">
        <f t="shared" ref="AJ1698" si="9815">X1698*AE1698+Z1698*AE1701-Y1698*AF1698-AA1698*AF1701</f>
        <v>0</v>
      </c>
      <c r="AK1698" s="8">
        <f t="shared" ref="AK1698" si="9816">(X1698*AF1698+Y1698*AE1698+Z1698*AF1701+AA1698*AE1701)</f>
        <v>21.354465247553751</v>
      </c>
      <c r="AM1698" s="18">
        <v>1</v>
      </c>
      <c r="AN1698" s="25">
        <v>0</v>
      </c>
      <c r="AO1698" s="14">
        <v>0</v>
      </c>
      <c r="AP1698" s="24">
        <v>0</v>
      </c>
      <c r="AR1698" s="1">
        <f t="shared" ref="AR1698" si="9817">AH1698*AM1698+AJ1698*AM1701-AI1698*AN1698-AK1698*AN1701</f>
        <v>5.6194754423612796</v>
      </c>
      <c r="AS1698" s="9">
        <f t="shared" ref="AS1698" si="9818">(AH1698*AN1698+AI1698*AM1698+AJ1698*AN1701+AK1698*AM1701)</f>
        <v>21.354465247553751</v>
      </c>
      <c r="AT1698" s="2">
        <f t="shared" ref="AT1698" si="9819">AH1698*AO1698+AJ1698*AO1701-AI1698*AP1698-AK1698*AP1701</f>
        <v>0</v>
      </c>
      <c r="AU1698" s="8">
        <f t="shared" ref="AU1698" si="9820">(AH1698*AP1698+AI1698*AO1698+AJ1698*AP1701+AK1698*AO1701)</f>
        <v>21.354465247553751</v>
      </c>
      <c r="AW1698" s="30">
        <f t="shared" ref="AW1698" si="9821">20*LOG(((1+$AN$9)/$AN$9)/((AR1698+AR1701)^2+(AS1698+AS1701)^2)^0.5)</f>
        <v>-32.731057609730513</v>
      </c>
      <c r="AY1698" s="137">
        <f t="shared" ref="AY1698" si="9822">((AR1698^2+AS1698^2)^0.5)/((AR1701^2+AS1701^2)^0.5)</f>
        <v>0.26369421269787413</v>
      </c>
      <c r="AZ1698" s="13"/>
      <c r="BA1698" s="36"/>
      <c r="BB1698" s="36"/>
      <c r="BC1698" s="36"/>
      <c r="BD1698" s="36"/>
    </row>
    <row r="1699" spans="2:56" ht="18.600000000000001" customHeight="1" thickBot="1">
      <c r="D1699" s="3"/>
      <c r="G1699" s="4"/>
      <c r="I1699" s="3"/>
      <c r="L1699" s="4"/>
      <c r="N1699" s="3"/>
      <c r="Q1699" s="4"/>
      <c r="S1699" s="3"/>
      <c r="V1699" s="4"/>
      <c r="X1699" s="3"/>
      <c r="AA1699" s="4"/>
      <c r="AC1699" s="3"/>
      <c r="AF1699" s="4"/>
      <c r="AH1699" s="3"/>
      <c r="AK1699" s="4"/>
      <c r="AM1699" s="18"/>
      <c r="AN1699" s="14"/>
      <c r="AO1699" s="14"/>
      <c r="AP1699" s="19"/>
      <c r="AR1699" s="3"/>
      <c r="AU1699" s="4"/>
      <c r="AY1699" s="138"/>
      <c r="AZ1699" s="13"/>
      <c r="BA1699" s="36"/>
      <c r="BB1699" s="36"/>
      <c r="BC1699" s="36"/>
      <c r="BD1699" s="36"/>
    </row>
    <row r="1700" spans="2:56" ht="18.600000000000001" customHeight="1" thickBot="1">
      <c r="D1700" s="216" t="s">
        <v>87</v>
      </c>
      <c r="E1700" s="217"/>
      <c r="F1700" s="218" t="s">
        <v>88</v>
      </c>
      <c r="G1700" s="219"/>
      <c r="H1700" s="207"/>
      <c r="I1700" s="216" t="s">
        <v>89</v>
      </c>
      <c r="J1700" s="217"/>
      <c r="K1700" s="218" t="s">
        <v>90</v>
      </c>
      <c r="L1700" s="219"/>
      <c r="N1700" s="208" t="s">
        <v>7</v>
      </c>
      <c r="O1700" s="209"/>
      <c r="P1700" s="210" t="s">
        <v>8</v>
      </c>
      <c r="Q1700" s="211"/>
      <c r="S1700" s="216" t="s">
        <v>91</v>
      </c>
      <c r="T1700" s="217"/>
      <c r="U1700" s="218" t="s">
        <v>92</v>
      </c>
      <c r="V1700" s="219"/>
      <c r="W1700" s="22"/>
      <c r="X1700" s="208" t="s">
        <v>93</v>
      </c>
      <c r="Y1700" s="209"/>
      <c r="Z1700" s="210" t="s">
        <v>94</v>
      </c>
      <c r="AA1700" s="211"/>
      <c r="AB1700" s="22"/>
      <c r="AC1700" s="216" t="s">
        <v>3</v>
      </c>
      <c r="AD1700" s="217"/>
      <c r="AE1700" s="218" t="s">
        <v>2</v>
      </c>
      <c r="AF1700" s="219"/>
      <c r="AG1700" s="22"/>
      <c r="AH1700" s="208" t="s">
        <v>95</v>
      </c>
      <c r="AI1700" s="209"/>
      <c r="AJ1700" s="210" t="s">
        <v>96</v>
      </c>
      <c r="AK1700" s="211"/>
      <c r="AL1700" s="22"/>
      <c r="AM1700" s="216" t="s">
        <v>97</v>
      </c>
      <c r="AN1700" s="217"/>
      <c r="AO1700" s="218" t="s">
        <v>98</v>
      </c>
      <c r="AP1700" s="219"/>
      <c r="AR1700" s="208" t="s">
        <v>99</v>
      </c>
      <c r="AS1700" s="209"/>
      <c r="AT1700" s="210" t="s">
        <v>100</v>
      </c>
      <c r="AU1700" s="211"/>
      <c r="AW1700" s="48" t="s">
        <v>10</v>
      </c>
      <c r="AY1700" s="139" t="s">
        <v>47</v>
      </c>
      <c r="AZ1700" s="13"/>
      <c r="BA1700" s="36"/>
      <c r="BB1700" s="36"/>
      <c r="BC1700" s="36"/>
      <c r="BD1700" s="36"/>
    </row>
    <row r="1701" spans="2:56" ht="18.600000000000001" customHeight="1" thickTop="1" thickBot="1">
      <c r="D1701" s="1">
        <v>0</v>
      </c>
      <c r="E1701" s="8">
        <f t="shared" ref="E1701" si="9823">$E$9*$B1698</f>
        <v>2.7542106000000004</v>
      </c>
      <c r="F1701" s="2">
        <v>1</v>
      </c>
      <c r="G1701" s="8">
        <v>0</v>
      </c>
      <c r="I1701" s="1">
        <v>0</v>
      </c>
      <c r="J1701" s="9">
        <v>0</v>
      </c>
      <c r="K1701" s="2">
        <v>1</v>
      </c>
      <c r="L1701" s="8">
        <v>0</v>
      </c>
      <c r="N1701" s="1">
        <f t="shared" ref="N1701" si="9824">D1701*I1698+F1701*I1701-E1701*J1698-G1701*J1701</f>
        <v>0</v>
      </c>
      <c r="O1701" s="9">
        <f t="shared" ref="O1701" si="9825">(D1701*J1698+E1701*I1698+F1701*J1701+G1701*I1701)</f>
        <v>2.7542106000000004</v>
      </c>
      <c r="P1701" s="2">
        <f t="shared" ref="P1701" si="9826">D1701*K1698+F1701*K1701-E1701*L1698-G1701*L1701</f>
        <v>3.1648264088354003</v>
      </c>
      <c r="Q1701" s="8">
        <f t="shared" ref="Q1701" si="9827">(D1701*L1698+E1701*K1698+F1701*L1701+G1701*K1701)</f>
        <v>0</v>
      </c>
      <c r="S1701" s="1">
        <v>0</v>
      </c>
      <c r="T1701" s="8">
        <f t="shared" ref="T1701" si="9828">$T$9*$B1698</f>
        <v>5.8771494000000004</v>
      </c>
      <c r="U1701" s="2">
        <v>1</v>
      </c>
      <c r="V1701" s="8">
        <v>0</v>
      </c>
      <c r="X1701" s="1">
        <f t="shared" ref="X1701" si="9829">N1701*S1698+P1701*S1701-O1701*T1698-Q1701*T1701</f>
        <v>0</v>
      </c>
      <c r="Y1701" s="9">
        <f t="shared" ref="Y1701" si="9830">(N1701*T1698+O1701*S1698+P1701*T1701+Q1701*S1701)</f>
        <v>21.354368229791131</v>
      </c>
      <c r="Z1701" s="2">
        <f t="shared" ref="Z1701" si="9831">N1701*U1698+P1701*U1701-O1701*V1698-Q1701*V1701</f>
        <v>3.1648264088354003</v>
      </c>
      <c r="AA1701" s="8">
        <f t="shared" ref="AA1701" si="9832">(N1701*V1698+O1701*U1698+P1701*V1701+Q1701*U1701)</f>
        <v>0</v>
      </c>
      <c r="AB1701" s="22"/>
      <c r="AC1701" s="1">
        <v>0</v>
      </c>
      <c r="AD1701" s="9">
        <v>0</v>
      </c>
      <c r="AE1701" s="2">
        <v>1</v>
      </c>
      <c r="AF1701" s="8">
        <v>0</v>
      </c>
      <c r="AH1701" s="1">
        <f t="shared" ref="AH1701" si="9833">X1701*AC1698+Z1701*AC1701-Y1701*AD1698-AA1701*AD1701</f>
        <v>0</v>
      </c>
      <c r="AI1701" s="9">
        <f t="shared" ref="AI1701" si="9834">(X1701*AD1698+Y1701*AC1698+Z1701*AD1701+AA1701*AC1701)</f>
        <v>21.354368229791131</v>
      </c>
      <c r="AJ1701" s="2">
        <f t="shared" ref="AJ1701" si="9835">X1701*AE1698+Z1701*AE1701-Y1701*AF1698-AA1701*AF1701</f>
        <v>-80.970389302982156</v>
      </c>
      <c r="AK1701" s="8">
        <f t="shared" ref="AK1701" si="9836">(X1701*AF1698+Y1701*AE1698+Z1701*AF1701+AA1701*AE1701)</f>
        <v>0</v>
      </c>
      <c r="AM1701" s="20">
        <f t="shared" ref="AM1701" si="9837">1/$AN$9</f>
        <v>1</v>
      </c>
      <c r="AN1701" s="27">
        <v>0</v>
      </c>
      <c r="AO1701" s="21">
        <v>1</v>
      </c>
      <c r="AP1701" s="26">
        <v>0</v>
      </c>
      <c r="AR1701" s="1">
        <f t="shared" ref="AR1701" si="9838">AH1701*AM1698+AJ1701*AM1701-AI1701*AN1698-AK1701*AN1701</f>
        <v>-80.970389302982156</v>
      </c>
      <c r="AS1701" s="9">
        <f t="shared" ref="AS1701" si="9839">(AH1701*AN1698+AI1701*AM1698+AJ1701*AN1701+AK1701*AM1701)</f>
        <v>21.354368229791131</v>
      </c>
      <c r="AT1701" s="2">
        <f t="shared" ref="AT1701" si="9840">AH1701*AO1698+AJ1701*AO1701-AI1701*AP1698-AK1701*AP1701</f>
        <v>-80.970389302982156</v>
      </c>
      <c r="AU1701" s="8">
        <f t="shared" ref="AU1701" si="9841">(AH1701*AP1698+AI1701*AO1698+AJ1701*AP1701+AK1701*AO1701)</f>
        <v>0</v>
      </c>
      <c r="AW1701" s="49">
        <f t="shared" ref="AW1701" si="9842">(180/PI())*ATAN(-1*(AS1698/AR1698))</f>
        <v>-75.256739975638254</v>
      </c>
      <c r="AY1701" s="140">
        <f t="shared" ref="AY1701" si="9843">20*LOG(((1-(10^(AW1698/20)^2)*(1-((1-AY1698)/(1+AY1698))^2))^0.5))</f>
        <v>-1.5297893535820787E-3</v>
      </c>
      <c r="AZ1701" s="13"/>
      <c r="BA1701" s="36"/>
      <c r="BB1701" s="36"/>
      <c r="BC1701" s="36"/>
      <c r="BD1701" s="36"/>
    </row>
    <row r="1702" spans="2:56" ht="18.600000000000001" customHeight="1">
      <c r="AY1702" s="37"/>
    </row>
    <row r="1703" spans="2:56" ht="18.600000000000001" customHeight="1" thickBot="1">
      <c r="D1703" s="22" t="s">
        <v>60</v>
      </c>
      <c r="E1703" s="22"/>
      <c r="F1703" s="22"/>
      <c r="G1703" s="22"/>
      <c r="H1703" s="22"/>
      <c r="I1703" s="22" t="s">
        <v>61</v>
      </c>
      <c r="J1703" s="22"/>
      <c r="K1703" s="22"/>
      <c r="L1703" s="22"/>
      <c r="M1703" s="23"/>
      <c r="N1703" s="23"/>
      <c r="O1703" s="28" t="s">
        <v>62</v>
      </c>
      <c r="P1703" s="23"/>
      <c r="Q1703" s="23"/>
      <c r="R1703" s="23"/>
      <c r="S1703" s="22"/>
      <c r="T1703" s="22" t="s">
        <v>63</v>
      </c>
      <c r="U1703" s="23"/>
      <c r="V1703" s="23"/>
      <c r="W1703" s="23"/>
      <c r="X1703" s="23"/>
      <c r="Y1703" s="28" t="s">
        <v>64</v>
      </c>
      <c r="Z1703" s="23"/>
      <c r="AA1703" s="23"/>
      <c r="AB1703" s="23"/>
      <c r="AC1703" s="28" t="s">
        <v>65</v>
      </c>
      <c r="AD1703" s="22"/>
      <c r="AE1703" s="22"/>
      <c r="AF1703" s="22"/>
      <c r="AG1703" s="22"/>
      <c r="AH1703" s="23"/>
      <c r="AI1703" s="28" t="s">
        <v>66</v>
      </c>
      <c r="AJ1703" s="23"/>
      <c r="AK1703" s="23"/>
      <c r="AL1703" s="22"/>
      <c r="AM1703" s="28" t="s">
        <v>67</v>
      </c>
      <c r="AN1703" s="22"/>
      <c r="AO1703" s="23"/>
      <c r="AP1703" s="23"/>
      <c r="AQ1703" s="23"/>
      <c r="AR1703" s="23"/>
      <c r="AS1703" s="28" t="s">
        <v>68</v>
      </c>
      <c r="AT1703" s="23"/>
      <c r="AU1703" s="23"/>
    </row>
    <row r="1704" spans="2:56" ht="18.600000000000001" customHeight="1" thickBot="1">
      <c r="B1704" s="11"/>
      <c r="D1704" s="212" t="s">
        <v>69</v>
      </c>
      <c r="E1704" s="213"/>
      <c r="F1704" s="214" t="s">
        <v>70</v>
      </c>
      <c r="G1704" s="215"/>
      <c r="H1704" s="207"/>
      <c r="I1704" s="212" t="s">
        <v>71</v>
      </c>
      <c r="J1704" s="213"/>
      <c r="K1704" s="214" t="s">
        <v>72</v>
      </c>
      <c r="L1704" s="215"/>
      <c r="M1704" s="23"/>
      <c r="N1704" s="208" t="s">
        <v>73</v>
      </c>
      <c r="O1704" s="209"/>
      <c r="P1704" s="210" t="s">
        <v>74</v>
      </c>
      <c r="Q1704" s="211"/>
      <c r="R1704" s="23"/>
      <c r="S1704" s="212" t="s">
        <v>75</v>
      </c>
      <c r="T1704" s="213"/>
      <c r="U1704" s="214" t="s">
        <v>76</v>
      </c>
      <c r="V1704" s="215"/>
      <c r="W1704" s="22"/>
      <c r="X1704" s="208" t="s">
        <v>77</v>
      </c>
      <c r="Y1704" s="209"/>
      <c r="Z1704" s="210" t="s">
        <v>78</v>
      </c>
      <c r="AA1704" s="211"/>
      <c r="AB1704" s="22"/>
      <c r="AC1704" s="212" t="s">
        <v>79</v>
      </c>
      <c r="AD1704" s="213"/>
      <c r="AE1704" s="214" t="s">
        <v>80</v>
      </c>
      <c r="AF1704" s="215"/>
      <c r="AG1704" s="22"/>
      <c r="AH1704" s="208" t="s">
        <v>81</v>
      </c>
      <c r="AI1704" s="209"/>
      <c r="AJ1704" s="210" t="s">
        <v>82</v>
      </c>
      <c r="AK1704" s="211"/>
      <c r="AL1704" s="22"/>
      <c r="AM1704" s="212" t="s">
        <v>83</v>
      </c>
      <c r="AN1704" s="213"/>
      <c r="AO1704" s="214" t="s">
        <v>84</v>
      </c>
      <c r="AP1704" s="215"/>
      <c r="AQ1704" s="23"/>
      <c r="AR1704" s="208" t="s">
        <v>85</v>
      </c>
      <c r="AS1704" s="209"/>
      <c r="AT1704" s="210" t="s">
        <v>86</v>
      </c>
      <c r="AU1704" s="211"/>
      <c r="AW1704" s="29" t="s">
        <v>4</v>
      </c>
      <c r="AY1704" s="136" t="s">
        <v>46</v>
      </c>
      <c r="AZ1704" s="13"/>
      <c r="BA1704" s="36"/>
      <c r="BB1704" s="36"/>
      <c r="BC1704" s="36"/>
      <c r="BD1704" s="36"/>
    </row>
    <row r="1705" spans="2:56" ht="18.600000000000001" customHeight="1" thickTop="1" thickBot="1">
      <c r="B1705" s="40">
        <v>4.88</v>
      </c>
      <c r="D1705" s="1">
        <v>1</v>
      </c>
      <c r="E1705" s="7">
        <v>0</v>
      </c>
      <c r="F1705" s="2">
        <v>0</v>
      </c>
      <c r="G1705" s="8">
        <v>0</v>
      </c>
      <c r="I1705" s="1">
        <v>1</v>
      </c>
      <c r="J1705" s="9">
        <v>0</v>
      </c>
      <c r="K1705" s="2">
        <v>0</v>
      </c>
      <c r="L1705" s="9">
        <f t="shared" ref="L1705" si="9844">IF(0=(1-$J$9*$K$9*$B1705^2),10^14,$B1705*$K$9/(1-$J$9*$K$9*$B1705^2))</f>
        <v>-0.78171346985122137</v>
      </c>
      <c r="N1705" s="1">
        <f t="shared" ref="N1705" si="9845">D1705*I1705+F1705*I1708-E1705*J1705-G1705*J1708</f>
        <v>1</v>
      </c>
      <c r="O1705" s="9">
        <f t="shared" ref="O1705" si="9846">(D1705*J1705+E1705*I1705+F1705*J1708+G1705*I1708)</f>
        <v>0</v>
      </c>
      <c r="P1705" s="2">
        <f t="shared" ref="P1705" si="9847">D1705*K1705+F1705*K1708-E1705*L1705-G1705*L1708</f>
        <v>0</v>
      </c>
      <c r="Q1705" s="8">
        <f t="shared" ref="Q1705" si="9848">(D1705*L1705+E1705*K1705+F1705*L1708+G1705*K1708)</f>
        <v>-0.78171346985122137</v>
      </c>
      <c r="S1705" s="1">
        <v>1</v>
      </c>
      <c r="T1705" s="7">
        <v>0</v>
      </c>
      <c r="U1705" s="2">
        <v>0</v>
      </c>
      <c r="V1705" s="8">
        <v>0</v>
      </c>
      <c r="X1705" s="1">
        <f t="shared" ref="X1705" si="9849">N1705*S1705+P1705*S1708-O1705*T1705-Q1705*T1708</f>
        <v>5.6131532159471513</v>
      </c>
      <c r="Y1705" s="9">
        <f t="shared" ref="Y1705" si="9850">(N1705*T1705+O1705*S1705+P1705*T1708+Q1705*S1708)</f>
        <v>0</v>
      </c>
      <c r="Z1705" s="2">
        <f t="shared" ref="Z1705" si="9851">N1705*U1705+P1705*U1708-O1705*V1705-Q1705*V1708</f>
        <v>0</v>
      </c>
      <c r="AA1705" s="8">
        <f t="shared" ref="AA1705" si="9852">(N1705*V1705+O1705*U1705+P1705*V1708+Q1705*U1708)</f>
        <v>-0.78171346985122137</v>
      </c>
      <c r="AB1705" s="22"/>
      <c r="AC1705" s="1">
        <v>1</v>
      </c>
      <c r="AD1705" s="9">
        <v>0</v>
      </c>
      <c r="AE1705" s="2">
        <v>0</v>
      </c>
      <c r="AF1705" s="9">
        <f t="shared" ref="AF1705" si="9853">$B1705*$AE$9</f>
        <v>3.9561671999999999</v>
      </c>
      <c r="AH1705" s="1">
        <f t="shared" ref="AH1705" si="9854">X1705*AC1705+Z1705*AC1708-Y1705*AD1705-AA1705*AD1708</f>
        <v>5.6131532159471513</v>
      </c>
      <c r="AI1705" s="9">
        <f t="shared" ref="AI1705" si="9855">(X1705*AD1705+Y1705*AC1705+Z1705*AD1708+AA1705*AC1708)</f>
        <v>0</v>
      </c>
      <c r="AJ1705" s="2">
        <f t="shared" ref="AJ1705" si="9856">X1705*AE1705+Z1705*AE1708-Y1705*AF1705-AA1705*AF1708</f>
        <v>0</v>
      </c>
      <c r="AK1705" s="8">
        <f t="shared" ref="AK1705" si="9857">(X1705*AF1705+Y1705*AE1705+Z1705*AF1708+AA1705*AE1708)</f>
        <v>21.424859171653413</v>
      </c>
      <c r="AM1705" s="18">
        <v>1</v>
      </c>
      <c r="AN1705" s="25">
        <v>0</v>
      </c>
      <c r="AO1705" s="14">
        <v>0</v>
      </c>
      <c r="AP1705" s="24">
        <v>0</v>
      </c>
      <c r="AR1705" s="1">
        <f t="shared" ref="AR1705" si="9858">AH1705*AM1705+AJ1705*AM1708-AI1705*AN1705-AK1705*AN1708</f>
        <v>5.6131532159471513</v>
      </c>
      <c r="AS1705" s="9">
        <f t="shared" ref="AS1705" si="9859">(AH1705*AN1705+AI1705*AM1705+AJ1705*AN1708+AK1705*AM1708)</f>
        <v>21.424859171653413</v>
      </c>
      <c r="AT1705" s="2">
        <f t="shared" ref="AT1705" si="9860">AH1705*AO1705+AJ1705*AO1708-AI1705*AP1705-AK1705*AP1708</f>
        <v>0</v>
      </c>
      <c r="AU1705" s="8">
        <f t="shared" ref="AU1705" si="9861">(AH1705*AP1705+AI1705*AO1705+AJ1705*AP1708+AK1705*AO1708)</f>
        <v>21.424859171653413</v>
      </c>
      <c r="AW1705" s="30">
        <f t="shared" ref="AW1705" si="9862">20*LOG(((1+$AN$9)/$AN$9)/((AR1705+AR1708)^2+(AS1705+AS1708)^2)^0.5)</f>
        <v>-32.793131722257314</v>
      </c>
      <c r="AY1705" s="137">
        <f t="shared" ref="AY1705" si="9863">((AR1705^2+AS1705^2)^0.5)/((AR1708^2+AS1708^2)^0.5)</f>
        <v>0.26252888393404505</v>
      </c>
      <c r="AZ1705" s="13"/>
      <c r="BA1705" s="36"/>
      <c r="BB1705" s="36"/>
      <c r="BC1705" s="36"/>
      <c r="BD1705" s="36"/>
    </row>
    <row r="1706" spans="2:56" ht="18.600000000000001" customHeight="1" thickBot="1">
      <c r="D1706" s="3"/>
      <c r="G1706" s="4"/>
      <c r="I1706" s="3"/>
      <c r="L1706" s="4"/>
      <c r="N1706" s="3"/>
      <c r="Q1706" s="4"/>
      <c r="S1706" s="3"/>
      <c r="V1706" s="4"/>
      <c r="X1706" s="3"/>
      <c r="AA1706" s="4"/>
      <c r="AC1706" s="3"/>
      <c r="AF1706" s="4"/>
      <c r="AH1706" s="3"/>
      <c r="AK1706" s="4"/>
      <c r="AM1706" s="18"/>
      <c r="AN1706" s="14"/>
      <c r="AO1706" s="14"/>
      <c r="AP1706" s="19"/>
      <c r="AR1706" s="3"/>
      <c r="AU1706" s="4"/>
      <c r="AY1706" s="138"/>
      <c r="AZ1706" s="13"/>
      <c r="BA1706" s="36"/>
      <c r="BB1706" s="36"/>
      <c r="BC1706" s="36"/>
      <c r="BD1706" s="36"/>
    </row>
    <row r="1707" spans="2:56" ht="18.600000000000001" customHeight="1" thickBot="1">
      <c r="D1707" s="216" t="s">
        <v>87</v>
      </c>
      <c r="E1707" s="217"/>
      <c r="F1707" s="218" t="s">
        <v>88</v>
      </c>
      <c r="G1707" s="219"/>
      <c r="H1707" s="207"/>
      <c r="I1707" s="216" t="s">
        <v>89</v>
      </c>
      <c r="J1707" s="217"/>
      <c r="K1707" s="218" t="s">
        <v>90</v>
      </c>
      <c r="L1707" s="219"/>
      <c r="N1707" s="208" t="s">
        <v>7</v>
      </c>
      <c r="O1707" s="209"/>
      <c r="P1707" s="210" t="s">
        <v>8</v>
      </c>
      <c r="Q1707" s="211"/>
      <c r="S1707" s="216" t="s">
        <v>91</v>
      </c>
      <c r="T1707" s="217"/>
      <c r="U1707" s="218" t="s">
        <v>92</v>
      </c>
      <c r="V1707" s="219"/>
      <c r="W1707" s="22"/>
      <c r="X1707" s="208" t="s">
        <v>93</v>
      </c>
      <c r="Y1707" s="209"/>
      <c r="Z1707" s="210" t="s">
        <v>94</v>
      </c>
      <c r="AA1707" s="211"/>
      <c r="AB1707" s="22"/>
      <c r="AC1707" s="216" t="s">
        <v>3</v>
      </c>
      <c r="AD1707" s="217"/>
      <c r="AE1707" s="218" t="s">
        <v>2</v>
      </c>
      <c r="AF1707" s="219"/>
      <c r="AG1707" s="22"/>
      <c r="AH1707" s="208" t="s">
        <v>95</v>
      </c>
      <c r="AI1707" s="209"/>
      <c r="AJ1707" s="210" t="s">
        <v>96</v>
      </c>
      <c r="AK1707" s="211"/>
      <c r="AL1707" s="22"/>
      <c r="AM1707" s="216" t="s">
        <v>97</v>
      </c>
      <c r="AN1707" s="217"/>
      <c r="AO1707" s="218" t="s">
        <v>98</v>
      </c>
      <c r="AP1707" s="219"/>
      <c r="AR1707" s="208" t="s">
        <v>99</v>
      </c>
      <c r="AS1707" s="209"/>
      <c r="AT1707" s="210" t="s">
        <v>100</v>
      </c>
      <c r="AU1707" s="211"/>
      <c r="AW1707" s="48" t="s">
        <v>10</v>
      </c>
      <c r="AY1707" s="139" t="s">
        <v>47</v>
      </c>
      <c r="AZ1707" s="13"/>
      <c r="BA1707" s="36"/>
      <c r="BB1707" s="36"/>
      <c r="BC1707" s="36"/>
      <c r="BD1707" s="36"/>
    </row>
    <row r="1708" spans="2:56" ht="18.600000000000001" customHeight="1" thickTop="1" thickBot="1">
      <c r="D1708" s="1">
        <v>0</v>
      </c>
      <c r="E1708" s="8">
        <f t="shared" ref="E1708" si="9864">$E$9*$B1705</f>
        <v>2.7655448000000002</v>
      </c>
      <c r="F1708" s="2">
        <v>1</v>
      </c>
      <c r="G1708" s="8">
        <v>0</v>
      </c>
      <c r="I1708" s="1">
        <v>0</v>
      </c>
      <c r="J1708" s="9">
        <v>0</v>
      </c>
      <c r="K1708" s="2">
        <v>1</v>
      </c>
      <c r="L1708" s="8">
        <v>0</v>
      </c>
      <c r="N1708" s="1">
        <f t="shared" ref="N1708" si="9865">D1708*I1705+F1708*I1708-E1708*J1705-G1708*J1708</f>
        <v>0</v>
      </c>
      <c r="O1708" s="9">
        <f t="shared" ref="O1708" si="9866">(D1708*J1705+E1708*I1705+F1708*J1708+G1708*I1708)</f>
        <v>2.7655448000000002</v>
      </c>
      <c r="P1708" s="2">
        <f t="shared" ref="P1708" si="9867">D1708*K1705+F1708*K1708-E1708*L1705-G1708*L1708</f>
        <v>3.1618636216370022</v>
      </c>
      <c r="Q1708" s="8">
        <f t="shared" ref="Q1708" si="9868">(D1708*L1705+E1708*K1705+F1708*L1708+G1708*K1708)</f>
        <v>0</v>
      </c>
      <c r="S1708" s="1">
        <v>0</v>
      </c>
      <c r="T1708" s="8">
        <f t="shared" ref="T1708" si="9869">$T$9*$B1705</f>
        <v>5.9013352000000001</v>
      </c>
      <c r="U1708" s="2">
        <v>1</v>
      </c>
      <c r="V1708" s="8">
        <v>0</v>
      </c>
      <c r="X1708" s="1">
        <f t="shared" ref="X1708" si="9870">N1708*S1705+P1708*S1708-O1708*T1705-Q1708*T1708</f>
        <v>0</v>
      </c>
      <c r="Y1708" s="9">
        <f t="shared" ref="Y1708" si="9871">(N1708*T1705+O1708*S1705+P1708*T1708+Q1708*S1708)</f>
        <v>21.424761887965925</v>
      </c>
      <c r="Z1708" s="2">
        <f t="shared" ref="Z1708" si="9872">N1708*U1705+P1708*U1708-O1708*V1705-Q1708*V1708</f>
        <v>3.1618636216370022</v>
      </c>
      <c r="AA1708" s="8">
        <f t="shared" ref="AA1708" si="9873">(N1708*V1705+O1708*U1705+P1708*V1708+Q1708*U1708)</f>
        <v>0</v>
      </c>
      <c r="AB1708" s="22"/>
      <c r="AC1708" s="1">
        <v>0</v>
      </c>
      <c r="AD1708" s="9">
        <v>0</v>
      </c>
      <c r="AE1708" s="2">
        <v>1</v>
      </c>
      <c r="AF1708" s="8">
        <v>0</v>
      </c>
      <c r="AH1708" s="1">
        <f t="shared" ref="AH1708" si="9874">X1708*AC1705+Z1708*AC1708-Y1708*AD1705-AA1708*AD1708</f>
        <v>0</v>
      </c>
      <c r="AI1708" s="9">
        <f t="shared" ref="AI1708" si="9875">(X1708*AD1705+Y1708*AC1705+Z1708*AD1708+AA1708*AC1708)</f>
        <v>21.424761887965925</v>
      </c>
      <c r="AJ1708" s="2">
        <f t="shared" ref="AJ1708" si="9876">X1708*AE1705+Z1708*AE1708-Y1708*AF1705-AA1708*AF1708</f>
        <v>-81.598076627343872</v>
      </c>
      <c r="AK1708" s="8">
        <f t="shared" ref="AK1708" si="9877">(X1708*AF1705+Y1708*AE1705+Z1708*AF1708+AA1708*AE1708)</f>
        <v>0</v>
      </c>
      <c r="AM1708" s="20">
        <f t="shared" ref="AM1708" si="9878">1/$AN$9</f>
        <v>1</v>
      </c>
      <c r="AN1708" s="27">
        <v>0</v>
      </c>
      <c r="AO1708" s="21">
        <v>1</v>
      </c>
      <c r="AP1708" s="26">
        <v>0</v>
      </c>
      <c r="AR1708" s="1">
        <f t="shared" ref="AR1708" si="9879">AH1708*AM1705+AJ1708*AM1708-AI1708*AN1705-AK1708*AN1708</f>
        <v>-81.598076627343872</v>
      </c>
      <c r="AS1708" s="9">
        <f t="shared" ref="AS1708" si="9880">(AH1708*AN1705+AI1708*AM1705+AJ1708*AN1708+AK1708*AM1708)</f>
        <v>21.424761887965925</v>
      </c>
      <c r="AT1708" s="2">
        <f t="shared" ref="AT1708" si="9881">AH1708*AO1705+AJ1708*AO1708-AI1708*AP1705-AK1708*AP1708</f>
        <v>-81.598076627343872</v>
      </c>
      <c r="AU1708" s="8">
        <f t="shared" ref="AU1708" si="9882">(AH1708*AP1705+AI1708*AO1705+AJ1708*AP1708+AK1708*AO1708)</f>
        <v>0</v>
      </c>
      <c r="AW1708" s="49">
        <f t="shared" ref="AW1708" si="9883">(180/PI())*ATAN(-1*(AS1705/AR1705))</f>
        <v>-75.318900630133584</v>
      </c>
      <c r="AY1708" s="140">
        <f t="shared" ref="AY1708" si="9884">20*LOG(((1-(10^(AW1705/20)^2)*(1-((1-AY1705)/(1+AY1705))^2))^0.5))</f>
        <v>-1.5041833753978318E-3</v>
      </c>
      <c r="AZ1708" s="13"/>
      <c r="BA1708" s="36"/>
      <c r="BB1708" s="36"/>
      <c r="BC1708" s="36"/>
      <c r="BD1708" s="36"/>
    </row>
    <row r="1709" spans="2:56" ht="18.600000000000001" customHeight="1">
      <c r="AY1709" s="37"/>
    </row>
    <row r="1710" spans="2:56" ht="18.600000000000001" customHeight="1" thickBot="1">
      <c r="D1710" s="22" t="s">
        <v>60</v>
      </c>
      <c r="E1710" s="22"/>
      <c r="F1710" s="22"/>
      <c r="G1710" s="22"/>
      <c r="H1710" s="22"/>
      <c r="I1710" s="22" t="s">
        <v>61</v>
      </c>
      <c r="J1710" s="22"/>
      <c r="K1710" s="22"/>
      <c r="L1710" s="22"/>
      <c r="M1710" s="23"/>
      <c r="N1710" s="23"/>
      <c r="O1710" s="28" t="s">
        <v>62</v>
      </c>
      <c r="P1710" s="23"/>
      <c r="Q1710" s="23"/>
      <c r="R1710" s="23"/>
      <c r="S1710" s="22"/>
      <c r="T1710" s="22" t="s">
        <v>63</v>
      </c>
      <c r="U1710" s="23"/>
      <c r="V1710" s="23"/>
      <c r="W1710" s="23"/>
      <c r="X1710" s="23"/>
      <c r="Y1710" s="28" t="s">
        <v>64</v>
      </c>
      <c r="Z1710" s="23"/>
      <c r="AA1710" s="23"/>
      <c r="AB1710" s="23"/>
      <c r="AC1710" s="28" t="s">
        <v>65</v>
      </c>
      <c r="AD1710" s="22"/>
      <c r="AE1710" s="22"/>
      <c r="AF1710" s="22"/>
      <c r="AG1710" s="22"/>
      <c r="AH1710" s="23"/>
      <c r="AI1710" s="28" t="s">
        <v>66</v>
      </c>
      <c r="AJ1710" s="23"/>
      <c r="AK1710" s="23"/>
      <c r="AL1710" s="22"/>
      <c r="AM1710" s="28" t="s">
        <v>67</v>
      </c>
      <c r="AN1710" s="22"/>
      <c r="AO1710" s="23"/>
      <c r="AP1710" s="23"/>
      <c r="AQ1710" s="23"/>
      <c r="AR1710" s="23"/>
      <c r="AS1710" s="28" t="s">
        <v>68</v>
      </c>
      <c r="AT1710" s="23"/>
      <c r="AU1710" s="23"/>
    </row>
    <row r="1711" spans="2:56" ht="18.600000000000001" customHeight="1" thickBot="1">
      <c r="B1711" s="11"/>
      <c r="D1711" s="212" t="s">
        <v>69</v>
      </c>
      <c r="E1711" s="213"/>
      <c r="F1711" s="214" t="s">
        <v>70</v>
      </c>
      <c r="G1711" s="215"/>
      <c r="H1711" s="207"/>
      <c r="I1711" s="212" t="s">
        <v>71</v>
      </c>
      <c r="J1711" s="213"/>
      <c r="K1711" s="214" t="s">
        <v>72</v>
      </c>
      <c r="L1711" s="215"/>
      <c r="M1711" s="23"/>
      <c r="N1711" s="208" t="s">
        <v>73</v>
      </c>
      <c r="O1711" s="209"/>
      <c r="P1711" s="210" t="s">
        <v>74</v>
      </c>
      <c r="Q1711" s="211"/>
      <c r="R1711" s="23"/>
      <c r="S1711" s="212" t="s">
        <v>75</v>
      </c>
      <c r="T1711" s="213"/>
      <c r="U1711" s="214" t="s">
        <v>76</v>
      </c>
      <c r="V1711" s="215"/>
      <c r="W1711" s="22"/>
      <c r="X1711" s="208" t="s">
        <v>77</v>
      </c>
      <c r="Y1711" s="209"/>
      <c r="Z1711" s="210" t="s">
        <v>78</v>
      </c>
      <c r="AA1711" s="211"/>
      <c r="AB1711" s="22"/>
      <c r="AC1711" s="212" t="s">
        <v>79</v>
      </c>
      <c r="AD1711" s="213"/>
      <c r="AE1711" s="214" t="s">
        <v>80</v>
      </c>
      <c r="AF1711" s="215"/>
      <c r="AG1711" s="22"/>
      <c r="AH1711" s="208" t="s">
        <v>81</v>
      </c>
      <c r="AI1711" s="209"/>
      <c r="AJ1711" s="210" t="s">
        <v>82</v>
      </c>
      <c r="AK1711" s="211"/>
      <c r="AL1711" s="22"/>
      <c r="AM1711" s="212" t="s">
        <v>83</v>
      </c>
      <c r="AN1711" s="213"/>
      <c r="AO1711" s="214" t="s">
        <v>84</v>
      </c>
      <c r="AP1711" s="215"/>
      <c r="AQ1711" s="23"/>
      <c r="AR1711" s="208" t="s">
        <v>85</v>
      </c>
      <c r="AS1711" s="209"/>
      <c r="AT1711" s="210" t="s">
        <v>86</v>
      </c>
      <c r="AU1711" s="211"/>
      <c r="AW1711" s="29" t="s">
        <v>4</v>
      </c>
      <c r="AY1711" s="136" t="s">
        <v>46</v>
      </c>
      <c r="AZ1711" s="13"/>
      <c r="BA1711" s="36"/>
      <c r="BB1711" s="36"/>
      <c r="BC1711" s="36"/>
      <c r="BD1711" s="36"/>
    </row>
    <row r="1712" spans="2:56" ht="18.600000000000001" customHeight="1" thickTop="1" thickBot="1">
      <c r="B1712" s="40">
        <v>4.9000000000000004</v>
      </c>
      <c r="D1712" s="1">
        <v>1</v>
      </c>
      <c r="E1712" s="7">
        <v>0</v>
      </c>
      <c r="F1712" s="2">
        <v>0</v>
      </c>
      <c r="G1712" s="8">
        <v>0</v>
      </c>
      <c r="I1712" s="1">
        <v>1</v>
      </c>
      <c r="J1712" s="9">
        <v>0</v>
      </c>
      <c r="K1712" s="2">
        <v>0</v>
      </c>
      <c r="L1712" s="9">
        <f t="shared" ref="L1712" si="9885">IF(0=(1-$J$9*$K$9*$B1712^2),10^14,$B1712*$K$9/(1-$J$9*$K$9*$B1712^2))</f>
        <v>-0.7774717552832453</v>
      </c>
      <c r="N1712" s="1">
        <f t="shared" ref="N1712" si="9886">D1712*I1712+F1712*I1715-E1712*J1712-G1712*J1715</f>
        <v>1</v>
      </c>
      <c r="O1712" s="9">
        <f t="shared" ref="O1712" si="9887">(D1712*J1712+E1712*I1712+F1712*J1715+G1712*I1715)</f>
        <v>0</v>
      </c>
      <c r="P1712" s="2">
        <f t="shared" ref="P1712" si="9888">D1712*K1712+F1712*K1715-E1712*L1712-G1712*L1715</f>
        <v>0</v>
      </c>
      <c r="Q1712" s="8">
        <f t="shared" ref="Q1712" si="9889">(D1712*L1712+E1712*K1712+F1712*L1715+G1712*K1715)</f>
        <v>-0.7774717552832453</v>
      </c>
      <c r="S1712" s="1">
        <v>1</v>
      </c>
      <c r="T1712" s="7">
        <v>0</v>
      </c>
      <c r="U1712" s="2">
        <v>0</v>
      </c>
      <c r="V1712" s="8">
        <v>0</v>
      </c>
      <c r="X1712" s="1">
        <f t="shared" ref="X1712" si="9890">N1712*S1712+P1712*S1715-O1712*T1712-Q1712*T1715</f>
        <v>5.6069252128377318</v>
      </c>
      <c r="Y1712" s="9">
        <f t="shared" ref="Y1712" si="9891">(N1712*T1712+O1712*S1712+P1712*T1715+Q1712*S1715)</f>
        <v>0</v>
      </c>
      <c r="Z1712" s="2">
        <f t="shared" ref="Z1712" si="9892">N1712*U1712+P1712*U1715-O1712*V1712-Q1712*V1715</f>
        <v>0</v>
      </c>
      <c r="AA1712" s="8">
        <f t="shared" ref="AA1712" si="9893">(N1712*V1712+O1712*U1712+P1712*V1715+Q1712*U1715)</f>
        <v>-0.7774717552832453</v>
      </c>
      <c r="AB1712" s="22"/>
      <c r="AC1712" s="1">
        <v>1</v>
      </c>
      <c r="AD1712" s="9">
        <v>0</v>
      </c>
      <c r="AE1712" s="2">
        <v>0</v>
      </c>
      <c r="AF1712" s="9">
        <f t="shared" ref="AF1712" si="9894">$B1712*$AE$9</f>
        <v>3.9723810000000004</v>
      </c>
      <c r="AH1712" s="1">
        <f t="shared" ref="AH1712" si="9895">X1712*AC1712+Z1712*AC1715-Y1712*AD1712-AA1712*AD1715</f>
        <v>5.6069252128377318</v>
      </c>
      <c r="AI1712" s="9">
        <f t="shared" ref="AI1712" si="9896">(X1712*AD1712+Y1712*AC1712+Z1712*AD1715+AA1712*AC1715)</f>
        <v>0</v>
      </c>
      <c r="AJ1712" s="2">
        <f t="shared" ref="AJ1712" si="9897">X1712*AE1712+Z1712*AE1715-Y1712*AF1712-AA1712*AF1715</f>
        <v>0</v>
      </c>
      <c r="AK1712" s="8">
        <f t="shared" ref="AK1712" si="9898">(X1712*AF1712+Y1712*AE1712+Z1712*AF1715+AA1712*AE1715)</f>
        <v>21.49537142861432</v>
      </c>
      <c r="AM1712" s="18">
        <v>1</v>
      </c>
      <c r="AN1712" s="25">
        <v>0</v>
      </c>
      <c r="AO1712" s="14">
        <v>0</v>
      </c>
      <c r="AP1712" s="24">
        <v>0</v>
      </c>
      <c r="AR1712" s="1">
        <f t="shared" ref="AR1712" si="9899">AH1712*AM1712+AJ1712*AM1715-AI1712*AN1712-AK1712*AN1715</f>
        <v>5.6069252128377318</v>
      </c>
      <c r="AS1712" s="9">
        <f t="shared" ref="AS1712" si="9900">(AH1712*AN1712+AI1712*AM1712+AJ1712*AN1715+AK1712*AM1715)</f>
        <v>21.49537142861432</v>
      </c>
      <c r="AT1712" s="2">
        <f t="shared" ref="AT1712" si="9901">AH1712*AO1712+AJ1712*AO1715-AI1712*AP1712-AK1712*AP1715</f>
        <v>0</v>
      </c>
      <c r="AU1712" s="8">
        <f t="shared" ref="AU1712" si="9902">(AH1712*AP1712+AI1712*AO1712+AJ1712*AP1715+AK1712*AO1715)</f>
        <v>21.49537142861432</v>
      </c>
      <c r="AW1712" s="30">
        <f t="shared" ref="AW1712" si="9903">20*LOG(((1+$AN$9)/$AN$9)/((AR1712+AR1715)^2+(AS1712+AS1715)^2)^0.5)</f>
        <v>-32.855042622474926</v>
      </c>
      <c r="AY1712" s="137">
        <f t="shared" ref="AY1712" si="9904">((AR1712^2+AS1712^2)^0.5)/((AR1715^2+AS1715^2)^0.5)</f>
        <v>0.26137416957839005</v>
      </c>
      <c r="AZ1712" s="13"/>
      <c r="BA1712" s="36"/>
      <c r="BB1712" s="36"/>
      <c r="BC1712" s="36"/>
      <c r="BD1712" s="36"/>
    </row>
    <row r="1713" spans="2:56" ht="18.600000000000001" customHeight="1" thickBot="1">
      <c r="D1713" s="3"/>
      <c r="G1713" s="4"/>
      <c r="I1713" s="3"/>
      <c r="L1713" s="4"/>
      <c r="N1713" s="3"/>
      <c r="Q1713" s="4"/>
      <c r="S1713" s="3"/>
      <c r="V1713" s="4"/>
      <c r="X1713" s="3"/>
      <c r="AA1713" s="4"/>
      <c r="AC1713" s="3"/>
      <c r="AF1713" s="4"/>
      <c r="AH1713" s="3"/>
      <c r="AK1713" s="4"/>
      <c r="AM1713" s="18"/>
      <c r="AN1713" s="14"/>
      <c r="AO1713" s="14"/>
      <c r="AP1713" s="19"/>
      <c r="AR1713" s="3"/>
      <c r="AU1713" s="4"/>
      <c r="AY1713" s="138"/>
      <c r="AZ1713" s="13"/>
      <c r="BA1713" s="36"/>
      <c r="BB1713" s="36"/>
      <c r="BC1713" s="36"/>
      <c r="BD1713" s="36"/>
    </row>
    <row r="1714" spans="2:56" ht="18.600000000000001" customHeight="1" thickBot="1">
      <c r="D1714" s="216" t="s">
        <v>87</v>
      </c>
      <c r="E1714" s="217"/>
      <c r="F1714" s="218" t="s">
        <v>88</v>
      </c>
      <c r="G1714" s="219"/>
      <c r="H1714" s="207"/>
      <c r="I1714" s="216" t="s">
        <v>89</v>
      </c>
      <c r="J1714" s="217"/>
      <c r="K1714" s="218" t="s">
        <v>90</v>
      </c>
      <c r="L1714" s="219"/>
      <c r="N1714" s="208" t="s">
        <v>7</v>
      </c>
      <c r="O1714" s="209"/>
      <c r="P1714" s="210" t="s">
        <v>8</v>
      </c>
      <c r="Q1714" s="211"/>
      <c r="S1714" s="216" t="s">
        <v>91</v>
      </c>
      <c r="T1714" s="217"/>
      <c r="U1714" s="218" t="s">
        <v>92</v>
      </c>
      <c r="V1714" s="219"/>
      <c r="W1714" s="22"/>
      <c r="X1714" s="208" t="s">
        <v>93</v>
      </c>
      <c r="Y1714" s="209"/>
      <c r="Z1714" s="210" t="s">
        <v>94</v>
      </c>
      <c r="AA1714" s="211"/>
      <c r="AB1714" s="22"/>
      <c r="AC1714" s="216" t="s">
        <v>3</v>
      </c>
      <c r="AD1714" s="217"/>
      <c r="AE1714" s="218" t="s">
        <v>2</v>
      </c>
      <c r="AF1714" s="219"/>
      <c r="AG1714" s="22"/>
      <c r="AH1714" s="208" t="s">
        <v>95</v>
      </c>
      <c r="AI1714" s="209"/>
      <c r="AJ1714" s="210" t="s">
        <v>96</v>
      </c>
      <c r="AK1714" s="211"/>
      <c r="AL1714" s="22"/>
      <c r="AM1714" s="216" t="s">
        <v>97</v>
      </c>
      <c r="AN1714" s="217"/>
      <c r="AO1714" s="218" t="s">
        <v>98</v>
      </c>
      <c r="AP1714" s="219"/>
      <c r="AR1714" s="208" t="s">
        <v>99</v>
      </c>
      <c r="AS1714" s="209"/>
      <c r="AT1714" s="210" t="s">
        <v>100</v>
      </c>
      <c r="AU1714" s="211"/>
      <c r="AW1714" s="48" t="s">
        <v>10</v>
      </c>
      <c r="AY1714" s="139" t="s">
        <v>47</v>
      </c>
      <c r="AZ1714" s="13"/>
      <c r="BA1714" s="36"/>
      <c r="BB1714" s="36"/>
      <c r="BC1714" s="36"/>
      <c r="BD1714" s="36"/>
    </row>
    <row r="1715" spans="2:56" ht="18.600000000000001" customHeight="1" thickTop="1" thickBot="1">
      <c r="D1715" s="1">
        <v>0</v>
      </c>
      <c r="E1715" s="8">
        <f t="shared" ref="E1715" si="9905">$E$9*$B1712</f>
        <v>2.7768790000000005</v>
      </c>
      <c r="F1715" s="2">
        <v>1</v>
      </c>
      <c r="G1715" s="8">
        <v>0</v>
      </c>
      <c r="I1715" s="1">
        <v>0</v>
      </c>
      <c r="J1715" s="9">
        <v>0</v>
      </c>
      <c r="K1715" s="2">
        <v>1</v>
      </c>
      <c r="L1715" s="8">
        <v>0</v>
      </c>
      <c r="N1715" s="1">
        <f t="shared" ref="N1715" si="9906">D1715*I1712+F1715*I1715-E1715*J1712-G1715*J1715</f>
        <v>0</v>
      </c>
      <c r="O1715" s="9">
        <f t="shared" ref="O1715" si="9907">(D1715*J1712+E1715*I1712+F1715*J1715+G1715*I1715)</f>
        <v>2.7768790000000005</v>
      </c>
      <c r="P1715" s="2">
        <f t="shared" ref="P1715" si="9908">D1715*K1712+F1715*K1715-E1715*L1712-G1715*L1715</f>
        <v>3.1589449903391835</v>
      </c>
      <c r="Q1715" s="8">
        <f t="shared" ref="Q1715" si="9909">(D1715*L1712+E1715*K1712+F1715*L1715+G1715*K1715)</f>
        <v>0</v>
      </c>
      <c r="S1715" s="1">
        <v>0</v>
      </c>
      <c r="T1715" s="8">
        <f t="shared" ref="T1715" si="9910">$T$9*$B1712</f>
        <v>5.9255210000000007</v>
      </c>
      <c r="U1715" s="2">
        <v>1</v>
      </c>
      <c r="V1715" s="8">
        <v>0</v>
      </c>
      <c r="X1715" s="1">
        <f t="shared" ref="X1715" si="9911">N1715*S1712+P1715*S1715-O1715*T1712-Q1715*T1715</f>
        <v>0</v>
      </c>
      <c r="Y1715" s="9">
        <f t="shared" ref="Y1715" si="9912">(N1715*T1712+O1715*S1712+P1715*T1715+Q1715*S1715)</f>
        <v>21.495273878099631</v>
      </c>
      <c r="Z1715" s="2">
        <f t="shared" ref="Z1715" si="9913">N1715*U1712+P1715*U1715-O1715*V1712-Q1715*V1715</f>
        <v>3.1589449903391835</v>
      </c>
      <c r="AA1715" s="8">
        <f t="shared" ref="AA1715" si="9914">(N1715*V1712+O1715*U1712+P1715*V1715+Q1715*U1715)</f>
        <v>0</v>
      </c>
      <c r="AB1715" s="22"/>
      <c r="AC1715" s="1">
        <v>0</v>
      </c>
      <c r="AD1715" s="9">
        <v>0</v>
      </c>
      <c r="AE1715" s="2">
        <v>1</v>
      </c>
      <c r="AF1715" s="8">
        <v>0</v>
      </c>
      <c r="AH1715" s="1">
        <f t="shared" ref="AH1715" si="9915">X1715*AC1712+Z1715*AC1715-Y1715*AD1712-AA1715*AD1715</f>
        <v>0</v>
      </c>
      <c r="AI1715" s="9">
        <f t="shared" ref="AI1715" si="9916">(X1715*AD1712+Y1715*AC1712+Z1715*AD1715+AA1715*AC1715)</f>
        <v>21.495273878099631</v>
      </c>
      <c r="AJ1715" s="2">
        <f t="shared" ref="AJ1715" si="9917">X1715*AE1712+Z1715*AE1715-Y1715*AF1712-AA1715*AF1715</f>
        <v>-82.228472552820122</v>
      </c>
      <c r="AK1715" s="8">
        <f t="shared" ref="AK1715" si="9918">(X1715*AF1712+Y1715*AE1712+Z1715*AF1715+AA1715*AE1715)</f>
        <v>0</v>
      </c>
      <c r="AM1715" s="20">
        <f t="shared" ref="AM1715" si="9919">1/$AN$9</f>
        <v>1</v>
      </c>
      <c r="AN1715" s="27">
        <v>0</v>
      </c>
      <c r="AO1715" s="21">
        <v>1</v>
      </c>
      <c r="AP1715" s="26">
        <v>0</v>
      </c>
      <c r="AR1715" s="1">
        <f t="shared" ref="AR1715" si="9920">AH1715*AM1712+AJ1715*AM1715-AI1715*AN1712-AK1715*AN1715</f>
        <v>-82.228472552820122</v>
      </c>
      <c r="AS1715" s="9">
        <f t="shared" ref="AS1715" si="9921">(AH1715*AN1712+AI1715*AM1712+AJ1715*AN1715+AK1715*AM1715)</f>
        <v>21.495273878099631</v>
      </c>
      <c r="AT1715" s="2">
        <f t="shared" ref="AT1715" si="9922">AH1715*AO1712+AJ1715*AO1715-AI1715*AP1712-AK1715*AP1715</f>
        <v>-82.228472552820122</v>
      </c>
      <c r="AU1715" s="8">
        <f t="shared" ref="AU1715" si="9923">(AH1715*AP1712+AI1715*AO1712+AJ1715*AP1715+AK1715*AO1715)</f>
        <v>0</v>
      </c>
      <c r="AW1715" s="49">
        <f t="shared" ref="AW1715" si="9924">(180/PI())*ATAN(-1*(AS1712/AR1712))</f>
        <v>-75.380531040157393</v>
      </c>
      <c r="AY1715" s="140">
        <f t="shared" ref="AY1715" si="9925">20*LOG(((1-(10^(AW1712/20)^2)*(1-((1-AY1712)/(1+AY1712))^2))^0.5))</f>
        <v>-1.4790702142943978E-3</v>
      </c>
      <c r="AZ1715" s="13"/>
      <c r="BA1715" s="36"/>
      <c r="BB1715" s="36"/>
      <c r="BC1715" s="36"/>
      <c r="BD1715" s="36"/>
    </row>
    <row r="1716" spans="2:56" ht="18.600000000000001" customHeight="1">
      <c r="AY1716" s="37"/>
    </row>
    <row r="1717" spans="2:56" ht="18.600000000000001" customHeight="1" thickBot="1">
      <c r="D1717" s="22" t="s">
        <v>60</v>
      </c>
      <c r="E1717" s="22"/>
      <c r="F1717" s="22"/>
      <c r="G1717" s="22"/>
      <c r="H1717" s="22"/>
      <c r="I1717" s="22" t="s">
        <v>61</v>
      </c>
      <c r="J1717" s="22"/>
      <c r="K1717" s="22"/>
      <c r="L1717" s="22"/>
      <c r="M1717" s="23"/>
      <c r="N1717" s="23"/>
      <c r="O1717" s="28" t="s">
        <v>62</v>
      </c>
      <c r="P1717" s="23"/>
      <c r="Q1717" s="23"/>
      <c r="R1717" s="23"/>
      <c r="S1717" s="22"/>
      <c r="T1717" s="22" t="s">
        <v>63</v>
      </c>
      <c r="U1717" s="23"/>
      <c r="V1717" s="23"/>
      <c r="W1717" s="23"/>
      <c r="X1717" s="23"/>
      <c r="Y1717" s="28" t="s">
        <v>64</v>
      </c>
      <c r="Z1717" s="23"/>
      <c r="AA1717" s="23"/>
      <c r="AB1717" s="23"/>
      <c r="AC1717" s="28" t="s">
        <v>65</v>
      </c>
      <c r="AD1717" s="22"/>
      <c r="AE1717" s="22"/>
      <c r="AF1717" s="22"/>
      <c r="AG1717" s="22"/>
      <c r="AH1717" s="23"/>
      <c r="AI1717" s="28" t="s">
        <v>66</v>
      </c>
      <c r="AJ1717" s="23"/>
      <c r="AK1717" s="23"/>
      <c r="AL1717" s="22"/>
      <c r="AM1717" s="28" t="s">
        <v>67</v>
      </c>
      <c r="AN1717" s="22"/>
      <c r="AO1717" s="23"/>
      <c r="AP1717" s="23"/>
      <c r="AQ1717" s="23"/>
      <c r="AR1717" s="23"/>
      <c r="AS1717" s="28" t="s">
        <v>68</v>
      </c>
      <c r="AT1717" s="23"/>
      <c r="AU1717" s="23"/>
    </row>
    <row r="1718" spans="2:56" ht="18.600000000000001" customHeight="1" thickBot="1">
      <c r="B1718" s="11"/>
      <c r="D1718" s="212" t="s">
        <v>69</v>
      </c>
      <c r="E1718" s="213"/>
      <c r="F1718" s="214" t="s">
        <v>70</v>
      </c>
      <c r="G1718" s="215"/>
      <c r="H1718" s="207"/>
      <c r="I1718" s="212" t="s">
        <v>71</v>
      </c>
      <c r="J1718" s="213"/>
      <c r="K1718" s="214" t="s">
        <v>72</v>
      </c>
      <c r="L1718" s="215"/>
      <c r="M1718" s="23"/>
      <c r="N1718" s="208" t="s">
        <v>73</v>
      </c>
      <c r="O1718" s="209"/>
      <c r="P1718" s="210" t="s">
        <v>74</v>
      </c>
      <c r="Q1718" s="211"/>
      <c r="R1718" s="23"/>
      <c r="S1718" s="212" t="s">
        <v>75</v>
      </c>
      <c r="T1718" s="213"/>
      <c r="U1718" s="214" t="s">
        <v>76</v>
      </c>
      <c r="V1718" s="215"/>
      <c r="W1718" s="22"/>
      <c r="X1718" s="208" t="s">
        <v>77</v>
      </c>
      <c r="Y1718" s="209"/>
      <c r="Z1718" s="210" t="s">
        <v>78</v>
      </c>
      <c r="AA1718" s="211"/>
      <c r="AB1718" s="22"/>
      <c r="AC1718" s="212" t="s">
        <v>79</v>
      </c>
      <c r="AD1718" s="213"/>
      <c r="AE1718" s="214" t="s">
        <v>80</v>
      </c>
      <c r="AF1718" s="215"/>
      <c r="AG1718" s="22"/>
      <c r="AH1718" s="208" t="s">
        <v>81</v>
      </c>
      <c r="AI1718" s="209"/>
      <c r="AJ1718" s="210" t="s">
        <v>82</v>
      </c>
      <c r="AK1718" s="211"/>
      <c r="AL1718" s="22"/>
      <c r="AM1718" s="212" t="s">
        <v>83</v>
      </c>
      <c r="AN1718" s="213"/>
      <c r="AO1718" s="214" t="s">
        <v>84</v>
      </c>
      <c r="AP1718" s="215"/>
      <c r="AQ1718" s="23"/>
      <c r="AR1718" s="208" t="s">
        <v>85</v>
      </c>
      <c r="AS1718" s="209"/>
      <c r="AT1718" s="210" t="s">
        <v>86</v>
      </c>
      <c r="AU1718" s="211"/>
      <c r="AW1718" s="29" t="s">
        <v>4</v>
      </c>
      <c r="AY1718" s="136" t="s">
        <v>46</v>
      </c>
      <c r="AZ1718" s="13"/>
      <c r="BA1718" s="36"/>
      <c r="BB1718" s="36"/>
      <c r="BC1718" s="36"/>
      <c r="BD1718" s="36"/>
    </row>
    <row r="1719" spans="2:56" ht="18.600000000000001" customHeight="1" thickTop="1" thickBot="1">
      <c r="B1719" s="40">
        <v>4.92</v>
      </c>
      <c r="D1719" s="1">
        <v>1</v>
      </c>
      <c r="E1719" s="7">
        <v>0</v>
      </c>
      <c r="F1719" s="2">
        <v>0</v>
      </c>
      <c r="G1719" s="8">
        <v>0</v>
      </c>
      <c r="I1719" s="1">
        <v>1</v>
      </c>
      <c r="J1719" s="9">
        <v>0</v>
      </c>
      <c r="K1719" s="2">
        <v>0</v>
      </c>
      <c r="L1719" s="9">
        <f t="shared" ref="L1719" si="9926">IF(0=(1-$J$9*$K$9*$B1719^2),10^14,$B1719*$K$9/(1-$J$9*$K$9*$B1719^2))</f>
        <v>-0.77328003710169069</v>
      </c>
      <c r="N1719" s="1">
        <f t="shared" ref="N1719" si="9927">D1719*I1719+F1719*I1722-E1719*J1719-G1719*J1722</f>
        <v>1</v>
      </c>
      <c r="O1719" s="9">
        <f t="shared" ref="O1719" si="9928">(D1719*J1719+E1719*I1719+F1719*J1722+G1719*I1722)</f>
        <v>0</v>
      </c>
      <c r="P1719" s="2">
        <f t="shared" ref="P1719" si="9929">D1719*K1719+F1719*K1722-E1719*L1719-G1719*L1722</f>
        <v>0</v>
      </c>
      <c r="Q1719" s="8">
        <f t="shared" ref="Q1719" si="9930">(D1719*L1719+E1719*K1719+F1719*L1722+G1719*K1722)</f>
        <v>-0.77328003710169069</v>
      </c>
      <c r="S1719" s="1">
        <v>1</v>
      </c>
      <c r="T1719" s="7">
        <v>0</v>
      </c>
      <c r="U1719" s="2">
        <v>0</v>
      </c>
      <c r="V1719" s="8">
        <v>0</v>
      </c>
      <c r="X1719" s="1">
        <f t="shared" ref="X1719" si="9931">N1719*S1719+P1719*S1722-O1719*T1719-Q1719*T1722</f>
        <v>5.6007894950481809</v>
      </c>
      <c r="Y1719" s="9">
        <f t="shared" ref="Y1719" si="9932">(N1719*T1719+O1719*S1719+P1719*T1722+Q1719*S1722)</f>
        <v>0</v>
      </c>
      <c r="Z1719" s="2">
        <f t="shared" ref="Z1719" si="9933">N1719*U1719+P1719*U1722-O1719*V1719-Q1719*V1722</f>
        <v>0</v>
      </c>
      <c r="AA1719" s="8">
        <f t="shared" ref="AA1719" si="9934">(N1719*V1719+O1719*U1719+P1719*V1722+Q1719*U1722)</f>
        <v>-0.77328003710169069</v>
      </c>
      <c r="AB1719" s="22"/>
      <c r="AC1719" s="1">
        <v>1</v>
      </c>
      <c r="AD1719" s="9">
        <v>0</v>
      </c>
      <c r="AE1719" s="2">
        <v>0</v>
      </c>
      <c r="AF1719" s="9">
        <f t="shared" ref="AF1719" si="9935">$B1719*$AE$9</f>
        <v>3.9885948</v>
      </c>
      <c r="AH1719" s="1">
        <f t="shared" ref="AH1719" si="9936">X1719*AC1719+Z1719*AC1722-Y1719*AD1719-AA1719*AD1722</f>
        <v>5.6007894950481809</v>
      </c>
      <c r="AI1719" s="9">
        <f t="shared" ref="AI1719" si="9937">(X1719*AD1719+Y1719*AC1719+Z1719*AD1722+AA1719*AC1722)</f>
        <v>0</v>
      </c>
      <c r="AJ1719" s="2">
        <f t="shared" ref="AJ1719" si="9938">X1719*AE1719+Z1719*AE1722-Y1719*AF1719-AA1719*AF1722</f>
        <v>0</v>
      </c>
      <c r="AK1719" s="8">
        <f t="shared" ref="AK1719" si="9939">(X1719*AF1719+Y1719*AE1719+Z1719*AF1722+AA1719*AE1722)</f>
        <v>21.565999818742107</v>
      </c>
      <c r="AM1719" s="18">
        <v>1</v>
      </c>
      <c r="AN1719" s="25">
        <v>0</v>
      </c>
      <c r="AO1719" s="14">
        <v>0</v>
      </c>
      <c r="AP1719" s="24">
        <v>0</v>
      </c>
      <c r="AR1719" s="1">
        <f t="shared" ref="AR1719" si="9940">AH1719*AM1719+AJ1719*AM1722-AI1719*AN1719-AK1719*AN1722</f>
        <v>5.6007894950481809</v>
      </c>
      <c r="AS1719" s="9">
        <f t="shared" ref="AS1719" si="9941">(AH1719*AN1719+AI1719*AM1719+AJ1719*AN1722+AK1719*AM1722)</f>
        <v>21.565999818742107</v>
      </c>
      <c r="AT1719" s="2">
        <f t="shared" ref="AT1719" si="9942">AH1719*AO1719+AJ1719*AO1722-AI1719*AP1719-AK1719*AP1722</f>
        <v>0</v>
      </c>
      <c r="AU1719" s="8">
        <f t="shared" ref="AU1719" si="9943">(AH1719*AP1719+AI1719*AO1719+AJ1719*AP1722+AK1719*AO1722)</f>
        <v>21.565999818742107</v>
      </c>
      <c r="AW1719" s="30">
        <f t="shared" ref="AW1719" si="9944">20*LOG(((1+$AN$9)/$AN$9)/((AR1719+AR1722)^2+(AS1719+AS1722)^2)^0.5)</f>
        <v>-32.916790252351667</v>
      </c>
      <c r="AY1719" s="137">
        <f t="shared" ref="AY1719" si="9945">((AR1719^2+AS1719^2)^0.5)/((AR1722^2+AS1722^2)^0.5)</f>
        <v>0.2602299208009794</v>
      </c>
      <c r="AZ1719" s="13"/>
      <c r="BA1719" s="36"/>
      <c r="BB1719" s="36"/>
      <c r="BC1719" s="36"/>
      <c r="BD1719" s="36"/>
    </row>
    <row r="1720" spans="2:56" ht="18.600000000000001" customHeight="1" thickBot="1">
      <c r="D1720" s="3"/>
      <c r="G1720" s="4"/>
      <c r="I1720" s="3"/>
      <c r="L1720" s="4"/>
      <c r="N1720" s="3"/>
      <c r="Q1720" s="4"/>
      <c r="S1720" s="3"/>
      <c r="V1720" s="4"/>
      <c r="X1720" s="3"/>
      <c r="AA1720" s="4"/>
      <c r="AC1720" s="3"/>
      <c r="AF1720" s="4"/>
      <c r="AH1720" s="3"/>
      <c r="AK1720" s="4"/>
      <c r="AM1720" s="18"/>
      <c r="AN1720" s="14"/>
      <c r="AO1720" s="14"/>
      <c r="AP1720" s="19"/>
      <c r="AR1720" s="3"/>
      <c r="AU1720" s="4"/>
      <c r="AY1720" s="138"/>
      <c r="AZ1720" s="13"/>
      <c r="BA1720" s="36"/>
      <c r="BB1720" s="36"/>
      <c r="BC1720" s="36"/>
      <c r="BD1720" s="36"/>
    </row>
    <row r="1721" spans="2:56" ht="18.600000000000001" customHeight="1" thickBot="1">
      <c r="D1721" s="216" t="s">
        <v>87</v>
      </c>
      <c r="E1721" s="217"/>
      <c r="F1721" s="218" t="s">
        <v>88</v>
      </c>
      <c r="G1721" s="219"/>
      <c r="H1721" s="207"/>
      <c r="I1721" s="216" t="s">
        <v>89</v>
      </c>
      <c r="J1721" s="217"/>
      <c r="K1721" s="218" t="s">
        <v>90</v>
      </c>
      <c r="L1721" s="219"/>
      <c r="N1721" s="208" t="s">
        <v>7</v>
      </c>
      <c r="O1721" s="209"/>
      <c r="P1721" s="210" t="s">
        <v>8</v>
      </c>
      <c r="Q1721" s="211"/>
      <c r="S1721" s="216" t="s">
        <v>91</v>
      </c>
      <c r="T1721" s="217"/>
      <c r="U1721" s="218" t="s">
        <v>92</v>
      </c>
      <c r="V1721" s="219"/>
      <c r="W1721" s="22"/>
      <c r="X1721" s="208" t="s">
        <v>93</v>
      </c>
      <c r="Y1721" s="209"/>
      <c r="Z1721" s="210" t="s">
        <v>94</v>
      </c>
      <c r="AA1721" s="211"/>
      <c r="AB1721" s="22"/>
      <c r="AC1721" s="216" t="s">
        <v>3</v>
      </c>
      <c r="AD1721" s="217"/>
      <c r="AE1721" s="218" t="s">
        <v>2</v>
      </c>
      <c r="AF1721" s="219"/>
      <c r="AG1721" s="22"/>
      <c r="AH1721" s="208" t="s">
        <v>95</v>
      </c>
      <c r="AI1721" s="209"/>
      <c r="AJ1721" s="210" t="s">
        <v>96</v>
      </c>
      <c r="AK1721" s="211"/>
      <c r="AL1721" s="22"/>
      <c r="AM1721" s="216" t="s">
        <v>97</v>
      </c>
      <c r="AN1721" s="217"/>
      <c r="AO1721" s="218" t="s">
        <v>98</v>
      </c>
      <c r="AP1721" s="219"/>
      <c r="AR1721" s="208" t="s">
        <v>99</v>
      </c>
      <c r="AS1721" s="209"/>
      <c r="AT1721" s="210" t="s">
        <v>100</v>
      </c>
      <c r="AU1721" s="211"/>
      <c r="AW1721" s="48" t="s">
        <v>10</v>
      </c>
      <c r="AY1721" s="139" t="s">
        <v>47</v>
      </c>
      <c r="AZ1721" s="13"/>
      <c r="BA1721" s="36"/>
      <c r="BB1721" s="36"/>
      <c r="BC1721" s="36"/>
      <c r="BD1721" s="36"/>
    </row>
    <row r="1722" spans="2:56" ht="18.600000000000001" customHeight="1" thickTop="1" thickBot="1">
      <c r="D1722" s="1">
        <v>0</v>
      </c>
      <c r="E1722" s="8">
        <f t="shared" ref="E1722" si="9946">$E$9*$B1719</f>
        <v>2.7882132000000004</v>
      </c>
      <c r="F1722" s="2">
        <v>1</v>
      </c>
      <c r="G1722" s="8">
        <v>0</v>
      </c>
      <c r="I1722" s="1">
        <v>0</v>
      </c>
      <c r="J1722" s="9">
        <v>0</v>
      </c>
      <c r="K1722" s="2">
        <v>1</v>
      </c>
      <c r="L1722" s="8">
        <v>0</v>
      </c>
      <c r="N1722" s="1">
        <f t="shared" ref="N1722" si="9947">D1722*I1719+F1722*I1722-E1722*J1719-G1722*J1722</f>
        <v>0</v>
      </c>
      <c r="O1722" s="9">
        <f t="shared" ref="O1722" si="9948">(D1722*J1719+E1722*I1719+F1722*J1722+G1722*I1722)</f>
        <v>2.7882132000000004</v>
      </c>
      <c r="P1722" s="2">
        <f t="shared" ref="P1722" si="9949">D1722*K1719+F1722*K1722-E1722*L1719-G1722*L1722</f>
        <v>3.156069606743424</v>
      </c>
      <c r="Q1722" s="8">
        <f t="shared" ref="Q1722" si="9950">(D1722*L1719+E1722*K1719+F1722*L1722+G1722*K1722)</f>
        <v>0</v>
      </c>
      <c r="S1722" s="1">
        <v>0</v>
      </c>
      <c r="T1722" s="8">
        <f t="shared" ref="T1722" si="9951">$T$9*$B1719</f>
        <v>5.9497067999999995</v>
      </c>
      <c r="U1722" s="2">
        <v>1</v>
      </c>
      <c r="V1722" s="8">
        <v>0</v>
      </c>
      <c r="X1722" s="1">
        <f t="shared" ref="X1722" si="9952">N1722*S1719+P1722*S1722-O1722*T1719-Q1722*T1722</f>
        <v>0</v>
      </c>
      <c r="Y1722" s="9">
        <f t="shared" ref="Y1722" si="9953">(N1722*T1719+O1722*S1719+P1722*T1722+Q1722*S1722)</f>
        <v>21.565902000514676</v>
      </c>
      <c r="Z1722" s="2">
        <f t="shared" ref="Z1722" si="9954">N1722*U1719+P1722*U1722-O1722*V1719-Q1722*V1722</f>
        <v>3.156069606743424</v>
      </c>
      <c r="AA1722" s="8">
        <f t="shared" ref="AA1722" si="9955">(N1722*V1719+O1722*U1719+P1722*V1722+Q1722*U1722)</f>
        <v>0</v>
      </c>
      <c r="AB1722" s="22"/>
      <c r="AC1722" s="1">
        <v>0</v>
      </c>
      <c r="AD1722" s="9">
        <v>0</v>
      </c>
      <c r="AE1722" s="2">
        <v>1</v>
      </c>
      <c r="AF1722" s="8">
        <v>0</v>
      </c>
      <c r="AH1722" s="1">
        <f t="shared" ref="AH1722" si="9956">X1722*AC1719+Z1722*AC1722-Y1722*AD1719-AA1722*AD1722</f>
        <v>0</v>
      </c>
      <c r="AI1722" s="9">
        <f t="shared" ref="AI1722" si="9957">(X1722*AD1719+Y1722*AC1719+Z1722*AD1722+AA1722*AC1722)</f>
        <v>21.565902000514676</v>
      </c>
      <c r="AJ1722" s="2">
        <f t="shared" ref="AJ1722" si="9958">X1722*AE1719+Z1722*AE1722-Y1722*AF1719-AA1722*AF1722</f>
        <v>-82.861574969819003</v>
      </c>
      <c r="AK1722" s="8">
        <f t="shared" ref="AK1722" si="9959">(X1722*AF1719+Y1722*AE1719+Z1722*AF1722+AA1722*AE1722)</f>
        <v>0</v>
      </c>
      <c r="AM1722" s="20">
        <f t="shared" ref="AM1722" si="9960">1/$AN$9</f>
        <v>1</v>
      </c>
      <c r="AN1722" s="27">
        <v>0</v>
      </c>
      <c r="AO1722" s="21">
        <v>1</v>
      </c>
      <c r="AP1722" s="26">
        <v>0</v>
      </c>
      <c r="AR1722" s="1">
        <f t="shared" ref="AR1722" si="9961">AH1722*AM1719+AJ1722*AM1722-AI1722*AN1719-AK1722*AN1722</f>
        <v>-82.861574969819003</v>
      </c>
      <c r="AS1722" s="9">
        <f t="shared" ref="AS1722" si="9962">(AH1722*AN1719+AI1722*AM1719+AJ1722*AN1722+AK1722*AM1722)</f>
        <v>21.565902000514676</v>
      </c>
      <c r="AT1722" s="2">
        <f t="shared" ref="AT1722" si="9963">AH1722*AO1719+AJ1722*AO1722-AI1722*AP1719-AK1722*AP1722</f>
        <v>-82.861574969819003</v>
      </c>
      <c r="AU1722" s="8">
        <f t="shared" ref="AU1722" si="9964">(AH1722*AP1719+AI1722*AO1719+AJ1722*AP1722+AK1722*AO1722)</f>
        <v>0</v>
      </c>
      <c r="AW1722" s="49">
        <f t="shared" ref="AW1722" si="9965">(180/PI())*ATAN(-1*(AS1719/AR1719))</f>
        <v>-75.44163807552988</v>
      </c>
      <c r="AY1722" s="140">
        <f t="shared" ref="AY1722" si="9966">20*LOG(((1-(10^(AW1719/20)^2)*(1-((1-AY1719)/(1+AY1719))^2))^0.5))</f>
        <v>-1.4544394767152839E-3</v>
      </c>
      <c r="AZ1722" s="13"/>
      <c r="BA1722" s="36"/>
      <c r="BB1722" s="36"/>
      <c r="BC1722" s="36"/>
      <c r="BD1722" s="36"/>
    </row>
    <row r="1723" spans="2:56" ht="18.600000000000001" customHeight="1">
      <c r="AY1723" s="37"/>
    </row>
    <row r="1724" spans="2:56" ht="18.600000000000001" customHeight="1" thickBot="1">
      <c r="D1724" s="22" t="s">
        <v>60</v>
      </c>
      <c r="E1724" s="22"/>
      <c r="F1724" s="22"/>
      <c r="G1724" s="22"/>
      <c r="H1724" s="22"/>
      <c r="I1724" s="22" t="s">
        <v>61</v>
      </c>
      <c r="J1724" s="22"/>
      <c r="K1724" s="22"/>
      <c r="L1724" s="22"/>
      <c r="M1724" s="23"/>
      <c r="N1724" s="23"/>
      <c r="O1724" s="28" t="s">
        <v>62</v>
      </c>
      <c r="P1724" s="23"/>
      <c r="Q1724" s="23"/>
      <c r="R1724" s="23"/>
      <c r="S1724" s="22"/>
      <c r="T1724" s="22" t="s">
        <v>63</v>
      </c>
      <c r="U1724" s="23"/>
      <c r="V1724" s="23"/>
      <c r="W1724" s="23"/>
      <c r="X1724" s="23"/>
      <c r="Y1724" s="28" t="s">
        <v>64</v>
      </c>
      <c r="Z1724" s="23"/>
      <c r="AA1724" s="23"/>
      <c r="AB1724" s="23"/>
      <c r="AC1724" s="28" t="s">
        <v>65</v>
      </c>
      <c r="AD1724" s="22"/>
      <c r="AE1724" s="22"/>
      <c r="AF1724" s="22"/>
      <c r="AG1724" s="22"/>
      <c r="AH1724" s="23"/>
      <c r="AI1724" s="28" t="s">
        <v>66</v>
      </c>
      <c r="AJ1724" s="23"/>
      <c r="AK1724" s="23"/>
      <c r="AL1724" s="22"/>
      <c r="AM1724" s="28" t="s">
        <v>67</v>
      </c>
      <c r="AN1724" s="22"/>
      <c r="AO1724" s="23"/>
      <c r="AP1724" s="23"/>
      <c r="AQ1724" s="23"/>
      <c r="AR1724" s="23"/>
      <c r="AS1724" s="28" t="s">
        <v>68</v>
      </c>
      <c r="AT1724" s="23"/>
      <c r="AU1724" s="23"/>
    </row>
    <row r="1725" spans="2:56" ht="18.600000000000001" customHeight="1" thickBot="1">
      <c r="B1725" s="11"/>
      <c r="D1725" s="212" t="s">
        <v>69</v>
      </c>
      <c r="E1725" s="213"/>
      <c r="F1725" s="214" t="s">
        <v>70</v>
      </c>
      <c r="G1725" s="215"/>
      <c r="H1725" s="207"/>
      <c r="I1725" s="212" t="s">
        <v>71</v>
      </c>
      <c r="J1725" s="213"/>
      <c r="K1725" s="214" t="s">
        <v>72</v>
      </c>
      <c r="L1725" s="215"/>
      <c r="M1725" s="23"/>
      <c r="N1725" s="208" t="s">
        <v>73</v>
      </c>
      <c r="O1725" s="209"/>
      <c r="P1725" s="210" t="s">
        <v>74</v>
      </c>
      <c r="Q1725" s="211"/>
      <c r="R1725" s="23"/>
      <c r="S1725" s="212" t="s">
        <v>75</v>
      </c>
      <c r="T1725" s="213"/>
      <c r="U1725" s="214" t="s">
        <v>76</v>
      </c>
      <c r="V1725" s="215"/>
      <c r="W1725" s="22"/>
      <c r="X1725" s="208" t="s">
        <v>77</v>
      </c>
      <c r="Y1725" s="209"/>
      <c r="Z1725" s="210" t="s">
        <v>78</v>
      </c>
      <c r="AA1725" s="211"/>
      <c r="AB1725" s="22"/>
      <c r="AC1725" s="212" t="s">
        <v>79</v>
      </c>
      <c r="AD1725" s="213"/>
      <c r="AE1725" s="214" t="s">
        <v>80</v>
      </c>
      <c r="AF1725" s="215"/>
      <c r="AG1725" s="22"/>
      <c r="AH1725" s="208" t="s">
        <v>81</v>
      </c>
      <c r="AI1725" s="209"/>
      <c r="AJ1725" s="210" t="s">
        <v>82</v>
      </c>
      <c r="AK1725" s="211"/>
      <c r="AL1725" s="22"/>
      <c r="AM1725" s="212" t="s">
        <v>83</v>
      </c>
      <c r="AN1725" s="213"/>
      <c r="AO1725" s="214" t="s">
        <v>84</v>
      </c>
      <c r="AP1725" s="215"/>
      <c r="AQ1725" s="23"/>
      <c r="AR1725" s="208" t="s">
        <v>85</v>
      </c>
      <c r="AS1725" s="209"/>
      <c r="AT1725" s="210" t="s">
        <v>86</v>
      </c>
      <c r="AU1725" s="211"/>
      <c r="AW1725" s="29" t="s">
        <v>4</v>
      </c>
      <c r="AY1725" s="136" t="s">
        <v>46</v>
      </c>
      <c r="AZ1725" s="13"/>
      <c r="BA1725" s="36"/>
      <c r="BB1725" s="36"/>
      <c r="BC1725" s="36"/>
      <c r="BD1725" s="36"/>
    </row>
    <row r="1726" spans="2:56" ht="18.600000000000001" customHeight="1" thickTop="1" thickBot="1">
      <c r="B1726" s="40">
        <v>4.9400000000000004</v>
      </c>
      <c r="D1726" s="1">
        <v>1</v>
      </c>
      <c r="E1726" s="7">
        <v>0</v>
      </c>
      <c r="F1726" s="2">
        <v>0</v>
      </c>
      <c r="G1726" s="8">
        <v>0</v>
      </c>
      <c r="I1726" s="1">
        <v>1</v>
      </c>
      <c r="J1726" s="9">
        <v>0</v>
      </c>
      <c r="K1726" s="2">
        <v>0</v>
      </c>
      <c r="L1726" s="9">
        <f t="shared" ref="L1726" si="9967">IF(0=(1-$J$9*$K$9*$B1726^2),10^14,$B1726*$K$9/(1-$J$9*$K$9*$B1726^2))</f>
        <v>-0.76913739222842192</v>
      </c>
      <c r="N1726" s="1">
        <f t="shared" ref="N1726" si="9968">D1726*I1726+F1726*I1729-E1726*J1726-G1726*J1729</f>
        <v>1</v>
      </c>
      <c r="O1726" s="9">
        <f t="shared" ref="O1726" si="9969">(D1726*J1726+E1726*I1726+F1726*J1729+G1726*I1729)</f>
        <v>0</v>
      </c>
      <c r="P1726" s="2">
        <f t="shared" ref="P1726" si="9970">D1726*K1726+F1726*K1729-E1726*L1726-G1726*L1729</f>
        <v>0</v>
      </c>
      <c r="Q1726" s="8">
        <f t="shared" ref="Q1726" si="9971">(D1726*L1726+E1726*K1726+F1726*L1729+G1726*K1729)</f>
        <v>-0.76913739222842192</v>
      </c>
      <c r="S1726" s="1">
        <v>1</v>
      </c>
      <c r="T1726" s="7">
        <v>0</v>
      </c>
      <c r="U1726" s="2">
        <v>0</v>
      </c>
      <c r="V1726" s="8">
        <v>0</v>
      </c>
      <c r="X1726" s="1">
        <f t="shared" ref="X1726" si="9972">N1726*S1726+P1726*S1729-O1726*T1726-Q1726*T1729</f>
        <v>5.5947441758166674</v>
      </c>
      <c r="Y1726" s="9">
        <f t="shared" ref="Y1726" si="9973">(N1726*T1726+O1726*S1726+P1726*T1729+Q1726*S1729)</f>
        <v>0</v>
      </c>
      <c r="Z1726" s="2">
        <f t="shared" ref="Z1726" si="9974">N1726*U1726+P1726*U1729-O1726*V1726-Q1726*V1729</f>
        <v>0</v>
      </c>
      <c r="AA1726" s="8">
        <f t="shared" ref="AA1726" si="9975">(N1726*V1726+O1726*U1726+P1726*V1729+Q1726*U1729)</f>
        <v>-0.76913739222842192</v>
      </c>
      <c r="AB1726" s="22"/>
      <c r="AC1726" s="1">
        <v>1</v>
      </c>
      <c r="AD1726" s="9">
        <v>0</v>
      </c>
      <c r="AE1726" s="2">
        <v>0</v>
      </c>
      <c r="AF1726" s="9">
        <f t="shared" ref="AF1726" si="9976">$B1726*$AE$9</f>
        <v>4.0048086000000005</v>
      </c>
      <c r="AH1726" s="1">
        <f t="shared" ref="AH1726" si="9977">X1726*AC1726+Z1726*AC1729-Y1726*AD1726-AA1726*AD1729</f>
        <v>5.5947441758166674</v>
      </c>
      <c r="AI1726" s="9">
        <f t="shared" ref="AI1726" si="9978">(X1726*AD1726+Y1726*AC1726+Z1726*AD1729+AA1726*AC1729)</f>
        <v>0</v>
      </c>
      <c r="AJ1726" s="2">
        <f t="shared" ref="AJ1726" si="9979">X1726*AE1726+Z1726*AE1729-Y1726*AF1726-AA1726*AF1729</f>
        <v>0</v>
      </c>
      <c r="AK1726" s="8">
        <f t="shared" ref="AK1726" si="9980">(X1726*AF1726+Y1726*AE1726+Z1726*AF1729+AA1726*AE1729)</f>
        <v>21.636742197882082</v>
      </c>
      <c r="AM1726" s="18">
        <v>1</v>
      </c>
      <c r="AN1726" s="25">
        <v>0</v>
      </c>
      <c r="AO1726" s="14">
        <v>0</v>
      </c>
      <c r="AP1726" s="24">
        <v>0</v>
      </c>
      <c r="AR1726" s="1">
        <f t="shared" ref="AR1726" si="9981">AH1726*AM1726+AJ1726*AM1729-AI1726*AN1726-AK1726*AN1729</f>
        <v>5.5947441758166674</v>
      </c>
      <c r="AS1726" s="9">
        <f t="shared" ref="AS1726" si="9982">(AH1726*AN1726+AI1726*AM1726+AJ1726*AN1729+AK1726*AM1729)</f>
        <v>21.636742197882082</v>
      </c>
      <c r="AT1726" s="2">
        <f t="shared" ref="AT1726" si="9983">AH1726*AO1726+AJ1726*AO1729-AI1726*AP1726-AK1726*AP1729</f>
        <v>0</v>
      </c>
      <c r="AU1726" s="8">
        <f t="shared" ref="AU1726" si="9984">(AH1726*AP1726+AI1726*AO1726+AJ1726*AP1729+AK1726*AO1729)</f>
        <v>21.636742197882082</v>
      </c>
      <c r="AW1726" s="30">
        <f t="shared" ref="AW1726" si="9985">20*LOG(((1+$AN$9)/$AN$9)/((AR1726+AR1729)^2+(AS1726+AS1729)^2)^0.5)</f>
        <v>-32.978374583799294</v>
      </c>
      <c r="AY1726" s="137">
        <f t="shared" ref="AY1726" si="9986">((AR1726^2+AS1726^2)^0.5)/((AR1729^2+AS1729^2)^0.5)</f>
        <v>0.25909599161446967</v>
      </c>
      <c r="AZ1726" s="13"/>
      <c r="BA1726" s="36"/>
      <c r="BB1726" s="36"/>
      <c r="BC1726" s="36"/>
      <c r="BD1726" s="36"/>
    </row>
    <row r="1727" spans="2:56" ht="18.600000000000001" customHeight="1" thickBot="1">
      <c r="D1727" s="3"/>
      <c r="G1727" s="4"/>
      <c r="I1727" s="3"/>
      <c r="L1727" s="4"/>
      <c r="N1727" s="3"/>
      <c r="Q1727" s="4"/>
      <c r="S1727" s="3"/>
      <c r="V1727" s="4"/>
      <c r="X1727" s="3"/>
      <c r="AA1727" s="4"/>
      <c r="AC1727" s="3"/>
      <c r="AF1727" s="4"/>
      <c r="AH1727" s="3"/>
      <c r="AK1727" s="4"/>
      <c r="AM1727" s="18"/>
      <c r="AN1727" s="14"/>
      <c r="AO1727" s="14"/>
      <c r="AP1727" s="19"/>
      <c r="AR1727" s="3"/>
      <c r="AU1727" s="4"/>
      <c r="AY1727" s="138"/>
      <c r="AZ1727" s="13"/>
      <c r="BA1727" s="36"/>
      <c r="BB1727" s="36"/>
      <c r="BC1727" s="36"/>
      <c r="BD1727" s="36"/>
    </row>
    <row r="1728" spans="2:56" ht="18.600000000000001" customHeight="1" thickBot="1">
      <c r="D1728" s="216" t="s">
        <v>87</v>
      </c>
      <c r="E1728" s="217"/>
      <c r="F1728" s="218" t="s">
        <v>88</v>
      </c>
      <c r="G1728" s="219"/>
      <c r="H1728" s="207"/>
      <c r="I1728" s="216" t="s">
        <v>89</v>
      </c>
      <c r="J1728" s="217"/>
      <c r="K1728" s="218" t="s">
        <v>90</v>
      </c>
      <c r="L1728" s="219"/>
      <c r="N1728" s="208" t="s">
        <v>7</v>
      </c>
      <c r="O1728" s="209"/>
      <c r="P1728" s="210" t="s">
        <v>8</v>
      </c>
      <c r="Q1728" s="211"/>
      <c r="S1728" s="216" t="s">
        <v>91</v>
      </c>
      <c r="T1728" s="217"/>
      <c r="U1728" s="218" t="s">
        <v>92</v>
      </c>
      <c r="V1728" s="219"/>
      <c r="W1728" s="22"/>
      <c r="X1728" s="208" t="s">
        <v>93</v>
      </c>
      <c r="Y1728" s="209"/>
      <c r="Z1728" s="210" t="s">
        <v>94</v>
      </c>
      <c r="AA1728" s="211"/>
      <c r="AB1728" s="22"/>
      <c r="AC1728" s="216" t="s">
        <v>3</v>
      </c>
      <c r="AD1728" s="217"/>
      <c r="AE1728" s="218" t="s">
        <v>2</v>
      </c>
      <c r="AF1728" s="219"/>
      <c r="AG1728" s="22"/>
      <c r="AH1728" s="208" t="s">
        <v>95</v>
      </c>
      <c r="AI1728" s="209"/>
      <c r="AJ1728" s="210" t="s">
        <v>96</v>
      </c>
      <c r="AK1728" s="211"/>
      <c r="AL1728" s="22"/>
      <c r="AM1728" s="216" t="s">
        <v>97</v>
      </c>
      <c r="AN1728" s="217"/>
      <c r="AO1728" s="218" t="s">
        <v>98</v>
      </c>
      <c r="AP1728" s="219"/>
      <c r="AR1728" s="208" t="s">
        <v>99</v>
      </c>
      <c r="AS1728" s="209"/>
      <c r="AT1728" s="210" t="s">
        <v>100</v>
      </c>
      <c r="AU1728" s="211"/>
      <c r="AW1728" s="48" t="s">
        <v>10</v>
      </c>
      <c r="AY1728" s="139" t="s">
        <v>47</v>
      </c>
      <c r="AZ1728" s="13"/>
      <c r="BA1728" s="36"/>
      <c r="BB1728" s="36"/>
      <c r="BC1728" s="36"/>
      <c r="BD1728" s="36"/>
    </row>
    <row r="1729" spans="2:56" ht="18.600000000000001" customHeight="1" thickTop="1" thickBot="1">
      <c r="D1729" s="1">
        <v>0</v>
      </c>
      <c r="E1729" s="8">
        <f t="shared" ref="E1729" si="9987">$E$9*$B1726</f>
        <v>2.7995474000000002</v>
      </c>
      <c r="F1729" s="2">
        <v>1</v>
      </c>
      <c r="G1729" s="8">
        <v>0</v>
      </c>
      <c r="I1729" s="1">
        <v>0</v>
      </c>
      <c r="J1729" s="9">
        <v>0</v>
      </c>
      <c r="K1729" s="2">
        <v>1</v>
      </c>
      <c r="L1729" s="8">
        <v>0</v>
      </c>
      <c r="N1729" s="1">
        <f t="shared" ref="N1729" si="9988">D1729*I1726+F1729*I1729-E1729*J1726-G1729*J1729</f>
        <v>0</v>
      </c>
      <c r="O1729" s="9">
        <f t="shared" ref="O1729" si="9989">(D1729*J1726+E1729*I1726+F1729*J1729+G1729*I1729)</f>
        <v>2.7995474000000002</v>
      </c>
      <c r="P1729" s="2">
        <f t="shared" ref="P1729" si="9990">D1729*K1726+F1729*K1729-E1729*L1726-G1729*L1729</f>
        <v>3.1532365866558592</v>
      </c>
      <c r="Q1729" s="8">
        <f t="shared" ref="Q1729" si="9991">(D1729*L1726+E1729*K1726+F1729*L1729+G1729*K1729)</f>
        <v>0</v>
      </c>
      <c r="S1729" s="1">
        <v>0</v>
      </c>
      <c r="T1729" s="8">
        <f t="shared" ref="T1729" si="9992">$T$9*$B1726</f>
        <v>5.9738926000000001</v>
      </c>
      <c r="U1729" s="2">
        <v>1</v>
      </c>
      <c r="V1729" s="8">
        <v>0</v>
      </c>
      <c r="X1729" s="1">
        <f t="shared" ref="X1729" si="9993">N1729*S1726+P1729*S1729-O1729*T1726-Q1729*T1729</f>
        <v>0</v>
      </c>
      <c r="Y1729" s="9">
        <f t="shared" ref="Y1729" si="9994">(N1729*T1726+O1729*S1726+P1729*T1729+Q1729*S1729)</f>
        <v>21.636644111072698</v>
      </c>
      <c r="Z1729" s="2">
        <f t="shared" ref="Z1729" si="9995">N1729*U1726+P1729*U1729-O1729*V1726-Q1729*V1729</f>
        <v>3.1532365866558592</v>
      </c>
      <c r="AA1729" s="8">
        <f t="shared" ref="AA1729" si="9996">(N1729*V1726+O1729*U1726+P1729*V1729+Q1729*U1729)</f>
        <v>0</v>
      </c>
      <c r="AB1729" s="22"/>
      <c r="AC1729" s="1">
        <v>0</v>
      </c>
      <c r="AD1729" s="9">
        <v>0</v>
      </c>
      <c r="AE1729" s="2">
        <v>1</v>
      </c>
      <c r="AF1729" s="8">
        <v>0</v>
      </c>
      <c r="AH1729" s="1">
        <f t="shared" ref="AH1729" si="9997">X1729*AC1726+Z1729*AC1729-Y1729*AD1726-AA1729*AD1729</f>
        <v>0</v>
      </c>
      <c r="AI1729" s="9">
        <f t="shared" ref="AI1729" si="9998">(X1729*AD1726+Y1729*AC1726+Z1729*AD1729+AA1729*AC1729)</f>
        <v>21.636644111072698</v>
      </c>
      <c r="AJ1729" s="2">
        <f t="shared" ref="AJ1729" si="9999">X1729*AE1726+Z1729*AE1729-Y1729*AF1726-AA1729*AF1729</f>
        <v>-83.497381824507443</v>
      </c>
      <c r="AK1729" s="8">
        <f t="shared" ref="AK1729" si="10000">(X1729*AF1726+Y1729*AE1726+Z1729*AF1729+AA1729*AE1729)</f>
        <v>0</v>
      </c>
      <c r="AM1729" s="20">
        <f t="shared" ref="AM1729" si="10001">1/$AN$9</f>
        <v>1</v>
      </c>
      <c r="AN1729" s="27">
        <v>0</v>
      </c>
      <c r="AO1729" s="21">
        <v>1</v>
      </c>
      <c r="AP1729" s="26">
        <v>0</v>
      </c>
      <c r="AR1729" s="1">
        <f t="shared" ref="AR1729" si="10002">AH1729*AM1726+AJ1729*AM1729-AI1729*AN1726-AK1729*AN1729</f>
        <v>-83.497381824507443</v>
      </c>
      <c r="AS1729" s="9">
        <f t="shared" ref="AS1729" si="10003">(AH1729*AN1726+AI1729*AM1726+AJ1729*AN1729+AK1729*AM1729)</f>
        <v>21.636644111072698</v>
      </c>
      <c r="AT1729" s="2">
        <f t="shared" ref="AT1729" si="10004">AH1729*AO1726+AJ1729*AO1729-AI1729*AP1726-AK1729*AP1729</f>
        <v>-83.497381824507443</v>
      </c>
      <c r="AU1729" s="8">
        <f t="shared" ref="AU1729" si="10005">(AH1729*AP1726+AI1729*AO1726+AJ1729*AP1729+AK1729*AO1729)</f>
        <v>0</v>
      </c>
      <c r="AW1729" s="49">
        <f t="shared" ref="AW1729" si="10006">(180/PI())*ATAN(-1*(AS1726/AR1726))</f>
        <v>-75.502228485828937</v>
      </c>
      <c r="AY1729" s="140">
        <f t="shared" ref="AY1729" si="10007">20*LOG(((1-(10^(AW1726/20)^2)*(1-((1-AY1726)/(1+AY1726))^2))^0.5))</f>
        <v>-1.4302809947617263E-3</v>
      </c>
      <c r="AZ1729" s="13"/>
      <c r="BA1729" s="36"/>
      <c r="BB1729" s="36"/>
      <c r="BC1729" s="36"/>
      <c r="BD1729" s="36"/>
    </row>
    <row r="1730" spans="2:56" ht="18.600000000000001" customHeight="1">
      <c r="AY1730" s="37"/>
    </row>
    <row r="1731" spans="2:56" ht="18.600000000000001" customHeight="1" thickBot="1">
      <c r="D1731" s="22" t="s">
        <v>60</v>
      </c>
      <c r="E1731" s="22"/>
      <c r="F1731" s="22"/>
      <c r="G1731" s="22"/>
      <c r="H1731" s="22"/>
      <c r="I1731" s="22" t="s">
        <v>61</v>
      </c>
      <c r="J1731" s="22"/>
      <c r="K1731" s="22"/>
      <c r="L1731" s="22"/>
      <c r="M1731" s="23"/>
      <c r="N1731" s="23"/>
      <c r="O1731" s="28" t="s">
        <v>62</v>
      </c>
      <c r="P1731" s="23"/>
      <c r="Q1731" s="23"/>
      <c r="R1731" s="23"/>
      <c r="S1731" s="22"/>
      <c r="T1731" s="22" t="s">
        <v>63</v>
      </c>
      <c r="U1731" s="23"/>
      <c r="V1731" s="23"/>
      <c r="W1731" s="23"/>
      <c r="X1731" s="23"/>
      <c r="Y1731" s="28" t="s">
        <v>64</v>
      </c>
      <c r="Z1731" s="23"/>
      <c r="AA1731" s="23"/>
      <c r="AB1731" s="23"/>
      <c r="AC1731" s="28" t="s">
        <v>65</v>
      </c>
      <c r="AD1731" s="22"/>
      <c r="AE1731" s="22"/>
      <c r="AF1731" s="22"/>
      <c r="AG1731" s="22"/>
      <c r="AH1731" s="23"/>
      <c r="AI1731" s="28" t="s">
        <v>66</v>
      </c>
      <c r="AJ1731" s="23"/>
      <c r="AK1731" s="23"/>
      <c r="AL1731" s="22"/>
      <c r="AM1731" s="28" t="s">
        <v>67</v>
      </c>
      <c r="AN1731" s="22"/>
      <c r="AO1731" s="23"/>
      <c r="AP1731" s="23"/>
      <c r="AQ1731" s="23"/>
      <c r="AR1731" s="23"/>
      <c r="AS1731" s="28" t="s">
        <v>68</v>
      </c>
      <c r="AT1731" s="23"/>
      <c r="AU1731" s="23"/>
    </row>
    <row r="1732" spans="2:56" ht="18.600000000000001" customHeight="1" thickBot="1">
      <c r="B1732" s="11"/>
      <c r="D1732" s="212" t="s">
        <v>69</v>
      </c>
      <c r="E1732" s="213"/>
      <c r="F1732" s="214" t="s">
        <v>70</v>
      </c>
      <c r="G1732" s="215"/>
      <c r="H1732" s="207"/>
      <c r="I1732" s="212" t="s">
        <v>71</v>
      </c>
      <c r="J1732" s="213"/>
      <c r="K1732" s="214" t="s">
        <v>72</v>
      </c>
      <c r="L1732" s="215"/>
      <c r="M1732" s="23"/>
      <c r="N1732" s="208" t="s">
        <v>73</v>
      </c>
      <c r="O1732" s="209"/>
      <c r="P1732" s="210" t="s">
        <v>74</v>
      </c>
      <c r="Q1732" s="211"/>
      <c r="R1732" s="23"/>
      <c r="S1732" s="212" t="s">
        <v>75</v>
      </c>
      <c r="T1732" s="213"/>
      <c r="U1732" s="214" t="s">
        <v>76</v>
      </c>
      <c r="V1732" s="215"/>
      <c r="W1732" s="22"/>
      <c r="X1732" s="208" t="s">
        <v>77</v>
      </c>
      <c r="Y1732" s="209"/>
      <c r="Z1732" s="210" t="s">
        <v>78</v>
      </c>
      <c r="AA1732" s="211"/>
      <c r="AB1732" s="22"/>
      <c r="AC1732" s="212" t="s">
        <v>79</v>
      </c>
      <c r="AD1732" s="213"/>
      <c r="AE1732" s="214" t="s">
        <v>80</v>
      </c>
      <c r="AF1732" s="215"/>
      <c r="AG1732" s="22"/>
      <c r="AH1732" s="208" t="s">
        <v>81</v>
      </c>
      <c r="AI1732" s="209"/>
      <c r="AJ1732" s="210" t="s">
        <v>82</v>
      </c>
      <c r="AK1732" s="211"/>
      <c r="AL1732" s="22"/>
      <c r="AM1732" s="212" t="s">
        <v>83</v>
      </c>
      <c r="AN1732" s="213"/>
      <c r="AO1732" s="214" t="s">
        <v>84</v>
      </c>
      <c r="AP1732" s="215"/>
      <c r="AQ1732" s="23"/>
      <c r="AR1732" s="208" t="s">
        <v>85</v>
      </c>
      <c r="AS1732" s="209"/>
      <c r="AT1732" s="210" t="s">
        <v>86</v>
      </c>
      <c r="AU1732" s="211"/>
      <c r="AW1732" s="29" t="s">
        <v>4</v>
      </c>
      <c r="AY1732" s="136" t="s">
        <v>46</v>
      </c>
      <c r="AZ1732" s="13"/>
      <c r="BA1732" s="36"/>
      <c r="BB1732" s="36"/>
      <c r="BC1732" s="36"/>
      <c r="BD1732" s="36"/>
    </row>
    <row r="1733" spans="2:56" ht="18.600000000000001" customHeight="1" thickTop="1" thickBot="1">
      <c r="B1733" s="40">
        <v>4.96</v>
      </c>
      <c r="D1733" s="1">
        <v>1</v>
      </c>
      <c r="E1733" s="7">
        <v>0</v>
      </c>
      <c r="F1733" s="2">
        <v>0</v>
      </c>
      <c r="G1733" s="8">
        <v>0</v>
      </c>
      <c r="I1733" s="1">
        <v>1</v>
      </c>
      <c r="J1733" s="9">
        <v>0</v>
      </c>
      <c r="K1733" s="2">
        <v>0</v>
      </c>
      <c r="L1733" s="9">
        <f t="shared" ref="L1733" si="10008">IF(0=(1-$J$9*$K$9*$B1733^2),10^14,$B1733*$K$9/(1-$J$9*$K$9*$B1733^2))</f>
        <v>-0.76504292073685354</v>
      </c>
      <c r="N1733" s="1">
        <f t="shared" ref="N1733" si="10009">D1733*I1733+F1733*I1736-E1733*J1733-G1733*J1736</f>
        <v>1</v>
      </c>
      <c r="O1733" s="9">
        <f t="shared" ref="O1733" si="10010">(D1733*J1733+E1733*I1733+F1733*J1736+G1733*I1736)</f>
        <v>0</v>
      </c>
      <c r="P1733" s="2">
        <f t="shared" ref="P1733" si="10011">D1733*K1733+F1733*K1736-E1733*L1733-G1733*L1736</f>
        <v>0</v>
      </c>
      <c r="Q1733" s="8">
        <f t="shared" ref="Q1733" si="10012">(D1733*L1733+E1733*K1733+F1733*L1736+G1733*K1736)</f>
        <v>-0.76504292073685354</v>
      </c>
      <c r="S1733" s="1">
        <v>1</v>
      </c>
      <c r="T1733" s="7">
        <v>0</v>
      </c>
      <c r="U1733" s="2">
        <v>0</v>
      </c>
      <c r="V1733" s="8">
        <v>0</v>
      </c>
      <c r="X1733" s="1">
        <f t="shared" ref="X1733" si="10013">N1733*S1733+P1733*S1736-O1733*T1733-Q1733*T1736</f>
        <v>5.5887874179446335</v>
      </c>
      <c r="Y1733" s="9">
        <f t="shared" ref="Y1733" si="10014">(N1733*T1733+O1733*S1733+P1733*T1736+Q1733*S1736)</f>
        <v>0</v>
      </c>
      <c r="Z1733" s="2">
        <f t="shared" ref="Z1733" si="10015">N1733*U1733+P1733*U1736-O1733*V1733-Q1733*V1736</f>
        <v>0</v>
      </c>
      <c r="AA1733" s="8">
        <f t="shared" ref="AA1733" si="10016">(N1733*V1733+O1733*U1733+P1733*V1736+Q1733*U1736)</f>
        <v>-0.76504292073685354</v>
      </c>
      <c r="AB1733" s="22"/>
      <c r="AC1733" s="1">
        <v>1</v>
      </c>
      <c r="AD1733" s="9">
        <v>0</v>
      </c>
      <c r="AE1733" s="2">
        <v>0</v>
      </c>
      <c r="AF1733" s="9">
        <f t="shared" ref="AF1733" si="10017">$B1733*$AE$9</f>
        <v>4.0210223999999997</v>
      </c>
      <c r="AH1733" s="1">
        <f t="shared" ref="AH1733" si="10018">X1733*AC1733+Z1733*AC1736-Y1733*AD1733-AA1733*AD1736</f>
        <v>5.5887874179446335</v>
      </c>
      <c r="AI1733" s="9">
        <f t="shared" ref="AI1733" si="10019">(X1733*AD1733+Y1733*AC1733+Z1733*AD1736+AA1733*AC1736)</f>
        <v>0</v>
      </c>
      <c r="AJ1733" s="2">
        <f t="shared" ref="AJ1733" si="10020">X1733*AE1733+Z1733*AE1736-Y1733*AF1733-AA1733*AF1736</f>
        <v>0</v>
      </c>
      <c r="AK1733" s="8">
        <f t="shared" ref="AK1733" si="10021">(X1733*AF1733+Y1733*AE1733+Z1733*AF1736+AA1733*AE1736)</f>
        <v>21.707596475656679</v>
      </c>
      <c r="AM1733" s="18">
        <v>1</v>
      </c>
      <c r="AN1733" s="25">
        <v>0</v>
      </c>
      <c r="AO1733" s="14">
        <v>0</v>
      </c>
      <c r="AP1733" s="24">
        <v>0</v>
      </c>
      <c r="AR1733" s="1">
        <f t="shared" ref="AR1733" si="10022">AH1733*AM1733+AJ1733*AM1736-AI1733*AN1733-AK1733*AN1736</f>
        <v>5.5887874179446335</v>
      </c>
      <c r="AS1733" s="9">
        <f t="shared" ref="AS1733" si="10023">(AH1733*AN1733+AI1733*AM1733+AJ1733*AN1736+AK1733*AM1736)</f>
        <v>21.707596475656679</v>
      </c>
      <c r="AT1733" s="2">
        <f t="shared" ref="AT1733" si="10024">AH1733*AO1733+AJ1733*AO1736-AI1733*AP1733-AK1733*AP1736</f>
        <v>0</v>
      </c>
      <c r="AU1733" s="8">
        <f t="shared" ref="AU1733" si="10025">(AH1733*AP1733+AI1733*AO1733+AJ1733*AP1736+AK1733*AO1736)</f>
        <v>21.707596475656679</v>
      </c>
      <c r="AW1733" s="30">
        <f t="shared" ref="AW1733" si="10026">20*LOG(((1+$AN$9)/$AN$9)/((AR1733+AR1736)^2+(AS1733+AS1736)^2)^0.5)</f>
        <v>-33.039795617400785</v>
      </c>
      <c r="AY1733" s="137">
        <f t="shared" ref="AY1733" si="10027">((AR1733^2+AS1733^2)^0.5)/((AR1736^2+AS1736^2)^0.5)</f>
        <v>0.25797223880506553</v>
      </c>
      <c r="AZ1733" s="13"/>
      <c r="BA1733" s="36"/>
      <c r="BB1733" s="36"/>
      <c r="BC1733" s="36"/>
      <c r="BD1733" s="36"/>
    </row>
    <row r="1734" spans="2:56" ht="18.600000000000001" customHeight="1" thickBot="1">
      <c r="D1734" s="3"/>
      <c r="G1734" s="4"/>
      <c r="I1734" s="3"/>
      <c r="L1734" s="4"/>
      <c r="N1734" s="3"/>
      <c r="Q1734" s="4"/>
      <c r="S1734" s="3"/>
      <c r="V1734" s="4"/>
      <c r="X1734" s="3"/>
      <c r="AA1734" s="4"/>
      <c r="AC1734" s="3"/>
      <c r="AF1734" s="4"/>
      <c r="AH1734" s="3"/>
      <c r="AK1734" s="4"/>
      <c r="AM1734" s="18"/>
      <c r="AN1734" s="14"/>
      <c r="AO1734" s="14"/>
      <c r="AP1734" s="19"/>
      <c r="AR1734" s="3"/>
      <c r="AU1734" s="4"/>
      <c r="AY1734" s="138"/>
      <c r="AZ1734" s="13"/>
      <c r="BA1734" s="36"/>
      <c r="BB1734" s="36"/>
      <c r="BC1734" s="36"/>
      <c r="BD1734" s="36"/>
    </row>
    <row r="1735" spans="2:56" ht="18.600000000000001" customHeight="1" thickBot="1">
      <c r="D1735" s="216" t="s">
        <v>87</v>
      </c>
      <c r="E1735" s="217"/>
      <c r="F1735" s="218" t="s">
        <v>88</v>
      </c>
      <c r="G1735" s="219"/>
      <c r="H1735" s="207"/>
      <c r="I1735" s="216" t="s">
        <v>89</v>
      </c>
      <c r="J1735" s="217"/>
      <c r="K1735" s="218" t="s">
        <v>90</v>
      </c>
      <c r="L1735" s="219"/>
      <c r="N1735" s="208" t="s">
        <v>7</v>
      </c>
      <c r="O1735" s="209"/>
      <c r="P1735" s="210" t="s">
        <v>8</v>
      </c>
      <c r="Q1735" s="211"/>
      <c r="S1735" s="216" t="s">
        <v>91</v>
      </c>
      <c r="T1735" s="217"/>
      <c r="U1735" s="218" t="s">
        <v>92</v>
      </c>
      <c r="V1735" s="219"/>
      <c r="W1735" s="22"/>
      <c r="X1735" s="208" t="s">
        <v>93</v>
      </c>
      <c r="Y1735" s="209"/>
      <c r="Z1735" s="210" t="s">
        <v>94</v>
      </c>
      <c r="AA1735" s="211"/>
      <c r="AB1735" s="22"/>
      <c r="AC1735" s="216" t="s">
        <v>3</v>
      </c>
      <c r="AD1735" s="217"/>
      <c r="AE1735" s="218" t="s">
        <v>2</v>
      </c>
      <c r="AF1735" s="219"/>
      <c r="AG1735" s="22"/>
      <c r="AH1735" s="208" t="s">
        <v>95</v>
      </c>
      <c r="AI1735" s="209"/>
      <c r="AJ1735" s="210" t="s">
        <v>96</v>
      </c>
      <c r="AK1735" s="211"/>
      <c r="AL1735" s="22"/>
      <c r="AM1735" s="216" t="s">
        <v>97</v>
      </c>
      <c r="AN1735" s="217"/>
      <c r="AO1735" s="218" t="s">
        <v>98</v>
      </c>
      <c r="AP1735" s="219"/>
      <c r="AR1735" s="208" t="s">
        <v>99</v>
      </c>
      <c r="AS1735" s="209"/>
      <c r="AT1735" s="210" t="s">
        <v>100</v>
      </c>
      <c r="AU1735" s="211"/>
      <c r="AW1735" s="48" t="s">
        <v>10</v>
      </c>
      <c r="AY1735" s="139" t="s">
        <v>47</v>
      </c>
      <c r="AZ1735" s="13"/>
      <c r="BA1735" s="36"/>
      <c r="BB1735" s="36"/>
      <c r="BC1735" s="36"/>
      <c r="BD1735" s="36"/>
    </row>
    <row r="1736" spans="2:56" ht="18.600000000000001" customHeight="1" thickTop="1" thickBot="1">
      <c r="D1736" s="1">
        <v>0</v>
      </c>
      <c r="E1736" s="8">
        <f t="shared" ref="E1736" si="10028">$E$9*$B1733</f>
        <v>2.8108816000000001</v>
      </c>
      <c r="F1736" s="2">
        <v>1</v>
      </c>
      <c r="G1736" s="8">
        <v>0</v>
      </c>
      <c r="I1736" s="1">
        <v>0</v>
      </c>
      <c r="J1736" s="9">
        <v>0</v>
      </c>
      <c r="K1736" s="2">
        <v>1</v>
      </c>
      <c r="L1736" s="8">
        <v>0</v>
      </c>
      <c r="N1736" s="1">
        <f t="shared" ref="N1736" si="10029">D1736*I1733+F1736*I1736-E1736*J1733-G1736*J1736</f>
        <v>0</v>
      </c>
      <c r="O1736" s="9">
        <f t="shared" ref="O1736" si="10030">(D1736*J1733+E1736*I1733+F1736*J1736+G1736*I1736)</f>
        <v>2.8108816000000001</v>
      </c>
      <c r="P1736" s="2">
        <f t="shared" ref="P1736" si="10031">D1736*K1733+F1736*K1736-E1736*L1733-G1736*L1736</f>
        <v>3.1504450691094803</v>
      </c>
      <c r="Q1736" s="8">
        <f t="shared" ref="Q1736" si="10032">(D1736*L1733+E1736*K1733+F1736*L1736+G1736*K1736)</f>
        <v>0</v>
      </c>
      <c r="S1736" s="1">
        <v>0</v>
      </c>
      <c r="T1736" s="8">
        <f t="shared" ref="T1736" si="10033">$T$9*$B1733</f>
        <v>5.9980783999999998</v>
      </c>
      <c r="U1736" s="2">
        <v>1</v>
      </c>
      <c r="V1736" s="8">
        <v>0</v>
      </c>
      <c r="X1736" s="1">
        <f t="shared" ref="X1736" si="10034">N1736*S1733+P1736*S1736-O1736*T1733-Q1736*T1736</f>
        <v>0</v>
      </c>
      <c r="Y1736" s="9">
        <f t="shared" ref="Y1736" si="10035">(N1736*T1733+O1736*S1733+P1736*T1736+Q1736*S1736)</f>
        <v>21.70749811941208</v>
      </c>
      <c r="Z1736" s="2">
        <f t="shared" ref="Z1736" si="10036">N1736*U1733+P1736*U1736-O1736*V1733-Q1736*V1736</f>
        <v>3.1504450691094803</v>
      </c>
      <c r="AA1736" s="8">
        <f t="shared" ref="AA1736" si="10037">(N1736*V1733+O1736*U1733+P1736*V1736+Q1736*U1736)</f>
        <v>0</v>
      </c>
      <c r="AB1736" s="22"/>
      <c r="AC1736" s="1">
        <v>0</v>
      </c>
      <c r="AD1736" s="9">
        <v>0</v>
      </c>
      <c r="AE1736" s="2">
        <v>1</v>
      </c>
      <c r="AF1736" s="8">
        <v>0</v>
      </c>
      <c r="AH1736" s="1">
        <f t="shared" ref="AH1736" si="10038">X1736*AC1733+Z1736*AC1736-Y1736*AD1733-AA1736*AD1736</f>
        <v>0</v>
      </c>
      <c r="AI1736" s="9">
        <f t="shared" ref="AI1736" si="10039">(X1736*AD1733+Y1736*AC1733+Z1736*AD1736+AA1736*AC1736)</f>
        <v>21.70749811941208</v>
      </c>
      <c r="AJ1736" s="2">
        <f t="shared" ref="AJ1736" si="10040">X1736*AE1733+Z1736*AE1736-Y1736*AF1733-AA1736*AF1736</f>
        <v>-84.135891117004363</v>
      </c>
      <c r="AK1736" s="8">
        <f t="shared" ref="AK1736" si="10041">(X1736*AF1733+Y1736*AE1733+Z1736*AF1736+AA1736*AE1736)</f>
        <v>0</v>
      </c>
      <c r="AM1736" s="20">
        <f t="shared" ref="AM1736" si="10042">1/$AN$9</f>
        <v>1</v>
      </c>
      <c r="AN1736" s="27">
        <v>0</v>
      </c>
      <c r="AO1736" s="21">
        <v>1</v>
      </c>
      <c r="AP1736" s="26">
        <v>0</v>
      </c>
      <c r="AR1736" s="1">
        <f t="shared" ref="AR1736" si="10043">AH1736*AM1733+AJ1736*AM1736-AI1736*AN1733-AK1736*AN1736</f>
        <v>-84.135891117004363</v>
      </c>
      <c r="AS1736" s="9">
        <f t="shared" ref="AS1736" si="10044">(AH1736*AN1733+AI1736*AM1733+AJ1736*AN1736+AK1736*AM1736)</f>
        <v>21.70749811941208</v>
      </c>
      <c r="AT1736" s="2">
        <f t="shared" ref="AT1736" si="10045">AH1736*AO1733+AJ1736*AO1736-AI1736*AP1733-AK1736*AP1736</f>
        <v>-84.135891117004363</v>
      </c>
      <c r="AU1736" s="8">
        <f t="shared" ref="AU1736" si="10046">(AH1736*AP1733+AI1736*AO1733+AJ1736*AP1736+AK1736*AO1736)</f>
        <v>0</v>
      </c>
      <c r="AW1736" s="49">
        <f t="shared" ref="AW1736" si="10047">(180/PI())*ATAN(-1*(AS1733/AR1733))</f>
        <v>-75.562308903056191</v>
      </c>
      <c r="AY1736" s="140">
        <f t="shared" ref="AY1736" si="10048">20*LOG(((1-(10^(AW1733/20)^2)*(1-((1-AY1733)/(1+AY1733))^2))^0.5))</f>
        <v>-1.4065848217752481E-3</v>
      </c>
      <c r="AZ1736" s="13"/>
      <c r="BA1736" s="36"/>
      <c r="BB1736" s="36"/>
      <c r="BC1736" s="36"/>
      <c r="BD1736" s="36"/>
    </row>
    <row r="1737" spans="2:56" ht="18.600000000000001" customHeight="1">
      <c r="AY1737" s="37"/>
    </row>
    <row r="1738" spans="2:56" ht="18.600000000000001" customHeight="1" thickBot="1">
      <c r="D1738" s="22" t="s">
        <v>60</v>
      </c>
      <c r="E1738" s="22"/>
      <c r="F1738" s="22"/>
      <c r="G1738" s="22"/>
      <c r="H1738" s="22"/>
      <c r="I1738" s="22" t="s">
        <v>61</v>
      </c>
      <c r="J1738" s="22"/>
      <c r="K1738" s="22"/>
      <c r="L1738" s="22"/>
      <c r="M1738" s="23"/>
      <c r="N1738" s="23"/>
      <c r="O1738" s="28" t="s">
        <v>62</v>
      </c>
      <c r="P1738" s="23"/>
      <c r="Q1738" s="23"/>
      <c r="R1738" s="23"/>
      <c r="S1738" s="22"/>
      <c r="T1738" s="22" t="s">
        <v>63</v>
      </c>
      <c r="U1738" s="23"/>
      <c r="V1738" s="23"/>
      <c r="W1738" s="23"/>
      <c r="X1738" s="23"/>
      <c r="Y1738" s="28" t="s">
        <v>64</v>
      </c>
      <c r="Z1738" s="23"/>
      <c r="AA1738" s="23"/>
      <c r="AB1738" s="23"/>
      <c r="AC1738" s="28" t="s">
        <v>65</v>
      </c>
      <c r="AD1738" s="22"/>
      <c r="AE1738" s="22"/>
      <c r="AF1738" s="22"/>
      <c r="AG1738" s="22"/>
      <c r="AH1738" s="23"/>
      <c r="AI1738" s="28" t="s">
        <v>66</v>
      </c>
      <c r="AJ1738" s="23"/>
      <c r="AK1738" s="23"/>
      <c r="AL1738" s="22"/>
      <c r="AM1738" s="28" t="s">
        <v>67</v>
      </c>
      <c r="AN1738" s="22"/>
      <c r="AO1738" s="23"/>
      <c r="AP1738" s="23"/>
      <c r="AQ1738" s="23"/>
      <c r="AR1738" s="23"/>
      <c r="AS1738" s="28" t="s">
        <v>68</v>
      </c>
      <c r="AT1738" s="23"/>
      <c r="AU1738" s="23"/>
    </row>
    <row r="1739" spans="2:56" ht="18.600000000000001" customHeight="1" thickBot="1">
      <c r="B1739" s="11"/>
      <c r="D1739" s="212" t="s">
        <v>69</v>
      </c>
      <c r="E1739" s="213"/>
      <c r="F1739" s="214" t="s">
        <v>70</v>
      </c>
      <c r="G1739" s="215"/>
      <c r="H1739" s="207"/>
      <c r="I1739" s="212" t="s">
        <v>71</v>
      </c>
      <c r="J1739" s="213"/>
      <c r="K1739" s="214" t="s">
        <v>72</v>
      </c>
      <c r="L1739" s="215"/>
      <c r="M1739" s="23"/>
      <c r="N1739" s="208" t="s">
        <v>73</v>
      </c>
      <c r="O1739" s="209"/>
      <c r="P1739" s="210" t="s">
        <v>74</v>
      </c>
      <c r="Q1739" s="211"/>
      <c r="R1739" s="23"/>
      <c r="S1739" s="212" t="s">
        <v>75</v>
      </c>
      <c r="T1739" s="213"/>
      <c r="U1739" s="214" t="s">
        <v>76</v>
      </c>
      <c r="V1739" s="215"/>
      <c r="W1739" s="22"/>
      <c r="X1739" s="208" t="s">
        <v>77</v>
      </c>
      <c r="Y1739" s="209"/>
      <c r="Z1739" s="210" t="s">
        <v>78</v>
      </c>
      <c r="AA1739" s="211"/>
      <c r="AB1739" s="22"/>
      <c r="AC1739" s="212" t="s">
        <v>79</v>
      </c>
      <c r="AD1739" s="213"/>
      <c r="AE1739" s="214" t="s">
        <v>80</v>
      </c>
      <c r="AF1739" s="215"/>
      <c r="AG1739" s="22"/>
      <c r="AH1739" s="208" t="s">
        <v>81</v>
      </c>
      <c r="AI1739" s="209"/>
      <c r="AJ1739" s="210" t="s">
        <v>82</v>
      </c>
      <c r="AK1739" s="211"/>
      <c r="AL1739" s="22"/>
      <c r="AM1739" s="212" t="s">
        <v>83</v>
      </c>
      <c r="AN1739" s="213"/>
      <c r="AO1739" s="214" t="s">
        <v>84</v>
      </c>
      <c r="AP1739" s="215"/>
      <c r="AQ1739" s="23"/>
      <c r="AR1739" s="208" t="s">
        <v>85</v>
      </c>
      <c r="AS1739" s="209"/>
      <c r="AT1739" s="210" t="s">
        <v>86</v>
      </c>
      <c r="AU1739" s="211"/>
      <c r="AW1739" s="29" t="s">
        <v>4</v>
      </c>
      <c r="AY1739" s="136" t="s">
        <v>46</v>
      </c>
      <c r="AZ1739" s="13"/>
      <c r="BA1739" s="36"/>
      <c r="BB1739" s="36"/>
      <c r="BC1739" s="36"/>
      <c r="BD1739" s="36"/>
    </row>
    <row r="1740" spans="2:56" ht="18.600000000000001" customHeight="1" thickTop="1" thickBot="1">
      <c r="B1740" s="40">
        <v>4.9800000000000004</v>
      </c>
      <c r="D1740" s="1">
        <v>1</v>
      </c>
      <c r="E1740" s="7">
        <v>0</v>
      </c>
      <c r="F1740" s="2">
        <v>0</v>
      </c>
      <c r="G1740" s="8">
        <v>0</v>
      </c>
      <c r="I1740" s="1">
        <v>1</v>
      </c>
      <c r="J1740" s="9">
        <v>0</v>
      </c>
      <c r="K1740" s="2">
        <v>0</v>
      </c>
      <c r="L1740" s="9">
        <f t="shared" ref="L1740" si="10049">IF(0=(1-$J$9*$K$9*$B1740^2),10^14,$B1740*$K$9/(1-$J$9*$K$9*$B1740^2))</f>
        <v>-0.76099574512204005</v>
      </c>
      <c r="N1740" s="1">
        <f t="shared" ref="N1740" si="10050">D1740*I1740+F1740*I1743-E1740*J1740-G1740*J1743</f>
        <v>1</v>
      </c>
      <c r="O1740" s="9">
        <f t="shared" ref="O1740" si="10051">(D1740*J1740+E1740*I1740+F1740*J1743+G1740*I1743)</f>
        <v>0</v>
      </c>
      <c r="P1740" s="2">
        <f t="shared" ref="P1740" si="10052">D1740*K1740+F1740*K1743-E1740*L1740-G1740*L1743</f>
        <v>0</v>
      </c>
      <c r="Q1740" s="8">
        <f t="shared" ref="Q1740" si="10053">(D1740*L1740+E1740*K1740+F1740*L1743+G1740*K1743)</f>
        <v>-0.76099574512204005</v>
      </c>
      <c r="S1740" s="1">
        <v>1</v>
      </c>
      <c r="T1740" s="7">
        <v>0</v>
      </c>
      <c r="U1740" s="2">
        <v>0</v>
      </c>
      <c r="V1740" s="8">
        <v>0</v>
      </c>
      <c r="X1740" s="1">
        <f t="shared" ref="X1740" si="10054">N1740*S1740+P1740*S1743-O1740*T1740-Q1740*T1743</f>
        <v>5.5829174322007864</v>
      </c>
      <c r="Y1740" s="9">
        <f t="shared" ref="Y1740" si="10055">(N1740*T1740+O1740*S1740+P1740*T1743+Q1740*S1743)</f>
        <v>0</v>
      </c>
      <c r="Z1740" s="2">
        <f t="shared" ref="Z1740" si="10056">N1740*U1740+P1740*U1743-O1740*V1740-Q1740*V1743</f>
        <v>0</v>
      </c>
      <c r="AA1740" s="8">
        <f t="shared" ref="AA1740" si="10057">(N1740*V1740+O1740*U1740+P1740*V1743+Q1740*U1743)</f>
        <v>-0.76099574512204005</v>
      </c>
      <c r="AB1740" s="22"/>
      <c r="AC1740" s="1">
        <v>1</v>
      </c>
      <c r="AD1740" s="9">
        <v>0</v>
      </c>
      <c r="AE1740" s="2">
        <v>0</v>
      </c>
      <c r="AF1740" s="9">
        <f t="shared" ref="AF1740" si="10058">$B1740*$AE$9</f>
        <v>4.0372362000000006</v>
      </c>
      <c r="AH1740" s="1">
        <f t="shared" ref="AH1740" si="10059">X1740*AC1740+Z1740*AC1743-Y1740*AD1740-AA1740*AD1743</f>
        <v>5.5829174322007864</v>
      </c>
      <c r="AI1740" s="9">
        <f t="shared" ref="AI1740" si="10060">(X1740*AD1740+Y1740*AC1740+Z1740*AD1743+AA1740*AC1743)</f>
        <v>0</v>
      </c>
      <c r="AJ1740" s="2">
        <f t="shared" ref="AJ1740" si="10061">X1740*AE1740+Z1740*AE1743-Y1740*AF1740-AA1740*AF1743</f>
        <v>0</v>
      </c>
      <c r="AK1740" s="8">
        <f t="shared" ref="AK1740" si="10062">(X1740*AF1740+Y1740*AE1740+Z1740*AF1743+AA1740*AE1743)</f>
        <v>21.778560613770022</v>
      </c>
      <c r="AM1740" s="18">
        <v>1</v>
      </c>
      <c r="AN1740" s="25">
        <v>0</v>
      </c>
      <c r="AO1740" s="14">
        <v>0</v>
      </c>
      <c r="AP1740" s="24">
        <v>0</v>
      </c>
      <c r="AR1740" s="1">
        <f t="shared" ref="AR1740" si="10063">AH1740*AM1740+AJ1740*AM1743-AI1740*AN1740-AK1740*AN1743</f>
        <v>5.5829174322007864</v>
      </c>
      <c r="AS1740" s="9">
        <f t="shared" ref="AS1740" si="10064">(AH1740*AN1740+AI1740*AM1740+AJ1740*AN1743+AK1740*AM1743)</f>
        <v>21.778560613770022</v>
      </c>
      <c r="AT1740" s="2">
        <f t="shared" ref="AT1740" si="10065">AH1740*AO1740+AJ1740*AO1743-AI1740*AP1740-AK1740*AP1743</f>
        <v>0</v>
      </c>
      <c r="AU1740" s="8">
        <f t="shared" ref="AU1740" si="10066">(AH1740*AP1740+AI1740*AO1740+AJ1740*AP1743+AK1740*AO1743)</f>
        <v>21.778560613770022</v>
      </c>
      <c r="AW1740" s="30">
        <f t="shared" ref="AW1740" si="10067">20*LOG(((1+$AN$9)/$AN$9)/((AR1740+AR1743)^2+(AS1740+AS1743)^2)^0.5)</f>
        <v>-33.101053381189601</v>
      </c>
      <c r="AY1740" s="137">
        <f t="shared" ref="AY1740" si="10068">((AR1740^2+AS1740^2)^0.5)/((AR1743^2+AS1743^2)^0.5)</f>
        <v>0.25685852186552061</v>
      </c>
      <c r="AZ1740" s="13"/>
      <c r="BA1740" s="36"/>
      <c r="BB1740" s="36"/>
      <c r="BC1740" s="36"/>
      <c r="BD1740" s="36"/>
    </row>
    <row r="1741" spans="2:56" ht="18.600000000000001" customHeight="1" thickBot="1">
      <c r="D1741" s="3"/>
      <c r="G1741" s="4"/>
      <c r="I1741" s="3"/>
      <c r="L1741" s="4"/>
      <c r="N1741" s="3"/>
      <c r="Q1741" s="4"/>
      <c r="S1741" s="3"/>
      <c r="V1741" s="4"/>
      <c r="X1741" s="3"/>
      <c r="AA1741" s="4"/>
      <c r="AC1741" s="3"/>
      <c r="AF1741" s="4"/>
      <c r="AH1741" s="3"/>
      <c r="AK1741" s="4"/>
      <c r="AM1741" s="18"/>
      <c r="AN1741" s="14"/>
      <c r="AO1741" s="14"/>
      <c r="AP1741" s="19"/>
      <c r="AR1741" s="3"/>
      <c r="AU1741" s="4"/>
      <c r="AY1741" s="138"/>
      <c r="AZ1741" s="13"/>
      <c r="BA1741" s="36"/>
      <c r="BB1741" s="36"/>
      <c r="BC1741" s="36"/>
      <c r="BD1741" s="36"/>
    </row>
    <row r="1742" spans="2:56" ht="18.600000000000001" customHeight="1" thickBot="1">
      <c r="D1742" s="216" t="s">
        <v>87</v>
      </c>
      <c r="E1742" s="217"/>
      <c r="F1742" s="218" t="s">
        <v>88</v>
      </c>
      <c r="G1742" s="219"/>
      <c r="H1742" s="207"/>
      <c r="I1742" s="216" t="s">
        <v>89</v>
      </c>
      <c r="J1742" s="217"/>
      <c r="K1742" s="218" t="s">
        <v>90</v>
      </c>
      <c r="L1742" s="219"/>
      <c r="N1742" s="208" t="s">
        <v>7</v>
      </c>
      <c r="O1742" s="209"/>
      <c r="P1742" s="210" t="s">
        <v>8</v>
      </c>
      <c r="Q1742" s="211"/>
      <c r="S1742" s="216" t="s">
        <v>91</v>
      </c>
      <c r="T1742" s="217"/>
      <c r="U1742" s="218" t="s">
        <v>92</v>
      </c>
      <c r="V1742" s="219"/>
      <c r="W1742" s="22"/>
      <c r="X1742" s="208" t="s">
        <v>93</v>
      </c>
      <c r="Y1742" s="209"/>
      <c r="Z1742" s="210" t="s">
        <v>94</v>
      </c>
      <c r="AA1742" s="211"/>
      <c r="AB1742" s="22"/>
      <c r="AC1742" s="216" t="s">
        <v>3</v>
      </c>
      <c r="AD1742" s="217"/>
      <c r="AE1742" s="218" t="s">
        <v>2</v>
      </c>
      <c r="AF1742" s="219"/>
      <c r="AG1742" s="22"/>
      <c r="AH1742" s="208" t="s">
        <v>95</v>
      </c>
      <c r="AI1742" s="209"/>
      <c r="AJ1742" s="210" t="s">
        <v>96</v>
      </c>
      <c r="AK1742" s="211"/>
      <c r="AL1742" s="22"/>
      <c r="AM1742" s="216" t="s">
        <v>97</v>
      </c>
      <c r="AN1742" s="217"/>
      <c r="AO1742" s="218" t="s">
        <v>98</v>
      </c>
      <c r="AP1742" s="219"/>
      <c r="AR1742" s="208" t="s">
        <v>99</v>
      </c>
      <c r="AS1742" s="209"/>
      <c r="AT1742" s="210" t="s">
        <v>100</v>
      </c>
      <c r="AU1742" s="211"/>
      <c r="AW1742" s="48" t="s">
        <v>10</v>
      </c>
      <c r="AY1742" s="139" t="s">
        <v>47</v>
      </c>
      <c r="AZ1742" s="13"/>
      <c r="BA1742" s="36"/>
      <c r="BB1742" s="36"/>
      <c r="BC1742" s="36"/>
      <c r="BD1742" s="36"/>
    </row>
    <row r="1743" spans="2:56" ht="18.600000000000001" customHeight="1" thickTop="1" thickBot="1">
      <c r="D1743" s="1">
        <v>0</v>
      </c>
      <c r="E1743" s="8">
        <f t="shared" ref="E1743" si="10069">$E$9*$B1740</f>
        <v>2.8222158000000004</v>
      </c>
      <c r="F1743" s="2">
        <v>1</v>
      </c>
      <c r="G1743" s="8">
        <v>0</v>
      </c>
      <c r="I1743" s="1">
        <v>0</v>
      </c>
      <c r="J1743" s="9">
        <v>0</v>
      </c>
      <c r="K1743" s="2">
        <v>1</v>
      </c>
      <c r="L1743" s="8">
        <v>0</v>
      </c>
      <c r="N1743" s="1">
        <f t="shared" ref="N1743" si="10070">D1743*I1740+F1743*I1743-E1743*J1740-G1743*J1743</f>
        <v>0</v>
      </c>
      <c r="O1743" s="9">
        <f t="shared" ref="O1743" si="10071">(D1743*J1740+E1743*I1740+F1743*J1743+G1743*I1743)</f>
        <v>2.8222158000000004</v>
      </c>
      <c r="P1743" s="2">
        <f t="shared" ref="P1743" si="10072">D1743*K1740+F1743*K1743-E1743*L1740-G1743*L1743</f>
        <v>3.1476942156161947</v>
      </c>
      <c r="Q1743" s="8">
        <f t="shared" ref="Q1743" si="10073">(D1743*L1740+E1743*K1740+F1743*L1743+G1743*K1743)</f>
        <v>0</v>
      </c>
      <c r="S1743" s="1">
        <v>0</v>
      </c>
      <c r="T1743" s="8">
        <f t="shared" ref="T1743" si="10074">$T$9*$B1740</f>
        <v>6.0222642000000004</v>
      </c>
      <c r="U1743" s="2">
        <v>1</v>
      </c>
      <c r="V1743" s="8">
        <v>0</v>
      </c>
      <c r="X1743" s="1">
        <f t="shared" ref="X1743" si="10075">N1743*S1740+P1743*S1743-O1743*T1740-Q1743*T1743</f>
        <v>0</v>
      </c>
      <c r="Y1743" s="9">
        <f t="shared" ref="Y1743" si="10076">(N1743*T1740+O1743*S1740+P1743*T1743+Q1743*S1743)</f>
        <v>21.778461987252491</v>
      </c>
      <c r="Z1743" s="2">
        <f t="shared" ref="Z1743" si="10077">N1743*U1740+P1743*U1743-O1743*V1740-Q1743*V1743</f>
        <v>3.1476942156161947</v>
      </c>
      <c r="AA1743" s="8">
        <f t="shared" ref="AA1743" si="10078">(N1743*V1740+O1743*U1740+P1743*V1743+Q1743*U1743)</f>
        <v>0</v>
      </c>
      <c r="AB1743" s="22"/>
      <c r="AC1743" s="1">
        <v>0</v>
      </c>
      <c r="AD1743" s="9">
        <v>0</v>
      </c>
      <c r="AE1743" s="2">
        <v>1</v>
      </c>
      <c r="AF1743" s="8">
        <v>0</v>
      </c>
      <c r="AH1743" s="1">
        <f t="shared" ref="AH1743" si="10079">X1743*AC1740+Z1743*AC1743-Y1743*AD1740-AA1743*AD1743</f>
        <v>0</v>
      </c>
      <c r="AI1743" s="9">
        <f t="shared" ref="AI1743" si="10080">(X1743*AD1740+Y1743*AC1740+Z1743*AD1743+AA1743*AC1743)</f>
        <v>21.778461987252491</v>
      </c>
      <c r="AJ1743" s="2">
        <f t="shared" ref="AJ1743" si="10081">X1743*AE1740+Z1743*AE1743-Y1743*AF1740-AA1743*AF1743</f>
        <v>-84.777100899643514</v>
      </c>
      <c r="AK1743" s="8">
        <f t="shared" ref="AK1743" si="10082">(X1743*AF1740+Y1743*AE1740+Z1743*AF1743+AA1743*AE1743)</f>
        <v>0</v>
      </c>
      <c r="AM1743" s="20">
        <f t="shared" ref="AM1743" si="10083">1/$AN$9</f>
        <v>1</v>
      </c>
      <c r="AN1743" s="27">
        <v>0</v>
      </c>
      <c r="AO1743" s="21">
        <v>1</v>
      </c>
      <c r="AP1743" s="26">
        <v>0</v>
      </c>
      <c r="AR1743" s="1">
        <f t="shared" ref="AR1743" si="10084">AH1743*AM1740+AJ1743*AM1743-AI1743*AN1740-AK1743*AN1743</f>
        <v>-84.777100899643514</v>
      </c>
      <c r="AS1743" s="9">
        <f t="shared" ref="AS1743" si="10085">(AH1743*AN1740+AI1743*AM1740+AJ1743*AN1743+AK1743*AM1743)</f>
        <v>21.778461987252491</v>
      </c>
      <c r="AT1743" s="2">
        <f t="shared" ref="AT1743" si="10086">AH1743*AO1740+AJ1743*AO1743-AI1743*AP1740-AK1743*AP1743</f>
        <v>-84.777100899643514</v>
      </c>
      <c r="AU1743" s="8">
        <f t="shared" ref="AU1743" si="10087">(AH1743*AP1740+AI1743*AO1740+AJ1743*AP1743+AK1743*AO1743)</f>
        <v>0</v>
      </c>
      <c r="AW1743" s="49">
        <f t="shared" ref="AW1743" si="10088">(180/PI())*ATAN(-1*(AS1740/AR1740))</f>
        <v>-75.621885844231187</v>
      </c>
      <c r="AY1743" s="140">
        <f t="shared" ref="AY1743" si="10089">20*LOG(((1-(10^(AW1740/20)^2)*(1-((1-AY1740)/(1+AY1740))^2))^0.5))</f>
        <v>-1.3833412279514552E-3</v>
      </c>
      <c r="AZ1743" s="13"/>
      <c r="BA1743" s="36"/>
      <c r="BB1743" s="36"/>
      <c r="BC1743" s="36"/>
      <c r="BD1743" s="36"/>
    </row>
    <row r="1744" spans="2:56" ht="18.600000000000001" customHeight="1">
      <c r="AY1744" s="37"/>
    </row>
    <row r="1745" spans="2:56" ht="18.600000000000001" customHeight="1" thickBot="1">
      <c r="D1745" s="22" t="s">
        <v>60</v>
      </c>
      <c r="E1745" s="22"/>
      <c r="F1745" s="22"/>
      <c r="G1745" s="22"/>
      <c r="H1745" s="22"/>
      <c r="I1745" s="22" t="s">
        <v>61</v>
      </c>
      <c r="J1745" s="22"/>
      <c r="K1745" s="22"/>
      <c r="L1745" s="22"/>
      <c r="M1745" s="23"/>
      <c r="N1745" s="23"/>
      <c r="O1745" s="28" t="s">
        <v>62</v>
      </c>
      <c r="P1745" s="23"/>
      <c r="Q1745" s="23"/>
      <c r="R1745" s="23"/>
      <c r="S1745" s="22"/>
      <c r="T1745" s="22" t="s">
        <v>63</v>
      </c>
      <c r="U1745" s="23"/>
      <c r="V1745" s="23"/>
      <c r="W1745" s="23"/>
      <c r="X1745" s="23"/>
      <c r="Y1745" s="28" t="s">
        <v>64</v>
      </c>
      <c r="Z1745" s="23"/>
      <c r="AA1745" s="23"/>
      <c r="AB1745" s="23"/>
      <c r="AC1745" s="28" t="s">
        <v>65</v>
      </c>
      <c r="AD1745" s="22"/>
      <c r="AE1745" s="22"/>
      <c r="AF1745" s="22"/>
      <c r="AG1745" s="22"/>
      <c r="AH1745" s="23"/>
      <c r="AI1745" s="28" t="s">
        <v>66</v>
      </c>
      <c r="AJ1745" s="23"/>
      <c r="AK1745" s="23"/>
      <c r="AL1745" s="22"/>
      <c r="AM1745" s="28" t="s">
        <v>67</v>
      </c>
      <c r="AN1745" s="22"/>
      <c r="AO1745" s="23"/>
      <c r="AP1745" s="23"/>
      <c r="AQ1745" s="23"/>
      <c r="AR1745" s="23"/>
      <c r="AS1745" s="28" t="s">
        <v>68</v>
      </c>
      <c r="AT1745" s="23"/>
      <c r="AU1745" s="23"/>
    </row>
    <row r="1746" spans="2:56" ht="18.600000000000001" customHeight="1" thickBot="1">
      <c r="B1746" s="11"/>
      <c r="D1746" s="212" t="s">
        <v>69</v>
      </c>
      <c r="E1746" s="213"/>
      <c r="F1746" s="214" t="s">
        <v>70</v>
      </c>
      <c r="G1746" s="215"/>
      <c r="H1746" s="207"/>
      <c r="I1746" s="212" t="s">
        <v>71</v>
      </c>
      <c r="J1746" s="213"/>
      <c r="K1746" s="214" t="s">
        <v>72</v>
      </c>
      <c r="L1746" s="215"/>
      <c r="M1746" s="23"/>
      <c r="N1746" s="208" t="s">
        <v>73</v>
      </c>
      <c r="O1746" s="209"/>
      <c r="P1746" s="210" t="s">
        <v>74</v>
      </c>
      <c r="Q1746" s="211"/>
      <c r="R1746" s="23"/>
      <c r="S1746" s="212" t="s">
        <v>75</v>
      </c>
      <c r="T1746" s="213"/>
      <c r="U1746" s="214" t="s">
        <v>76</v>
      </c>
      <c r="V1746" s="215"/>
      <c r="W1746" s="22"/>
      <c r="X1746" s="208" t="s">
        <v>77</v>
      </c>
      <c r="Y1746" s="209"/>
      <c r="Z1746" s="210" t="s">
        <v>78</v>
      </c>
      <c r="AA1746" s="211"/>
      <c r="AB1746" s="22"/>
      <c r="AC1746" s="212" t="s">
        <v>79</v>
      </c>
      <c r="AD1746" s="213"/>
      <c r="AE1746" s="214" t="s">
        <v>80</v>
      </c>
      <c r="AF1746" s="215"/>
      <c r="AG1746" s="22"/>
      <c r="AH1746" s="208" t="s">
        <v>81</v>
      </c>
      <c r="AI1746" s="209"/>
      <c r="AJ1746" s="210" t="s">
        <v>82</v>
      </c>
      <c r="AK1746" s="211"/>
      <c r="AL1746" s="22"/>
      <c r="AM1746" s="212" t="s">
        <v>83</v>
      </c>
      <c r="AN1746" s="213"/>
      <c r="AO1746" s="214" t="s">
        <v>84</v>
      </c>
      <c r="AP1746" s="215"/>
      <c r="AQ1746" s="23"/>
      <c r="AR1746" s="208" t="s">
        <v>85</v>
      </c>
      <c r="AS1746" s="209"/>
      <c r="AT1746" s="210" t="s">
        <v>86</v>
      </c>
      <c r="AU1746" s="211"/>
      <c r="AW1746" s="29" t="s">
        <v>4</v>
      </c>
      <c r="AY1746" s="136" t="s">
        <v>46</v>
      </c>
      <c r="AZ1746" s="13"/>
      <c r="BA1746" s="36"/>
      <c r="BB1746" s="36"/>
      <c r="BC1746" s="36"/>
      <c r="BD1746" s="36"/>
    </row>
    <row r="1747" spans="2:56" ht="18.600000000000001" customHeight="1" thickTop="1" thickBot="1">
      <c r="B1747" s="40">
        <v>5</v>
      </c>
      <c r="D1747" s="1">
        <v>1</v>
      </c>
      <c r="E1747" s="7">
        <v>0</v>
      </c>
      <c r="F1747" s="2">
        <v>0</v>
      </c>
      <c r="G1747" s="8">
        <v>0</v>
      </c>
      <c r="I1747" s="1">
        <v>1</v>
      </c>
      <c r="J1747" s="9">
        <v>0</v>
      </c>
      <c r="K1747" s="2">
        <v>0</v>
      </c>
      <c r="L1747" s="9">
        <f t="shared" ref="L1747" si="10090">IF(0=(1-$J$9*$K$9*$B1747^2),10^14,$B1747*$K$9/(1-$J$9*$K$9*$B1747^2))</f>
        <v>-0.75699500959836674</v>
      </c>
      <c r="N1747" s="1">
        <f t="shared" ref="N1747" si="10091">D1747*I1747+F1747*I1750-E1747*J1747-G1747*J1750</f>
        <v>1</v>
      </c>
      <c r="O1747" s="9">
        <f t="shared" ref="O1747" si="10092">(D1747*J1747+E1747*I1747+F1747*J1750+G1747*I1750)</f>
        <v>0</v>
      </c>
      <c r="P1747" s="2">
        <f t="shared" ref="P1747" si="10093">D1747*K1747+F1747*K1750-E1747*L1747-G1747*L1750</f>
        <v>0</v>
      </c>
      <c r="Q1747" s="8">
        <f t="shared" ref="Q1747" si="10094">(D1747*L1747+E1747*K1747+F1747*L1750+G1747*K1750)</f>
        <v>-0.75699500959836674</v>
      </c>
      <c r="S1747" s="1">
        <v>1</v>
      </c>
      <c r="T1747" s="7">
        <v>0</v>
      </c>
      <c r="U1747" s="2">
        <v>0</v>
      </c>
      <c r="V1747" s="8">
        <v>0</v>
      </c>
      <c r="X1747" s="1">
        <f t="shared" ref="X1747" si="10095">N1747*S1747+P1747*S1750-O1747*T1747-Q1747*T1750</f>
        <v>5.577132475786045</v>
      </c>
      <c r="Y1747" s="9">
        <f t="shared" ref="Y1747" si="10096">(N1747*T1747+O1747*S1747+P1747*T1750+Q1747*S1750)</f>
        <v>0</v>
      </c>
      <c r="Z1747" s="2">
        <f t="shared" ref="Z1747" si="10097">N1747*U1747+P1747*U1750-O1747*V1747-Q1747*V1750</f>
        <v>0</v>
      </c>
      <c r="AA1747" s="8">
        <f t="shared" ref="AA1747" si="10098">(N1747*V1747+O1747*U1747+P1747*V1750+Q1747*U1750)</f>
        <v>-0.75699500959836674</v>
      </c>
      <c r="AB1747" s="22"/>
      <c r="AC1747" s="1">
        <v>1</v>
      </c>
      <c r="AD1747" s="9">
        <v>0</v>
      </c>
      <c r="AE1747" s="2">
        <v>0</v>
      </c>
      <c r="AF1747" s="9">
        <f t="shared" ref="AF1747" si="10099">$B1747*$AE$9</f>
        <v>4.0534499999999998</v>
      </c>
      <c r="AH1747" s="1">
        <f t="shared" ref="AH1747" si="10100">X1747*AC1747+Z1747*AC1750-Y1747*AD1747-AA1747*AD1750</f>
        <v>5.577132475786045</v>
      </c>
      <c r="AI1747" s="9">
        <f t="shared" ref="AI1747" si="10101">(X1747*AD1747+Y1747*AC1747+Z1747*AD1750+AA1747*AC1750)</f>
        <v>0</v>
      </c>
      <c r="AJ1747" s="2">
        <f t="shared" ref="AJ1747" si="10102">X1747*AE1747+Z1747*AE1750-Y1747*AF1747-AA1747*AF1750</f>
        <v>0</v>
      </c>
      <c r="AK1747" s="8">
        <f t="shared" ref="AK1747" si="10103">(X1747*AF1747+Y1747*AE1747+Z1747*AF1750+AA1747*AE1750)</f>
        <v>21.849632624376575</v>
      </c>
      <c r="AM1747" s="18">
        <v>1</v>
      </c>
      <c r="AN1747" s="25">
        <v>0</v>
      </c>
      <c r="AO1747" s="14">
        <v>0</v>
      </c>
      <c r="AP1747" s="24">
        <v>0</v>
      </c>
      <c r="AR1747" s="1">
        <f t="shared" ref="AR1747" si="10104">AH1747*AM1747+AJ1747*AM1750-AI1747*AN1747-AK1747*AN1750</f>
        <v>5.577132475786045</v>
      </c>
      <c r="AS1747" s="9">
        <f t="shared" ref="AS1747" si="10105">(AH1747*AN1747+AI1747*AM1747+AJ1747*AN1750+AK1747*AM1750)</f>
        <v>21.849632624376575</v>
      </c>
      <c r="AT1747" s="2">
        <f t="shared" ref="AT1747" si="10106">AH1747*AO1747+AJ1747*AO1750-AI1747*AP1747-AK1747*AP1750</f>
        <v>0</v>
      </c>
      <c r="AU1747" s="8">
        <f t="shared" ref="AU1747" si="10107">(AH1747*AP1747+AI1747*AO1747+AJ1747*AP1750+AK1747*AO1750)</f>
        <v>21.849632624376575</v>
      </c>
      <c r="AW1747" s="30">
        <f t="shared" ref="AW1747" si="10108">20*LOG(((1+$AN$9)/$AN$9)/((AR1747+AR1750)^2+(AS1747+AS1750)^2)^0.5)</f>
        <v>-33.162147929478294</v>
      </c>
      <c r="AY1747" s="137">
        <f t="shared" ref="AY1747" si="10109">((AR1747^2+AS1747^2)^0.5)/((AR1750^2+AS1750^2)^0.5)</f>
        <v>0.25575470293010771</v>
      </c>
      <c r="AZ1747" s="13"/>
      <c r="BA1747" s="36"/>
      <c r="BB1747" s="36"/>
      <c r="BC1747" s="36"/>
      <c r="BD1747" s="36"/>
    </row>
    <row r="1748" spans="2:56" ht="18.600000000000001" customHeight="1" thickBot="1">
      <c r="D1748" s="3"/>
      <c r="G1748" s="4"/>
      <c r="I1748" s="3"/>
      <c r="L1748" s="4"/>
      <c r="N1748" s="3"/>
      <c r="Q1748" s="4"/>
      <c r="S1748" s="3"/>
      <c r="V1748" s="4"/>
      <c r="X1748" s="3"/>
      <c r="AA1748" s="4"/>
      <c r="AC1748" s="3"/>
      <c r="AF1748" s="4"/>
      <c r="AH1748" s="3"/>
      <c r="AK1748" s="4"/>
      <c r="AM1748" s="18"/>
      <c r="AN1748" s="14"/>
      <c r="AO1748" s="14"/>
      <c r="AP1748" s="19"/>
      <c r="AR1748" s="3"/>
      <c r="AU1748" s="4"/>
      <c r="AY1748" s="138"/>
      <c r="AZ1748" s="13"/>
      <c r="BA1748" s="36"/>
      <c r="BB1748" s="36"/>
      <c r="BC1748" s="36"/>
      <c r="BD1748" s="36"/>
    </row>
    <row r="1749" spans="2:56" ht="18.600000000000001" customHeight="1" thickBot="1">
      <c r="D1749" s="216" t="s">
        <v>87</v>
      </c>
      <c r="E1749" s="217"/>
      <c r="F1749" s="218" t="s">
        <v>88</v>
      </c>
      <c r="G1749" s="219"/>
      <c r="H1749" s="207"/>
      <c r="I1749" s="216" t="s">
        <v>89</v>
      </c>
      <c r="J1749" s="217"/>
      <c r="K1749" s="218" t="s">
        <v>90</v>
      </c>
      <c r="L1749" s="219"/>
      <c r="N1749" s="208" t="s">
        <v>7</v>
      </c>
      <c r="O1749" s="209"/>
      <c r="P1749" s="210" t="s">
        <v>8</v>
      </c>
      <c r="Q1749" s="211"/>
      <c r="S1749" s="216" t="s">
        <v>91</v>
      </c>
      <c r="T1749" s="217"/>
      <c r="U1749" s="218" t="s">
        <v>92</v>
      </c>
      <c r="V1749" s="219"/>
      <c r="W1749" s="22"/>
      <c r="X1749" s="208" t="s">
        <v>93</v>
      </c>
      <c r="Y1749" s="209"/>
      <c r="Z1749" s="210" t="s">
        <v>94</v>
      </c>
      <c r="AA1749" s="211"/>
      <c r="AB1749" s="22"/>
      <c r="AC1749" s="216" t="s">
        <v>3</v>
      </c>
      <c r="AD1749" s="217"/>
      <c r="AE1749" s="218" t="s">
        <v>2</v>
      </c>
      <c r="AF1749" s="219"/>
      <c r="AG1749" s="22"/>
      <c r="AH1749" s="208" t="s">
        <v>95</v>
      </c>
      <c r="AI1749" s="209"/>
      <c r="AJ1749" s="210" t="s">
        <v>96</v>
      </c>
      <c r="AK1749" s="211"/>
      <c r="AL1749" s="22"/>
      <c r="AM1749" s="216" t="s">
        <v>97</v>
      </c>
      <c r="AN1749" s="217"/>
      <c r="AO1749" s="218" t="s">
        <v>98</v>
      </c>
      <c r="AP1749" s="219"/>
      <c r="AR1749" s="208" t="s">
        <v>99</v>
      </c>
      <c r="AS1749" s="209"/>
      <c r="AT1749" s="210" t="s">
        <v>100</v>
      </c>
      <c r="AU1749" s="211"/>
      <c r="AW1749" s="48" t="s">
        <v>10</v>
      </c>
      <c r="AY1749" s="139" t="s">
        <v>47</v>
      </c>
      <c r="AZ1749" s="13"/>
      <c r="BA1749" s="36"/>
      <c r="BB1749" s="36"/>
      <c r="BC1749" s="36"/>
      <c r="BD1749" s="36"/>
    </row>
    <row r="1750" spans="2:56" ht="18.600000000000001" customHeight="1" thickTop="1" thickBot="1">
      <c r="D1750" s="1">
        <v>0</v>
      </c>
      <c r="E1750" s="8">
        <f t="shared" ref="E1750" si="10110">$E$9*$B1747</f>
        <v>2.8335500000000002</v>
      </c>
      <c r="F1750" s="2">
        <v>1</v>
      </c>
      <c r="G1750" s="8">
        <v>0</v>
      </c>
      <c r="I1750" s="1">
        <v>0</v>
      </c>
      <c r="J1750" s="9">
        <v>0</v>
      </c>
      <c r="K1750" s="2">
        <v>1</v>
      </c>
      <c r="L1750" s="8">
        <v>0</v>
      </c>
      <c r="N1750" s="1">
        <f t="shared" ref="N1750" si="10111">D1750*I1747+F1750*I1750-E1750*J1747-G1750*J1750</f>
        <v>0</v>
      </c>
      <c r="O1750" s="9">
        <f t="shared" ref="O1750" si="10112">(D1750*J1747+E1750*I1747+F1750*J1750+G1750*I1750)</f>
        <v>2.8335500000000002</v>
      </c>
      <c r="P1750" s="2">
        <f t="shared" ref="P1750" si="10113">D1750*K1747+F1750*K1750-E1750*L1747-G1750*L1750</f>
        <v>3.1449832094474521</v>
      </c>
      <c r="Q1750" s="8">
        <f t="shared" ref="Q1750" si="10114">(D1750*L1747+E1750*K1747+F1750*L1750+G1750*K1750)</f>
        <v>0</v>
      </c>
      <c r="S1750" s="1">
        <v>0</v>
      </c>
      <c r="T1750" s="8">
        <f t="shared" ref="T1750" si="10115">$T$9*$B1747</f>
        <v>6.0464500000000001</v>
      </c>
      <c r="U1750" s="2">
        <v>1</v>
      </c>
      <c r="V1750" s="8">
        <v>0</v>
      </c>
      <c r="X1750" s="1">
        <f t="shared" ref="X1750" si="10116">N1750*S1747+P1750*S1750-O1750*T1747-Q1750*T1750</f>
        <v>0</v>
      </c>
      <c r="Y1750" s="9">
        <f t="shared" ref="Y1750" si="10117">(N1750*T1747+O1750*S1747+P1750*T1750+Q1750*S1750)</f>
        <v>21.849533726763546</v>
      </c>
      <c r="Z1750" s="2">
        <f t="shared" ref="Z1750" si="10118">N1750*U1747+P1750*U1750-O1750*V1747-Q1750*V1750</f>
        <v>3.1449832094474521</v>
      </c>
      <c r="AA1750" s="8">
        <f t="shared" ref="AA1750" si="10119">(N1750*V1747+O1750*U1747+P1750*V1750+Q1750*U1750)</f>
        <v>0</v>
      </c>
      <c r="AB1750" s="22"/>
      <c r="AC1750" s="1">
        <v>0</v>
      </c>
      <c r="AD1750" s="9">
        <v>0</v>
      </c>
      <c r="AE1750" s="2">
        <v>1</v>
      </c>
      <c r="AF1750" s="8">
        <v>0</v>
      </c>
      <c r="AH1750" s="1">
        <f t="shared" ref="AH1750" si="10120">X1750*AC1747+Z1750*AC1750-Y1750*AD1747-AA1750*AD1750</f>
        <v>0</v>
      </c>
      <c r="AI1750" s="9">
        <f t="shared" ref="AI1750" si="10121">(X1750*AD1747+Y1750*AC1747+Z1750*AD1750+AA1750*AC1750)</f>
        <v>21.849533726763546</v>
      </c>
      <c r="AJ1750" s="2">
        <f t="shared" ref="AJ1750" si="10122">X1750*AE1747+Z1750*AE1750-Y1750*AF1747-AA1750*AF1750</f>
        <v>-85.421009275302239</v>
      </c>
      <c r="AK1750" s="8">
        <f t="shared" ref="AK1750" si="10123">(X1750*AF1747+Y1750*AE1747+Z1750*AF1750+AA1750*AE1750)</f>
        <v>0</v>
      </c>
      <c r="AM1750" s="20">
        <f t="shared" ref="AM1750" si="10124">1/$AN$9</f>
        <v>1</v>
      </c>
      <c r="AN1750" s="27">
        <v>0</v>
      </c>
      <c r="AO1750" s="21">
        <v>1</v>
      </c>
      <c r="AP1750" s="26">
        <v>0</v>
      </c>
      <c r="AR1750" s="1">
        <f t="shared" ref="AR1750" si="10125">AH1750*AM1747+AJ1750*AM1750-AI1750*AN1747-AK1750*AN1750</f>
        <v>-85.421009275302239</v>
      </c>
      <c r="AS1750" s="9">
        <f t="shared" ref="AS1750" si="10126">(AH1750*AN1747+AI1750*AM1747+AJ1750*AN1750+AK1750*AM1750)</f>
        <v>21.849533726763546</v>
      </c>
      <c r="AT1750" s="2">
        <f t="shared" ref="AT1750" si="10127">AH1750*AO1747+AJ1750*AO1750-AI1750*AP1747-AK1750*AP1750</f>
        <v>-85.421009275302239</v>
      </c>
      <c r="AU1750" s="8">
        <f t="shared" ref="AU1750" si="10128">(AH1750*AP1747+AI1750*AO1747+AJ1750*AP1750+AK1750*AO1750)</f>
        <v>0</v>
      </c>
      <c r="AW1750" s="49">
        <f t="shared" ref="AW1750" si="10129">(180/PI())*ATAN(-1*(AS1747/AR1747))</f>
        <v>-75.680965713916066</v>
      </c>
      <c r="AY1750" s="140">
        <f t="shared" ref="AY1750" si="10130">20*LOG(((1-(10^(AW1747/20)^2)*(1-((1-AY1747)/(1+AY1747))^2))^0.5))</f>
        <v>-1.3605406960072288E-3</v>
      </c>
      <c r="AZ1750" s="13"/>
      <c r="BA1750" s="36"/>
      <c r="BB1750" s="36"/>
      <c r="BC1750" s="36"/>
      <c r="BD1750" s="36"/>
    </row>
    <row r="1751" spans="2:56" ht="18.600000000000001" customHeight="1">
      <c r="AY1751" s="37"/>
    </row>
    <row r="1752" spans="2:56" ht="18.600000000000001" customHeight="1" thickBot="1">
      <c r="D1752" s="22" t="s">
        <v>60</v>
      </c>
      <c r="E1752" s="22"/>
      <c r="F1752" s="22"/>
      <c r="G1752" s="22"/>
      <c r="H1752" s="22"/>
      <c r="I1752" s="22" t="s">
        <v>61</v>
      </c>
      <c r="J1752" s="22"/>
      <c r="K1752" s="22"/>
      <c r="L1752" s="22"/>
      <c r="M1752" s="23"/>
      <c r="N1752" s="23"/>
      <c r="O1752" s="28" t="s">
        <v>62</v>
      </c>
      <c r="P1752" s="23"/>
      <c r="Q1752" s="23"/>
      <c r="R1752" s="23"/>
      <c r="S1752" s="22"/>
      <c r="T1752" s="22" t="s">
        <v>63</v>
      </c>
      <c r="U1752" s="23"/>
      <c r="V1752" s="23"/>
      <c r="W1752" s="23"/>
      <c r="X1752" s="23"/>
      <c r="Y1752" s="28" t="s">
        <v>64</v>
      </c>
      <c r="Z1752" s="23"/>
      <c r="AA1752" s="23"/>
      <c r="AB1752" s="23"/>
      <c r="AC1752" s="28" t="s">
        <v>65</v>
      </c>
      <c r="AD1752" s="22"/>
      <c r="AE1752" s="22"/>
      <c r="AF1752" s="22"/>
      <c r="AG1752" s="22"/>
      <c r="AH1752" s="23"/>
      <c r="AI1752" s="28" t="s">
        <v>66</v>
      </c>
      <c r="AJ1752" s="23"/>
      <c r="AK1752" s="23"/>
      <c r="AL1752" s="22"/>
      <c r="AM1752" s="28" t="s">
        <v>67</v>
      </c>
      <c r="AN1752" s="22"/>
      <c r="AO1752" s="23"/>
      <c r="AP1752" s="23"/>
      <c r="AQ1752" s="23"/>
      <c r="AR1752" s="23"/>
      <c r="AS1752" s="28" t="s">
        <v>68</v>
      </c>
      <c r="AT1752" s="23"/>
      <c r="AU1752" s="23"/>
    </row>
    <row r="1753" spans="2:56" ht="18.600000000000001" customHeight="1" thickBot="1">
      <c r="B1753" s="11"/>
      <c r="D1753" s="212" t="s">
        <v>69</v>
      </c>
      <c r="E1753" s="213"/>
      <c r="F1753" s="214" t="s">
        <v>70</v>
      </c>
      <c r="G1753" s="215"/>
      <c r="H1753" s="207"/>
      <c r="I1753" s="212" t="s">
        <v>71</v>
      </c>
      <c r="J1753" s="213"/>
      <c r="K1753" s="214" t="s">
        <v>72</v>
      </c>
      <c r="L1753" s="215"/>
      <c r="M1753" s="23"/>
      <c r="N1753" s="208" t="s">
        <v>73</v>
      </c>
      <c r="O1753" s="209"/>
      <c r="P1753" s="210" t="s">
        <v>74</v>
      </c>
      <c r="Q1753" s="211"/>
      <c r="R1753" s="23"/>
      <c r="S1753" s="212" t="s">
        <v>75</v>
      </c>
      <c r="T1753" s="213"/>
      <c r="U1753" s="214" t="s">
        <v>76</v>
      </c>
      <c r="V1753" s="215"/>
      <c r="W1753" s="22"/>
      <c r="X1753" s="208" t="s">
        <v>77</v>
      </c>
      <c r="Y1753" s="209"/>
      <c r="Z1753" s="210" t="s">
        <v>78</v>
      </c>
      <c r="AA1753" s="211"/>
      <c r="AB1753" s="22"/>
      <c r="AC1753" s="212" t="s">
        <v>79</v>
      </c>
      <c r="AD1753" s="213"/>
      <c r="AE1753" s="214" t="s">
        <v>80</v>
      </c>
      <c r="AF1753" s="215"/>
      <c r="AG1753" s="22"/>
      <c r="AH1753" s="208" t="s">
        <v>81</v>
      </c>
      <c r="AI1753" s="209"/>
      <c r="AJ1753" s="210" t="s">
        <v>82</v>
      </c>
      <c r="AK1753" s="211"/>
      <c r="AL1753" s="22"/>
      <c r="AM1753" s="212" t="s">
        <v>83</v>
      </c>
      <c r="AN1753" s="213"/>
      <c r="AO1753" s="214" t="s">
        <v>84</v>
      </c>
      <c r="AP1753" s="215"/>
      <c r="AQ1753" s="23"/>
      <c r="AR1753" s="208" t="s">
        <v>85</v>
      </c>
      <c r="AS1753" s="209"/>
      <c r="AT1753" s="210" t="s">
        <v>86</v>
      </c>
      <c r="AU1753" s="211"/>
      <c r="AW1753" s="29" t="s">
        <v>4</v>
      </c>
      <c r="AY1753" s="136" t="s">
        <v>46</v>
      </c>
      <c r="AZ1753" s="13"/>
      <c r="BA1753" s="36"/>
      <c r="BB1753" s="36"/>
      <c r="BC1753" s="36"/>
      <c r="BD1753" s="36"/>
    </row>
    <row r="1754" spans="2:56" ht="18.600000000000001" customHeight="1" thickTop="1" thickBot="1">
      <c r="B1754" s="40">
        <v>5.0199999999999996</v>
      </c>
      <c r="D1754" s="1">
        <v>1</v>
      </c>
      <c r="E1754" s="7">
        <v>0</v>
      </c>
      <c r="F1754" s="2">
        <v>0</v>
      </c>
      <c r="G1754" s="8">
        <v>0</v>
      </c>
      <c r="I1754" s="1">
        <v>1</v>
      </c>
      <c r="J1754" s="9">
        <v>0</v>
      </c>
      <c r="K1754" s="2">
        <v>0</v>
      </c>
      <c r="L1754" s="9">
        <f t="shared" ref="L1754" si="10131">IF(0=(1-$J$9*$K$9*$B1754^2),10^14,$B1754*$K$9/(1-$J$9*$K$9*$B1754^2))</f>
        <v>-0.75303987942361694</v>
      </c>
      <c r="N1754" s="1">
        <f t="shared" ref="N1754" si="10132">D1754*I1754+F1754*I1757-E1754*J1754-G1754*J1757</f>
        <v>1</v>
      </c>
      <c r="O1754" s="9">
        <f t="shared" ref="O1754" si="10133">(D1754*J1754+E1754*I1754+F1754*J1757+G1754*I1757)</f>
        <v>0</v>
      </c>
      <c r="P1754" s="2">
        <f t="shared" ref="P1754" si="10134">D1754*K1754+F1754*K1757-E1754*L1754-G1754*L1757</f>
        <v>0</v>
      </c>
      <c r="Q1754" s="8">
        <f t="shared" ref="Q1754" si="10135">(D1754*L1754+E1754*K1754+F1754*L1757+G1754*K1757)</f>
        <v>-0.75303987942361694</v>
      </c>
      <c r="S1754" s="1">
        <v>1</v>
      </c>
      <c r="T1754" s="7">
        <v>0</v>
      </c>
      <c r="U1754" s="2">
        <v>0</v>
      </c>
      <c r="V1754" s="8">
        <v>0</v>
      </c>
      <c r="X1754" s="1">
        <f t="shared" ref="X1754" si="10136">N1754*S1754+P1754*S1757-O1754*T1754-Q1754*T1757</f>
        <v>5.5714308508566921</v>
      </c>
      <c r="Y1754" s="9">
        <f t="shared" ref="Y1754" si="10137">(N1754*T1754+O1754*S1754+P1754*T1757+Q1754*S1757)</f>
        <v>0</v>
      </c>
      <c r="Z1754" s="2">
        <f t="shared" ref="Z1754" si="10138">N1754*U1754+P1754*U1757-O1754*V1754-Q1754*V1757</f>
        <v>0</v>
      </c>
      <c r="AA1754" s="8">
        <f t="shared" ref="AA1754" si="10139">(N1754*V1754+O1754*U1754+P1754*V1757+Q1754*U1757)</f>
        <v>-0.75303987942361694</v>
      </c>
      <c r="AB1754" s="22"/>
      <c r="AC1754" s="1">
        <v>1</v>
      </c>
      <c r="AD1754" s="9">
        <v>0</v>
      </c>
      <c r="AE1754" s="2">
        <v>0</v>
      </c>
      <c r="AF1754" s="9">
        <f t="shared" ref="AF1754" si="10140">$B1754*$AE$9</f>
        <v>4.0696637999999998</v>
      </c>
      <c r="AH1754" s="1">
        <f t="shared" ref="AH1754" si="10141">X1754*AC1754+Z1754*AC1757-Y1754*AD1754-AA1754*AD1757</f>
        <v>5.5714308508566921</v>
      </c>
      <c r="AI1754" s="9">
        <f t="shared" ref="AI1754" si="10142">(X1754*AD1754+Y1754*AC1754+Z1754*AD1757+AA1754*AC1757)</f>
        <v>0</v>
      </c>
      <c r="AJ1754" s="2">
        <f t="shared" ref="AJ1754" si="10143">X1754*AE1754+Z1754*AE1757-Y1754*AF1754-AA1754*AF1757</f>
        <v>0</v>
      </c>
      <c r="AK1754" s="8">
        <f t="shared" ref="AK1754" si="10144">(X1754*AF1754+Y1754*AE1754+Z1754*AF1757+AA1754*AE1757)</f>
        <v>21.920810568511062</v>
      </c>
      <c r="AM1754" s="18">
        <v>1</v>
      </c>
      <c r="AN1754" s="25">
        <v>0</v>
      </c>
      <c r="AO1754" s="14">
        <v>0</v>
      </c>
      <c r="AP1754" s="24">
        <v>0</v>
      </c>
      <c r="AR1754" s="1">
        <f t="shared" ref="AR1754" si="10145">AH1754*AM1754+AJ1754*AM1757-AI1754*AN1754-AK1754*AN1757</f>
        <v>5.5714308508566921</v>
      </c>
      <c r="AS1754" s="9">
        <f t="shared" ref="AS1754" si="10146">(AH1754*AN1754+AI1754*AM1754+AJ1754*AN1757+AK1754*AM1757)</f>
        <v>21.920810568511062</v>
      </c>
      <c r="AT1754" s="2">
        <f t="shared" ref="AT1754" si="10147">AH1754*AO1754+AJ1754*AO1757-AI1754*AP1754-AK1754*AP1757</f>
        <v>0</v>
      </c>
      <c r="AU1754" s="8">
        <f t="shared" ref="AU1754" si="10148">(AH1754*AP1754+AI1754*AO1754+AJ1754*AP1757+AK1754*AO1757)</f>
        <v>21.920810568511062</v>
      </c>
      <c r="AW1754" s="30">
        <f t="shared" ref="AW1754" si="10149">20*LOG(((1+$AN$9)/$AN$9)/((AR1754+AR1757)^2+(AS1754+AS1757)^2)^0.5)</f>
        <v>-33.223079341734262</v>
      </c>
      <c r="AY1754" s="137">
        <f t="shared" ref="AY1754" si="10150">((AR1754^2+AS1754^2)^0.5)/((AR1757^2+AS1757^2)^0.5)</f>
        <v>0.25466064671148758</v>
      </c>
      <c r="AZ1754" s="13"/>
      <c r="BA1754" s="36"/>
      <c r="BB1754" s="36"/>
      <c r="BC1754" s="36"/>
      <c r="BD1754" s="36"/>
    </row>
    <row r="1755" spans="2:56" ht="18.600000000000001" customHeight="1" thickBot="1">
      <c r="D1755" s="3"/>
      <c r="G1755" s="4"/>
      <c r="I1755" s="3"/>
      <c r="L1755" s="4"/>
      <c r="N1755" s="3"/>
      <c r="Q1755" s="4"/>
      <c r="S1755" s="3"/>
      <c r="V1755" s="4"/>
      <c r="X1755" s="3"/>
      <c r="AA1755" s="4"/>
      <c r="AC1755" s="3"/>
      <c r="AF1755" s="4"/>
      <c r="AH1755" s="3"/>
      <c r="AK1755" s="4"/>
      <c r="AM1755" s="18"/>
      <c r="AN1755" s="14"/>
      <c r="AO1755" s="14"/>
      <c r="AP1755" s="19"/>
      <c r="AR1755" s="3"/>
      <c r="AU1755" s="4"/>
      <c r="AY1755" s="138"/>
      <c r="AZ1755" s="13"/>
      <c r="BA1755" s="36"/>
      <c r="BB1755" s="36"/>
      <c r="BC1755" s="36"/>
      <c r="BD1755" s="36"/>
    </row>
    <row r="1756" spans="2:56" ht="18.600000000000001" customHeight="1" thickBot="1">
      <c r="D1756" s="216" t="s">
        <v>87</v>
      </c>
      <c r="E1756" s="217"/>
      <c r="F1756" s="218" t="s">
        <v>88</v>
      </c>
      <c r="G1756" s="219"/>
      <c r="H1756" s="207"/>
      <c r="I1756" s="216" t="s">
        <v>89</v>
      </c>
      <c r="J1756" s="217"/>
      <c r="K1756" s="218" t="s">
        <v>90</v>
      </c>
      <c r="L1756" s="219"/>
      <c r="N1756" s="208" t="s">
        <v>7</v>
      </c>
      <c r="O1756" s="209"/>
      <c r="P1756" s="210" t="s">
        <v>8</v>
      </c>
      <c r="Q1756" s="211"/>
      <c r="S1756" s="216" t="s">
        <v>91</v>
      </c>
      <c r="T1756" s="217"/>
      <c r="U1756" s="218" t="s">
        <v>92</v>
      </c>
      <c r="V1756" s="219"/>
      <c r="W1756" s="22"/>
      <c r="X1756" s="208" t="s">
        <v>93</v>
      </c>
      <c r="Y1756" s="209"/>
      <c r="Z1756" s="210" t="s">
        <v>94</v>
      </c>
      <c r="AA1756" s="211"/>
      <c r="AB1756" s="22"/>
      <c r="AC1756" s="216" t="s">
        <v>3</v>
      </c>
      <c r="AD1756" s="217"/>
      <c r="AE1756" s="218" t="s">
        <v>2</v>
      </c>
      <c r="AF1756" s="219"/>
      <c r="AG1756" s="22"/>
      <c r="AH1756" s="208" t="s">
        <v>95</v>
      </c>
      <c r="AI1756" s="209"/>
      <c r="AJ1756" s="210" t="s">
        <v>96</v>
      </c>
      <c r="AK1756" s="211"/>
      <c r="AL1756" s="22"/>
      <c r="AM1756" s="216" t="s">
        <v>97</v>
      </c>
      <c r="AN1756" s="217"/>
      <c r="AO1756" s="218" t="s">
        <v>98</v>
      </c>
      <c r="AP1756" s="219"/>
      <c r="AR1756" s="208" t="s">
        <v>99</v>
      </c>
      <c r="AS1756" s="209"/>
      <c r="AT1756" s="210" t="s">
        <v>100</v>
      </c>
      <c r="AU1756" s="211"/>
      <c r="AW1756" s="48" t="s">
        <v>10</v>
      </c>
      <c r="AY1756" s="139" t="s">
        <v>47</v>
      </c>
      <c r="AZ1756" s="13"/>
      <c r="BA1756" s="36"/>
      <c r="BB1756" s="36"/>
      <c r="BC1756" s="36"/>
      <c r="BD1756" s="36"/>
    </row>
    <row r="1757" spans="2:56" ht="18.600000000000001" customHeight="1" thickTop="1" thickBot="1">
      <c r="D1757" s="1">
        <v>0</v>
      </c>
      <c r="E1757" s="8">
        <f t="shared" ref="E1757" si="10151">$E$9*$B1754</f>
        <v>2.8448842000000001</v>
      </c>
      <c r="F1757" s="2">
        <v>1</v>
      </c>
      <c r="G1757" s="8">
        <v>0</v>
      </c>
      <c r="I1757" s="1">
        <v>0</v>
      </c>
      <c r="J1757" s="9">
        <v>0</v>
      </c>
      <c r="K1757" s="2">
        <v>1</v>
      </c>
      <c r="L1757" s="8">
        <v>0</v>
      </c>
      <c r="N1757" s="1">
        <f t="shared" ref="N1757" si="10152">D1757*I1754+F1757*I1757-E1757*J1754-G1757*J1757</f>
        <v>0</v>
      </c>
      <c r="O1757" s="9">
        <f t="shared" ref="O1757" si="10153">(D1757*J1754+E1757*I1754+F1757*J1757+G1757*I1757)</f>
        <v>2.8448842000000001</v>
      </c>
      <c r="P1757" s="2">
        <f t="shared" ref="P1757" si="10154">D1757*K1754+F1757*K1757-E1757*L1754-G1757*L1757</f>
        <v>3.142311254942153</v>
      </c>
      <c r="Q1757" s="8">
        <f t="shared" ref="Q1757" si="10155">(D1757*L1754+E1757*K1754+F1757*L1757+G1757*K1757)</f>
        <v>0</v>
      </c>
      <c r="S1757" s="1">
        <v>0</v>
      </c>
      <c r="T1757" s="8">
        <f t="shared" ref="T1757" si="10156">$T$9*$B1754</f>
        <v>6.0706357999999998</v>
      </c>
      <c r="U1757" s="2">
        <v>1</v>
      </c>
      <c r="V1757" s="8">
        <v>0</v>
      </c>
      <c r="X1757" s="1">
        <f t="shared" ref="X1757" si="10157">N1757*S1754+P1757*S1757-O1757*T1754-Q1757*T1757</f>
        <v>0</v>
      </c>
      <c r="Y1757" s="9">
        <f t="shared" ref="Y1757" si="10158">(N1757*T1754+O1757*S1754+P1757*T1757+Q1757*S1757)</f>
        <v>21.920711398994758</v>
      </c>
      <c r="Z1757" s="2">
        <f t="shared" ref="Z1757" si="10159">N1757*U1754+P1757*U1757-O1757*V1754-Q1757*V1757</f>
        <v>3.142311254942153</v>
      </c>
      <c r="AA1757" s="8">
        <f t="shared" ref="AA1757" si="10160">(N1757*V1754+O1757*U1754+P1757*V1757+Q1757*U1757)</f>
        <v>0</v>
      </c>
      <c r="AB1757" s="22"/>
      <c r="AC1757" s="1">
        <v>0</v>
      </c>
      <c r="AD1757" s="9">
        <v>0</v>
      </c>
      <c r="AE1757" s="2">
        <v>1</v>
      </c>
      <c r="AF1757" s="8">
        <v>0</v>
      </c>
      <c r="AH1757" s="1">
        <f t="shared" ref="AH1757" si="10161">X1757*AC1754+Z1757*AC1757-Y1757*AD1754-AA1757*AD1757</f>
        <v>0</v>
      </c>
      <c r="AI1757" s="9">
        <f t="shared" ref="AI1757" si="10162">(X1757*AD1754+Y1757*AC1754+Z1757*AD1757+AA1757*AC1757)</f>
        <v>21.920711398994758</v>
      </c>
      <c r="AJ1757" s="2">
        <f t="shared" ref="AJ1757" si="10163">X1757*AE1754+Z1757*AE1757-Y1757*AF1754-AA1757*AF1757</f>
        <v>-86.067614395794166</v>
      </c>
      <c r="AK1757" s="8">
        <f t="shared" ref="AK1757" si="10164">(X1757*AF1754+Y1757*AE1754+Z1757*AF1757+AA1757*AE1757)</f>
        <v>0</v>
      </c>
      <c r="AM1757" s="20">
        <f t="shared" ref="AM1757" si="10165">1/$AN$9</f>
        <v>1</v>
      </c>
      <c r="AN1757" s="27">
        <v>0</v>
      </c>
      <c r="AO1757" s="21">
        <v>1</v>
      </c>
      <c r="AP1757" s="26">
        <v>0</v>
      </c>
      <c r="AR1757" s="1">
        <f t="shared" ref="AR1757" si="10166">AH1757*AM1754+AJ1757*AM1757-AI1757*AN1754-AK1757*AN1757</f>
        <v>-86.067614395794166</v>
      </c>
      <c r="AS1757" s="9">
        <f t="shared" ref="AS1757" si="10167">(AH1757*AN1754+AI1757*AM1754+AJ1757*AN1757+AK1757*AM1757)</f>
        <v>21.920711398994758</v>
      </c>
      <c r="AT1757" s="2">
        <f t="shared" ref="AT1757" si="10168">AH1757*AO1754+AJ1757*AO1757-AI1757*AP1754-AK1757*AP1757</f>
        <v>-86.067614395794166</v>
      </c>
      <c r="AU1757" s="8">
        <f t="shared" ref="AU1757" si="10169">(AH1757*AP1754+AI1757*AO1754+AJ1757*AP1757+AK1757*AO1757)</f>
        <v>0</v>
      </c>
      <c r="AW1757" s="49">
        <f t="shared" ref="AW1757" si="10170">(180/PI())*ATAN(-1*(AS1754/AR1754))</f>
        <v>-75.739554806672786</v>
      </c>
      <c r="AY1757" s="140">
        <f t="shared" ref="AY1757" si="10171">20*LOG(((1-(10^(AW1754/20)^2)*(1-((1-AY1754)/(1+AY1754))^2))^0.5))</f>
        <v>-1.3381739168800953E-3</v>
      </c>
      <c r="AZ1757" s="13"/>
      <c r="BA1757" s="36"/>
      <c r="BB1757" s="36"/>
      <c r="BC1757" s="36"/>
      <c r="BD1757" s="36"/>
    </row>
    <row r="1758" spans="2:56" ht="18.600000000000001" customHeight="1">
      <c r="AY1758" s="37"/>
    </row>
    <row r="1759" spans="2:56" ht="18.600000000000001" customHeight="1" thickBot="1">
      <c r="D1759" s="22" t="s">
        <v>60</v>
      </c>
      <c r="E1759" s="22"/>
      <c r="F1759" s="22"/>
      <c r="G1759" s="22"/>
      <c r="H1759" s="22"/>
      <c r="I1759" s="22" t="s">
        <v>61</v>
      </c>
      <c r="J1759" s="22"/>
      <c r="K1759" s="22"/>
      <c r="L1759" s="22"/>
      <c r="M1759" s="23"/>
      <c r="N1759" s="23"/>
      <c r="O1759" s="28" t="s">
        <v>62</v>
      </c>
      <c r="P1759" s="23"/>
      <c r="Q1759" s="23"/>
      <c r="R1759" s="23"/>
      <c r="S1759" s="22"/>
      <c r="T1759" s="22" t="s">
        <v>63</v>
      </c>
      <c r="U1759" s="23"/>
      <c r="V1759" s="23"/>
      <c r="W1759" s="23"/>
      <c r="X1759" s="23"/>
      <c r="Y1759" s="28" t="s">
        <v>64</v>
      </c>
      <c r="Z1759" s="23"/>
      <c r="AA1759" s="23"/>
      <c r="AB1759" s="23"/>
      <c r="AC1759" s="28" t="s">
        <v>65</v>
      </c>
      <c r="AD1759" s="22"/>
      <c r="AE1759" s="22"/>
      <c r="AF1759" s="22"/>
      <c r="AG1759" s="22"/>
      <c r="AH1759" s="23"/>
      <c r="AI1759" s="28" t="s">
        <v>66</v>
      </c>
      <c r="AJ1759" s="23"/>
      <c r="AK1759" s="23"/>
      <c r="AL1759" s="22"/>
      <c r="AM1759" s="28" t="s">
        <v>67</v>
      </c>
      <c r="AN1759" s="22"/>
      <c r="AO1759" s="23"/>
      <c r="AP1759" s="23"/>
      <c r="AQ1759" s="23"/>
      <c r="AR1759" s="23"/>
      <c r="AS1759" s="28" t="s">
        <v>68</v>
      </c>
      <c r="AT1759" s="23"/>
      <c r="AU1759" s="23"/>
    </row>
    <row r="1760" spans="2:56" ht="18.600000000000001" customHeight="1" thickBot="1">
      <c r="B1760" s="11"/>
      <c r="D1760" s="212" t="s">
        <v>69</v>
      </c>
      <c r="E1760" s="213"/>
      <c r="F1760" s="214" t="s">
        <v>70</v>
      </c>
      <c r="G1760" s="215"/>
      <c r="H1760" s="207"/>
      <c r="I1760" s="212" t="s">
        <v>71</v>
      </c>
      <c r="J1760" s="213"/>
      <c r="K1760" s="214" t="s">
        <v>72</v>
      </c>
      <c r="L1760" s="215"/>
      <c r="M1760" s="23"/>
      <c r="N1760" s="208" t="s">
        <v>73</v>
      </c>
      <c r="O1760" s="209"/>
      <c r="P1760" s="210" t="s">
        <v>74</v>
      </c>
      <c r="Q1760" s="211"/>
      <c r="R1760" s="23"/>
      <c r="S1760" s="212" t="s">
        <v>75</v>
      </c>
      <c r="T1760" s="213"/>
      <c r="U1760" s="214" t="s">
        <v>76</v>
      </c>
      <c r="V1760" s="215"/>
      <c r="W1760" s="22"/>
      <c r="X1760" s="208" t="s">
        <v>77</v>
      </c>
      <c r="Y1760" s="209"/>
      <c r="Z1760" s="210" t="s">
        <v>78</v>
      </c>
      <c r="AA1760" s="211"/>
      <c r="AB1760" s="22"/>
      <c r="AC1760" s="212" t="s">
        <v>79</v>
      </c>
      <c r="AD1760" s="213"/>
      <c r="AE1760" s="214" t="s">
        <v>80</v>
      </c>
      <c r="AF1760" s="215"/>
      <c r="AG1760" s="22"/>
      <c r="AH1760" s="208" t="s">
        <v>81</v>
      </c>
      <c r="AI1760" s="209"/>
      <c r="AJ1760" s="210" t="s">
        <v>82</v>
      </c>
      <c r="AK1760" s="211"/>
      <c r="AL1760" s="22"/>
      <c r="AM1760" s="212" t="s">
        <v>83</v>
      </c>
      <c r="AN1760" s="213"/>
      <c r="AO1760" s="214" t="s">
        <v>84</v>
      </c>
      <c r="AP1760" s="215"/>
      <c r="AQ1760" s="23"/>
      <c r="AR1760" s="208" t="s">
        <v>85</v>
      </c>
      <c r="AS1760" s="209"/>
      <c r="AT1760" s="210" t="s">
        <v>86</v>
      </c>
      <c r="AU1760" s="211"/>
      <c r="AW1760" s="29" t="s">
        <v>4</v>
      </c>
      <c r="AY1760" s="136" t="s">
        <v>46</v>
      </c>
      <c r="AZ1760" s="13"/>
      <c r="BA1760" s="36"/>
      <c r="BB1760" s="36"/>
      <c r="BC1760" s="36"/>
      <c r="BD1760" s="36"/>
    </row>
    <row r="1761" spans="2:56" ht="18.600000000000001" customHeight="1" thickTop="1" thickBot="1">
      <c r="B1761" s="40">
        <v>5.04</v>
      </c>
      <c r="D1761" s="1">
        <v>1</v>
      </c>
      <c r="E1761" s="7">
        <v>0</v>
      </c>
      <c r="F1761" s="2">
        <v>0</v>
      </c>
      <c r="G1761" s="8">
        <v>0</v>
      </c>
      <c r="I1761" s="1">
        <v>1</v>
      </c>
      <c r="J1761" s="9">
        <v>0</v>
      </c>
      <c r="K1761" s="2">
        <v>0</v>
      </c>
      <c r="L1761" s="9">
        <f t="shared" ref="L1761" si="10172">IF(0=(1-$J$9*$K$9*$B1761^2),10^14,$B1761*$K$9/(1-$J$9*$K$9*$B1761^2))</f>
        <v>-0.74912954024827116</v>
      </c>
      <c r="N1761" s="1">
        <f t="shared" ref="N1761" si="10173">D1761*I1761+F1761*I1764-E1761*J1761-G1761*J1764</f>
        <v>1</v>
      </c>
      <c r="O1761" s="9">
        <f t="shared" ref="O1761" si="10174">(D1761*J1761+E1761*I1761+F1761*J1764+G1761*I1764)</f>
        <v>0</v>
      </c>
      <c r="P1761" s="2">
        <f t="shared" ref="P1761" si="10175">D1761*K1761+F1761*K1764-E1761*L1761-G1761*L1764</f>
        <v>0</v>
      </c>
      <c r="Q1761" s="8">
        <f t="shared" ref="Q1761" si="10176">(D1761*L1761+E1761*K1761+F1761*L1764+G1761*K1764)</f>
        <v>-0.74912954024827116</v>
      </c>
      <c r="S1761" s="1">
        <v>1</v>
      </c>
      <c r="T1761" s="7">
        <v>0</v>
      </c>
      <c r="U1761" s="2">
        <v>0</v>
      </c>
      <c r="V1761" s="8">
        <v>0</v>
      </c>
      <c r="X1761" s="1">
        <f t="shared" ref="X1761" si="10177">N1761*S1761+P1761*S1764-O1761*T1761-Q1761*T1764</f>
        <v>5.5658109031032321</v>
      </c>
      <c r="Y1761" s="9">
        <f t="shared" ref="Y1761" si="10178">(N1761*T1761+O1761*S1761+P1761*T1764+Q1761*S1764)</f>
        <v>0</v>
      </c>
      <c r="Z1761" s="2">
        <f t="shared" ref="Z1761" si="10179">N1761*U1761+P1761*U1764-O1761*V1761-Q1761*V1764</f>
        <v>0</v>
      </c>
      <c r="AA1761" s="8">
        <f t="shared" ref="AA1761" si="10180">(N1761*V1761+O1761*U1761+P1761*V1764+Q1761*U1764)</f>
        <v>-0.74912954024827116</v>
      </c>
      <c r="AB1761" s="22"/>
      <c r="AC1761" s="1">
        <v>1</v>
      </c>
      <c r="AD1761" s="9">
        <v>0</v>
      </c>
      <c r="AE1761" s="2">
        <v>0</v>
      </c>
      <c r="AF1761" s="9">
        <f t="shared" ref="AF1761" si="10181">$B1761*$AE$9</f>
        <v>4.0858775999999999</v>
      </c>
      <c r="AH1761" s="1">
        <f t="shared" ref="AH1761" si="10182">X1761*AC1761+Z1761*AC1764-Y1761*AD1761-AA1761*AD1764</f>
        <v>5.5658109031032321</v>
      </c>
      <c r="AI1761" s="9">
        <f t="shared" ref="AI1761" si="10183">(X1761*AD1761+Y1761*AC1761+Z1761*AD1764+AA1761*AC1764)</f>
        <v>0</v>
      </c>
      <c r="AJ1761" s="2">
        <f t="shared" ref="AJ1761" si="10184">X1761*AE1761+Z1761*AE1764-Y1761*AF1761-AA1761*AF1764</f>
        <v>0</v>
      </c>
      <c r="AK1761" s="8">
        <f t="shared" ref="AK1761" si="10185">(X1761*AF1761+Y1761*AE1761+Z1761*AF1764+AA1761*AE1764)</f>
        <v>21.992092554576992</v>
      </c>
      <c r="AM1761" s="18">
        <v>1</v>
      </c>
      <c r="AN1761" s="25">
        <v>0</v>
      </c>
      <c r="AO1761" s="14">
        <v>0</v>
      </c>
      <c r="AP1761" s="24">
        <v>0</v>
      </c>
      <c r="AR1761" s="1">
        <f t="shared" ref="AR1761" si="10186">AH1761*AM1761+AJ1761*AM1764-AI1761*AN1761-AK1761*AN1764</f>
        <v>5.5658109031032321</v>
      </c>
      <c r="AS1761" s="9">
        <f t="shared" ref="AS1761" si="10187">(AH1761*AN1761+AI1761*AM1761+AJ1761*AN1764+AK1761*AM1764)</f>
        <v>21.992092554576992</v>
      </c>
      <c r="AT1761" s="2">
        <f t="shared" ref="AT1761" si="10188">AH1761*AO1761+AJ1761*AO1764-AI1761*AP1761-AK1761*AP1764</f>
        <v>0</v>
      </c>
      <c r="AU1761" s="8">
        <f t="shared" ref="AU1761" si="10189">(AH1761*AP1761+AI1761*AO1761+AJ1761*AP1764+AK1761*AO1764)</f>
        <v>21.992092554576992</v>
      </c>
      <c r="AW1761" s="30">
        <f t="shared" ref="AW1761" si="10190">20*LOG(((1+$AN$9)/$AN$9)/((AR1761+AR1764)^2+(AS1761+AS1764)^2)^0.5)</f>
        <v>-33.283847721500578</v>
      </c>
      <c r="AY1761" s="137">
        <f t="shared" ref="AY1761" si="10191">((AR1761^2+AS1761^2)^0.5)/((AR1764^2+AS1764^2)^0.5)</f>
        <v>0.25357622043941414</v>
      </c>
      <c r="AZ1761" s="13"/>
      <c r="BA1761" s="36"/>
      <c r="BB1761" s="36"/>
      <c r="BC1761" s="36"/>
      <c r="BD1761" s="36"/>
    </row>
    <row r="1762" spans="2:56" ht="18.600000000000001" customHeight="1" thickBot="1">
      <c r="D1762" s="3"/>
      <c r="G1762" s="4"/>
      <c r="I1762" s="3"/>
      <c r="L1762" s="4"/>
      <c r="N1762" s="3"/>
      <c r="Q1762" s="4"/>
      <c r="S1762" s="3"/>
      <c r="V1762" s="4"/>
      <c r="X1762" s="3"/>
      <c r="AA1762" s="4"/>
      <c r="AC1762" s="3"/>
      <c r="AF1762" s="4"/>
      <c r="AH1762" s="3"/>
      <c r="AK1762" s="4"/>
      <c r="AM1762" s="18"/>
      <c r="AN1762" s="14"/>
      <c r="AO1762" s="14"/>
      <c r="AP1762" s="19"/>
      <c r="AR1762" s="3"/>
      <c r="AU1762" s="4"/>
      <c r="AY1762" s="138"/>
      <c r="AZ1762" s="13"/>
      <c r="BA1762" s="36"/>
      <c r="BB1762" s="36"/>
      <c r="BC1762" s="36"/>
      <c r="BD1762" s="36"/>
    </row>
    <row r="1763" spans="2:56" ht="18.600000000000001" customHeight="1" thickBot="1">
      <c r="D1763" s="216" t="s">
        <v>87</v>
      </c>
      <c r="E1763" s="217"/>
      <c r="F1763" s="218" t="s">
        <v>88</v>
      </c>
      <c r="G1763" s="219"/>
      <c r="H1763" s="207"/>
      <c r="I1763" s="216" t="s">
        <v>89</v>
      </c>
      <c r="J1763" s="217"/>
      <c r="K1763" s="218" t="s">
        <v>90</v>
      </c>
      <c r="L1763" s="219"/>
      <c r="N1763" s="208" t="s">
        <v>7</v>
      </c>
      <c r="O1763" s="209"/>
      <c r="P1763" s="210" t="s">
        <v>8</v>
      </c>
      <c r="Q1763" s="211"/>
      <c r="S1763" s="216" t="s">
        <v>91</v>
      </c>
      <c r="T1763" s="217"/>
      <c r="U1763" s="218" t="s">
        <v>92</v>
      </c>
      <c r="V1763" s="219"/>
      <c r="W1763" s="22"/>
      <c r="X1763" s="208" t="s">
        <v>93</v>
      </c>
      <c r="Y1763" s="209"/>
      <c r="Z1763" s="210" t="s">
        <v>94</v>
      </c>
      <c r="AA1763" s="211"/>
      <c r="AB1763" s="22"/>
      <c r="AC1763" s="216" t="s">
        <v>3</v>
      </c>
      <c r="AD1763" s="217"/>
      <c r="AE1763" s="218" t="s">
        <v>2</v>
      </c>
      <c r="AF1763" s="219"/>
      <c r="AG1763" s="22"/>
      <c r="AH1763" s="208" t="s">
        <v>95</v>
      </c>
      <c r="AI1763" s="209"/>
      <c r="AJ1763" s="210" t="s">
        <v>96</v>
      </c>
      <c r="AK1763" s="211"/>
      <c r="AL1763" s="22"/>
      <c r="AM1763" s="216" t="s">
        <v>97</v>
      </c>
      <c r="AN1763" s="217"/>
      <c r="AO1763" s="218" t="s">
        <v>98</v>
      </c>
      <c r="AP1763" s="219"/>
      <c r="AR1763" s="208" t="s">
        <v>99</v>
      </c>
      <c r="AS1763" s="209"/>
      <c r="AT1763" s="210" t="s">
        <v>100</v>
      </c>
      <c r="AU1763" s="211"/>
      <c r="AW1763" s="48" t="s">
        <v>10</v>
      </c>
      <c r="AY1763" s="139" t="s">
        <v>47</v>
      </c>
      <c r="AZ1763" s="13"/>
      <c r="BA1763" s="36"/>
      <c r="BB1763" s="36"/>
      <c r="BC1763" s="36"/>
      <c r="BD1763" s="36"/>
    </row>
    <row r="1764" spans="2:56" ht="18.600000000000001" customHeight="1" thickTop="1" thickBot="1">
      <c r="D1764" s="1">
        <v>0</v>
      </c>
      <c r="E1764" s="8">
        <f t="shared" ref="E1764" si="10192">$E$9*$B1761</f>
        <v>2.8562184000000004</v>
      </c>
      <c r="F1764" s="2">
        <v>1</v>
      </c>
      <c r="G1764" s="8">
        <v>0</v>
      </c>
      <c r="I1764" s="1">
        <v>0</v>
      </c>
      <c r="J1764" s="9">
        <v>0</v>
      </c>
      <c r="K1764" s="2">
        <v>1</v>
      </c>
      <c r="L1764" s="8">
        <v>0</v>
      </c>
      <c r="N1764" s="1">
        <f t="shared" ref="N1764" si="10193">D1764*I1761+F1764*I1764-E1764*J1761-G1764*J1764</f>
        <v>0</v>
      </c>
      <c r="O1764" s="9">
        <f t="shared" ref="O1764" si="10194">(D1764*J1761+E1764*I1761+F1764*J1764+G1764*I1764)</f>
        <v>2.8562184000000004</v>
      </c>
      <c r="P1764" s="2">
        <f t="shared" ref="P1764" si="10195">D1764*K1761+F1764*K1764-E1764*L1761-G1764*L1764</f>
        <v>3.1396775768406529</v>
      </c>
      <c r="Q1764" s="8">
        <f t="shared" ref="Q1764" si="10196">(D1764*L1761+E1764*K1761+F1764*L1764+G1764*K1764)</f>
        <v>0</v>
      </c>
      <c r="S1764" s="1">
        <v>0</v>
      </c>
      <c r="T1764" s="8">
        <f t="shared" ref="T1764" si="10197">$T$9*$B1761</f>
        <v>6.0948215999999995</v>
      </c>
      <c r="U1764" s="2">
        <v>1</v>
      </c>
      <c r="V1764" s="8">
        <v>0</v>
      </c>
      <c r="X1764" s="1">
        <f t="shared" ref="X1764" si="10198">N1764*S1761+P1764*S1764-O1764*T1761-Q1764*T1764</f>
        <v>0</v>
      </c>
      <c r="Y1764" s="9">
        <f t="shared" ref="Y1764" si="10199">(N1764*T1761+O1764*S1761+P1764*T1764+Q1764*S1764)</f>
        <v>21.991993112364067</v>
      </c>
      <c r="Z1764" s="2">
        <f t="shared" ref="Z1764" si="10200">N1764*U1761+P1764*U1764-O1764*V1761-Q1764*V1764</f>
        <v>3.1396775768406529</v>
      </c>
      <c r="AA1764" s="8">
        <f t="shared" ref="AA1764" si="10201">(N1764*V1761+O1764*U1761+P1764*V1764+Q1764*U1764)</f>
        <v>0</v>
      </c>
      <c r="AB1764" s="22"/>
      <c r="AC1764" s="1">
        <v>0</v>
      </c>
      <c r="AD1764" s="9">
        <v>0</v>
      </c>
      <c r="AE1764" s="2">
        <v>1</v>
      </c>
      <c r="AF1764" s="8">
        <v>0</v>
      </c>
      <c r="AH1764" s="1">
        <f t="shared" ref="AH1764" si="10202">X1764*AC1761+Z1764*AC1764-Y1764*AD1761-AA1764*AD1764</f>
        <v>0</v>
      </c>
      <c r="AI1764" s="9">
        <f t="shared" ref="AI1764" si="10203">(X1764*AD1761+Y1764*AC1761+Z1764*AD1764+AA1764*AC1764)</f>
        <v>21.991993112364067</v>
      </c>
      <c r="AJ1764" s="2">
        <f t="shared" ref="AJ1764" si="10204">X1764*AE1761+Z1764*AE1764-Y1764*AF1761-AA1764*AF1764</f>
        <v>-86.716914460321973</v>
      </c>
      <c r="AK1764" s="8">
        <f t="shared" ref="AK1764" si="10205">(X1764*AF1761+Y1764*AE1761+Z1764*AF1764+AA1764*AE1764)</f>
        <v>0</v>
      </c>
      <c r="AM1764" s="20">
        <f t="shared" ref="AM1764" si="10206">1/$AN$9</f>
        <v>1</v>
      </c>
      <c r="AN1764" s="27">
        <v>0</v>
      </c>
      <c r="AO1764" s="21">
        <v>1</v>
      </c>
      <c r="AP1764" s="26">
        <v>0</v>
      </c>
      <c r="AR1764" s="1">
        <f t="shared" ref="AR1764" si="10207">AH1764*AM1761+AJ1764*AM1764-AI1764*AN1761-AK1764*AN1764</f>
        <v>-86.716914460321973</v>
      </c>
      <c r="AS1764" s="9">
        <f t="shared" ref="AS1764" si="10208">(AH1764*AN1761+AI1764*AM1761+AJ1764*AN1764+AK1764*AM1764)</f>
        <v>21.991993112364067</v>
      </c>
      <c r="AT1764" s="2">
        <f t="shared" ref="AT1764" si="10209">AH1764*AO1761+AJ1764*AO1764-AI1764*AP1761-AK1764*AP1764</f>
        <v>-86.716914460321973</v>
      </c>
      <c r="AU1764" s="8">
        <f t="shared" ref="AU1764" si="10210">(AH1764*AP1761+AI1764*AO1761+AJ1764*AP1764+AK1764*AO1764)</f>
        <v>0</v>
      </c>
      <c r="AW1764" s="49">
        <f t="shared" ref="AW1764" si="10211">(180/PI())*ATAN(-1*(AS1761/AR1761))</f>
        <v>-75.797659309455099</v>
      </c>
      <c r="AY1764" s="140">
        <f t="shared" ref="AY1764" si="10212">20*LOG(((1-(10^(AW1761/20)^2)*(1-((1-AY1761)/(1+AY1761))^2))^0.5))</f>
        <v>-1.3162317854838626E-3</v>
      </c>
      <c r="AZ1764" s="13"/>
      <c r="BA1764" s="36"/>
      <c r="BB1764" s="36"/>
      <c r="BC1764" s="36"/>
      <c r="BD1764" s="36"/>
    </row>
    <row r="1765" spans="2:56" ht="18.600000000000001" customHeight="1">
      <c r="AY1765" s="37"/>
    </row>
    <row r="1766" spans="2:56" ht="18.600000000000001" customHeight="1" thickBot="1">
      <c r="D1766" s="22" t="s">
        <v>60</v>
      </c>
      <c r="E1766" s="22"/>
      <c r="F1766" s="22"/>
      <c r="G1766" s="22"/>
      <c r="H1766" s="22"/>
      <c r="I1766" s="22" t="s">
        <v>61</v>
      </c>
      <c r="J1766" s="22"/>
      <c r="K1766" s="22"/>
      <c r="L1766" s="22"/>
      <c r="M1766" s="23"/>
      <c r="N1766" s="23"/>
      <c r="O1766" s="28" t="s">
        <v>62</v>
      </c>
      <c r="P1766" s="23"/>
      <c r="Q1766" s="23"/>
      <c r="R1766" s="23"/>
      <c r="S1766" s="22"/>
      <c r="T1766" s="22" t="s">
        <v>63</v>
      </c>
      <c r="U1766" s="23"/>
      <c r="V1766" s="23"/>
      <c r="W1766" s="23"/>
      <c r="X1766" s="23"/>
      <c r="Y1766" s="28" t="s">
        <v>64</v>
      </c>
      <c r="Z1766" s="23"/>
      <c r="AA1766" s="23"/>
      <c r="AB1766" s="23"/>
      <c r="AC1766" s="28" t="s">
        <v>65</v>
      </c>
      <c r="AD1766" s="22"/>
      <c r="AE1766" s="22"/>
      <c r="AF1766" s="22"/>
      <c r="AG1766" s="22"/>
      <c r="AH1766" s="23"/>
      <c r="AI1766" s="28" t="s">
        <v>66</v>
      </c>
      <c r="AJ1766" s="23"/>
      <c r="AK1766" s="23"/>
      <c r="AL1766" s="22"/>
      <c r="AM1766" s="28" t="s">
        <v>67</v>
      </c>
      <c r="AN1766" s="22"/>
      <c r="AO1766" s="23"/>
      <c r="AP1766" s="23"/>
      <c r="AQ1766" s="23"/>
      <c r="AR1766" s="23"/>
      <c r="AS1766" s="28" t="s">
        <v>68</v>
      </c>
      <c r="AT1766" s="23"/>
      <c r="AU1766" s="23"/>
    </row>
    <row r="1767" spans="2:56" ht="18.600000000000001" customHeight="1" thickBot="1">
      <c r="B1767" s="11"/>
      <c r="D1767" s="212" t="s">
        <v>69</v>
      </c>
      <c r="E1767" s="213"/>
      <c r="F1767" s="214" t="s">
        <v>70</v>
      </c>
      <c r="G1767" s="215"/>
      <c r="H1767" s="207"/>
      <c r="I1767" s="212" t="s">
        <v>71</v>
      </c>
      <c r="J1767" s="213"/>
      <c r="K1767" s="214" t="s">
        <v>72</v>
      </c>
      <c r="L1767" s="215"/>
      <c r="M1767" s="23"/>
      <c r="N1767" s="208" t="s">
        <v>73</v>
      </c>
      <c r="O1767" s="209"/>
      <c r="P1767" s="210" t="s">
        <v>74</v>
      </c>
      <c r="Q1767" s="211"/>
      <c r="R1767" s="23"/>
      <c r="S1767" s="212" t="s">
        <v>75</v>
      </c>
      <c r="T1767" s="213"/>
      <c r="U1767" s="214" t="s">
        <v>76</v>
      </c>
      <c r="V1767" s="215"/>
      <c r="W1767" s="22"/>
      <c r="X1767" s="208" t="s">
        <v>77</v>
      </c>
      <c r="Y1767" s="209"/>
      <c r="Z1767" s="210" t="s">
        <v>78</v>
      </c>
      <c r="AA1767" s="211"/>
      <c r="AB1767" s="22"/>
      <c r="AC1767" s="212" t="s">
        <v>79</v>
      </c>
      <c r="AD1767" s="213"/>
      <c r="AE1767" s="214" t="s">
        <v>80</v>
      </c>
      <c r="AF1767" s="215"/>
      <c r="AG1767" s="22"/>
      <c r="AH1767" s="208" t="s">
        <v>81</v>
      </c>
      <c r="AI1767" s="209"/>
      <c r="AJ1767" s="210" t="s">
        <v>82</v>
      </c>
      <c r="AK1767" s="211"/>
      <c r="AL1767" s="22"/>
      <c r="AM1767" s="212" t="s">
        <v>83</v>
      </c>
      <c r="AN1767" s="213"/>
      <c r="AO1767" s="214" t="s">
        <v>84</v>
      </c>
      <c r="AP1767" s="215"/>
      <c r="AQ1767" s="23"/>
      <c r="AR1767" s="208" t="s">
        <v>85</v>
      </c>
      <c r="AS1767" s="209"/>
      <c r="AT1767" s="210" t="s">
        <v>86</v>
      </c>
      <c r="AU1767" s="211"/>
      <c r="AW1767" s="29" t="s">
        <v>4</v>
      </c>
      <c r="AY1767" s="136" t="s">
        <v>46</v>
      </c>
      <c r="AZ1767" s="13"/>
      <c r="BA1767" s="36"/>
      <c r="BB1767" s="36"/>
      <c r="BC1767" s="36"/>
      <c r="BD1767" s="36"/>
    </row>
    <row r="1768" spans="2:56" ht="18.600000000000001" customHeight="1" thickTop="1" thickBot="1">
      <c r="B1768" s="40">
        <v>5.0599999999999996</v>
      </c>
      <c r="D1768" s="1">
        <v>1</v>
      </c>
      <c r="E1768" s="7">
        <v>0</v>
      </c>
      <c r="F1768" s="2">
        <v>0</v>
      </c>
      <c r="G1768" s="8">
        <v>0</v>
      </c>
      <c r="I1768" s="1">
        <v>1</v>
      </c>
      <c r="J1768" s="9">
        <v>0</v>
      </c>
      <c r="K1768" s="2">
        <v>0</v>
      </c>
      <c r="L1768" s="9">
        <f t="shared" ref="L1768" si="10213">IF(0=(1-$J$9*$K$9*$B1768^2),10^14,$B1768*$K$9/(1-$J$9*$K$9*$B1768^2))</f>
        <v>-0.74526319748894077</v>
      </c>
      <c r="N1768" s="1">
        <f t="shared" ref="N1768" si="10214">D1768*I1768+F1768*I1771-E1768*J1768-G1768*J1771</f>
        <v>1</v>
      </c>
      <c r="O1768" s="9">
        <f t="shared" ref="O1768" si="10215">(D1768*J1768+E1768*I1768+F1768*J1771+G1768*I1771)</f>
        <v>0</v>
      </c>
      <c r="P1768" s="2">
        <f t="shared" ref="P1768" si="10216">D1768*K1768+F1768*K1771-E1768*L1768-G1768*L1771</f>
        <v>0</v>
      </c>
      <c r="Q1768" s="8">
        <f t="shared" ref="Q1768" si="10217">(D1768*L1768+E1768*K1768+F1768*L1771+G1768*K1771)</f>
        <v>-0.74526319748894077</v>
      </c>
      <c r="S1768" s="1">
        <v>1</v>
      </c>
      <c r="T1768" s="7">
        <v>0</v>
      </c>
      <c r="U1768" s="2">
        <v>0</v>
      </c>
      <c r="V1768" s="8">
        <v>0</v>
      </c>
      <c r="X1768" s="1">
        <f t="shared" ref="X1768" si="10218">N1768*S1768+P1768*S1771-O1768*T1768-Q1768*T1771</f>
        <v>5.5602710203824897</v>
      </c>
      <c r="Y1768" s="9">
        <f t="shared" ref="Y1768" si="10219">(N1768*T1768+O1768*S1768+P1768*T1771+Q1768*S1771)</f>
        <v>0</v>
      </c>
      <c r="Z1768" s="2">
        <f t="shared" ref="Z1768" si="10220">N1768*U1768+P1768*U1771-O1768*V1768-Q1768*V1771</f>
        <v>0</v>
      </c>
      <c r="AA1768" s="8">
        <f t="shared" ref="AA1768" si="10221">(N1768*V1768+O1768*U1768+P1768*V1771+Q1768*U1771)</f>
        <v>-0.74526319748894077</v>
      </c>
      <c r="AB1768" s="22"/>
      <c r="AC1768" s="1">
        <v>1</v>
      </c>
      <c r="AD1768" s="9">
        <v>0</v>
      </c>
      <c r="AE1768" s="2">
        <v>0</v>
      </c>
      <c r="AF1768" s="9">
        <f t="shared" ref="AF1768" si="10222">$B1768*$AE$9</f>
        <v>4.1020913999999999</v>
      </c>
      <c r="AH1768" s="1">
        <f t="shared" ref="AH1768" si="10223">X1768*AC1768+Z1768*AC1771-Y1768*AD1768-AA1768*AD1771</f>
        <v>5.5602710203824897</v>
      </c>
      <c r="AI1768" s="9">
        <f t="shared" ref="AI1768" si="10224">(X1768*AD1768+Y1768*AC1768+Z1768*AD1771+AA1768*AC1771)</f>
        <v>0</v>
      </c>
      <c r="AJ1768" s="2">
        <f t="shared" ref="AJ1768" si="10225">X1768*AE1768+Z1768*AE1771-Y1768*AF1768-AA1768*AF1771</f>
        <v>0</v>
      </c>
      <c r="AK1768" s="8">
        <f t="shared" ref="AK1768" si="10226">(X1768*AF1768+Y1768*AE1768+Z1768*AF1771+AA1768*AE1771)</f>
        <v>22.063476736891293</v>
      </c>
      <c r="AM1768" s="18">
        <v>1</v>
      </c>
      <c r="AN1768" s="25">
        <v>0</v>
      </c>
      <c r="AO1768" s="14">
        <v>0</v>
      </c>
      <c r="AP1768" s="24">
        <v>0</v>
      </c>
      <c r="AR1768" s="1">
        <f t="shared" ref="AR1768" si="10227">AH1768*AM1768+AJ1768*AM1771-AI1768*AN1768-AK1768*AN1771</f>
        <v>5.5602710203824897</v>
      </c>
      <c r="AS1768" s="9">
        <f t="shared" ref="AS1768" si="10228">(AH1768*AN1768+AI1768*AM1768+AJ1768*AN1771+AK1768*AM1771)</f>
        <v>22.063476736891293</v>
      </c>
      <c r="AT1768" s="2">
        <f t="shared" ref="AT1768" si="10229">AH1768*AO1768+AJ1768*AO1771-AI1768*AP1768-AK1768*AP1771</f>
        <v>0</v>
      </c>
      <c r="AU1768" s="8">
        <f t="shared" ref="AU1768" si="10230">(AH1768*AP1768+AI1768*AO1768+AJ1768*AP1771+AK1768*AO1771)</f>
        <v>22.063476736891293</v>
      </c>
      <c r="AW1768" s="30">
        <f t="shared" ref="AW1768" si="10231">20*LOG(((1+$AN$9)/$AN$9)/((AR1768+AR1771)^2+(AS1768+AS1771)^2)^0.5)</f>
        <v>-33.344453195360032</v>
      </c>
      <c r="AY1768" s="137">
        <f t="shared" ref="AY1768" si="10232">((AR1768^2+AS1768^2)^0.5)/((AR1771^2+AS1771^2)^0.5)</f>
        <v>0.2525012938012105</v>
      </c>
      <c r="AZ1768" s="13"/>
      <c r="BA1768" s="36"/>
      <c r="BB1768" s="36"/>
      <c r="BC1768" s="36"/>
      <c r="BD1768" s="36"/>
    </row>
    <row r="1769" spans="2:56" ht="18.600000000000001" customHeight="1" thickBot="1">
      <c r="D1769" s="3"/>
      <c r="G1769" s="4"/>
      <c r="I1769" s="3"/>
      <c r="L1769" s="4"/>
      <c r="N1769" s="3"/>
      <c r="Q1769" s="4"/>
      <c r="S1769" s="3"/>
      <c r="V1769" s="4"/>
      <c r="X1769" s="3"/>
      <c r="AA1769" s="4"/>
      <c r="AC1769" s="3"/>
      <c r="AF1769" s="4"/>
      <c r="AH1769" s="3"/>
      <c r="AK1769" s="4"/>
      <c r="AM1769" s="18"/>
      <c r="AN1769" s="14"/>
      <c r="AO1769" s="14"/>
      <c r="AP1769" s="19"/>
      <c r="AR1769" s="3"/>
      <c r="AU1769" s="4"/>
      <c r="AY1769" s="138"/>
      <c r="AZ1769" s="13"/>
      <c r="BA1769" s="36"/>
      <c r="BB1769" s="36"/>
      <c r="BC1769" s="36"/>
      <c r="BD1769" s="36"/>
    </row>
    <row r="1770" spans="2:56" ht="18.600000000000001" customHeight="1" thickBot="1">
      <c r="D1770" s="216" t="s">
        <v>87</v>
      </c>
      <c r="E1770" s="217"/>
      <c r="F1770" s="218" t="s">
        <v>88</v>
      </c>
      <c r="G1770" s="219"/>
      <c r="H1770" s="207"/>
      <c r="I1770" s="216" t="s">
        <v>89</v>
      </c>
      <c r="J1770" s="217"/>
      <c r="K1770" s="218" t="s">
        <v>90</v>
      </c>
      <c r="L1770" s="219"/>
      <c r="N1770" s="208" t="s">
        <v>7</v>
      </c>
      <c r="O1770" s="209"/>
      <c r="P1770" s="210" t="s">
        <v>8</v>
      </c>
      <c r="Q1770" s="211"/>
      <c r="S1770" s="216" t="s">
        <v>91</v>
      </c>
      <c r="T1770" s="217"/>
      <c r="U1770" s="218" t="s">
        <v>92</v>
      </c>
      <c r="V1770" s="219"/>
      <c r="W1770" s="22"/>
      <c r="X1770" s="208" t="s">
        <v>93</v>
      </c>
      <c r="Y1770" s="209"/>
      <c r="Z1770" s="210" t="s">
        <v>94</v>
      </c>
      <c r="AA1770" s="211"/>
      <c r="AB1770" s="22"/>
      <c r="AC1770" s="216" t="s">
        <v>3</v>
      </c>
      <c r="AD1770" s="217"/>
      <c r="AE1770" s="218" t="s">
        <v>2</v>
      </c>
      <c r="AF1770" s="219"/>
      <c r="AG1770" s="22"/>
      <c r="AH1770" s="208" t="s">
        <v>95</v>
      </c>
      <c r="AI1770" s="209"/>
      <c r="AJ1770" s="210" t="s">
        <v>96</v>
      </c>
      <c r="AK1770" s="211"/>
      <c r="AL1770" s="22"/>
      <c r="AM1770" s="216" t="s">
        <v>97</v>
      </c>
      <c r="AN1770" s="217"/>
      <c r="AO1770" s="218" t="s">
        <v>98</v>
      </c>
      <c r="AP1770" s="219"/>
      <c r="AR1770" s="208" t="s">
        <v>99</v>
      </c>
      <c r="AS1770" s="209"/>
      <c r="AT1770" s="210" t="s">
        <v>100</v>
      </c>
      <c r="AU1770" s="211"/>
      <c r="AW1770" s="48" t="s">
        <v>10</v>
      </c>
      <c r="AY1770" s="139" t="s">
        <v>47</v>
      </c>
      <c r="AZ1770" s="13"/>
      <c r="BA1770" s="36"/>
      <c r="BB1770" s="36"/>
      <c r="BC1770" s="36"/>
      <c r="BD1770" s="36"/>
    </row>
    <row r="1771" spans="2:56" ht="18.600000000000001" customHeight="1" thickTop="1" thickBot="1">
      <c r="D1771" s="1">
        <v>0</v>
      </c>
      <c r="E1771" s="8">
        <f t="shared" ref="E1771" si="10233">$E$9*$B1768</f>
        <v>2.8675526000000002</v>
      </c>
      <c r="F1771" s="2">
        <v>1</v>
      </c>
      <c r="G1771" s="8">
        <v>0</v>
      </c>
      <c r="I1771" s="1">
        <v>0</v>
      </c>
      <c r="J1771" s="9">
        <v>0</v>
      </c>
      <c r="K1771" s="2">
        <v>1</v>
      </c>
      <c r="L1771" s="8">
        <v>0</v>
      </c>
      <c r="N1771" s="1">
        <f t="shared" ref="N1771" si="10234">D1771*I1768+F1771*I1771-E1771*J1768-G1771*J1771</f>
        <v>0</v>
      </c>
      <c r="O1771" s="9">
        <f t="shared" ref="O1771" si="10235">(D1771*J1768+E1771*I1768+F1771*J1771+G1771*I1771)</f>
        <v>2.8675526000000002</v>
      </c>
      <c r="P1771" s="2">
        <f t="shared" ref="P1771" si="10236">D1771*K1768+F1771*K1771-E1771*L1768-G1771*L1771</f>
        <v>3.1370814196437258</v>
      </c>
      <c r="Q1771" s="8">
        <f t="shared" ref="Q1771" si="10237">(D1771*L1768+E1771*K1768+F1771*L1771+G1771*K1771)</f>
        <v>0</v>
      </c>
      <c r="S1771" s="1">
        <v>0</v>
      </c>
      <c r="T1771" s="8">
        <f t="shared" ref="T1771" si="10238">$T$9*$B1768</f>
        <v>6.1190073999999992</v>
      </c>
      <c r="U1771" s="2">
        <v>1</v>
      </c>
      <c r="V1771" s="8">
        <v>0</v>
      </c>
      <c r="X1771" s="1">
        <f t="shared" ref="X1771" si="10239">N1771*S1768+P1771*S1771-O1771*T1768-Q1771*T1771</f>
        <v>0</v>
      </c>
      <c r="Y1771" s="9">
        <f t="shared" ref="Y1771" si="10240">(N1771*T1768+O1771*S1768+P1771*T1771+Q1771*S1771)</f>
        <v>22.063377021202459</v>
      </c>
      <c r="Z1771" s="2">
        <f t="shared" ref="Z1771" si="10241">N1771*U1768+P1771*U1771-O1771*V1768-Q1771*V1771</f>
        <v>3.1370814196437258</v>
      </c>
      <c r="AA1771" s="8">
        <f t="shared" ref="AA1771" si="10242">(N1771*V1768+O1771*U1768+P1771*V1771+Q1771*U1771)</f>
        <v>0</v>
      </c>
      <c r="AB1771" s="22"/>
      <c r="AC1771" s="1">
        <v>0</v>
      </c>
      <c r="AD1771" s="9">
        <v>0</v>
      </c>
      <c r="AE1771" s="2">
        <v>1</v>
      </c>
      <c r="AF1771" s="8">
        <v>0</v>
      </c>
      <c r="AH1771" s="1">
        <f t="shared" ref="AH1771" si="10243">X1771*AC1768+Z1771*AC1771-Y1771*AD1768-AA1771*AD1771</f>
        <v>0</v>
      </c>
      <c r="AI1771" s="9">
        <f t="shared" ref="AI1771" si="10244">(X1771*AD1768+Y1771*AC1768+Z1771*AD1771+AA1771*AC1771)</f>
        <v>22.063377021202459</v>
      </c>
      <c r="AJ1771" s="2">
        <f t="shared" ref="AJ1771" si="10245">X1771*AE1768+Z1771*AE1771-Y1771*AF1768-AA1771*AF1771</f>
        <v>-87.368907713988506</v>
      </c>
      <c r="AK1771" s="8">
        <f t="shared" ref="AK1771" si="10246">(X1771*AF1768+Y1771*AE1768+Z1771*AF1771+AA1771*AE1771)</f>
        <v>0</v>
      </c>
      <c r="AM1771" s="20">
        <f t="shared" ref="AM1771" si="10247">1/$AN$9</f>
        <v>1</v>
      </c>
      <c r="AN1771" s="27">
        <v>0</v>
      </c>
      <c r="AO1771" s="21">
        <v>1</v>
      </c>
      <c r="AP1771" s="26">
        <v>0</v>
      </c>
      <c r="AR1771" s="1">
        <f t="shared" ref="AR1771" si="10248">AH1771*AM1768+AJ1771*AM1771-AI1771*AN1768-AK1771*AN1771</f>
        <v>-87.368907713988506</v>
      </c>
      <c r="AS1771" s="9">
        <f t="shared" ref="AS1771" si="10249">(AH1771*AN1768+AI1771*AM1768+AJ1771*AN1771+AK1771*AM1771)</f>
        <v>22.063377021202459</v>
      </c>
      <c r="AT1771" s="2">
        <f t="shared" ref="AT1771" si="10250">AH1771*AO1768+AJ1771*AO1771-AI1771*AP1768-AK1771*AP1771</f>
        <v>-87.368907713988506</v>
      </c>
      <c r="AU1771" s="8">
        <f t="shared" ref="AU1771" si="10251">(AH1771*AP1768+AI1771*AO1768+AJ1771*AP1771+AK1771*AO1771)</f>
        <v>0</v>
      </c>
      <c r="AW1771" s="49">
        <f t="shared" ref="AW1771" si="10252">(180/PI())*ATAN(-1*(AS1768/AR1768))</f>
        <v>-75.855285303937393</v>
      </c>
      <c r="AY1771" s="140">
        <f t="shared" ref="AY1771" si="10253">20*LOG(((1-(10^(AW1768/20)^2)*(1-((1-AY1768)/(1+AY1768))^2))^0.5))</f>
        <v>-1.2947053965089378E-3</v>
      </c>
      <c r="AZ1771" s="13"/>
      <c r="BA1771" s="36"/>
      <c r="BB1771" s="36"/>
      <c r="BC1771" s="36"/>
      <c r="BD1771" s="36"/>
    </row>
    <row r="1772" spans="2:56" ht="18.600000000000001" customHeight="1">
      <c r="AY1772" s="37"/>
    </row>
    <row r="1773" spans="2:56" ht="18.600000000000001" customHeight="1" thickBot="1">
      <c r="D1773" s="22" t="s">
        <v>60</v>
      </c>
      <c r="E1773" s="22"/>
      <c r="F1773" s="22"/>
      <c r="G1773" s="22"/>
      <c r="H1773" s="22"/>
      <c r="I1773" s="22" t="s">
        <v>61</v>
      </c>
      <c r="J1773" s="22"/>
      <c r="K1773" s="22"/>
      <c r="L1773" s="22"/>
      <c r="M1773" s="23"/>
      <c r="N1773" s="23"/>
      <c r="O1773" s="28" t="s">
        <v>62</v>
      </c>
      <c r="P1773" s="23"/>
      <c r="Q1773" s="23"/>
      <c r="R1773" s="23"/>
      <c r="S1773" s="22"/>
      <c r="T1773" s="22" t="s">
        <v>63</v>
      </c>
      <c r="U1773" s="23"/>
      <c r="V1773" s="23"/>
      <c r="W1773" s="23"/>
      <c r="X1773" s="23"/>
      <c r="Y1773" s="28" t="s">
        <v>64</v>
      </c>
      <c r="Z1773" s="23"/>
      <c r="AA1773" s="23"/>
      <c r="AB1773" s="23"/>
      <c r="AC1773" s="28" t="s">
        <v>65</v>
      </c>
      <c r="AD1773" s="22"/>
      <c r="AE1773" s="22"/>
      <c r="AF1773" s="22"/>
      <c r="AG1773" s="22"/>
      <c r="AH1773" s="23"/>
      <c r="AI1773" s="28" t="s">
        <v>66</v>
      </c>
      <c r="AJ1773" s="23"/>
      <c r="AK1773" s="23"/>
      <c r="AL1773" s="22"/>
      <c r="AM1773" s="28" t="s">
        <v>67</v>
      </c>
      <c r="AN1773" s="22"/>
      <c r="AO1773" s="23"/>
      <c r="AP1773" s="23"/>
      <c r="AQ1773" s="23"/>
      <c r="AR1773" s="23"/>
      <c r="AS1773" s="28" t="s">
        <v>68</v>
      </c>
      <c r="AT1773" s="23"/>
      <c r="AU1773" s="23"/>
    </row>
    <row r="1774" spans="2:56" ht="18.600000000000001" customHeight="1" thickBot="1">
      <c r="B1774" s="11"/>
      <c r="D1774" s="212" t="s">
        <v>69</v>
      </c>
      <c r="E1774" s="213"/>
      <c r="F1774" s="214" t="s">
        <v>70</v>
      </c>
      <c r="G1774" s="215"/>
      <c r="H1774" s="207"/>
      <c r="I1774" s="212" t="s">
        <v>71</v>
      </c>
      <c r="J1774" s="213"/>
      <c r="K1774" s="214" t="s">
        <v>72</v>
      </c>
      <c r="L1774" s="215"/>
      <c r="M1774" s="23"/>
      <c r="N1774" s="208" t="s">
        <v>73</v>
      </c>
      <c r="O1774" s="209"/>
      <c r="P1774" s="210" t="s">
        <v>74</v>
      </c>
      <c r="Q1774" s="211"/>
      <c r="R1774" s="23"/>
      <c r="S1774" s="212" t="s">
        <v>75</v>
      </c>
      <c r="T1774" s="213"/>
      <c r="U1774" s="214" t="s">
        <v>76</v>
      </c>
      <c r="V1774" s="215"/>
      <c r="W1774" s="22"/>
      <c r="X1774" s="208" t="s">
        <v>77</v>
      </c>
      <c r="Y1774" s="209"/>
      <c r="Z1774" s="210" t="s">
        <v>78</v>
      </c>
      <c r="AA1774" s="211"/>
      <c r="AB1774" s="22"/>
      <c r="AC1774" s="212" t="s">
        <v>79</v>
      </c>
      <c r="AD1774" s="213"/>
      <c r="AE1774" s="214" t="s">
        <v>80</v>
      </c>
      <c r="AF1774" s="215"/>
      <c r="AG1774" s="22"/>
      <c r="AH1774" s="208" t="s">
        <v>81</v>
      </c>
      <c r="AI1774" s="209"/>
      <c r="AJ1774" s="210" t="s">
        <v>82</v>
      </c>
      <c r="AK1774" s="211"/>
      <c r="AL1774" s="22"/>
      <c r="AM1774" s="212" t="s">
        <v>83</v>
      </c>
      <c r="AN1774" s="213"/>
      <c r="AO1774" s="214" t="s">
        <v>84</v>
      </c>
      <c r="AP1774" s="215"/>
      <c r="AQ1774" s="23"/>
      <c r="AR1774" s="208" t="s">
        <v>85</v>
      </c>
      <c r="AS1774" s="209"/>
      <c r="AT1774" s="210" t="s">
        <v>86</v>
      </c>
      <c r="AU1774" s="211"/>
      <c r="AW1774" s="29" t="s">
        <v>4</v>
      </c>
      <c r="AY1774" s="136" t="s">
        <v>46</v>
      </c>
      <c r="AZ1774" s="13"/>
      <c r="BA1774" s="36"/>
      <c r="BB1774" s="36"/>
      <c r="BC1774" s="36"/>
      <c r="BD1774" s="36"/>
    </row>
    <row r="1775" spans="2:56" ht="18.600000000000001" customHeight="1" thickTop="1" thickBot="1">
      <c r="B1775" s="40">
        <v>5.08</v>
      </c>
      <c r="D1775" s="1">
        <v>1</v>
      </c>
      <c r="E1775" s="7">
        <v>0</v>
      </c>
      <c r="F1775" s="2">
        <v>0</v>
      </c>
      <c r="G1775" s="8">
        <v>0</v>
      </c>
      <c r="I1775" s="1">
        <v>1</v>
      </c>
      <c r="J1775" s="9">
        <v>0</v>
      </c>
      <c r="K1775" s="2">
        <v>0</v>
      </c>
      <c r="L1775" s="9">
        <f t="shared" ref="L1775" si="10254">IF(0=(1-$J$9*$K$9*$B1775^2),10^14,$B1775*$K$9/(1-$J$9*$K$9*$B1775^2))</f>
        <v>-0.74144007572489234</v>
      </c>
      <c r="N1775" s="1">
        <f t="shared" ref="N1775" si="10255">D1775*I1775+F1775*I1778-E1775*J1775-G1775*J1778</f>
        <v>1</v>
      </c>
      <c r="O1775" s="9">
        <f t="shared" ref="O1775" si="10256">(D1775*J1775+E1775*I1775+F1775*J1778+G1775*I1778)</f>
        <v>0</v>
      </c>
      <c r="P1775" s="2">
        <f t="shared" ref="P1775" si="10257">D1775*K1775+F1775*K1778-E1775*L1775-G1775*L1778</f>
        <v>0</v>
      </c>
      <c r="Q1775" s="8">
        <f t="shared" ref="Q1775" si="10258">(D1775*L1775+E1775*K1775+F1775*L1778+G1775*K1778)</f>
        <v>-0.74144007572489234</v>
      </c>
      <c r="S1775" s="1">
        <v>1</v>
      </c>
      <c r="T1775" s="7">
        <v>0</v>
      </c>
      <c r="U1775" s="2">
        <v>0</v>
      </c>
      <c r="V1775" s="8">
        <v>0</v>
      </c>
      <c r="X1775" s="1">
        <f t="shared" ref="X1775" si="10259">N1775*S1775+P1775*S1778-O1775*T1775-Q1775*T1778</f>
        <v>5.5548096314006434</v>
      </c>
      <c r="Y1775" s="9">
        <f t="shared" ref="Y1775" si="10260">(N1775*T1775+O1775*S1775+P1775*T1778+Q1775*S1778)</f>
        <v>0</v>
      </c>
      <c r="Z1775" s="2">
        <f t="shared" ref="Z1775" si="10261">N1775*U1775+P1775*U1778-O1775*V1775-Q1775*V1778</f>
        <v>0</v>
      </c>
      <c r="AA1775" s="8">
        <f t="shared" ref="AA1775" si="10262">(N1775*V1775+O1775*U1775+P1775*V1778+Q1775*U1778)</f>
        <v>-0.74144007572489234</v>
      </c>
      <c r="AB1775" s="22"/>
      <c r="AC1775" s="1">
        <v>1</v>
      </c>
      <c r="AD1775" s="9">
        <v>0</v>
      </c>
      <c r="AE1775" s="2">
        <v>0</v>
      </c>
      <c r="AF1775" s="9">
        <f t="shared" ref="AF1775" si="10263">$B1775*$AE$9</f>
        <v>4.1183052</v>
      </c>
      <c r="AH1775" s="1">
        <f t="shared" ref="AH1775" si="10264">X1775*AC1775+Z1775*AC1778-Y1775*AD1775-AA1775*AD1778</f>
        <v>5.5548096314006434</v>
      </c>
      <c r="AI1775" s="9">
        <f t="shared" ref="AI1775" si="10265">(X1775*AD1775+Y1775*AC1775+Z1775*AD1778+AA1775*AC1778)</f>
        <v>0</v>
      </c>
      <c r="AJ1775" s="2">
        <f t="shared" ref="AJ1775" si="10266">X1775*AE1775+Z1775*AE1778-Y1775*AF1775-AA1775*AF1778</f>
        <v>0</v>
      </c>
      <c r="AK1775" s="8">
        <f t="shared" ref="AK1775" si="10267">(X1775*AF1775+Y1775*AE1775+Z1775*AF1778+AA1775*AE1778)</f>
        <v>22.13496131428246</v>
      </c>
      <c r="AM1775" s="18">
        <v>1</v>
      </c>
      <c r="AN1775" s="25">
        <v>0</v>
      </c>
      <c r="AO1775" s="14">
        <v>0</v>
      </c>
      <c r="AP1775" s="24">
        <v>0</v>
      </c>
      <c r="AR1775" s="1">
        <f t="shared" ref="AR1775" si="10268">AH1775*AM1775+AJ1775*AM1778-AI1775*AN1775-AK1775*AN1778</f>
        <v>5.5548096314006434</v>
      </c>
      <c r="AS1775" s="9">
        <f t="shared" ref="AS1775" si="10269">(AH1775*AN1775+AI1775*AM1775+AJ1775*AN1778+AK1775*AM1778)</f>
        <v>22.13496131428246</v>
      </c>
      <c r="AT1775" s="2">
        <f t="shared" ref="AT1775" si="10270">AH1775*AO1775+AJ1775*AO1778-AI1775*AP1775-AK1775*AP1778</f>
        <v>0</v>
      </c>
      <c r="AU1775" s="8">
        <f t="shared" ref="AU1775" si="10271">(AH1775*AP1775+AI1775*AO1775+AJ1775*AP1778+AK1775*AO1778)</f>
        <v>22.13496131428246</v>
      </c>
      <c r="AW1775" s="30">
        <f t="shared" ref="AW1775" si="10272">20*LOG(((1+$AN$9)/$AN$9)/((AR1775+AR1778)^2+(AS1775+AS1778)^2)^0.5)</f>
        <v>-33.404895911940493</v>
      </c>
      <c r="AY1775" s="137">
        <f t="shared" ref="AY1775" si="10273">((AR1775^2+AS1775^2)^0.5)/((AR1778^2+AS1778^2)^0.5)</f>
        <v>0.25143573888395659</v>
      </c>
      <c r="AZ1775" s="13"/>
      <c r="BA1775" s="36"/>
      <c r="BB1775" s="36"/>
      <c r="BC1775" s="36"/>
      <c r="BD1775" s="36"/>
    </row>
    <row r="1776" spans="2:56" ht="18.600000000000001" customHeight="1" thickBot="1">
      <c r="D1776" s="3"/>
      <c r="G1776" s="4"/>
      <c r="I1776" s="3"/>
      <c r="L1776" s="4"/>
      <c r="N1776" s="3"/>
      <c r="Q1776" s="4"/>
      <c r="S1776" s="3"/>
      <c r="V1776" s="4"/>
      <c r="X1776" s="3"/>
      <c r="AA1776" s="4"/>
      <c r="AC1776" s="3"/>
      <c r="AF1776" s="4"/>
      <c r="AH1776" s="3"/>
      <c r="AK1776" s="4"/>
      <c r="AM1776" s="18"/>
      <c r="AN1776" s="14"/>
      <c r="AO1776" s="14"/>
      <c r="AP1776" s="19"/>
      <c r="AR1776" s="3"/>
      <c r="AU1776" s="4"/>
      <c r="AY1776" s="138"/>
      <c r="AZ1776" s="13"/>
      <c r="BA1776" s="36"/>
      <c r="BB1776" s="36"/>
      <c r="BC1776" s="36"/>
      <c r="BD1776" s="36"/>
    </row>
    <row r="1777" spans="2:56" ht="18.600000000000001" customHeight="1" thickBot="1">
      <c r="D1777" s="216" t="s">
        <v>87</v>
      </c>
      <c r="E1777" s="217"/>
      <c r="F1777" s="218" t="s">
        <v>88</v>
      </c>
      <c r="G1777" s="219"/>
      <c r="H1777" s="207"/>
      <c r="I1777" s="216" t="s">
        <v>89</v>
      </c>
      <c r="J1777" s="217"/>
      <c r="K1777" s="218" t="s">
        <v>90</v>
      </c>
      <c r="L1777" s="219"/>
      <c r="N1777" s="208" t="s">
        <v>7</v>
      </c>
      <c r="O1777" s="209"/>
      <c r="P1777" s="210" t="s">
        <v>8</v>
      </c>
      <c r="Q1777" s="211"/>
      <c r="S1777" s="216" t="s">
        <v>91</v>
      </c>
      <c r="T1777" s="217"/>
      <c r="U1777" s="218" t="s">
        <v>92</v>
      </c>
      <c r="V1777" s="219"/>
      <c r="W1777" s="22"/>
      <c r="X1777" s="208" t="s">
        <v>93</v>
      </c>
      <c r="Y1777" s="209"/>
      <c r="Z1777" s="210" t="s">
        <v>94</v>
      </c>
      <c r="AA1777" s="211"/>
      <c r="AB1777" s="22"/>
      <c r="AC1777" s="216" t="s">
        <v>3</v>
      </c>
      <c r="AD1777" s="217"/>
      <c r="AE1777" s="218" t="s">
        <v>2</v>
      </c>
      <c r="AF1777" s="219"/>
      <c r="AG1777" s="22"/>
      <c r="AH1777" s="208" t="s">
        <v>95</v>
      </c>
      <c r="AI1777" s="209"/>
      <c r="AJ1777" s="210" t="s">
        <v>96</v>
      </c>
      <c r="AK1777" s="211"/>
      <c r="AL1777" s="22"/>
      <c r="AM1777" s="216" t="s">
        <v>97</v>
      </c>
      <c r="AN1777" s="217"/>
      <c r="AO1777" s="218" t="s">
        <v>98</v>
      </c>
      <c r="AP1777" s="219"/>
      <c r="AR1777" s="208" t="s">
        <v>99</v>
      </c>
      <c r="AS1777" s="209"/>
      <c r="AT1777" s="210" t="s">
        <v>100</v>
      </c>
      <c r="AU1777" s="211"/>
      <c r="AW1777" s="48" t="s">
        <v>10</v>
      </c>
      <c r="AY1777" s="139" t="s">
        <v>47</v>
      </c>
      <c r="AZ1777" s="13"/>
      <c r="BA1777" s="36"/>
      <c r="BB1777" s="36"/>
      <c r="BC1777" s="36"/>
      <c r="BD1777" s="36"/>
    </row>
    <row r="1778" spans="2:56" ht="18.600000000000001" customHeight="1" thickTop="1" thickBot="1">
      <c r="D1778" s="1">
        <v>0</v>
      </c>
      <c r="E1778" s="8">
        <f t="shared" ref="E1778" si="10274">$E$9*$B1775</f>
        <v>2.8788868000000001</v>
      </c>
      <c r="F1778" s="2">
        <v>1</v>
      </c>
      <c r="G1778" s="8">
        <v>0</v>
      </c>
      <c r="I1778" s="1">
        <v>0</v>
      </c>
      <c r="J1778" s="9">
        <v>0</v>
      </c>
      <c r="K1778" s="2">
        <v>1</v>
      </c>
      <c r="L1778" s="8">
        <v>0</v>
      </c>
      <c r="N1778" s="1">
        <f t="shared" ref="N1778" si="10275">D1778*I1775+F1778*I1778-E1778*J1775-G1778*J1778</f>
        <v>0</v>
      </c>
      <c r="O1778" s="9">
        <f t="shared" ref="O1778" si="10276">(D1778*J1775+E1778*I1775+F1778*J1778+G1778*I1778)</f>
        <v>2.8788868000000001</v>
      </c>
      <c r="P1778" s="2">
        <f t="shared" ref="P1778" si="10277">D1778*K1775+F1778*K1778-E1778*L1775-G1778*L1778</f>
        <v>3.1345220469953929</v>
      </c>
      <c r="Q1778" s="8">
        <f t="shared" ref="Q1778" si="10278">(D1778*L1775+E1778*K1775+F1778*L1778+G1778*K1778)</f>
        <v>0</v>
      </c>
      <c r="S1778" s="1">
        <v>0</v>
      </c>
      <c r="T1778" s="8">
        <f t="shared" ref="T1778" si="10279">$T$9*$B1775</f>
        <v>6.1431931999999998</v>
      </c>
      <c r="U1778" s="2">
        <v>1</v>
      </c>
      <c r="V1778" s="8">
        <v>0</v>
      </c>
      <c r="X1778" s="1">
        <f t="shared" ref="X1778" si="10280">N1778*S1775+P1778*S1778-O1778*T1775-Q1778*T1778</f>
        <v>0</v>
      </c>
      <c r="Y1778" s="9">
        <f t="shared" ref="Y1778" si="10281">(N1778*T1775+O1778*S1775+P1778*T1778+Q1778*S1778)</f>
        <v>22.134861324352176</v>
      </c>
      <c r="Z1778" s="2">
        <f t="shared" ref="Z1778" si="10282">N1778*U1775+P1778*U1778-O1778*V1775-Q1778*V1778</f>
        <v>3.1345220469953929</v>
      </c>
      <c r="AA1778" s="8">
        <f t="shared" ref="AA1778" si="10283">(N1778*V1775+O1778*U1775+P1778*V1778+Q1778*U1778)</f>
        <v>0</v>
      </c>
      <c r="AB1778" s="22"/>
      <c r="AC1778" s="1">
        <v>0</v>
      </c>
      <c r="AD1778" s="9">
        <v>0</v>
      </c>
      <c r="AE1778" s="2">
        <v>1</v>
      </c>
      <c r="AF1778" s="8">
        <v>0</v>
      </c>
      <c r="AH1778" s="1">
        <f t="shared" ref="AH1778" si="10284">X1778*AC1775+Z1778*AC1778-Y1778*AD1775-AA1778*AD1778</f>
        <v>0</v>
      </c>
      <c r="AI1778" s="9">
        <f t="shared" ref="AI1778" si="10285">(X1778*AD1775+Y1778*AC1775+Z1778*AD1778+AA1778*AC1778)</f>
        <v>22.134861324352176</v>
      </c>
      <c r="AJ1778" s="2">
        <f t="shared" ref="AJ1778" si="10286">X1778*AE1775+Z1778*AE1778-Y1778*AF1775-AA1778*AF1778</f>
        <v>-88.023592446363068</v>
      </c>
      <c r="AK1778" s="8">
        <f t="shared" ref="AK1778" si="10287">(X1778*AF1775+Y1778*AE1775+Z1778*AF1778+AA1778*AE1778)</f>
        <v>0</v>
      </c>
      <c r="AM1778" s="20">
        <f t="shared" ref="AM1778" si="10288">1/$AN$9</f>
        <v>1</v>
      </c>
      <c r="AN1778" s="27">
        <v>0</v>
      </c>
      <c r="AO1778" s="21">
        <v>1</v>
      </c>
      <c r="AP1778" s="26">
        <v>0</v>
      </c>
      <c r="AR1778" s="1">
        <f t="shared" ref="AR1778" si="10289">AH1778*AM1775+AJ1778*AM1778-AI1778*AN1775-AK1778*AN1778</f>
        <v>-88.023592446363068</v>
      </c>
      <c r="AS1778" s="9">
        <f t="shared" ref="AS1778" si="10290">(AH1778*AN1775+AI1778*AM1775+AJ1778*AN1778+AK1778*AM1778)</f>
        <v>22.134861324352176</v>
      </c>
      <c r="AT1778" s="2">
        <f t="shared" ref="AT1778" si="10291">AH1778*AO1775+AJ1778*AO1778-AI1778*AP1775-AK1778*AP1778</f>
        <v>-88.023592446363068</v>
      </c>
      <c r="AU1778" s="8">
        <f t="shared" ref="AU1778" si="10292">(AH1778*AP1775+AI1778*AO1775+AJ1778*AP1778+AK1778*AO1778)</f>
        <v>0</v>
      </c>
      <c r="AW1778" s="49">
        <f t="shared" ref="AW1778" si="10293">(180/PI())*ATAN(-1*(AS1775/AR1775))</f>
        <v>-75.912438768782181</v>
      </c>
      <c r="AY1778" s="140">
        <f t="shared" ref="AY1778" si="10294">20*LOG(((1-(10^(AW1775/20)^2)*(1-((1-AY1775)/(1+AY1775))^2))^0.5))</f>
        <v>-1.2735860402817833E-3</v>
      </c>
      <c r="AZ1778" s="13"/>
      <c r="BA1778" s="36"/>
      <c r="BB1778" s="36"/>
      <c r="BC1778" s="36"/>
      <c r="BD1778" s="36"/>
    </row>
    <row r="1779" spans="2:56" ht="18.600000000000001" customHeight="1">
      <c r="AY1779" s="37"/>
    </row>
    <row r="1780" spans="2:56" ht="18.600000000000001" customHeight="1" thickBot="1">
      <c r="D1780" s="22" t="s">
        <v>60</v>
      </c>
      <c r="E1780" s="22"/>
      <c r="F1780" s="22"/>
      <c r="G1780" s="22"/>
      <c r="H1780" s="22"/>
      <c r="I1780" s="22" t="s">
        <v>61</v>
      </c>
      <c r="J1780" s="22"/>
      <c r="K1780" s="22"/>
      <c r="L1780" s="22"/>
      <c r="M1780" s="23"/>
      <c r="N1780" s="23"/>
      <c r="O1780" s="28" t="s">
        <v>62</v>
      </c>
      <c r="P1780" s="23"/>
      <c r="Q1780" s="23"/>
      <c r="R1780" s="23"/>
      <c r="S1780" s="22"/>
      <c r="T1780" s="22" t="s">
        <v>63</v>
      </c>
      <c r="U1780" s="23"/>
      <c r="V1780" s="23"/>
      <c r="W1780" s="23"/>
      <c r="X1780" s="23"/>
      <c r="Y1780" s="28" t="s">
        <v>64</v>
      </c>
      <c r="Z1780" s="23"/>
      <c r="AA1780" s="23"/>
      <c r="AB1780" s="23"/>
      <c r="AC1780" s="28" t="s">
        <v>65</v>
      </c>
      <c r="AD1780" s="22"/>
      <c r="AE1780" s="22"/>
      <c r="AF1780" s="22"/>
      <c r="AG1780" s="22"/>
      <c r="AH1780" s="23"/>
      <c r="AI1780" s="28" t="s">
        <v>66</v>
      </c>
      <c r="AJ1780" s="23"/>
      <c r="AK1780" s="23"/>
      <c r="AL1780" s="22"/>
      <c r="AM1780" s="28" t="s">
        <v>67</v>
      </c>
      <c r="AN1780" s="22"/>
      <c r="AO1780" s="23"/>
      <c r="AP1780" s="23"/>
      <c r="AQ1780" s="23"/>
      <c r="AR1780" s="23"/>
      <c r="AS1780" s="28" t="s">
        <v>68</v>
      </c>
      <c r="AT1780" s="23"/>
      <c r="AU1780" s="23"/>
    </row>
    <row r="1781" spans="2:56" ht="18.600000000000001" customHeight="1" thickBot="1">
      <c r="B1781" s="11"/>
      <c r="D1781" s="212" t="s">
        <v>69</v>
      </c>
      <c r="E1781" s="213"/>
      <c r="F1781" s="214" t="s">
        <v>70</v>
      </c>
      <c r="G1781" s="215"/>
      <c r="H1781" s="207"/>
      <c r="I1781" s="212" t="s">
        <v>71</v>
      </c>
      <c r="J1781" s="213"/>
      <c r="K1781" s="214" t="s">
        <v>72</v>
      </c>
      <c r="L1781" s="215"/>
      <c r="M1781" s="23"/>
      <c r="N1781" s="208" t="s">
        <v>73</v>
      </c>
      <c r="O1781" s="209"/>
      <c r="P1781" s="210" t="s">
        <v>74</v>
      </c>
      <c r="Q1781" s="211"/>
      <c r="R1781" s="23"/>
      <c r="S1781" s="212" t="s">
        <v>75</v>
      </c>
      <c r="T1781" s="213"/>
      <c r="U1781" s="214" t="s">
        <v>76</v>
      </c>
      <c r="V1781" s="215"/>
      <c r="W1781" s="22"/>
      <c r="X1781" s="208" t="s">
        <v>77</v>
      </c>
      <c r="Y1781" s="209"/>
      <c r="Z1781" s="210" t="s">
        <v>78</v>
      </c>
      <c r="AA1781" s="211"/>
      <c r="AB1781" s="22"/>
      <c r="AC1781" s="212" t="s">
        <v>79</v>
      </c>
      <c r="AD1781" s="213"/>
      <c r="AE1781" s="214" t="s">
        <v>80</v>
      </c>
      <c r="AF1781" s="215"/>
      <c r="AG1781" s="22"/>
      <c r="AH1781" s="208" t="s">
        <v>81</v>
      </c>
      <c r="AI1781" s="209"/>
      <c r="AJ1781" s="210" t="s">
        <v>82</v>
      </c>
      <c r="AK1781" s="211"/>
      <c r="AL1781" s="22"/>
      <c r="AM1781" s="212" t="s">
        <v>83</v>
      </c>
      <c r="AN1781" s="213"/>
      <c r="AO1781" s="214" t="s">
        <v>84</v>
      </c>
      <c r="AP1781" s="215"/>
      <c r="AQ1781" s="23"/>
      <c r="AR1781" s="208" t="s">
        <v>85</v>
      </c>
      <c r="AS1781" s="209"/>
      <c r="AT1781" s="210" t="s">
        <v>86</v>
      </c>
      <c r="AU1781" s="211"/>
      <c r="AW1781" s="29" t="s">
        <v>4</v>
      </c>
      <c r="AY1781" s="136" t="s">
        <v>46</v>
      </c>
      <c r="AZ1781" s="13"/>
      <c r="BA1781" s="36"/>
      <c r="BB1781" s="36"/>
      <c r="BC1781" s="36"/>
      <c r="BD1781" s="36"/>
    </row>
    <row r="1782" spans="2:56" ht="18.600000000000001" customHeight="1" thickTop="1" thickBot="1">
      <c r="B1782" s="40">
        <v>5.0999999999999996</v>
      </c>
      <c r="D1782" s="1">
        <v>1</v>
      </c>
      <c r="E1782" s="7">
        <v>0</v>
      </c>
      <c r="F1782" s="2">
        <v>0</v>
      </c>
      <c r="G1782" s="8">
        <v>0</v>
      </c>
      <c r="I1782" s="1">
        <v>1</v>
      </c>
      <c r="J1782" s="9">
        <v>0</v>
      </c>
      <c r="K1782" s="2">
        <v>0</v>
      </c>
      <c r="L1782" s="9">
        <f t="shared" ref="L1782" si="10295">IF(0=(1-$J$9*$K$9*$B1782^2),10^14,$B1782*$K$9/(1-$J$9*$K$9*$B1782^2))</f>
        <v>-0.73765941811668134</v>
      </c>
      <c r="N1782" s="1">
        <f t="shared" ref="N1782" si="10296">D1782*I1782+F1782*I1785-E1782*J1782-G1782*J1785</f>
        <v>1</v>
      </c>
      <c r="O1782" s="9">
        <f t="shared" ref="O1782" si="10297">(D1782*J1782+E1782*I1782+F1782*J1785+G1782*I1785)</f>
        <v>0</v>
      </c>
      <c r="P1782" s="2">
        <f t="shared" ref="P1782" si="10298">D1782*K1782+F1782*K1785-E1782*L1782-G1782*L1785</f>
        <v>0</v>
      </c>
      <c r="Q1782" s="8">
        <f t="shared" ref="Q1782" si="10299">(D1782*L1782+E1782*K1782+F1782*L1785+G1782*K1785)</f>
        <v>-0.73765941811668134</v>
      </c>
      <c r="S1782" s="1">
        <v>1</v>
      </c>
      <c r="T1782" s="7">
        <v>0</v>
      </c>
      <c r="U1782" s="2">
        <v>0</v>
      </c>
      <c r="V1782" s="8">
        <v>0</v>
      </c>
      <c r="X1782" s="1">
        <f t="shared" ref="X1782" si="10300">N1782*S1782+P1782*S1785-O1782*T1782-Q1782*T1785</f>
        <v>5.5494252044450398</v>
      </c>
      <c r="Y1782" s="9">
        <f t="shared" ref="Y1782" si="10301">(N1782*T1782+O1782*S1782+P1782*T1785+Q1782*S1785)</f>
        <v>0</v>
      </c>
      <c r="Z1782" s="2">
        <f t="shared" ref="Z1782" si="10302">N1782*U1782+P1782*U1785-O1782*V1782-Q1782*V1785</f>
        <v>0</v>
      </c>
      <c r="AA1782" s="8">
        <f t="shared" ref="AA1782" si="10303">(N1782*V1782+O1782*U1782+P1782*V1785+Q1782*U1785)</f>
        <v>-0.73765941811668134</v>
      </c>
      <c r="AB1782" s="22"/>
      <c r="AC1782" s="1">
        <v>1</v>
      </c>
      <c r="AD1782" s="9">
        <v>0</v>
      </c>
      <c r="AE1782" s="2">
        <v>0</v>
      </c>
      <c r="AF1782" s="9">
        <f t="shared" ref="AF1782" si="10304">$B1782*$AE$9</f>
        <v>4.1345190000000001</v>
      </c>
      <c r="AH1782" s="1">
        <f t="shared" ref="AH1782" si="10305">X1782*AC1782+Z1782*AC1785-Y1782*AD1782-AA1782*AD1785</f>
        <v>5.5494252044450398</v>
      </c>
      <c r="AI1782" s="9">
        <f t="shared" ref="AI1782" si="10306">(X1782*AD1782+Y1782*AC1782+Z1782*AD1785+AA1782*AC1785)</f>
        <v>0</v>
      </c>
      <c r="AJ1782" s="2">
        <f t="shared" ref="AJ1782" si="10307">X1782*AE1782+Z1782*AE1785-Y1782*AF1782-AA1782*AF1785</f>
        <v>0</v>
      </c>
      <c r="AK1782" s="8">
        <f t="shared" ref="AK1782" si="10308">(X1782*AF1782+Y1782*AE1782+Z1782*AF1785+AA1782*AE1785)</f>
        <v>22.206544528740221</v>
      </c>
      <c r="AM1782" s="18">
        <v>1</v>
      </c>
      <c r="AN1782" s="25">
        <v>0</v>
      </c>
      <c r="AO1782" s="14">
        <v>0</v>
      </c>
      <c r="AP1782" s="24">
        <v>0</v>
      </c>
      <c r="AR1782" s="1">
        <f t="shared" ref="AR1782" si="10309">AH1782*AM1782+AJ1782*AM1785-AI1782*AN1782-AK1782*AN1785</f>
        <v>5.5494252044450398</v>
      </c>
      <c r="AS1782" s="9">
        <f t="shared" ref="AS1782" si="10310">(AH1782*AN1782+AI1782*AM1782+AJ1782*AN1785+AK1782*AM1785)</f>
        <v>22.206544528740221</v>
      </c>
      <c r="AT1782" s="2">
        <f t="shared" ref="AT1782" si="10311">AH1782*AO1782+AJ1782*AO1785-AI1782*AP1782-AK1782*AP1785</f>
        <v>0</v>
      </c>
      <c r="AU1782" s="8">
        <f t="shared" ref="AU1782" si="10312">(AH1782*AP1782+AI1782*AO1782+AJ1782*AP1785+AK1782*AO1785)</f>
        <v>22.206544528740221</v>
      </c>
      <c r="AW1782" s="30">
        <f t="shared" ref="AW1782" si="10313">20*LOG(((1+$AN$9)/$AN$9)/((AR1782+AR1785)^2+(AS1782+AS1785)^2)^0.5)</f>
        <v>-33.465176040959847</v>
      </c>
      <c r="AY1782" s="137">
        <f t="shared" ref="AY1782" si="10314">((AR1782^2+AS1782^2)^0.5)/((AR1785^2+AS1785^2)^0.5)</f>
        <v>0.25037943011833058</v>
      </c>
      <c r="AZ1782" s="13"/>
      <c r="BA1782" s="36"/>
      <c r="BB1782" s="36"/>
      <c r="BC1782" s="36"/>
      <c r="BD1782" s="36"/>
    </row>
    <row r="1783" spans="2:56" ht="18.600000000000001" customHeight="1" thickBot="1">
      <c r="D1783" s="3"/>
      <c r="G1783" s="4"/>
      <c r="I1783" s="3"/>
      <c r="L1783" s="4"/>
      <c r="N1783" s="3"/>
      <c r="Q1783" s="4"/>
      <c r="S1783" s="3"/>
      <c r="V1783" s="4"/>
      <c r="X1783" s="3"/>
      <c r="AA1783" s="4"/>
      <c r="AC1783" s="3"/>
      <c r="AF1783" s="4"/>
      <c r="AH1783" s="3"/>
      <c r="AK1783" s="4"/>
      <c r="AM1783" s="18"/>
      <c r="AN1783" s="14"/>
      <c r="AO1783" s="14"/>
      <c r="AP1783" s="19"/>
      <c r="AR1783" s="3"/>
      <c r="AU1783" s="4"/>
      <c r="AY1783" s="138"/>
      <c r="AZ1783" s="13"/>
      <c r="BA1783" s="36"/>
      <c r="BB1783" s="36"/>
      <c r="BC1783" s="36"/>
      <c r="BD1783" s="36"/>
    </row>
    <row r="1784" spans="2:56" ht="18.600000000000001" customHeight="1" thickBot="1">
      <c r="D1784" s="216" t="s">
        <v>87</v>
      </c>
      <c r="E1784" s="217"/>
      <c r="F1784" s="218" t="s">
        <v>88</v>
      </c>
      <c r="G1784" s="219"/>
      <c r="H1784" s="207"/>
      <c r="I1784" s="216" t="s">
        <v>89</v>
      </c>
      <c r="J1784" s="217"/>
      <c r="K1784" s="218" t="s">
        <v>90</v>
      </c>
      <c r="L1784" s="219"/>
      <c r="N1784" s="208" t="s">
        <v>7</v>
      </c>
      <c r="O1784" s="209"/>
      <c r="P1784" s="210" t="s">
        <v>8</v>
      </c>
      <c r="Q1784" s="211"/>
      <c r="S1784" s="216" t="s">
        <v>91</v>
      </c>
      <c r="T1784" s="217"/>
      <c r="U1784" s="218" t="s">
        <v>92</v>
      </c>
      <c r="V1784" s="219"/>
      <c r="W1784" s="22"/>
      <c r="X1784" s="208" t="s">
        <v>93</v>
      </c>
      <c r="Y1784" s="209"/>
      <c r="Z1784" s="210" t="s">
        <v>94</v>
      </c>
      <c r="AA1784" s="211"/>
      <c r="AB1784" s="22"/>
      <c r="AC1784" s="216" t="s">
        <v>3</v>
      </c>
      <c r="AD1784" s="217"/>
      <c r="AE1784" s="218" t="s">
        <v>2</v>
      </c>
      <c r="AF1784" s="219"/>
      <c r="AG1784" s="22"/>
      <c r="AH1784" s="208" t="s">
        <v>95</v>
      </c>
      <c r="AI1784" s="209"/>
      <c r="AJ1784" s="210" t="s">
        <v>96</v>
      </c>
      <c r="AK1784" s="211"/>
      <c r="AL1784" s="22"/>
      <c r="AM1784" s="216" t="s">
        <v>97</v>
      </c>
      <c r="AN1784" s="217"/>
      <c r="AO1784" s="218" t="s">
        <v>98</v>
      </c>
      <c r="AP1784" s="219"/>
      <c r="AR1784" s="208" t="s">
        <v>99</v>
      </c>
      <c r="AS1784" s="209"/>
      <c r="AT1784" s="210" t="s">
        <v>100</v>
      </c>
      <c r="AU1784" s="211"/>
      <c r="AW1784" s="48" t="s">
        <v>10</v>
      </c>
      <c r="AY1784" s="139" t="s">
        <v>47</v>
      </c>
      <c r="AZ1784" s="13"/>
      <c r="BA1784" s="36"/>
      <c r="BB1784" s="36"/>
      <c r="BC1784" s="36"/>
      <c r="BD1784" s="36"/>
    </row>
    <row r="1785" spans="2:56" ht="18.600000000000001" customHeight="1" thickTop="1" thickBot="1">
      <c r="D1785" s="1">
        <v>0</v>
      </c>
      <c r="E1785" s="8">
        <f t="shared" ref="E1785" si="10315">$E$9*$B1782</f>
        <v>2.8902209999999999</v>
      </c>
      <c r="F1785" s="2">
        <v>1</v>
      </c>
      <c r="G1785" s="8">
        <v>0</v>
      </c>
      <c r="I1785" s="1">
        <v>0</v>
      </c>
      <c r="J1785" s="9">
        <v>0</v>
      </c>
      <c r="K1785" s="2">
        <v>1</v>
      </c>
      <c r="L1785" s="8">
        <v>0</v>
      </c>
      <c r="N1785" s="1">
        <f t="shared" ref="N1785" si="10316">D1785*I1782+F1785*I1785-E1785*J1782-G1785*J1785</f>
        <v>0</v>
      </c>
      <c r="O1785" s="9">
        <f t="shared" ref="O1785" si="10317">(D1785*J1782+E1785*I1782+F1785*J1785+G1785*I1785)</f>
        <v>2.8902209999999999</v>
      </c>
      <c r="P1785" s="2">
        <f t="shared" ref="P1785" si="10318">D1785*K1782+F1785*K1785-E1785*L1782-G1785*L1785</f>
        <v>3.131998741088613</v>
      </c>
      <c r="Q1785" s="8">
        <f t="shared" ref="Q1785" si="10319">(D1785*L1782+E1785*K1782+F1785*L1785+G1785*K1785)</f>
        <v>0</v>
      </c>
      <c r="S1785" s="1">
        <v>0</v>
      </c>
      <c r="T1785" s="8">
        <f t="shared" ref="T1785" si="10320">$T$9*$B1782</f>
        <v>6.1673789999999995</v>
      </c>
      <c r="U1785" s="2">
        <v>1</v>
      </c>
      <c r="V1785" s="8">
        <v>0</v>
      </c>
      <c r="X1785" s="1">
        <f t="shared" ref="X1785" si="10321">N1785*S1782+P1785*S1785-O1785*T1782-Q1785*T1785</f>
        <v>0</v>
      </c>
      <c r="Y1785" s="9">
        <f t="shared" ref="Y1785" si="10322">(N1785*T1782+O1785*S1782+P1785*T1785+Q1785*S1785)</f>
        <v>22.206444263816348</v>
      </c>
      <c r="Z1785" s="2">
        <f t="shared" ref="Z1785" si="10323">N1785*U1782+P1785*U1785-O1785*V1782-Q1785*V1785</f>
        <v>3.131998741088613</v>
      </c>
      <c r="AA1785" s="8">
        <f t="shared" ref="AA1785" si="10324">(N1785*V1782+O1785*U1782+P1785*V1785+Q1785*U1785)</f>
        <v>0</v>
      </c>
      <c r="AB1785" s="22"/>
      <c r="AC1785" s="1">
        <v>0</v>
      </c>
      <c r="AD1785" s="9">
        <v>0</v>
      </c>
      <c r="AE1785" s="2">
        <v>1</v>
      </c>
      <c r="AF1785" s="8">
        <v>0</v>
      </c>
      <c r="AH1785" s="1">
        <f t="shared" ref="AH1785" si="10325">X1785*AC1782+Z1785*AC1785-Y1785*AD1782-AA1785*AD1785</f>
        <v>0</v>
      </c>
      <c r="AI1785" s="9">
        <f t="shared" ref="AI1785" si="10326">(X1785*AD1782+Y1785*AC1782+Z1785*AD1785+AA1785*AC1785)</f>
        <v>22.206444263816348</v>
      </c>
      <c r="AJ1785" s="2">
        <f t="shared" ref="AJ1785" si="10327">X1785*AE1782+Z1785*AE1785-Y1785*AF1782-AA1785*AF1785</f>
        <v>-88.680966990101098</v>
      </c>
      <c r="AK1785" s="8">
        <f t="shared" ref="AK1785" si="10328">(X1785*AF1782+Y1785*AE1782+Z1785*AF1785+AA1785*AE1785)</f>
        <v>0</v>
      </c>
      <c r="AM1785" s="20">
        <f t="shared" ref="AM1785" si="10329">1/$AN$9</f>
        <v>1</v>
      </c>
      <c r="AN1785" s="27">
        <v>0</v>
      </c>
      <c r="AO1785" s="21">
        <v>1</v>
      </c>
      <c r="AP1785" s="26">
        <v>0</v>
      </c>
      <c r="AR1785" s="1">
        <f t="shared" ref="AR1785" si="10330">AH1785*AM1782+AJ1785*AM1785-AI1785*AN1782-AK1785*AN1785</f>
        <v>-88.680966990101098</v>
      </c>
      <c r="AS1785" s="9">
        <f t="shared" ref="AS1785" si="10331">(AH1785*AN1782+AI1785*AM1782+AJ1785*AN1785+AK1785*AM1785)</f>
        <v>22.206444263816348</v>
      </c>
      <c r="AT1785" s="2">
        <f t="shared" ref="AT1785" si="10332">AH1785*AO1782+AJ1785*AO1785-AI1785*AP1782-AK1785*AP1785</f>
        <v>-88.680966990101098</v>
      </c>
      <c r="AU1785" s="8">
        <f t="shared" ref="AU1785" si="10333">(AH1785*AP1782+AI1785*AO1782+AJ1785*AP1785+AK1785*AO1785)</f>
        <v>0</v>
      </c>
      <c r="AW1785" s="49">
        <f t="shared" ref="AW1785" si="10334">(180/PI())*ATAN(-1*(AS1782/AR1782))</f>
        <v>-75.969125581848473</v>
      </c>
      <c r="AY1785" s="140">
        <f t="shared" ref="AY1785" si="10335">20*LOG(((1-(10^(AW1782/20)^2)*(1-((1-AY1782)/(1+AY1782))^2))^0.5))</f>
        <v>-1.2528651986757791E-3</v>
      </c>
      <c r="AZ1785" s="13"/>
      <c r="BA1785" s="36"/>
      <c r="BB1785" s="36"/>
      <c r="BC1785" s="36"/>
      <c r="BD1785" s="36"/>
    </row>
    <row r="1786" spans="2:56" ht="18.600000000000001" customHeight="1">
      <c r="AY1786" s="37"/>
    </row>
    <row r="1787" spans="2:56" ht="18.600000000000001" customHeight="1" thickBot="1">
      <c r="D1787" s="22" t="s">
        <v>60</v>
      </c>
      <c r="E1787" s="22"/>
      <c r="F1787" s="22"/>
      <c r="G1787" s="22"/>
      <c r="H1787" s="22"/>
      <c r="I1787" s="22" t="s">
        <v>61</v>
      </c>
      <c r="J1787" s="22"/>
      <c r="K1787" s="22"/>
      <c r="L1787" s="22"/>
      <c r="M1787" s="23"/>
      <c r="N1787" s="23"/>
      <c r="O1787" s="28" t="s">
        <v>62</v>
      </c>
      <c r="P1787" s="23"/>
      <c r="Q1787" s="23"/>
      <c r="R1787" s="23"/>
      <c r="S1787" s="22"/>
      <c r="T1787" s="22" t="s">
        <v>63</v>
      </c>
      <c r="U1787" s="23"/>
      <c r="V1787" s="23"/>
      <c r="W1787" s="23"/>
      <c r="X1787" s="23"/>
      <c r="Y1787" s="28" t="s">
        <v>64</v>
      </c>
      <c r="Z1787" s="23"/>
      <c r="AA1787" s="23"/>
      <c r="AB1787" s="23"/>
      <c r="AC1787" s="28" t="s">
        <v>65</v>
      </c>
      <c r="AD1787" s="22"/>
      <c r="AE1787" s="22"/>
      <c r="AF1787" s="22"/>
      <c r="AG1787" s="22"/>
      <c r="AH1787" s="23"/>
      <c r="AI1787" s="28" t="s">
        <v>66</v>
      </c>
      <c r="AJ1787" s="23"/>
      <c r="AK1787" s="23"/>
      <c r="AL1787" s="22"/>
      <c r="AM1787" s="28" t="s">
        <v>67</v>
      </c>
      <c r="AN1787" s="22"/>
      <c r="AO1787" s="23"/>
      <c r="AP1787" s="23"/>
      <c r="AQ1787" s="23"/>
      <c r="AR1787" s="23"/>
      <c r="AS1787" s="28" t="s">
        <v>68</v>
      </c>
      <c r="AT1787" s="23"/>
      <c r="AU1787" s="23"/>
    </row>
    <row r="1788" spans="2:56" ht="18.600000000000001" customHeight="1" thickBot="1">
      <c r="B1788" s="11"/>
      <c r="D1788" s="212" t="s">
        <v>69</v>
      </c>
      <c r="E1788" s="213"/>
      <c r="F1788" s="214" t="s">
        <v>70</v>
      </c>
      <c r="G1788" s="215"/>
      <c r="H1788" s="207"/>
      <c r="I1788" s="212" t="s">
        <v>71</v>
      </c>
      <c r="J1788" s="213"/>
      <c r="K1788" s="214" t="s">
        <v>72</v>
      </c>
      <c r="L1788" s="215"/>
      <c r="M1788" s="23"/>
      <c r="N1788" s="208" t="s">
        <v>73</v>
      </c>
      <c r="O1788" s="209"/>
      <c r="P1788" s="210" t="s">
        <v>74</v>
      </c>
      <c r="Q1788" s="211"/>
      <c r="R1788" s="23"/>
      <c r="S1788" s="212" t="s">
        <v>75</v>
      </c>
      <c r="T1788" s="213"/>
      <c r="U1788" s="214" t="s">
        <v>76</v>
      </c>
      <c r="V1788" s="215"/>
      <c r="W1788" s="22"/>
      <c r="X1788" s="208" t="s">
        <v>77</v>
      </c>
      <c r="Y1788" s="209"/>
      <c r="Z1788" s="210" t="s">
        <v>78</v>
      </c>
      <c r="AA1788" s="211"/>
      <c r="AB1788" s="22"/>
      <c r="AC1788" s="212" t="s">
        <v>79</v>
      </c>
      <c r="AD1788" s="213"/>
      <c r="AE1788" s="214" t="s">
        <v>80</v>
      </c>
      <c r="AF1788" s="215"/>
      <c r="AG1788" s="22"/>
      <c r="AH1788" s="208" t="s">
        <v>81</v>
      </c>
      <c r="AI1788" s="209"/>
      <c r="AJ1788" s="210" t="s">
        <v>82</v>
      </c>
      <c r="AK1788" s="211"/>
      <c r="AL1788" s="22"/>
      <c r="AM1788" s="212" t="s">
        <v>83</v>
      </c>
      <c r="AN1788" s="213"/>
      <c r="AO1788" s="214" t="s">
        <v>84</v>
      </c>
      <c r="AP1788" s="215"/>
      <c r="AQ1788" s="23"/>
      <c r="AR1788" s="208" t="s">
        <v>85</v>
      </c>
      <c r="AS1788" s="209"/>
      <c r="AT1788" s="210" t="s">
        <v>86</v>
      </c>
      <c r="AU1788" s="211"/>
      <c r="AW1788" s="29" t="s">
        <v>4</v>
      </c>
      <c r="AY1788" s="136" t="s">
        <v>46</v>
      </c>
      <c r="AZ1788" s="13"/>
      <c r="BA1788" s="36"/>
      <c r="BB1788" s="36"/>
      <c r="BC1788" s="36"/>
      <c r="BD1788" s="36"/>
    </row>
    <row r="1789" spans="2:56" ht="18.600000000000001" customHeight="1" thickTop="1" thickBot="1">
      <c r="B1789" s="40">
        <v>5.12</v>
      </c>
      <c r="D1789" s="1">
        <v>1</v>
      </c>
      <c r="E1789" s="7">
        <v>0</v>
      </c>
      <c r="F1789" s="2">
        <v>0</v>
      </c>
      <c r="G1789" s="8">
        <v>0</v>
      </c>
      <c r="I1789" s="1">
        <v>1</v>
      </c>
      <c r="J1789" s="9">
        <v>0</v>
      </c>
      <c r="K1789" s="2">
        <v>0</v>
      </c>
      <c r="L1789" s="9">
        <f t="shared" ref="L1789" si="10336">IF(0=(1-$J$9*$K$9*$B1789^2),10^14,$B1789*$K$9/(1-$J$9*$K$9*$B1789^2))</f>
        <v>-0.73392048584594349</v>
      </c>
      <c r="N1789" s="1">
        <f t="shared" ref="N1789" si="10337">D1789*I1789+F1789*I1792-E1789*J1789-G1789*J1792</f>
        <v>1</v>
      </c>
      <c r="O1789" s="9">
        <f t="shared" ref="O1789" si="10338">(D1789*J1789+E1789*I1789+F1789*J1792+G1789*I1792)</f>
        <v>0</v>
      </c>
      <c r="P1789" s="2">
        <f t="shared" ref="P1789" si="10339">D1789*K1789+F1789*K1792-E1789*L1789-G1789*L1792</f>
        <v>0</v>
      </c>
      <c r="Q1789" s="8">
        <f t="shared" ref="Q1789" si="10340">(D1789*L1789+E1789*K1789+F1789*L1792+G1789*K1792)</f>
        <v>-0.73392048584594349</v>
      </c>
      <c r="S1789" s="1">
        <v>1</v>
      </c>
      <c r="T1789" s="7">
        <v>0</v>
      </c>
      <c r="U1789" s="2">
        <v>0</v>
      </c>
      <c r="V1789" s="8">
        <v>0</v>
      </c>
      <c r="X1789" s="1">
        <f t="shared" ref="X1789" si="10341">N1789*S1789+P1789*S1792-O1789*T1789-Q1789*T1792</f>
        <v>5.5441162461626421</v>
      </c>
      <c r="Y1789" s="9">
        <f t="shared" ref="Y1789" si="10342">(N1789*T1789+O1789*S1789+P1789*T1792+Q1789*S1792)</f>
        <v>0</v>
      </c>
      <c r="Z1789" s="2">
        <f t="shared" ref="Z1789" si="10343">N1789*U1789+P1789*U1792-O1789*V1789-Q1789*V1792</f>
        <v>0</v>
      </c>
      <c r="AA1789" s="8">
        <f t="shared" ref="AA1789" si="10344">(N1789*V1789+O1789*U1789+P1789*V1792+Q1789*U1792)</f>
        <v>-0.73392048584594349</v>
      </c>
      <c r="AB1789" s="22"/>
      <c r="AC1789" s="1">
        <v>1</v>
      </c>
      <c r="AD1789" s="9">
        <v>0</v>
      </c>
      <c r="AE1789" s="2">
        <v>0</v>
      </c>
      <c r="AF1789" s="9">
        <f t="shared" ref="AF1789" si="10345">$B1789*$AE$9</f>
        <v>4.1507328000000001</v>
      </c>
      <c r="AH1789" s="1">
        <f t="shared" ref="AH1789" si="10346">X1789*AC1789+Z1789*AC1792-Y1789*AD1789-AA1789*AD1792</f>
        <v>5.5441162461626421</v>
      </c>
      <c r="AI1789" s="9">
        <f t="shared" ref="AI1789" si="10347">(X1789*AD1789+Y1789*AC1789+Z1789*AD1792+AA1789*AC1792)</f>
        <v>0</v>
      </c>
      <c r="AJ1789" s="2">
        <f t="shared" ref="AJ1789" si="10348">X1789*AE1789+Z1789*AE1792-Y1789*AF1789-AA1789*AF1792</f>
        <v>0</v>
      </c>
      <c r="AK1789" s="8">
        <f t="shared" ref="AK1789" si="10349">(X1789*AF1789+Y1789*AE1789+Z1789*AF1792+AA1789*AE1792)</f>
        <v>22.278224664114212</v>
      </c>
      <c r="AM1789" s="18">
        <v>1</v>
      </c>
      <c r="AN1789" s="25">
        <v>0</v>
      </c>
      <c r="AO1789" s="14">
        <v>0</v>
      </c>
      <c r="AP1789" s="24">
        <v>0</v>
      </c>
      <c r="AR1789" s="1">
        <f t="shared" ref="AR1789" si="10350">AH1789*AM1789+AJ1789*AM1792-AI1789*AN1789-AK1789*AN1792</f>
        <v>5.5441162461626421</v>
      </c>
      <c r="AS1789" s="9">
        <f t="shared" ref="AS1789" si="10351">(AH1789*AN1789+AI1789*AM1789+AJ1789*AN1792+AK1789*AM1792)</f>
        <v>22.278224664114212</v>
      </c>
      <c r="AT1789" s="2">
        <f t="shared" ref="AT1789" si="10352">AH1789*AO1789+AJ1789*AO1792-AI1789*AP1789-AK1789*AP1792</f>
        <v>0</v>
      </c>
      <c r="AU1789" s="8">
        <f t="shared" ref="AU1789" si="10353">(AH1789*AP1789+AI1789*AO1789+AJ1789*AP1792+AK1789*AO1792)</f>
        <v>22.278224664114212</v>
      </c>
      <c r="AW1789" s="30">
        <f t="shared" ref="AW1789" si="10354">20*LOG(((1+$AN$9)/$AN$9)/((AR1789+AR1792)^2+(AS1789+AS1792)^2)^0.5)</f>
        <v>-33.525293772308757</v>
      </c>
      <c r="AY1789" s="137">
        <f t="shared" ref="AY1789" si="10355">((AR1789^2+AS1789^2)^0.5)/((AR1792^2+AS1792^2)^0.5)</f>
        <v>0.24933224422404801</v>
      </c>
      <c r="AZ1789" s="13"/>
      <c r="BA1789" s="36"/>
      <c r="BB1789" s="36"/>
      <c r="BC1789" s="36"/>
      <c r="BD1789" s="36"/>
    </row>
    <row r="1790" spans="2:56" ht="18.600000000000001" customHeight="1" thickBot="1">
      <c r="D1790" s="3"/>
      <c r="G1790" s="4"/>
      <c r="I1790" s="3"/>
      <c r="L1790" s="4"/>
      <c r="N1790" s="3"/>
      <c r="Q1790" s="4"/>
      <c r="S1790" s="3"/>
      <c r="V1790" s="4"/>
      <c r="X1790" s="3"/>
      <c r="AA1790" s="4"/>
      <c r="AC1790" s="3"/>
      <c r="AF1790" s="4"/>
      <c r="AH1790" s="3"/>
      <c r="AK1790" s="4"/>
      <c r="AM1790" s="18"/>
      <c r="AN1790" s="14"/>
      <c r="AO1790" s="14"/>
      <c r="AP1790" s="19"/>
      <c r="AR1790" s="3"/>
      <c r="AU1790" s="4"/>
      <c r="AY1790" s="138"/>
      <c r="AZ1790" s="13"/>
      <c r="BA1790" s="36"/>
      <c r="BB1790" s="36"/>
      <c r="BC1790" s="36"/>
      <c r="BD1790" s="36"/>
    </row>
    <row r="1791" spans="2:56" ht="18.600000000000001" customHeight="1" thickBot="1">
      <c r="D1791" s="216" t="s">
        <v>87</v>
      </c>
      <c r="E1791" s="217"/>
      <c r="F1791" s="218" t="s">
        <v>88</v>
      </c>
      <c r="G1791" s="219"/>
      <c r="H1791" s="207"/>
      <c r="I1791" s="216" t="s">
        <v>89</v>
      </c>
      <c r="J1791" s="217"/>
      <c r="K1791" s="218" t="s">
        <v>90</v>
      </c>
      <c r="L1791" s="219"/>
      <c r="N1791" s="208" t="s">
        <v>7</v>
      </c>
      <c r="O1791" s="209"/>
      <c r="P1791" s="210" t="s">
        <v>8</v>
      </c>
      <c r="Q1791" s="211"/>
      <c r="S1791" s="216" t="s">
        <v>91</v>
      </c>
      <c r="T1791" s="217"/>
      <c r="U1791" s="218" t="s">
        <v>92</v>
      </c>
      <c r="V1791" s="219"/>
      <c r="W1791" s="22"/>
      <c r="X1791" s="208" t="s">
        <v>93</v>
      </c>
      <c r="Y1791" s="209"/>
      <c r="Z1791" s="210" t="s">
        <v>94</v>
      </c>
      <c r="AA1791" s="211"/>
      <c r="AB1791" s="22"/>
      <c r="AC1791" s="216" t="s">
        <v>3</v>
      </c>
      <c r="AD1791" s="217"/>
      <c r="AE1791" s="218" t="s">
        <v>2</v>
      </c>
      <c r="AF1791" s="219"/>
      <c r="AG1791" s="22"/>
      <c r="AH1791" s="208" t="s">
        <v>95</v>
      </c>
      <c r="AI1791" s="209"/>
      <c r="AJ1791" s="210" t="s">
        <v>96</v>
      </c>
      <c r="AK1791" s="211"/>
      <c r="AL1791" s="22"/>
      <c r="AM1791" s="216" t="s">
        <v>97</v>
      </c>
      <c r="AN1791" s="217"/>
      <c r="AO1791" s="218" t="s">
        <v>98</v>
      </c>
      <c r="AP1791" s="219"/>
      <c r="AR1791" s="208" t="s">
        <v>99</v>
      </c>
      <c r="AS1791" s="209"/>
      <c r="AT1791" s="210" t="s">
        <v>100</v>
      </c>
      <c r="AU1791" s="211"/>
      <c r="AW1791" s="48" t="s">
        <v>10</v>
      </c>
      <c r="AY1791" s="139" t="s">
        <v>47</v>
      </c>
      <c r="AZ1791" s="13"/>
      <c r="BA1791" s="36"/>
      <c r="BB1791" s="36"/>
      <c r="BC1791" s="36"/>
      <c r="BD1791" s="36"/>
    </row>
    <row r="1792" spans="2:56" ht="18.600000000000001" customHeight="1" thickTop="1" thickBot="1">
      <c r="D1792" s="1">
        <v>0</v>
      </c>
      <c r="E1792" s="8">
        <f t="shared" ref="E1792" si="10356">$E$9*$B1789</f>
        <v>2.9015552000000002</v>
      </c>
      <c r="F1792" s="2">
        <v>1</v>
      </c>
      <c r="G1792" s="8">
        <v>0</v>
      </c>
      <c r="I1792" s="1">
        <v>0</v>
      </c>
      <c r="J1792" s="9">
        <v>0</v>
      </c>
      <c r="K1792" s="2">
        <v>1</v>
      </c>
      <c r="L1792" s="8">
        <v>0</v>
      </c>
      <c r="N1792" s="1">
        <f t="shared" ref="N1792" si="10357">D1792*I1789+F1792*I1792-E1792*J1789-G1792*J1792</f>
        <v>0</v>
      </c>
      <c r="O1792" s="9">
        <f t="shared" ref="O1792" si="10358">(D1792*J1789+E1792*I1789+F1792*J1792+G1792*I1792)</f>
        <v>2.9015552000000002</v>
      </c>
      <c r="P1792" s="2">
        <f t="shared" ref="P1792" si="10359">D1792*K1789+F1792*K1792-E1792*L1789-G1792*L1792</f>
        <v>3.129510802092824</v>
      </c>
      <c r="Q1792" s="8">
        <f t="shared" ref="Q1792" si="10360">(D1792*L1789+E1792*K1789+F1792*L1792+G1792*K1792)</f>
        <v>0</v>
      </c>
      <c r="S1792" s="1">
        <v>0</v>
      </c>
      <c r="T1792" s="8">
        <f t="shared" ref="T1792" si="10361">$T$9*$B1789</f>
        <v>6.1915648000000001</v>
      </c>
      <c r="U1792" s="2">
        <v>1</v>
      </c>
      <c r="V1792" s="8">
        <v>0</v>
      </c>
      <c r="X1792" s="1">
        <f t="shared" ref="X1792" si="10362">N1792*S1789+P1792*S1792-O1792*T1789-Q1792*T1792</f>
        <v>0</v>
      </c>
      <c r="Y1792" s="9">
        <f t="shared" ref="Y1792" si="10363">(N1792*T1789+O1792*S1789+P1792*T1792+Q1792*S1792)</f>
        <v>22.278124123457697</v>
      </c>
      <c r="Z1792" s="2">
        <f t="shared" ref="Z1792" si="10364">N1792*U1789+P1792*U1792-O1792*V1789-Q1792*V1792</f>
        <v>3.129510802092824</v>
      </c>
      <c r="AA1792" s="8">
        <f t="shared" ref="AA1792" si="10365">(N1792*V1789+O1792*U1789+P1792*V1792+Q1792*U1792)</f>
        <v>0</v>
      </c>
      <c r="AB1792" s="22"/>
      <c r="AC1792" s="1">
        <v>0</v>
      </c>
      <c r="AD1792" s="9">
        <v>0</v>
      </c>
      <c r="AE1792" s="2">
        <v>1</v>
      </c>
      <c r="AF1792" s="8">
        <v>0</v>
      </c>
      <c r="AH1792" s="1">
        <f t="shared" ref="AH1792" si="10366">X1792*AC1789+Z1792*AC1792-Y1792*AD1789-AA1792*AD1792</f>
        <v>0</v>
      </c>
      <c r="AI1792" s="9">
        <f t="shared" ref="AI1792" si="10367">(X1792*AD1789+Y1792*AC1789+Z1792*AD1792+AA1792*AC1792)</f>
        <v>22.278124123457697</v>
      </c>
      <c r="AJ1792" s="2">
        <f t="shared" ref="AJ1792" si="10368">X1792*AE1789+Z1792*AE1792-Y1792*AF1789-AA1792*AF1792</f>
        <v>-89.341029719614298</v>
      </c>
      <c r="AK1792" s="8">
        <f t="shared" ref="AK1792" si="10369">(X1792*AF1789+Y1792*AE1789+Z1792*AF1792+AA1792*AE1792)</f>
        <v>0</v>
      </c>
      <c r="AM1792" s="20">
        <f t="shared" ref="AM1792" si="10370">1/$AN$9</f>
        <v>1</v>
      </c>
      <c r="AN1792" s="27">
        <v>0</v>
      </c>
      <c r="AO1792" s="21">
        <v>1</v>
      </c>
      <c r="AP1792" s="26">
        <v>0</v>
      </c>
      <c r="AR1792" s="1">
        <f t="shared" ref="AR1792" si="10371">AH1792*AM1789+AJ1792*AM1792-AI1792*AN1789-AK1792*AN1792</f>
        <v>-89.341029719614298</v>
      </c>
      <c r="AS1792" s="9">
        <f t="shared" ref="AS1792" si="10372">(AH1792*AN1789+AI1792*AM1789+AJ1792*AN1792+AK1792*AM1792)</f>
        <v>22.278124123457697</v>
      </c>
      <c r="AT1792" s="2">
        <f t="shared" ref="AT1792" si="10373">AH1792*AO1789+AJ1792*AO1792-AI1792*AP1789-AK1792*AP1792</f>
        <v>-89.341029719614298</v>
      </c>
      <c r="AU1792" s="8">
        <f t="shared" ref="AU1792" si="10374">(AH1792*AP1789+AI1792*AO1789+AJ1792*AP1792+AK1792*AO1792)</f>
        <v>0</v>
      </c>
      <c r="AW1792" s="49">
        <f t="shared" ref="AW1792" si="10375">(180/PI())*ATAN(-1*(AS1789/AR1789))</f>
        <v>-76.025351522342362</v>
      </c>
      <c r="AY1792" s="140">
        <f t="shared" ref="AY1792" si="10376">20*LOG(((1-(10^(AW1789/20)^2)*(1-((1-AY1789)/(1+AY1789))^2))^0.5))</f>
        <v>-1.2325345410773444E-3</v>
      </c>
      <c r="AZ1792" s="13"/>
      <c r="BA1792" s="36"/>
      <c r="BB1792" s="36"/>
      <c r="BC1792" s="36"/>
      <c r="BD1792" s="36"/>
    </row>
    <row r="1793" spans="2:56" ht="18.600000000000001" customHeight="1">
      <c r="AY1793" s="37"/>
    </row>
    <row r="1794" spans="2:56" ht="18.600000000000001" customHeight="1" thickBot="1">
      <c r="D1794" s="22" t="s">
        <v>60</v>
      </c>
      <c r="E1794" s="22"/>
      <c r="F1794" s="22"/>
      <c r="G1794" s="22"/>
      <c r="H1794" s="22"/>
      <c r="I1794" s="22" t="s">
        <v>61</v>
      </c>
      <c r="J1794" s="22"/>
      <c r="K1794" s="22"/>
      <c r="L1794" s="22"/>
      <c r="M1794" s="23"/>
      <c r="N1794" s="23"/>
      <c r="O1794" s="28" t="s">
        <v>62</v>
      </c>
      <c r="P1794" s="23"/>
      <c r="Q1794" s="23"/>
      <c r="R1794" s="23"/>
      <c r="S1794" s="22"/>
      <c r="T1794" s="22" t="s">
        <v>63</v>
      </c>
      <c r="U1794" s="23"/>
      <c r="V1794" s="23"/>
      <c r="W1794" s="23"/>
      <c r="X1794" s="23"/>
      <c r="Y1794" s="28" t="s">
        <v>64</v>
      </c>
      <c r="Z1794" s="23"/>
      <c r="AA1794" s="23"/>
      <c r="AB1794" s="23"/>
      <c r="AC1794" s="28" t="s">
        <v>65</v>
      </c>
      <c r="AD1794" s="22"/>
      <c r="AE1794" s="22"/>
      <c r="AF1794" s="22"/>
      <c r="AG1794" s="22"/>
      <c r="AH1794" s="23"/>
      <c r="AI1794" s="28" t="s">
        <v>66</v>
      </c>
      <c r="AJ1794" s="23"/>
      <c r="AK1794" s="23"/>
      <c r="AL1794" s="22"/>
      <c r="AM1794" s="28" t="s">
        <v>67</v>
      </c>
      <c r="AN1794" s="22"/>
      <c r="AO1794" s="23"/>
      <c r="AP1794" s="23"/>
      <c r="AQ1794" s="23"/>
      <c r="AR1794" s="23"/>
      <c r="AS1794" s="28" t="s">
        <v>68</v>
      </c>
      <c r="AT1794" s="23"/>
      <c r="AU1794" s="23"/>
    </row>
    <row r="1795" spans="2:56" ht="18.600000000000001" customHeight="1" thickBot="1">
      <c r="B1795" s="11"/>
      <c r="D1795" s="212" t="s">
        <v>69</v>
      </c>
      <c r="E1795" s="213"/>
      <c r="F1795" s="214" t="s">
        <v>70</v>
      </c>
      <c r="G1795" s="215"/>
      <c r="H1795" s="207"/>
      <c r="I1795" s="212" t="s">
        <v>71</v>
      </c>
      <c r="J1795" s="213"/>
      <c r="K1795" s="214" t="s">
        <v>72</v>
      </c>
      <c r="L1795" s="215"/>
      <c r="M1795" s="23"/>
      <c r="N1795" s="208" t="s">
        <v>73</v>
      </c>
      <c r="O1795" s="209"/>
      <c r="P1795" s="210" t="s">
        <v>74</v>
      </c>
      <c r="Q1795" s="211"/>
      <c r="R1795" s="23"/>
      <c r="S1795" s="212" t="s">
        <v>75</v>
      </c>
      <c r="T1795" s="213"/>
      <c r="U1795" s="214" t="s">
        <v>76</v>
      </c>
      <c r="V1795" s="215"/>
      <c r="W1795" s="22"/>
      <c r="X1795" s="208" t="s">
        <v>77</v>
      </c>
      <c r="Y1795" s="209"/>
      <c r="Z1795" s="210" t="s">
        <v>78</v>
      </c>
      <c r="AA1795" s="211"/>
      <c r="AB1795" s="22"/>
      <c r="AC1795" s="212" t="s">
        <v>79</v>
      </c>
      <c r="AD1795" s="213"/>
      <c r="AE1795" s="214" t="s">
        <v>80</v>
      </c>
      <c r="AF1795" s="215"/>
      <c r="AG1795" s="22"/>
      <c r="AH1795" s="208" t="s">
        <v>81</v>
      </c>
      <c r="AI1795" s="209"/>
      <c r="AJ1795" s="210" t="s">
        <v>82</v>
      </c>
      <c r="AK1795" s="211"/>
      <c r="AL1795" s="22"/>
      <c r="AM1795" s="212" t="s">
        <v>83</v>
      </c>
      <c r="AN1795" s="213"/>
      <c r="AO1795" s="214" t="s">
        <v>84</v>
      </c>
      <c r="AP1795" s="215"/>
      <c r="AQ1795" s="23"/>
      <c r="AR1795" s="208" t="s">
        <v>85</v>
      </c>
      <c r="AS1795" s="209"/>
      <c r="AT1795" s="210" t="s">
        <v>86</v>
      </c>
      <c r="AU1795" s="211"/>
      <c r="AW1795" s="29" t="s">
        <v>4</v>
      </c>
      <c r="AY1795" s="136" t="s">
        <v>46</v>
      </c>
      <c r="AZ1795" s="13"/>
      <c r="BA1795" s="36"/>
      <c r="BB1795" s="36"/>
      <c r="BC1795" s="36"/>
      <c r="BD1795" s="36"/>
    </row>
    <row r="1796" spans="2:56" ht="18.600000000000001" customHeight="1" thickTop="1" thickBot="1">
      <c r="B1796" s="40">
        <v>5.14</v>
      </c>
      <c r="D1796" s="1">
        <v>1</v>
      </c>
      <c r="E1796" s="7">
        <v>0</v>
      </c>
      <c r="F1796" s="2">
        <v>0</v>
      </c>
      <c r="G1796" s="8">
        <v>0</v>
      </c>
      <c r="I1796" s="1">
        <v>1</v>
      </c>
      <c r="J1796" s="9">
        <v>0</v>
      </c>
      <c r="K1796" s="2">
        <v>0</v>
      </c>
      <c r="L1796" s="9">
        <f t="shared" ref="L1796" si="10377">IF(0=(1-$J$9*$K$9*$B1796^2),10^14,$B1796*$K$9/(1-$J$9*$K$9*$B1796^2))</f>
        <v>-0.73022255757545707</v>
      </c>
      <c r="N1796" s="1">
        <f t="shared" ref="N1796" si="10378">D1796*I1796+F1796*I1799-E1796*J1796-G1796*J1799</f>
        <v>1</v>
      </c>
      <c r="O1796" s="9">
        <f t="shared" ref="O1796" si="10379">(D1796*J1796+E1796*I1796+F1796*J1799+G1796*I1799)</f>
        <v>0</v>
      </c>
      <c r="P1796" s="2">
        <f t="shared" ref="P1796" si="10380">D1796*K1796+F1796*K1799-E1796*L1796-G1796*L1799</f>
        <v>0</v>
      </c>
      <c r="Q1796" s="8">
        <f t="shared" ref="Q1796" si="10381">(D1796*L1796+E1796*K1796+F1796*L1799+G1796*K1799)</f>
        <v>-0.73022255757545707</v>
      </c>
      <c r="S1796" s="1">
        <v>1</v>
      </c>
      <c r="T1796" s="7">
        <v>0</v>
      </c>
      <c r="U1796" s="2">
        <v>0</v>
      </c>
      <c r="V1796" s="8">
        <v>0</v>
      </c>
      <c r="X1796" s="1">
        <f t="shared" ref="X1796" si="10382">N1796*S1796+P1796*S1799-O1796*T1796-Q1796*T1799</f>
        <v>5.5388813003831814</v>
      </c>
      <c r="Y1796" s="9">
        <f t="shared" ref="Y1796" si="10383">(N1796*T1796+O1796*S1796+P1796*T1799+Q1796*S1799)</f>
        <v>0</v>
      </c>
      <c r="Z1796" s="2">
        <f t="shared" ref="Z1796" si="10384">N1796*U1796+P1796*U1799-O1796*V1796-Q1796*V1799</f>
        <v>0</v>
      </c>
      <c r="AA1796" s="8">
        <f t="shared" ref="AA1796" si="10385">(N1796*V1796+O1796*U1796+P1796*V1799+Q1796*U1799)</f>
        <v>-0.73022255757545707</v>
      </c>
      <c r="AB1796" s="22"/>
      <c r="AC1796" s="1">
        <v>1</v>
      </c>
      <c r="AD1796" s="9">
        <v>0</v>
      </c>
      <c r="AE1796" s="2">
        <v>0</v>
      </c>
      <c r="AF1796" s="9">
        <f t="shared" ref="AF1796" si="10386">$B1796*$AE$9</f>
        <v>4.1669466000000002</v>
      </c>
      <c r="AH1796" s="1">
        <f t="shared" ref="AH1796" si="10387">X1796*AC1796+Z1796*AC1799-Y1796*AD1796-AA1796*AD1799</f>
        <v>5.5388813003831814</v>
      </c>
      <c r="AI1796" s="9">
        <f t="shared" ref="AI1796" si="10388">(X1796*AD1796+Y1796*AC1796+Z1796*AD1799+AA1796*AC1799)</f>
        <v>0</v>
      </c>
      <c r="AJ1796" s="2">
        <f t="shared" ref="AJ1796" si="10389">X1796*AE1796+Z1796*AE1799-Y1796*AF1796-AA1796*AF1799</f>
        <v>0</v>
      </c>
      <c r="AK1796" s="8">
        <f t="shared" ref="AK1796" si="10390">(X1796*AF1796+Y1796*AE1796+Z1796*AF1799+AA1796*AE1799)</f>
        <v>22.350000044859822</v>
      </c>
      <c r="AM1796" s="18">
        <v>1</v>
      </c>
      <c r="AN1796" s="25">
        <v>0</v>
      </c>
      <c r="AO1796" s="14">
        <v>0</v>
      </c>
      <c r="AP1796" s="24">
        <v>0</v>
      </c>
      <c r="AR1796" s="1">
        <f t="shared" ref="AR1796" si="10391">AH1796*AM1796+AJ1796*AM1799-AI1796*AN1796-AK1796*AN1799</f>
        <v>5.5388813003831814</v>
      </c>
      <c r="AS1796" s="9">
        <f t="shared" ref="AS1796" si="10392">(AH1796*AN1796+AI1796*AM1796+AJ1796*AN1799+AK1796*AM1799)</f>
        <v>22.350000044859822</v>
      </c>
      <c r="AT1796" s="2">
        <f t="shared" ref="AT1796" si="10393">AH1796*AO1796+AJ1796*AO1799-AI1796*AP1796-AK1796*AP1799</f>
        <v>0</v>
      </c>
      <c r="AU1796" s="8">
        <f t="shared" ref="AU1796" si="10394">(AH1796*AP1796+AI1796*AO1796+AJ1796*AP1799+AK1796*AO1799)</f>
        <v>22.350000044859822</v>
      </c>
      <c r="AW1796" s="30">
        <f t="shared" ref="AW1796" si="10395">20*LOG(((1+$AN$9)/$AN$9)/((AR1796+AR1799)^2+(AS1796+AS1799)^2)^0.5)</f>
        <v>-33.585249315169811</v>
      </c>
      <c r="AY1796" s="137">
        <f t="shared" ref="AY1796" si="10396">((AR1796^2+AS1796^2)^0.5)/((AR1799^2+AS1799^2)^0.5)</f>
        <v>0.24829406015684488</v>
      </c>
      <c r="AZ1796" s="13"/>
      <c r="BA1796" s="36"/>
      <c r="BB1796" s="36"/>
      <c r="BC1796" s="36"/>
      <c r="BD1796" s="36"/>
    </row>
    <row r="1797" spans="2:56" ht="18.600000000000001" customHeight="1" thickBot="1">
      <c r="D1797" s="3"/>
      <c r="G1797" s="4"/>
      <c r="I1797" s="3"/>
      <c r="L1797" s="4"/>
      <c r="N1797" s="3"/>
      <c r="Q1797" s="4"/>
      <c r="S1797" s="3"/>
      <c r="V1797" s="4"/>
      <c r="X1797" s="3"/>
      <c r="AA1797" s="4"/>
      <c r="AC1797" s="3"/>
      <c r="AF1797" s="4"/>
      <c r="AH1797" s="3"/>
      <c r="AK1797" s="4"/>
      <c r="AM1797" s="18"/>
      <c r="AN1797" s="14"/>
      <c r="AO1797" s="14"/>
      <c r="AP1797" s="19"/>
      <c r="AR1797" s="3"/>
      <c r="AU1797" s="4"/>
      <c r="AY1797" s="138"/>
      <c r="AZ1797" s="13"/>
      <c r="BA1797" s="36"/>
      <c r="BB1797" s="36"/>
      <c r="BC1797" s="36"/>
      <c r="BD1797" s="36"/>
    </row>
    <row r="1798" spans="2:56" ht="18.600000000000001" customHeight="1" thickBot="1">
      <c r="D1798" s="216" t="s">
        <v>87</v>
      </c>
      <c r="E1798" s="217"/>
      <c r="F1798" s="218" t="s">
        <v>88</v>
      </c>
      <c r="G1798" s="219"/>
      <c r="H1798" s="207"/>
      <c r="I1798" s="216" t="s">
        <v>89</v>
      </c>
      <c r="J1798" s="217"/>
      <c r="K1798" s="218" t="s">
        <v>90</v>
      </c>
      <c r="L1798" s="219"/>
      <c r="N1798" s="208" t="s">
        <v>7</v>
      </c>
      <c r="O1798" s="209"/>
      <c r="P1798" s="210" t="s">
        <v>8</v>
      </c>
      <c r="Q1798" s="211"/>
      <c r="S1798" s="216" t="s">
        <v>91</v>
      </c>
      <c r="T1798" s="217"/>
      <c r="U1798" s="218" t="s">
        <v>92</v>
      </c>
      <c r="V1798" s="219"/>
      <c r="W1798" s="22"/>
      <c r="X1798" s="208" t="s">
        <v>93</v>
      </c>
      <c r="Y1798" s="209"/>
      <c r="Z1798" s="210" t="s">
        <v>94</v>
      </c>
      <c r="AA1798" s="211"/>
      <c r="AB1798" s="22"/>
      <c r="AC1798" s="216" t="s">
        <v>3</v>
      </c>
      <c r="AD1798" s="217"/>
      <c r="AE1798" s="218" t="s">
        <v>2</v>
      </c>
      <c r="AF1798" s="219"/>
      <c r="AG1798" s="22"/>
      <c r="AH1798" s="208" t="s">
        <v>95</v>
      </c>
      <c r="AI1798" s="209"/>
      <c r="AJ1798" s="210" t="s">
        <v>96</v>
      </c>
      <c r="AK1798" s="211"/>
      <c r="AL1798" s="22"/>
      <c r="AM1798" s="216" t="s">
        <v>97</v>
      </c>
      <c r="AN1798" s="217"/>
      <c r="AO1798" s="218" t="s">
        <v>98</v>
      </c>
      <c r="AP1798" s="219"/>
      <c r="AR1798" s="208" t="s">
        <v>99</v>
      </c>
      <c r="AS1798" s="209"/>
      <c r="AT1798" s="210" t="s">
        <v>100</v>
      </c>
      <c r="AU1798" s="211"/>
      <c r="AW1798" s="48" t="s">
        <v>10</v>
      </c>
      <c r="AY1798" s="139" t="s">
        <v>47</v>
      </c>
      <c r="AZ1798" s="13"/>
      <c r="BA1798" s="36"/>
      <c r="BB1798" s="36"/>
      <c r="BC1798" s="36"/>
      <c r="BD1798" s="36"/>
    </row>
    <row r="1799" spans="2:56" ht="18.600000000000001" customHeight="1" thickTop="1" thickBot="1">
      <c r="D1799" s="1">
        <v>0</v>
      </c>
      <c r="E1799" s="8">
        <f t="shared" ref="E1799" si="10397">$E$9*$B1796</f>
        <v>2.9128894000000001</v>
      </c>
      <c r="F1799" s="2">
        <v>1</v>
      </c>
      <c r="G1799" s="8">
        <v>0</v>
      </c>
      <c r="I1799" s="1">
        <v>0</v>
      </c>
      <c r="J1799" s="9">
        <v>0</v>
      </c>
      <c r="K1799" s="2">
        <v>1</v>
      </c>
      <c r="L1799" s="8">
        <v>0</v>
      </c>
      <c r="N1799" s="1">
        <f t="shared" ref="N1799" si="10398">D1799*I1796+F1799*I1799-E1799*J1796-G1799*J1799</f>
        <v>0</v>
      </c>
      <c r="O1799" s="9">
        <f t="shared" ref="O1799" si="10399">(D1799*J1796+E1799*I1796+F1799*J1799+G1799*I1799)</f>
        <v>2.9128894000000001</v>
      </c>
      <c r="P1799" s="2">
        <f t="shared" ref="P1799" si="10400">D1799*K1796+F1799*K1799-E1799*L1796-G1799*L1799</f>
        <v>3.1270575476024387</v>
      </c>
      <c r="Q1799" s="8">
        <f t="shared" ref="Q1799" si="10401">(D1799*L1796+E1799*K1796+F1799*L1799+G1799*K1799)</f>
        <v>0</v>
      </c>
      <c r="S1799" s="1">
        <v>0</v>
      </c>
      <c r="T1799" s="8">
        <f t="shared" ref="T1799" si="10402">$T$9*$B1796</f>
        <v>6.2157505999999998</v>
      </c>
      <c r="U1799" s="2">
        <v>1</v>
      </c>
      <c r="V1799" s="8">
        <v>0</v>
      </c>
      <c r="X1799" s="1">
        <f t="shared" ref="X1799" si="10403">N1799*S1796+P1799*S1799-O1799*T1796-Q1799*T1799</f>
        <v>0</v>
      </c>
      <c r="Y1799" s="9">
        <f t="shared" ref="Y1799" si="10404">(N1799*T1796+O1799*S1796+P1799*T1799+Q1799*S1799)</f>
        <v>22.349899227744388</v>
      </c>
      <c r="Z1799" s="2">
        <f t="shared" ref="Z1799" si="10405">N1799*U1796+P1799*U1799-O1799*V1796-Q1799*V1799</f>
        <v>3.1270575476024387</v>
      </c>
      <c r="AA1799" s="8">
        <f t="shared" ref="AA1799" si="10406">(N1799*V1796+O1799*U1796+P1799*V1799+Q1799*U1799)</f>
        <v>0</v>
      </c>
      <c r="AB1799" s="22"/>
      <c r="AC1799" s="1">
        <v>0</v>
      </c>
      <c r="AD1799" s="9">
        <v>0</v>
      </c>
      <c r="AE1799" s="2">
        <v>1</v>
      </c>
      <c r="AF1799" s="8">
        <v>0</v>
      </c>
      <c r="AH1799" s="1">
        <f t="shared" ref="AH1799" si="10407">X1799*AC1796+Z1799*AC1799-Y1799*AD1796-AA1799*AD1799</f>
        <v>0</v>
      </c>
      <c r="AI1799" s="9">
        <f t="shared" ref="AI1799" si="10408">(X1799*AD1796+Y1799*AC1796+Z1799*AD1799+AA1799*AC1799)</f>
        <v>22.349899227744388</v>
      </c>
      <c r="AJ1799" s="2">
        <f t="shared" ref="AJ1799" si="10409">X1799*AE1796+Z1799*AE1799-Y1799*AF1796-AA1799*AF1799</f>
        <v>-90.003779049789671</v>
      </c>
      <c r="AK1799" s="8">
        <f t="shared" ref="AK1799" si="10410">(X1799*AF1796+Y1799*AE1796+Z1799*AF1799+AA1799*AE1799)</f>
        <v>0</v>
      </c>
      <c r="AM1799" s="20">
        <f t="shared" ref="AM1799" si="10411">1/$AN$9</f>
        <v>1</v>
      </c>
      <c r="AN1799" s="27">
        <v>0</v>
      </c>
      <c r="AO1799" s="21">
        <v>1</v>
      </c>
      <c r="AP1799" s="26">
        <v>0</v>
      </c>
      <c r="AR1799" s="1">
        <f t="shared" ref="AR1799" si="10412">AH1799*AM1796+AJ1799*AM1799-AI1799*AN1796-AK1799*AN1799</f>
        <v>-90.003779049789671</v>
      </c>
      <c r="AS1799" s="9">
        <f t="shared" ref="AS1799" si="10413">(AH1799*AN1796+AI1799*AM1796+AJ1799*AN1799+AK1799*AM1799)</f>
        <v>22.349899227744388</v>
      </c>
      <c r="AT1799" s="2">
        <f t="shared" ref="AT1799" si="10414">AH1799*AO1796+AJ1799*AO1799-AI1799*AP1796-AK1799*AP1799</f>
        <v>-90.003779049789671</v>
      </c>
      <c r="AU1799" s="8">
        <f t="shared" ref="AU1799" si="10415">(AH1799*AP1796+AI1799*AO1796+AJ1799*AP1799+AK1799*AO1799)</f>
        <v>0</v>
      </c>
      <c r="AW1799" s="49">
        <f t="shared" ref="AW1799" si="10416">(180/PI())*ATAN(-1*(AS1796/AR1796))</f>
        <v>-76.081122272912154</v>
      </c>
      <c r="AY1799" s="140">
        <f t="shared" ref="AY1799" si="10417">20*LOG(((1-(10^(AW1796/20)^2)*(1-((1-AY1796)/(1+AY1796))^2))^0.5))</f>
        <v>-1.2125859204198349E-3</v>
      </c>
      <c r="AZ1799" s="13"/>
      <c r="BA1799" s="36"/>
      <c r="BB1799" s="36"/>
      <c r="BC1799" s="36"/>
      <c r="BD1799" s="36"/>
    </row>
    <row r="1800" spans="2:56" ht="18.600000000000001" customHeight="1">
      <c r="AY1800" s="37"/>
    </row>
    <row r="1801" spans="2:56" ht="18.600000000000001" customHeight="1" thickBot="1">
      <c r="D1801" s="22" t="s">
        <v>60</v>
      </c>
      <c r="E1801" s="22"/>
      <c r="F1801" s="22"/>
      <c r="G1801" s="22"/>
      <c r="H1801" s="22"/>
      <c r="I1801" s="22" t="s">
        <v>61</v>
      </c>
      <c r="J1801" s="22"/>
      <c r="K1801" s="22"/>
      <c r="L1801" s="22"/>
      <c r="M1801" s="23"/>
      <c r="N1801" s="23"/>
      <c r="O1801" s="28" t="s">
        <v>62</v>
      </c>
      <c r="P1801" s="23"/>
      <c r="Q1801" s="23"/>
      <c r="R1801" s="23"/>
      <c r="S1801" s="22"/>
      <c r="T1801" s="22" t="s">
        <v>63</v>
      </c>
      <c r="U1801" s="23"/>
      <c r="V1801" s="23"/>
      <c r="W1801" s="23"/>
      <c r="X1801" s="23"/>
      <c r="Y1801" s="28" t="s">
        <v>64</v>
      </c>
      <c r="Z1801" s="23"/>
      <c r="AA1801" s="23"/>
      <c r="AB1801" s="23"/>
      <c r="AC1801" s="28" t="s">
        <v>65</v>
      </c>
      <c r="AD1801" s="22"/>
      <c r="AE1801" s="22"/>
      <c r="AF1801" s="22"/>
      <c r="AG1801" s="22"/>
      <c r="AH1801" s="23"/>
      <c r="AI1801" s="28" t="s">
        <v>66</v>
      </c>
      <c r="AJ1801" s="23"/>
      <c r="AK1801" s="23"/>
      <c r="AL1801" s="22"/>
      <c r="AM1801" s="28" t="s">
        <v>67</v>
      </c>
      <c r="AN1801" s="22"/>
      <c r="AO1801" s="23"/>
      <c r="AP1801" s="23"/>
      <c r="AQ1801" s="23"/>
      <c r="AR1801" s="23"/>
      <c r="AS1801" s="28" t="s">
        <v>68</v>
      </c>
      <c r="AT1801" s="23"/>
      <c r="AU1801" s="23"/>
    </row>
    <row r="1802" spans="2:56" ht="18.600000000000001" customHeight="1" thickBot="1">
      <c r="B1802" s="11"/>
      <c r="D1802" s="212" t="s">
        <v>69</v>
      </c>
      <c r="E1802" s="213"/>
      <c r="F1802" s="214" t="s">
        <v>70</v>
      </c>
      <c r="G1802" s="215"/>
      <c r="H1802" s="207"/>
      <c r="I1802" s="212" t="s">
        <v>71</v>
      </c>
      <c r="J1802" s="213"/>
      <c r="K1802" s="214" t="s">
        <v>72</v>
      </c>
      <c r="L1802" s="215"/>
      <c r="M1802" s="23"/>
      <c r="N1802" s="208" t="s">
        <v>73</v>
      </c>
      <c r="O1802" s="209"/>
      <c r="P1802" s="210" t="s">
        <v>74</v>
      </c>
      <c r="Q1802" s="211"/>
      <c r="R1802" s="23"/>
      <c r="S1802" s="212" t="s">
        <v>75</v>
      </c>
      <c r="T1802" s="213"/>
      <c r="U1802" s="214" t="s">
        <v>76</v>
      </c>
      <c r="V1802" s="215"/>
      <c r="W1802" s="22"/>
      <c r="X1802" s="208" t="s">
        <v>77</v>
      </c>
      <c r="Y1802" s="209"/>
      <c r="Z1802" s="210" t="s">
        <v>78</v>
      </c>
      <c r="AA1802" s="211"/>
      <c r="AB1802" s="22"/>
      <c r="AC1802" s="212" t="s">
        <v>79</v>
      </c>
      <c r="AD1802" s="213"/>
      <c r="AE1802" s="214" t="s">
        <v>80</v>
      </c>
      <c r="AF1802" s="215"/>
      <c r="AG1802" s="22"/>
      <c r="AH1802" s="208" t="s">
        <v>81</v>
      </c>
      <c r="AI1802" s="209"/>
      <c r="AJ1802" s="210" t="s">
        <v>82</v>
      </c>
      <c r="AK1802" s="211"/>
      <c r="AL1802" s="22"/>
      <c r="AM1802" s="212" t="s">
        <v>83</v>
      </c>
      <c r="AN1802" s="213"/>
      <c r="AO1802" s="214" t="s">
        <v>84</v>
      </c>
      <c r="AP1802" s="215"/>
      <c r="AQ1802" s="23"/>
      <c r="AR1802" s="208" t="s">
        <v>85</v>
      </c>
      <c r="AS1802" s="209"/>
      <c r="AT1802" s="210" t="s">
        <v>86</v>
      </c>
      <c r="AU1802" s="211"/>
      <c r="AW1802" s="29" t="s">
        <v>4</v>
      </c>
      <c r="AY1802" s="136" t="s">
        <v>46</v>
      </c>
      <c r="AZ1802" s="13"/>
      <c r="BA1802" s="36"/>
      <c r="BB1802" s="36"/>
      <c r="BC1802" s="36"/>
      <c r="BD1802" s="36"/>
    </row>
    <row r="1803" spans="2:56" ht="18.600000000000001" customHeight="1" thickTop="1" thickBot="1">
      <c r="B1803" s="40">
        <v>5.16</v>
      </c>
      <c r="D1803" s="1">
        <v>1</v>
      </c>
      <c r="E1803" s="7">
        <v>0</v>
      </c>
      <c r="F1803" s="2">
        <v>0</v>
      </c>
      <c r="G1803" s="8">
        <v>0</v>
      </c>
      <c r="I1803" s="1">
        <v>1</v>
      </c>
      <c r="J1803" s="9">
        <v>0</v>
      </c>
      <c r="K1803" s="2">
        <v>0</v>
      </c>
      <c r="L1803" s="9">
        <f t="shared" ref="L1803" si="10418">IF(0=(1-$J$9*$K$9*$B1803^2),10^14,$B1803*$K$9/(1-$J$9*$K$9*$B1803^2))</f>
        <v>-0.72656492892861579</v>
      </c>
      <c r="N1803" s="1">
        <f t="shared" ref="N1803" si="10419">D1803*I1803+F1803*I1806-E1803*J1803-G1803*J1806</f>
        <v>1</v>
      </c>
      <c r="O1803" s="9">
        <f t="shared" ref="O1803" si="10420">(D1803*J1803+E1803*I1803+F1803*J1806+G1803*I1806)</f>
        <v>0</v>
      </c>
      <c r="P1803" s="2">
        <f t="shared" ref="P1803" si="10421">D1803*K1803+F1803*K1806-E1803*L1803-G1803*L1806</f>
        <v>0</v>
      </c>
      <c r="Q1803" s="8">
        <f t="shared" ref="Q1803" si="10422">(D1803*L1803+E1803*K1803+F1803*L1806+G1803*K1806)</f>
        <v>-0.72656492892861579</v>
      </c>
      <c r="S1803" s="1">
        <v>1</v>
      </c>
      <c r="T1803" s="7">
        <v>0</v>
      </c>
      <c r="U1803" s="2">
        <v>0</v>
      </c>
      <c r="V1803" s="8">
        <v>0</v>
      </c>
      <c r="X1803" s="1">
        <f t="shared" ref="X1803" si="10423">N1803*S1803+P1803*S1806-O1803*T1803-Q1803*T1806</f>
        <v>5.5337189469850827</v>
      </c>
      <c r="Y1803" s="9">
        <f t="shared" ref="Y1803" si="10424">(N1803*T1803+O1803*S1803+P1803*T1806+Q1803*S1806)</f>
        <v>0</v>
      </c>
      <c r="Z1803" s="2">
        <f t="shared" ref="Z1803" si="10425">N1803*U1803+P1803*U1806-O1803*V1803-Q1803*V1806</f>
        <v>0</v>
      </c>
      <c r="AA1803" s="8">
        <f t="shared" ref="AA1803" si="10426">(N1803*V1803+O1803*U1803+P1803*V1806+Q1803*U1806)</f>
        <v>-0.72656492892861579</v>
      </c>
      <c r="AB1803" s="22"/>
      <c r="AC1803" s="1">
        <v>1</v>
      </c>
      <c r="AD1803" s="9">
        <v>0</v>
      </c>
      <c r="AE1803" s="2">
        <v>0</v>
      </c>
      <c r="AF1803" s="9">
        <f t="shared" ref="AF1803" si="10427">$B1803*$AE$9</f>
        <v>4.1831604000000002</v>
      </c>
      <c r="AH1803" s="1">
        <f t="shared" ref="AH1803" si="10428">X1803*AC1803+Z1803*AC1806-Y1803*AD1803-AA1803*AD1806</f>
        <v>5.5337189469850827</v>
      </c>
      <c r="AI1803" s="9">
        <f t="shared" ref="AI1803" si="10429">(X1803*AD1803+Y1803*AC1803+Z1803*AD1806+AA1803*AC1806)</f>
        <v>0</v>
      </c>
      <c r="AJ1803" s="2">
        <f t="shared" ref="AJ1803" si="10430">X1803*AE1803+Z1803*AE1806-Y1803*AF1803-AA1803*AF1806</f>
        <v>0</v>
      </c>
      <c r="AK1803" s="8">
        <f t="shared" ref="AK1803" si="10431">(X1803*AF1803+Y1803*AE1803+Z1803*AF1806+AA1803*AE1806)</f>
        <v>22.421869034829083</v>
      </c>
      <c r="AM1803" s="18">
        <v>1</v>
      </c>
      <c r="AN1803" s="25">
        <v>0</v>
      </c>
      <c r="AO1803" s="14">
        <v>0</v>
      </c>
      <c r="AP1803" s="24">
        <v>0</v>
      </c>
      <c r="AR1803" s="1">
        <f t="shared" ref="AR1803" si="10432">AH1803*AM1803+AJ1803*AM1806-AI1803*AN1803-AK1803*AN1806</f>
        <v>5.5337189469850827</v>
      </c>
      <c r="AS1803" s="9">
        <f t="shared" ref="AS1803" si="10433">(AH1803*AN1803+AI1803*AM1803+AJ1803*AN1806+AK1803*AM1806)</f>
        <v>22.421869034829083</v>
      </c>
      <c r="AT1803" s="2">
        <f t="shared" ref="AT1803" si="10434">AH1803*AO1803+AJ1803*AO1806-AI1803*AP1803-AK1803*AP1806</f>
        <v>0</v>
      </c>
      <c r="AU1803" s="8">
        <f t="shared" ref="AU1803" si="10435">(AH1803*AP1803+AI1803*AO1803+AJ1803*AP1806+AK1803*AO1806)</f>
        <v>22.421869034829083</v>
      </c>
      <c r="AW1803" s="30">
        <f t="shared" ref="AW1803" si="10436">20*LOG(((1+$AN$9)/$AN$9)/((AR1803+AR1806)^2+(AS1803+AS1806)^2)^0.5)</f>
        <v>-33.645042897171315</v>
      </c>
      <c r="AY1803" s="137">
        <f t="shared" ref="AY1803" si="10437">((AR1803^2+AS1803^2)^0.5)/((AR1806^2+AS1806^2)^0.5)</f>
        <v>0.2472647590569533</v>
      </c>
      <c r="AZ1803" s="13"/>
      <c r="BA1803" s="36"/>
      <c r="BB1803" s="36"/>
      <c r="BC1803" s="36"/>
      <c r="BD1803" s="36"/>
    </row>
    <row r="1804" spans="2:56" ht="18.600000000000001" customHeight="1" thickBot="1">
      <c r="D1804" s="3"/>
      <c r="G1804" s="4"/>
      <c r="I1804" s="3"/>
      <c r="L1804" s="4"/>
      <c r="N1804" s="3"/>
      <c r="Q1804" s="4"/>
      <c r="S1804" s="3"/>
      <c r="V1804" s="4"/>
      <c r="X1804" s="3"/>
      <c r="AA1804" s="4"/>
      <c r="AC1804" s="3"/>
      <c r="AF1804" s="4"/>
      <c r="AH1804" s="3"/>
      <c r="AK1804" s="4"/>
      <c r="AM1804" s="18"/>
      <c r="AN1804" s="14"/>
      <c r="AO1804" s="14"/>
      <c r="AP1804" s="19"/>
      <c r="AR1804" s="3"/>
      <c r="AU1804" s="4"/>
      <c r="AY1804" s="138"/>
      <c r="AZ1804" s="13"/>
      <c r="BA1804" s="36"/>
      <c r="BB1804" s="36"/>
      <c r="BC1804" s="36"/>
      <c r="BD1804" s="36"/>
    </row>
    <row r="1805" spans="2:56" ht="18.600000000000001" customHeight="1" thickBot="1">
      <c r="D1805" s="216" t="s">
        <v>87</v>
      </c>
      <c r="E1805" s="217"/>
      <c r="F1805" s="218" t="s">
        <v>88</v>
      </c>
      <c r="G1805" s="219"/>
      <c r="H1805" s="207"/>
      <c r="I1805" s="216" t="s">
        <v>89</v>
      </c>
      <c r="J1805" s="217"/>
      <c r="K1805" s="218" t="s">
        <v>90</v>
      </c>
      <c r="L1805" s="219"/>
      <c r="N1805" s="208" t="s">
        <v>7</v>
      </c>
      <c r="O1805" s="209"/>
      <c r="P1805" s="210" t="s">
        <v>8</v>
      </c>
      <c r="Q1805" s="211"/>
      <c r="S1805" s="216" t="s">
        <v>91</v>
      </c>
      <c r="T1805" s="217"/>
      <c r="U1805" s="218" t="s">
        <v>92</v>
      </c>
      <c r="V1805" s="219"/>
      <c r="W1805" s="22"/>
      <c r="X1805" s="208" t="s">
        <v>93</v>
      </c>
      <c r="Y1805" s="209"/>
      <c r="Z1805" s="210" t="s">
        <v>94</v>
      </c>
      <c r="AA1805" s="211"/>
      <c r="AB1805" s="22"/>
      <c r="AC1805" s="216" t="s">
        <v>3</v>
      </c>
      <c r="AD1805" s="217"/>
      <c r="AE1805" s="218" t="s">
        <v>2</v>
      </c>
      <c r="AF1805" s="219"/>
      <c r="AG1805" s="22"/>
      <c r="AH1805" s="208" t="s">
        <v>95</v>
      </c>
      <c r="AI1805" s="209"/>
      <c r="AJ1805" s="210" t="s">
        <v>96</v>
      </c>
      <c r="AK1805" s="211"/>
      <c r="AL1805" s="22"/>
      <c r="AM1805" s="216" t="s">
        <v>97</v>
      </c>
      <c r="AN1805" s="217"/>
      <c r="AO1805" s="218" t="s">
        <v>98</v>
      </c>
      <c r="AP1805" s="219"/>
      <c r="AR1805" s="208" t="s">
        <v>99</v>
      </c>
      <c r="AS1805" s="209"/>
      <c r="AT1805" s="210" t="s">
        <v>100</v>
      </c>
      <c r="AU1805" s="211"/>
      <c r="AW1805" s="48" t="s">
        <v>10</v>
      </c>
      <c r="AY1805" s="139" t="s">
        <v>47</v>
      </c>
      <c r="AZ1805" s="13"/>
      <c r="BA1805" s="36"/>
      <c r="BB1805" s="36"/>
      <c r="BC1805" s="36"/>
      <c r="BD1805" s="36"/>
    </row>
    <row r="1806" spans="2:56" ht="18.600000000000001" customHeight="1" thickTop="1" thickBot="1">
      <c r="D1806" s="1">
        <v>0</v>
      </c>
      <c r="E1806" s="8">
        <f t="shared" ref="E1806" si="10438">$E$9*$B1803</f>
        <v>2.9242236000000004</v>
      </c>
      <c r="F1806" s="2">
        <v>1</v>
      </c>
      <c r="G1806" s="8">
        <v>0</v>
      </c>
      <c r="I1806" s="1">
        <v>0</v>
      </c>
      <c r="J1806" s="9">
        <v>0</v>
      </c>
      <c r="K1806" s="2">
        <v>1</v>
      </c>
      <c r="L1806" s="8">
        <v>0</v>
      </c>
      <c r="N1806" s="1">
        <f t="shared" ref="N1806" si="10439">D1806*I1803+F1806*I1806-E1806*J1803-G1806*J1806</f>
        <v>0</v>
      </c>
      <c r="O1806" s="9">
        <f t="shared" ref="O1806" si="10440">(D1806*J1803+E1806*I1803+F1806*J1806+G1806*I1806)</f>
        <v>2.9242236000000004</v>
      </c>
      <c r="P1806" s="2">
        <f t="shared" ref="P1806" si="10441">D1806*K1803+F1806*K1806-E1806*L1803-G1806*L1806</f>
        <v>3.1246383121053811</v>
      </c>
      <c r="Q1806" s="8">
        <f t="shared" ref="Q1806" si="10442">(D1806*L1803+E1806*K1803+F1806*L1806+G1806*K1806)</f>
        <v>0</v>
      </c>
      <c r="S1806" s="1">
        <v>0</v>
      </c>
      <c r="T1806" s="8">
        <f t="shared" ref="T1806" si="10443">$T$9*$B1803</f>
        <v>6.2399364000000004</v>
      </c>
      <c r="U1806" s="2">
        <v>1</v>
      </c>
      <c r="V1806" s="8">
        <v>0</v>
      </c>
      <c r="X1806" s="1">
        <f t="shared" ref="X1806" si="10444">N1806*S1803+P1806*S1806-O1806*T1803-Q1806*T1806</f>
        <v>0</v>
      </c>
      <c r="Y1806" s="9">
        <f t="shared" ref="Y1806" si="10445">(N1806*T1803+O1806*S1803+P1806*T1806+Q1806*S1806)</f>
        <v>22.421767940540931</v>
      </c>
      <c r="Z1806" s="2">
        <f t="shared" ref="Z1806" si="10446">N1806*U1803+P1806*U1806-O1806*V1803-Q1806*V1806</f>
        <v>3.1246383121053811</v>
      </c>
      <c r="AA1806" s="8">
        <f t="shared" ref="AA1806" si="10447">(N1806*V1803+O1806*U1803+P1806*V1806+Q1806*U1806)</f>
        <v>0</v>
      </c>
      <c r="AB1806" s="22"/>
      <c r="AC1806" s="1">
        <v>0</v>
      </c>
      <c r="AD1806" s="9">
        <v>0</v>
      </c>
      <c r="AE1806" s="2">
        <v>1</v>
      </c>
      <c r="AF1806" s="8">
        <v>0</v>
      </c>
      <c r="AH1806" s="1">
        <f t="shared" ref="AH1806" si="10448">X1806*AC1803+Z1806*AC1806-Y1806*AD1803-AA1806*AD1806</f>
        <v>0</v>
      </c>
      <c r="AI1806" s="9">
        <f t="shared" ref="AI1806" si="10449">(X1806*AD1803+Y1806*AC1803+Z1806*AD1806+AA1806*AC1806)</f>
        <v>22.421767940540931</v>
      </c>
      <c r="AJ1806" s="2">
        <f t="shared" ref="AJ1806" si="10450">X1806*AE1803+Z1806*AE1806-Y1806*AF1803-AA1806*AF1806</f>
        <v>-90.669213434755008</v>
      </c>
      <c r="AK1806" s="8">
        <f t="shared" ref="AK1806" si="10451">(X1806*AF1803+Y1806*AE1803+Z1806*AF1806+AA1806*AE1806)</f>
        <v>0</v>
      </c>
      <c r="AM1806" s="20">
        <f t="shared" ref="AM1806" si="10452">1/$AN$9</f>
        <v>1</v>
      </c>
      <c r="AN1806" s="27">
        <v>0</v>
      </c>
      <c r="AO1806" s="21">
        <v>1</v>
      </c>
      <c r="AP1806" s="26">
        <v>0</v>
      </c>
      <c r="AR1806" s="1">
        <f t="shared" ref="AR1806" si="10453">AH1806*AM1803+AJ1806*AM1806-AI1806*AN1803-AK1806*AN1806</f>
        <v>-90.669213434755008</v>
      </c>
      <c r="AS1806" s="9">
        <f t="shared" ref="AS1806" si="10454">(AH1806*AN1803+AI1806*AM1803+AJ1806*AN1806+AK1806*AM1806)</f>
        <v>22.421767940540931</v>
      </c>
      <c r="AT1806" s="2">
        <f t="shared" ref="AT1806" si="10455">AH1806*AO1803+AJ1806*AO1806-AI1806*AP1803-AK1806*AP1806</f>
        <v>-90.669213434755008</v>
      </c>
      <c r="AU1806" s="8">
        <f t="shared" ref="AU1806" si="10456">(AH1806*AP1803+AI1806*AO1803+AJ1806*AP1806+AK1806*AO1806)</f>
        <v>0</v>
      </c>
      <c r="AW1806" s="49">
        <f t="shared" ref="AW1806" si="10457">(180/PI())*ATAN(-1*(AS1803/AR1803))</f>
        <v>-76.136443421689265</v>
      </c>
      <c r="AY1806" s="140">
        <f t="shared" ref="AY1806" si="10458">20*LOG(((1-(10^(AW1803/20)^2)*(1-((1-AY1803)/(1+AY1803))^2))^0.5))</f>
        <v>-1.1930113692649601E-3</v>
      </c>
      <c r="AZ1806" s="13"/>
      <c r="BA1806" s="36"/>
      <c r="BB1806" s="36"/>
      <c r="BC1806" s="36"/>
      <c r="BD1806" s="36"/>
    </row>
    <row r="1807" spans="2:56" ht="18.600000000000001" customHeight="1">
      <c r="AY1807" s="37"/>
    </row>
    <row r="1808" spans="2:56" ht="18.600000000000001" customHeight="1" thickBot="1">
      <c r="D1808" s="22" t="s">
        <v>60</v>
      </c>
      <c r="E1808" s="22"/>
      <c r="F1808" s="22"/>
      <c r="G1808" s="22"/>
      <c r="H1808" s="22"/>
      <c r="I1808" s="22" t="s">
        <v>61</v>
      </c>
      <c r="J1808" s="22"/>
      <c r="K1808" s="22"/>
      <c r="L1808" s="22"/>
      <c r="M1808" s="23"/>
      <c r="N1808" s="23"/>
      <c r="O1808" s="28" t="s">
        <v>62</v>
      </c>
      <c r="P1808" s="23"/>
      <c r="Q1808" s="23"/>
      <c r="R1808" s="23"/>
      <c r="S1808" s="22"/>
      <c r="T1808" s="22" t="s">
        <v>63</v>
      </c>
      <c r="U1808" s="23"/>
      <c r="V1808" s="23"/>
      <c r="W1808" s="23"/>
      <c r="X1808" s="23"/>
      <c r="Y1808" s="28" t="s">
        <v>64</v>
      </c>
      <c r="Z1808" s="23"/>
      <c r="AA1808" s="23"/>
      <c r="AB1808" s="23"/>
      <c r="AC1808" s="28" t="s">
        <v>65</v>
      </c>
      <c r="AD1808" s="22"/>
      <c r="AE1808" s="22"/>
      <c r="AF1808" s="22"/>
      <c r="AG1808" s="22"/>
      <c r="AH1808" s="23"/>
      <c r="AI1808" s="28" t="s">
        <v>66</v>
      </c>
      <c r="AJ1808" s="23"/>
      <c r="AK1808" s="23"/>
      <c r="AL1808" s="22"/>
      <c r="AM1808" s="28" t="s">
        <v>67</v>
      </c>
      <c r="AN1808" s="22"/>
      <c r="AO1808" s="23"/>
      <c r="AP1808" s="23"/>
      <c r="AQ1808" s="23"/>
      <c r="AR1808" s="23"/>
      <c r="AS1808" s="28" t="s">
        <v>68</v>
      </c>
      <c r="AT1808" s="23"/>
      <c r="AU1808" s="23"/>
    </row>
    <row r="1809" spans="2:56" ht="18.600000000000001" customHeight="1" thickBot="1">
      <c r="B1809" s="11"/>
      <c r="D1809" s="212" t="s">
        <v>69</v>
      </c>
      <c r="E1809" s="213"/>
      <c r="F1809" s="214" t="s">
        <v>70</v>
      </c>
      <c r="G1809" s="215"/>
      <c r="H1809" s="207"/>
      <c r="I1809" s="212" t="s">
        <v>71</v>
      </c>
      <c r="J1809" s="213"/>
      <c r="K1809" s="214" t="s">
        <v>72</v>
      </c>
      <c r="L1809" s="215"/>
      <c r="M1809" s="23"/>
      <c r="N1809" s="208" t="s">
        <v>73</v>
      </c>
      <c r="O1809" s="209"/>
      <c r="P1809" s="210" t="s">
        <v>74</v>
      </c>
      <c r="Q1809" s="211"/>
      <c r="R1809" s="23"/>
      <c r="S1809" s="212" t="s">
        <v>75</v>
      </c>
      <c r="T1809" s="213"/>
      <c r="U1809" s="214" t="s">
        <v>76</v>
      </c>
      <c r="V1809" s="215"/>
      <c r="W1809" s="22"/>
      <c r="X1809" s="208" t="s">
        <v>77</v>
      </c>
      <c r="Y1809" s="209"/>
      <c r="Z1809" s="210" t="s">
        <v>78</v>
      </c>
      <c r="AA1809" s="211"/>
      <c r="AB1809" s="22"/>
      <c r="AC1809" s="212" t="s">
        <v>79</v>
      </c>
      <c r="AD1809" s="213"/>
      <c r="AE1809" s="214" t="s">
        <v>80</v>
      </c>
      <c r="AF1809" s="215"/>
      <c r="AG1809" s="22"/>
      <c r="AH1809" s="208" t="s">
        <v>81</v>
      </c>
      <c r="AI1809" s="209"/>
      <c r="AJ1809" s="210" t="s">
        <v>82</v>
      </c>
      <c r="AK1809" s="211"/>
      <c r="AL1809" s="22"/>
      <c r="AM1809" s="212" t="s">
        <v>83</v>
      </c>
      <c r="AN1809" s="213"/>
      <c r="AO1809" s="214" t="s">
        <v>84</v>
      </c>
      <c r="AP1809" s="215"/>
      <c r="AQ1809" s="23"/>
      <c r="AR1809" s="208" t="s">
        <v>85</v>
      </c>
      <c r="AS1809" s="209"/>
      <c r="AT1809" s="210" t="s">
        <v>86</v>
      </c>
      <c r="AU1809" s="211"/>
      <c r="AW1809" s="29" t="s">
        <v>4</v>
      </c>
      <c r="AY1809" s="136" t="s">
        <v>46</v>
      </c>
      <c r="AZ1809" s="13"/>
      <c r="BA1809" s="36"/>
      <c r="BB1809" s="36"/>
      <c r="BC1809" s="36"/>
      <c r="BD1809" s="36"/>
    </row>
    <row r="1810" spans="2:56" ht="18.600000000000001" customHeight="1" thickTop="1" thickBot="1">
      <c r="B1810" s="40">
        <v>5.18</v>
      </c>
      <c r="D1810" s="1">
        <v>1</v>
      </c>
      <c r="E1810" s="7">
        <v>0</v>
      </c>
      <c r="F1810" s="2">
        <v>0</v>
      </c>
      <c r="G1810" s="8">
        <v>0</v>
      </c>
      <c r="I1810" s="1">
        <v>1</v>
      </c>
      <c r="J1810" s="9">
        <v>0</v>
      </c>
      <c r="K1810" s="2">
        <v>0</v>
      </c>
      <c r="L1810" s="9">
        <f t="shared" ref="L1810" si="10459">IF(0=(1-$J$9*$K$9*$B1810^2),10^14,$B1810*$K$9/(1-$J$9*$K$9*$B1810^2))</f>
        <v>-0.7229469119875076</v>
      </c>
      <c r="N1810" s="1">
        <f t="shared" ref="N1810" si="10460">D1810*I1810+F1810*I1813-E1810*J1810-G1810*J1813</f>
        <v>1</v>
      </c>
      <c r="O1810" s="9">
        <f t="shared" ref="O1810" si="10461">(D1810*J1810+E1810*I1810+F1810*J1813+G1810*I1813)</f>
        <v>0</v>
      </c>
      <c r="P1810" s="2">
        <f t="shared" ref="P1810" si="10462">D1810*K1810+F1810*K1813-E1810*L1810-G1810*L1813</f>
        <v>0</v>
      </c>
      <c r="Q1810" s="8">
        <f t="shared" ref="Q1810" si="10463">(D1810*L1810+E1810*K1810+F1810*L1813+G1810*K1813)</f>
        <v>-0.7229469119875076</v>
      </c>
      <c r="S1810" s="1">
        <v>1</v>
      </c>
      <c r="T1810" s="7">
        <v>0</v>
      </c>
      <c r="U1810" s="2">
        <v>0</v>
      </c>
      <c r="V1810" s="8">
        <v>0</v>
      </c>
      <c r="X1810" s="1">
        <f t="shared" ref="X1810" si="10464">N1810*S1810+P1810*S1813-O1810*T1810-Q1810*T1813</f>
        <v>5.5286278008023917</v>
      </c>
      <c r="Y1810" s="9">
        <f t="shared" ref="Y1810" si="10465">(N1810*T1810+O1810*S1810+P1810*T1813+Q1810*S1813)</f>
        <v>0</v>
      </c>
      <c r="Z1810" s="2">
        <f t="shared" ref="Z1810" si="10466">N1810*U1810+P1810*U1813-O1810*V1810-Q1810*V1813</f>
        <v>0</v>
      </c>
      <c r="AA1810" s="8">
        <f t="shared" ref="AA1810" si="10467">(N1810*V1810+O1810*U1810+P1810*V1813+Q1810*U1813)</f>
        <v>-0.7229469119875076</v>
      </c>
      <c r="AB1810" s="22"/>
      <c r="AC1810" s="1">
        <v>1</v>
      </c>
      <c r="AD1810" s="9">
        <v>0</v>
      </c>
      <c r="AE1810" s="2">
        <v>0</v>
      </c>
      <c r="AF1810" s="9">
        <f t="shared" ref="AF1810" si="10468">$B1810*$AE$9</f>
        <v>4.1993742000000003</v>
      </c>
      <c r="AH1810" s="1">
        <f t="shared" ref="AH1810" si="10469">X1810*AC1810+Z1810*AC1813-Y1810*AD1810-AA1810*AD1813</f>
        <v>5.5286278008023917</v>
      </c>
      <c r="AI1810" s="9">
        <f t="shared" ref="AI1810" si="10470">(X1810*AD1810+Y1810*AC1810+Z1810*AD1813+AA1810*AC1813)</f>
        <v>0</v>
      </c>
      <c r="AJ1810" s="2">
        <f t="shared" ref="AJ1810" si="10471">X1810*AE1810+Z1810*AE1813-Y1810*AF1810-AA1810*AF1813</f>
        <v>0</v>
      </c>
      <c r="AK1810" s="8">
        <f t="shared" ref="AK1810" si="10472">(X1810*AF1810+Y1810*AE1810+Z1810*AF1813+AA1810*AE1813)</f>
        <v>22.493830036104796</v>
      </c>
      <c r="AM1810" s="18">
        <v>1</v>
      </c>
      <c r="AN1810" s="25">
        <v>0</v>
      </c>
      <c r="AO1810" s="14">
        <v>0</v>
      </c>
      <c r="AP1810" s="24">
        <v>0</v>
      </c>
      <c r="AR1810" s="1">
        <f t="shared" ref="AR1810" si="10473">AH1810*AM1810+AJ1810*AM1813-AI1810*AN1810-AK1810*AN1813</f>
        <v>5.5286278008023917</v>
      </c>
      <c r="AS1810" s="9">
        <f t="shared" ref="AS1810" si="10474">(AH1810*AN1810+AI1810*AM1810+AJ1810*AN1813+AK1810*AM1813)</f>
        <v>22.493830036104796</v>
      </c>
      <c r="AT1810" s="2">
        <f t="shared" ref="AT1810" si="10475">AH1810*AO1810+AJ1810*AO1813-AI1810*AP1810-AK1810*AP1813</f>
        <v>0</v>
      </c>
      <c r="AU1810" s="8">
        <f t="shared" ref="AU1810" si="10476">(AH1810*AP1810+AI1810*AO1810+AJ1810*AP1813+AK1810*AO1813)</f>
        <v>22.493830036104796</v>
      </c>
      <c r="AW1810" s="30">
        <f t="shared" ref="AW1810" si="10477">20*LOG(((1+$AN$9)/$AN$9)/((AR1810+AR1813)^2+(AS1810+AS1813)^2)^0.5)</f>
        <v>-33.704674763574488</v>
      </c>
      <c r="AY1810" s="137">
        <f t="shared" ref="AY1810" si="10478">((AR1810^2+AS1810^2)^0.5)/((AR1813^2+AS1813^2)^0.5)</f>
        <v>0.24624422419902101</v>
      </c>
      <c r="AZ1810" s="13"/>
      <c r="BA1810" s="36"/>
      <c r="BB1810" s="36"/>
      <c r="BC1810" s="36"/>
      <c r="BD1810" s="36"/>
    </row>
    <row r="1811" spans="2:56" ht="18.600000000000001" customHeight="1" thickBot="1">
      <c r="D1811" s="3"/>
      <c r="G1811" s="4"/>
      <c r="I1811" s="3"/>
      <c r="L1811" s="4"/>
      <c r="N1811" s="3"/>
      <c r="Q1811" s="4"/>
      <c r="S1811" s="3"/>
      <c r="V1811" s="4"/>
      <c r="X1811" s="3"/>
      <c r="AA1811" s="4"/>
      <c r="AC1811" s="3"/>
      <c r="AF1811" s="4"/>
      <c r="AH1811" s="3"/>
      <c r="AK1811" s="4"/>
      <c r="AM1811" s="18"/>
      <c r="AN1811" s="14"/>
      <c r="AO1811" s="14"/>
      <c r="AP1811" s="19"/>
      <c r="AR1811" s="3"/>
      <c r="AU1811" s="4"/>
      <c r="AY1811" s="138"/>
      <c r="AZ1811" s="13"/>
      <c r="BA1811" s="36"/>
      <c r="BB1811" s="36"/>
      <c r="BC1811" s="36"/>
      <c r="BD1811" s="36"/>
    </row>
    <row r="1812" spans="2:56" ht="18.600000000000001" customHeight="1" thickBot="1">
      <c r="D1812" s="216" t="s">
        <v>87</v>
      </c>
      <c r="E1812" s="217"/>
      <c r="F1812" s="218" t="s">
        <v>88</v>
      </c>
      <c r="G1812" s="219"/>
      <c r="H1812" s="207"/>
      <c r="I1812" s="216" t="s">
        <v>89</v>
      </c>
      <c r="J1812" s="217"/>
      <c r="K1812" s="218" t="s">
        <v>90</v>
      </c>
      <c r="L1812" s="219"/>
      <c r="N1812" s="208" t="s">
        <v>7</v>
      </c>
      <c r="O1812" s="209"/>
      <c r="P1812" s="210" t="s">
        <v>8</v>
      </c>
      <c r="Q1812" s="211"/>
      <c r="S1812" s="216" t="s">
        <v>91</v>
      </c>
      <c r="T1812" s="217"/>
      <c r="U1812" s="218" t="s">
        <v>92</v>
      </c>
      <c r="V1812" s="219"/>
      <c r="W1812" s="22"/>
      <c r="X1812" s="208" t="s">
        <v>93</v>
      </c>
      <c r="Y1812" s="209"/>
      <c r="Z1812" s="210" t="s">
        <v>94</v>
      </c>
      <c r="AA1812" s="211"/>
      <c r="AB1812" s="22"/>
      <c r="AC1812" s="216" t="s">
        <v>3</v>
      </c>
      <c r="AD1812" s="217"/>
      <c r="AE1812" s="218" t="s">
        <v>2</v>
      </c>
      <c r="AF1812" s="219"/>
      <c r="AG1812" s="22"/>
      <c r="AH1812" s="208" t="s">
        <v>95</v>
      </c>
      <c r="AI1812" s="209"/>
      <c r="AJ1812" s="210" t="s">
        <v>96</v>
      </c>
      <c r="AK1812" s="211"/>
      <c r="AL1812" s="22"/>
      <c r="AM1812" s="216" t="s">
        <v>97</v>
      </c>
      <c r="AN1812" s="217"/>
      <c r="AO1812" s="218" t="s">
        <v>98</v>
      </c>
      <c r="AP1812" s="219"/>
      <c r="AR1812" s="208" t="s">
        <v>99</v>
      </c>
      <c r="AS1812" s="209"/>
      <c r="AT1812" s="210" t="s">
        <v>100</v>
      </c>
      <c r="AU1812" s="211"/>
      <c r="AW1812" s="48" t="s">
        <v>10</v>
      </c>
      <c r="AY1812" s="139" t="s">
        <v>47</v>
      </c>
      <c r="AZ1812" s="13"/>
      <c r="BA1812" s="36"/>
      <c r="BB1812" s="36"/>
      <c r="BC1812" s="36"/>
      <c r="BD1812" s="36"/>
    </row>
    <row r="1813" spans="2:56" ht="18.600000000000001" customHeight="1" thickTop="1" thickBot="1">
      <c r="D1813" s="1">
        <v>0</v>
      </c>
      <c r="E1813" s="8">
        <f t="shared" ref="E1813" si="10479">$E$9*$B1810</f>
        <v>2.9355578000000002</v>
      </c>
      <c r="F1813" s="2">
        <v>1</v>
      </c>
      <c r="G1813" s="8">
        <v>0</v>
      </c>
      <c r="I1813" s="1">
        <v>0</v>
      </c>
      <c r="J1813" s="9">
        <v>0</v>
      </c>
      <c r="K1813" s="2">
        <v>1</v>
      </c>
      <c r="L1813" s="8">
        <v>0</v>
      </c>
      <c r="N1813" s="1">
        <f t="shared" ref="N1813" si="10480">D1813*I1810+F1813*I1813-E1813*J1810-G1813*J1813</f>
        <v>0</v>
      </c>
      <c r="O1813" s="9">
        <f t="shared" ref="O1813" si="10481">(D1813*J1810+E1813*I1810+F1813*J1813+G1813*I1813)</f>
        <v>2.9355578000000002</v>
      </c>
      <c r="P1813" s="2">
        <f t="shared" ref="P1813" si="10482">D1813*K1810+F1813*K1813-E1813*L1810-G1813*L1813</f>
        <v>3.1222524464708417</v>
      </c>
      <c r="Q1813" s="8">
        <f t="shared" ref="Q1813" si="10483">(D1813*L1810+E1813*K1810+F1813*L1813+G1813*K1813)</f>
        <v>0</v>
      </c>
      <c r="S1813" s="1">
        <v>0</v>
      </c>
      <c r="T1813" s="8">
        <f t="shared" ref="T1813" si="10484">$T$9*$B1810</f>
        <v>6.2641221999999992</v>
      </c>
      <c r="U1813" s="2">
        <v>1</v>
      </c>
      <c r="V1813" s="8">
        <v>0</v>
      </c>
      <c r="X1813" s="1">
        <f t="shared" ref="X1813" si="10485">N1813*S1810+P1813*S1813-O1813*T1810-Q1813*T1813</f>
        <v>0</v>
      </c>
      <c r="Y1813" s="9">
        <f t="shared" ref="Y1813" si="10486">(N1813*T1810+O1813*S1810+P1813*T1813+Q1813*S1813)</f>
        <v>22.49372866394231</v>
      </c>
      <c r="Z1813" s="2">
        <f t="shared" ref="Z1813" si="10487">N1813*U1810+P1813*U1813-O1813*V1810-Q1813*V1813</f>
        <v>3.1222524464708417</v>
      </c>
      <c r="AA1813" s="8">
        <f t="shared" ref="AA1813" si="10488">(N1813*V1810+O1813*U1810+P1813*V1813+Q1813*U1813)</f>
        <v>0</v>
      </c>
      <c r="AB1813" s="22"/>
      <c r="AC1813" s="1">
        <v>0</v>
      </c>
      <c r="AD1813" s="9">
        <v>0</v>
      </c>
      <c r="AE1813" s="2">
        <v>1</v>
      </c>
      <c r="AF1813" s="8">
        <v>0</v>
      </c>
      <c r="AH1813" s="1">
        <f t="shared" ref="AH1813" si="10489">X1813*AC1810+Z1813*AC1813-Y1813*AD1810-AA1813*AD1813</f>
        <v>0</v>
      </c>
      <c r="AI1813" s="9">
        <f t="shared" ref="AI1813" si="10490">(X1813*AD1810+Y1813*AC1810+Z1813*AD1813+AA1813*AC1813)</f>
        <v>22.49372866394231</v>
      </c>
      <c r="AJ1813" s="2">
        <f t="shared" ref="AJ1813" si="10491">X1813*AE1810+Z1813*AE1813-Y1813*AF1810-AA1813*AF1813</f>
        <v>-91.337331366688971</v>
      </c>
      <c r="AK1813" s="8">
        <f t="shared" ref="AK1813" si="10492">(X1813*AF1810+Y1813*AE1810+Z1813*AF1813+AA1813*AE1813)</f>
        <v>0</v>
      </c>
      <c r="AM1813" s="20">
        <f t="shared" ref="AM1813" si="10493">1/$AN$9</f>
        <v>1</v>
      </c>
      <c r="AN1813" s="27">
        <v>0</v>
      </c>
      <c r="AO1813" s="21">
        <v>1</v>
      </c>
      <c r="AP1813" s="26">
        <v>0</v>
      </c>
      <c r="AR1813" s="1">
        <f t="shared" ref="AR1813" si="10494">AH1813*AM1810+AJ1813*AM1813-AI1813*AN1810-AK1813*AN1813</f>
        <v>-91.337331366688971</v>
      </c>
      <c r="AS1813" s="9">
        <f t="shared" ref="AS1813" si="10495">(AH1813*AN1810+AI1813*AM1810+AJ1813*AN1813+AK1813*AM1813)</f>
        <v>22.49372866394231</v>
      </c>
      <c r="AT1813" s="2">
        <f t="shared" ref="AT1813" si="10496">AH1813*AO1810+AJ1813*AO1813-AI1813*AP1810-AK1813*AP1813</f>
        <v>-91.337331366688971</v>
      </c>
      <c r="AU1813" s="8">
        <f t="shared" ref="AU1813" si="10497">(AH1813*AP1810+AI1813*AO1810+AJ1813*AP1813+AK1813*AO1813)</f>
        <v>0</v>
      </c>
      <c r="AW1813" s="49">
        <f t="shared" ref="AW1813" si="10498">(180/PI())*ATAN(-1*(AS1810/AR1810))</f>
        <v>-76.191320464276842</v>
      </c>
      <c r="AY1813" s="140">
        <f t="shared" ref="AY1813" si="10499">20*LOG(((1-(10^(AW1810/20)^2)*(1-((1-AY1810)/(1+AY1810))^2))^0.5))</f>
        <v>-1.1738030959529257E-3</v>
      </c>
      <c r="AZ1813" s="13"/>
      <c r="BA1813" s="36"/>
      <c r="BB1813" s="36"/>
      <c r="BC1813" s="36"/>
      <c r="BD1813" s="36"/>
    </row>
    <row r="1814" spans="2:56" ht="18.600000000000001" customHeight="1">
      <c r="AY1814" s="37"/>
    </row>
    <row r="1815" spans="2:56" ht="18.600000000000001" customHeight="1" thickBot="1">
      <c r="D1815" s="22" t="s">
        <v>60</v>
      </c>
      <c r="E1815" s="22"/>
      <c r="F1815" s="22"/>
      <c r="G1815" s="22"/>
      <c r="H1815" s="22"/>
      <c r="I1815" s="22" t="s">
        <v>61</v>
      </c>
      <c r="J1815" s="22"/>
      <c r="K1815" s="22"/>
      <c r="L1815" s="22"/>
      <c r="M1815" s="23"/>
      <c r="N1815" s="23"/>
      <c r="O1815" s="28" t="s">
        <v>62</v>
      </c>
      <c r="P1815" s="23"/>
      <c r="Q1815" s="23"/>
      <c r="R1815" s="23"/>
      <c r="S1815" s="22"/>
      <c r="T1815" s="22" t="s">
        <v>63</v>
      </c>
      <c r="U1815" s="23"/>
      <c r="V1815" s="23"/>
      <c r="W1815" s="23"/>
      <c r="X1815" s="23"/>
      <c r="Y1815" s="28" t="s">
        <v>64</v>
      </c>
      <c r="Z1815" s="23"/>
      <c r="AA1815" s="23"/>
      <c r="AB1815" s="23"/>
      <c r="AC1815" s="28" t="s">
        <v>65</v>
      </c>
      <c r="AD1815" s="22"/>
      <c r="AE1815" s="22"/>
      <c r="AF1815" s="22"/>
      <c r="AG1815" s="22"/>
      <c r="AH1815" s="23"/>
      <c r="AI1815" s="28" t="s">
        <v>66</v>
      </c>
      <c r="AJ1815" s="23"/>
      <c r="AK1815" s="23"/>
      <c r="AL1815" s="22"/>
      <c r="AM1815" s="28" t="s">
        <v>67</v>
      </c>
      <c r="AN1815" s="22"/>
      <c r="AO1815" s="23"/>
      <c r="AP1815" s="23"/>
      <c r="AQ1815" s="23"/>
      <c r="AR1815" s="23"/>
      <c r="AS1815" s="28" t="s">
        <v>68</v>
      </c>
      <c r="AT1815" s="23"/>
      <c r="AU1815" s="23"/>
    </row>
    <row r="1816" spans="2:56" ht="18.600000000000001" customHeight="1" thickBot="1">
      <c r="B1816" s="11"/>
      <c r="D1816" s="212" t="s">
        <v>69</v>
      </c>
      <c r="E1816" s="213"/>
      <c r="F1816" s="214" t="s">
        <v>70</v>
      </c>
      <c r="G1816" s="215"/>
      <c r="H1816" s="207"/>
      <c r="I1816" s="212" t="s">
        <v>71</v>
      </c>
      <c r="J1816" s="213"/>
      <c r="K1816" s="214" t="s">
        <v>72</v>
      </c>
      <c r="L1816" s="215"/>
      <c r="M1816" s="23"/>
      <c r="N1816" s="208" t="s">
        <v>73</v>
      </c>
      <c r="O1816" s="209"/>
      <c r="P1816" s="210" t="s">
        <v>74</v>
      </c>
      <c r="Q1816" s="211"/>
      <c r="R1816" s="23"/>
      <c r="S1816" s="212" t="s">
        <v>75</v>
      </c>
      <c r="T1816" s="213"/>
      <c r="U1816" s="214" t="s">
        <v>76</v>
      </c>
      <c r="V1816" s="215"/>
      <c r="W1816" s="22"/>
      <c r="X1816" s="208" t="s">
        <v>77</v>
      </c>
      <c r="Y1816" s="209"/>
      <c r="Z1816" s="210" t="s">
        <v>78</v>
      </c>
      <c r="AA1816" s="211"/>
      <c r="AB1816" s="22"/>
      <c r="AC1816" s="212" t="s">
        <v>79</v>
      </c>
      <c r="AD1816" s="213"/>
      <c r="AE1816" s="214" t="s">
        <v>80</v>
      </c>
      <c r="AF1816" s="215"/>
      <c r="AG1816" s="22"/>
      <c r="AH1816" s="208" t="s">
        <v>81</v>
      </c>
      <c r="AI1816" s="209"/>
      <c r="AJ1816" s="210" t="s">
        <v>82</v>
      </c>
      <c r="AK1816" s="211"/>
      <c r="AL1816" s="22"/>
      <c r="AM1816" s="212" t="s">
        <v>83</v>
      </c>
      <c r="AN1816" s="213"/>
      <c r="AO1816" s="214" t="s">
        <v>84</v>
      </c>
      <c r="AP1816" s="215"/>
      <c r="AQ1816" s="23"/>
      <c r="AR1816" s="208" t="s">
        <v>85</v>
      </c>
      <c r="AS1816" s="209"/>
      <c r="AT1816" s="210" t="s">
        <v>86</v>
      </c>
      <c r="AU1816" s="211"/>
      <c r="AW1816" s="29" t="s">
        <v>4</v>
      </c>
      <c r="AY1816" s="136" t="s">
        <v>46</v>
      </c>
      <c r="AZ1816" s="13"/>
      <c r="BA1816" s="36"/>
      <c r="BB1816" s="36"/>
      <c r="BC1816" s="36"/>
      <c r="BD1816" s="36"/>
    </row>
    <row r="1817" spans="2:56" ht="18.600000000000001" customHeight="1" thickTop="1" thickBot="1">
      <c r="B1817" s="40">
        <v>5.2</v>
      </c>
      <c r="D1817" s="1">
        <v>1</v>
      </c>
      <c r="E1817" s="7">
        <v>0</v>
      </c>
      <c r="F1817" s="2">
        <v>0</v>
      </c>
      <c r="G1817" s="8">
        <v>0</v>
      </c>
      <c r="I1817" s="1">
        <v>1</v>
      </c>
      <c r="J1817" s="9">
        <v>0</v>
      </c>
      <c r="K1817" s="2">
        <v>0</v>
      </c>
      <c r="L1817" s="9">
        <f t="shared" ref="L1817" si="10500">IF(0=(1-$J$9*$K$9*$B1817^2),10^14,$B1817*$K$9/(1-$J$9*$K$9*$B1817^2))</f>
        <v>-0.7193678348088195</v>
      </c>
      <c r="N1817" s="1">
        <f t="shared" ref="N1817" si="10501">D1817*I1817+F1817*I1820-E1817*J1817-G1817*J1820</f>
        <v>1</v>
      </c>
      <c r="O1817" s="9">
        <f t="shared" ref="O1817" si="10502">(D1817*J1817+E1817*I1817+F1817*J1820+G1817*I1820)</f>
        <v>0</v>
      </c>
      <c r="P1817" s="2">
        <f t="shared" ref="P1817" si="10503">D1817*K1817+F1817*K1820-E1817*L1817-G1817*L1820</f>
        <v>0</v>
      </c>
      <c r="Q1817" s="8">
        <f t="shared" ref="Q1817" si="10504">(D1817*L1817+E1817*K1817+F1817*L1820+G1817*K1820)</f>
        <v>-0.7193678348088195</v>
      </c>
      <c r="S1817" s="1">
        <v>1</v>
      </c>
      <c r="T1817" s="7">
        <v>0</v>
      </c>
      <c r="U1817" s="2">
        <v>0</v>
      </c>
      <c r="V1817" s="8">
        <v>0</v>
      </c>
      <c r="X1817" s="1">
        <f t="shared" ref="X1817" si="10505">N1817*S1817+P1817*S1820-O1817*T1817-Q1817*T1820</f>
        <v>5.5236065105709775</v>
      </c>
      <c r="Y1817" s="9">
        <f t="shared" ref="Y1817" si="10506">(N1817*T1817+O1817*S1817+P1817*T1820+Q1817*S1820)</f>
        <v>0</v>
      </c>
      <c r="Z1817" s="2">
        <f t="shared" ref="Z1817" si="10507">N1817*U1817+P1817*U1820-O1817*V1817-Q1817*V1820</f>
        <v>0</v>
      </c>
      <c r="AA1817" s="8">
        <f t="shared" ref="AA1817" si="10508">(N1817*V1817+O1817*U1817+P1817*V1820+Q1817*U1820)</f>
        <v>-0.7193678348088195</v>
      </c>
      <c r="AB1817" s="22"/>
      <c r="AC1817" s="1">
        <v>1</v>
      </c>
      <c r="AD1817" s="9">
        <v>0</v>
      </c>
      <c r="AE1817" s="2">
        <v>0</v>
      </c>
      <c r="AF1817" s="9">
        <f t="shared" ref="AF1817" si="10509">$B1817*$AE$9</f>
        <v>4.2155880000000003</v>
      </c>
      <c r="AH1817" s="1">
        <f t="shared" ref="AH1817" si="10510">X1817*AC1817+Z1817*AC1820-Y1817*AD1817-AA1817*AD1820</f>
        <v>5.5236065105709775</v>
      </c>
      <c r="AI1817" s="9">
        <f t="shared" ref="AI1817" si="10511">(X1817*AD1817+Y1817*AC1817+Z1817*AD1820+AA1817*AC1820)</f>
        <v>0</v>
      </c>
      <c r="AJ1817" s="2">
        <f t="shared" ref="AJ1817" si="10512">X1817*AE1817+Z1817*AE1820-Y1817*AF1817-AA1817*AF1820</f>
        <v>0</v>
      </c>
      <c r="AK1817" s="8">
        <f t="shared" ref="AK1817" si="10513">(X1817*AF1817+Y1817*AE1817+Z1817*AF1820+AA1817*AE1820)</f>
        <v>22.565881487876069</v>
      </c>
      <c r="AM1817" s="18">
        <v>1</v>
      </c>
      <c r="AN1817" s="25">
        <v>0</v>
      </c>
      <c r="AO1817" s="14">
        <v>0</v>
      </c>
      <c r="AP1817" s="24">
        <v>0</v>
      </c>
      <c r="AR1817" s="1">
        <f t="shared" ref="AR1817" si="10514">AH1817*AM1817+AJ1817*AM1820-AI1817*AN1817-AK1817*AN1820</f>
        <v>5.5236065105709775</v>
      </c>
      <c r="AS1817" s="9">
        <f t="shared" ref="AS1817" si="10515">(AH1817*AN1817+AI1817*AM1817+AJ1817*AN1820+AK1817*AM1820)</f>
        <v>22.565881487876069</v>
      </c>
      <c r="AT1817" s="2">
        <f t="shared" ref="AT1817" si="10516">AH1817*AO1817+AJ1817*AO1820-AI1817*AP1817-AK1817*AP1820</f>
        <v>0</v>
      </c>
      <c r="AU1817" s="8">
        <f t="shared" ref="AU1817" si="10517">(AH1817*AP1817+AI1817*AO1817+AJ1817*AP1820+AK1817*AO1820)</f>
        <v>22.565881487876069</v>
      </c>
      <c r="AW1817" s="30">
        <f t="shared" ref="AW1817" si="10518">20*LOG(((1+$AN$9)/$AN$9)/((AR1817+AR1820)^2+(AS1817+AS1820)^2)^0.5)</f>
        <v>-33.764145176492505</v>
      </c>
      <c r="AY1817" s="137">
        <f t="shared" ref="AY1817" si="10519">((AR1817^2+AS1817^2)^0.5)/((AR1820^2+AS1820^2)^0.5)</f>
        <v>0.24523234094342528</v>
      </c>
      <c r="AZ1817" s="13"/>
      <c r="BA1817" s="36"/>
      <c r="BB1817" s="36"/>
      <c r="BC1817" s="36"/>
      <c r="BD1817" s="36"/>
    </row>
    <row r="1818" spans="2:56" ht="18.600000000000001" customHeight="1" thickBot="1">
      <c r="D1818" s="3"/>
      <c r="G1818" s="4"/>
      <c r="I1818" s="3"/>
      <c r="L1818" s="4"/>
      <c r="N1818" s="3"/>
      <c r="Q1818" s="4"/>
      <c r="S1818" s="3"/>
      <c r="V1818" s="4"/>
      <c r="X1818" s="3"/>
      <c r="AA1818" s="4"/>
      <c r="AC1818" s="3"/>
      <c r="AF1818" s="4"/>
      <c r="AH1818" s="3"/>
      <c r="AK1818" s="4"/>
      <c r="AM1818" s="18"/>
      <c r="AN1818" s="14"/>
      <c r="AO1818" s="14"/>
      <c r="AP1818" s="19"/>
      <c r="AR1818" s="3"/>
      <c r="AU1818" s="4"/>
      <c r="AY1818" s="138"/>
      <c r="AZ1818" s="13"/>
      <c r="BA1818" s="36"/>
      <c r="BB1818" s="36"/>
      <c r="BC1818" s="36"/>
      <c r="BD1818" s="36"/>
    </row>
    <row r="1819" spans="2:56" ht="18.600000000000001" customHeight="1" thickBot="1">
      <c r="D1819" s="216" t="s">
        <v>87</v>
      </c>
      <c r="E1819" s="217"/>
      <c r="F1819" s="218" t="s">
        <v>88</v>
      </c>
      <c r="G1819" s="219"/>
      <c r="H1819" s="207"/>
      <c r="I1819" s="216" t="s">
        <v>89</v>
      </c>
      <c r="J1819" s="217"/>
      <c r="K1819" s="218" t="s">
        <v>90</v>
      </c>
      <c r="L1819" s="219"/>
      <c r="N1819" s="208" t="s">
        <v>7</v>
      </c>
      <c r="O1819" s="209"/>
      <c r="P1819" s="210" t="s">
        <v>8</v>
      </c>
      <c r="Q1819" s="211"/>
      <c r="S1819" s="216" t="s">
        <v>91</v>
      </c>
      <c r="T1819" s="217"/>
      <c r="U1819" s="218" t="s">
        <v>92</v>
      </c>
      <c r="V1819" s="219"/>
      <c r="W1819" s="22"/>
      <c r="X1819" s="208" t="s">
        <v>93</v>
      </c>
      <c r="Y1819" s="209"/>
      <c r="Z1819" s="210" t="s">
        <v>94</v>
      </c>
      <c r="AA1819" s="211"/>
      <c r="AB1819" s="22"/>
      <c r="AC1819" s="216" t="s">
        <v>3</v>
      </c>
      <c r="AD1819" s="217"/>
      <c r="AE1819" s="218" t="s">
        <v>2</v>
      </c>
      <c r="AF1819" s="219"/>
      <c r="AG1819" s="22"/>
      <c r="AH1819" s="208" t="s">
        <v>95</v>
      </c>
      <c r="AI1819" s="209"/>
      <c r="AJ1819" s="210" t="s">
        <v>96</v>
      </c>
      <c r="AK1819" s="211"/>
      <c r="AL1819" s="22"/>
      <c r="AM1819" s="216" t="s">
        <v>97</v>
      </c>
      <c r="AN1819" s="217"/>
      <c r="AO1819" s="218" t="s">
        <v>98</v>
      </c>
      <c r="AP1819" s="219"/>
      <c r="AR1819" s="208" t="s">
        <v>99</v>
      </c>
      <c r="AS1819" s="209"/>
      <c r="AT1819" s="210" t="s">
        <v>100</v>
      </c>
      <c r="AU1819" s="211"/>
      <c r="AW1819" s="48" t="s">
        <v>10</v>
      </c>
      <c r="AY1819" s="139" t="s">
        <v>47</v>
      </c>
      <c r="AZ1819" s="13"/>
      <c r="BA1819" s="36"/>
      <c r="BB1819" s="36"/>
      <c r="BC1819" s="36"/>
      <c r="BD1819" s="36"/>
    </row>
    <row r="1820" spans="2:56" ht="18.600000000000001" customHeight="1" thickTop="1" thickBot="1">
      <c r="D1820" s="1">
        <v>0</v>
      </c>
      <c r="E1820" s="8">
        <f t="shared" ref="E1820" si="10520">$E$9*$B1817</f>
        <v>2.9468920000000005</v>
      </c>
      <c r="F1820" s="2">
        <v>1</v>
      </c>
      <c r="G1820" s="8">
        <v>0</v>
      </c>
      <c r="I1820" s="1">
        <v>0</v>
      </c>
      <c r="J1820" s="9">
        <v>0</v>
      </c>
      <c r="K1820" s="2">
        <v>1</v>
      </c>
      <c r="L1820" s="8">
        <v>0</v>
      </c>
      <c r="N1820" s="1">
        <f t="shared" ref="N1820" si="10521">D1820*I1817+F1820*I1820-E1820*J1817-G1820*J1820</f>
        <v>0</v>
      </c>
      <c r="O1820" s="9">
        <f t="shared" ref="O1820" si="10522">(D1820*J1817+E1820*I1817+F1820*J1820+G1820*I1820)</f>
        <v>2.9468920000000005</v>
      </c>
      <c r="P1820" s="2">
        <f t="shared" ref="P1820" si="10523">D1820*K1817+F1820*K1820-E1820*L1817-G1820*L1820</f>
        <v>3.1198993174554319</v>
      </c>
      <c r="Q1820" s="8">
        <f t="shared" ref="Q1820" si="10524">(D1820*L1817+E1820*K1817+F1820*L1820+G1820*K1820)</f>
        <v>0</v>
      </c>
      <c r="S1820" s="1">
        <v>0</v>
      </c>
      <c r="T1820" s="8">
        <f t="shared" ref="T1820" si="10525">$T$9*$B1817</f>
        <v>6.2883079999999998</v>
      </c>
      <c r="U1820" s="2">
        <v>1</v>
      </c>
      <c r="V1820" s="8">
        <v>0</v>
      </c>
      <c r="X1820" s="1">
        <f t="shared" ref="X1820" si="10526">N1820*S1817+P1820*S1820-O1820*T1817-Q1820*T1820</f>
        <v>0</v>
      </c>
      <c r="Y1820" s="9">
        <f t="shared" ref="Y1820" si="10527">(N1820*T1817+O1820*S1817+P1820*T1820+Q1820*S1820)</f>
        <v>22.565779837149535</v>
      </c>
      <c r="Z1820" s="2">
        <f t="shared" ref="Z1820" si="10528">N1820*U1817+P1820*U1820-O1820*V1817-Q1820*V1820</f>
        <v>3.1198993174554319</v>
      </c>
      <c r="AA1820" s="8">
        <f t="shared" ref="AA1820" si="10529">(N1820*V1817+O1820*U1817+P1820*V1820+Q1820*U1820)</f>
        <v>0</v>
      </c>
      <c r="AB1820" s="22"/>
      <c r="AC1820" s="1">
        <v>0</v>
      </c>
      <c r="AD1820" s="9">
        <v>0</v>
      </c>
      <c r="AE1820" s="2">
        <v>1</v>
      </c>
      <c r="AF1820" s="8">
        <v>0</v>
      </c>
      <c r="AH1820" s="1">
        <f t="shared" ref="AH1820" si="10530">X1820*AC1817+Z1820*AC1820-Y1820*AD1817-AA1820*AD1820</f>
        <v>0</v>
      </c>
      <c r="AI1820" s="9">
        <f t="shared" ref="AI1820" si="10531">(X1820*AD1817+Y1820*AC1817+Z1820*AD1820+AA1820*AC1820)</f>
        <v>22.565779837149535</v>
      </c>
      <c r="AJ1820" s="2">
        <f t="shared" ref="AJ1820" si="10532">X1820*AE1817+Z1820*AE1820-Y1820*AF1817-AA1820*AF1820</f>
        <v>-92.008131374674107</v>
      </c>
      <c r="AK1820" s="8">
        <f t="shared" ref="AK1820" si="10533">(X1820*AF1817+Y1820*AE1817+Z1820*AF1820+AA1820*AE1820)</f>
        <v>0</v>
      </c>
      <c r="AM1820" s="20">
        <f t="shared" ref="AM1820" si="10534">1/$AN$9</f>
        <v>1</v>
      </c>
      <c r="AN1820" s="27">
        <v>0</v>
      </c>
      <c r="AO1820" s="21">
        <v>1</v>
      </c>
      <c r="AP1820" s="26">
        <v>0</v>
      </c>
      <c r="AR1820" s="1">
        <f t="shared" ref="AR1820" si="10535">AH1820*AM1817+AJ1820*AM1820-AI1820*AN1817-AK1820*AN1820</f>
        <v>-92.008131374674107</v>
      </c>
      <c r="AS1820" s="9">
        <f t="shared" ref="AS1820" si="10536">(AH1820*AN1817+AI1820*AM1817+AJ1820*AN1820+AK1820*AM1820)</f>
        <v>22.565779837149535</v>
      </c>
      <c r="AT1820" s="2">
        <f t="shared" ref="AT1820" si="10537">AH1820*AO1817+AJ1820*AO1820-AI1820*AP1817-AK1820*AP1820</f>
        <v>-92.008131374674107</v>
      </c>
      <c r="AU1820" s="8">
        <f t="shared" ref="AU1820" si="10538">(AH1820*AP1817+AI1820*AO1817+AJ1820*AP1820+AK1820*AO1820)</f>
        <v>0</v>
      </c>
      <c r="AW1820" s="49">
        <f t="shared" ref="AW1820" si="10539">(180/PI())*ATAN(-1*(AS1817/AR1817))</f>
        <v>-76.245758805687544</v>
      </c>
      <c r="AY1820" s="140">
        <f t="shared" ref="AY1820" si="10540">20*LOG(((1-(10^(AW1817/20)^2)*(1-((1-AY1817)/(1+AY1817))^2))^0.5))</f>
        <v>-1.1549534808193572E-3</v>
      </c>
      <c r="AZ1820" s="13"/>
      <c r="BA1820" s="36"/>
      <c r="BB1820" s="36"/>
      <c r="BC1820" s="36"/>
      <c r="BD1820" s="36"/>
    </row>
    <row r="1821" spans="2:56" ht="18.600000000000001" customHeight="1">
      <c r="AY1821" s="37"/>
    </row>
    <row r="1822" spans="2:56" ht="18.600000000000001" customHeight="1" thickBot="1">
      <c r="D1822" s="22" t="s">
        <v>60</v>
      </c>
      <c r="E1822" s="22"/>
      <c r="F1822" s="22"/>
      <c r="G1822" s="22"/>
      <c r="H1822" s="22"/>
      <c r="I1822" s="22" t="s">
        <v>61</v>
      </c>
      <c r="J1822" s="22"/>
      <c r="K1822" s="22"/>
      <c r="L1822" s="22"/>
      <c r="M1822" s="23"/>
      <c r="N1822" s="23"/>
      <c r="O1822" s="28" t="s">
        <v>62</v>
      </c>
      <c r="P1822" s="23"/>
      <c r="Q1822" s="23"/>
      <c r="R1822" s="23"/>
      <c r="S1822" s="22"/>
      <c r="T1822" s="22" t="s">
        <v>63</v>
      </c>
      <c r="U1822" s="23"/>
      <c r="V1822" s="23"/>
      <c r="W1822" s="23"/>
      <c r="X1822" s="23"/>
      <c r="Y1822" s="28" t="s">
        <v>64</v>
      </c>
      <c r="Z1822" s="23"/>
      <c r="AA1822" s="23"/>
      <c r="AB1822" s="23"/>
      <c r="AC1822" s="28" t="s">
        <v>65</v>
      </c>
      <c r="AD1822" s="22"/>
      <c r="AE1822" s="22"/>
      <c r="AF1822" s="22"/>
      <c r="AG1822" s="22"/>
      <c r="AH1822" s="23"/>
      <c r="AI1822" s="28" t="s">
        <v>66</v>
      </c>
      <c r="AJ1822" s="23"/>
      <c r="AK1822" s="23"/>
      <c r="AL1822" s="22"/>
      <c r="AM1822" s="28" t="s">
        <v>67</v>
      </c>
      <c r="AN1822" s="22"/>
      <c r="AO1822" s="23"/>
      <c r="AP1822" s="23"/>
      <c r="AQ1822" s="23"/>
      <c r="AR1822" s="23"/>
      <c r="AS1822" s="28" t="s">
        <v>68</v>
      </c>
      <c r="AT1822" s="23"/>
      <c r="AU1822" s="23"/>
    </row>
    <row r="1823" spans="2:56" ht="18.600000000000001" customHeight="1" thickBot="1">
      <c r="B1823" s="11"/>
      <c r="D1823" s="212" t="s">
        <v>69</v>
      </c>
      <c r="E1823" s="213"/>
      <c r="F1823" s="214" t="s">
        <v>70</v>
      </c>
      <c r="G1823" s="215"/>
      <c r="H1823" s="207"/>
      <c r="I1823" s="212" t="s">
        <v>71</v>
      </c>
      <c r="J1823" s="213"/>
      <c r="K1823" s="214" t="s">
        <v>72</v>
      </c>
      <c r="L1823" s="215"/>
      <c r="M1823" s="23"/>
      <c r="N1823" s="208" t="s">
        <v>73</v>
      </c>
      <c r="O1823" s="209"/>
      <c r="P1823" s="210" t="s">
        <v>74</v>
      </c>
      <c r="Q1823" s="211"/>
      <c r="R1823" s="23"/>
      <c r="S1823" s="212" t="s">
        <v>75</v>
      </c>
      <c r="T1823" s="213"/>
      <c r="U1823" s="214" t="s">
        <v>76</v>
      </c>
      <c r="V1823" s="215"/>
      <c r="W1823" s="22"/>
      <c r="X1823" s="208" t="s">
        <v>77</v>
      </c>
      <c r="Y1823" s="209"/>
      <c r="Z1823" s="210" t="s">
        <v>78</v>
      </c>
      <c r="AA1823" s="211"/>
      <c r="AB1823" s="22"/>
      <c r="AC1823" s="212" t="s">
        <v>79</v>
      </c>
      <c r="AD1823" s="213"/>
      <c r="AE1823" s="214" t="s">
        <v>80</v>
      </c>
      <c r="AF1823" s="215"/>
      <c r="AG1823" s="22"/>
      <c r="AH1823" s="208" t="s">
        <v>81</v>
      </c>
      <c r="AI1823" s="209"/>
      <c r="AJ1823" s="210" t="s">
        <v>82</v>
      </c>
      <c r="AK1823" s="211"/>
      <c r="AL1823" s="22"/>
      <c r="AM1823" s="212" t="s">
        <v>83</v>
      </c>
      <c r="AN1823" s="213"/>
      <c r="AO1823" s="214" t="s">
        <v>84</v>
      </c>
      <c r="AP1823" s="215"/>
      <c r="AQ1823" s="23"/>
      <c r="AR1823" s="208" t="s">
        <v>85</v>
      </c>
      <c r="AS1823" s="209"/>
      <c r="AT1823" s="210" t="s">
        <v>86</v>
      </c>
      <c r="AU1823" s="211"/>
      <c r="AW1823" s="29" t="s">
        <v>4</v>
      </c>
      <c r="AY1823" s="136" t="s">
        <v>46</v>
      </c>
      <c r="AZ1823" s="13"/>
      <c r="BA1823" s="36"/>
      <c r="BB1823" s="36"/>
      <c r="BC1823" s="36"/>
      <c r="BD1823" s="36"/>
    </row>
    <row r="1824" spans="2:56" ht="18.600000000000001" customHeight="1" thickTop="1" thickBot="1">
      <c r="B1824" s="40">
        <v>5.22</v>
      </c>
      <c r="D1824" s="1">
        <v>1</v>
      </c>
      <c r="E1824" s="7">
        <v>0</v>
      </c>
      <c r="F1824" s="2">
        <v>0</v>
      </c>
      <c r="G1824" s="8">
        <v>0</v>
      </c>
      <c r="I1824" s="1">
        <v>1</v>
      </c>
      <c r="J1824" s="9">
        <v>0</v>
      </c>
      <c r="K1824" s="2">
        <v>0</v>
      </c>
      <c r="L1824" s="9">
        <f t="shared" ref="L1824" si="10541">IF(0=(1-$J$9*$K$9*$B1824^2),10^14,$B1824*$K$9/(1-$J$9*$K$9*$B1824^2))</f>
        <v>-0.71582704095683669</v>
      </c>
      <c r="N1824" s="1">
        <f t="shared" ref="N1824" si="10542">D1824*I1824+F1824*I1827-E1824*J1824-G1824*J1827</f>
        <v>1</v>
      </c>
      <c r="O1824" s="9">
        <f t="shared" ref="O1824" si="10543">(D1824*J1824+E1824*I1824+F1824*J1827+G1824*I1827)</f>
        <v>0</v>
      </c>
      <c r="P1824" s="2">
        <f t="shared" ref="P1824" si="10544">D1824*K1824+F1824*K1827-E1824*L1824-G1824*L1827</f>
        <v>0</v>
      </c>
      <c r="Q1824" s="8">
        <f t="shared" ref="Q1824" si="10545">(D1824*L1824+E1824*K1824+F1824*L1827+G1824*K1827)</f>
        <v>-0.71582704095683669</v>
      </c>
      <c r="S1824" s="1">
        <v>1</v>
      </c>
      <c r="T1824" s="7">
        <v>0</v>
      </c>
      <c r="U1824" s="2">
        <v>0</v>
      </c>
      <c r="V1824" s="8">
        <v>0</v>
      </c>
      <c r="X1824" s="1">
        <f t="shared" ref="X1824" si="10546">N1824*S1824+P1824*S1827-O1824*T1824-Q1824*T1827</f>
        <v>5.5186537579123769</v>
      </c>
      <c r="Y1824" s="9">
        <f t="shared" ref="Y1824" si="10547">(N1824*T1824+O1824*S1824+P1824*T1827+Q1824*S1827)</f>
        <v>0</v>
      </c>
      <c r="Z1824" s="2">
        <f t="shared" ref="Z1824" si="10548">N1824*U1824+P1824*U1827-O1824*V1824-Q1824*V1827</f>
        <v>0</v>
      </c>
      <c r="AA1824" s="8">
        <f t="shared" ref="AA1824" si="10549">(N1824*V1824+O1824*U1824+P1824*V1827+Q1824*U1827)</f>
        <v>-0.71582704095683669</v>
      </c>
      <c r="AB1824" s="22"/>
      <c r="AC1824" s="1">
        <v>1</v>
      </c>
      <c r="AD1824" s="9">
        <v>0</v>
      </c>
      <c r="AE1824" s="2">
        <v>0</v>
      </c>
      <c r="AF1824" s="9">
        <f t="shared" ref="AF1824" si="10550">$B1824*$AE$9</f>
        <v>4.2318017999999995</v>
      </c>
      <c r="AH1824" s="1">
        <f t="shared" ref="AH1824" si="10551">X1824*AC1824+Z1824*AC1827-Y1824*AD1824-AA1824*AD1827</f>
        <v>5.5186537579123769</v>
      </c>
      <c r="AI1824" s="9">
        <f t="shared" ref="AI1824" si="10552">(X1824*AD1824+Y1824*AC1824+Z1824*AD1827+AA1824*AC1827)</f>
        <v>0</v>
      </c>
      <c r="AJ1824" s="2">
        <f t="shared" ref="AJ1824" si="10553">X1824*AE1824+Z1824*AE1827-Y1824*AF1824-AA1824*AF1827</f>
        <v>0</v>
      </c>
      <c r="AK1824" s="8">
        <f t="shared" ref="AK1824" si="10554">(X1824*AF1824+Y1824*AE1824+Z1824*AF1827+AA1824*AE1827)</f>
        <v>22.638021865353522</v>
      </c>
      <c r="AM1824" s="18">
        <v>1</v>
      </c>
      <c r="AN1824" s="25">
        <v>0</v>
      </c>
      <c r="AO1824" s="14">
        <v>0</v>
      </c>
      <c r="AP1824" s="24">
        <v>0</v>
      </c>
      <c r="AR1824" s="1">
        <f t="shared" ref="AR1824" si="10555">AH1824*AM1824+AJ1824*AM1827-AI1824*AN1824-AK1824*AN1827</f>
        <v>5.5186537579123769</v>
      </c>
      <c r="AS1824" s="9">
        <f t="shared" ref="AS1824" si="10556">(AH1824*AN1824+AI1824*AM1824+AJ1824*AN1827+AK1824*AM1827)</f>
        <v>22.638021865353522</v>
      </c>
      <c r="AT1824" s="2">
        <f t="shared" ref="AT1824" si="10557">AH1824*AO1824+AJ1824*AO1827-AI1824*AP1824-AK1824*AP1827</f>
        <v>0</v>
      </c>
      <c r="AU1824" s="8">
        <f t="shared" ref="AU1824" si="10558">(AH1824*AP1824+AI1824*AO1824+AJ1824*AP1827+AK1824*AO1827)</f>
        <v>22.638021865353522</v>
      </c>
      <c r="AW1824" s="30">
        <f t="shared" ref="AW1824" si="10559">20*LOG(((1+$AN$9)/$AN$9)/((AR1824+AR1827)^2+(AS1824+AS1827)^2)^0.5)</f>
        <v>-33.823454414140144</v>
      </c>
      <c r="AY1824" s="137">
        <f t="shared" ref="AY1824" si="10560">((AR1824^2+AS1824^2)^0.5)/((AR1827^2+AS1827^2)^0.5)</f>
        <v>0.24422899668893783</v>
      </c>
      <c r="AZ1824" s="13"/>
      <c r="BA1824" s="36"/>
      <c r="BB1824" s="36"/>
      <c r="BC1824" s="36"/>
      <c r="BD1824" s="36"/>
    </row>
    <row r="1825" spans="2:56" ht="18.600000000000001" customHeight="1" thickBot="1">
      <c r="D1825" s="3"/>
      <c r="G1825" s="4"/>
      <c r="I1825" s="3"/>
      <c r="L1825" s="4"/>
      <c r="N1825" s="3"/>
      <c r="Q1825" s="4"/>
      <c r="S1825" s="3"/>
      <c r="V1825" s="4"/>
      <c r="X1825" s="3"/>
      <c r="AA1825" s="4"/>
      <c r="AC1825" s="3"/>
      <c r="AF1825" s="4"/>
      <c r="AH1825" s="3"/>
      <c r="AK1825" s="4"/>
      <c r="AM1825" s="18"/>
      <c r="AN1825" s="14"/>
      <c r="AO1825" s="14"/>
      <c r="AP1825" s="19"/>
      <c r="AR1825" s="3"/>
      <c r="AU1825" s="4"/>
      <c r="AY1825" s="138"/>
      <c r="AZ1825" s="13"/>
      <c r="BA1825" s="36"/>
      <c r="BB1825" s="36"/>
      <c r="BC1825" s="36"/>
      <c r="BD1825" s="36"/>
    </row>
    <row r="1826" spans="2:56" ht="18.600000000000001" customHeight="1" thickBot="1">
      <c r="D1826" s="216" t="s">
        <v>87</v>
      </c>
      <c r="E1826" s="217"/>
      <c r="F1826" s="218" t="s">
        <v>88</v>
      </c>
      <c r="G1826" s="219"/>
      <c r="H1826" s="207"/>
      <c r="I1826" s="216" t="s">
        <v>89</v>
      </c>
      <c r="J1826" s="217"/>
      <c r="K1826" s="218" t="s">
        <v>90</v>
      </c>
      <c r="L1826" s="219"/>
      <c r="N1826" s="208" t="s">
        <v>7</v>
      </c>
      <c r="O1826" s="209"/>
      <c r="P1826" s="210" t="s">
        <v>8</v>
      </c>
      <c r="Q1826" s="211"/>
      <c r="S1826" s="216" t="s">
        <v>91</v>
      </c>
      <c r="T1826" s="217"/>
      <c r="U1826" s="218" t="s">
        <v>92</v>
      </c>
      <c r="V1826" s="219"/>
      <c r="W1826" s="22"/>
      <c r="X1826" s="208" t="s">
        <v>93</v>
      </c>
      <c r="Y1826" s="209"/>
      <c r="Z1826" s="210" t="s">
        <v>94</v>
      </c>
      <c r="AA1826" s="211"/>
      <c r="AB1826" s="22"/>
      <c r="AC1826" s="216" t="s">
        <v>3</v>
      </c>
      <c r="AD1826" s="217"/>
      <c r="AE1826" s="218" t="s">
        <v>2</v>
      </c>
      <c r="AF1826" s="219"/>
      <c r="AG1826" s="22"/>
      <c r="AH1826" s="208" t="s">
        <v>95</v>
      </c>
      <c r="AI1826" s="209"/>
      <c r="AJ1826" s="210" t="s">
        <v>96</v>
      </c>
      <c r="AK1826" s="211"/>
      <c r="AL1826" s="22"/>
      <c r="AM1826" s="216" t="s">
        <v>97</v>
      </c>
      <c r="AN1826" s="217"/>
      <c r="AO1826" s="218" t="s">
        <v>98</v>
      </c>
      <c r="AP1826" s="219"/>
      <c r="AR1826" s="208" t="s">
        <v>99</v>
      </c>
      <c r="AS1826" s="209"/>
      <c r="AT1826" s="210" t="s">
        <v>100</v>
      </c>
      <c r="AU1826" s="211"/>
      <c r="AW1826" s="48" t="s">
        <v>10</v>
      </c>
      <c r="AY1826" s="139" t="s">
        <v>47</v>
      </c>
      <c r="AZ1826" s="13"/>
      <c r="BA1826" s="36"/>
      <c r="BB1826" s="36"/>
      <c r="BC1826" s="36"/>
      <c r="BD1826" s="36"/>
    </row>
    <row r="1827" spans="2:56" ht="18.600000000000001" customHeight="1" thickTop="1" thickBot="1">
      <c r="D1827" s="1">
        <v>0</v>
      </c>
      <c r="E1827" s="8">
        <f t="shared" ref="E1827" si="10561">$E$9*$B1824</f>
        <v>2.9582261999999999</v>
      </c>
      <c r="F1827" s="2">
        <v>1</v>
      </c>
      <c r="G1827" s="8">
        <v>0</v>
      </c>
      <c r="I1827" s="1">
        <v>0</v>
      </c>
      <c r="J1827" s="9">
        <v>0</v>
      </c>
      <c r="K1827" s="2">
        <v>1</v>
      </c>
      <c r="L1827" s="8">
        <v>0</v>
      </c>
      <c r="N1827" s="1">
        <f t="shared" ref="N1827" si="10562">D1827*I1824+F1827*I1827-E1827*J1824-G1827*J1827</f>
        <v>0</v>
      </c>
      <c r="O1827" s="9">
        <f t="shared" ref="O1827" si="10563">(D1827*J1824+E1827*I1824+F1827*J1827+G1827*I1827)</f>
        <v>2.9582261999999999</v>
      </c>
      <c r="P1827" s="2">
        <f t="shared" ref="P1827" si="10564">D1827*K1824+F1827*K1827-E1827*L1824-G1827*L1827</f>
        <v>3.1175783072269874</v>
      </c>
      <c r="Q1827" s="8">
        <f t="shared" ref="Q1827" si="10565">(D1827*L1824+E1827*K1824+F1827*L1827+G1827*K1827)</f>
        <v>0</v>
      </c>
      <c r="S1827" s="1">
        <v>0</v>
      </c>
      <c r="T1827" s="8">
        <f t="shared" ref="T1827" si="10566">$T$9*$B1824</f>
        <v>6.3124937999999995</v>
      </c>
      <c r="U1827" s="2">
        <v>1</v>
      </c>
      <c r="V1827" s="8">
        <v>0</v>
      </c>
      <c r="X1827" s="1">
        <f t="shared" ref="X1827" si="10567">N1827*S1824+P1827*S1827-O1827*T1824-Q1827*T1827</f>
        <v>0</v>
      </c>
      <c r="Y1827" s="9">
        <f t="shared" ref="Y1827" si="10568">(N1827*T1824+O1827*S1824+P1827*T1827+Q1827*S1827)</f>
        <v>22.637919935384851</v>
      </c>
      <c r="Z1827" s="2">
        <f t="shared" ref="Z1827" si="10569">N1827*U1824+P1827*U1827-O1827*V1824-Q1827*V1827</f>
        <v>3.1175783072269874</v>
      </c>
      <c r="AA1827" s="8">
        <f t="shared" ref="AA1827" si="10570">(N1827*V1824+O1827*U1824+P1827*V1827+Q1827*U1827)</f>
        <v>0</v>
      </c>
      <c r="AB1827" s="22"/>
      <c r="AC1827" s="1">
        <v>0</v>
      </c>
      <c r="AD1827" s="9">
        <v>0</v>
      </c>
      <c r="AE1827" s="2">
        <v>1</v>
      </c>
      <c r="AF1827" s="8">
        <v>0</v>
      </c>
      <c r="AH1827" s="1">
        <f t="shared" ref="AH1827" si="10571">X1827*AC1824+Z1827*AC1827-Y1827*AD1824-AA1827*AD1827</f>
        <v>0</v>
      </c>
      <c r="AI1827" s="9">
        <f t="shared" ref="AI1827" si="10572">(X1827*AD1824+Y1827*AC1824+Z1827*AD1827+AA1827*AC1827)</f>
        <v>22.637919935384851</v>
      </c>
      <c r="AJ1827" s="2">
        <f t="shared" ref="AJ1827" si="10573">X1827*AE1824+Z1827*AE1827-Y1827*AF1824-AA1827*AF1827</f>
        <v>-92.681612023590489</v>
      </c>
      <c r="AK1827" s="8">
        <f t="shared" ref="AK1827" si="10574">(X1827*AF1824+Y1827*AE1824+Z1827*AF1827+AA1827*AE1827)</f>
        <v>0</v>
      </c>
      <c r="AM1827" s="20">
        <f t="shared" ref="AM1827" si="10575">1/$AN$9</f>
        <v>1</v>
      </c>
      <c r="AN1827" s="27">
        <v>0</v>
      </c>
      <c r="AO1827" s="21">
        <v>1</v>
      </c>
      <c r="AP1827" s="26">
        <v>0</v>
      </c>
      <c r="AR1827" s="1">
        <f t="shared" ref="AR1827" si="10576">AH1827*AM1824+AJ1827*AM1827-AI1827*AN1824-AK1827*AN1827</f>
        <v>-92.681612023590489</v>
      </c>
      <c r="AS1827" s="9">
        <f t="shared" ref="AS1827" si="10577">(AH1827*AN1824+AI1827*AM1824+AJ1827*AN1827+AK1827*AM1827)</f>
        <v>22.637919935384851</v>
      </c>
      <c r="AT1827" s="2">
        <f t="shared" ref="AT1827" si="10578">AH1827*AO1824+AJ1827*AO1827-AI1827*AP1824-AK1827*AP1827</f>
        <v>-92.681612023590489</v>
      </c>
      <c r="AU1827" s="8">
        <f t="shared" ref="AU1827" si="10579">(AH1827*AP1824+AI1827*AO1824+AJ1827*AP1827+AK1827*AO1827)</f>
        <v>0</v>
      </c>
      <c r="AW1827" s="49">
        <f t="shared" ref="AW1827" si="10580">(180/PI())*ATAN(-1*(AS1824/AR1824))</f>
        <v>-76.299763762232104</v>
      </c>
      <c r="AY1827" s="140">
        <f t="shared" ref="AY1827" si="10581">20*LOG(((1-(10^(AW1824/20)^2)*(1-((1-AY1824)/(1+AY1824))^2))^0.5))</f>
        <v>-1.1364550724597138E-3</v>
      </c>
      <c r="AZ1827" s="13"/>
      <c r="BA1827" s="36"/>
      <c r="BB1827" s="36"/>
      <c r="BC1827" s="36"/>
      <c r="BD1827" s="36"/>
    </row>
    <row r="1828" spans="2:56" ht="18.600000000000001" customHeight="1">
      <c r="AY1828" s="37"/>
    </row>
    <row r="1829" spans="2:56" ht="18.600000000000001" customHeight="1" thickBot="1">
      <c r="D1829" s="22" t="s">
        <v>60</v>
      </c>
      <c r="E1829" s="22"/>
      <c r="F1829" s="22"/>
      <c r="G1829" s="22"/>
      <c r="H1829" s="22"/>
      <c r="I1829" s="22" t="s">
        <v>61</v>
      </c>
      <c r="J1829" s="22"/>
      <c r="K1829" s="22"/>
      <c r="L1829" s="22"/>
      <c r="M1829" s="23"/>
      <c r="N1829" s="23"/>
      <c r="O1829" s="28" t="s">
        <v>62</v>
      </c>
      <c r="P1829" s="23"/>
      <c r="Q1829" s="23"/>
      <c r="R1829" s="23"/>
      <c r="S1829" s="22"/>
      <c r="T1829" s="22" t="s">
        <v>63</v>
      </c>
      <c r="U1829" s="23"/>
      <c r="V1829" s="23"/>
      <c r="W1829" s="23"/>
      <c r="X1829" s="23"/>
      <c r="Y1829" s="28" t="s">
        <v>64</v>
      </c>
      <c r="Z1829" s="23"/>
      <c r="AA1829" s="23"/>
      <c r="AB1829" s="23"/>
      <c r="AC1829" s="28" t="s">
        <v>65</v>
      </c>
      <c r="AD1829" s="22"/>
      <c r="AE1829" s="22"/>
      <c r="AF1829" s="22"/>
      <c r="AG1829" s="22"/>
      <c r="AH1829" s="23"/>
      <c r="AI1829" s="28" t="s">
        <v>66</v>
      </c>
      <c r="AJ1829" s="23"/>
      <c r="AK1829" s="23"/>
      <c r="AL1829" s="22"/>
      <c r="AM1829" s="28" t="s">
        <v>67</v>
      </c>
      <c r="AN1829" s="22"/>
      <c r="AO1829" s="23"/>
      <c r="AP1829" s="23"/>
      <c r="AQ1829" s="23"/>
      <c r="AR1829" s="23"/>
      <c r="AS1829" s="28" t="s">
        <v>68</v>
      </c>
      <c r="AT1829" s="23"/>
      <c r="AU1829" s="23"/>
    </row>
    <row r="1830" spans="2:56" ht="18.600000000000001" customHeight="1" thickBot="1">
      <c r="B1830" s="11"/>
      <c r="D1830" s="212" t="s">
        <v>69</v>
      </c>
      <c r="E1830" s="213"/>
      <c r="F1830" s="214" t="s">
        <v>70</v>
      </c>
      <c r="G1830" s="215"/>
      <c r="H1830" s="207"/>
      <c r="I1830" s="212" t="s">
        <v>71</v>
      </c>
      <c r="J1830" s="213"/>
      <c r="K1830" s="214" t="s">
        <v>72</v>
      </c>
      <c r="L1830" s="215"/>
      <c r="M1830" s="23"/>
      <c r="N1830" s="208" t="s">
        <v>73</v>
      </c>
      <c r="O1830" s="209"/>
      <c r="P1830" s="210" t="s">
        <v>74</v>
      </c>
      <c r="Q1830" s="211"/>
      <c r="R1830" s="23"/>
      <c r="S1830" s="212" t="s">
        <v>75</v>
      </c>
      <c r="T1830" s="213"/>
      <c r="U1830" s="214" t="s">
        <v>76</v>
      </c>
      <c r="V1830" s="215"/>
      <c r="W1830" s="22"/>
      <c r="X1830" s="208" t="s">
        <v>77</v>
      </c>
      <c r="Y1830" s="209"/>
      <c r="Z1830" s="210" t="s">
        <v>78</v>
      </c>
      <c r="AA1830" s="211"/>
      <c r="AB1830" s="22"/>
      <c r="AC1830" s="212" t="s">
        <v>79</v>
      </c>
      <c r="AD1830" s="213"/>
      <c r="AE1830" s="214" t="s">
        <v>80</v>
      </c>
      <c r="AF1830" s="215"/>
      <c r="AG1830" s="22"/>
      <c r="AH1830" s="208" t="s">
        <v>81</v>
      </c>
      <c r="AI1830" s="209"/>
      <c r="AJ1830" s="210" t="s">
        <v>82</v>
      </c>
      <c r="AK1830" s="211"/>
      <c r="AL1830" s="22"/>
      <c r="AM1830" s="212" t="s">
        <v>83</v>
      </c>
      <c r="AN1830" s="213"/>
      <c r="AO1830" s="214" t="s">
        <v>84</v>
      </c>
      <c r="AP1830" s="215"/>
      <c r="AQ1830" s="23"/>
      <c r="AR1830" s="208" t="s">
        <v>85</v>
      </c>
      <c r="AS1830" s="209"/>
      <c r="AT1830" s="210" t="s">
        <v>86</v>
      </c>
      <c r="AU1830" s="211"/>
      <c r="AW1830" s="29" t="s">
        <v>4</v>
      </c>
      <c r="AY1830" s="136" t="s">
        <v>46</v>
      </c>
      <c r="AZ1830" s="13"/>
      <c r="BA1830" s="36"/>
      <c r="BB1830" s="36"/>
      <c r="BC1830" s="36"/>
      <c r="BD1830" s="36"/>
    </row>
    <row r="1831" spans="2:56" ht="18.600000000000001" customHeight="1" thickTop="1" thickBot="1">
      <c r="B1831" s="40">
        <v>5.24</v>
      </c>
      <c r="D1831" s="1">
        <v>1</v>
      </c>
      <c r="E1831" s="7">
        <v>0</v>
      </c>
      <c r="F1831" s="2">
        <v>0</v>
      </c>
      <c r="G1831" s="8">
        <v>0</v>
      </c>
      <c r="I1831" s="1">
        <v>1</v>
      </c>
      <c r="J1831" s="9">
        <v>0</v>
      </c>
      <c r="K1831" s="2">
        <v>0</v>
      </c>
      <c r="L1831" s="9">
        <f t="shared" ref="L1831" si="10582">IF(0=(1-$J$9*$K$9*$B1831^2),10^14,$B1831*$K$9/(1-$J$9*$K$9*$B1831^2))</f>
        <v>-0.71232388905283084</v>
      </c>
      <c r="N1831" s="1">
        <f t="shared" ref="N1831" si="10583">D1831*I1831+F1831*I1834-E1831*J1831-G1831*J1834</f>
        <v>1</v>
      </c>
      <c r="O1831" s="9">
        <f t="shared" ref="O1831" si="10584">(D1831*J1831+E1831*I1831+F1831*J1834+G1831*I1834)</f>
        <v>0</v>
      </c>
      <c r="P1831" s="2">
        <f t="shared" ref="P1831" si="10585">D1831*K1831+F1831*K1834-E1831*L1831-G1831*L1834</f>
        <v>0</v>
      </c>
      <c r="Q1831" s="8">
        <f t="shared" ref="Q1831" si="10586">(D1831*L1831+E1831*K1831+F1831*L1834+G1831*K1834)</f>
        <v>-0.71232388905283084</v>
      </c>
      <c r="S1831" s="1">
        <v>1</v>
      </c>
      <c r="T1831" s="7">
        <v>0</v>
      </c>
      <c r="U1831" s="2">
        <v>0</v>
      </c>
      <c r="V1831" s="8">
        <v>0</v>
      </c>
      <c r="X1831" s="1">
        <f t="shared" ref="X1831" si="10587">N1831*S1831+P1831*S1834-O1831*T1831-Q1831*T1834</f>
        <v>5.5137682563537362</v>
      </c>
      <c r="Y1831" s="9">
        <f t="shared" ref="Y1831" si="10588">(N1831*T1831+O1831*S1831+P1831*T1834+Q1831*S1834)</f>
        <v>0</v>
      </c>
      <c r="Z1831" s="2">
        <f t="shared" ref="Z1831" si="10589">N1831*U1831+P1831*U1834-O1831*V1831-Q1831*V1834</f>
        <v>0</v>
      </c>
      <c r="AA1831" s="8">
        <f t="shared" ref="AA1831" si="10590">(N1831*V1831+O1831*U1831+P1831*V1834+Q1831*U1834)</f>
        <v>-0.71232388905283084</v>
      </c>
      <c r="AB1831" s="22"/>
      <c r="AC1831" s="1">
        <v>1</v>
      </c>
      <c r="AD1831" s="9">
        <v>0</v>
      </c>
      <c r="AE1831" s="2">
        <v>0</v>
      </c>
      <c r="AF1831" s="9">
        <f t="shared" ref="AF1831" si="10591">$B1831*$AE$9</f>
        <v>4.2480156000000004</v>
      </c>
      <c r="AH1831" s="1">
        <f t="shared" ref="AH1831" si="10592">X1831*AC1831+Z1831*AC1834-Y1831*AD1831-AA1831*AD1834</f>
        <v>5.5137682563537362</v>
      </c>
      <c r="AI1831" s="9">
        <f t="shared" ref="AI1831" si="10593">(X1831*AD1831+Y1831*AC1831+Z1831*AD1834+AA1831*AC1834)</f>
        <v>0</v>
      </c>
      <c r="AJ1831" s="2">
        <f t="shared" ref="AJ1831" si="10594">X1831*AE1831+Z1831*AE1834-Y1831*AF1831-AA1831*AF1834</f>
        <v>0</v>
      </c>
      <c r="AK1831" s="8">
        <f t="shared" ref="AK1831" si="10595">(X1831*AF1831+Y1831*AE1831+Z1831*AF1834+AA1831*AE1834)</f>
        <v>22.710249678722644</v>
      </c>
      <c r="AM1831" s="18">
        <v>1</v>
      </c>
      <c r="AN1831" s="25">
        <v>0</v>
      </c>
      <c r="AO1831" s="14">
        <v>0</v>
      </c>
      <c r="AP1831" s="24">
        <v>0</v>
      </c>
      <c r="AR1831" s="1">
        <f t="shared" ref="AR1831" si="10596">AH1831*AM1831+AJ1831*AM1834-AI1831*AN1831-AK1831*AN1834</f>
        <v>5.5137682563537362</v>
      </c>
      <c r="AS1831" s="9">
        <f t="shared" ref="AS1831" si="10597">(AH1831*AN1831+AI1831*AM1831+AJ1831*AN1834+AK1831*AM1834)</f>
        <v>22.710249678722644</v>
      </c>
      <c r="AT1831" s="2">
        <f t="shared" ref="AT1831" si="10598">AH1831*AO1831+AJ1831*AO1834-AI1831*AP1831-AK1831*AP1834</f>
        <v>0</v>
      </c>
      <c r="AU1831" s="8">
        <f t="shared" ref="AU1831" si="10599">(AH1831*AP1831+AI1831*AO1831+AJ1831*AP1834+AK1831*AO1834)</f>
        <v>22.710249678722644</v>
      </c>
      <c r="AW1831" s="30">
        <f t="shared" ref="AW1831" si="10600">20*LOG(((1+$AN$9)/$AN$9)/((AR1831+AR1834)^2+(AS1831+AS1834)^2)^0.5)</f>
        <v>-33.882602770112761</v>
      </c>
      <c r="AY1831" s="137">
        <f t="shared" ref="AY1831" si="10601">((AR1831^2+AS1831^2)^0.5)/((AR1834^2+AS1834^2)^0.5)</f>
        <v>0.24323408082669384</v>
      </c>
      <c r="AZ1831" s="13"/>
      <c r="BA1831" s="36"/>
      <c r="BB1831" s="36"/>
      <c r="BC1831" s="36"/>
      <c r="BD1831" s="36"/>
    </row>
    <row r="1832" spans="2:56" ht="18.600000000000001" customHeight="1" thickBot="1">
      <c r="D1832" s="3"/>
      <c r="G1832" s="4"/>
      <c r="I1832" s="3"/>
      <c r="L1832" s="4"/>
      <c r="N1832" s="3"/>
      <c r="Q1832" s="4"/>
      <c r="S1832" s="3"/>
      <c r="V1832" s="4"/>
      <c r="X1832" s="3"/>
      <c r="AA1832" s="4"/>
      <c r="AC1832" s="3"/>
      <c r="AF1832" s="4"/>
      <c r="AH1832" s="3"/>
      <c r="AK1832" s="4"/>
      <c r="AM1832" s="18"/>
      <c r="AN1832" s="14"/>
      <c r="AO1832" s="14"/>
      <c r="AP1832" s="19"/>
      <c r="AR1832" s="3"/>
      <c r="AU1832" s="4"/>
      <c r="AY1832" s="138"/>
      <c r="AZ1832" s="13"/>
      <c r="BA1832" s="36"/>
      <c r="BB1832" s="36"/>
      <c r="BC1832" s="36"/>
      <c r="BD1832" s="36"/>
    </row>
    <row r="1833" spans="2:56" ht="18.600000000000001" customHeight="1" thickBot="1">
      <c r="D1833" s="216" t="s">
        <v>87</v>
      </c>
      <c r="E1833" s="217"/>
      <c r="F1833" s="218" t="s">
        <v>88</v>
      </c>
      <c r="G1833" s="219"/>
      <c r="H1833" s="207"/>
      <c r="I1833" s="216" t="s">
        <v>89</v>
      </c>
      <c r="J1833" s="217"/>
      <c r="K1833" s="218" t="s">
        <v>90</v>
      </c>
      <c r="L1833" s="219"/>
      <c r="N1833" s="208" t="s">
        <v>7</v>
      </c>
      <c r="O1833" s="209"/>
      <c r="P1833" s="210" t="s">
        <v>8</v>
      </c>
      <c r="Q1833" s="211"/>
      <c r="S1833" s="216" t="s">
        <v>91</v>
      </c>
      <c r="T1833" s="217"/>
      <c r="U1833" s="218" t="s">
        <v>92</v>
      </c>
      <c r="V1833" s="219"/>
      <c r="W1833" s="22"/>
      <c r="X1833" s="208" t="s">
        <v>93</v>
      </c>
      <c r="Y1833" s="209"/>
      <c r="Z1833" s="210" t="s">
        <v>94</v>
      </c>
      <c r="AA1833" s="211"/>
      <c r="AB1833" s="22"/>
      <c r="AC1833" s="216" t="s">
        <v>3</v>
      </c>
      <c r="AD1833" s="217"/>
      <c r="AE1833" s="218" t="s">
        <v>2</v>
      </c>
      <c r="AF1833" s="219"/>
      <c r="AG1833" s="22"/>
      <c r="AH1833" s="208" t="s">
        <v>95</v>
      </c>
      <c r="AI1833" s="209"/>
      <c r="AJ1833" s="210" t="s">
        <v>96</v>
      </c>
      <c r="AK1833" s="211"/>
      <c r="AL1833" s="22"/>
      <c r="AM1833" s="216" t="s">
        <v>97</v>
      </c>
      <c r="AN1833" s="217"/>
      <c r="AO1833" s="218" t="s">
        <v>98</v>
      </c>
      <c r="AP1833" s="219"/>
      <c r="AR1833" s="208" t="s">
        <v>99</v>
      </c>
      <c r="AS1833" s="209"/>
      <c r="AT1833" s="210" t="s">
        <v>100</v>
      </c>
      <c r="AU1833" s="211"/>
      <c r="AW1833" s="48" t="s">
        <v>10</v>
      </c>
      <c r="AY1833" s="139" t="s">
        <v>47</v>
      </c>
      <c r="AZ1833" s="13"/>
      <c r="BA1833" s="36"/>
      <c r="BB1833" s="36"/>
      <c r="BC1833" s="36"/>
      <c r="BD1833" s="36"/>
    </row>
    <row r="1834" spans="2:56" ht="18.600000000000001" customHeight="1" thickTop="1" thickBot="1">
      <c r="D1834" s="1">
        <v>0</v>
      </c>
      <c r="E1834" s="8">
        <f t="shared" ref="E1834" si="10602">$E$9*$B1831</f>
        <v>2.9695604000000002</v>
      </c>
      <c r="F1834" s="2">
        <v>1</v>
      </c>
      <c r="G1834" s="8">
        <v>0</v>
      </c>
      <c r="I1834" s="1">
        <v>0</v>
      </c>
      <c r="J1834" s="9">
        <v>0</v>
      </c>
      <c r="K1834" s="2">
        <v>1</v>
      </c>
      <c r="L1834" s="8">
        <v>0</v>
      </c>
      <c r="N1834" s="1">
        <f t="shared" ref="N1834" si="10603">D1834*I1831+F1834*I1834-E1834*J1831-G1834*J1834</f>
        <v>0</v>
      </c>
      <c r="O1834" s="9">
        <f t="shared" ref="O1834" si="10604">(D1834*J1831+E1834*I1831+F1834*J1834+G1834*I1834)</f>
        <v>2.9695604000000002</v>
      </c>
      <c r="P1834" s="2">
        <f t="shared" ref="P1834" si="10605">D1834*K1831+F1834*K1834-E1834*L1831-G1834*L1834</f>
        <v>3.11528881290528</v>
      </c>
      <c r="Q1834" s="8">
        <f t="shared" ref="Q1834" si="10606">(D1834*L1831+E1834*K1831+F1834*L1834+G1834*K1834)</f>
        <v>0</v>
      </c>
      <c r="S1834" s="1">
        <v>0</v>
      </c>
      <c r="T1834" s="8">
        <f t="shared" ref="T1834" si="10607">$T$9*$B1831</f>
        <v>6.3366796000000001</v>
      </c>
      <c r="U1834" s="2">
        <v>1</v>
      </c>
      <c r="V1834" s="8">
        <v>0</v>
      </c>
      <c r="X1834" s="1">
        <f t="shared" ref="X1834" si="10608">N1834*S1831+P1834*S1834-O1834*T1831-Q1834*T1834</f>
        <v>0</v>
      </c>
      <c r="Y1834" s="9">
        <f t="shared" ref="Y1834" si="10609">(N1834*T1831+O1834*S1831+P1834*T1834+Q1834*S1834)</f>
        <v>22.710147468845104</v>
      </c>
      <c r="Z1834" s="2">
        <f t="shared" ref="Z1834" si="10610">N1834*U1831+P1834*U1834-O1834*V1831-Q1834*V1834</f>
        <v>3.11528881290528</v>
      </c>
      <c r="AA1834" s="8">
        <f t="shared" ref="AA1834" si="10611">(N1834*V1831+O1834*U1831+P1834*V1834+Q1834*U1834)</f>
        <v>0</v>
      </c>
      <c r="AB1834" s="22"/>
      <c r="AC1834" s="1">
        <v>0</v>
      </c>
      <c r="AD1834" s="9">
        <v>0</v>
      </c>
      <c r="AE1834" s="2">
        <v>1</v>
      </c>
      <c r="AF1834" s="8">
        <v>0</v>
      </c>
      <c r="AH1834" s="1">
        <f t="shared" ref="AH1834" si="10612">X1834*AC1831+Z1834*AC1834-Y1834*AD1831-AA1834*AD1834</f>
        <v>0</v>
      </c>
      <c r="AI1834" s="9">
        <f t="shared" ref="AI1834" si="10613">(X1834*AD1831+Y1834*AC1831+Z1834*AD1834+AA1834*AC1834)</f>
        <v>22.710147468845104</v>
      </c>
      <c r="AJ1834" s="2">
        <f t="shared" ref="AJ1834" si="10614">X1834*AE1831+Z1834*AE1834-Y1834*AF1831-AA1834*AF1834</f>
        <v>-93.357771913049248</v>
      </c>
      <c r="AK1834" s="8">
        <f t="shared" ref="AK1834" si="10615">(X1834*AF1831+Y1834*AE1831+Z1834*AF1834+AA1834*AE1834)</f>
        <v>0</v>
      </c>
      <c r="AM1834" s="20">
        <f t="shared" ref="AM1834" si="10616">1/$AN$9</f>
        <v>1</v>
      </c>
      <c r="AN1834" s="27">
        <v>0</v>
      </c>
      <c r="AO1834" s="21">
        <v>1</v>
      </c>
      <c r="AP1834" s="26">
        <v>0</v>
      </c>
      <c r="AR1834" s="1">
        <f t="shared" ref="AR1834" si="10617">AH1834*AM1831+AJ1834*AM1834-AI1834*AN1831-AK1834*AN1834</f>
        <v>-93.357771913049248</v>
      </c>
      <c r="AS1834" s="9">
        <f t="shared" ref="AS1834" si="10618">(AH1834*AN1831+AI1834*AM1831+AJ1834*AN1834+AK1834*AM1834)</f>
        <v>22.710147468845104</v>
      </c>
      <c r="AT1834" s="2">
        <f t="shared" ref="AT1834" si="10619">AH1834*AO1831+AJ1834*AO1834-AI1834*AP1831-AK1834*AP1834</f>
        <v>-93.357771913049248</v>
      </c>
      <c r="AU1834" s="8">
        <f t="shared" ref="AU1834" si="10620">(AH1834*AP1831+AI1834*AO1831+AJ1834*AP1834+AK1834*AO1834)</f>
        <v>0</v>
      </c>
      <c r="AW1834" s="49">
        <f t="shared" ref="AW1834" si="10621">(180/PI())*ATAN(-1*(AS1831/AR1831))</f>
        <v>-76.353340563360021</v>
      </c>
      <c r="AY1834" s="140">
        <f t="shared" ref="AY1834" si="10622">20*LOG(((1-(10^(AW1831/20)^2)*(1-((1-AY1831)/(1+AY1831))^2))^0.5))</f>
        <v>-1.1183005840768605E-3</v>
      </c>
      <c r="AZ1834" s="13"/>
      <c r="BA1834" s="36"/>
      <c r="BB1834" s="36"/>
      <c r="BC1834" s="36"/>
      <c r="BD1834" s="36"/>
    </row>
    <row r="1835" spans="2:56" ht="18.600000000000001" customHeight="1">
      <c r="AY1835" s="37"/>
    </row>
    <row r="1836" spans="2:56" ht="18.600000000000001" customHeight="1" thickBot="1">
      <c r="D1836" s="22" t="s">
        <v>60</v>
      </c>
      <c r="E1836" s="22"/>
      <c r="F1836" s="22"/>
      <c r="G1836" s="22"/>
      <c r="H1836" s="22"/>
      <c r="I1836" s="22" t="s">
        <v>61</v>
      </c>
      <c r="J1836" s="22"/>
      <c r="K1836" s="22"/>
      <c r="L1836" s="22"/>
      <c r="M1836" s="23"/>
      <c r="N1836" s="23"/>
      <c r="O1836" s="28" t="s">
        <v>62</v>
      </c>
      <c r="P1836" s="23"/>
      <c r="Q1836" s="23"/>
      <c r="R1836" s="23"/>
      <c r="S1836" s="22"/>
      <c r="T1836" s="22" t="s">
        <v>63</v>
      </c>
      <c r="U1836" s="23"/>
      <c r="V1836" s="23"/>
      <c r="W1836" s="23"/>
      <c r="X1836" s="23"/>
      <c r="Y1836" s="28" t="s">
        <v>64</v>
      </c>
      <c r="Z1836" s="23"/>
      <c r="AA1836" s="23"/>
      <c r="AB1836" s="23"/>
      <c r="AC1836" s="28" t="s">
        <v>65</v>
      </c>
      <c r="AD1836" s="22"/>
      <c r="AE1836" s="22"/>
      <c r="AF1836" s="22"/>
      <c r="AG1836" s="22"/>
      <c r="AH1836" s="23"/>
      <c r="AI1836" s="28" t="s">
        <v>66</v>
      </c>
      <c r="AJ1836" s="23"/>
      <c r="AK1836" s="23"/>
      <c r="AL1836" s="22"/>
      <c r="AM1836" s="28" t="s">
        <v>67</v>
      </c>
      <c r="AN1836" s="22"/>
      <c r="AO1836" s="23"/>
      <c r="AP1836" s="23"/>
      <c r="AQ1836" s="23"/>
      <c r="AR1836" s="23"/>
      <c r="AS1836" s="28" t="s">
        <v>68</v>
      </c>
      <c r="AT1836" s="23"/>
      <c r="AU1836" s="23"/>
    </row>
    <row r="1837" spans="2:56" ht="18.600000000000001" customHeight="1" thickBot="1">
      <c r="B1837" s="11"/>
      <c r="D1837" s="212" t="s">
        <v>69</v>
      </c>
      <c r="E1837" s="213"/>
      <c r="F1837" s="214" t="s">
        <v>70</v>
      </c>
      <c r="G1837" s="215"/>
      <c r="H1837" s="207"/>
      <c r="I1837" s="212" t="s">
        <v>71</v>
      </c>
      <c r="J1837" s="213"/>
      <c r="K1837" s="214" t="s">
        <v>72</v>
      </c>
      <c r="L1837" s="215"/>
      <c r="M1837" s="23"/>
      <c r="N1837" s="208" t="s">
        <v>73</v>
      </c>
      <c r="O1837" s="209"/>
      <c r="P1837" s="210" t="s">
        <v>74</v>
      </c>
      <c r="Q1837" s="211"/>
      <c r="R1837" s="23"/>
      <c r="S1837" s="212" t="s">
        <v>75</v>
      </c>
      <c r="T1837" s="213"/>
      <c r="U1837" s="214" t="s">
        <v>76</v>
      </c>
      <c r="V1837" s="215"/>
      <c r="W1837" s="22"/>
      <c r="X1837" s="208" t="s">
        <v>77</v>
      </c>
      <c r="Y1837" s="209"/>
      <c r="Z1837" s="210" t="s">
        <v>78</v>
      </c>
      <c r="AA1837" s="211"/>
      <c r="AB1837" s="22"/>
      <c r="AC1837" s="212" t="s">
        <v>79</v>
      </c>
      <c r="AD1837" s="213"/>
      <c r="AE1837" s="214" t="s">
        <v>80</v>
      </c>
      <c r="AF1837" s="215"/>
      <c r="AG1837" s="22"/>
      <c r="AH1837" s="208" t="s">
        <v>81</v>
      </c>
      <c r="AI1837" s="209"/>
      <c r="AJ1837" s="210" t="s">
        <v>82</v>
      </c>
      <c r="AK1837" s="211"/>
      <c r="AL1837" s="22"/>
      <c r="AM1837" s="212" t="s">
        <v>83</v>
      </c>
      <c r="AN1837" s="213"/>
      <c r="AO1837" s="214" t="s">
        <v>84</v>
      </c>
      <c r="AP1837" s="215"/>
      <c r="AQ1837" s="23"/>
      <c r="AR1837" s="208" t="s">
        <v>85</v>
      </c>
      <c r="AS1837" s="209"/>
      <c r="AT1837" s="210" t="s">
        <v>86</v>
      </c>
      <c r="AU1837" s="211"/>
      <c r="AW1837" s="29" t="s">
        <v>4</v>
      </c>
      <c r="AY1837" s="136" t="s">
        <v>46</v>
      </c>
      <c r="AZ1837" s="13"/>
      <c r="BA1837" s="36"/>
      <c r="BB1837" s="36"/>
      <c r="BC1837" s="36"/>
      <c r="BD1837" s="36"/>
    </row>
    <row r="1838" spans="2:56" ht="18.600000000000001" customHeight="1" thickTop="1" thickBot="1">
      <c r="B1838" s="40">
        <v>5.26</v>
      </c>
      <c r="D1838" s="1">
        <v>1</v>
      </c>
      <c r="E1838" s="7">
        <v>0</v>
      </c>
      <c r="F1838" s="2">
        <v>0</v>
      </c>
      <c r="G1838" s="8">
        <v>0</v>
      </c>
      <c r="I1838" s="1">
        <v>1</v>
      </c>
      <c r="J1838" s="9">
        <v>0</v>
      </c>
      <c r="K1838" s="2">
        <v>0</v>
      </c>
      <c r="L1838" s="9">
        <f t="shared" ref="L1838" si="10623">IF(0=(1-$J$9*$K$9*$B1838^2),10^14,$B1838*$K$9/(1-$J$9*$K$9*$B1838^2))</f>
        <v>-0.70885775234017079</v>
      </c>
      <c r="N1838" s="1">
        <f t="shared" ref="N1838" si="10624">D1838*I1838+F1838*I1841-E1838*J1838-G1838*J1841</f>
        <v>1</v>
      </c>
      <c r="O1838" s="9">
        <f t="shared" ref="O1838" si="10625">(D1838*J1838+E1838*I1838+F1838*J1841+G1838*I1841)</f>
        <v>0</v>
      </c>
      <c r="P1838" s="2">
        <f t="shared" ref="P1838" si="10626">D1838*K1838+F1838*K1841-E1838*L1838-G1838*L1841</f>
        <v>0</v>
      </c>
      <c r="Q1838" s="8">
        <f t="shared" ref="Q1838" si="10627">(D1838*L1838+E1838*K1838+F1838*L1841+G1838*K1841)</f>
        <v>-0.70885775234017079</v>
      </c>
      <c r="S1838" s="1">
        <v>1</v>
      </c>
      <c r="T1838" s="7">
        <v>0</v>
      </c>
      <c r="U1838" s="2">
        <v>0</v>
      </c>
      <c r="V1838" s="8">
        <v>0</v>
      </c>
      <c r="X1838" s="1">
        <f t="shared" ref="X1838" si="10628">N1838*S1838+P1838*S1841-O1838*T1838-Q1838*T1841</f>
        <v>5.5089487503823609</v>
      </c>
      <c r="Y1838" s="9">
        <f t="shared" ref="Y1838" si="10629">(N1838*T1838+O1838*S1838+P1838*T1841+Q1838*S1841)</f>
        <v>0</v>
      </c>
      <c r="Z1838" s="2">
        <f t="shared" ref="Z1838" si="10630">N1838*U1838+P1838*U1841-O1838*V1838-Q1838*V1841</f>
        <v>0</v>
      </c>
      <c r="AA1838" s="8">
        <f t="shared" ref="AA1838" si="10631">(N1838*V1838+O1838*U1838+P1838*V1841+Q1838*U1841)</f>
        <v>-0.70885775234017079</v>
      </c>
      <c r="AB1838" s="22"/>
      <c r="AC1838" s="1">
        <v>1</v>
      </c>
      <c r="AD1838" s="9">
        <v>0</v>
      </c>
      <c r="AE1838" s="2">
        <v>0</v>
      </c>
      <c r="AF1838" s="9">
        <f t="shared" ref="AF1838" si="10632">$B1838*$AE$9</f>
        <v>4.2642293999999996</v>
      </c>
      <c r="AH1838" s="1">
        <f t="shared" ref="AH1838" si="10633">X1838*AC1838+Z1838*AC1841-Y1838*AD1838-AA1838*AD1841</f>
        <v>5.5089487503823609</v>
      </c>
      <c r="AI1838" s="9">
        <f t="shared" ref="AI1838" si="10634">(X1838*AD1838+Y1838*AC1838+Z1838*AD1841+AA1838*AC1841)</f>
        <v>0</v>
      </c>
      <c r="AJ1838" s="2">
        <f t="shared" ref="AJ1838" si="10635">X1838*AE1838+Z1838*AE1841-Y1838*AF1838-AA1838*AF1841</f>
        <v>0</v>
      </c>
      <c r="AK1838" s="8">
        <f t="shared" ref="AK1838" si="10636">(X1838*AF1838+Y1838*AE1838+Z1838*AF1841+AA1838*AE1841)</f>
        <v>22.78256347213355</v>
      </c>
      <c r="AM1838" s="18">
        <v>1</v>
      </c>
      <c r="AN1838" s="25">
        <v>0</v>
      </c>
      <c r="AO1838" s="14">
        <v>0</v>
      </c>
      <c r="AP1838" s="24">
        <v>0</v>
      </c>
      <c r="AR1838" s="1">
        <f t="shared" ref="AR1838" si="10637">AH1838*AM1838+AJ1838*AM1841-AI1838*AN1838-AK1838*AN1841</f>
        <v>5.5089487503823609</v>
      </c>
      <c r="AS1838" s="9">
        <f t="shared" ref="AS1838" si="10638">(AH1838*AN1838+AI1838*AM1838+AJ1838*AN1841+AK1838*AM1841)</f>
        <v>22.78256347213355</v>
      </c>
      <c r="AT1838" s="2">
        <f t="shared" ref="AT1838" si="10639">AH1838*AO1838+AJ1838*AO1841-AI1838*AP1838-AK1838*AP1841</f>
        <v>0</v>
      </c>
      <c r="AU1838" s="8">
        <f t="shared" ref="AU1838" si="10640">(AH1838*AP1838+AI1838*AO1838+AJ1838*AP1841+AK1838*AO1841)</f>
        <v>22.78256347213355</v>
      </c>
      <c r="AW1838" s="30">
        <f t="shared" ref="AW1838" si="10641">20*LOG(((1+$AN$9)/$AN$9)/((AR1838+AR1841)^2+(AS1838+AS1841)^2)^0.5)</f>
        <v>-33.941590552693356</v>
      </c>
      <c r="AY1838" s="137">
        <f t="shared" ref="AY1838" si="10642">((AR1838^2+AS1838^2)^0.5)/((AR1841^2+AS1841^2)^0.5)</f>
        <v>0.24224748469542545</v>
      </c>
      <c r="AZ1838" s="13"/>
      <c r="BA1838" s="36"/>
      <c r="BB1838" s="36"/>
      <c r="BC1838" s="36"/>
      <c r="BD1838" s="36"/>
    </row>
    <row r="1839" spans="2:56" ht="18.600000000000001" customHeight="1" thickBot="1">
      <c r="D1839" s="3"/>
      <c r="G1839" s="4"/>
      <c r="I1839" s="3"/>
      <c r="L1839" s="4"/>
      <c r="N1839" s="3"/>
      <c r="Q1839" s="4"/>
      <c r="S1839" s="3"/>
      <c r="V1839" s="4"/>
      <c r="X1839" s="3"/>
      <c r="AA1839" s="4"/>
      <c r="AC1839" s="3"/>
      <c r="AF1839" s="4"/>
      <c r="AH1839" s="3"/>
      <c r="AK1839" s="4"/>
      <c r="AM1839" s="18"/>
      <c r="AN1839" s="14"/>
      <c r="AO1839" s="14"/>
      <c r="AP1839" s="19"/>
      <c r="AR1839" s="3"/>
      <c r="AU1839" s="4"/>
      <c r="AY1839" s="138"/>
      <c r="AZ1839" s="13"/>
      <c r="BA1839" s="36"/>
      <c r="BB1839" s="36"/>
      <c r="BC1839" s="36"/>
      <c r="BD1839" s="36"/>
    </row>
    <row r="1840" spans="2:56" ht="18.600000000000001" customHeight="1" thickBot="1">
      <c r="D1840" s="216" t="s">
        <v>87</v>
      </c>
      <c r="E1840" s="217"/>
      <c r="F1840" s="218" t="s">
        <v>88</v>
      </c>
      <c r="G1840" s="219"/>
      <c r="H1840" s="207"/>
      <c r="I1840" s="216" t="s">
        <v>89</v>
      </c>
      <c r="J1840" s="217"/>
      <c r="K1840" s="218" t="s">
        <v>90</v>
      </c>
      <c r="L1840" s="219"/>
      <c r="N1840" s="208" t="s">
        <v>7</v>
      </c>
      <c r="O1840" s="209"/>
      <c r="P1840" s="210" t="s">
        <v>8</v>
      </c>
      <c r="Q1840" s="211"/>
      <c r="S1840" s="216" t="s">
        <v>91</v>
      </c>
      <c r="T1840" s="217"/>
      <c r="U1840" s="218" t="s">
        <v>92</v>
      </c>
      <c r="V1840" s="219"/>
      <c r="W1840" s="22"/>
      <c r="X1840" s="208" t="s">
        <v>93</v>
      </c>
      <c r="Y1840" s="209"/>
      <c r="Z1840" s="210" t="s">
        <v>94</v>
      </c>
      <c r="AA1840" s="211"/>
      <c r="AB1840" s="22"/>
      <c r="AC1840" s="216" t="s">
        <v>3</v>
      </c>
      <c r="AD1840" s="217"/>
      <c r="AE1840" s="218" t="s">
        <v>2</v>
      </c>
      <c r="AF1840" s="219"/>
      <c r="AG1840" s="22"/>
      <c r="AH1840" s="208" t="s">
        <v>95</v>
      </c>
      <c r="AI1840" s="209"/>
      <c r="AJ1840" s="210" t="s">
        <v>96</v>
      </c>
      <c r="AK1840" s="211"/>
      <c r="AL1840" s="22"/>
      <c r="AM1840" s="216" t="s">
        <v>97</v>
      </c>
      <c r="AN1840" s="217"/>
      <c r="AO1840" s="218" t="s">
        <v>98</v>
      </c>
      <c r="AP1840" s="219"/>
      <c r="AR1840" s="208" t="s">
        <v>99</v>
      </c>
      <c r="AS1840" s="209"/>
      <c r="AT1840" s="210" t="s">
        <v>100</v>
      </c>
      <c r="AU1840" s="211"/>
      <c r="AW1840" s="48" t="s">
        <v>10</v>
      </c>
      <c r="AY1840" s="139" t="s">
        <v>47</v>
      </c>
      <c r="AZ1840" s="13"/>
      <c r="BA1840" s="36"/>
      <c r="BB1840" s="36"/>
      <c r="BC1840" s="36"/>
      <c r="BD1840" s="36"/>
    </row>
    <row r="1841" spans="2:56" ht="18.600000000000001" customHeight="1" thickTop="1" thickBot="1">
      <c r="D1841" s="1">
        <v>0</v>
      </c>
      <c r="E1841" s="8">
        <f t="shared" ref="E1841" si="10643">$E$9*$B1838</f>
        <v>2.9808946000000001</v>
      </c>
      <c r="F1841" s="2">
        <v>1</v>
      </c>
      <c r="G1841" s="8">
        <v>0</v>
      </c>
      <c r="I1841" s="1">
        <v>0</v>
      </c>
      <c r="J1841" s="9">
        <v>0</v>
      </c>
      <c r="K1841" s="2">
        <v>1</v>
      </c>
      <c r="L1841" s="8">
        <v>0</v>
      </c>
      <c r="N1841" s="1">
        <f t="shared" ref="N1841" si="10644">D1841*I1838+F1841*I1841-E1841*J1838-G1841*J1841</f>
        <v>0</v>
      </c>
      <c r="O1841" s="9">
        <f t="shared" ref="O1841" si="10645">(D1841*J1838+E1841*I1838+F1841*J1841+G1841*I1841)</f>
        <v>2.9808946000000001</v>
      </c>
      <c r="P1841" s="2">
        <f t="shared" ref="P1841" si="10646">D1841*K1838+F1841*K1841-E1841*L1838-G1841*L1841</f>
        <v>3.1130302461189525</v>
      </c>
      <c r="Q1841" s="8">
        <f t="shared" ref="Q1841" si="10647">(D1841*L1838+E1841*K1838+F1841*L1841+G1841*K1841)</f>
        <v>0</v>
      </c>
      <c r="S1841" s="1">
        <v>0</v>
      </c>
      <c r="T1841" s="8">
        <f t="shared" ref="T1841" si="10648">$T$9*$B1838</f>
        <v>6.3608653999999998</v>
      </c>
      <c r="U1841" s="2">
        <v>1</v>
      </c>
      <c r="V1841" s="8">
        <v>0</v>
      </c>
      <c r="X1841" s="1">
        <f t="shared" ref="X1841" si="10649">N1841*S1838+P1841*S1841-O1841*T1838-Q1841*T1841</f>
        <v>0</v>
      </c>
      <c r="Y1841" s="9">
        <f t="shared" ref="Y1841" si="10650">(N1841*T1838+O1841*S1838+P1841*T1841+Q1841*S1841)</f>
        <v>22.782460981691528</v>
      </c>
      <c r="Z1841" s="2">
        <f t="shared" ref="Z1841" si="10651">N1841*U1838+P1841*U1841-O1841*V1838-Q1841*V1841</f>
        <v>3.1130302461189525</v>
      </c>
      <c r="AA1841" s="8">
        <f t="shared" ref="AA1841" si="10652">(N1841*V1838+O1841*U1838+P1841*V1841+Q1841*U1841)</f>
        <v>0</v>
      </c>
      <c r="AB1841" s="22"/>
      <c r="AC1841" s="1">
        <v>0</v>
      </c>
      <c r="AD1841" s="9">
        <v>0</v>
      </c>
      <c r="AE1841" s="2">
        <v>1</v>
      </c>
      <c r="AF1841" s="8">
        <v>0</v>
      </c>
      <c r="AH1841" s="1">
        <f t="shared" ref="AH1841" si="10653">X1841*AC1838+Z1841*AC1841-Y1841*AD1838-AA1841*AD1841</f>
        <v>0</v>
      </c>
      <c r="AI1841" s="9">
        <f t="shared" ref="AI1841" si="10654">(X1841*AD1838+Y1841*AC1838+Z1841*AD1841+AA1841*AC1841)</f>
        <v>22.782460981691528</v>
      </c>
      <c r="AJ1841" s="2">
        <f t="shared" ref="AJ1841" si="10655">X1841*AE1838+Z1841*AE1841-Y1841*AF1838-AA1841*AF1841</f>
        <v>-94.036609676362914</v>
      </c>
      <c r="AK1841" s="8">
        <f t="shared" ref="AK1841" si="10656">(X1841*AF1838+Y1841*AE1838+Z1841*AF1841+AA1841*AE1841)</f>
        <v>0</v>
      </c>
      <c r="AM1841" s="20">
        <f t="shared" ref="AM1841" si="10657">1/$AN$9</f>
        <v>1</v>
      </c>
      <c r="AN1841" s="27">
        <v>0</v>
      </c>
      <c r="AO1841" s="21">
        <v>1</v>
      </c>
      <c r="AP1841" s="26">
        <v>0</v>
      </c>
      <c r="AR1841" s="1">
        <f t="shared" ref="AR1841" si="10658">AH1841*AM1838+AJ1841*AM1841-AI1841*AN1838-AK1841*AN1841</f>
        <v>-94.036609676362914</v>
      </c>
      <c r="AS1841" s="9">
        <f t="shared" ref="AS1841" si="10659">(AH1841*AN1838+AI1841*AM1838+AJ1841*AN1841+AK1841*AM1841)</f>
        <v>22.782460981691528</v>
      </c>
      <c r="AT1841" s="2">
        <f t="shared" ref="AT1841" si="10660">AH1841*AO1838+AJ1841*AO1841-AI1841*AP1838-AK1841*AP1841</f>
        <v>-94.036609676362914</v>
      </c>
      <c r="AU1841" s="8">
        <f t="shared" ref="AU1841" si="10661">(AH1841*AP1838+AI1841*AO1838+AJ1841*AP1841+AK1841*AO1841)</f>
        <v>0</v>
      </c>
      <c r="AW1841" s="49">
        <f t="shared" ref="AW1841" si="10662">(180/PI())*ATAN(-1*(AS1838/AR1838))</f>
        <v>-76.406494353453908</v>
      </c>
      <c r="AY1841" s="140">
        <f t="shared" ref="AY1841" si="10663">20*LOG(((1-(10^(AW1838/20)^2)*(1-((1-AY1838)/(1+AY1838))^2))^0.5))</f>
        <v>-1.1004828898761091E-3</v>
      </c>
      <c r="AZ1841" s="13"/>
      <c r="BA1841" s="36"/>
      <c r="BB1841" s="36"/>
      <c r="BC1841" s="36"/>
      <c r="BD1841" s="36"/>
    </row>
    <row r="1842" spans="2:56" ht="18.600000000000001" customHeight="1">
      <c r="AY1842" s="37"/>
    </row>
    <row r="1843" spans="2:56" ht="18.600000000000001" customHeight="1" thickBot="1">
      <c r="D1843" s="22" t="s">
        <v>60</v>
      </c>
      <c r="E1843" s="22"/>
      <c r="F1843" s="22"/>
      <c r="G1843" s="22"/>
      <c r="H1843" s="22"/>
      <c r="I1843" s="22" t="s">
        <v>61</v>
      </c>
      <c r="J1843" s="22"/>
      <c r="K1843" s="22"/>
      <c r="L1843" s="22"/>
      <c r="M1843" s="23"/>
      <c r="N1843" s="23"/>
      <c r="O1843" s="28" t="s">
        <v>62</v>
      </c>
      <c r="P1843" s="23"/>
      <c r="Q1843" s="23"/>
      <c r="R1843" s="23"/>
      <c r="S1843" s="22"/>
      <c r="T1843" s="22" t="s">
        <v>63</v>
      </c>
      <c r="U1843" s="23"/>
      <c r="V1843" s="23"/>
      <c r="W1843" s="23"/>
      <c r="X1843" s="23"/>
      <c r="Y1843" s="28" t="s">
        <v>64</v>
      </c>
      <c r="Z1843" s="23"/>
      <c r="AA1843" s="23"/>
      <c r="AB1843" s="23"/>
      <c r="AC1843" s="28" t="s">
        <v>65</v>
      </c>
      <c r="AD1843" s="22"/>
      <c r="AE1843" s="22"/>
      <c r="AF1843" s="22"/>
      <c r="AG1843" s="22"/>
      <c r="AH1843" s="23"/>
      <c r="AI1843" s="28" t="s">
        <v>66</v>
      </c>
      <c r="AJ1843" s="23"/>
      <c r="AK1843" s="23"/>
      <c r="AL1843" s="22"/>
      <c r="AM1843" s="28" t="s">
        <v>67</v>
      </c>
      <c r="AN1843" s="22"/>
      <c r="AO1843" s="23"/>
      <c r="AP1843" s="23"/>
      <c r="AQ1843" s="23"/>
      <c r="AR1843" s="23"/>
      <c r="AS1843" s="28" t="s">
        <v>68</v>
      </c>
      <c r="AT1843" s="23"/>
      <c r="AU1843" s="23"/>
    </row>
    <row r="1844" spans="2:56" ht="18.600000000000001" customHeight="1" thickBot="1">
      <c r="B1844" s="11"/>
      <c r="D1844" s="212" t="s">
        <v>69</v>
      </c>
      <c r="E1844" s="213"/>
      <c r="F1844" s="214" t="s">
        <v>70</v>
      </c>
      <c r="G1844" s="215"/>
      <c r="H1844" s="207"/>
      <c r="I1844" s="212" t="s">
        <v>71</v>
      </c>
      <c r="J1844" s="213"/>
      <c r="K1844" s="214" t="s">
        <v>72</v>
      </c>
      <c r="L1844" s="215"/>
      <c r="M1844" s="23"/>
      <c r="N1844" s="208" t="s">
        <v>73</v>
      </c>
      <c r="O1844" s="209"/>
      <c r="P1844" s="210" t="s">
        <v>74</v>
      </c>
      <c r="Q1844" s="211"/>
      <c r="R1844" s="23"/>
      <c r="S1844" s="212" t="s">
        <v>75</v>
      </c>
      <c r="T1844" s="213"/>
      <c r="U1844" s="214" t="s">
        <v>76</v>
      </c>
      <c r="V1844" s="215"/>
      <c r="W1844" s="22"/>
      <c r="X1844" s="208" t="s">
        <v>77</v>
      </c>
      <c r="Y1844" s="209"/>
      <c r="Z1844" s="210" t="s">
        <v>78</v>
      </c>
      <c r="AA1844" s="211"/>
      <c r="AB1844" s="22"/>
      <c r="AC1844" s="212" t="s">
        <v>79</v>
      </c>
      <c r="AD1844" s="213"/>
      <c r="AE1844" s="214" t="s">
        <v>80</v>
      </c>
      <c r="AF1844" s="215"/>
      <c r="AG1844" s="22"/>
      <c r="AH1844" s="208" t="s">
        <v>81</v>
      </c>
      <c r="AI1844" s="209"/>
      <c r="AJ1844" s="210" t="s">
        <v>82</v>
      </c>
      <c r="AK1844" s="211"/>
      <c r="AL1844" s="22"/>
      <c r="AM1844" s="212" t="s">
        <v>83</v>
      </c>
      <c r="AN1844" s="213"/>
      <c r="AO1844" s="214" t="s">
        <v>84</v>
      </c>
      <c r="AP1844" s="215"/>
      <c r="AQ1844" s="23"/>
      <c r="AR1844" s="208" t="s">
        <v>85</v>
      </c>
      <c r="AS1844" s="209"/>
      <c r="AT1844" s="210" t="s">
        <v>86</v>
      </c>
      <c r="AU1844" s="211"/>
      <c r="AW1844" s="29" t="s">
        <v>4</v>
      </c>
      <c r="AY1844" s="136" t="s">
        <v>46</v>
      </c>
      <c r="AZ1844" s="13"/>
      <c r="BA1844" s="36"/>
      <c r="BB1844" s="36"/>
      <c r="BC1844" s="36"/>
      <c r="BD1844" s="36"/>
    </row>
    <row r="1845" spans="2:56" ht="18.600000000000001" customHeight="1" thickTop="1" thickBot="1">
      <c r="B1845" s="40">
        <v>5.28</v>
      </c>
      <c r="D1845" s="1">
        <v>1</v>
      </c>
      <c r="E1845" s="7">
        <v>0</v>
      </c>
      <c r="F1845" s="2">
        <v>0</v>
      </c>
      <c r="G1845" s="8">
        <v>0</v>
      </c>
      <c r="I1845" s="1">
        <v>1</v>
      </c>
      <c r="J1845" s="9">
        <v>0</v>
      </c>
      <c r="K1845" s="2">
        <v>0</v>
      </c>
      <c r="L1845" s="9">
        <f t="shared" ref="L1845" si="10664">IF(0=(1-$J$9*$K$9*$B1845^2),10^14,$B1845*$K$9/(1-$J$9*$K$9*$B1845^2))</f>
        <v>-0.70542801826451318</v>
      </c>
      <c r="N1845" s="1">
        <f t="shared" ref="N1845" si="10665">D1845*I1845+F1845*I1848-E1845*J1845-G1845*J1848</f>
        <v>1</v>
      </c>
      <c r="O1845" s="9">
        <f t="shared" ref="O1845" si="10666">(D1845*J1845+E1845*I1845+F1845*J1848+G1845*I1848)</f>
        <v>0</v>
      </c>
      <c r="P1845" s="2">
        <f t="shared" ref="P1845" si="10667">D1845*K1845+F1845*K1848-E1845*L1845-G1845*L1848</f>
        <v>0</v>
      </c>
      <c r="Q1845" s="8">
        <f t="shared" ref="Q1845" si="10668">(D1845*L1845+E1845*K1845+F1845*L1848+G1845*K1848)</f>
        <v>-0.70542801826451318</v>
      </c>
      <c r="S1845" s="1">
        <v>1</v>
      </c>
      <c r="T1845" s="7">
        <v>0</v>
      </c>
      <c r="U1845" s="2">
        <v>0</v>
      </c>
      <c r="V1845" s="8">
        <v>0</v>
      </c>
      <c r="X1845" s="1">
        <f t="shared" ref="X1845" si="10669">N1845*S1845+P1845*S1848-O1845*T1845-Q1845*T1848</f>
        <v>5.5041940145334518</v>
      </c>
      <c r="Y1845" s="9">
        <f t="shared" ref="Y1845" si="10670">(N1845*T1845+O1845*S1845+P1845*T1848+Q1845*S1848)</f>
        <v>0</v>
      </c>
      <c r="Z1845" s="2">
        <f t="shared" ref="Z1845" si="10671">N1845*U1845+P1845*U1848-O1845*V1845-Q1845*V1848</f>
        <v>0</v>
      </c>
      <c r="AA1845" s="8">
        <f t="shared" ref="AA1845" si="10672">(N1845*V1845+O1845*U1845+P1845*V1848+Q1845*U1848)</f>
        <v>-0.70542801826451318</v>
      </c>
      <c r="AB1845" s="22"/>
      <c r="AC1845" s="1">
        <v>1</v>
      </c>
      <c r="AD1845" s="9">
        <v>0</v>
      </c>
      <c r="AE1845" s="2">
        <v>0</v>
      </c>
      <c r="AF1845" s="9">
        <f t="shared" ref="AF1845" si="10673">$B1845*$AE$9</f>
        <v>4.2804432000000006</v>
      </c>
      <c r="AH1845" s="1">
        <f t="shared" ref="AH1845" si="10674">X1845*AC1845+Z1845*AC1848-Y1845*AD1845-AA1845*AD1848</f>
        <v>5.5041940145334518</v>
      </c>
      <c r="AI1845" s="9">
        <f t="shared" ref="AI1845" si="10675">(X1845*AD1845+Y1845*AC1845+Z1845*AD1848+AA1845*AC1848)</f>
        <v>0</v>
      </c>
      <c r="AJ1845" s="2">
        <f t="shared" ref="AJ1845" si="10676">X1845*AE1845+Z1845*AE1848-Y1845*AF1845-AA1845*AF1848</f>
        <v>0</v>
      </c>
      <c r="AK1845" s="8">
        <f t="shared" ref="AK1845" si="10677">(X1845*AF1845+Y1845*AE1845+Z1845*AF1848+AA1845*AE1848)</f>
        <v>22.854961822725905</v>
      </c>
      <c r="AM1845" s="18">
        <v>1</v>
      </c>
      <c r="AN1845" s="25">
        <v>0</v>
      </c>
      <c r="AO1845" s="14">
        <v>0</v>
      </c>
      <c r="AP1845" s="24">
        <v>0</v>
      </c>
      <c r="AR1845" s="1">
        <f t="shared" ref="AR1845" si="10678">AH1845*AM1845+AJ1845*AM1848-AI1845*AN1845-AK1845*AN1848</f>
        <v>5.5041940145334518</v>
      </c>
      <c r="AS1845" s="9">
        <f t="shared" ref="AS1845" si="10679">(AH1845*AN1845+AI1845*AM1845+AJ1845*AN1848+AK1845*AM1848)</f>
        <v>22.854961822725905</v>
      </c>
      <c r="AT1845" s="2">
        <f t="shared" ref="AT1845" si="10680">AH1845*AO1845+AJ1845*AO1848-AI1845*AP1845-AK1845*AP1848</f>
        <v>0</v>
      </c>
      <c r="AU1845" s="8">
        <f t="shared" ref="AU1845" si="10681">(AH1845*AP1845+AI1845*AO1845+AJ1845*AP1848+AK1845*AO1848)</f>
        <v>22.854961822725905</v>
      </c>
      <c r="AW1845" s="30">
        <f t="shared" ref="AW1845" si="10682">20*LOG(((1+$AN$9)/$AN$9)/((AR1845+AR1848)^2+(AS1845+AS1848)^2)^0.5)</f>
        <v>-34.000418084186599</v>
      </c>
      <c r="AY1845" s="137">
        <f t="shared" ref="AY1845" si="10683">((AR1845^2+AS1845^2)^0.5)/((AR1848^2+AS1848^2)^0.5)</f>
        <v>0.24126910153791689</v>
      </c>
      <c r="AZ1845" s="13"/>
      <c r="BA1845" s="36"/>
      <c r="BB1845" s="36"/>
      <c r="BC1845" s="36"/>
      <c r="BD1845" s="36"/>
    </row>
    <row r="1846" spans="2:56" ht="18.600000000000001" customHeight="1" thickBot="1">
      <c r="D1846" s="3"/>
      <c r="G1846" s="4"/>
      <c r="I1846" s="3"/>
      <c r="L1846" s="4"/>
      <c r="N1846" s="3"/>
      <c r="Q1846" s="4"/>
      <c r="S1846" s="3"/>
      <c r="V1846" s="4"/>
      <c r="X1846" s="3"/>
      <c r="AA1846" s="4"/>
      <c r="AC1846" s="3"/>
      <c r="AF1846" s="4"/>
      <c r="AH1846" s="3"/>
      <c r="AK1846" s="4"/>
      <c r="AM1846" s="18"/>
      <c r="AN1846" s="14"/>
      <c r="AO1846" s="14"/>
      <c r="AP1846" s="19"/>
      <c r="AR1846" s="3"/>
      <c r="AU1846" s="4"/>
      <c r="AY1846" s="138"/>
      <c r="AZ1846" s="13"/>
      <c r="BA1846" s="36"/>
      <c r="BB1846" s="36"/>
      <c r="BC1846" s="36"/>
      <c r="BD1846" s="36"/>
    </row>
    <row r="1847" spans="2:56" ht="18.600000000000001" customHeight="1" thickBot="1">
      <c r="D1847" s="216" t="s">
        <v>87</v>
      </c>
      <c r="E1847" s="217"/>
      <c r="F1847" s="218" t="s">
        <v>88</v>
      </c>
      <c r="G1847" s="219"/>
      <c r="H1847" s="207"/>
      <c r="I1847" s="216" t="s">
        <v>89</v>
      </c>
      <c r="J1847" s="217"/>
      <c r="K1847" s="218" t="s">
        <v>90</v>
      </c>
      <c r="L1847" s="219"/>
      <c r="N1847" s="208" t="s">
        <v>7</v>
      </c>
      <c r="O1847" s="209"/>
      <c r="P1847" s="210" t="s">
        <v>8</v>
      </c>
      <c r="Q1847" s="211"/>
      <c r="S1847" s="216" t="s">
        <v>91</v>
      </c>
      <c r="T1847" s="217"/>
      <c r="U1847" s="218" t="s">
        <v>92</v>
      </c>
      <c r="V1847" s="219"/>
      <c r="W1847" s="22"/>
      <c r="X1847" s="208" t="s">
        <v>93</v>
      </c>
      <c r="Y1847" s="209"/>
      <c r="Z1847" s="210" t="s">
        <v>94</v>
      </c>
      <c r="AA1847" s="211"/>
      <c r="AB1847" s="22"/>
      <c r="AC1847" s="216" t="s">
        <v>3</v>
      </c>
      <c r="AD1847" s="217"/>
      <c r="AE1847" s="218" t="s">
        <v>2</v>
      </c>
      <c r="AF1847" s="219"/>
      <c r="AG1847" s="22"/>
      <c r="AH1847" s="208" t="s">
        <v>95</v>
      </c>
      <c r="AI1847" s="209"/>
      <c r="AJ1847" s="210" t="s">
        <v>96</v>
      </c>
      <c r="AK1847" s="211"/>
      <c r="AL1847" s="22"/>
      <c r="AM1847" s="216" t="s">
        <v>97</v>
      </c>
      <c r="AN1847" s="217"/>
      <c r="AO1847" s="218" t="s">
        <v>98</v>
      </c>
      <c r="AP1847" s="219"/>
      <c r="AR1847" s="208" t="s">
        <v>99</v>
      </c>
      <c r="AS1847" s="209"/>
      <c r="AT1847" s="210" t="s">
        <v>100</v>
      </c>
      <c r="AU1847" s="211"/>
      <c r="AW1847" s="48" t="s">
        <v>10</v>
      </c>
      <c r="AY1847" s="139" t="s">
        <v>47</v>
      </c>
      <c r="AZ1847" s="13"/>
      <c r="BA1847" s="36"/>
      <c r="BB1847" s="36"/>
      <c r="BC1847" s="36"/>
      <c r="BD1847" s="36"/>
    </row>
    <row r="1848" spans="2:56" ht="18.600000000000001" customHeight="1" thickTop="1" thickBot="1">
      <c r="D1848" s="1">
        <v>0</v>
      </c>
      <c r="E1848" s="8">
        <f t="shared" ref="E1848" si="10684">$E$9*$B1845</f>
        <v>2.9922288000000004</v>
      </c>
      <c r="F1848" s="2">
        <v>1</v>
      </c>
      <c r="G1848" s="8">
        <v>0</v>
      </c>
      <c r="I1848" s="1">
        <v>0</v>
      </c>
      <c r="J1848" s="9">
        <v>0</v>
      </c>
      <c r="K1848" s="2">
        <v>1</v>
      </c>
      <c r="L1848" s="8">
        <v>0</v>
      </c>
      <c r="N1848" s="1">
        <f t="shared" ref="N1848" si="10685">D1848*I1845+F1848*I1848-E1848*J1845-G1848*J1848</f>
        <v>0</v>
      </c>
      <c r="O1848" s="9">
        <f t="shared" ref="O1848" si="10686">(D1848*J1845+E1848*I1845+F1848*J1848+G1848*I1848)</f>
        <v>2.9922288000000004</v>
      </c>
      <c r="P1848" s="2">
        <f t="shared" ref="P1848" si="10687">D1848*K1845+F1848*K1848-E1848*L1845-G1848*L1848</f>
        <v>3.1108020325780026</v>
      </c>
      <c r="Q1848" s="8">
        <f t="shared" ref="Q1848" si="10688">(D1848*L1845+E1848*K1845+F1848*L1848+G1848*K1848)</f>
        <v>0</v>
      </c>
      <c r="S1848" s="1">
        <v>0</v>
      </c>
      <c r="T1848" s="8">
        <f t="shared" ref="T1848" si="10689">$T$9*$B1845</f>
        <v>6.3850512000000004</v>
      </c>
      <c r="U1848" s="2">
        <v>1</v>
      </c>
      <c r="V1848" s="8">
        <v>0</v>
      </c>
      <c r="X1848" s="1">
        <f t="shared" ref="X1848" si="10690">N1848*S1845+P1848*S1848-O1848*T1845-Q1848*T1848</f>
        <v>0</v>
      </c>
      <c r="Y1848" s="9">
        <f t="shared" ref="Y1848" si="10691">(N1848*T1845+O1848*S1845+P1848*T1848+Q1848*S1848)</f>
        <v>22.854859051074616</v>
      </c>
      <c r="Z1848" s="2">
        <f t="shared" ref="Z1848" si="10692">N1848*U1845+P1848*U1848-O1848*V1845-Q1848*V1848</f>
        <v>3.1108020325780026</v>
      </c>
      <c r="AA1848" s="8">
        <f t="shared" ref="AA1848" si="10693">(N1848*V1845+O1848*U1845+P1848*V1848+Q1848*U1848)</f>
        <v>0</v>
      </c>
      <c r="AB1848" s="22"/>
      <c r="AC1848" s="1">
        <v>0</v>
      </c>
      <c r="AD1848" s="9">
        <v>0</v>
      </c>
      <c r="AE1848" s="2">
        <v>1</v>
      </c>
      <c r="AF1848" s="8">
        <v>0</v>
      </c>
      <c r="AH1848" s="1">
        <f t="shared" ref="AH1848" si="10694">X1848*AC1845+Z1848*AC1848-Y1848*AD1845-AA1848*AD1848</f>
        <v>0</v>
      </c>
      <c r="AI1848" s="9">
        <f t="shared" ref="AI1848" si="10695">(X1848*AD1845+Y1848*AC1845+Z1848*AD1848+AA1848*AC1848)</f>
        <v>22.854859051074616</v>
      </c>
      <c r="AJ1848" s="2">
        <f t="shared" ref="AJ1848" si="10696">X1848*AE1845+Z1848*AE1848-Y1848*AF1845-AA1848*AF1848</f>
        <v>-94.7181239795528</v>
      </c>
      <c r="AK1848" s="8">
        <f t="shared" ref="AK1848" si="10697">(X1848*AF1845+Y1848*AE1845+Z1848*AF1848+AA1848*AE1848)</f>
        <v>0</v>
      </c>
      <c r="AM1848" s="20">
        <f t="shared" ref="AM1848" si="10698">1/$AN$9</f>
        <v>1</v>
      </c>
      <c r="AN1848" s="27">
        <v>0</v>
      </c>
      <c r="AO1848" s="21">
        <v>1</v>
      </c>
      <c r="AP1848" s="26">
        <v>0</v>
      </c>
      <c r="AR1848" s="1">
        <f t="shared" ref="AR1848" si="10699">AH1848*AM1845+AJ1848*AM1848-AI1848*AN1845-AK1848*AN1848</f>
        <v>-94.7181239795528</v>
      </c>
      <c r="AS1848" s="9">
        <f t="shared" ref="AS1848" si="10700">(AH1848*AN1845+AI1848*AM1845+AJ1848*AN1848+AK1848*AM1848)</f>
        <v>22.854859051074616</v>
      </c>
      <c r="AT1848" s="2">
        <f t="shared" ref="AT1848" si="10701">AH1848*AO1845+AJ1848*AO1848-AI1848*AP1845-AK1848*AP1848</f>
        <v>-94.7181239795528</v>
      </c>
      <c r="AU1848" s="8">
        <f t="shared" ref="AU1848" si="10702">(AH1848*AP1845+AI1848*AO1845+AJ1848*AP1848+AK1848*AO1848)</f>
        <v>0</v>
      </c>
      <c r="AW1848" s="49">
        <f t="shared" ref="AW1848" si="10703">(180/PI())*ATAN(-1*(AS1845/AR1845))</f>
        <v>-76.459230193578961</v>
      </c>
      <c r="AY1848" s="140">
        <f t="shared" ref="AY1848" si="10704">20*LOG(((1-(10^(AW1845/20)^2)*(1-((1-AY1845)/(1+AY1845))^2))^0.5))</f>
        <v>-1.0829950215308663E-3</v>
      </c>
      <c r="AZ1848" s="13"/>
      <c r="BA1848" s="36"/>
      <c r="BB1848" s="36"/>
      <c r="BC1848" s="36"/>
      <c r="BD1848" s="36"/>
    </row>
    <row r="1849" spans="2:56" ht="18.600000000000001" customHeight="1">
      <c r="AY1849" s="37"/>
    </row>
    <row r="1850" spans="2:56" ht="18.600000000000001" customHeight="1" thickBot="1">
      <c r="D1850" s="22" t="s">
        <v>60</v>
      </c>
      <c r="E1850" s="22"/>
      <c r="F1850" s="22"/>
      <c r="G1850" s="22"/>
      <c r="H1850" s="22"/>
      <c r="I1850" s="22" t="s">
        <v>61</v>
      </c>
      <c r="J1850" s="22"/>
      <c r="K1850" s="22"/>
      <c r="L1850" s="22"/>
      <c r="M1850" s="23"/>
      <c r="N1850" s="23"/>
      <c r="O1850" s="28" t="s">
        <v>62</v>
      </c>
      <c r="P1850" s="23"/>
      <c r="Q1850" s="23"/>
      <c r="R1850" s="23"/>
      <c r="S1850" s="22"/>
      <c r="T1850" s="22" t="s">
        <v>63</v>
      </c>
      <c r="U1850" s="23"/>
      <c r="V1850" s="23"/>
      <c r="W1850" s="23"/>
      <c r="X1850" s="23"/>
      <c r="Y1850" s="28" t="s">
        <v>64</v>
      </c>
      <c r="Z1850" s="23"/>
      <c r="AA1850" s="23"/>
      <c r="AB1850" s="23"/>
      <c r="AC1850" s="28" t="s">
        <v>65</v>
      </c>
      <c r="AD1850" s="22"/>
      <c r="AE1850" s="22"/>
      <c r="AF1850" s="22"/>
      <c r="AG1850" s="22"/>
      <c r="AH1850" s="23"/>
      <c r="AI1850" s="28" t="s">
        <v>66</v>
      </c>
      <c r="AJ1850" s="23"/>
      <c r="AK1850" s="23"/>
      <c r="AL1850" s="22"/>
      <c r="AM1850" s="28" t="s">
        <v>67</v>
      </c>
      <c r="AN1850" s="22"/>
      <c r="AO1850" s="23"/>
      <c r="AP1850" s="23"/>
      <c r="AQ1850" s="23"/>
      <c r="AR1850" s="23"/>
      <c r="AS1850" s="28" t="s">
        <v>68</v>
      </c>
      <c r="AT1850" s="23"/>
      <c r="AU1850" s="23"/>
    </row>
    <row r="1851" spans="2:56" ht="18.600000000000001" customHeight="1" thickBot="1">
      <c r="B1851" s="11"/>
      <c r="D1851" s="212" t="s">
        <v>69</v>
      </c>
      <c r="E1851" s="213"/>
      <c r="F1851" s="214" t="s">
        <v>70</v>
      </c>
      <c r="G1851" s="215"/>
      <c r="H1851" s="207"/>
      <c r="I1851" s="212" t="s">
        <v>71</v>
      </c>
      <c r="J1851" s="213"/>
      <c r="K1851" s="214" t="s">
        <v>72</v>
      </c>
      <c r="L1851" s="215"/>
      <c r="M1851" s="23"/>
      <c r="N1851" s="208" t="s">
        <v>73</v>
      </c>
      <c r="O1851" s="209"/>
      <c r="P1851" s="210" t="s">
        <v>74</v>
      </c>
      <c r="Q1851" s="211"/>
      <c r="R1851" s="23"/>
      <c r="S1851" s="212" t="s">
        <v>75</v>
      </c>
      <c r="T1851" s="213"/>
      <c r="U1851" s="214" t="s">
        <v>76</v>
      </c>
      <c r="V1851" s="215"/>
      <c r="W1851" s="22"/>
      <c r="X1851" s="208" t="s">
        <v>77</v>
      </c>
      <c r="Y1851" s="209"/>
      <c r="Z1851" s="210" t="s">
        <v>78</v>
      </c>
      <c r="AA1851" s="211"/>
      <c r="AB1851" s="22"/>
      <c r="AC1851" s="212" t="s">
        <v>79</v>
      </c>
      <c r="AD1851" s="213"/>
      <c r="AE1851" s="214" t="s">
        <v>80</v>
      </c>
      <c r="AF1851" s="215"/>
      <c r="AG1851" s="22"/>
      <c r="AH1851" s="208" t="s">
        <v>81</v>
      </c>
      <c r="AI1851" s="209"/>
      <c r="AJ1851" s="210" t="s">
        <v>82</v>
      </c>
      <c r="AK1851" s="211"/>
      <c r="AL1851" s="22"/>
      <c r="AM1851" s="212" t="s">
        <v>83</v>
      </c>
      <c r="AN1851" s="213"/>
      <c r="AO1851" s="214" t="s">
        <v>84</v>
      </c>
      <c r="AP1851" s="215"/>
      <c r="AQ1851" s="23"/>
      <c r="AR1851" s="208" t="s">
        <v>85</v>
      </c>
      <c r="AS1851" s="209"/>
      <c r="AT1851" s="210" t="s">
        <v>86</v>
      </c>
      <c r="AU1851" s="211"/>
      <c r="AW1851" s="29" t="s">
        <v>4</v>
      </c>
      <c r="AY1851" s="136" t="s">
        <v>46</v>
      </c>
      <c r="AZ1851" s="13"/>
      <c r="BA1851" s="36"/>
      <c r="BB1851" s="36"/>
      <c r="BC1851" s="36"/>
      <c r="BD1851" s="36"/>
    </row>
    <row r="1852" spans="2:56" ht="18.600000000000001" customHeight="1" thickTop="1" thickBot="1">
      <c r="B1852" s="40">
        <v>5.3</v>
      </c>
      <c r="D1852" s="1">
        <v>1</v>
      </c>
      <c r="E1852" s="7">
        <v>0</v>
      </c>
      <c r="F1852" s="2">
        <v>0</v>
      </c>
      <c r="G1852" s="8">
        <v>0</v>
      </c>
      <c r="I1852" s="1">
        <v>1</v>
      </c>
      <c r="J1852" s="9">
        <v>0</v>
      </c>
      <c r="K1852" s="2">
        <v>0</v>
      </c>
      <c r="L1852" s="9">
        <f t="shared" ref="L1852" si="10705">IF(0=(1-$J$9*$K$9*$B1852^2),10^14,$B1852*$K$9/(1-$J$9*$K$9*$B1852^2))</f>
        <v>-0.70203408806847278</v>
      </c>
      <c r="N1852" s="1">
        <f t="shared" ref="N1852" si="10706">D1852*I1852+F1852*I1855-E1852*J1852-G1852*J1855</f>
        <v>1</v>
      </c>
      <c r="O1852" s="9">
        <f t="shared" ref="O1852" si="10707">(D1852*J1852+E1852*I1852+F1852*J1855+G1852*I1855)</f>
        <v>0</v>
      </c>
      <c r="P1852" s="2">
        <f t="shared" ref="P1852" si="10708">D1852*K1852+F1852*K1855-E1852*L1852-G1852*L1855</f>
        <v>0</v>
      </c>
      <c r="Q1852" s="8">
        <f t="shared" ref="Q1852" si="10709">(D1852*L1852+E1852*K1852+F1852*L1855+G1852*K1855)</f>
        <v>-0.70203408806847278</v>
      </c>
      <c r="S1852" s="1">
        <v>1</v>
      </c>
      <c r="T1852" s="7">
        <v>0</v>
      </c>
      <c r="U1852" s="2">
        <v>0</v>
      </c>
      <c r="V1852" s="8">
        <v>0</v>
      </c>
      <c r="X1852" s="1">
        <f t="shared" ref="X1852" si="10710">N1852*S1852+P1852*S1855-O1852*T1852-Q1852*T1855</f>
        <v>5.499502852509714</v>
      </c>
      <c r="Y1852" s="9">
        <f t="shared" ref="Y1852" si="10711">(N1852*T1852+O1852*S1852+P1852*T1855+Q1852*S1855)</f>
        <v>0</v>
      </c>
      <c r="Z1852" s="2">
        <f t="shared" ref="Z1852" si="10712">N1852*U1852+P1852*U1855-O1852*V1852-Q1852*V1855</f>
        <v>0</v>
      </c>
      <c r="AA1852" s="8">
        <f t="shared" ref="AA1852" si="10713">(N1852*V1852+O1852*U1852+P1852*V1855+Q1852*U1855)</f>
        <v>-0.70203408806847278</v>
      </c>
      <c r="AB1852" s="22"/>
      <c r="AC1852" s="1">
        <v>1</v>
      </c>
      <c r="AD1852" s="9">
        <v>0</v>
      </c>
      <c r="AE1852" s="2">
        <v>0</v>
      </c>
      <c r="AF1852" s="9">
        <f t="shared" ref="AF1852" si="10714">$B1852*$AE$9</f>
        <v>4.2966569999999997</v>
      </c>
      <c r="AH1852" s="1">
        <f t="shared" ref="AH1852" si="10715">X1852*AC1852+Z1852*AC1855-Y1852*AD1852-AA1852*AD1855</f>
        <v>5.499502852509714</v>
      </c>
      <c r="AI1852" s="9">
        <f t="shared" ref="AI1852" si="10716">(X1852*AD1852+Y1852*AC1852+Z1852*AD1855+AA1852*AC1855)</f>
        <v>0</v>
      </c>
      <c r="AJ1852" s="2">
        <f t="shared" ref="AJ1852" si="10717">X1852*AE1852+Z1852*AE1855-Y1852*AF1852-AA1852*AF1855</f>
        <v>0</v>
      </c>
      <c r="AK1852" s="8">
        <f t="shared" ref="AK1852" si="10718">(X1852*AF1852+Y1852*AE1852+Z1852*AF1855+AA1852*AE1855)</f>
        <v>22.927443339687358</v>
      </c>
      <c r="AM1852" s="18">
        <v>1</v>
      </c>
      <c r="AN1852" s="25">
        <v>0</v>
      </c>
      <c r="AO1852" s="14">
        <v>0</v>
      </c>
      <c r="AP1852" s="24">
        <v>0</v>
      </c>
      <c r="AR1852" s="1">
        <f t="shared" ref="AR1852" si="10719">AH1852*AM1852+AJ1852*AM1855-AI1852*AN1852-AK1852*AN1855</f>
        <v>5.499502852509714</v>
      </c>
      <c r="AS1852" s="9">
        <f t="shared" ref="AS1852" si="10720">(AH1852*AN1852+AI1852*AM1852+AJ1852*AN1855+AK1852*AM1855)</f>
        <v>22.927443339687358</v>
      </c>
      <c r="AT1852" s="2">
        <f t="shared" ref="AT1852" si="10721">AH1852*AO1852+AJ1852*AO1855-AI1852*AP1852-AK1852*AP1855</f>
        <v>0</v>
      </c>
      <c r="AU1852" s="8">
        <f t="shared" ref="AU1852" si="10722">(AH1852*AP1852+AI1852*AO1852+AJ1852*AP1855+AK1852*AO1855)</f>
        <v>22.927443339687358</v>
      </c>
      <c r="AW1852" s="30">
        <f t="shared" ref="AW1852" si="10723">20*LOG(((1+$AN$9)/$AN$9)/((AR1852+AR1855)^2+(AS1852+AS1855)^2)^0.5)</f>
        <v>-34.05908570027875</v>
      </c>
      <c r="AY1852" s="137">
        <f t="shared" ref="AY1852" si="10724">((AR1852^2+AS1852^2)^0.5)/((AR1855^2+AS1855^2)^0.5)</f>
        <v>0.24029882645864276</v>
      </c>
      <c r="AZ1852" s="13"/>
      <c r="BA1852" s="36"/>
      <c r="BB1852" s="36"/>
      <c r="BC1852" s="36"/>
      <c r="BD1852" s="36"/>
    </row>
    <row r="1853" spans="2:56" ht="18.600000000000001" customHeight="1" thickBot="1">
      <c r="D1853" s="3"/>
      <c r="G1853" s="4"/>
      <c r="I1853" s="3"/>
      <c r="L1853" s="4"/>
      <c r="N1853" s="3"/>
      <c r="Q1853" s="4"/>
      <c r="S1853" s="3"/>
      <c r="V1853" s="4"/>
      <c r="X1853" s="3"/>
      <c r="AA1853" s="4"/>
      <c r="AC1853" s="3"/>
      <c r="AF1853" s="4"/>
      <c r="AH1853" s="3"/>
      <c r="AK1853" s="4"/>
      <c r="AM1853" s="18"/>
      <c r="AN1853" s="14"/>
      <c r="AO1853" s="14"/>
      <c r="AP1853" s="19"/>
      <c r="AR1853" s="3"/>
      <c r="AU1853" s="4"/>
      <c r="AY1853" s="138"/>
      <c r="AZ1853" s="13"/>
      <c r="BA1853" s="36"/>
      <c r="BB1853" s="36"/>
      <c r="BC1853" s="36"/>
      <c r="BD1853" s="36"/>
    </row>
    <row r="1854" spans="2:56" ht="18.600000000000001" customHeight="1" thickBot="1">
      <c r="D1854" s="216" t="s">
        <v>87</v>
      </c>
      <c r="E1854" s="217"/>
      <c r="F1854" s="218" t="s">
        <v>88</v>
      </c>
      <c r="G1854" s="219"/>
      <c r="H1854" s="207"/>
      <c r="I1854" s="216" t="s">
        <v>89</v>
      </c>
      <c r="J1854" s="217"/>
      <c r="K1854" s="218" t="s">
        <v>90</v>
      </c>
      <c r="L1854" s="219"/>
      <c r="N1854" s="208" t="s">
        <v>7</v>
      </c>
      <c r="O1854" s="209"/>
      <c r="P1854" s="210" t="s">
        <v>8</v>
      </c>
      <c r="Q1854" s="211"/>
      <c r="S1854" s="216" t="s">
        <v>91</v>
      </c>
      <c r="T1854" s="217"/>
      <c r="U1854" s="218" t="s">
        <v>92</v>
      </c>
      <c r="V1854" s="219"/>
      <c r="W1854" s="22"/>
      <c r="X1854" s="208" t="s">
        <v>93</v>
      </c>
      <c r="Y1854" s="209"/>
      <c r="Z1854" s="210" t="s">
        <v>94</v>
      </c>
      <c r="AA1854" s="211"/>
      <c r="AB1854" s="22"/>
      <c r="AC1854" s="216" t="s">
        <v>3</v>
      </c>
      <c r="AD1854" s="217"/>
      <c r="AE1854" s="218" t="s">
        <v>2</v>
      </c>
      <c r="AF1854" s="219"/>
      <c r="AG1854" s="22"/>
      <c r="AH1854" s="208" t="s">
        <v>95</v>
      </c>
      <c r="AI1854" s="209"/>
      <c r="AJ1854" s="210" t="s">
        <v>96</v>
      </c>
      <c r="AK1854" s="211"/>
      <c r="AL1854" s="22"/>
      <c r="AM1854" s="216" t="s">
        <v>97</v>
      </c>
      <c r="AN1854" s="217"/>
      <c r="AO1854" s="218" t="s">
        <v>98</v>
      </c>
      <c r="AP1854" s="219"/>
      <c r="AR1854" s="208" t="s">
        <v>99</v>
      </c>
      <c r="AS1854" s="209"/>
      <c r="AT1854" s="210" t="s">
        <v>100</v>
      </c>
      <c r="AU1854" s="211"/>
      <c r="AW1854" s="48" t="s">
        <v>10</v>
      </c>
      <c r="AY1854" s="139" t="s">
        <v>47</v>
      </c>
      <c r="AZ1854" s="13"/>
      <c r="BA1854" s="36"/>
      <c r="BB1854" s="36"/>
      <c r="BC1854" s="36"/>
      <c r="BD1854" s="36"/>
    </row>
    <row r="1855" spans="2:56" ht="18.600000000000001" customHeight="1" thickTop="1" thickBot="1">
      <c r="D1855" s="1">
        <v>0</v>
      </c>
      <c r="E1855" s="8">
        <f t="shared" ref="E1855" si="10725">$E$9*$B1852</f>
        <v>3.0035630000000002</v>
      </c>
      <c r="F1855" s="2">
        <v>1</v>
      </c>
      <c r="G1855" s="8">
        <v>0</v>
      </c>
      <c r="I1855" s="1">
        <v>0</v>
      </c>
      <c r="J1855" s="9">
        <v>0</v>
      </c>
      <c r="K1855" s="2">
        <v>1</v>
      </c>
      <c r="L1855" s="8">
        <v>0</v>
      </c>
      <c r="N1855" s="1">
        <f t="shared" ref="N1855" si="10726">D1855*I1852+F1855*I1855-E1855*J1852-G1855*J1855</f>
        <v>0</v>
      </c>
      <c r="O1855" s="9">
        <f t="shared" ref="O1855" si="10727">(D1855*J1852+E1855*I1852+F1855*J1855+G1855*I1855)</f>
        <v>3.0035630000000002</v>
      </c>
      <c r="P1855" s="2">
        <f t="shared" ref="P1855" si="10728">D1855*K1852+F1855*K1855-E1855*L1852-G1855*L1855</f>
        <v>3.1086036116612066</v>
      </c>
      <c r="Q1855" s="8">
        <f t="shared" ref="Q1855" si="10729">(D1855*L1852+E1855*K1852+F1855*L1855+G1855*K1855)</f>
        <v>0</v>
      </c>
      <c r="S1855" s="1">
        <v>0</v>
      </c>
      <c r="T1855" s="8">
        <f t="shared" ref="T1855" si="10730">$T$9*$B1852</f>
        <v>6.4092370000000001</v>
      </c>
      <c r="U1855" s="2">
        <v>1</v>
      </c>
      <c r="V1855" s="8">
        <v>0</v>
      </c>
      <c r="X1855" s="1">
        <f t="shared" ref="X1855" si="10731">N1855*S1852+P1855*S1855-O1855*T1852-Q1855*T1855</f>
        <v>0</v>
      </c>
      <c r="Y1855" s="9">
        <f t="shared" ref="Y1855" si="10732">(N1855*T1852+O1855*S1852+P1855*T1855+Q1855*S1855)</f>
        <v>22.927340286192635</v>
      </c>
      <c r="Z1855" s="2">
        <f t="shared" ref="Z1855" si="10733">N1855*U1852+P1855*U1855-O1855*V1852-Q1855*V1855</f>
        <v>3.1086036116612066</v>
      </c>
      <c r="AA1855" s="8">
        <f t="shared" ref="AA1855" si="10734">(N1855*V1852+O1855*U1852+P1855*V1855+Q1855*U1855)</f>
        <v>0</v>
      </c>
      <c r="AB1855" s="22"/>
      <c r="AC1855" s="1">
        <v>0</v>
      </c>
      <c r="AD1855" s="9">
        <v>0</v>
      </c>
      <c r="AE1855" s="2">
        <v>1</v>
      </c>
      <c r="AF1855" s="8">
        <v>0</v>
      </c>
      <c r="AH1855" s="1">
        <f t="shared" ref="AH1855" si="10735">X1855*AC1852+Z1855*AC1855-Y1855*AD1852-AA1855*AD1855</f>
        <v>0</v>
      </c>
      <c r="AI1855" s="9">
        <f t="shared" ref="AI1855" si="10736">(X1855*AD1852+Y1855*AC1852+Z1855*AD1855+AA1855*AC1855)</f>
        <v>22.927340286192635</v>
      </c>
      <c r="AJ1855" s="2">
        <f t="shared" ref="AJ1855" si="10737">X1855*AE1852+Z1855*AE1855-Y1855*AF1852-AA1855*AF1855</f>
        <v>-95.402313520390379</v>
      </c>
      <c r="AK1855" s="8">
        <f t="shared" ref="AK1855" si="10738">(X1855*AF1852+Y1855*AE1852+Z1855*AF1855+AA1855*AE1855)</f>
        <v>0</v>
      </c>
      <c r="AM1855" s="20">
        <f t="shared" ref="AM1855" si="10739">1/$AN$9</f>
        <v>1</v>
      </c>
      <c r="AN1855" s="27">
        <v>0</v>
      </c>
      <c r="AO1855" s="21">
        <v>1</v>
      </c>
      <c r="AP1855" s="26">
        <v>0</v>
      </c>
      <c r="AR1855" s="1">
        <f t="shared" ref="AR1855" si="10740">AH1855*AM1852+AJ1855*AM1855-AI1855*AN1852-AK1855*AN1855</f>
        <v>-95.402313520390379</v>
      </c>
      <c r="AS1855" s="9">
        <f t="shared" ref="AS1855" si="10741">(AH1855*AN1852+AI1855*AM1852+AJ1855*AN1855+AK1855*AM1855)</f>
        <v>22.927340286192635</v>
      </c>
      <c r="AT1855" s="2">
        <f t="shared" ref="AT1855" si="10742">AH1855*AO1852+AJ1855*AO1855-AI1855*AP1852-AK1855*AP1855</f>
        <v>-95.402313520390379</v>
      </c>
      <c r="AU1855" s="8">
        <f t="shared" ref="AU1855" si="10743">(AH1855*AP1852+AI1855*AO1852+AJ1855*AP1855+AK1855*AO1855)</f>
        <v>0</v>
      </c>
      <c r="AW1855" s="49">
        <f t="shared" ref="AW1855" si="10744">(180/PI())*ATAN(-1*(AS1852/AR1852))</f>
        <v>-76.511553063188629</v>
      </c>
      <c r="AY1855" s="140">
        <f t="shared" ref="AY1855" si="10745">20*LOG(((1-(10^(AW1852/20)^2)*(1-((1-AY1852)/(1+AY1852))^2))^0.5))</f>
        <v>-1.0658301647140536E-3</v>
      </c>
      <c r="AZ1855" s="13"/>
      <c r="BA1855" s="36"/>
      <c r="BB1855" s="36"/>
      <c r="BC1855" s="36"/>
      <c r="BD1855" s="36"/>
    </row>
    <row r="1856" spans="2:56" ht="18.600000000000001" customHeight="1">
      <c r="AY1856" s="37"/>
    </row>
    <row r="1857" spans="2:56" ht="18.600000000000001" customHeight="1" thickBot="1">
      <c r="D1857" s="22" t="s">
        <v>60</v>
      </c>
      <c r="E1857" s="22"/>
      <c r="F1857" s="22"/>
      <c r="G1857" s="22"/>
      <c r="H1857" s="22"/>
      <c r="I1857" s="22" t="s">
        <v>61</v>
      </c>
      <c r="J1857" s="22"/>
      <c r="K1857" s="22"/>
      <c r="L1857" s="22"/>
      <c r="M1857" s="23"/>
      <c r="N1857" s="23"/>
      <c r="O1857" s="28" t="s">
        <v>62</v>
      </c>
      <c r="P1857" s="23"/>
      <c r="Q1857" s="23"/>
      <c r="R1857" s="23"/>
      <c r="S1857" s="22"/>
      <c r="T1857" s="22" t="s">
        <v>63</v>
      </c>
      <c r="U1857" s="23"/>
      <c r="V1857" s="23"/>
      <c r="W1857" s="23"/>
      <c r="X1857" s="23"/>
      <c r="Y1857" s="28" t="s">
        <v>64</v>
      </c>
      <c r="Z1857" s="23"/>
      <c r="AA1857" s="23"/>
      <c r="AB1857" s="23"/>
      <c r="AC1857" s="28" t="s">
        <v>65</v>
      </c>
      <c r="AD1857" s="22"/>
      <c r="AE1857" s="22"/>
      <c r="AF1857" s="22"/>
      <c r="AG1857" s="22"/>
      <c r="AH1857" s="23"/>
      <c r="AI1857" s="28" t="s">
        <v>66</v>
      </c>
      <c r="AJ1857" s="23"/>
      <c r="AK1857" s="23"/>
      <c r="AL1857" s="22"/>
      <c r="AM1857" s="28" t="s">
        <v>67</v>
      </c>
      <c r="AN1857" s="22"/>
      <c r="AO1857" s="23"/>
      <c r="AP1857" s="23"/>
      <c r="AQ1857" s="23"/>
      <c r="AR1857" s="23"/>
      <c r="AS1857" s="28" t="s">
        <v>68</v>
      </c>
      <c r="AT1857" s="23"/>
      <c r="AU1857" s="23"/>
    </row>
    <row r="1858" spans="2:56" ht="18.600000000000001" customHeight="1" thickBot="1">
      <c r="B1858" s="11"/>
      <c r="D1858" s="212" t="s">
        <v>69</v>
      </c>
      <c r="E1858" s="213"/>
      <c r="F1858" s="214" t="s">
        <v>70</v>
      </c>
      <c r="G1858" s="215"/>
      <c r="H1858" s="207"/>
      <c r="I1858" s="212" t="s">
        <v>71</v>
      </c>
      <c r="J1858" s="213"/>
      <c r="K1858" s="214" t="s">
        <v>72</v>
      </c>
      <c r="L1858" s="215"/>
      <c r="M1858" s="23"/>
      <c r="N1858" s="208" t="s">
        <v>73</v>
      </c>
      <c r="O1858" s="209"/>
      <c r="P1858" s="210" t="s">
        <v>74</v>
      </c>
      <c r="Q1858" s="211"/>
      <c r="R1858" s="23"/>
      <c r="S1858" s="212" t="s">
        <v>75</v>
      </c>
      <c r="T1858" s="213"/>
      <c r="U1858" s="214" t="s">
        <v>76</v>
      </c>
      <c r="V1858" s="215"/>
      <c r="W1858" s="22"/>
      <c r="X1858" s="208" t="s">
        <v>77</v>
      </c>
      <c r="Y1858" s="209"/>
      <c r="Z1858" s="210" t="s">
        <v>78</v>
      </c>
      <c r="AA1858" s="211"/>
      <c r="AB1858" s="22"/>
      <c r="AC1858" s="212" t="s">
        <v>79</v>
      </c>
      <c r="AD1858" s="213"/>
      <c r="AE1858" s="214" t="s">
        <v>80</v>
      </c>
      <c r="AF1858" s="215"/>
      <c r="AG1858" s="22"/>
      <c r="AH1858" s="208" t="s">
        <v>81</v>
      </c>
      <c r="AI1858" s="209"/>
      <c r="AJ1858" s="210" t="s">
        <v>82</v>
      </c>
      <c r="AK1858" s="211"/>
      <c r="AL1858" s="22"/>
      <c r="AM1858" s="212" t="s">
        <v>83</v>
      </c>
      <c r="AN1858" s="213"/>
      <c r="AO1858" s="214" t="s">
        <v>84</v>
      </c>
      <c r="AP1858" s="215"/>
      <c r="AQ1858" s="23"/>
      <c r="AR1858" s="208" t="s">
        <v>85</v>
      </c>
      <c r="AS1858" s="209"/>
      <c r="AT1858" s="210" t="s">
        <v>86</v>
      </c>
      <c r="AU1858" s="211"/>
      <c r="AW1858" s="29" t="s">
        <v>4</v>
      </c>
      <c r="AY1858" s="136" t="s">
        <v>46</v>
      </c>
      <c r="AZ1858" s="13"/>
      <c r="BA1858" s="36"/>
      <c r="BB1858" s="36"/>
      <c r="BC1858" s="36"/>
      <c r="BD1858" s="36"/>
    </row>
    <row r="1859" spans="2:56" ht="18.600000000000001" customHeight="1" thickTop="1" thickBot="1">
      <c r="B1859" s="40">
        <v>5.32</v>
      </c>
      <c r="D1859" s="1">
        <v>1</v>
      </c>
      <c r="E1859" s="7">
        <v>0</v>
      </c>
      <c r="F1859" s="2">
        <v>0</v>
      </c>
      <c r="G1859" s="8">
        <v>0</v>
      </c>
      <c r="I1859" s="1">
        <v>1</v>
      </c>
      <c r="J1859" s="9">
        <v>0</v>
      </c>
      <c r="K1859" s="2">
        <v>0</v>
      </c>
      <c r="L1859" s="9">
        <f t="shared" ref="L1859" si="10746">IF(0=(1-$J$9*$K$9*$B1859^2),10^14,$B1859*$K$9/(1-$J$9*$K$9*$B1859^2))</f>
        <v>-0.69867537640017963</v>
      </c>
      <c r="N1859" s="1">
        <f t="shared" ref="N1859" si="10747">D1859*I1859+F1859*I1862-E1859*J1859-G1859*J1862</f>
        <v>1</v>
      </c>
      <c r="O1859" s="9">
        <f t="shared" ref="O1859" si="10748">(D1859*J1859+E1859*I1859+F1859*J1862+G1859*I1862)</f>
        <v>0</v>
      </c>
      <c r="P1859" s="2">
        <f t="shared" ref="P1859" si="10749">D1859*K1859+F1859*K1862-E1859*L1859-G1859*L1862</f>
        <v>0</v>
      </c>
      <c r="Q1859" s="8">
        <f t="shared" ref="Q1859" si="10750">(D1859*L1859+E1859*K1859+F1859*L1862+G1859*K1862)</f>
        <v>-0.69867537640017963</v>
      </c>
      <c r="S1859" s="1">
        <v>1</v>
      </c>
      <c r="T1859" s="7">
        <v>0</v>
      </c>
      <c r="U1859" s="2">
        <v>0</v>
      </c>
      <c r="V1859" s="8">
        <v>0</v>
      </c>
      <c r="X1859" s="1">
        <f t="shared" ref="X1859" si="10751">N1859*S1859+P1859*S1862-O1859*T1859-Q1859*T1862</f>
        <v>5.4948740963314977</v>
      </c>
      <c r="Y1859" s="9">
        <f t="shared" ref="Y1859" si="10752">(N1859*T1859+O1859*S1859+P1859*T1862+Q1859*S1862)</f>
        <v>0</v>
      </c>
      <c r="Z1859" s="2">
        <f t="shared" ref="Z1859" si="10753">N1859*U1859+P1859*U1862-O1859*V1859-Q1859*V1862</f>
        <v>0</v>
      </c>
      <c r="AA1859" s="8">
        <f t="shared" ref="AA1859" si="10754">(N1859*V1859+O1859*U1859+P1859*V1862+Q1859*U1862)</f>
        <v>-0.69867537640017963</v>
      </c>
      <c r="AB1859" s="22"/>
      <c r="AC1859" s="1">
        <v>1</v>
      </c>
      <c r="AD1859" s="9">
        <v>0</v>
      </c>
      <c r="AE1859" s="2">
        <v>0</v>
      </c>
      <c r="AF1859" s="9">
        <f t="shared" ref="AF1859" si="10755">$B1859*$AE$9</f>
        <v>4.3128708000000007</v>
      </c>
      <c r="AH1859" s="1">
        <f t="shared" ref="AH1859" si="10756">X1859*AC1859+Z1859*AC1862-Y1859*AD1859-AA1859*AD1862</f>
        <v>5.4948740963314977</v>
      </c>
      <c r="AI1859" s="9">
        <f t="shared" ref="AI1859" si="10757">(X1859*AD1859+Y1859*AC1859+Z1859*AD1862+AA1859*AC1862)</f>
        <v>0</v>
      </c>
      <c r="AJ1859" s="2">
        <f t="shared" ref="AJ1859" si="10758">X1859*AE1859+Z1859*AE1862-Y1859*AF1859-AA1859*AF1862</f>
        <v>0</v>
      </c>
      <c r="AK1859" s="8">
        <f t="shared" ref="AK1859" si="10759">(X1859*AF1859+Y1859*AE1859+Z1859*AF1862+AA1859*AE1862)</f>
        <v>23.00000666334433</v>
      </c>
      <c r="AM1859" s="18">
        <v>1</v>
      </c>
      <c r="AN1859" s="25">
        <v>0</v>
      </c>
      <c r="AO1859" s="14">
        <v>0</v>
      </c>
      <c r="AP1859" s="24">
        <v>0</v>
      </c>
      <c r="AR1859" s="1">
        <f t="shared" ref="AR1859" si="10760">AH1859*AM1859+AJ1859*AM1862-AI1859*AN1859-AK1859*AN1862</f>
        <v>5.4948740963314977</v>
      </c>
      <c r="AS1859" s="9">
        <f t="shared" ref="AS1859" si="10761">(AH1859*AN1859+AI1859*AM1859+AJ1859*AN1862+AK1859*AM1862)</f>
        <v>23.00000666334433</v>
      </c>
      <c r="AT1859" s="2">
        <f t="shared" ref="AT1859" si="10762">AH1859*AO1859+AJ1859*AO1862-AI1859*AP1859-AK1859*AP1862</f>
        <v>0</v>
      </c>
      <c r="AU1859" s="8">
        <f t="shared" ref="AU1859" si="10763">(AH1859*AP1859+AI1859*AO1859+AJ1859*AP1862+AK1859*AO1862)</f>
        <v>23.00000666334433</v>
      </c>
      <c r="AW1859" s="30">
        <f t="shared" ref="AW1859" si="10764">20*LOG(((1+$AN$9)/$AN$9)/((AR1859+AR1862)^2+(AS1859+AS1862)^2)^0.5)</f>
        <v>-34.117593749422348</v>
      </c>
      <c r="AY1859" s="137">
        <f t="shared" ref="AY1859" si="10765">((AR1859^2+AS1859^2)^0.5)/((AR1862^2+AS1862^2)^0.5)</f>
        <v>0.2393365563825513</v>
      </c>
      <c r="AZ1859" s="13"/>
      <c r="BA1859" s="36"/>
      <c r="BB1859" s="36"/>
      <c r="BC1859" s="36"/>
      <c r="BD1859" s="36"/>
    </row>
    <row r="1860" spans="2:56" ht="18.600000000000001" customHeight="1" thickBot="1">
      <c r="D1860" s="3"/>
      <c r="G1860" s="4"/>
      <c r="I1860" s="3"/>
      <c r="L1860" s="4"/>
      <c r="N1860" s="3"/>
      <c r="Q1860" s="4"/>
      <c r="S1860" s="3"/>
      <c r="V1860" s="4"/>
      <c r="X1860" s="3"/>
      <c r="AA1860" s="4"/>
      <c r="AC1860" s="3"/>
      <c r="AF1860" s="4"/>
      <c r="AH1860" s="3"/>
      <c r="AK1860" s="4"/>
      <c r="AM1860" s="18"/>
      <c r="AN1860" s="14"/>
      <c r="AO1860" s="14"/>
      <c r="AP1860" s="19"/>
      <c r="AR1860" s="3"/>
      <c r="AU1860" s="4"/>
      <c r="AY1860" s="138"/>
      <c r="AZ1860" s="13"/>
      <c r="BA1860" s="36"/>
      <c r="BB1860" s="36"/>
      <c r="BC1860" s="36"/>
      <c r="BD1860" s="36"/>
    </row>
    <row r="1861" spans="2:56" ht="18.600000000000001" customHeight="1" thickBot="1">
      <c r="D1861" s="216" t="s">
        <v>87</v>
      </c>
      <c r="E1861" s="217"/>
      <c r="F1861" s="218" t="s">
        <v>88</v>
      </c>
      <c r="G1861" s="219"/>
      <c r="H1861" s="207"/>
      <c r="I1861" s="216" t="s">
        <v>89</v>
      </c>
      <c r="J1861" s="217"/>
      <c r="K1861" s="218" t="s">
        <v>90</v>
      </c>
      <c r="L1861" s="219"/>
      <c r="N1861" s="208" t="s">
        <v>7</v>
      </c>
      <c r="O1861" s="209"/>
      <c r="P1861" s="210" t="s">
        <v>8</v>
      </c>
      <c r="Q1861" s="211"/>
      <c r="S1861" s="216" t="s">
        <v>91</v>
      </c>
      <c r="T1861" s="217"/>
      <c r="U1861" s="218" t="s">
        <v>92</v>
      </c>
      <c r="V1861" s="219"/>
      <c r="W1861" s="22"/>
      <c r="X1861" s="208" t="s">
        <v>93</v>
      </c>
      <c r="Y1861" s="209"/>
      <c r="Z1861" s="210" t="s">
        <v>94</v>
      </c>
      <c r="AA1861" s="211"/>
      <c r="AB1861" s="22"/>
      <c r="AC1861" s="216" t="s">
        <v>3</v>
      </c>
      <c r="AD1861" s="217"/>
      <c r="AE1861" s="218" t="s">
        <v>2</v>
      </c>
      <c r="AF1861" s="219"/>
      <c r="AG1861" s="22"/>
      <c r="AH1861" s="208" t="s">
        <v>95</v>
      </c>
      <c r="AI1861" s="209"/>
      <c r="AJ1861" s="210" t="s">
        <v>96</v>
      </c>
      <c r="AK1861" s="211"/>
      <c r="AL1861" s="22"/>
      <c r="AM1861" s="216" t="s">
        <v>97</v>
      </c>
      <c r="AN1861" s="217"/>
      <c r="AO1861" s="218" t="s">
        <v>98</v>
      </c>
      <c r="AP1861" s="219"/>
      <c r="AR1861" s="208" t="s">
        <v>99</v>
      </c>
      <c r="AS1861" s="209"/>
      <c r="AT1861" s="210" t="s">
        <v>100</v>
      </c>
      <c r="AU1861" s="211"/>
      <c r="AW1861" s="48" t="s">
        <v>10</v>
      </c>
      <c r="AY1861" s="139" t="s">
        <v>47</v>
      </c>
      <c r="AZ1861" s="13"/>
      <c r="BA1861" s="36"/>
      <c r="BB1861" s="36"/>
      <c r="BC1861" s="36"/>
      <c r="BD1861" s="36"/>
    </row>
    <row r="1862" spans="2:56" ht="18.600000000000001" customHeight="1" thickTop="1" thickBot="1">
      <c r="D1862" s="1">
        <v>0</v>
      </c>
      <c r="E1862" s="8">
        <f t="shared" ref="E1862" si="10766">$E$9*$B1859</f>
        <v>3.0148972000000005</v>
      </c>
      <c r="F1862" s="2">
        <v>1</v>
      </c>
      <c r="G1862" s="8">
        <v>0</v>
      </c>
      <c r="I1862" s="1">
        <v>0</v>
      </c>
      <c r="J1862" s="9">
        <v>0</v>
      </c>
      <c r="K1862" s="2">
        <v>1</v>
      </c>
      <c r="L1862" s="8">
        <v>0</v>
      </c>
      <c r="N1862" s="1">
        <f t="shared" ref="N1862" si="10767">D1862*I1859+F1862*I1862-E1862*J1859-G1862*J1862</f>
        <v>0</v>
      </c>
      <c r="O1862" s="9">
        <f t="shared" ref="O1862" si="10768">(D1862*J1859+E1862*I1859+F1862*J1862+G1862*I1862)</f>
        <v>3.0148972000000005</v>
      </c>
      <c r="P1862" s="2">
        <f t="shared" ref="P1862" si="10769">D1862*K1859+F1862*K1862-E1862*L1859-G1862*L1862</f>
        <v>3.1064344360178482</v>
      </c>
      <c r="Q1862" s="8">
        <f t="shared" ref="Q1862" si="10770">(D1862*L1859+E1862*K1859+F1862*L1862+G1862*K1862)</f>
        <v>0</v>
      </c>
      <c r="S1862" s="1">
        <v>0</v>
      </c>
      <c r="T1862" s="8">
        <f t="shared" ref="T1862" si="10771">$T$9*$B1859</f>
        <v>6.4334227999999998</v>
      </c>
      <c r="U1862" s="2">
        <v>1</v>
      </c>
      <c r="V1862" s="8">
        <v>0</v>
      </c>
      <c r="X1862" s="1">
        <f t="shared" ref="X1862" si="10772">N1862*S1859+P1862*S1862-O1862*T1859-Q1862*T1862</f>
        <v>0</v>
      </c>
      <c r="Y1862" s="9">
        <f t="shared" ref="Y1862" si="10773">(N1862*T1859+O1862*S1859+P1862*T1862+Q1862*S1862)</f>
        <v>22.999903327382366</v>
      </c>
      <c r="Z1862" s="2">
        <f t="shared" ref="Z1862" si="10774">N1862*U1859+P1862*U1862-O1862*V1859-Q1862*V1862</f>
        <v>3.1064344360178482</v>
      </c>
      <c r="AA1862" s="8">
        <f t="shared" ref="AA1862" si="10775">(N1862*V1859+O1862*U1859+P1862*V1862+Q1862*U1862)</f>
        <v>0</v>
      </c>
      <c r="AB1862" s="22"/>
      <c r="AC1862" s="1">
        <v>0</v>
      </c>
      <c r="AD1862" s="9">
        <v>0</v>
      </c>
      <c r="AE1862" s="2">
        <v>1</v>
      </c>
      <c r="AF1862" s="8">
        <v>0</v>
      </c>
      <c r="AH1862" s="1">
        <f t="shared" ref="AH1862" si="10776">X1862*AC1859+Z1862*AC1862-Y1862*AD1859-AA1862*AD1862</f>
        <v>0</v>
      </c>
      <c r="AI1862" s="9">
        <f t="shared" ref="AI1862" si="10777">(X1862*AD1859+Y1862*AC1859+Z1862*AD1862+AA1862*AC1862)</f>
        <v>22.999903327382366</v>
      </c>
      <c r="AJ1862" s="2">
        <f t="shared" ref="AJ1862" si="10778">X1862*AE1859+Z1862*AE1862-Y1862*AF1859-AA1862*AF1862</f>
        <v>-96.089177027472417</v>
      </c>
      <c r="AK1862" s="8">
        <f t="shared" ref="AK1862" si="10779">(X1862*AF1859+Y1862*AE1859+Z1862*AF1862+AA1862*AE1862)</f>
        <v>0</v>
      </c>
      <c r="AM1862" s="20">
        <f t="shared" ref="AM1862" si="10780">1/$AN$9</f>
        <v>1</v>
      </c>
      <c r="AN1862" s="27">
        <v>0</v>
      </c>
      <c r="AO1862" s="21">
        <v>1</v>
      </c>
      <c r="AP1862" s="26">
        <v>0</v>
      </c>
      <c r="AR1862" s="1">
        <f t="shared" ref="AR1862" si="10781">AH1862*AM1859+AJ1862*AM1862-AI1862*AN1859-AK1862*AN1862</f>
        <v>-96.089177027472417</v>
      </c>
      <c r="AS1862" s="9">
        <f t="shared" ref="AS1862" si="10782">(AH1862*AN1859+AI1862*AM1859+AJ1862*AN1862+AK1862*AM1862)</f>
        <v>22.999903327382366</v>
      </c>
      <c r="AT1862" s="2">
        <f t="shared" ref="AT1862" si="10783">AH1862*AO1859+AJ1862*AO1862-AI1862*AP1859-AK1862*AP1862</f>
        <v>-96.089177027472417</v>
      </c>
      <c r="AU1862" s="8">
        <f t="shared" ref="AU1862" si="10784">(AH1862*AP1859+AI1862*AO1859+AJ1862*AP1862+AK1862*AO1862)</f>
        <v>0</v>
      </c>
      <c r="AW1862" s="49">
        <f t="shared" ref="AW1862" si="10785">(180/PI())*ATAN(-1*(AS1859/AR1859))</f>
        <v>-76.563467861787984</v>
      </c>
      <c r="AY1862" s="140">
        <f t="shared" ref="AY1862" si="10786">20*LOG(((1-(10^(AW1859/20)^2)*(1-((1-AY1859)/(1+AY1859))^2))^0.5))</f>
        <v>-1.0489816556924034E-3</v>
      </c>
      <c r="AZ1862" s="13"/>
      <c r="BA1862" s="36"/>
      <c r="BB1862" s="36"/>
      <c r="BC1862" s="36"/>
      <c r="BD1862" s="36"/>
    </row>
    <row r="1863" spans="2:56" ht="18.600000000000001" customHeight="1">
      <c r="AY1863" s="37"/>
    </row>
    <row r="1864" spans="2:56" ht="18.600000000000001" customHeight="1" thickBot="1">
      <c r="D1864" s="22" t="s">
        <v>60</v>
      </c>
      <c r="E1864" s="22"/>
      <c r="F1864" s="22"/>
      <c r="G1864" s="22"/>
      <c r="H1864" s="22"/>
      <c r="I1864" s="22" t="s">
        <v>61</v>
      </c>
      <c r="J1864" s="22"/>
      <c r="K1864" s="22"/>
      <c r="L1864" s="22"/>
      <c r="M1864" s="23"/>
      <c r="N1864" s="23"/>
      <c r="O1864" s="28" t="s">
        <v>62</v>
      </c>
      <c r="P1864" s="23"/>
      <c r="Q1864" s="23"/>
      <c r="R1864" s="23"/>
      <c r="S1864" s="22"/>
      <c r="T1864" s="22" t="s">
        <v>63</v>
      </c>
      <c r="U1864" s="23"/>
      <c r="V1864" s="23"/>
      <c r="W1864" s="23"/>
      <c r="X1864" s="23"/>
      <c r="Y1864" s="28" t="s">
        <v>64</v>
      </c>
      <c r="Z1864" s="23"/>
      <c r="AA1864" s="23"/>
      <c r="AB1864" s="23"/>
      <c r="AC1864" s="28" t="s">
        <v>65</v>
      </c>
      <c r="AD1864" s="22"/>
      <c r="AE1864" s="22"/>
      <c r="AF1864" s="22"/>
      <c r="AG1864" s="22"/>
      <c r="AH1864" s="23"/>
      <c r="AI1864" s="28" t="s">
        <v>66</v>
      </c>
      <c r="AJ1864" s="23"/>
      <c r="AK1864" s="23"/>
      <c r="AL1864" s="22"/>
      <c r="AM1864" s="28" t="s">
        <v>67</v>
      </c>
      <c r="AN1864" s="22"/>
      <c r="AO1864" s="23"/>
      <c r="AP1864" s="23"/>
      <c r="AQ1864" s="23"/>
      <c r="AR1864" s="23"/>
      <c r="AS1864" s="28" t="s">
        <v>68</v>
      </c>
      <c r="AT1864" s="23"/>
      <c r="AU1864" s="23"/>
    </row>
    <row r="1865" spans="2:56" ht="18.600000000000001" customHeight="1" thickBot="1">
      <c r="B1865" s="11"/>
      <c r="D1865" s="212" t="s">
        <v>69</v>
      </c>
      <c r="E1865" s="213"/>
      <c r="F1865" s="214" t="s">
        <v>70</v>
      </c>
      <c r="G1865" s="215"/>
      <c r="H1865" s="207"/>
      <c r="I1865" s="212" t="s">
        <v>71</v>
      </c>
      <c r="J1865" s="213"/>
      <c r="K1865" s="214" t="s">
        <v>72</v>
      </c>
      <c r="L1865" s="215"/>
      <c r="M1865" s="23"/>
      <c r="N1865" s="208" t="s">
        <v>73</v>
      </c>
      <c r="O1865" s="209"/>
      <c r="P1865" s="210" t="s">
        <v>74</v>
      </c>
      <c r="Q1865" s="211"/>
      <c r="R1865" s="23"/>
      <c r="S1865" s="212" t="s">
        <v>75</v>
      </c>
      <c r="T1865" s="213"/>
      <c r="U1865" s="214" t="s">
        <v>76</v>
      </c>
      <c r="V1865" s="215"/>
      <c r="W1865" s="22"/>
      <c r="X1865" s="208" t="s">
        <v>77</v>
      </c>
      <c r="Y1865" s="209"/>
      <c r="Z1865" s="210" t="s">
        <v>78</v>
      </c>
      <c r="AA1865" s="211"/>
      <c r="AB1865" s="22"/>
      <c r="AC1865" s="212" t="s">
        <v>79</v>
      </c>
      <c r="AD1865" s="213"/>
      <c r="AE1865" s="214" t="s">
        <v>80</v>
      </c>
      <c r="AF1865" s="215"/>
      <c r="AG1865" s="22"/>
      <c r="AH1865" s="208" t="s">
        <v>81</v>
      </c>
      <c r="AI1865" s="209"/>
      <c r="AJ1865" s="210" t="s">
        <v>82</v>
      </c>
      <c r="AK1865" s="211"/>
      <c r="AL1865" s="22"/>
      <c r="AM1865" s="212" t="s">
        <v>83</v>
      </c>
      <c r="AN1865" s="213"/>
      <c r="AO1865" s="214" t="s">
        <v>84</v>
      </c>
      <c r="AP1865" s="215"/>
      <c r="AQ1865" s="23"/>
      <c r="AR1865" s="208" t="s">
        <v>85</v>
      </c>
      <c r="AS1865" s="209"/>
      <c r="AT1865" s="210" t="s">
        <v>86</v>
      </c>
      <c r="AU1865" s="211"/>
      <c r="AW1865" s="29" t="s">
        <v>4</v>
      </c>
      <c r="AY1865" s="136" t="s">
        <v>46</v>
      </c>
      <c r="AZ1865" s="13"/>
      <c r="BA1865" s="36"/>
      <c r="BB1865" s="36"/>
      <c r="BC1865" s="36"/>
      <c r="BD1865" s="36"/>
    </row>
    <row r="1866" spans="2:56" ht="18.600000000000001" customHeight="1" thickTop="1" thickBot="1">
      <c r="B1866" s="40">
        <v>5.34</v>
      </c>
      <c r="D1866" s="1">
        <v>1</v>
      </c>
      <c r="E1866" s="7">
        <v>0</v>
      </c>
      <c r="F1866" s="2">
        <v>0</v>
      </c>
      <c r="G1866" s="8">
        <v>0</v>
      </c>
      <c r="I1866" s="1">
        <v>1</v>
      </c>
      <c r="J1866" s="9">
        <v>0</v>
      </c>
      <c r="K1866" s="2">
        <v>0</v>
      </c>
      <c r="L1866" s="9">
        <f t="shared" ref="L1866" si="10787">IF(0=(1-$J$9*$K$9*$B1866^2),10^14,$B1866*$K$9/(1-$J$9*$K$9*$B1866^2))</f>
        <v>-0.69535131093518054</v>
      </c>
      <c r="N1866" s="1">
        <f t="shared" ref="N1866" si="10788">D1866*I1866+F1866*I1869-E1866*J1866-G1866*J1869</f>
        <v>1</v>
      </c>
      <c r="O1866" s="9">
        <f t="shared" ref="O1866" si="10789">(D1866*J1866+E1866*I1866+F1866*J1869+G1866*I1869)</f>
        <v>0</v>
      </c>
      <c r="P1866" s="2">
        <f t="shared" ref="P1866" si="10790">D1866*K1866+F1866*K1869-E1866*L1866-G1866*L1869</f>
        <v>0</v>
      </c>
      <c r="Q1866" s="8">
        <f t="shared" ref="Q1866" si="10791">(D1866*L1866+E1866*K1866+F1866*L1869+G1866*K1869)</f>
        <v>-0.69535131093518054</v>
      </c>
      <c r="S1866" s="1">
        <v>1</v>
      </c>
      <c r="T1866" s="7">
        <v>0</v>
      </c>
      <c r="U1866" s="2">
        <v>0</v>
      </c>
      <c r="V1866" s="8">
        <v>0</v>
      </c>
      <c r="X1866" s="1">
        <f t="shared" ref="X1866" si="10792">N1866*S1866+P1866*S1869-O1866*T1866-Q1866*T1869</f>
        <v>5.4903066055162952</v>
      </c>
      <c r="Y1866" s="9">
        <f t="shared" ref="Y1866" si="10793">(N1866*T1866+O1866*S1866+P1866*T1869+Q1866*S1869)</f>
        <v>0</v>
      </c>
      <c r="Z1866" s="2">
        <f t="shared" ref="Z1866" si="10794">N1866*U1866+P1866*U1869-O1866*V1866-Q1866*V1869</f>
        <v>0</v>
      </c>
      <c r="AA1866" s="8">
        <f t="shared" ref="AA1866" si="10795">(N1866*V1866+O1866*U1866+P1866*V1869+Q1866*U1869)</f>
        <v>-0.69535131093518054</v>
      </c>
      <c r="AB1866" s="22"/>
      <c r="AC1866" s="1">
        <v>1</v>
      </c>
      <c r="AD1866" s="9">
        <v>0</v>
      </c>
      <c r="AE1866" s="2">
        <v>0</v>
      </c>
      <c r="AF1866" s="9">
        <f t="shared" ref="AF1866" si="10796">$B1866*$AE$9</f>
        <v>4.3290845999999998</v>
      </c>
      <c r="AH1866" s="1">
        <f t="shared" ref="AH1866" si="10797">X1866*AC1866+Z1866*AC1869-Y1866*AD1866-AA1866*AD1869</f>
        <v>5.4903066055162952</v>
      </c>
      <c r="AI1866" s="9">
        <f t="shared" ref="AI1866" si="10798">(X1866*AD1866+Y1866*AC1866+Z1866*AD1869+AA1866*AC1869)</f>
        <v>0</v>
      </c>
      <c r="AJ1866" s="2">
        <f t="shared" ref="AJ1866" si="10799">X1866*AE1866+Z1866*AE1869-Y1866*AF1866-AA1866*AF1869</f>
        <v>0</v>
      </c>
      <c r="AK1866" s="8">
        <f t="shared" ref="AK1866" si="10800">(X1866*AF1866+Y1866*AE1866+Z1866*AF1869+AA1866*AE1869)</f>
        <v>23.072650464283686</v>
      </c>
      <c r="AM1866" s="18">
        <v>1</v>
      </c>
      <c r="AN1866" s="25">
        <v>0</v>
      </c>
      <c r="AO1866" s="14">
        <v>0</v>
      </c>
      <c r="AP1866" s="24">
        <v>0</v>
      </c>
      <c r="AR1866" s="1">
        <f t="shared" ref="AR1866" si="10801">AH1866*AM1866+AJ1866*AM1869-AI1866*AN1866-AK1866*AN1869</f>
        <v>5.4903066055162952</v>
      </c>
      <c r="AS1866" s="9">
        <f t="shared" ref="AS1866" si="10802">(AH1866*AN1866+AI1866*AM1866+AJ1866*AN1869+AK1866*AM1869)</f>
        <v>23.072650464283686</v>
      </c>
      <c r="AT1866" s="2">
        <f t="shared" ref="AT1866" si="10803">AH1866*AO1866+AJ1866*AO1869-AI1866*AP1866-AK1866*AP1869</f>
        <v>0</v>
      </c>
      <c r="AU1866" s="8">
        <f t="shared" ref="AU1866" si="10804">(AH1866*AP1866+AI1866*AO1866+AJ1866*AP1869+AK1866*AO1869)</f>
        <v>23.072650464283686</v>
      </c>
      <c r="AW1866" s="30">
        <f t="shared" ref="AW1866" si="10805">20*LOG(((1+$AN$9)/$AN$9)/((AR1866+AR1869)^2+(AS1866+AS1869)^2)^0.5)</f>
        <v>-34.17594259224466</v>
      </c>
      <c r="AY1866" s="137">
        <f t="shared" ref="AY1866" si="10806">((AR1866^2+AS1866^2)^0.5)/((AR1869^2+AS1869^2)^0.5)</f>
        <v>0.23838219001495661</v>
      </c>
      <c r="AZ1866" s="13"/>
      <c r="BA1866" s="36"/>
      <c r="BB1866" s="36"/>
      <c r="BC1866" s="36"/>
      <c r="BD1866" s="36"/>
    </row>
    <row r="1867" spans="2:56" ht="18.600000000000001" customHeight="1" thickBot="1">
      <c r="D1867" s="3"/>
      <c r="G1867" s="4"/>
      <c r="I1867" s="3"/>
      <c r="L1867" s="4"/>
      <c r="N1867" s="3"/>
      <c r="Q1867" s="4"/>
      <c r="S1867" s="3"/>
      <c r="V1867" s="4"/>
      <c r="X1867" s="3"/>
      <c r="AA1867" s="4"/>
      <c r="AC1867" s="3"/>
      <c r="AF1867" s="4"/>
      <c r="AH1867" s="3"/>
      <c r="AK1867" s="4"/>
      <c r="AM1867" s="18"/>
      <c r="AN1867" s="14"/>
      <c r="AO1867" s="14"/>
      <c r="AP1867" s="19"/>
      <c r="AR1867" s="3"/>
      <c r="AU1867" s="4"/>
      <c r="AY1867" s="138"/>
      <c r="AZ1867" s="13"/>
      <c r="BA1867" s="36"/>
      <c r="BB1867" s="36"/>
      <c r="BC1867" s="36"/>
      <c r="BD1867" s="36"/>
    </row>
    <row r="1868" spans="2:56" ht="18.600000000000001" customHeight="1" thickBot="1">
      <c r="D1868" s="216" t="s">
        <v>87</v>
      </c>
      <c r="E1868" s="217"/>
      <c r="F1868" s="218" t="s">
        <v>88</v>
      </c>
      <c r="G1868" s="219"/>
      <c r="H1868" s="207"/>
      <c r="I1868" s="216" t="s">
        <v>89</v>
      </c>
      <c r="J1868" s="217"/>
      <c r="K1868" s="218" t="s">
        <v>90</v>
      </c>
      <c r="L1868" s="219"/>
      <c r="N1868" s="208" t="s">
        <v>7</v>
      </c>
      <c r="O1868" s="209"/>
      <c r="P1868" s="210" t="s">
        <v>8</v>
      </c>
      <c r="Q1868" s="211"/>
      <c r="S1868" s="216" t="s">
        <v>91</v>
      </c>
      <c r="T1868" s="217"/>
      <c r="U1868" s="218" t="s">
        <v>92</v>
      </c>
      <c r="V1868" s="219"/>
      <c r="W1868" s="22"/>
      <c r="X1868" s="208" t="s">
        <v>93</v>
      </c>
      <c r="Y1868" s="209"/>
      <c r="Z1868" s="210" t="s">
        <v>94</v>
      </c>
      <c r="AA1868" s="211"/>
      <c r="AB1868" s="22"/>
      <c r="AC1868" s="216" t="s">
        <v>3</v>
      </c>
      <c r="AD1868" s="217"/>
      <c r="AE1868" s="218" t="s">
        <v>2</v>
      </c>
      <c r="AF1868" s="219"/>
      <c r="AG1868" s="22"/>
      <c r="AH1868" s="208" t="s">
        <v>95</v>
      </c>
      <c r="AI1868" s="209"/>
      <c r="AJ1868" s="210" t="s">
        <v>96</v>
      </c>
      <c r="AK1868" s="211"/>
      <c r="AL1868" s="22"/>
      <c r="AM1868" s="216" t="s">
        <v>97</v>
      </c>
      <c r="AN1868" s="217"/>
      <c r="AO1868" s="218" t="s">
        <v>98</v>
      </c>
      <c r="AP1868" s="219"/>
      <c r="AR1868" s="208" t="s">
        <v>99</v>
      </c>
      <c r="AS1868" s="209"/>
      <c r="AT1868" s="210" t="s">
        <v>100</v>
      </c>
      <c r="AU1868" s="211"/>
      <c r="AW1868" s="48" t="s">
        <v>10</v>
      </c>
      <c r="AY1868" s="139" t="s">
        <v>47</v>
      </c>
      <c r="AZ1868" s="13"/>
      <c r="BA1868" s="36"/>
      <c r="BB1868" s="36"/>
      <c r="BC1868" s="36"/>
      <c r="BD1868" s="36"/>
    </row>
    <row r="1869" spans="2:56" ht="18.600000000000001" customHeight="1" thickTop="1" thickBot="1">
      <c r="D1869" s="1">
        <v>0</v>
      </c>
      <c r="E1869" s="8">
        <f t="shared" ref="E1869" si="10807">$E$9*$B1866</f>
        <v>3.0262314000000003</v>
      </c>
      <c r="F1869" s="2">
        <v>1</v>
      </c>
      <c r="G1869" s="8">
        <v>0</v>
      </c>
      <c r="I1869" s="1">
        <v>0</v>
      </c>
      <c r="J1869" s="9">
        <v>0</v>
      </c>
      <c r="K1869" s="2">
        <v>1</v>
      </c>
      <c r="L1869" s="8">
        <v>0</v>
      </c>
      <c r="N1869" s="1">
        <f t="shared" ref="N1869" si="10808">D1869*I1866+F1869*I1869-E1869*J1866-G1869*J1869</f>
        <v>0</v>
      </c>
      <c r="O1869" s="9">
        <f t="shared" ref="O1869" si="10809">(D1869*J1866+E1869*I1866+F1869*J1869+G1869*I1869)</f>
        <v>3.0262314000000003</v>
      </c>
      <c r="P1869" s="2">
        <f t="shared" ref="P1869" si="10810">D1869*K1866+F1869*K1869-E1869*L1866-G1869*L1869</f>
        <v>3.1042939711832069</v>
      </c>
      <c r="Q1869" s="8">
        <f t="shared" ref="Q1869" si="10811">(D1869*L1866+E1869*K1866+F1869*L1869+G1869*K1869)</f>
        <v>0</v>
      </c>
      <c r="S1869" s="1">
        <v>0</v>
      </c>
      <c r="T1869" s="8">
        <f t="shared" ref="T1869" si="10812">$T$9*$B1866</f>
        <v>6.4576085999999995</v>
      </c>
      <c r="U1869" s="2">
        <v>1</v>
      </c>
      <c r="V1869" s="8">
        <v>0</v>
      </c>
      <c r="X1869" s="1">
        <f t="shared" ref="X1869" si="10813">N1869*S1866+P1869*S1869-O1869*T1866-Q1869*T1869</f>
        <v>0</v>
      </c>
      <c r="Y1869" s="9">
        <f t="shared" ref="Y1869" si="10814">(N1869*T1866+O1869*S1866+P1869*T1869+Q1869*S1869)</f>
        <v>23.072546845240829</v>
      </c>
      <c r="Z1869" s="2">
        <f t="shared" ref="Z1869" si="10815">N1869*U1866+P1869*U1869-O1869*V1866-Q1869*V1869</f>
        <v>3.1042939711832069</v>
      </c>
      <c r="AA1869" s="8">
        <f t="shared" ref="AA1869" si="10816">(N1869*V1866+O1869*U1866+P1869*V1869+Q1869*U1869)</f>
        <v>0</v>
      </c>
      <c r="AB1869" s="22"/>
      <c r="AC1869" s="1">
        <v>0</v>
      </c>
      <c r="AD1869" s="9">
        <v>0</v>
      </c>
      <c r="AE1869" s="2">
        <v>1</v>
      </c>
      <c r="AF1869" s="8">
        <v>0</v>
      </c>
      <c r="AH1869" s="1">
        <f t="shared" ref="AH1869" si="10817">X1869*AC1866+Z1869*AC1869-Y1869*AD1866-AA1869*AD1869</f>
        <v>0</v>
      </c>
      <c r="AI1869" s="9">
        <f t="shared" ref="AI1869" si="10818">(X1869*AD1866+Y1869*AC1866+Z1869*AD1869+AA1869*AC1869)</f>
        <v>23.072546845240829</v>
      </c>
      <c r="AJ1869" s="2">
        <f t="shared" ref="AJ1869" si="10819">X1869*AE1866+Z1869*AE1869-Y1869*AF1866-AA1869*AF1869</f>
        <v>-96.778713259327446</v>
      </c>
      <c r="AK1869" s="8">
        <f t="shared" ref="AK1869" si="10820">(X1869*AF1866+Y1869*AE1866+Z1869*AF1869+AA1869*AE1869)</f>
        <v>0</v>
      </c>
      <c r="AM1869" s="20">
        <f t="shared" ref="AM1869" si="10821">1/$AN$9</f>
        <v>1</v>
      </c>
      <c r="AN1869" s="27">
        <v>0</v>
      </c>
      <c r="AO1869" s="21">
        <v>1</v>
      </c>
      <c r="AP1869" s="26">
        <v>0</v>
      </c>
      <c r="AR1869" s="1">
        <f t="shared" ref="AR1869" si="10822">AH1869*AM1866+AJ1869*AM1869-AI1869*AN1866-AK1869*AN1869</f>
        <v>-96.778713259327446</v>
      </c>
      <c r="AS1869" s="9">
        <f t="shared" ref="AS1869" si="10823">(AH1869*AN1866+AI1869*AM1866+AJ1869*AN1869+AK1869*AM1869)</f>
        <v>23.072546845240829</v>
      </c>
      <c r="AT1869" s="2">
        <f t="shared" ref="AT1869" si="10824">AH1869*AO1866+AJ1869*AO1869-AI1869*AP1866-AK1869*AP1869</f>
        <v>-96.778713259327446</v>
      </c>
      <c r="AU1869" s="8">
        <f t="shared" ref="AU1869" si="10825">(AH1869*AP1866+AI1869*AO1866+AJ1869*AP1869+AK1869*AO1869)</f>
        <v>0</v>
      </c>
      <c r="AW1869" s="49">
        <f t="shared" ref="AW1869" si="10826">(180/PI())*ATAN(-1*(AS1866/AR1866))</f>
        <v>-76.614979410555904</v>
      </c>
      <c r="AY1869" s="140">
        <f t="shared" ref="AY1869" si="10827">20*LOG(((1-(10^(AW1866/20)^2)*(1-((1-AY1866)/(1+AY1866))^2))^0.5))</f>
        <v>-1.0324429779826551E-3</v>
      </c>
      <c r="AZ1869" s="13"/>
      <c r="BA1869" s="36"/>
      <c r="BB1869" s="36"/>
      <c r="BC1869" s="36"/>
      <c r="BD1869" s="36"/>
    </row>
    <row r="1870" spans="2:56" ht="18.600000000000001" customHeight="1">
      <c r="AY1870" s="37"/>
    </row>
    <row r="1871" spans="2:56" ht="18.600000000000001" customHeight="1" thickBot="1">
      <c r="D1871" s="22" t="s">
        <v>60</v>
      </c>
      <c r="E1871" s="22"/>
      <c r="F1871" s="22"/>
      <c r="G1871" s="22"/>
      <c r="H1871" s="22"/>
      <c r="I1871" s="22" t="s">
        <v>61</v>
      </c>
      <c r="J1871" s="22"/>
      <c r="K1871" s="22"/>
      <c r="L1871" s="22"/>
      <c r="M1871" s="23"/>
      <c r="N1871" s="23"/>
      <c r="O1871" s="28" t="s">
        <v>62</v>
      </c>
      <c r="P1871" s="23"/>
      <c r="Q1871" s="23"/>
      <c r="R1871" s="23"/>
      <c r="S1871" s="22"/>
      <c r="T1871" s="22" t="s">
        <v>63</v>
      </c>
      <c r="U1871" s="23"/>
      <c r="V1871" s="23"/>
      <c r="W1871" s="23"/>
      <c r="X1871" s="23"/>
      <c r="Y1871" s="28" t="s">
        <v>64</v>
      </c>
      <c r="Z1871" s="23"/>
      <c r="AA1871" s="23"/>
      <c r="AB1871" s="23"/>
      <c r="AC1871" s="28" t="s">
        <v>65</v>
      </c>
      <c r="AD1871" s="22"/>
      <c r="AE1871" s="22"/>
      <c r="AF1871" s="22"/>
      <c r="AG1871" s="22"/>
      <c r="AH1871" s="23"/>
      <c r="AI1871" s="28" t="s">
        <v>66</v>
      </c>
      <c r="AJ1871" s="23"/>
      <c r="AK1871" s="23"/>
      <c r="AL1871" s="22"/>
      <c r="AM1871" s="28" t="s">
        <v>67</v>
      </c>
      <c r="AN1871" s="22"/>
      <c r="AO1871" s="23"/>
      <c r="AP1871" s="23"/>
      <c r="AQ1871" s="23"/>
      <c r="AR1871" s="23"/>
      <c r="AS1871" s="28" t="s">
        <v>68</v>
      </c>
      <c r="AT1871" s="23"/>
      <c r="AU1871" s="23"/>
    </row>
    <row r="1872" spans="2:56" ht="18.600000000000001" customHeight="1" thickBot="1">
      <c r="B1872" s="11"/>
      <c r="D1872" s="212" t="s">
        <v>69</v>
      </c>
      <c r="E1872" s="213"/>
      <c r="F1872" s="214" t="s">
        <v>70</v>
      </c>
      <c r="G1872" s="215"/>
      <c r="H1872" s="207"/>
      <c r="I1872" s="212" t="s">
        <v>71</v>
      </c>
      <c r="J1872" s="213"/>
      <c r="K1872" s="214" t="s">
        <v>72</v>
      </c>
      <c r="L1872" s="215"/>
      <c r="M1872" s="23"/>
      <c r="N1872" s="208" t="s">
        <v>73</v>
      </c>
      <c r="O1872" s="209"/>
      <c r="P1872" s="210" t="s">
        <v>74</v>
      </c>
      <c r="Q1872" s="211"/>
      <c r="R1872" s="23"/>
      <c r="S1872" s="212" t="s">
        <v>75</v>
      </c>
      <c r="T1872" s="213"/>
      <c r="U1872" s="214" t="s">
        <v>76</v>
      </c>
      <c r="V1872" s="215"/>
      <c r="W1872" s="22"/>
      <c r="X1872" s="208" t="s">
        <v>77</v>
      </c>
      <c r="Y1872" s="209"/>
      <c r="Z1872" s="210" t="s">
        <v>78</v>
      </c>
      <c r="AA1872" s="211"/>
      <c r="AB1872" s="22"/>
      <c r="AC1872" s="212" t="s">
        <v>79</v>
      </c>
      <c r="AD1872" s="213"/>
      <c r="AE1872" s="214" t="s">
        <v>80</v>
      </c>
      <c r="AF1872" s="215"/>
      <c r="AG1872" s="22"/>
      <c r="AH1872" s="208" t="s">
        <v>81</v>
      </c>
      <c r="AI1872" s="209"/>
      <c r="AJ1872" s="210" t="s">
        <v>82</v>
      </c>
      <c r="AK1872" s="211"/>
      <c r="AL1872" s="22"/>
      <c r="AM1872" s="212" t="s">
        <v>83</v>
      </c>
      <c r="AN1872" s="213"/>
      <c r="AO1872" s="214" t="s">
        <v>84</v>
      </c>
      <c r="AP1872" s="215"/>
      <c r="AQ1872" s="23"/>
      <c r="AR1872" s="208" t="s">
        <v>85</v>
      </c>
      <c r="AS1872" s="209"/>
      <c r="AT1872" s="210" t="s">
        <v>86</v>
      </c>
      <c r="AU1872" s="211"/>
      <c r="AW1872" s="29" t="s">
        <v>4</v>
      </c>
      <c r="AY1872" s="136" t="s">
        <v>46</v>
      </c>
      <c r="AZ1872" s="13"/>
      <c r="BA1872" s="36"/>
      <c r="BB1872" s="36"/>
      <c r="BC1872" s="36"/>
      <c r="BD1872" s="36"/>
    </row>
    <row r="1873" spans="2:56" ht="18.600000000000001" customHeight="1" thickTop="1" thickBot="1">
      <c r="B1873" s="40">
        <v>5.36</v>
      </c>
      <c r="D1873" s="1">
        <v>1</v>
      </c>
      <c r="E1873" s="7">
        <v>0</v>
      </c>
      <c r="F1873" s="2">
        <v>0</v>
      </c>
      <c r="G1873" s="8">
        <v>0</v>
      </c>
      <c r="I1873" s="1">
        <v>1</v>
      </c>
      <c r="J1873" s="9">
        <v>0</v>
      </c>
      <c r="K1873" s="2">
        <v>0</v>
      </c>
      <c r="L1873" s="9">
        <f t="shared" ref="L1873" si="10828">IF(0=(1-$J$9*$K$9*$B1873^2),10^14,$B1873*$K$9/(1-$J$9*$K$9*$B1873^2))</f>
        <v>-0.69206133201114861</v>
      </c>
      <c r="N1873" s="1">
        <f t="shared" ref="N1873" si="10829">D1873*I1873+F1873*I1876-E1873*J1873-G1873*J1876</f>
        <v>1</v>
      </c>
      <c r="O1873" s="9">
        <f t="shared" ref="O1873" si="10830">(D1873*J1873+E1873*I1873+F1873*J1876+G1873*I1876)</f>
        <v>0</v>
      </c>
      <c r="P1873" s="2">
        <f t="shared" ref="P1873" si="10831">D1873*K1873+F1873*K1876-E1873*L1873-G1873*L1876</f>
        <v>0</v>
      </c>
      <c r="Q1873" s="8">
        <f t="shared" ref="Q1873" si="10832">(D1873*L1873+E1873*K1873+F1873*L1876+G1873*K1876)</f>
        <v>-0.69206133201114861</v>
      </c>
      <c r="S1873" s="1">
        <v>1</v>
      </c>
      <c r="T1873" s="7">
        <v>0</v>
      </c>
      <c r="U1873" s="2">
        <v>0</v>
      </c>
      <c r="V1873" s="8">
        <v>0</v>
      </c>
      <c r="X1873" s="1">
        <f t="shared" ref="X1873" si="10833">N1873*S1873+P1873*S1876-O1873*T1873-Q1873*T1876</f>
        <v>5.4857992662864037</v>
      </c>
      <c r="Y1873" s="9">
        <f t="shared" ref="Y1873" si="10834">(N1873*T1873+O1873*S1873+P1873*T1876+Q1873*S1876)</f>
        <v>0</v>
      </c>
      <c r="Z1873" s="2">
        <f t="shared" ref="Z1873" si="10835">N1873*U1873+P1873*U1876-O1873*V1873-Q1873*V1876</f>
        <v>0</v>
      </c>
      <c r="AA1873" s="8">
        <f t="shared" ref="AA1873" si="10836">(N1873*V1873+O1873*U1873+P1873*V1876+Q1873*U1876)</f>
        <v>-0.69206133201114861</v>
      </c>
      <c r="AB1873" s="22"/>
      <c r="AC1873" s="1">
        <v>1</v>
      </c>
      <c r="AD1873" s="9">
        <v>0</v>
      </c>
      <c r="AE1873" s="2">
        <v>0</v>
      </c>
      <c r="AF1873" s="9">
        <f t="shared" ref="AF1873" si="10837">$B1873*$AE$9</f>
        <v>4.3452984000000008</v>
      </c>
      <c r="AH1873" s="1">
        <f t="shared" ref="AH1873" si="10838">X1873*AC1873+Z1873*AC1876-Y1873*AD1873-AA1873*AD1876</f>
        <v>5.4857992662864037</v>
      </c>
      <c r="AI1873" s="9">
        <f t="shared" ref="AI1873" si="10839">(X1873*AD1873+Y1873*AC1873+Z1873*AD1876+AA1873*AC1876)</f>
        <v>0</v>
      </c>
      <c r="AJ1873" s="2">
        <f t="shared" ref="AJ1873" si="10840">X1873*AE1873+Z1873*AE1876-Y1873*AF1873-AA1873*AF1876</f>
        <v>0</v>
      </c>
      <c r="AK1873" s="8">
        <f t="shared" ref="AK1873" si="10841">(X1873*AF1873+Y1873*AE1873+Z1873*AF1876+AA1873*AE1876)</f>
        <v>23.145373442504336</v>
      </c>
      <c r="AM1873" s="18">
        <v>1</v>
      </c>
      <c r="AN1873" s="25">
        <v>0</v>
      </c>
      <c r="AO1873" s="14">
        <v>0</v>
      </c>
      <c r="AP1873" s="24">
        <v>0</v>
      </c>
      <c r="AR1873" s="1">
        <f t="shared" ref="AR1873" si="10842">AH1873*AM1873+AJ1873*AM1876-AI1873*AN1873-AK1873*AN1876</f>
        <v>5.4857992662864037</v>
      </c>
      <c r="AS1873" s="9">
        <f t="shared" ref="AS1873" si="10843">(AH1873*AN1873+AI1873*AM1873+AJ1873*AN1876+AK1873*AM1876)</f>
        <v>23.145373442504336</v>
      </c>
      <c r="AT1873" s="2">
        <f t="shared" ref="AT1873" si="10844">AH1873*AO1873+AJ1873*AO1876-AI1873*AP1873-AK1873*AP1876</f>
        <v>0</v>
      </c>
      <c r="AU1873" s="8">
        <f t="shared" ref="AU1873" si="10845">(AH1873*AP1873+AI1873*AO1873+AJ1873*AP1876+AK1873*AO1876)</f>
        <v>23.145373442504336</v>
      </c>
      <c r="AW1873" s="30">
        <f t="shared" ref="AW1873" si="10846">20*LOG(((1+$AN$9)/$AN$9)/((AR1873+AR1876)^2+(AS1873+AS1876)^2)^0.5)</f>
        <v>-34.234132600979031</v>
      </c>
      <c r="AY1873" s="137">
        <f t="shared" ref="AY1873" si="10847">((AR1873^2+AS1873^2)^0.5)/((AR1876^2+AS1876^2)^0.5)</f>
        <v>0.23743562780250421</v>
      </c>
      <c r="AZ1873" s="13"/>
      <c r="BA1873" s="36"/>
      <c r="BB1873" s="36"/>
      <c r="BC1873" s="36"/>
      <c r="BD1873" s="36"/>
    </row>
    <row r="1874" spans="2:56" ht="18.600000000000001" customHeight="1" thickBot="1">
      <c r="D1874" s="3"/>
      <c r="G1874" s="4"/>
      <c r="I1874" s="3"/>
      <c r="L1874" s="4"/>
      <c r="N1874" s="3"/>
      <c r="Q1874" s="4"/>
      <c r="S1874" s="3"/>
      <c r="V1874" s="4"/>
      <c r="X1874" s="3"/>
      <c r="AA1874" s="4"/>
      <c r="AC1874" s="3"/>
      <c r="AF1874" s="4"/>
      <c r="AH1874" s="3"/>
      <c r="AK1874" s="4"/>
      <c r="AM1874" s="18"/>
      <c r="AN1874" s="14"/>
      <c r="AO1874" s="14"/>
      <c r="AP1874" s="19"/>
      <c r="AR1874" s="3"/>
      <c r="AU1874" s="4"/>
      <c r="AY1874" s="138"/>
      <c r="AZ1874" s="13"/>
      <c r="BA1874" s="36"/>
      <c r="BB1874" s="36"/>
      <c r="BC1874" s="36"/>
      <c r="BD1874" s="36"/>
    </row>
    <row r="1875" spans="2:56" ht="18.600000000000001" customHeight="1" thickBot="1">
      <c r="D1875" s="216" t="s">
        <v>87</v>
      </c>
      <c r="E1875" s="217"/>
      <c r="F1875" s="218" t="s">
        <v>88</v>
      </c>
      <c r="G1875" s="219"/>
      <c r="H1875" s="207"/>
      <c r="I1875" s="216" t="s">
        <v>89</v>
      </c>
      <c r="J1875" s="217"/>
      <c r="K1875" s="218" t="s">
        <v>90</v>
      </c>
      <c r="L1875" s="219"/>
      <c r="N1875" s="208" t="s">
        <v>7</v>
      </c>
      <c r="O1875" s="209"/>
      <c r="P1875" s="210" t="s">
        <v>8</v>
      </c>
      <c r="Q1875" s="211"/>
      <c r="S1875" s="216" t="s">
        <v>91</v>
      </c>
      <c r="T1875" s="217"/>
      <c r="U1875" s="218" t="s">
        <v>92</v>
      </c>
      <c r="V1875" s="219"/>
      <c r="W1875" s="22"/>
      <c r="X1875" s="208" t="s">
        <v>93</v>
      </c>
      <c r="Y1875" s="209"/>
      <c r="Z1875" s="210" t="s">
        <v>94</v>
      </c>
      <c r="AA1875" s="211"/>
      <c r="AB1875" s="22"/>
      <c r="AC1875" s="216" t="s">
        <v>3</v>
      </c>
      <c r="AD1875" s="217"/>
      <c r="AE1875" s="218" t="s">
        <v>2</v>
      </c>
      <c r="AF1875" s="219"/>
      <c r="AG1875" s="22"/>
      <c r="AH1875" s="208" t="s">
        <v>95</v>
      </c>
      <c r="AI1875" s="209"/>
      <c r="AJ1875" s="210" t="s">
        <v>96</v>
      </c>
      <c r="AK1875" s="211"/>
      <c r="AL1875" s="22"/>
      <c r="AM1875" s="216" t="s">
        <v>97</v>
      </c>
      <c r="AN1875" s="217"/>
      <c r="AO1875" s="218" t="s">
        <v>98</v>
      </c>
      <c r="AP1875" s="219"/>
      <c r="AR1875" s="208" t="s">
        <v>99</v>
      </c>
      <c r="AS1875" s="209"/>
      <c r="AT1875" s="210" t="s">
        <v>100</v>
      </c>
      <c r="AU1875" s="211"/>
      <c r="AW1875" s="48" t="s">
        <v>10</v>
      </c>
      <c r="AY1875" s="139" t="s">
        <v>47</v>
      </c>
      <c r="AZ1875" s="13"/>
      <c r="BA1875" s="36"/>
      <c r="BB1875" s="36"/>
      <c r="BC1875" s="36"/>
      <c r="BD1875" s="36"/>
    </row>
    <row r="1876" spans="2:56" ht="18.600000000000001" customHeight="1" thickTop="1" thickBot="1">
      <c r="D1876" s="1">
        <v>0</v>
      </c>
      <c r="E1876" s="8">
        <f t="shared" ref="E1876" si="10848">$E$9*$B1873</f>
        <v>3.0375656000000006</v>
      </c>
      <c r="F1876" s="2">
        <v>1</v>
      </c>
      <c r="G1876" s="8">
        <v>0</v>
      </c>
      <c r="I1876" s="1">
        <v>0</v>
      </c>
      <c r="J1876" s="9">
        <v>0</v>
      </c>
      <c r="K1876" s="2">
        <v>1</v>
      </c>
      <c r="L1876" s="8">
        <v>0</v>
      </c>
      <c r="N1876" s="1">
        <f t="shared" ref="N1876" si="10849">D1876*I1873+F1876*I1876-E1876*J1873-G1876*J1876</f>
        <v>0</v>
      </c>
      <c r="O1876" s="9">
        <f t="shared" ref="O1876" si="10850">(D1876*J1873+E1876*I1873+F1876*J1876+G1876*I1876)</f>
        <v>3.0375656000000006</v>
      </c>
      <c r="P1876" s="2">
        <f t="shared" ref="P1876" si="10851">D1876*K1873+F1876*K1876-E1876*L1873-G1876*L1876</f>
        <v>3.1021816952072441</v>
      </c>
      <c r="Q1876" s="8">
        <f t="shared" ref="Q1876" si="10852">(D1876*L1873+E1876*K1873+F1876*L1876+G1876*K1876)</f>
        <v>0</v>
      </c>
      <c r="S1876" s="1">
        <v>0</v>
      </c>
      <c r="T1876" s="8">
        <f t="shared" ref="T1876" si="10853">$T$9*$B1873</f>
        <v>6.4817944000000001</v>
      </c>
      <c r="U1876" s="2">
        <v>1</v>
      </c>
      <c r="V1876" s="8">
        <v>0</v>
      </c>
      <c r="X1876" s="1">
        <f t="shared" ref="X1876" si="10854">N1876*S1873+P1876*S1876-O1876*T1873-Q1876*T1876</f>
        <v>0</v>
      </c>
      <c r="Y1876" s="9">
        <f t="shared" ref="Y1876" si="10855">(N1876*T1873+O1876*S1873+P1876*T1876+Q1876*S1876)</f>
        <v>23.145269539776823</v>
      </c>
      <c r="Z1876" s="2">
        <f t="shared" ref="Z1876" si="10856">N1876*U1873+P1876*U1876-O1876*V1873-Q1876*V1876</f>
        <v>3.1021816952072441</v>
      </c>
      <c r="AA1876" s="8">
        <f t="shared" ref="AA1876" si="10857">(N1876*V1873+O1876*U1873+P1876*V1876+Q1876*U1876)</f>
        <v>0</v>
      </c>
      <c r="AB1876" s="22"/>
      <c r="AC1876" s="1">
        <v>0</v>
      </c>
      <c r="AD1876" s="9">
        <v>0</v>
      </c>
      <c r="AE1876" s="2">
        <v>1</v>
      </c>
      <c r="AF1876" s="8">
        <v>0</v>
      </c>
      <c r="AH1876" s="1">
        <f t="shared" ref="AH1876" si="10858">X1876*AC1873+Z1876*AC1876-Y1876*AD1873-AA1876*AD1876</f>
        <v>0</v>
      </c>
      <c r="AI1876" s="9">
        <f t="shared" ref="AI1876" si="10859">(X1876*AD1873+Y1876*AC1873+Z1876*AD1876+AA1876*AC1876)</f>
        <v>23.145269539776823</v>
      </c>
      <c r="AJ1876" s="2">
        <f t="shared" ref="AJ1876" si="10860">X1876*AE1873+Z1876*AE1876-Y1876*AF1873-AA1876*AF1876</f>
        <v>-97.470921003553741</v>
      </c>
      <c r="AK1876" s="8">
        <f t="shared" ref="AK1876" si="10861">(X1876*AF1873+Y1876*AE1873+Z1876*AF1876+AA1876*AE1876)</f>
        <v>0</v>
      </c>
      <c r="AM1876" s="20">
        <f t="shared" ref="AM1876" si="10862">1/$AN$9</f>
        <v>1</v>
      </c>
      <c r="AN1876" s="27">
        <v>0</v>
      </c>
      <c r="AO1876" s="21">
        <v>1</v>
      </c>
      <c r="AP1876" s="26">
        <v>0</v>
      </c>
      <c r="AR1876" s="1">
        <f t="shared" ref="AR1876" si="10863">AH1876*AM1873+AJ1876*AM1876-AI1876*AN1873-AK1876*AN1876</f>
        <v>-97.470921003553741</v>
      </c>
      <c r="AS1876" s="9">
        <f t="shared" ref="AS1876" si="10864">(AH1876*AN1873+AI1876*AM1873+AJ1876*AN1876+AK1876*AM1876)</f>
        <v>23.145269539776823</v>
      </c>
      <c r="AT1876" s="2">
        <f t="shared" ref="AT1876" si="10865">AH1876*AO1873+AJ1876*AO1876-AI1876*AP1873-AK1876*AP1876</f>
        <v>-97.470921003553741</v>
      </c>
      <c r="AU1876" s="8">
        <f t="shared" ref="AU1876" si="10866">(AH1876*AP1873+AI1876*AO1873+AJ1876*AP1876+AK1876*AO1876)</f>
        <v>0</v>
      </c>
      <c r="AW1876" s="49">
        <f t="shared" ref="AW1876" si="10867">(180/PI())*ATAN(-1*(AS1873/AR1873))</f>
        <v>-76.666092453927476</v>
      </c>
      <c r="AY1876" s="140">
        <f t="shared" ref="AY1876" si="10868">20*LOG(((1-(10^(AW1873/20)^2)*(1-((1-AY1873)/(1+AY1873))^2))^0.5))</f>
        <v>-1.0162077590754324E-3</v>
      </c>
      <c r="AZ1876" s="13"/>
      <c r="BA1876" s="36"/>
      <c r="BB1876" s="36"/>
      <c r="BC1876" s="36"/>
      <c r="BD1876" s="36"/>
    </row>
    <row r="1877" spans="2:56" ht="18.600000000000001" customHeight="1">
      <c r="AY1877" s="37"/>
    </row>
    <row r="1878" spans="2:56" ht="18.600000000000001" customHeight="1" thickBot="1">
      <c r="D1878" s="22" t="s">
        <v>60</v>
      </c>
      <c r="E1878" s="22"/>
      <c r="F1878" s="22"/>
      <c r="G1878" s="22"/>
      <c r="H1878" s="22"/>
      <c r="I1878" s="22" t="s">
        <v>61</v>
      </c>
      <c r="J1878" s="22"/>
      <c r="K1878" s="22"/>
      <c r="L1878" s="22"/>
      <c r="M1878" s="23"/>
      <c r="N1878" s="23"/>
      <c r="O1878" s="28" t="s">
        <v>62</v>
      </c>
      <c r="P1878" s="23"/>
      <c r="Q1878" s="23"/>
      <c r="R1878" s="23"/>
      <c r="S1878" s="22"/>
      <c r="T1878" s="22" t="s">
        <v>63</v>
      </c>
      <c r="U1878" s="23"/>
      <c r="V1878" s="23"/>
      <c r="W1878" s="23"/>
      <c r="X1878" s="23"/>
      <c r="Y1878" s="28" t="s">
        <v>64</v>
      </c>
      <c r="Z1878" s="23"/>
      <c r="AA1878" s="23"/>
      <c r="AB1878" s="23"/>
      <c r="AC1878" s="28" t="s">
        <v>65</v>
      </c>
      <c r="AD1878" s="22"/>
      <c r="AE1878" s="22"/>
      <c r="AF1878" s="22"/>
      <c r="AG1878" s="22"/>
      <c r="AH1878" s="23"/>
      <c r="AI1878" s="28" t="s">
        <v>66</v>
      </c>
      <c r="AJ1878" s="23"/>
      <c r="AK1878" s="23"/>
      <c r="AL1878" s="22"/>
      <c r="AM1878" s="28" t="s">
        <v>67</v>
      </c>
      <c r="AN1878" s="22"/>
      <c r="AO1878" s="23"/>
      <c r="AP1878" s="23"/>
      <c r="AQ1878" s="23"/>
      <c r="AR1878" s="23"/>
      <c r="AS1878" s="28" t="s">
        <v>68</v>
      </c>
      <c r="AT1878" s="23"/>
      <c r="AU1878" s="23"/>
    </row>
    <row r="1879" spans="2:56" ht="18.600000000000001" customHeight="1" thickBot="1">
      <c r="B1879" s="11"/>
      <c r="D1879" s="212" t="s">
        <v>69</v>
      </c>
      <c r="E1879" s="213"/>
      <c r="F1879" s="214" t="s">
        <v>70</v>
      </c>
      <c r="G1879" s="215"/>
      <c r="H1879" s="207"/>
      <c r="I1879" s="212" t="s">
        <v>71</v>
      </c>
      <c r="J1879" s="213"/>
      <c r="K1879" s="214" t="s">
        <v>72</v>
      </c>
      <c r="L1879" s="215"/>
      <c r="M1879" s="23"/>
      <c r="N1879" s="208" t="s">
        <v>73</v>
      </c>
      <c r="O1879" s="209"/>
      <c r="P1879" s="210" t="s">
        <v>74</v>
      </c>
      <c r="Q1879" s="211"/>
      <c r="R1879" s="23"/>
      <c r="S1879" s="212" t="s">
        <v>75</v>
      </c>
      <c r="T1879" s="213"/>
      <c r="U1879" s="214" t="s">
        <v>76</v>
      </c>
      <c r="V1879" s="215"/>
      <c r="W1879" s="22"/>
      <c r="X1879" s="208" t="s">
        <v>77</v>
      </c>
      <c r="Y1879" s="209"/>
      <c r="Z1879" s="210" t="s">
        <v>78</v>
      </c>
      <c r="AA1879" s="211"/>
      <c r="AB1879" s="22"/>
      <c r="AC1879" s="212" t="s">
        <v>79</v>
      </c>
      <c r="AD1879" s="213"/>
      <c r="AE1879" s="214" t="s">
        <v>80</v>
      </c>
      <c r="AF1879" s="215"/>
      <c r="AG1879" s="22"/>
      <c r="AH1879" s="208" t="s">
        <v>81</v>
      </c>
      <c r="AI1879" s="209"/>
      <c r="AJ1879" s="210" t="s">
        <v>82</v>
      </c>
      <c r="AK1879" s="211"/>
      <c r="AL1879" s="22"/>
      <c r="AM1879" s="212" t="s">
        <v>83</v>
      </c>
      <c r="AN1879" s="213"/>
      <c r="AO1879" s="214" t="s">
        <v>84</v>
      </c>
      <c r="AP1879" s="215"/>
      <c r="AQ1879" s="23"/>
      <c r="AR1879" s="208" t="s">
        <v>85</v>
      </c>
      <c r="AS1879" s="209"/>
      <c r="AT1879" s="210" t="s">
        <v>86</v>
      </c>
      <c r="AU1879" s="211"/>
      <c r="AW1879" s="29" t="s">
        <v>4</v>
      </c>
      <c r="AY1879" s="136" t="s">
        <v>46</v>
      </c>
      <c r="AZ1879" s="13"/>
      <c r="BA1879" s="36"/>
      <c r="BB1879" s="36"/>
      <c r="BC1879" s="36"/>
      <c r="BD1879" s="36"/>
    </row>
    <row r="1880" spans="2:56" ht="18.600000000000001" customHeight="1" thickTop="1" thickBot="1">
      <c r="B1880" s="40">
        <v>5.38</v>
      </c>
      <c r="D1880" s="1">
        <v>1</v>
      </c>
      <c r="E1880" s="7">
        <v>0</v>
      </c>
      <c r="F1880" s="2">
        <v>0</v>
      </c>
      <c r="G1880" s="8">
        <v>0</v>
      </c>
      <c r="I1880" s="1">
        <v>1</v>
      </c>
      <c r="J1880" s="9">
        <v>0</v>
      </c>
      <c r="K1880" s="2">
        <v>0</v>
      </c>
      <c r="L1880" s="9">
        <f t="shared" ref="L1880" si="10869">IF(0=(1-$J$9*$K$9*$B1880^2),10^14,$B1880*$K$9/(1-$J$9*$K$9*$B1880^2))</f>
        <v>-0.68880489227489927</v>
      </c>
      <c r="N1880" s="1">
        <f t="shared" ref="N1880" si="10870">D1880*I1880+F1880*I1883-E1880*J1880-G1880*J1883</f>
        <v>1</v>
      </c>
      <c r="O1880" s="9">
        <f t="shared" ref="O1880" si="10871">(D1880*J1880+E1880*I1880+F1880*J1883+G1880*I1883)</f>
        <v>0</v>
      </c>
      <c r="P1880" s="2">
        <f t="shared" ref="P1880" si="10872">D1880*K1880+F1880*K1883-E1880*L1880-G1880*L1883</f>
        <v>0</v>
      </c>
      <c r="Q1880" s="8">
        <f t="shared" ref="Q1880" si="10873">(D1880*L1880+E1880*K1880+F1880*L1883+G1880*K1883)</f>
        <v>-0.68880489227489927</v>
      </c>
      <c r="S1880" s="1">
        <v>1</v>
      </c>
      <c r="T1880" s="7">
        <v>0</v>
      </c>
      <c r="U1880" s="2">
        <v>0</v>
      </c>
      <c r="V1880" s="8">
        <v>0</v>
      </c>
      <c r="X1880" s="1">
        <f t="shared" ref="X1880" si="10874">N1880*S1880+P1880*S1883-O1880*T1880-Q1880*T1883</f>
        <v>5.4813509908036275</v>
      </c>
      <c r="Y1880" s="9">
        <f t="shared" ref="Y1880" si="10875">(N1880*T1880+O1880*S1880+P1880*T1883+Q1880*S1883)</f>
        <v>0</v>
      </c>
      <c r="Z1880" s="2">
        <f t="shared" ref="Z1880" si="10876">N1880*U1880+P1880*U1883-O1880*V1880-Q1880*V1883</f>
        <v>0</v>
      </c>
      <c r="AA1880" s="8">
        <f t="shared" ref="AA1880" si="10877">(N1880*V1880+O1880*U1880+P1880*V1883+Q1880*U1883)</f>
        <v>-0.68880489227489927</v>
      </c>
      <c r="AB1880" s="22"/>
      <c r="AC1880" s="1">
        <v>1</v>
      </c>
      <c r="AD1880" s="9">
        <v>0</v>
      </c>
      <c r="AE1880" s="2">
        <v>0</v>
      </c>
      <c r="AF1880" s="9">
        <f t="shared" ref="AF1880" si="10878">$B1880*$AE$9</f>
        <v>4.3615122</v>
      </c>
      <c r="AH1880" s="1">
        <f t="shared" ref="AH1880" si="10879">X1880*AC1880+Z1880*AC1883-Y1880*AD1880-AA1880*AD1883</f>
        <v>5.4813509908036275</v>
      </c>
      <c r="AI1880" s="9">
        <f t="shared" ref="AI1880" si="10880">(X1880*AD1880+Y1880*AC1880+Z1880*AD1883+AA1880*AC1883)</f>
        <v>0</v>
      </c>
      <c r="AJ1880" s="2">
        <f t="shared" ref="AJ1880" si="10881">X1880*AE1880+Z1880*AE1883-Y1880*AF1880-AA1880*AF1883</f>
        <v>0</v>
      </c>
      <c r="AK1880" s="8">
        <f t="shared" ref="AK1880" si="10882">(X1880*AF1880+Y1880*AE1880+Z1880*AF1883+AA1880*AE1883)</f>
        <v>23.218174326597211</v>
      </c>
      <c r="AM1880" s="18">
        <v>1</v>
      </c>
      <c r="AN1880" s="25">
        <v>0</v>
      </c>
      <c r="AO1880" s="14">
        <v>0</v>
      </c>
      <c r="AP1880" s="24">
        <v>0</v>
      </c>
      <c r="AR1880" s="1">
        <f t="shared" ref="AR1880" si="10883">AH1880*AM1880+AJ1880*AM1883-AI1880*AN1880-AK1880*AN1883</f>
        <v>5.4813509908036275</v>
      </c>
      <c r="AS1880" s="9">
        <f t="shared" ref="AS1880" si="10884">(AH1880*AN1880+AI1880*AM1880+AJ1880*AN1883+AK1880*AM1883)</f>
        <v>23.218174326597211</v>
      </c>
      <c r="AT1880" s="2">
        <f t="shared" ref="AT1880" si="10885">AH1880*AO1880+AJ1880*AO1883-AI1880*AP1880-AK1880*AP1883</f>
        <v>0</v>
      </c>
      <c r="AU1880" s="8">
        <f t="shared" ref="AU1880" si="10886">(AH1880*AP1880+AI1880*AO1880+AJ1880*AP1883+AK1880*AO1883)</f>
        <v>23.218174326597211</v>
      </c>
      <c r="AW1880" s="30">
        <f t="shared" ref="AW1880" si="10887">20*LOG(((1+$AN$9)/$AN$9)/((AR1880+AR1883)^2+(AS1880+AS1883)^2)^0.5)</f>
        <v>-34.292164158918119</v>
      </c>
      <c r="AY1880" s="137">
        <f t="shared" ref="AY1880" si="10888">((AR1880^2+AS1880^2)^0.5)/((AR1883^2+AS1883^2)^0.5)</f>
        <v>0.23649677189517621</v>
      </c>
      <c r="AZ1880" s="13"/>
      <c r="BA1880" s="36"/>
      <c r="BB1880" s="36"/>
      <c r="BC1880" s="36"/>
      <c r="BD1880" s="36"/>
    </row>
    <row r="1881" spans="2:56" ht="18.600000000000001" customHeight="1" thickBot="1">
      <c r="D1881" s="3"/>
      <c r="G1881" s="4"/>
      <c r="I1881" s="3"/>
      <c r="L1881" s="4"/>
      <c r="N1881" s="3"/>
      <c r="Q1881" s="4"/>
      <c r="S1881" s="3"/>
      <c r="V1881" s="4"/>
      <c r="X1881" s="3"/>
      <c r="AA1881" s="4"/>
      <c r="AC1881" s="3"/>
      <c r="AF1881" s="4"/>
      <c r="AH1881" s="3"/>
      <c r="AK1881" s="4"/>
      <c r="AM1881" s="18"/>
      <c r="AN1881" s="14"/>
      <c r="AO1881" s="14"/>
      <c r="AP1881" s="19"/>
      <c r="AR1881" s="3"/>
      <c r="AU1881" s="4"/>
      <c r="AY1881" s="138"/>
      <c r="AZ1881" s="13"/>
      <c r="BA1881" s="36"/>
      <c r="BB1881" s="36"/>
      <c r="BC1881" s="36"/>
      <c r="BD1881" s="36"/>
    </row>
    <row r="1882" spans="2:56" ht="18.600000000000001" customHeight="1" thickBot="1">
      <c r="D1882" s="216" t="s">
        <v>87</v>
      </c>
      <c r="E1882" s="217"/>
      <c r="F1882" s="218" t="s">
        <v>88</v>
      </c>
      <c r="G1882" s="219"/>
      <c r="H1882" s="207"/>
      <c r="I1882" s="216" t="s">
        <v>89</v>
      </c>
      <c r="J1882" s="217"/>
      <c r="K1882" s="218" t="s">
        <v>90</v>
      </c>
      <c r="L1882" s="219"/>
      <c r="N1882" s="208" t="s">
        <v>7</v>
      </c>
      <c r="O1882" s="209"/>
      <c r="P1882" s="210" t="s">
        <v>8</v>
      </c>
      <c r="Q1882" s="211"/>
      <c r="S1882" s="216" t="s">
        <v>91</v>
      </c>
      <c r="T1882" s="217"/>
      <c r="U1882" s="218" t="s">
        <v>92</v>
      </c>
      <c r="V1882" s="219"/>
      <c r="W1882" s="22"/>
      <c r="X1882" s="208" t="s">
        <v>93</v>
      </c>
      <c r="Y1882" s="209"/>
      <c r="Z1882" s="210" t="s">
        <v>94</v>
      </c>
      <c r="AA1882" s="211"/>
      <c r="AB1882" s="22"/>
      <c r="AC1882" s="216" t="s">
        <v>3</v>
      </c>
      <c r="AD1882" s="217"/>
      <c r="AE1882" s="218" t="s">
        <v>2</v>
      </c>
      <c r="AF1882" s="219"/>
      <c r="AG1882" s="22"/>
      <c r="AH1882" s="208" t="s">
        <v>95</v>
      </c>
      <c r="AI1882" s="209"/>
      <c r="AJ1882" s="210" t="s">
        <v>96</v>
      </c>
      <c r="AK1882" s="211"/>
      <c r="AL1882" s="22"/>
      <c r="AM1882" s="216" t="s">
        <v>97</v>
      </c>
      <c r="AN1882" s="217"/>
      <c r="AO1882" s="218" t="s">
        <v>98</v>
      </c>
      <c r="AP1882" s="219"/>
      <c r="AR1882" s="208" t="s">
        <v>99</v>
      </c>
      <c r="AS1882" s="209"/>
      <c r="AT1882" s="210" t="s">
        <v>100</v>
      </c>
      <c r="AU1882" s="211"/>
      <c r="AW1882" s="48" t="s">
        <v>10</v>
      </c>
      <c r="AY1882" s="139" t="s">
        <v>47</v>
      </c>
      <c r="AZ1882" s="13"/>
      <c r="BA1882" s="36"/>
      <c r="BB1882" s="36"/>
      <c r="BC1882" s="36"/>
      <c r="BD1882" s="36"/>
    </row>
    <row r="1883" spans="2:56" ht="18.600000000000001" customHeight="1" thickTop="1" thickBot="1">
      <c r="D1883" s="1">
        <v>0</v>
      </c>
      <c r="E1883" s="8">
        <f t="shared" ref="E1883" si="10889">$E$9*$B1880</f>
        <v>3.0488998</v>
      </c>
      <c r="F1883" s="2">
        <v>1</v>
      </c>
      <c r="G1883" s="8">
        <v>0</v>
      </c>
      <c r="I1883" s="1">
        <v>0</v>
      </c>
      <c r="J1883" s="9">
        <v>0</v>
      </c>
      <c r="K1883" s="2">
        <v>1</v>
      </c>
      <c r="L1883" s="8">
        <v>0</v>
      </c>
      <c r="N1883" s="1">
        <f t="shared" ref="N1883" si="10890">D1883*I1880+F1883*I1883-E1883*J1880-G1883*J1883</f>
        <v>0</v>
      </c>
      <c r="O1883" s="9">
        <f t="shared" ref="O1883" si="10891">(D1883*J1880+E1883*I1880+F1883*J1883+G1883*I1883)</f>
        <v>3.0488998</v>
      </c>
      <c r="P1883" s="2">
        <f t="shared" ref="P1883" si="10892">D1883*K1880+F1883*K1883-E1883*L1880-G1883*L1883</f>
        <v>3.1000970982959619</v>
      </c>
      <c r="Q1883" s="8">
        <f t="shared" ref="Q1883" si="10893">(D1883*L1880+E1883*K1880+F1883*L1883+G1883*K1883)</f>
        <v>0</v>
      </c>
      <c r="S1883" s="1">
        <v>0</v>
      </c>
      <c r="T1883" s="8">
        <f t="shared" ref="T1883" si="10894">$T$9*$B1880</f>
        <v>6.5059801999999998</v>
      </c>
      <c r="U1883" s="2">
        <v>1</v>
      </c>
      <c r="V1883" s="8">
        <v>0</v>
      </c>
      <c r="X1883" s="1">
        <f t="shared" ref="X1883" si="10895">N1883*S1880+P1883*S1883-O1883*T1880-Q1883*T1883</f>
        <v>0</v>
      </c>
      <c r="Y1883" s="9">
        <f t="shared" ref="Y1883" si="10896">(N1883*T1880+O1883*S1880+P1883*T1883+Q1883*S1883)</f>
        <v>23.218070139590981</v>
      </c>
      <c r="Z1883" s="2">
        <f t="shared" ref="Z1883" si="10897">N1883*U1880+P1883*U1883-O1883*V1880-Q1883*V1883</f>
        <v>3.1000970982959619</v>
      </c>
      <c r="AA1883" s="8">
        <f t="shared" ref="AA1883" si="10898">(N1883*V1880+O1883*U1880+P1883*V1883+Q1883*U1883)</f>
        <v>0</v>
      </c>
      <c r="AB1883" s="22"/>
      <c r="AC1883" s="1">
        <v>0</v>
      </c>
      <c r="AD1883" s="9">
        <v>0</v>
      </c>
      <c r="AE1883" s="2">
        <v>1</v>
      </c>
      <c r="AF1883" s="8">
        <v>0</v>
      </c>
      <c r="AH1883" s="1">
        <f t="shared" ref="AH1883" si="10899">X1883*AC1880+Z1883*AC1883-Y1883*AD1880-AA1883*AD1883</f>
        <v>0</v>
      </c>
      <c r="AI1883" s="9">
        <f t="shared" ref="AI1883" si="10900">(X1883*AD1880+Y1883*AC1880+Z1883*AD1883+AA1883*AC1883)</f>
        <v>23.218070139590981</v>
      </c>
      <c r="AJ1883" s="2">
        <f t="shared" ref="AJ1883" si="10901">X1883*AE1880+Z1883*AE1883-Y1883*AF1880-AA1883*AF1883</f>
        <v>-98.165799075985802</v>
      </c>
      <c r="AK1883" s="8">
        <f t="shared" ref="AK1883" si="10902">(X1883*AF1880+Y1883*AE1880+Z1883*AF1883+AA1883*AE1883)</f>
        <v>0</v>
      </c>
      <c r="AM1883" s="20">
        <f t="shared" ref="AM1883" si="10903">1/$AN$9</f>
        <v>1</v>
      </c>
      <c r="AN1883" s="27">
        <v>0</v>
      </c>
      <c r="AO1883" s="21">
        <v>1</v>
      </c>
      <c r="AP1883" s="26">
        <v>0</v>
      </c>
      <c r="AR1883" s="1">
        <f t="shared" ref="AR1883" si="10904">AH1883*AM1880+AJ1883*AM1883-AI1883*AN1880-AK1883*AN1883</f>
        <v>-98.165799075985802</v>
      </c>
      <c r="AS1883" s="9">
        <f t="shared" ref="AS1883" si="10905">(AH1883*AN1880+AI1883*AM1880+AJ1883*AN1883+AK1883*AM1883)</f>
        <v>23.218070139590981</v>
      </c>
      <c r="AT1883" s="2">
        <f t="shared" ref="AT1883" si="10906">AH1883*AO1880+AJ1883*AO1883-AI1883*AP1880-AK1883*AP1883</f>
        <v>-98.165799075985802</v>
      </c>
      <c r="AU1883" s="8">
        <f t="shared" ref="AU1883" si="10907">(AH1883*AP1880+AI1883*AO1880+AJ1883*AP1883+AK1883*AO1883)</f>
        <v>0</v>
      </c>
      <c r="AW1883" s="49">
        <f t="shared" ref="AW1883" si="10908">(180/PI())*ATAN(-1*(AS1880/AR1880))</f>
        <v>-76.716811661137342</v>
      </c>
      <c r="AY1883" s="140">
        <f t="shared" ref="AY1883" si="10909">20*LOG(((1-(10^(AW1880/20)^2)*(1-((1-AY1880)/(1+AY1880))^2))^0.5))</f>
        <v>-1.0002697672200427E-3</v>
      </c>
      <c r="AZ1883" s="13"/>
      <c r="BA1883" s="36"/>
      <c r="BB1883" s="36"/>
      <c r="BC1883" s="36"/>
      <c r="BD1883" s="36"/>
    </row>
    <row r="1884" spans="2:56" ht="18.600000000000001" customHeight="1">
      <c r="AY1884" s="37"/>
    </row>
    <row r="1885" spans="2:56" ht="18.600000000000001" customHeight="1" thickBot="1">
      <c r="D1885" s="22" t="s">
        <v>60</v>
      </c>
      <c r="E1885" s="22"/>
      <c r="F1885" s="22"/>
      <c r="G1885" s="22"/>
      <c r="H1885" s="22"/>
      <c r="I1885" s="22" t="s">
        <v>61</v>
      </c>
      <c r="J1885" s="22"/>
      <c r="K1885" s="22"/>
      <c r="L1885" s="22"/>
      <c r="M1885" s="23"/>
      <c r="N1885" s="23"/>
      <c r="O1885" s="28" t="s">
        <v>62</v>
      </c>
      <c r="P1885" s="23"/>
      <c r="Q1885" s="23"/>
      <c r="R1885" s="23"/>
      <c r="S1885" s="22"/>
      <c r="T1885" s="22" t="s">
        <v>63</v>
      </c>
      <c r="U1885" s="23"/>
      <c r="V1885" s="23"/>
      <c r="W1885" s="23"/>
      <c r="X1885" s="23"/>
      <c r="Y1885" s="28" t="s">
        <v>64</v>
      </c>
      <c r="Z1885" s="23"/>
      <c r="AA1885" s="23"/>
      <c r="AB1885" s="23"/>
      <c r="AC1885" s="28" t="s">
        <v>65</v>
      </c>
      <c r="AD1885" s="22"/>
      <c r="AE1885" s="22"/>
      <c r="AF1885" s="22"/>
      <c r="AG1885" s="22"/>
      <c r="AH1885" s="23"/>
      <c r="AI1885" s="28" t="s">
        <v>66</v>
      </c>
      <c r="AJ1885" s="23"/>
      <c r="AK1885" s="23"/>
      <c r="AL1885" s="22"/>
      <c r="AM1885" s="28" t="s">
        <v>67</v>
      </c>
      <c r="AN1885" s="22"/>
      <c r="AO1885" s="23"/>
      <c r="AP1885" s="23"/>
      <c r="AQ1885" s="23"/>
      <c r="AR1885" s="23"/>
      <c r="AS1885" s="28" t="s">
        <v>68</v>
      </c>
      <c r="AT1885" s="23"/>
      <c r="AU1885" s="23"/>
    </row>
    <row r="1886" spans="2:56" ht="18.600000000000001" customHeight="1" thickBot="1">
      <c r="B1886" s="11"/>
      <c r="D1886" s="212" t="s">
        <v>69</v>
      </c>
      <c r="E1886" s="213"/>
      <c r="F1886" s="214" t="s">
        <v>70</v>
      </c>
      <c r="G1886" s="215"/>
      <c r="H1886" s="207"/>
      <c r="I1886" s="212" t="s">
        <v>71</v>
      </c>
      <c r="J1886" s="213"/>
      <c r="K1886" s="214" t="s">
        <v>72</v>
      </c>
      <c r="L1886" s="215"/>
      <c r="M1886" s="23"/>
      <c r="N1886" s="208" t="s">
        <v>73</v>
      </c>
      <c r="O1886" s="209"/>
      <c r="P1886" s="210" t="s">
        <v>74</v>
      </c>
      <c r="Q1886" s="211"/>
      <c r="R1886" s="23"/>
      <c r="S1886" s="212" t="s">
        <v>75</v>
      </c>
      <c r="T1886" s="213"/>
      <c r="U1886" s="214" t="s">
        <v>76</v>
      </c>
      <c r="V1886" s="215"/>
      <c r="W1886" s="22"/>
      <c r="X1886" s="208" t="s">
        <v>77</v>
      </c>
      <c r="Y1886" s="209"/>
      <c r="Z1886" s="210" t="s">
        <v>78</v>
      </c>
      <c r="AA1886" s="211"/>
      <c r="AB1886" s="22"/>
      <c r="AC1886" s="212" t="s">
        <v>79</v>
      </c>
      <c r="AD1886" s="213"/>
      <c r="AE1886" s="214" t="s">
        <v>80</v>
      </c>
      <c r="AF1886" s="215"/>
      <c r="AG1886" s="22"/>
      <c r="AH1886" s="208" t="s">
        <v>81</v>
      </c>
      <c r="AI1886" s="209"/>
      <c r="AJ1886" s="210" t="s">
        <v>82</v>
      </c>
      <c r="AK1886" s="211"/>
      <c r="AL1886" s="22"/>
      <c r="AM1886" s="212" t="s">
        <v>83</v>
      </c>
      <c r="AN1886" s="213"/>
      <c r="AO1886" s="214" t="s">
        <v>84</v>
      </c>
      <c r="AP1886" s="215"/>
      <c r="AQ1886" s="23"/>
      <c r="AR1886" s="208" t="s">
        <v>85</v>
      </c>
      <c r="AS1886" s="209"/>
      <c r="AT1886" s="210" t="s">
        <v>86</v>
      </c>
      <c r="AU1886" s="211"/>
      <c r="AW1886" s="29" t="s">
        <v>4</v>
      </c>
      <c r="AY1886" s="136" t="s">
        <v>46</v>
      </c>
      <c r="AZ1886" s="13"/>
      <c r="BA1886" s="36"/>
      <c r="BB1886" s="36"/>
      <c r="BC1886" s="36"/>
      <c r="BD1886" s="36"/>
    </row>
    <row r="1887" spans="2:56" ht="18.600000000000001" customHeight="1" thickTop="1" thickBot="1">
      <c r="B1887" s="40">
        <v>5.4</v>
      </c>
      <c r="D1887" s="1">
        <v>1</v>
      </c>
      <c r="E1887" s="7">
        <v>0</v>
      </c>
      <c r="F1887" s="2">
        <v>0</v>
      </c>
      <c r="G1887" s="8">
        <v>0</v>
      </c>
      <c r="I1887" s="1">
        <v>1</v>
      </c>
      <c r="J1887" s="9">
        <v>0</v>
      </c>
      <c r="K1887" s="2">
        <v>0</v>
      </c>
      <c r="L1887" s="9">
        <f t="shared" ref="L1887" si="10910">IF(0=(1-$J$9*$K$9*$B1887^2),10^14,$B1887*$K$9/(1-$J$9*$K$9*$B1887^2))</f>
        <v>-0.68558145634122603</v>
      </c>
      <c r="N1887" s="1">
        <f t="shared" ref="N1887" si="10911">D1887*I1887+F1887*I1890-E1887*J1887-G1887*J1890</f>
        <v>1</v>
      </c>
      <c r="O1887" s="9">
        <f t="shared" ref="O1887" si="10912">(D1887*J1887+E1887*I1887+F1887*J1890+G1887*I1890)</f>
        <v>0</v>
      </c>
      <c r="P1887" s="2">
        <f t="shared" ref="P1887" si="10913">D1887*K1887+F1887*K1890-E1887*L1887-G1887*L1890</f>
        <v>0</v>
      </c>
      <c r="Q1887" s="8">
        <f t="shared" ref="Q1887" si="10914">(D1887*L1887+E1887*K1887+F1887*L1890+G1887*K1890)</f>
        <v>-0.68558145634122603</v>
      </c>
      <c r="S1887" s="1">
        <v>1</v>
      </c>
      <c r="T1887" s="7">
        <v>0</v>
      </c>
      <c r="U1887" s="2">
        <v>0</v>
      </c>
      <c r="V1887" s="8">
        <v>0</v>
      </c>
      <c r="X1887" s="1">
        <f t="shared" ref="X1887" si="10915">N1887*S1887+P1887*S1890-O1887*T1887-Q1887*T1890</f>
        <v>5.476960716429959</v>
      </c>
      <c r="Y1887" s="9">
        <f t="shared" ref="Y1887" si="10916">(N1887*T1887+O1887*S1887+P1887*T1890+Q1887*S1890)</f>
        <v>0</v>
      </c>
      <c r="Z1887" s="2">
        <f t="shared" ref="Z1887" si="10917">N1887*U1887+P1887*U1890-O1887*V1887-Q1887*V1890</f>
        <v>0</v>
      </c>
      <c r="AA1887" s="8">
        <f t="shared" ref="AA1887" si="10918">(N1887*V1887+O1887*U1887+P1887*V1890+Q1887*U1890)</f>
        <v>-0.68558145634122603</v>
      </c>
      <c r="AB1887" s="22"/>
      <c r="AC1887" s="1">
        <v>1</v>
      </c>
      <c r="AD1887" s="9">
        <v>0</v>
      </c>
      <c r="AE1887" s="2">
        <v>0</v>
      </c>
      <c r="AF1887" s="9">
        <f t="shared" ref="AF1887" si="10919">$B1887*$AE$9</f>
        <v>4.377726</v>
      </c>
      <c r="AH1887" s="1">
        <f t="shared" ref="AH1887" si="10920">X1887*AC1887+Z1887*AC1890-Y1887*AD1887-AA1887*AD1890</f>
        <v>5.476960716429959</v>
      </c>
      <c r="AI1887" s="9">
        <f t="shared" ref="AI1887" si="10921">(X1887*AD1887+Y1887*AC1887+Z1887*AD1890+AA1887*AC1890)</f>
        <v>0</v>
      </c>
      <c r="AJ1887" s="2">
        <f t="shared" ref="AJ1887" si="10922">X1887*AE1887+Z1887*AE1890-Y1887*AF1887-AA1887*AF1890</f>
        <v>0</v>
      </c>
      <c r="AK1887" s="8">
        <f t="shared" ref="AK1887" si="10923">(X1887*AF1887+Y1887*AE1887+Z1887*AF1890+AA1887*AE1890)</f>
        <v>23.291051872952835</v>
      </c>
      <c r="AM1887" s="18">
        <v>1</v>
      </c>
      <c r="AN1887" s="25">
        <v>0</v>
      </c>
      <c r="AO1887" s="14">
        <v>0</v>
      </c>
      <c r="AP1887" s="24">
        <v>0</v>
      </c>
      <c r="AR1887" s="1">
        <f t="shared" ref="AR1887" si="10924">AH1887*AM1887+AJ1887*AM1890-AI1887*AN1887-AK1887*AN1890</f>
        <v>5.476960716429959</v>
      </c>
      <c r="AS1887" s="9">
        <f t="shared" ref="AS1887" si="10925">(AH1887*AN1887+AI1887*AM1887+AJ1887*AN1890+AK1887*AM1890)</f>
        <v>23.291051872952835</v>
      </c>
      <c r="AT1887" s="2">
        <f t="shared" ref="AT1887" si="10926">AH1887*AO1887+AJ1887*AO1890-AI1887*AP1887-AK1887*AP1890</f>
        <v>0</v>
      </c>
      <c r="AU1887" s="8">
        <f t="shared" ref="AU1887" si="10927">(AH1887*AP1887+AI1887*AO1887+AJ1887*AP1890+AK1887*AO1890)</f>
        <v>23.291051872952835</v>
      </c>
      <c r="AW1887" s="30">
        <f t="shared" ref="AW1887" si="10928">20*LOG(((1+$AN$9)/$AN$9)/((AR1887+AR1890)^2+(AS1887+AS1890)^2)^0.5)</f>
        <v>-34.350037659888166</v>
      </c>
      <c r="AY1887" s="137">
        <f t="shared" ref="AY1887" si="10929">((AR1887^2+AS1887^2)^0.5)/((AR1890^2+AS1890^2)^0.5)</f>
        <v>0.23556552610930359</v>
      </c>
      <c r="AZ1887" s="13"/>
      <c r="BA1887" s="36"/>
      <c r="BB1887" s="36"/>
      <c r="BC1887" s="36"/>
      <c r="BD1887" s="36"/>
    </row>
    <row r="1888" spans="2:56" ht="18.600000000000001" customHeight="1" thickBot="1">
      <c r="D1888" s="3"/>
      <c r="G1888" s="4"/>
      <c r="I1888" s="3"/>
      <c r="L1888" s="4"/>
      <c r="N1888" s="3"/>
      <c r="Q1888" s="4"/>
      <c r="S1888" s="3"/>
      <c r="V1888" s="4"/>
      <c r="X1888" s="3"/>
      <c r="AA1888" s="4"/>
      <c r="AC1888" s="3"/>
      <c r="AF1888" s="4"/>
      <c r="AH1888" s="3"/>
      <c r="AK1888" s="4"/>
      <c r="AM1888" s="18"/>
      <c r="AN1888" s="14"/>
      <c r="AO1888" s="14"/>
      <c r="AP1888" s="19"/>
      <c r="AR1888" s="3"/>
      <c r="AU1888" s="4"/>
      <c r="AY1888" s="138"/>
      <c r="AZ1888" s="13"/>
      <c r="BA1888" s="36"/>
      <c r="BB1888" s="36"/>
      <c r="BC1888" s="36"/>
      <c r="BD1888" s="36"/>
    </row>
    <row r="1889" spans="2:56" ht="18.600000000000001" customHeight="1" thickBot="1">
      <c r="D1889" s="216" t="s">
        <v>87</v>
      </c>
      <c r="E1889" s="217"/>
      <c r="F1889" s="218" t="s">
        <v>88</v>
      </c>
      <c r="G1889" s="219"/>
      <c r="H1889" s="207"/>
      <c r="I1889" s="216" t="s">
        <v>89</v>
      </c>
      <c r="J1889" s="217"/>
      <c r="K1889" s="218" t="s">
        <v>90</v>
      </c>
      <c r="L1889" s="219"/>
      <c r="N1889" s="208" t="s">
        <v>7</v>
      </c>
      <c r="O1889" s="209"/>
      <c r="P1889" s="210" t="s">
        <v>8</v>
      </c>
      <c r="Q1889" s="211"/>
      <c r="S1889" s="216" t="s">
        <v>91</v>
      </c>
      <c r="T1889" s="217"/>
      <c r="U1889" s="218" t="s">
        <v>92</v>
      </c>
      <c r="V1889" s="219"/>
      <c r="W1889" s="22"/>
      <c r="X1889" s="208" t="s">
        <v>93</v>
      </c>
      <c r="Y1889" s="209"/>
      <c r="Z1889" s="210" t="s">
        <v>94</v>
      </c>
      <c r="AA1889" s="211"/>
      <c r="AB1889" s="22"/>
      <c r="AC1889" s="216" t="s">
        <v>3</v>
      </c>
      <c r="AD1889" s="217"/>
      <c r="AE1889" s="218" t="s">
        <v>2</v>
      </c>
      <c r="AF1889" s="219"/>
      <c r="AG1889" s="22"/>
      <c r="AH1889" s="208" t="s">
        <v>95</v>
      </c>
      <c r="AI1889" s="209"/>
      <c r="AJ1889" s="210" t="s">
        <v>96</v>
      </c>
      <c r="AK1889" s="211"/>
      <c r="AL1889" s="22"/>
      <c r="AM1889" s="216" t="s">
        <v>97</v>
      </c>
      <c r="AN1889" s="217"/>
      <c r="AO1889" s="218" t="s">
        <v>98</v>
      </c>
      <c r="AP1889" s="219"/>
      <c r="AR1889" s="208" t="s">
        <v>99</v>
      </c>
      <c r="AS1889" s="209"/>
      <c r="AT1889" s="210" t="s">
        <v>100</v>
      </c>
      <c r="AU1889" s="211"/>
      <c r="AW1889" s="48" t="s">
        <v>10</v>
      </c>
      <c r="AY1889" s="139" t="s">
        <v>47</v>
      </c>
      <c r="AZ1889" s="13"/>
      <c r="BA1889" s="36"/>
      <c r="BB1889" s="36"/>
      <c r="BC1889" s="36"/>
      <c r="BD1889" s="36"/>
    </row>
    <row r="1890" spans="2:56" ht="18.600000000000001" customHeight="1" thickTop="1" thickBot="1">
      <c r="D1890" s="1">
        <v>0</v>
      </c>
      <c r="E1890" s="8">
        <f t="shared" ref="E1890" si="10930">$E$9*$B1887</f>
        <v>3.0602340000000003</v>
      </c>
      <c r="F1890" s="2">
        <v>1</v>
      </c>
      <c r="G1890" s="8">
        <v>0</v>
      </c>
      <c r="I1890" s="1">
        <v>0</v>
      </c>
      <c r="J1890" s="9">
        <v>0</v>
      </c>
      <c r="K1890" s="2">
        <v>1</v>
      </c>
      <c r="L1890" s="8">
        <v>0</v>
      </c>
      <c r="N1890" s="1">
        <f t="shared" ref="N1890" si="10931">D1890*I1887+F1890*I1890-E1890*J1887-G1890*J1890</f>
        <v>0</v>
      </c>
      <c r="O1890" s="9">
        <f t="shared" ref="O1890" si="10932">(D1890*J1887+E1890*I1887+F1890*J1890+G1890*I1890)</f>
        <v>3.0602340000000003</v>
      </c>
      <c r="P1890" s="2">
        <f t="shared" ref="P1890" si="10933">D1890*K1887+F1890*K1890-E1890*L1887-G1890*L1890</f>
        <v>3.0980396824649357</v>
      </c>
      <c r="Q1890" s="8">
        <f t="shared" ref="Q1890" si="10934">(D1890*L1887+E1890*K1887+F1890*L1890+G1890*K1890)</f>
        <v>0</v>
      </c>
      <c r="S1890" s="1">
        <v>0</v>
      </c>
      <c r="T1890" s="8">
        <f t="shared" ref="T1890" si="10935">$T$9*$B1887</f>
        <v>6.5301660000000004</v>
      </c>
      <c r="U1890" s="2">
        <v>1</v>
      </c>
      <c r="V1890" s="8">
        <v>0</v>
      </c>
      <c r="X1890" s="1">
        <f t="shared" ref="X1890" si="10936">N1890*S1887+P1890*S1890-O1890*T1887-Q1890*T1890</f>
        <v>0</v>
      </c>
      <c r="Y1890" s="9">
        <f t="shared" ref="Y1890" si="10937">(N1890*T1887+O1890*S1887+P1890*T1890+Q1890*S1890)</f>
        <v>23.290947401083322</v>
      </c>
      <c r="Z1890" s="2">
        <f t="shared" ref="Z1890" si="10938">N1890*U1887+P1890*U1890-O1890*V1887-Q1890*V1890</f>
        <v>3.0980396824649357</v>
      </c>
      <c r="AA1890" s="8">
        <f t="shared" ref="AA1890" si="10939">(N1890*V1887+O1890*U1887+P1890*V1890+Q1890*U1890)</f>
        <v>0</v>
      </c>
      <c r="AB1890" s="22"/>
      <c r="AC1890" s="1">
        <v>0</v>
      </c>
      <c r="AD1890" s="9">
        <v>0</v>
      </c>
      <c r="AE1890" s="2">
        <v>1</v>
      </c>
      <c r="AF1890" s="8">
        <v>0</v>
      </c>
      <c r="AH1890" s="1">
        <f t="shared" ref="AH1890" si="10940">X1890*AC1887+Z1890*AC1890-Y1890*AD1887-AA1890*AD1890</f>
        <v>0</v>
      </c>
      <c r="AI1890" s="9">
        <f t="shared" ref="AI1890" si="10941">(X1890*AD1887+Y1890*AC1887+Z1890*AD1890+AA1890*AC1890)</f>
        <v>23.290947401083322</v>
      </c>
      <c r="AJ1890" s="2">
        <f t="shared" ref="AJ1890" si="10942">X1890*AE1887+Z1890*AE1890-Y1890*AF1887-AA1890*AF1890</f>
        <v>-98.863346319889956</v>
      </c>
      <c r="AK1890" s="8">
        <f t="shared" ref="AK1890" si="10943">(X1890*AF1887+Y1890*AE1887+Z1890*AF1890+AA1890*AE1890)</f>
        <v>0</v>
      </c>
      <c r="AM1890" s="20">
        <f t="shared" ref="AM1890" si="10944">1/$AN$9</f>
        <v>1</v>
      </c>
      <c r="AN1890" s="27">
        <v>0</v>
      </c>
      <c r="AO1890" s="21">
        <v>1</v>
      </c>
      <c r="AP1890" s="26">
        <v>0</v>
      </c>
      <c r="AR1890" s="1">
        <f t="shared" ref="AR1890" si="10945">AH1890*AM1887+AJ1890*AM1890-AI1890*AN1887-AK1890*AN1890</f>
        <v>-98.863346319889956</v>
      </c>
      <c r="AS1890" s="9">
        <f t="shared" ref="AS1890" si="10946">(AH1890*AN1887+AI1890*AM1887+AJ1890*AN1890+AK1890*AM1890)</f>
        <v>23.290947401083322</v>
      </c>
      <c r="AT1890" s="2">
        <f t="shared" ref="AT1890" si="10947">AH1890*AO1887+AJ1890*AO1890-AI1890*AP1887-AK1890*AP1890</f>
        <v>-98.863346319889956</v>
      </c>
      <c r="AU1890" s="8">
        <f t="shared" ref="AU1890" si="10948">(AH1890*AP1887+AI1890*AO1887+AJ1890*AP1890+AK1890*AO1890)</f>
        <v>0</v>
      </c>
      <c r="AW1890" s="49">
        <f t="shared" ref="AW1890" si="10949">(180/PI())*ATAN(-1*(AS1887/AR1887))</f>
        <v>-76.767141627725763</v>
      </c>
      <c r="AY1890" s="140">
        <f t="shared" ref="AY1890" si="10950">20*LOG(((1-(10^(AW1887/20)^2)*(1-((1-AY1887)/(1+AY1887))^2))^0.5))</f>
        <v>-9.8462290826922729E-4</v>
      </c>
      <c r="AZ1890" s="13"/>
      <c r="BA1890" s="36"/>
      <c r="BB1890" s="36"/>
      <c r="BC1890" s="36"/>
      <c r="BD1890" s="36"/>
    </row>
    <row r="1891" spans="2:56" ht="18.600000000000001" customHeight="1">
      <c r="AY1891" s="37"/>
    </row>
    <row r="1892" spans="2:56" ht="18.600000000000001" customHeight="1" thickBot="1">
      <c r="D1892" s="22" t="s">
        <v>60</v>
      </c>
      <c r="E1892" s="22"/>
      <c r="F1892" s="22"/>
      <c r="G1892" s="22"/>
      <c r="H1892" s="22"/>
      <c r="I1892" s="22" t="s">
        <v>61</v>
      </c>
      <c r="J1892" s="22"/>
      <c r="K1892" s="22"/>
      <c r="L1892" s="22"/>
      <c r="M1892" s="23"/>
      <c r="N1892" s="23"/>
      <c r="O1892" s="28" t="s">
        <v>62</v>
      </c>
      <c r="P1892" s="23"/>
      <c r="Q1892" s="23"/>
      <c r="R1892" s="23"/>
      <c r="S1892" s="22"/>
      <c r="T1892" s="22" t="s">
        <v>63</v>
      </c>
      <c r="U1892" s="23"/>
      <c r="V1892" s="23"/>
      <c r="W1892" s="23"/>
      <c r="X1892" s="23"/>
      <c r="Y1892" s="28" t="s">
        <v>64</v>
      </c>
      <c r="Z1892" s="23"/>
      <c r="AA1892" s="23"/>
      <c r="AB1892" s="23"/>
      <c r="AC1892" s="28" t="s">
        <v>65</v>
      </c>
      <c r="AD1892" s="22"/>
      <c r="AE1892" s="22"/>
      <c r="AF1892" s="22"/>
      <c r="AG1892" s="22"/>
      <c r="AH1892" s="23"/>
      <c r="AI1892" s="28" t="s">
        <v>66</v>
      </c>
      <c r="AJ1892" s="23"/>
      <c r="AK1892" s="23"/>
      <c r="AL1892" s="22"/>
      <c r="AM1892" s="28" t="s">
        <v>67</v>
      </c>
      <c r="AN1892" s="22"/>
      <c r="AO1892" s="23"/>
      <c r="AP1892" s="23"/>
      <c r="AQ1892" s="23"/>
      <c r="AR1892" s="23"/>
      <c r="AS1892" s="28" t="s">
        <v>68</v>
      </c>
      <c r="AT1892" s="23"/>
      <c r="AU1892" s="23"/>
    </row>
    <row r="1893" spans="2:56" ht="18.600000000000001" customHeight="1" thickBot="1">
      <c r="B1893" s="11"/>
      <c r="D1893" s="212" t="s">
        <v>69</v>
      </c>
      <c r="E1893" s="213"/>
      <c r="F1893" s="214" t="s">
        <v>70</v>
      </c>
      <c r="G1893" s="215"/>
      <c r="H1893" s="207"/>
      <c r="I1893" s="212" t="s">
        <v>71</v>
      </c>
      <c r="J1893" s="213"/>
      <c r="K1893" s="214" t="s">
        <v>72</v>
      </c>
      <c r="L1893" s="215"/>
      <c r="M1893" s="23"/>
      <c r="N1893" s="208" t="s">
        <v>73</v>
      </c>
      <c r="O1893" s="209"/>
      <c r="P1893" s="210" t="s">
        <v>74</v>
      </c>
      <c r="Q1893" s="211"/>
      <c r="R1893" s="23"/>
      <c r="S1893" s="212" t="s">
        <v>75</v>
      </c>
      <c r="T1893" s="213"/>
      <c r="U1893" s="214" t="s">
        <v>76</v>
      </c>
      <c r="V1893" s="215"/>
      <c r="W1893" s="22"/>
      <c r="X1893" s="208" t="s">
        <v>77</v>
      </c>
      <c r="Y1893" s="209"/>
      <c r="Z1893" s="210" t="s">
        <v>78</v>
      </c>
      <c r="AA1893" s="211"/>
      <c r="AB1893" s="22"/>
      <c r="AC1893" s="212" t="s">
        <v>79</v>
      </c>
      <c r="AD1893" s="213"/>
      <c r="AE1893" s="214" t="s">
        <v>80</v>
      </c>
      <c r="AF1893" s="215"/>
      <c r="AG1893" s="22"/>
      <c r="AH1893" s="208" t="s">
        <v>81</v>
      </c>
      <c r="AI1893" s="209"/>
      <c r="AJ1893" s="210" t="s">
        <v>82</v>
      </c>
      <c r="AK1893" s="211"/>
      <c r="AL1893" s="22"/>
      <c r="AM1893" s="212" t="s">
        <v>83</v>
      </c>
      <c r="AN1893" s="213"/>
      <c r="AO1893" s="214" t="s">
        <v>84</v>
      </c>
      <c r="AP1893" s="215"/>
      <c r="AQ1893" s="23"/>
      <c r="AR1893" s="208" t="s">
        <v>85</v>
      </c>
      <c r="AS1893" s="209"/>
      <c r="AT1893" s="210" t="s">
        <v>86</v>
      </c>
      <c r="AU1893" s="211"/>
      <c r="AW1893" s="29" t="s">
        <v>4</v>
      </c>
      <c r="AY1893" s="136" t="s">
        <v>46</v>
      </c>
      <c r="AZ1893" s="13"/>
      <c r="BA1893" s="36"/>
      <c r="BB1893" s="36"/>
      <c r="BC1893" s="36"/>
      <c r="BD1893" s="36"/>
    </row>
    <row r="1894" spans="2:56" ht="18.600000000000001" customHeight="1" thickTop="1" thickBot="1">
      <c r="B1894" s="40">
        <v>5.42</v>
      </c>
      <c r="D1894" s="1">
        <v>1</v>
      </c>
      <c r="E1894" s="7">
        <v>0</v>
      </c>
      <c r="F1894" s="2">
        <v>0</v>
      </c>
      <c r="G1894" s="8">
        <v>0</v>
      </c>
      <c r="I1894" s="1">
        <v>1</v>
      </c>
      <c r="J1894" s="9">
        <v>0</v>
      </c>
      <c r="K1894" s="2">
        <v>0</v>
      </c>
      <c r="L1894" s="9">
        <f t="shared" ref="L1894" si="10951">IF(0=(1-$J$9*$K$9*$B1894^2),10^14,$B1894*$K$9/(1-$J$9*$K$9*$B1894^2))</f>
        <v>-0.68239050046310212</v>
      </c>
      <c r="N1894" s="1">
        <f t="shared" ref="N1894" si="10952">D1894*I1894+F1894*I1897-E1894*J1894-G1894*J1897</f>
        <v>1</v>
      </c>
      <c r="O1894" s="9">
        <f t="shared" ref="O1894" si="10953">(D1894*J1894+E1894*I1894+F1894*J1897+G1894*I1897)</f>
        <v>0</v>
      </c>
      <c r="P1894" s="2">
        <f t="shared" ref="P1894" si="10954">D1894*K1894+F1894*K1897-E1894*L1894-G1894*L1897</f>
        <v>0</v>
      </c>
      <c r="Q1894" s="8">
        <f t="shared" ref="Q1894" si="10955">(D1894*L1894+E1894*K1894+F1894*L1897+G1894*K1897)</f>
        <v>-0.68239050046310212</v>
      </c>
      <c r="S1894" s="1">
        <v>1</v>
      </c>
      <c r="T1894" s="7">
        <v>0</v>
      </c>
      <c r="U1894" s="2">
        <v>0</v>
      </c>
      <c r="V1894" s="8">
        <v>0</v>
      </c>
      <c r="X1894" s="1">
        <f t="shared" ref="X1894" si="10956">N1894*S1894+P1894*S1897-O1894*T1894-Q1894*T1897</f>
        <v>5.4726274050132346</v>
      </c>
      <c r="Y1894" s="9">
        <f t="shared" ref="Y1894" si="10957">(N1894*T1894+O1894*S1894+P1894*T1897+Q1894*S1897)</f>
        <v>0</v>
      </c>
      <c r="Z1894" s="2">
        <f t="shared" ref="Z1894" si="10958">N1894*U1894+P1894*U1897-O1894*V1894-Q1894*V1897</f>
        <v>0</v>
      </c>
      <c r="AA1894" s="8">
        <f t="shared" ref="AA1894" si="10959">(N1894*V1894+O1894*U1894+P1894*V1897+Q1894*U1897)</f>
        <v>-0.68239050046310212</v>
      </c>
      <c r="AB1894" s="22"/>
      <c r="AC1894" s="1">
        <v>1</v>
      </c>
      <c r="AD1894" s="9">
        <v>0</v>
      </c>
      <c r="AE1894" s="2">
        <v>0</v>
      </c>
      <c r="AF1894" s="9">
        <f t="shared" ref="AF1894" si="10960">$B1894*$AE$9</f>
        <v>4.3939398000000001</v>
      </c>
      <c r="AH1894" s="1">
        <f t="shared" ref="AH1894" si="10961">X1894*AC1894+Z1894*AC1897-Y1894*AD1894-AA1894*AD1897</f>
        <v>5.4726274050132346</v>
      </c>
      <c r="AI1894" s="9">
        <f t="shared" ref="AI1894" si="10962">(X1894*AD1894+Y1894*AC1894+Z1894*AD1897+AA1894*AC1897)</f>
        <v>0</v>
      </c>
      <c r="AJ1894" s="2">
        <f t="shared" ref="AJ1894" si="10963">X1894*AE1894+Z1894*AE1897-Y1894*AF1894-AA1894*AF1897</f>
        <v>0</v>
      </c>
      <c r="AK1894" s="8">
        <f t="shared" ref="AK1894" si="10964">(X1894*AF1894+Y1894*AE1894+Z1894*AF1897+AA1894*AE1897)</f>
        <v>23.36400486499527</v>
      </c>
      <c r="AM1894" s="18">
        <v>1</v>
      </c>
      <c r="AN1894" s="25">
        <v>0</v>
      </c>
      <c r="AO1894" s="14">
        <v>0</v>
      </c>
      <c r="AP1894" s="24">
        <v>0</v>
      </c>
      <c r="AR1894" s="1">
        <f t="shared" ref="AR1894" si="10965">AH1894*AM1894+AJ1894*AM1897-AI1894*AN1894-AK1894*AN1897</f>
        <v>5.4726274050132346</v>
      </c>
      <c r="AS1894" s="9">
        <f t="shared" ref="AS1894" si="10966">(AH1894*AN1894+AI1894*AM1894+AJ1894*AN1897+AK1894*AM1897)</f>
        <v>23.36400486499527</v>
      </c>
      <c r="AT1894" s="2">
        <f t="shared" ref="AT1894" si="10967">AH1894*AO1894+AJ1894*AO1897-AI1894*AP1894-AK1894*AP1897</f>
        <v>0</v>
      </c>
      <c r="AU1894" s="8">
        <f t="shared" ref="AU1894" si="10968">(AH1894*AP1894+AI1894*AO1894+AJ1894*AP1897+AK1894*AO1897)</f>
        <v>23.36400486499527</v>
      </c>
      <c r="AW1894" s="30">
        <f t="shared" ref="AW1894" si="10969">20*LOG(((1+$AN$9)/$AN$9)/((AR1894+AR1897)^2+(AS1894+AS1897)^2)^0.5)</f>
        <v>-34.407753507743408</v>
      </c>
      <c r="AY1894" s="137">
        <f t="shared" ref="AY1894" si="10970">((AR1894^2+AS1894^2)^0.5)/((AR1897^2+AS1897^2)^0.5)</f>
        <v>0.23464179589155437</v>
      </c>
      <c r="AZ1894" s="13"/>
      <c r="BA1894" s="36"/>
      <c r="BB1894" s="36"/>
      <c r="BC1894" s="36"/>
      <c r="BD1894" s="36"/>
    </row>
    <row r="1895" spans="2:56" ht="18.600000000000001" customHeight="1" thickBot="1">
      <c r="D1895" s="3"/>
      <c r="G1895" s="4"/>
      <c r="I1895" s="3"/>
      <c r="L1895" s="4"/>
      <c r="N1895" s="3"/>
      <c r="Q1895" s="4"/>
      <c r="S1895" s="3"/>
      <c r="V1895" s="4"/>
      <c r="X1895" s="3"/>
      <c r="AA1895" s="4"/>
      <c r="AC1895" s="3"/>
      <c r="AF1895" s="4"/>
      <c r="AH1895" s="3"/>
      <c r="AK1895" s="4"/>
      <c r="AM1895" s="18"/>
      <c r="AN1895" s="14"/>
      <c r="AO1895" s="14"/>
      <c r="AP1895" s="19"/>
      <c r="AR1895" s="3"/>
      <c r="AU1895" s="4"/>
      <c r="AY1895" s="138"/>
      <c r="AZ1895" s="13"/>
      <c r="BA1895" s="36"/>
      <c r="BB1895" s="36"/>
      <c r="BC1895" s="36"/>
      <c r="BD1895" s="36"/>
    </row>
    <row r="1896" spans="2:56" ht="18.600000000000001" customHeight="1" thickBot="1">
      <c r="D1896" s="216" t="s">
        <v>87</v>
      </c>
      <c r="E1896" s="217"/>
      <c r="F1896" s="218" t="s">
        <v>88</v>
      </c>
      <c r="G1896" s="219"/>
      <c r="H1896" s="207"/>
      <c r="I1896" s="216" t="s">
        <v>89</v>
      </c>
      <c r="J1896" s="217"/>
      <c r="K1896" s="218" t="s">
        <v>90</v>
      </c>
      <c r="L1896" s="219"/>
      <c r="N1896" s="208" t="s">
        <v>7</v>
      </c>
      <c r="O1896" s="209"/>
      <c r="P1896" s="210" t="s">
        <v>8</v>
      </c>
      <c r="Q1896" s="211"/>
      <c r="S1896" s="216" t="s">
        <v>91</v>
      </c>
      <c r="T1896" s="217"/>
      <c r="U1896" s="218" t="s">
        <v>92</v>
      </c>
      <c r="V1896" s="219"/>
      <c r="W1896" s="22"/>
      <c r="X1896" s="208" t="s">
        <v>93</v>
      </c>
      <c r="Y1896" s="209"/>
      <c r="Z1896" s="210" t="s">
        <v>94</v>
      </c>
      <c r="AA1896" s="211"/>
      <c r="AB1896" s="22"/>
      <c r="AC1896" s="216" t="s">
        <v>3</v>
      </c>
      <c r="AD1896" s="217"/>
      <c r="AE1896" s="218" t="s">
        <v>2</v>
      </c>
      <c r="AF1896" s="219"/>
      <c r="AG1896" s="22"/>
      <c r="AH1896" s="208" t="s">
        <v>95</v>
      </c>
      <c r="AI1896" s="209"/>
      <c r="AJ1896" s="210" t="s">
        <v>96</v>
      </c>
      <c r="AK1896" s="211"/>
      <c r="AL1896" s="22"/>
      <c r="AM1896" s="216" t="s">
        <v>97</v>
      </c>
      <c r="AN1896" s="217"/>
      <c r="AO1896" s="218" t="s">
        <v>98</v>
      </c>
      <c r="AP1896" s="219"/>
      <c r="AR1896" s="208" t="s">
        <v>99</v>
      </c>
      <c r="AS1896" s="209"/>
      <c r="AT1896" s="210" t="s">
        <v>100</v>
      </c>
      <c r="AU1896" s="211"/>
      <c r="AW1896" s="48" t="s">
        <v>10</v>
      </c>
      <c r="AY1896" s="139" t="s">
        <v>47</v>
      </c>
      <c r="AZ1896" s="13"/>
      <c r="BA1896" s="36"/>
      <c r="BB1896" s="36"/>
      <c r="BC1896" s="36"/>
      <c r="BD1896" s="36"/>
    </row>
    <row r="1897" spans="2:56" ht="18.600000000000001" customHeight="1" thickTop="1" thickBot="1">
      <c r="D1897" s="1">
        <v>0</v>
      </c>
      <c r="E1897" s="8">
        <f t="shared" ref="E1897" si="10971">$E$9*$B1894</f>
        <v>3.0715682000000002</v>
      </c>
      <c r="F1897" s="2">
        <v>1</v>
      </c>
      <c r="G1897" s="8">
        <v>0</v>
      </c>
      <c r="I1897" s="1">
        <v>0</v>
      </c>
      <c r="J1897" s="9">
        <v>0</v>
      </c>
      <c r="K1897" s="2">
        <v>1</v>
      </c>
      <c r="L1897" s="8">
        <v>0</v>
      </c>
      <c r="N1897" s="1">
        <f t="shared" ref="N1897" si="10972">D1897*I1894+F1897*I1897-E1897*J1894-G1897*J1897</f>
        <v>0</v>
      </c>
      <c r="O1897" s="9">
        <f t="shared" ref="O1897" si="10973">(D1897*J1894+E1897*I1894+F1897*J1897+G1897*I1897)</f>
        <v>3.0715682000000002</v>
      </c>
      <c r="P1897" s="2">
        <f t="shared" ref="P1897" si="10974">D1897*K1894+F1897*K1897-E1897*L1894-G1897*L1897</f>
        <v>3.09600896120455</v>
      </c>
      <c r="Q1897" s="8">
        <f t="shared" ref="Q1897" si="10975">(D1897*L1894+E1897*K1894+F1897*L1897+G1897*K1897)</f>
        <v>0</v>
      </c>
      <c r="S1897" s="1">
        <v>0</v>
      </c>
      <c r="T1897" s="8">
        <f t="shared" ref="T1897" si="10976">$T$9*$B1894</f>
        <v>6.5543518000000001</v>
      </c>
      <c r="U1897" s="2">
        <v>1</v>
      </c>
      <c r="V1897" s="8">
        <v>0</v>
      </c>
      <c r="X1897" s="1">
        <f t="shared" ref="X1897" si="10977">N1897*S1894+P1897*S1897-O1897*T1894-Q1897*T1897</f>
        <v>0</v>
      </c>
      <c r="Y1897" s="9">
        <f t="shared" ref="Y1897" si="10978">(N1897*T1894+O1897*S1894+P1897*T1897+Q1897*S1897)</f>
        <v>23.363900107687176</v>
      </c>
      <c r="Z1897" s="2">
        <f t="shared" ref="Z1897" si="10979">N1897*U1894+P1897*U1897-O1897*V1894-Q1897*V1897</f>
        <v>3.09600896120455</v>
      </c>
      <c r="AA1897" s="8">
        <f t="shared" ref="AA1897" si="10980">(N1897*V1894+O1897*U1894+P1897*V1897+Q1897*U1897)</f>
        <v>0</v>
      </c>
      <c r="AB1897" s="22"/>
      <c r="AC1897" s="1">
        <v>0</v>
      </c>
      <c r="AD1897" s="9">
        <v>0</v>
      </c>
      <c r="AE1897" s="2">
        <v>1</v>
      </c>
      <c r="AF1897" s="8">
        <v>0</v>
      </c>
      <c r="AH1897" s="1">
        <f t="shared" ref="AH1897" si="10981">X1897*AC1894+Z1897*AC1897-Y1897*AD1894-AA1897*AD1897</f>
        <v>0</v>
      </c>
      <c r="AI1897" s="9">
        <f t="shared" ref="AI1897" si="10982">(X1897*AD1894+Y1897*AC1894+Z1897*AD1897+AA1897*AC1897)</f>
        <v>23.363900107687176</v>
      </c>
      <c r="AJ1897" s="2">
        <f t="shared" ref="AJ1897" si="10983">X1897*AE1894+Z1897*AE1897-Y1897*AF1894-AA1897*AF1897</f>
        <v>-99.563561605186422</v>
      </c>
      <c r="AK1897" s="8">
        <f t="shared" ref="AK1897" si="10984">(X1897*AF1894+Y1897*AE1894+Z1897*AF1897+AA1897*AE1897)</f>
        <v>0</v>
      </c>
      <c r="AM1897" s="20">
        <f t="shared" ref="AM1897" si="10985">1/$AN$9</f>
        <v>1</v>
      </c>
      <c r="AN1897" s="27">
        <v>0</v>
      </c>
      <c r="AO1897" s="21">
        <v>1</v>
      </c>
      <c r="AP1897" s="26">
        <v>0</v>
      </c>
      <c r="AR1897" s="1">
        <f t="shared" ref="AR1897" si="10986">AH1897*AM1894+AJ1897*AM1897-AI1897*AN1894-AK1897*AN1897</f>
        <v>-99.563561605186422</v>
      </c>
      <c r="AS1897" s="9">
        <f t="shared" ref="AS1897" si="10987">(AH1897*AN1894+AI1897*AM1894+AJ1897*AN1897+AK1897*AM1897)</f>
        <v>23.363900107687176</v>
      </c>
      <c r="AT1897" s="2">
        <f t="shared" ref="AT1897" si="10988">AH1897*AO1894+AJ1897*AO1897-AI1897*AP1894-AK1897*AP1897</f>
        <v>-99.563561605186422</v>
      </c>
      <c r="AU1897" s="8">
        <f t="shared" ref="AU1897" si="10989">(AH1897*AP1894+AI1897*AO1894+AJ1897*AP1897+AK1897*AO1897)</f>
        <v>0</v>
      </c>
      <c r="AW1897" s="49">
        <f t="shared" ref="AW1897" si="10990">(180/PI())*ATAN(-1*(AS1894/AR1894))</f>
        <v>-76.817086877007739</v>
      </c>
      <c r="AY1897" s="140">
        <f t="shared" ref="AY1897" si="10991">20*LOG(((1-(10^(AW1894/20)^2)*(1-((1-AY1894)/(1+AY1894))^2))^0.5))</f>
        <v>-9.6926122259639316E-4</v>
      </c>
      <c r="AZ1897" s="13"/>
      <c r="BA1897" s="36"/>
      <c r="BB1897" s="36"/>
      <c r="BC1897" s="36"/>
      <c r="BD1897" s="36"/>
    </row>
    <row r="1898" spans="2:56" ht="18.600000000000001" customHeight="1">
      <c r="AY1898" s="37"/>
    </row>
    <row r="1899" spans="2:56" ht="18.600000000000001" customHeight="1" thickBot="1">
      <c r="D1899" s="22" t="s">
        <v>60</v>
      </c>
      <c r="E1899" s="22"/>
      <c r="F1899" s="22"/>
      <c r="G1899" s="22"/>
      <c r="H1899" s="22"/>
      <c r="I1899" s="22" t="s">
        <v>61</v>
      </c>
      <c r="J1899" s="22"/>
      <c r="K1899" s="22"/>
      <c r="L1899" s="22"/>
      <c r="M1899" s="23"/>
      <c r="N1899" s="23"/>
      <c r="O1899" s="28" t="s">
        <v>62</v>
      </c>
      <c r="P1899" s="23"/>
      <c r="Q1899" s="23"/>
      <c r="R1899" s="23"/>
      <c r="S1899" s="22"/>
      <c r="T1899" s="22" t="s">
        <v>63</v>
      </c>
      <c r="U1899" s="23"/>
      <c r="V1899" s="23"/>
      <c r="W1899" s="23"/>
      <c r="X1899" s="23"/>
      <c r="Y1899" s="28" t="s">
        <v>64</v>
      </c>
      <c r="Z1899" s="23"/>
      <c r="AA1899" s="23"/>
      <c r="AB1899" s="23"/>
      <c r="AC1899" s="28" t="s">
        <v>65</v>
      </c>
      <c r="AD1899" s="22"/>
      <c r="AE1899" s="22"/>
      <c r="AF1899" s="22"/>
      <c r="AG1899" s="22"/>
      <c r="AH1899" s="23"/>
      <c r="AI1899" s="28" t="s">
        <v>66</v>
      </c>
      <c r="AJ1899" s="23"/>
      <c r="AK1899" s="23"/>
      <c r="AL1899" s="22"/>
      <c r="AM1899" s="28" t="s">
        <v>67</v>
      </c>
      <c r="AN1899" s="22"/>
      <c r="AO1899" s="23"/>
      <c r="AP1899" s="23"/>
      <c r="AQ1899" s="23"/>
      <c r="AR1899" s="23"/>
      <c r="AS1899" s="28" t="s">
        <v>68</v>
      </c>
      <c r="AT1899" s="23"/>
      <c r="AU1899" s="23"/>
    </row>
    <row r="1900" spans="2:56" ht="18.600000000000001" customHeight="1" thickBot="1">
      <c r="B1900" s="11"/>
      <c r="D1900" s="212" t="s">
        <v>69</v>
      </c>
      <c r="E1900" s="213"/>
      <c r="F1900" s="214" t="s">
        <v>70</v>
      </c>
      <c r="G1900" s="215"/>
      <c r="H1900" s="207"/>
      <c r="I1900" s="212" t="s">
        <v>71</v>
      </c>
      <c r="J1900" s="213"/>
      <c r="K1900" s="214" t="s">
        <v>72</v>
      </c>
      <c r="L1900" s="215"/>
      <c r="M1900" s="23"/>
      <c r="N1900" s="208" t="s">
        <v>73</v>
      </c>
      <c r="O1900" s="209"/>
      <c r="P1900" s="210" t="s">
        <v>74</v>
      </c>
      <c r="Q1900" s="211"/>
      <c r="R1900" s="23"/>
      <c r="S1900" s="212" t="s">
        <v>75</v>
      </c>
      <c r="T1900" s="213"/>
      <c r="U1900" s="214" t="s">
        <v>76</v>
      </c>
      <c r="V1900" s="215"/>
      <c r="W1900" s="22"/>
      <c r="X1900" s="208" t="s">
        <v>77</v>
      </c>
      <c r="Y1900" s="209"/>
      <c r="Z1900" s="210" t="s">
        <v>78</v>
      </c>
      <c r="AA1900" s="211"/>
      <c r="AB1900" s="22"/>
      <c r="AC1900" s="212" t="s">
        <v>79</v>
      </c>
      <c r="AD1900" s="213"/>
      <c r="AE1900" s="214" t="s">
        <v>80</v>
      </c>
      <c r="AF1900" s="215"/>
      <c r="AG1900" s="22"/>
      <c r="AH1900" s="208" t="s">
        <v>81</v>
      </c>
      <c r="AI1900" s="209"/>
      <c r="AJ1900" s="210" t="s">
        <v>82</v>
      </c>
      <c r="AK1900" s="211"/>
      <c r="AL1900" s="22"/>
      <c r="AM1900" s="212" t="s">
        <v>83</v>
      </c>
      <c r="AN1900" s="213"/>
      <c r="AO1900" s="214" t="s">
        <v>84</v>
      </c>
      <c r="AP1900" s="215"/>
      <c r="AQ1900" s="23"/>
      <c r="AR1900" s="208" t="s">
        <v>85</v>
      </c>
      <c r="AS1900" s="209"/>
      <c r="AT1900" s="210" t="s">
        <v>86</v>
      </c>
      <c r="AU1900" s="211"/>
      <c r="AW1900" s="29" t="s">
        <v>4</v>
      </c>
      <c r="AY1900" s="136" t="s">
        <v>46</v>
      </c>
      <c r="AZ1900" s="13"/>
      <c r="BA1900" s="36"/>
      <c r="BB1900" s="36"/>
      <c r="BC1900" s="36"/>
      <c r="BD1900" s="36"/>
    </row>
    <row r="1901" spans="2:56" ht="18.600000000000001" customHeight="1" thickTop="1" thickBot="1">
      <c r="B1901" s="40">
        <v>5.44</v>
      </c>
      <c r="D1901" s="1">
        <v>1</v>
      </c>
      <c r="E1901" s="7">
        <v>0</v>
      </c>
      <c r="F1901" s="2">
        <v>0</v>
      </c>
      <c r="G1901" s="8">
        <v>0</v>
      </c>
      <c r="I1901" s="1">
        <v>1</v>
      </c>
      <c r="J1901" s="9">
        <v>0</v>
      </c>
      <c r="K1901" s="2">
        <v>0</v>
      </c>
      <c r="L1901" s="9">
        <f t="shared" ref="L1901" si="10992">IF(0=(1-$J$9*$K$9*$B1901^2),10^14,$B1901*$K$9/(1-$J$9*$K$9*$B1901^2))</f>
        <v>-0.67923151221279943</v>
      </c>
      <c r="N1901" s="1">
        <f t="shared" ref="N1901" si="10993">D1901*I1901+F1901*I1904-E1901*J1901-G1901*J1904</f>
        <v>1</v>
      </c>
      <c r="O1901" s="9">
        <f t="shared" ref="O1901" si="10994">(D1901*J1901+E1901*I1901+F1901*J1904+G1901*I1904)</f>
        <v>0</v>
      </c>
      <c r="P1901" s="2">
        <f t="shared" ref="P1901" si="10995">D1901*K1901+F1901*K1904-E1901*L1901-G1901*L1904</f>
        <v>0</v>
      </c>
      <c r="Q1901" s="8">
        <f t="shared" ref="Q1901" si="10996">(D1901*L1901+E1901*K1901+F1901*L1904+G1901*K1904)</f>
        <v>-0.67923151221279943</v>
      </c>
      <c r="S1901" s="1">
        <v>1</v>
      </c>
      <c r="T1901" s="7">
        <v>0</v>
      </c>
      <c r="U1901" s="2">
        <v>0</v>
      </c>
      <c r="V1901" s="8">
        <v>0</v>
      </c>
      <c r="X1901" s="1">
        <f t="shared" ref="X1901" si="10997">N1901*S1901+P1901*S1904-O1901*T1901-Q1901*T1904</f>
        <v>5.4683500421967608</v>
      </c>
      <c r="Y1901" s="9">
        <f t="shared" ref="Y1901" si="10998">(N1901*T1901+O1901*S1901+P1901*T1904+Q1901*S1904)</f>
        <v>0</v>
      </c>
      <c r="Z1901" s="2">
        <f t="shared" ref="Z1901" si="10999">N1901*U1901+P1901*U1904-O1901*V1901-Q1901*V1904</f>
        <v>0</v>
      </c>
      <c r="AA1901" s="8">
        <f t="shared" ref="AA1901" si="11000">(N1901*V1901+O1901*U1901+P1901*V1904+Q1901*U1904)</f>
        <v>-0.67923151221279943</v>
      </c>
      <c r="AB1901" s="22"/>
      <c r="AC1901" s="1">
        <v>1</v>
      </c>
      <c r="AD1901" s="9">
        <v>0</v>
      </c>
      <c r="AE1901" s="2">
        <v>0</v>
      </c>
      <c r="AF1901" s="9">
        <f t="shared" ref="AF1901" si="11001">$B1901*$AE$9</f>
        <v>4.4101536000000001</v>
      </c>
      <c r="AH1901" s="1">
        <f t="shared" ref="AH1901" si="11002">X1901*AC1901+Z1901*AC1904-Y1901*AD1901-AA1901*AD1904</f>
        <v>5.4683500421967608</v>
      </c>
      <c r="AI1901" s="9">
        <f t="shared" ref="AI1901" si="11003">(X1901*AD1901+Y1901*AC1901+Z1901*AD1904+AA1901*AC1904)</f>
        <v>0</v>
      </c>
      <c r="AJ1901" s="2">
        <f t="shared" ref="AJ1901" si="11004">X1901*AE1901+Z1901*AE1904-Y1901*AF1901-AA1901*AF1904</f>
        <v>0</v>
      </c>
      <c r="AK1901" s="8">
        <f t="shared" ref="AK1901" si="11005">(X1901*AF1901+Y1901*AE1901+Z1901*AF1904+AA1901*AE1904)</f>
        <v>23.4370321124414</v>
      </c>
      <c r="AM1901" s="18">
        <v>1</v>
      </c>
      <c r="AN1901" s="25">
        <v>0</v>
      </c>
      <c r="AO1901" s="14">
        <v>0</v>
      </c>
      <c r="AP1901" s="24">
        <v>0</v>
      </c>
      <c r="AR1901" s="1">
        <f t="shared" ref="AR1901" si="11006">AH1901*AM1901+AJ1901*AM1904-AI1901*AN1901-AK1901*AN1904</f>
        <v>5.4683500421967608</v>
      </c>
      <c r="AS1901" s="9">
        <f t="shared" ref="AS1901" si="11007">(AH1901*AN1901+AI1901*AM1901+AJ1901*AN1904+AK1901*AM1904)</f>
        <v>23.4370321124414</v>
      </c>
      <c r="AT1901" s="2">
        <f t="shared" ref="AT1901" si="11008">AH1901*AO1901+AJ1901*AO1904-AI1901*AP1901-AK1901*AP1904</f>
        <v>0</v>
      </c>
      <c r="AU1901" s="8">
        <f t="shared" ref="AU1901" si="11009">(AH1901*AP1901+AI1901*AO1901+AJ1901*AP1904+AK1901*AO1904)</f>
        <v>23.4370321124414</v>
      </c>
      <c r="AW1901" s="30">
        <f t="shared" ref="AW1901" si="11010">20*LOG(((1+$AN$9)/$AN$9)/((AR1901+AR1904)^2+(AS1901+AS1904)^2)^0.5)</f>
        <v>-34.46531211588001</v>
      </c>
      <c r="AY1901" s="137">
        <f t="shared" ref="AY1901" si="11011">((AR1901^2+AS1901^2)^0.5)/((AR1904^2+AS1904^2)^0.5)</f>
        <v>0.23372548828386677</v>
      </c>
      <c r="AZ1901" s="13"/>
      <c r="BA1901" s="36"/>
      <c r="BB1901" s="36"/>
      <c r="BC1901" s="36"/>
      <c r="BD1901" s="36"/>
    </row>
    <row r="1902" spans="2:56" ht="18.600000000000001" customHeight="1" thickBot="1">
      <c r="D1902" s="3"/>
      <c r="G1902" s="4"/>
      <c r="I1902" s="3"/>
      <c r="L1902" s="4"/>
      <c r="N1902" s="3"/>
      <c r="Q1902" s="4"/>
      <c r="S1902" s="3"/>
      <c r="V1902" s="4"/>
      <c r="X1902" s="3"/>
      <c r="AA1902" s="4"/>
      <c r="AC1902" s="3"/>
      <c r="AF1902" s="4"/>
      <c r="AH1902" s="3"/>
      <c r="AK1902" s="4"/>
      <c r="AM1902" s="18"/>
      <c r="AN1902" s="14"/>
      <c r="AO1902" s="14"/>
      <c r="AP1902" s="19"/>
      <c r="AR1902" s="3"/>
      <c r="AU1902" s="4"/>
      <c r="AY1902" s="138"/>
      <c r="AZ1902" s="13"/>
      <c r="BA1902" s="36"/>
      <c r="BB1902" s="36"/>
      <c r="BC1902" s="36"/>
      <c r="BD1902" s="36"/>
    </row>
    <row r="1903" spans="2:56" ht="18.600000000000001" customHeight="1" thickBot="1">
      <c r="D1903" s="216" t="s">
        <v>87</v>
      </c>
      <c r="E1903" s="217"/>
      <c r="F1903" s="218" t="s">
        <v>88</v>
      </c>
      <c r="G1903" s="219"/>
      <c r="H1903" s="207"/>
      <c r="I1903" s="216" t="s">
        <v>89</v>
      </c>
      <c r="J1903" s="217"/>
      <c r="K1903" s="218" t="s">
        <v>90</v>
      </c>
      <c r="L1903" s="219"/>
      <c r="N1903" s="208" t="s">
        <v>7</v>
      </c>
      <c r="O1903" s="209"/>
      <c r="P1903" s="210" t="s">
        <v>8</v>
      </c>
      <c r="Q1903" s="211"/>
      <c r="S1903" s="216" t="s">
        <v>91</v>
      </c>
      <c r="T1903" s="217"/>
      <c r="U1903" s="218" t="s">
        <v>92</v>
      </c>
      <c r="V1903" s="219"/>
      <c r="W1903" s="22"/>
      <c r="X1903" s="208" t="s">
        <v>93</v>
      </c>
      <c r="Y1903" s="209"/>
      <c r="Z1903" s="210" t="s">
        <v>94</v>
      </c>
      <c r="AA1903" s="211"/>
      <c r="AB1903" s="22"/>
      <c r="AC1903" s="216" t="s">
        <v>3</v>
      </c>
      <c r="AD1903" s="217"/>
      <c r="AE1903" s="218" t="s">
        <v>2</v>
      </c>
      <c r="AF1903" s="219"/>
      <c r="AG1903" s="22"/>
      <c r="AH1903" s="208" t="s">
        <v>95</v>
      </c>
      <c r="AI1903" s="209"/>
      <c r="AJ1903" s="210" t="s">
        <v>96</v>
      </c>
      <c r="AK1903" s="211"/>
      <c r="AL1903" s="22"/>
      <c r="AM1903" s="216" t="s">
        <v>97</v>
      </c>
      <c r="AN1903" s="217"/>
      <c r="AO1903" s="218" t="s">
        <v>98</v>
      </c>
      <c r="AP1903" s="219"/>
      <c r="AR1903" s="208" t="s">
        <v>99</v>
      </c>
      <c r="AS1903" s="209"/>
      <c r="AT1903" s="210" t="s">
        <v>100</v>
      </c>
      <c r="AU1903" s="211"/>
      <c r="AW1903" s="48" t="s">
        <v>10</v>
      </c>
      <c r="AY1903" s="139" t="s">
        <v>47</v>
      </c>
      <c r="AZ1903" s="13"/>
      <c r="BA1903" s="36"/>
      <c r="BB1903" s="36"/>
      <c r="BC1903" s="36"/>
      <c r="BD1903" s="36"/>
    </row>
    <row r="1904" spans="2:56" ht="18.600000000000001" customHeight="1" thickTop="1" thickBot="1">
      <c r="D1904" s="1">
        <v>0</v>
      </c>
      <c r="E1904" s="8">
        <f t="shared" ref="E1904" si="11012">$E$9*$B1901</f>
        <v>3.0829024000000005</v>
      </c>
      <c r="F1904" s="2">
        <v>1</v>
      </c>
      <c r="G1904" s="8">
        <v>0</v>
      </c>
      <c r="I1904" s="1">
        <v>0</v>
      </c>
      <c r="J1904" s="9">
        <v>0</v>
      </c>
      <c r="K1904" s="2">
        <v>1</v>
      </c>
      <c r="L1904" s="8">
        <v>0</v>
      </c>
      <c r="N1904" s="1">
        <f t="shared" ref="N1904" si="11013">D1904*I1901+F1904*I1904-E1904*J1901-G1904*J1904</f>
        <v>0</v>
      </c>
      <c r="O1904" s="9">
        <f t="shared" ref="O1904" si="11014">(D1904*J1901+E1904*I1901+F1904*J1904+G1904*I1904)</f>
        <v>3.0829024000000005</v>
      </c>
      <c r="P1904" s="2">
        <f t="shared" ref="P1904" si="11015">D1904*K1901+F1904*K1904-E1904*L1901-G1904*L1904</f>
        <v>3.0940044591564688</v>
      </c>
      <c r="Q1904" s="8">
        <f t="shared" ref="Q1904" si="11016">(D1904*L1901+E1904*K1901+F1904*L1904+G1904*K1904)</f>
        <v>0</v>
      </c>
      <c r="S1904" s="1">
        <v>0</v>
      </c>
      <c r="T1904" s="8">
        <f t="shared" ref="T1904" si="11017">$T$9*$B1901</f>
        <v>6.5785376000000007</v>
      </c>
      <c r="U1904" s="2">
        <v>1</v>
      </c>
      <c r="V1904" s="8">
        <v>0</v>
      </c>
      <c r="X1904" s="1">
        <f t="shared" ref="X1904" si="11018">N1904*S1901+P1904*S1904-O1904*T1901-Q1904*T1904</f>
        <v>0</v>
      </c>
      <c r="Y1904" s="9">
        <f t="shared" ref="Y1904" si="11019">(N1904*T1901+O1904*S1901+P1904*T1904+Q1904*S1904)</f>
        <v>23.436927069128497</v>
      </c>
      <c r="Z1904" s="2">
        <f t="shared" ref="Z1904" si="11020">N1904*U1901+P1904*U1904-O1904*V1901-Q1904*V1904</f>
        <v>3.0940044591564688</v>
      </c>
      <c r="AA1904" s="8">
        <f t="shared" ref="AA1904" si="11021">(N1904*V1901+O1904*U1901+P1904*V1904+Q1904*U1904)</f>
        <v>0</v>
      </c>
      <c r="AB1904" s="22"/>
      <c r="AC1904" s="1">
        <v>0</v>
      </c>
      <c r="AD1904" s="9">
        <v>0</v>
      </c>
      <c r="AE1904" s="2">
        <v>1</v>
      </c>
      <c r="AF1904" s="8">
        <v>0</v>
      </c>
      <c r="AH1904" s="1">
        <f t="shared" ref="AH1904" si="11022">X1904*AC1901+Z1904*AC1904-Y1904*AD1901-AA1904*AD1904</f>
        <v>0</v>
      </c>
      <c r="AI1904" s="9">
        <f t="shared" ref="AI1904" si="11023">(X1904*AD1901+Y1904*AC1901+Z1904*AD1904+AA1904*AC1904)</f>
        <v>23.436927069128497</v>
      </c>
      <c r="AJ1904" s="2">
        <f t="shared" ref="AJ1904" si="11024">X1904*AE1901+Z1904*AE1904-Y1904*AF1901-AA1904*AF1904</f>
        <v>-100.26644382769803</v>
      </c>
      <c r="AK1904" s="8">
        <f t="shared" ref="AK1904" si="11025">(X1904*AF1901+Y1904*AE1901+Z1904*AF1904+AA1904*AE1904)</f>
        <v>0</v>
      </c>
      <c r="AM1904" s="20">
        <f t="shared" ref="AM1904" si="11026">1/$AN$9</f>
        <v>1</v>
      </c>
      <c r="AN1904" s="27">
        <v>0</v>
      </c>
      <c r="AO1904" s="21">
        <v>1</v>
      </c>
      <c r="AP1904" s="26">
        <v>0</v>
      </c>
      <c r="AR1904" s="1">
        <f t="shared" ref="AR1904" si="11027">AH1904*AM1901+AJ1904*AM1904-AI1904*AN1901-AK1904*AN1904</f>
        <v>-100.26644382769803</v>
      </c>
      <c r="AS1904" s="9">
        <f t="shared" ref="AS1904" si="11028">(AH1904*AN1901+AI1904*AM1901+AJ1904*AN1904+AK1904*AM1904)</f>
        <v>23.436927069128497</v>
      </c>
      <c r="AT1904" s="2">
        <f t="shared" ref="AT1904" si="11029">AH1904*AO1901+AJ1904*AO1904-AI1904*AP1901-AK1904*AP1904</f>
        <v>-100.26644382769803</v>
      </c>
      <c r="AU1904" s="8">
        <f t="shared" ref="AU1904" si="11030">(AH1904*AP1901+AI1904*AO1901+AJ1904*AP1904+AK1904*AO1904)</f>
        <v>0</v>
      </c>
      <c r="AW1904" s="49">
        <f t="shared" ref="AW1904" si="11031">(180/PI())*ATAN(-1*(AS1901/AR1901))</f>
        <v>-76.866651861506895</v>
      </c>
      <c r="AY1904" s="140">
        <f t="shared" ref="AY1904" si="11032">20*LOG(((1-(10^(AW1901/20)^2)*(1-((1-AY1901)/(1+AY1901))^2))^0.5))</f>
        <v>-9.5417888206892677E-4</v>
      </c>
      <c r="AZ1904" s="13"/>
      <c r="BA1904" s="36"/>
      <c r="BB1904" s="36"/>
      <c r="BC1904" s="36"/>
      <c r="BD1904" s="36"/>
    </row>
    <row r="1905" spans="2:56" ht="18.600000000000001" customHeight="1">
      <c r="AY1905" s="37"/>
    </row>
    <row r="1906" spans="2:56" ht="18.600000000000001" customHeight="1" thickBot="1">
      <c r="D1906" s="22" t="s">
        <v>60</v>
      </c>
      <c r="E1906" s="22"/>
      <c r="F1906" s="22"/>
      <c r="G1906" s="22"/>
      <c r="H1906" s="22"/>
      <c r="I1906" s="22" t="s">
        <v>61</v>
      </c>
      <c r="J1906" s="22"/>
      <c r="K1906" s="22"/>
      <c r="L1906" s="22"/>
      <c r="M1906" s="23"/>
      <c r="N1906" s="23"/>
      <c r="O1906" s="28" t="s">
        <v>62</v>
      </c>
      <c r="P1906" s="23"/>
      <c r="Q1906" s="23"/>
      <c r="R1906" s="23"/>
      <c r="S1906" s="22"/>
      <c r="T1906" s="22" t="s">
        <v>63</v>
      </c>
      <c r="U1906" s="23"/>
      <c r="V1906" s="23"/>
      <c r="W1906" s="23"/>
      <c r="X1906" s="23"/>
      <c r="Y1906" s="28" t="s">
        <v>64</v>
      </c>
      <c r="Z1906" s="23"/>
      <c r="AA1906" s="23"/>
      <c r="AB1906" s="23"/>
      <c r="AC1906" s="28" t="s">
        <v>65</v>
      </c>
      <c r="AD1906" s="22"/>
      <c r="AE1906" s="22"/>
      <c r="AF1906" s="22"/>
      <c r="AG1906" s="22"/>
      <c r="AH1906" s="23"/>
      <c r="AI1906" s="28" t="s">
        <v>66</v>
      </c>
      <c r="AJ1906" s="23"/>
      <c r="AK1906" s="23"/>
      <c r="AL1906" s="22"/>
      <c r="AM1906" s="28" t="s">
        <v>67</v>
      </c>
      <c r="AN1906" s="22"/>
      <c r="AO1906" s="23"/>
      <c r="AP1906" s="23"/>
      <c r="AQ1906" s="23"/>
      <c r="AR1906" s="23"/>
      <c r="AS1906" s="28" t="s">
        <v>68</v>
      </c>
      <c r="AT1906" s="23"/>
      <c r="AU1906" s="23"/>
    </row>
    <row r="1907" spans="2:56" ht="18.600000000000001" customHeight="1" thickBot="1">
      <c r="B1907" s="11"/>
      <c r="D1907" s="212" t="s">
        <v>69</v>
      </c>
      <c r="E1907" s="213"/>
      <c r="F1907" s="214" t="s">
        <v>70</v>
      </c>
      <c r="G1907" s="215"/>
      <c r="H1907" s="207"/>
      <c r="I1907" s="212" t="s">
        <v>71</v>
      </c>
      <c r="J1907" s="213"/>
      <c r="K1907" s="214" t="s">
        <v>72</v>
      </c>
      <c r="L1907" s="215"/>
      <c r="M1907" s="23"/>
      <c r="N1907" s="208" t="s">
        <v>73</v>
      </c>
      <c r="O1907" s="209"/>
      <c r="P1907" s="210" t="s">
        <v>74</v>
      </c>
      <c r="Q1907" s="211"/>
      <c r="R1907" s="23"/>
      <c r="S1907" s="212" t="s">
        <v>75</v>
      </c>
      <c r="T1907" s="213"/>
      <c r="U1907" s="214" t="s">
        <v>76</v>
      </c>
      <c r="V1907" s="215"/>
      <c r="W1907" s="22"/>
      <c r="X1907" s="208" t="s">
        <v>77</v>
      </c>
      <c r="Y1907" s="209"/>
      <c r="Z1907" s="210" t="s">
        <v>78</v>
      </c>
      <c r="AA1907" s="211"/>
      <c r="AB1907" s="22"/>
      <c r="AC1907" s="212" t="s">
        <v>79</v>
      </c>
      <c r="AD1907" s="213"/>
      <c r="AE1907" s="214" t="s">
        <v>80</v>
      </c>
      <c r="AF1907" s="215"/>
      <c r="AG1907" s="22"/>
      <c r="AH1907" s="208" t="s">
        <v>81</v>
      </c>
      <c r="AI1907" s="209"/>
      <c r="AJ1907" s="210" t="s">
        <v>82</v>
      </c>
      <c r="AK1907" s="211"/>
      <c r="AL1907" s="22"/>
      <c r="AM1907" s="212" t="s">
        <v>83</v>
      </c>
      <c r="AN1907" s="213"/>
      <c r="AO1907" s="214" t="s">
        <v>84</v>
      </c>
      <c r="AP1907" s="215"/>
      <c r="AQ1907" s="23"/>
      <c r="AR1907" s="208" t="s">
        <v>85</v>
      </c>
      <c r="AS1907" s="209"/>
      <c r="AT1907" s="210" t="s">
        <v>86</v>
      </c>
      <c r="AU1907" s="211"/>
      <c r="AW1907" s="29" t="s">
        <v>4</v>
      </c>
      <c r="AY1907" s="136" t="s">
        <v>46</v>
      </c>
      <c r="AZ1907" s="13"/>
      <c r="BA1907" s="36"/>
      <c r="BB1907" s="36"/>
      <c r="BC1907" s="36"/>
      <c r="BD1907" s="36"/>
    </row>
    <row r="1908" spans="2:56" ht="18.600000000000001" customHeight="1" thickTop="1" thickBot="1">
      <c r="B1908" s="40">
        <v>5.46</v>
      </c>
      <c r="D1908" s="1">
        <v>1</v>
      </c>
      <c r="E1908" s="7">
        <v>0</v>
      </c>
      <c r="F1908" s="2">
        <v>0</v>
      </c>
      <c r="G1908" s="8">
        <v>0</v>
      </c>
      <c r="I1908" s="1">
        <v>1</v>
      </c>
      <c r="J1908" s="9">
        <v>0</v>
      </c>
      <c r="K1908" s="2">
        <v>0</v>
      </c>
      <c r="L1908" s="9">
        <f t="shared" ref="L1908" si="11033">IF(0=(1-$J$9*$K$9*$B1908^2),10^14,$B1908*$K$9/(1-$J$9*$K$9*$B1908^2))</f>
        <v>-0.67610399017350975</v>
      </c>
      <c r="N1908" s="1">
        <f t="shared" ref="N1908" si="11034">D1908*I1908+F1908*I1911-E1908*J1908-G1908*J1911</f>
        <v>1</v>
      </c>
      <c r="O1908" s="9">
        <f t="shared" ref="O1908" si="11035">(D1908*J1908+E1908*I1908+F1908*J1911+G1908*I1911)</f>
        <v>0</v>
      </c>
      <c r="P1908" s="2">
        <f t="shared" ref="P1908" si="11036">D1908*K1908+F1908*K1911-E1908*L1908-G1908*L1911</f>
        <v>0</v>
      </c>
      <c r="Q1908" s="8">
        <f t="shared" ref="Q1908" si="11037">(D1908*L1908+E1908*K1908+F1908*L1911+G1908*K1911)</f>
        <v>-0.67610399017350975</v>
      </c>
      <c r="S1908" s="1">
        <v>1</v>
      </c>
      <c r="T1908" s="7">
        <v>0</v>
      </c>
      <c r="U1908" s="2">
        <v>0</v>
      </c>
      <c r="V1908" s="8">
        <v>0</v>
      </c>
      <c r="X1908" s="1">
        <f t="shared" ref="X1908" si="11038">N1908*S1908+P1908*S1911-O1908*T1908-Q1908*T1911</f>
        <v>5.4641276367520026</v>
      </c>
      <c r="Y1908" s="9">
        <f t="shared" ref="Y1908" si="11039">(N1908*T1908+O1908*S1908+P1908*T1911+Q1908*S1911)</f>
        <v>0</v>
      </c>
      <c r="Z1908" s="2">
        <f t="shared" ref="Z1908" si="11040">N1908*U1908+P1908*U1911-O1908*V1908-Q1908*V1911</f>
        <v>0</v>
      </c>
      <c r="AA1908" s="8">
        <f t="shared" ref="AA1908" si="11041">(N1908*V1908+O1908*U1908+P1908*V1911+Q1908*U1911)</f>
        <v>-0.67610399017350975</v>
      </c>
      <c r="AB1908" s="22"/>
      <c r="AC1908" s="1">
        <v>1</v>
      </c>
      <c r="AD1908" s="9">
        <v>0</v>
      </c>
      <c r="AE1908" s="2">
        <v>0</v>
      </c>
      <c r="AF1908" s="9">
        <f t="shared" ref="AF1908" si="11042">$B1908*$AE$9</f>
        <v>4.4263674000000002</v>
      </c>
      <c r="AH1908" s="1">
        <f t="shared" ref="AH1908" si="11043">X1908*AC1908+Z1908*AC1911-Y1908*AD1908-AA1908*AD1911</f>
        <v>5.4641276367520026</v>
      </c>
      <c r="AI1908" s="9">
        <f t="shared" ref="AI1908" si="11044">(X1908*AD1908+Y1908*AC1908+Z1908*AD1911+AA1908*AC1911)</f>
        <v>0</v>
      </c>
      <c r="AJ1908" s="2">
        <f t="shared" ref="AJ1908" si="11045">X1908*AE1908+Z1908*AE1911-Y1908*AF1908-AA1908*AF1911</f>
        <v>0</v>
      </c>
      <c r="AK1908" s="8">
        <f t="shared" ref="AK1908" si="11046">(X1908*AF1908+Y1908*AE1908+Z1908*AF1911+AA1908*AE1911)</f>
        <v>23.510132450584599</v>
      </c>
      <c r="AM1908" s="18">
        <v>1</v>
      </c>
      <c r="AN1908" s="25">
        <v>0</v>
      </c>
      <c r="AO1908" s="14">
        <v>0</v>
      </c>
      <c r="AP1908" s="24">
        <v>0</v>
      </c>
      <c r="AR1908" s="1">
        <f t="shared" ref="AR1908" si="11047">AH1908*AM1908+AJ1908*AM1911-AI1908*AN1908-AK1908*AN1911</f>
        <v>5.4641276367520026</v>
      </c>
      <c r="AS1908" s="9">
        <f t="shared" ref="AS1908" si="11048">(AH1908*AN1908+AI1908*AM1908+AJ1908*AN1911+AK1908*AM1911)</f>
        <v>23.510132450584599</v>
      </c>
      <c r="AT1908" s="2">
        <f t="shared" ref="AT1908" si="11049">AH1908*AO1908+AJ1908*AO1911-AI1908*AP1908-AK1908*AP1911</f>
        <v>0</v>
      </c>
      <c r="AU1908" s="8">
        <f t="shared" ref="AU1908" si="11050">(AH1908*AP1908+AI1908*AO1908+AJ1908*AP1911+AK1908*AO1911)</f>
        <v>23.510132450584599</v>
      </c>
      <c r="AW1908" s="30">
        <f t="shared" ref="AW1908" si="11051">20*LOG(((1+$AN$9)/$AN$9)/((AR1908+AR1911)^2+(AS1908+AS1911)^2)^0.5)</f>
        <v>-34.522713906768459</v>
      </c>
      <c r="AY1908" s="137">
        <f t="shared" ref="AY1908" si="11052">((AR1908^2+AS1908^2)^0.5)/((AR1911^2+AS1911^2)^0.5)</f>
        <v>0.23281651188929836</v>
      </c>
      <c r="AZ1908" s="13"/>
      <c r="BA1908" s="36"/>
      <c r="BB1908" s="36"/>
      <c r="BC1908" s="36"/>
      <c r="BD1908" s="36"/>
    </row>
    <row r="1909" spans="2:56" ht="18.600000000000001" customHeight="1" thickBot="1">
      <c r="D1909" s="3"/>
      <c r="G1909" s="4"/>
      <c r="I1909" s="3"/>
      <c r="L1909" s="4"/>
      <c r="N1909" s="3"/>
      <c r="Q1909" s="4"/>
      <c r="S1909" s="3"/>
      <c r="V1909" s="4"/>
      <c r="X1909" s="3"/>
      <c r="AA1909" s="4"/>
      <c r="AC1909" s="3"/>
      <c r="AF1909" s="4"/>
      <c r="AH1909" s="3"/>
      <c r="AK1909" s="4"/>
      <c r="AM1909" s="18"/>
      <c r="AN1909" s="14"/>
      <c r="AO1909" s="14"/>
      <c r="AP1909" s="19"/>
      <c r="AR1909" s="3"/>
      <c r="AU1909" s="4"/>
      <c r="AY1909" s="138"/>
      <c r="AZ1909" s="13"/>
      <c r="BA1909" s="36"/>
      <c r="BB1909" s="36"/>
      <c r="BC1909" s="36"/>
      <c r="BD1909" s="36"/>
    </row>
    <row r="1910" spans="2:56" ht="18.600000000000001" customHeight="1" thickBot="1">
      <c r="D1910" s="216" t="s">
        <v>87</v>
      </c>
      <c r="E1910" s="217"/>
      <c r="F1910" s="218" t="s">
        <v>88</v>
      </c>
      <c r="G1910" s="219"/>
      <c r="H1910" s="207"/>
      <c r="I1910" s="216" t="s">
        <v>89</v>
      </c>
      <c r="J1910" s="217"/>
      <c r="K1910" s="218" t="s">
        <v>90</v>
      </c>
      <c r="L1910" s="219"/>
      <c r="N1910" s="208" t="s">
        <v>7</v>
      </c>
      <c r="O1910" s="209"/>
      <c r="P1910" s="210" t="s">
        <v>8</v>
      </c>
      <c r="Q1910" s="211"/>
      <c r="S1910" s="216" t="s">
        <v>91</v>
      </c>
      <c r="T1910" s="217"/>
      <c r="U1910" s="218" t="s">
        <v>92</v>
      </c>
      <c r="V1910" s="219"/>
      <c r="W1910" s="22"/>
      <c r="X1910" s="208" t="s">
        <v>93</v>
      </c>
      <c r="Y1910" s="209"/>
      <c r="Z1910" s="210" t="s">
        <v>94</v>
      </c>
      <c r="AA1910" s="211"/>
      <c r="AB1910" s="22"/>
      <c r="AC1910" s="216" t="s">
        <v>3</v>
      </c>
      <c r="AD1910" s="217"/>
      <c r="AE1910" s="218" t="s">
        <v>2</v>
      </c>
      <c r="AF1910" s="219"/>
      <c r="AG1910" s="22"/>
      <c r="AH1910" s="208" t="s">
        <v>95</v>
      </c>
      <c r="AI1910" s="209"/>
      <c r="AJ1910" s="210" t="s">
        <v>96</v>
      </c>
      <c r="AK1910" s="211"/>
      <c r="AL1910" s="22"/>
      <c r="AM1910" s="216" t="s">
        <v>97</v>
      </c>
      <c r="AN1910" s="217"/>
      <c r="AO1910" s="218" t="s">
        <v>98</v>
      </c>
      <c r="AP1910" s="219"/>
      <c r="AR1910" s="208" t="s">
        <v>99</v>
      </c>
      <c r="AS1910" s="209"/>
      <c r="AT1910" s="210" t="s">
        <v>100</v>
      </c>
      <c r="AU1910" s="211"/>
      <c r="AW1910" s="48" t="s">
        <v>10</v>
      </c>
      <c r="AY1910" s="139" t="s">
        <v>47</v>
      </c>
      <c r="AZ1910" s="13"/>
      <c r="BA1910" s="36"/>
      <c r="BB1910" s="36"/>
      <c r="BC1910" s="36"/>
      <c r="BD1910" s="36"/>
    </row>
    <row r="1911" spans="2:56" ht="18.600000000000001" customHeight="1" thickTop="1" thickBot="1">
      <c r="D1911" s="1">
        <v>0</v>
      </c>
      <c r="E1911" s="8">
        <f t="shared" ref="E1911" si="11053">$E$9*$B1908</f>
        <v>3.0942366000000003</v>
      </c>
      <c r="F1911" s="2">
        <v>1</v>
      </c>
      <c r="G1911" s="8">
        <v>0</v>
      </c>
      <c r="I1911" s="1">
        <v>0</v>
      </c>
      <c r="J1911" s="9">
        <v>0</v>
      </c>
      <c r="K1911" s="2">
        <v>1</v>
      </c>
      <c r="L1911" s="8">
        <v>0</v>
      </c>
      <c r="N1911" s="1">
        <f t="shared" ref="N1911" si="11054">D1911*I1908+F1911*I1911-E1911*J1908-G1911*J1911</f>
        <v>0</v>
      </c>
      <c r="O1911" s="9">
        <f t="shared" ref="O1911" si="11055">(D1911*J1908+E1911*I1908+F1911*J1911+G1911*I1911)</f>
        <v>3.0942366000000003</v>
      </c>
      <c r="P1911" s="2">
        <f t="shared" ref="P1911" si="11056">D1911*K1908+F1911*K1911-E1911*L1908-G1911*L1911</f>
        <v>3.0920257118009142</v>
      </c>
      <c r="Q1911" s="8">
        <f t="shared" ref="Q1911" si="11057">(D1911*L1908+E1911*K1908+F1911*L1911+G1911*K1911)</f>
        <v>0</v>
      </c>
      <c r="S1911" s="1">
        <v>0</v>
      </c>
      <c r="T1911" s="8">
        <f t="shared" ref="T1911" si="11058">$T$9*$B1908</f>
        <v>6.6027233999999995</v>
      </c>
      <c r="U1911" s="2">
        <v>1</v>
      </c>
      <c r="V1911" s="8">
        <v>0</v>
      </c>
      <c r="X1911" s="1">
        <f t="shared" ref="X1911" si="11059">N1911*S1908+P1911*S1911-O1911*T1908-Q1911*T1911</f>
        <v>0</v>
      </c>
      <c r="Y1911" s="9">
        <f t="shared" ref="Y1911" si="11060">(N1911*T1908+O1911*S1908+P1911*T1911+Q1911*S1911)</f>
        <v>23.510027120709552</v>
      </c>
      <c r="Z1911" s="2">
        <f t="shared" ref="Z1911" si="11061">N1911*U1908+P1911*U1911-O1911*V1908-Q1911*V1911</f>
        <v>3.0920257118009142</v>
      </c>
      <c r="AA1911" s="8">
        <f t="shared" ref="AA1911" si="11062">(N1911*V1908+O1911*U1908+P1911*V1911+Q1911*U1911)</f>
        <v>0</v>
      </c>
      <c r="AB1911" s="22"/>
      <c r="AC1911" s="1">
        <v>0</v>
      </c>
      <c r="AD1911" s="9">
        <v>0</v>
      </c>
      <c r="AE1911" s="2">
        <v>1</v>
      </c>
      <c r="AF1911" s="8">
        <v>0</v>
      </c>
      <c r="AH1911" s="1">
        <f t="shared" ref="AH1911" si="11063">X1911*AC1908+Z1911*AC1911-Y1911*AD1908-AA1911*AD1911</f>
        <v>0</v>
      </c>
      <c r="AI1911" s="9">
        <f t="shared" ref="AI1911" si="11064">(X1911*AD1908+Y1911*AC1908+Z1911*AD1911+AA1911*AC1911)</f>
        <v>23.510027120709552</v>
      </c>
      <c r="AJ1911" s="2">
        <f t="shared" ref="AJ1911" si="11065">X1911*AE1908+Z1911*AE1911-Y1911*AF1908-AA1911*AF1911</f>
        <v>-100.97199190842372</v>
      </c>
      <c r="AK1911" s="8">
        <f t="shared" ref="AK1911" si="11066">(X1911*AF1908+Y1911*AE1908+Z1911*AF1911+AA1911*AE1911)</f>
        <v>0</v>
      </c>
      <c r="AM1911" s="20">
        <f t="shared" ref="AM1911" si="11067">1/$AN$9</f>
        <v>1</v>
      </c>
      <c r="AN1911" s="27">
        <v>0</v>
      </c>
      <c r="AO1911" s="21">
        <v>1</v>
      </c>
      <c r="AP1911" s="26">
        <v>0</v>
      </c>
      <c r="AR1911" s="1">
        <f t="shared" ref="AR1911" si="11068">AH1911*AM1908+AJ1911*AM1911-AI1911*AN1908-AK1911*AN1911</f>
        <v>-100.97199190842372</v>
      </c>
      <c r="AS1911" s="9">
        <f t="shared" ref="AS1911" si="11069">(AH1911*AN1908+AI1911*AM1908+AJ1911*AN1911+AK1911*AM1911)</f>
        <v>23.510027120709552</v>
      </c>
      <c r="AT1911" s="2">
        <f t="shared" ref="AT1911" si="11070">AH1911*AO1908+AJ1911*AO1911-AI1911*AP1908-AK1911*AP1911</f>
        <v>-100.97199190842372</v>
      </c>
      <c r="AU1911" s="8">
        <f t="shared" ref="AU1911" si="11071">(AH1911*AP1908+AI1911*AO1908+AJ1911*AP1911+AK1911*AO1911)</f>
        <v>0</v>
      </c>
      <c r="AW1911" s="49">
        <f t="shared" ref="AW1911" si="11072">(180/PI())*ATAN(-1*(AS1908/AR1908))</f>
        <v>-76.915840964354715</v>
      </c>
      <c r="AY1911" s="140">
        <f t="shared" ref="AY1911" si="11073">20*LOG(((1-(10^(AW1908/20)^2)*(1-((1-AY1908)/(1+AY1908))^2))^0.5))</f>
        <v>-9.3937018707854376E-4</v>
      </c>
      <c r="AZ1911" s="13"/>
      <c r="BA1911" s="36"/>
      <c r="BB1911" s="36"/>
      <c r="BC1911" s="36"/>
      <c r="BD1911" s="36"/>
    </row>
    <row r="1912" spans="2:56" ht="18.600000000000001" customHeight="1">
      <c r="AY1912" s="37"/>
    </row>
    <row r="1913" spans="2:56" ht="18.600000000000001" customHeight="1" thickBot="1">
      <c r="D1913" s="22" t="s">
        <v>60</v>
      </c>
      <c r="E1913" s="22"/>
      <c r="F1913" s="22"/>
      <c r="G1913" s="22"/>
      <c r="H1913" s="22"/>
      <c r="I1913" s="22" t="s">
        <v>61</v>
      </c>
      <c r="J1913" s="22"/>
      <c r="K1913" s="22"/>
      <c r="L1913" s="22"/>
      <c r="M1913" s="23"/>
      <c r="N1913" s="23"/>
      <c r="O1913" s="28" t="s">
        <v>62</v>
      </c>
      <c r="P1913" s="23"/>
      <c r="Q1913" s="23"/>
      <c r="R1913" s="23"/>
      <c r="S1913" s="22"/>
      <c r="T1913" s="22" t="s">
        <v>63</v>
      </c>
      <c r="U1913" s="23"/>
      <c r="V1913" s="23"/>
      <c r="W1913" s="23"/>
      <c r="X1913" s="23"/>
      <c r="Y1913" s="28" t="s">
        <v>64</v>
      </c>
      <c r="Z1913" s="23"/>
      <c r="AA1913" s="23"/>
      <c r="AB1913" s="23"/>
      <c r="AC1913" s="28" t="s">
        <v>65</v>
      </c>
      <c r="AD1913" s="22"/>
      <c r="AE1913" s="22"/>
      <c r="AF1913" s="22"/>
      <c r="AG1913" s="22"/>
      <c r="AH1913" s="23"/>
      <c r="AI1913" s="28" t="s">
        <v>66</v>
      </c>
      <c r="AJ1913" s="23"/>
      <c r="AK1913" s="23"/>
      <c r="AL1913" s="22"/>
      <c r="AM1913" s="28" t="s">
        <v>67</v>
      </c>
      <c r="AN1913" s="22"/>
      <c r="AO1913" s="23"/>
      <c r="AP1913" s="23"/>
      <c r="AQ1913" s="23"/>
      <c r="AR1913" s="23"/>
      <c r="AS1913" s="28" t="s">
        <v>68</v>
      </c>
      <c r="AT1913" s="23"/>
      <c r="AU1913" s="23"/>
    </row>
    <row r="1914" spans="2:56" ht="18.600000000000001" customHeight="1" thickBot="1">
      <c r="B1914" s="11"/>
      <c r="D1914" s="212" t="s">
        <v>69</v>
      </c>
      <c r="E1914" s="213"/>
      <c r="F1914" s="214" t="s">
        <v>70</v>
      </c>
      <c r="G1914" s="215"/>
      <c r="H1914" s="207"/>
      <c r="I1914" s="212" t="s">
        <v>71</v>
      </c>
      <c r="J1914" s="213"/>
      <c r="K1914" s="214" t="s">
        <v>72</v>
      </c>
      <c r="L1914" s="215"/>
      <c r="M1914" s="23"/>
      <c r="N1914" s="208" t="s">
        <v>73</v>
      </c>
      <c r="O1914" s="209"/>
      <c r="P1914" s="210" t="s">
        <v>74</v>
      </c>
      <c r="Q1914" s="211"/>
      <c r="R1914" s="23"/>
      <c r="S1914" s="212" t="s">
        <v>75</v>
      </c>
      <c r="T1914" s="213"/>
      <c r="U1914" s="214" t="s">
        <v>76</v>
      </c>
      <c r="V1914" s="215"/>
      <c r="W1914" s="22"/>
      <c r="X1914" s="208" t="s">
        <v>77</v>
      </c>
      <c r="Y1914" s="209"/>
      <c r="Z1914" s="210" t="s">
        <v>78</v>
      </c>
      <c r="AA1914" s="211"/>
      <c r="AB1914" s="22"/>
      <c r="AC1914" s="212" t="s">
        <v>79</v>
      </c>
      <c r="AD1914" s="213"/>
      <c r="AE1914" s="214" t="s">
        <v>80</v>
      </c>
      <c r="AF1914" s="215"/>
      <c r="AG1914" s="22"/>
      <c r="AH1914" s="208" t="s">
        <v>81</v>
      </c>
      <c r="AI1914" s="209"/>
      <c r="AJ1914" s="210" t="s">
        <v>82</v>
      </c>
      <c r="AK1914" s="211"/>
      <c r="AL1914" s="22"/>
      <c r="AM1914" s="212" t="s">
        <v>83</v>
      </c>
      <c r="AN1914" s="213"/>
      <c r="AO1914" s="214" t="s">
        <v>84</v>
      </c>
      <c r="AP1914" s="215"/>
      <c r="AQ1914" s="23"/>
      <c r="AR1914" s="208" t="s">
        <v>85</v>
      </c>
      <c r="AS1914" s="209"/>
      <c r="AT1914" s="210" t="s">
        <v>86</v>
      </c>
      <c r="AU1914" s="211"/>
      <c r="AW1914" s="29" t="s">
        <v>4</v>
      </c>
      <c r="AY1914" s="136" t="s">
        <v>46</v>
      </c>
      <c r="AZ1914" s="13"/>
      <c r="BA1914" s="36"/>
      <c r="BB1914" s="36"/>
      <c r="BC1914" s="36"/>
      <c r="BD1914" s="36"/>
    </row>
    <row r="1915" spans="2:56" ht="18.600000000000001" customHeight="1" thickTop="1" thickBot="1">
      <c r="B1915" s="40">
        <v>5.48</v>
      </c>
      <c r="D1915" s="1">
        <v>1</v>
      </c>
      <c r="E1915" s="7">
        <v>0</v>
      </c>
      <c r="F1915" s="2">
        <v>0</v>
      </c>
      <c r="G1915" s="8">
        <v>0</v>
      </c>
      <c r="I1915" s="1">
        <v>1</v>
      </c>
      <c r="J1915" s="9">
        <v>0</v>
      </c>
      <c r="K1915" s="2">
        <v>0</v>
      </c>
      <c r="L1915" s="9">
        <f t="shared" ref="L1915" si="11074">IF(0=(1-$J$9*$K$9*$B1915^2),10^14,$B1915*$K$9/(1-$J$9*$K$9*$B1915^2))</f>
        <v>-0.67300744364106335</v>
      </c>
      <c r="N1915" s="1">
        <f t="shared" ref="N1915" si="11075">D1915*I1915+F1915*I1918-E1915*J1915-G1915*J1918</f>
        <v>1</v>
      </c>
      <c r="O1915" s="9">
        <f t="shared" ref="O1915" si="11076">(D1915*J1915+E1915*I1915+F1915*J1918+G1915*I1918)</f>
        <v>0</v>
      </c>
      <c r="P1915" s="2">
        <f t="shared" ref="P1915" si="11077">D1915*K1915+F1915*K1918-E1915*L1915-G1915*L1918</f>
        <v>0</v>
      </c>
      <c r="Q1915" s="8">
        <f t="shared" ref="Q1915" si="11078">(D1915*L1915+E1915*K1915+F1915*L1918+G1915*K1918)</f>
        <v>-0.67300744364106335</v>
      </c>
      <c r="S1915" s="1">
        <v>1</v>
      </c>
      <c r="T1915" s="7">
        <v>0</v>
      </c>
      <c r="U1915" s="2">
        <v>0</v>
      </c>
      <c r="V1915" s="8">
        <v>0</v>
      </c>
      <c r="X1915" s="1">
        <f t="shared" ref="X1915" si="11079">N1915*S1915+P1915*S1918-O1915*T1915-Q1915*T1918</f>
        <v>5.4599592199334444</v>
      </c>
      <c r="Y1915" s="9">
        <f t="shared" ref="Y1915" si="11080">(N1915*T1915+O1915*S1915+P1915*T1918+Q1915*S1918)</f>
        <v>0</v>
      </c>
      <c r="Z1915" s="2">
        <f t="shared" ref="Z1915" si="11081">N1915*U1915+P1915*U1918-O1915*V1915-Q1915*V1918</f>
        <v>0</v>
      </c>
      <c r="AA1915" s="8">
        <f t="shared" ref="AA1915" si="11082">(N1915*V1915+O1915*U1915+P1915*V1918+Q1915*U1918)</f>
        <v>-0.67300744364106335</v>
      </c>
      <c r="AB1915" s="22"/>
      <c r="AC1915" s="1">
        <v>1</v>
      </c>
      <c r="AD1915" s="9">
        <v>0</v>
      </c>
      <c r="AE1915" s="2">
        <v>0</v>
      </c>
      <c r="AF1915" s="9">
        <f t="shared" ref="AF1915" si="11083">$B1915*$AE$9</f>
        <v>4.4425812000000002</v>
      </c>
      <c r="AH1915" s="1">
        <f t="shared" ref="AH1915" si="11084">X1915*AC1915+Z1915*AC1918-Y1915*AD1915-AA1915*AD1918</f>
        <v>5.4599592199334444</v>
      </c>
      <c r="AI1915" s="9">
        <f t="shared" ref="AI1915" si="11085">(X1915*AD1915+Y1915*AC1915+Z1915*AD1918+AA1915*AC1918)</f>
        <v>0</v>
      </c>
      <c r="AJ1915" s="2">
        <f t="shared" ref="AJ1915" si="11086">X1915*AE1915+Z1915*AE1918-Y1915*AF1915-AA1915*AF1918</f>
        <v>0</v>
      </c>
      <c r="AK1915" s="8">
        <f t="shared" ref="AK1915" si="11087">(X1915*AF1915+Y1915*AE1915+Z1915*AF1918+AA1915*AE1918)</f>
        <v>23.583304739601925</v>
      </c>
      <c r="AM1915" s="18">
        <v>1</v>
      </c>
      <c r="AN1915" s="25">
        <v>0</v>
      </c>
      <c r="AO1915" s="14">
        <v>0</v>
      </c>
      <c r="AP1915" s="24">
        <v>0</v>
      </c>
      <c r="AR1915" s="1">
        <f t="shared" ref="AR1915" si="11088">AH1915*AM1915+AJ1915*AM1918-AI1915*AN1915-AK1915*AN1918</f>
        <v>5.4599592199334444</v>
      </c>
      <c r="AS1915" s="9">
        <f t="shared" ref="AS1915" si="11089">(AH1915*AN1915+AI1915*AM1915+AJ1915*AN1918+AK1915*AM1918)</f>
        <v>23.583304739601925</v>
      </c>
      <c r="AT1915" s="2">
        <f t="shared" ref="AT1915" si="11090">AH1915*AO1915+AJ1915*AO1918-AI1915*AP1915-AK1915*AP1918</f>
        <v>0</v>
      </c>
      <c r="AU1915" s="8">
        <f t="shared" ref="AU1915" si="11091">(AH1915*AP1915+AI1915*AO1915+AJ1915*AP1918+AK1915*AO1918)</f>
        <v>23.583304739601925</v>
      </c>
      <c r="AW1915" s="30">
        <f t="shared" ref="AW1915" si="11092">20*LOG(((1+$AN$9)/$AN$9)/((AR1915+AR1918)^2+(AS1915+AS1918)^2)^0.5)</f>
        <v>-34.579959311503956</v>
      </c>
      <c r="AY1915" s="137">
        <f t="shared" ref="AY1915" si="11093">((AR1915^2+AS1915^2)^0.5)/((AR1918^2+AS1918^2)^0.5)</f>
        <v>0.2319147768387633</v>
      </c>
      <c r="AZ1915" s="13"/>
      <c r="BA1915" s="36"/>
      <c r="BB1915" s="36"/>
      <c r="BC1915" s="36"/>
      <c r="BD1915" s="36"/>
    </row>
    <row r="1916" spans="2:56" ht="18.600000000000001" customHeight="1" thickBot="1">
      <c r="D1916" s="3"/>
      <c r="G1916" s="4"/>
      <c r="I1916" s="3"/>
      <c r="L1916" s="4"/>
      <c r="N1916" s="3"/>
      <c r="Q1916" s="4"/>
      <c r="S1916" s="3"/>
      <c r="V1916" s="4"/>
      <c r="X1916" s="3"/>
      <c r="AA1916" s="4"/>
      <c r="AC1916" s="3"/>
      <c r="AF1916" s="4"/>
      <c r="AH1916" s="3"/>
      <c r="AK1916" s="4"/>
      <c r="AM1916" s="18"/>
      <c r="AN1916" s="14"/>
      <c r="AO1916" s="14"/>
      <c r="AP1916" s="19"/>
      <c r="AR1916" s="3"/>
      <c r="AU1916" s="4"/>
      <c r="AY1916" s="138"/>
      <c r="AZ1916" s="13"/>
      <c r="BA1916" s="36"/>
      <c r="BB1916" s="36"/>
      <c r="BC1916" s="36"/>
      <c r="BD1916" s="36"/>
    </row>
    <row r="1917" spans="2:56" ht="18.600000000000001" customHeight="1" thickBot="1">
      <c r="D1917" s="216" t="s">
        <v>87</v>
      </c>
      <c r="E1917" s="217"/>
      <c r="F1917" s="218" t="s">
        <v>88</v>
      </c>
      <c r="G1917" s="219"/>
      <c r="H1917" s="207"/>
      <c r="I1917" s="216" t="s">
        <v>89</v>
      </c>
      <c r="J1917" s="217"/>
      <c r="K1917" s="218" t="s">
        <v>90</v>
      </c>
      <c r="L1917" s="219"/>
      <c r="N1917" s="208" t="s">
        <v>7</v>
      </c>
      <c r="O1917" s="209"/>
      <c r="P1917" s="210" t="s">
        <v>8</v>
      </c>
      <c r="Q1917" s="211"/>
      <c r="S1917" s="216" t="s">
        <v>91</v>
      </c>
      <c r="T1917" s="217"/>
      <c r="U1917" s="218" t="s">
        <v>92</v>
      </c>
      <c r="V1917" s="219"/>
      <c r="W1917" s="22"/>
      <c r="X1917" s="208" t="s">
        <v>93</v>
      </c>
      <c r="Y1917" s="209"/>
      <c r="Z1917" s="210" t="s">
        <v>94</v>
      </c>
      <c r="AA1917" s="211"/>
      <c r="AB1917" s="22"/>
      <c r="AC1917" s="216" t="s">
        <v>3</v>
      </c>
      <c r="AD1917" s="217"/>
      <c r="AE1917" s="218" t="s">
        <v>2</v>
      </c>
      <c r="AF1917" s="219"/>
      <c r="AG1917" s="22"/>
      <c r="AH1917" s="208" t="s">
        <v>95</v>
      </c>
      <c r="AI1917" s="209"/>
      <c r="AJ1917" s="210" t="s">
        <v>96</v>
      </c>
      <c r="AK1917" s="211"/>
      <c r="AL1917" s="22"/>
      <c r="AM1917" s="216" t="s">
        <v>97</v>
      </c>
      <c r="AN1917" s="217"/>
      <c r="AO1917" s="218" t="s">
        <v>98</v>
      </c>
      <c r="AP1917" s="219"/>
      <c r="AR1917" s="208" t="s">
        <v>99</v>
      </c>
      <c r="AS1917" s="209"/>
      <c r="AT1917" s="210" t="s">
        <v>100</v>
      </c>
      <c r="AU1917" s="211"/>
      <c r="AW1917" s="48" t="s">
        <v>10</v>
      </c>
      <c r="AY1917" s="139" t="s">
        <v>47</v>
      </c>
      <c r="AZ1917" s="13"/>
      <c r="BA1917" s="36"/>
      <c r="BB1917" s="36"/>
      <c r="BC1917" s="36"/>
      <c r="BD1917" s="36"/>
    </row>
    <row r="1918" spans="2:56" ht="18.600000000000001" customHeight="1" thickTop="1" thickBot="1">
      <c r="D1918" s="1">
        <v>0</v>
      </c>
      <c r="E1918" s="8">
        <f t="shared" ref="E1918" si="11094">$E$9*$B1915</f>
        <v>3.1055708000000006</v>
      </c>
      <c r="F1918" s="2">
        <v>1</v>
      </c>
      <c r="G1918" s="8">
        <v>0</v>
      </c>
      <c r="I1918" s="1">
        <v>0</v>
      </c>
      <c r="J1918" s="9">
        <v>0</v>
      </c>
      <c r="K1918" s="2">
        <v>1</v>
      </c>
      <c r="L1918" s="8">
        <v>0</v>
      </c>
      <c r="N1918" s="1">
        <f t="shared" ref="N1918" si="11095">D1918*I1915+F1918*I1918-E1918*J1915-G1918*J1918</f>
        <v>0</v>
      </c>
      <c r="O1918" s="9">
        <f t="shared" ref="O1918" si="11096">(D1918*J1915+E1918*I1915+F1918*J1918+G1918*I1918)</f>
        <v>3.1055708000000006</v>
      </c>
      <c r="P1918" s="2">
        <f t="shared" ref="P1918" si="11097">D1918*K1915+F1918*K1918-E1918*L1915-G1918*L1918</f>
        <v>3.0900722651543324</v>
      </c>
      <c r="Q1918" s="8">
        <f t="shared" ref="Q1918" si="11098">(D1918*L1915+E1918*K1915+F1918*L1918+G1918*K1918)</f>
        <v>0</v>
      </c>
      <c r="S1918" s="1">
        <v>0</v>
      </c>
      <c r="T1918" s="8">
        <f t="shared" ref="T1918" si="11099">$T$9*$B1915</f>
        <v>6.6269092000000001</v>
      </c>
      <c r="U1918" s="2">
        <v>1</v>
      </c>
      <c r="V1918" s="8">
        <v>0</v>
      </c>
      <c r="X1918" s="1">
        <f t="shared" ref="X1918" si="11100">N1918*S1915+P1918*S1918-O1918*T1915-Q1918*T1918</f>
        <v>0</v>
      </c>
      <c r="Y1918" s="9">
        <f t="shared" ref="Y1918" si="11101">(N1918*T1915+O1918*S1915+P1918*T1918+Q1918*S1918)</f>
        <v>23.583199122616087</v>
      </c>
      <c r="Z1918" s="2">
        <f t="shared" ref="Z1918" si="11102">N1918*U1915+P1918*U1918-O1918*V1915-Q1918*V1918</f>
        <v>3.0900722651543324</v>
      </c>
      <c r="AA1918" s="8">
        <f t="shared" ref="AA1918" si="11103">(N1918*V1915+O1918*U1915+P1918*V1918+Q1918*U1918)</f>
        <v>0</v>
      </c>
      <c r="AB1918" s="22"/>
      <c r="AC1918" s="1">
        <v>0</v>
      </c>
      <c r="AD1918" s="9">
        <v>0</v>
      </c>
      <c r="AE1918" s="2">
        <v>1</v>
      </c>
      <c r="AF1918" s="8">
        <v>0</v>
      </c>
      <c r="AH1918" s="1">
        <f t="shared" ref="AH1918" si="11104">X1918*AC1915+Z1918*AC1918-Y1918*AD1915-AA1918*AD1918</f>
        <v>0</v>
      </c>
      <c r="AI1918" s="9">
        <f t="shared" ref="AI1918" si="11105">(X1918*AD1915+Y1918*AC1915+Z1918*AD1918+AA1918*AC1918)</f>
        <v>23.583199122616087</v>
      </c>
      <c r="AJ1918" s="2">
        <f t="shared" ref="AJ1918" si="11106">X1918*AE1915+Z1918*AE1918-Y1918*AF1915-AA1918*AF1918</f>
        <v>-101.68020479283639</v>
      </c>
      <c r="AK1918" s="8">
        <f t="shared" ref="AK1918" si="11107">(X1918*AF1915+Y1918*AE1915+Z1918*AF1918+AA1918*AE1918)</f>
        <v>0</v>
      </c>
      <c r="AM1918" s="20">
        <f t="shared" ref="AM1918" si="11108">1/$AN$9</f>
        <v>1</v>
      </c>
      <c r="AN1918" s="27">
        <v>0</v>
      </c>
      <c r="AO1918" s="21">
        <v>1</v>
      </c>
      <c r="AP1918" s="26">
        <v>0</v>
      </c>
      <c r="AR1918" s="1">
        <f t="shared" ref="AR1918" si="11109">AH1918*AM1915+AJ1918*AM1918-AI1918*AN1915-AK1918*AN1918</f>
        <v>-101.68020479283639</v>
      </c>
      <c r="AS1918" s="9">
        <f t="shared" ref="AS1918" si="11110">(AH1918*AN1915+AI1918*AM1915+AJ1918*AN1918+AK1918*AM1918)</f>
        <v>23.583199122616087</v>
      </c>
      <c r="AT1918" s="2">
        <f t="shared" ref="AT1918" si="11111">AH1918*AO1915+AJ1918*AO1918-AI1918*AP1915-AK1918*AP1918</f>
        <v>-101.68020479283639</v>
      </c>
      <c r="AU1918" s="8">
        <f t="shared" ref="AU1918" si="11112">(AH1918*AP1915+AI1918*AO1915+AJ1918*AP1918+AK1918*AO1918)</f>
        <v>0</v>
      </c>
      <c r="AW1918" s="49">
        <f t="shared" ref="AW1918" si="11113">(180/PI())*ATAN(-1*(AS1915/AR1915))</f>
        <v>-76.964658500656213</v>
      </c>
      <c r="AY1918" s="140">
        <f t="shared" ref="AY1918" si="11114">20*LOG(((1-(10^(AW1915/20)^2)*(1-((1-AY1915)/(1+AY1915))^2))^0.5))</f>
        <v>-9.2482956364314047E-4</v>
      </c>
      <c r="AZ1918" s="13"/>
      <c r="BA1918" s="36"/>
      <c r="BB1918" s="36"/>
      <c r="BC1918" s="36"/>
      <c r="BD1918" s="36"/>
    </row>
    <row r="1919" spans="2:56" ht="18.600000000000001" customHeight="1">
      <c r="AY1919" s="37"/>
    </row>
    <row r="1920" spans="2:56" ht="18.600000000000001" customHeight="1" thickBot="1">
      <c r="D1920" s="22" t="s">
        <v>60</v>
      </c>
      <c r="E1920" s="22"/>
      <c r="F1920" s="22"/>
      <c r="G1920" s="22"/>
      <c r="H1920" s="22"/>
      <c r="I1920" s="22" t="s">
        <v>61</v>
      </c>
      <c r="J1920" s="22"/>
      <c r="K1920" s="22"/>
      <c r="L1920" s="22"/>
      <c r="M1920" s="23"/>
      <c r="N1920" s="23"/>
      <c r="O1920" s="28" t="s">
        <v>62</v>
      </c>
      <c r="P1920" s="23"/>
      <c r="Q1920" s="23"/>
      <c r="R1920" s="23"/>
      <c r="S1920" s="22"/>
      <c r="T1920" s="22" t="s">
        <v>63</v>
      </c>
      <c r="U1920" s="23"/>
      <c r="V1920" s="23"/>
      <c r="W1920" s="23"/>
      <c r="X1920" s="23"/>
      <c r="Y1920" s="28" t="s">
        <v>64</v>
      </c>
      <c r="Z1920" s="23"/>
      <c r="AA1920" s="23"/>
      <c r="AB1920" s="23"/>
      <c r="AC1920" s="28" t="s">
        <v>65</v>
      </c>
      <c r="AD1920" s="22"/>
      <c r="AE1920" s="22"/>
      <c r="AF1920" s="22"/>
      <c r="AG1920" s="22"/>
      <c r="AH1920" s="23"/>
      <c r="AI1920" s="28" t="s">
        <v>66</v>
      </c>
      <c r="AJ1920" s="23"/>
      <c r="AK1920" s="23"/>
      <c r="AL1920" s="22"/>
      <c r="AM1920" s="28" t="s">
        <v>67</v>
      </c>
      <c r="AN1920" s="22"/>
      <c r="AO1920" s="23"/>
      <c r="AP1920" s="23"/>
      <c r="AQ1920" s="23"/>
      <c r="AR1920" s="23"/>
      <c r="AS1920" s="28" t="s">
        <v>68</v>
      </c>
      <c r="AT1920" s="23"/>
      <c r="AU1920" s="23"/>
    </row>
    <row r="1921" spans="2:56" ht="18.600000000000001" customHeight="1" thickBot="1">
      <c r="B1921" s="11"/>
      <c r="D1921" s="212" t="s">
        <v>69</v>
      </c>
      <c r="E1921" s="213"/>
      <c r="F1921" s="214" t="s">
        <v>70</v>
      </c>
      <c r="G1921" s="215"/>
      <c r="H1921" s="207"/>
      <c r="I1921" s="212" t="s">
        <v>71</v>
      </c>
      <c r="J1921" s="213"/>
      <c r="K1921" s="214" t="s">
        <v>72</v>
      </c>
      <c r="L1921" s="215"/>
      <c r="M1921" s="23"/>
      <c r="N1921" s="208" t="s">
        <v>73</v>
      </c>
      <c r="O1921" s="209"/>
      <c r="P1921" s="210" t="s">
        <v>74</v>
      </c>
      <c r="Q1921" s="211"/>
      <c r="R1921" s="23"/>
      <c r="S1921" s="212" t="s">
        <v>75</v>
      </c>
      <c r="T1921" s="213"/>
      <c r="U1921" s="214" t="s">
        <v>76</v>
      </c>
      <c r="V1921" s="215"/>
      <c r="W1921" s="22"/>
      <c r="X1921" s="208" t="s">
        <v>77</v>
      </c>
      <c r="Y1921" s="209"/>
      <c r="Z1921" s="210" t="s">
        <v>78</v>
      </c>
      <c r="AA1921" s="211"/>
      <c r="AB1921" s="22"/>
      <c r="AC1921" s="212" t="s">
        <v>79</v>
      </c>
      <c r="AD1921" s="213"/>
      <c r="AE1921" s="214" t="s">
        <v>80</v>
      </c>
      <c r="AF1921" s="215"/>
      <c r="AG1921" s="22"/>
      <c r="AH1921" s="208" t="s">
        <v>81</v>
      </c>
      <c r="AI1921" s="209"/>
      <c r="AJ1921" s="210" t="s">
        <v>82</v>
      </c>
      <c r="AK1921" s="211"/>
      <c r="AL1921" s="22"/>
      <c r="AM1921" s="212" t="s">
        <v>83</v>
      </c>
      <c r="AN1921" s="213"/>
      <c r="AO1921" s="214" t="s">
        <v>84</v>
      </c>
      <c r="AP1921" s="215"/>
      <c r="AQ1921" s="23"/>
      <c r="AR1921" s="208" t="s">
        <v>85</v>
      </c>
      <c r="AS1921" s="209"/>
      <c r="AT1921" s="210" t="s">
        <v>86</v>
      </c>
      <c r="AU1921" s="211"/>
      <c r="AW1921" s="29" t="s">
        <v>4</v>
      </c>
      <c r="AY1921" s="136" t="s">
        <v>46</v>
      </c>
      <c r="AZ1921" s="13"/>
      <c r="BA1921" s="36"/>
      <c r="BB1921" s="36"/>
      <c r="BC1921" s="36"/>
      <c r="BD1921" s="36"/>
    </row>
    <row r="1922" spans="2:56" ht="18.600000000000001" customHeight="1" thickTop="1" thickBot="1">
      <c r="B1922" s="40">
        <v>5.5</v>
      </c>
      <c r="D1922" s="1">
        <v>1</v>
      </c>
      <c r="E1922" s="7">
        <v>0</v>
      </c>
      <c r="F1922" s="2">
        <v>0</v>
      </c>
      <c r="G1922" s="8">
        <v>0</v>
      </c>
      <c r="I1922" s="1">
        <v>1</v>
      </c>
      <c r="J1922" s="9">
        <v>0</v>
      </c>
      <c r="K1922" s="2">
        <v>0</v>
      </c>
      <c r="L1922" s="9">
        <f t="shared" ref="L1922" si="11115">IF(0=(1-$J$9*$K$9*$B1922^2),10^14,$B1922*$K$9/(1-$J$9*$K$9*$B1922^2))</f>
        <v>-0.66994139233535899</v>
      </c>
      <c r="N1922" s="1">
        <f t="shared" ref="N1922" si="11116">D1922*I1922+F1922*I1925-E1922*J1922-G1922*J1925</f>
        <v>1</v>
      </c>
      <c r="O1922" s="9">
        <f t="shared" ref="O1922" si="11117">(D1922*J1922+E1922*I1922+F1922*J1925+G1922*I1925)</f>
        <v>0</v>
      </c>
      <c r="P1922" s="2">
        <f t="shared" ref="P1922" si="11118">D1922*K1922+F1922*K1925-E1922*L1922-G1922*L1925</f>
        <v>0</v>
      </c>
      <c r="Q1922" s="8">
        <f t="shared" ref="Q1922" si="11119">(D1922*L1922+E1922*K1922+F1922*L1925+G1922*K1925)</f>
        <v>-0.66994139233535899</v>
      </c>
      <c r="S1922" s="1">
        <v>1</v>
      </c>
      <c r="T1922" s="7">
        <v>0</v>
      </c>
      <c r="U1922" s="2">
        <v>0</v>
      </c>
      <c r="V1922" s="8">
        <v>0</v>
      </c>
      <c r="X1922" s="1">
        <f t="shared" ref="X1922" si="11120">N1922*S1922+P1922*S1925-O1922*T1922-Q1922*T1925</f>
        <v>5.4558438448547442</v>
      </c>
      <c r="Y1922" s="9">
        <f t="shared" ref="Y1922" si="11121">(N1922*T1922+O1922*S1922+P1922*T1925+Q1922*S1925)</f>
        <v>0</v>
      </c>
      <c r="Z1922" s="2">
        <f t="shared" ref="Z1922" si="11122">N1922*U1922+P1922*U1925-O1922*V1922-Q1922*V1925</f>
        <v>0</v>
      </c>
      <c r="AA1922" s="8">
        <f t="shared" ref="AA1922" si="11123">(N1922*V1922+O1922*U1922+P1922*V1925+Q1922*U1925)</f>
        <v>-0.66994139233535899</v>
      </c>
      <c r="AB1922" s="22"/>
      <c r="AC1922" s="1">
        <v>1</v>
      </c>
      <c r="AD1922" s="9">
        <v>0</v>
      </c>
      <c r="AE1922" s="2">
        <v>0</v>
      </c>
      <c r="AF1922" s="9">
        <f t="shared" ref="AF1922" si="11124">$B1922*$AE$9</f>
        <v>4.4587950000000003</v>
      </c>
      <c r="AH1922" s="1">
        <f t="shared" ref="AH1922" si="11125">X1922*AC1922+Z1922*AC1925-Y1922*AD1922-AA1922*AD1925</f>
        <v>5.4558438448547442</v>
      </c>
      <c r="AI1922" s="9">
        <f t="shared" ref="AI1922" si="11126">(X1922*AD1922+Y1922*AC1922+Z1922*AD1925+AA1922*AC1925)</f>
        <v>0</v>
      </c>
      <c r="AJ1922" s="2">
        <f t="shared" ref="AJ1922" si="11127">X1922*AE1922+Z1922*AE1925-Y1922*AF1922-AA1922*AF1925</f>
        <v>0</v>
      </c>
      <c r="AK1922" s="8">
        <f t="shared" ref="AK1922" si="11128">(X1922*AF1922+Y1922*AE1922+Z1922*AF1925+AA1922*AE1925)</f>
        <v>23.656547863883752</v>
      </c>
      <c r="AM1922" s="18">
        <v>1</v>
      </c>
      <c r="AN1922" s="25">
        <v>0</v>
      </c>
      <c r="AO1922" s="14">
        <v>0</v>
      </c>
      <c r="AP1922" s="24">
        <v>0</v>
      </c>
      <c r="AR1922" s="1">
        <f t="shared" ref="AR1922" si="11129">AH1922*AM1922+AJ1922*AM1925-AI1922*AN1922-AK1922*AN1925</f>
        <v>5.4558438448547442</v>
      </c>
      <c r="AS1922" s="9">
        <f t="shared" ref="AS1922" si="11130">(AH1922*AN1922+AI1922*AM1922+AJ1922*AN1925+AK1922*AM1925)</f>
        <v>23.656547863883752</v>
      </c>
      <c r="AT1922" s="2">
        <f t="shared" ref="AT1922" si="11131">AH1922*AO1922+AJ1922*AO1925-AI1922*AP1922-AK1922*AP1925</f>
        <v>0</v>
      </c>
      <c r="AU1922" s="8">
        <f t="shared" ref="AU1922" si="11132">(AH1922*AP1922+AI1922*AO1922+AJ1922*AP1925+AK1922*AO1925)</f>
        <v>23.656547863883752</v>
      </c>
      <c r="AW1922" s="30">
        <f t="shared" ref="AW1922" si="11133">20*LOG(((1+$AN$9)/$AN$9)/((AR1922+AR1925)^2+(AS1922+AS1925)^2)^0.5)</f>
        <v>-34.637048769373926</v>
      </c>
      <c r="AY1922" s="137">
        <f t="shared" ref="AY1922" si="11134">((AR1922^2+AS1922^2)^0.5)/((AR1925^2+AS1925^2)^0.5)</f>
        <v>0.2310201947586305</v>
      </c>
      <c r="AZ1922" s="13"/>
      <c r="BA1922" s="36"/>
      <c r="BB1922" s="36"/>
      <c r="BC1922" s="36"/>
      <c r="BD1922" s="36"/>
    </row>
    <row r="1923" spans="2:56" ht="18.600000000000001" customHeight="1" thickBot="1">
      <c r="D1923" s="3"/>
      <c r="G1923" s="4"/>
      <c r="I1923" s="3"/>
      <c r="L1923" s="4"/>
      <c r="N1923" s="3"/>
      <c r="Q1923" s="4"/>
      <c r="S1923" s="3"/>
      <c r="V1923" s="4"/>
      <c r="X1923" s="3"/>
      <c r="AA1923" s="4"/>
      <c r="AC1923" s="3"/>
      <c r="AF1923" s="4"/>
      <c r="AH1923" s="3"/>
      <c r="AK1923" s="4"/>
      <c r="AM1923" s="18"/>
      <c r="AN1923" s="14"/>
      <c r="AO1923" s="14"/>
      <c r="AP1923" s="19"/>
      <c r="AR1923" s="3"/>
      <c r="AU1923" s="4"/>
      <c r="AY1923" s="138"/>
      <c r="AZ1923" s="13"/>
      <c r="BA1923" s="36"/>
      <c r="BB1923" s="36"/>
      <c r="BC1923" s="36"/>
      <c r="BD1923" s="36"/>
    </row>
    <row r="1924" spans="2:56" ht="18.600000000000001" customHeight="1" thickBot="1">
      <c r="D1924" s="216" t="s">
        <v>87</v>
      </c>
      <c r="E1924" s="217"/>
      <c r="F1924" s="218" t="s">
        <v>88</v>
      </c>
      <c r="G1924" s="219"/>
      <c r="H1924" s="207"/>
      <c r="I1924" s="216" t="s">
        <v>89</v>
      </c>
      <c r="J1924" s="217"/>
      <c r="K1924" s="218" t="s">
        <v>90</v>
      </c>
      <c r="L1924" s="219"/>
      <c r="N1924" s="208" t="s">
        <v>7</v>
      </c>
      <c r="O1924" s="209"/>
      <c r="P1924" s="210" t="s">
        <v>8</v>
      </c>
      <c r="Q1924" s="211"/>
      <c r="S1924" s="216" t="s">
        <v>91</v>
      </c>
      <c r="T1924" s="217"/>
      <c r="U1924" s="218" t="s">
        <v>92</v>
      </c>
      <c r="V1924" s="219"/>
      <c r="W1924" s="22"/>
      <c r="X1924" s="208" t="s">
        <v>93</v>
      </c>
      <c r="Y1924" s="209"/>
      <c r="Z1924" s="210" t="s">
        <v>94</v>
      </c>
      <c r="AA1924" s="211"/>
      <c r="AB1924" s="22"/>
      <c r="AC1924" s="216" t="s">
        <v>3</v>
      </c>
      <c r="AD1924" s="217"/>
      <c r="AE1924" s="218" t="s">
        <v>2</v>
      </c>
      <c r="AF1924" s="219"/>
      <c r="AG1924" s="22"/>
      <c r="AH1924" s="208" t="s">
        <v>95</v>
      </c>
      <c r="AI1924" s="209"/>
      <c r="AJ1924" s="210" t="s">
        <v>96</v>
      </c>
      <c r="AK1924" s="211"/>
      <c r="AL1924" s="22"/>
      <c r="AM1924" s="216" t="s">
        <v>97</v>
      </c>
      <c r="AN1924" s="217"/>
      <c r="AO1924" s="218" t="s">
        <v>98</v>
      </c>
      <c r="AP1924" s="219"/>
      <c r="AR1924" s="208" t="s">
        <v>99</v>
      </c>
      <c r="AS1924" s="209"/>
      <c r="AT1924" s="210" t="s">
        <v>100</v>
      </c>
      <c r="AU1924" s="211"/>
      <c r="AW1924" s="48" t="s">
        <v>10</v>
      </c>
      <c r="AY1924" s="139" t="s">
        <v>47</v>
      </c>
      <c r="AZ1924" s="13"/>
      <c r="BA1924" s="36"/>
      <c r="BB1924" s="36"/>
      <c r="BC1924" s="36"/>
      <c r="BD1924" s="36"/>
    </row>
    <row r="1925" spans="2:56" ht="18.600000000000001" customHeight="1" thickTop="1" thickBot="1">
      <c r="D1925" s="1">
        <v>0</v>
      </c>
      <c r="E1925" s="8">
        <f t="shared" ref="E1925" si="11135">$E$9*$B1922</f>
        <v>3.116905</v>
      </c>
      <c r="F1925" s="2">
        <v>1</v>
      </c>
      <c r="G1925" s="8">
        <v>0</v>
      </c>
      <c r="I1925" s="1">
        <v>0</v>
      </c>
      <c r="J1925" s="9">
        <v>0</v>
      </c>
      <c r="K1925" s="2">
        <v>1</v>
      </c>
      <c r="L1925" s="8">
        <v>0</v>
      </c>
      <c r="N1925" s="1">
        <f t="shared" ref="N1925" si="11136">D1925*I1922+F1925*I1925-E1925*J1922-G1925*J1925</f>
        <v>0</v>
      </c>
      <c r="O1925" s="9">
        <f t="shared" ref="O1925" si="11137">(D1925*J1922+E1925*I1922+F1925*J1925+G1925*I1925)</f>
        <v>3.116905</v>
      </c>
      <c r="P1925" s="2">
        <f t="shared" ref="P1925" si="11138">D1925*K1922+F1925*K1925-E1925*L1922-G1925*L1925</f>
        <v>3.0881436754770419</v>
      </c>
      <c r="Q1925" s="8">
        <f t="shared" ref="Q1925" si="11139">(D1925*L1922+E1925*K1922+F1925*L1925+G1925*K1925)</f>
        <v>0</v>
      </c>
      <c r="S1925" s="1">
        <v>0</v>
      </c>
      <c r="T1925" s="8">
        <f t="shared" ref="T1925" si="11140">$T$9*$B1922</f>
        <v>6.6510949999999998</v>
      </c>
      <c r="U1925" s="2">
        <v>1</v>
      </c>
      <c r="V1925" s="8">
        <v>0</v>
      </c>
      <c r="X1925" s="1">
        <f t="shared" ref="X1925" si="11141">N1925*S1922+P1925*S1925-O1925*T1922-Q1925*T1925</f>
        <v>0</v>
      </c>
      <c r="Y1925" s="9">
        <f t="shared" ref="Y1925" si="11142">(N1925*T1922+O1925*S1922+P1925*T1925+Q1925*S1925)</f>
        <v>23.656441959246976</v>
      </c>
      <c r="Z1925" s="2">
        <f t="shared" ref="Z1925" si="11143">N1925*U1922+P1925*U1925-O1925*V1922-Q1925*V1925</f>
        <v>3.0881436754770419</v>
      </c>
      <c r="AA1925" s="8">
        <f t="shared" ref="AA1925" si="11144">(N1925*V1922+O1925*U1922+P1925*V1925+Q1925*U1925)</f>
        <v>0</v>
      </c>
      <c r="AB1925" s="22"/>
      <c r="AC1925" s="1">
        <v>0</v>
      </c>
      <c r="AD1925" s="9">
        <v>0</v>
      </c>
      <c r="AE1925" s="2">
        <v>1</v>
      </c>
      <c r="AF1925" s="8">
        <v>0</v>
      </c>
      <c r="AH1925" s="1">
        <f t="shared" ref="AH1925" si="11145">X1925*AC1922+Z1925*AC1925-Y1925*AD1922-AA1925*AD1925</f>
        <v>0</v>
      </c>
      <c r="AI1925" s="9">
        <f t="shared" ref="AI1925" si="11146">(X1925*AD1922+Y1925*AC1922+Z1925*AD1925+AA1925*AC1925)</f>
        <v>23.656441959246976</v>
      </c>
      <c r="AJ1925" s="2">
        <f t="shared" ref="AJ1925" si="11147">X1925*AE1922+Z1925*AE1925-Y1925*AF1922-AA1925*AF1925</f>
        <v>-102.39108145020359</v>
      </c>
      <c r="AK1925" s="8">
        <f t="shared" ref="AK1925" si="11148">(X1925*AF1922+Y1925*AE1922+Z1925*AF1925+AA1925*AE1925)</f>
        <v>0</v>
      </c>
      <c r="AM1925" s="20">
        <f t="shared" ref="AM1925" si="11149">1/$AN$9</f>
        <v>1</v>
      </c>
      <c r="AN1925" s="27">
        <v>0</v>
      </c>
      <c r="AO1925" s="21">
        <v>1</v>
      </c>
      <c r="AP1925" s="26">
        <v>0</v>
      </c>
      <c r="AR1925" s="1">
        <f t="shared" ref="AR1925" si="11150">AH1925*AM1922+AJ1925*AM1925-AI1925*AN1922-AK1925*AN1925</f>
        <v>-102.39108145020359</v>
      </c>
      <c r="AS1925" s="9">
        <f t="shared" ref="AS1925" si="11151">(AH1925*AN1922+AI1925*AM1922+AJ1925*AN1925+AK1925*AM1925)</f>
        <v>23.656441959246976</v>
      </c>
      <c r="AT1925" s="2">
        <f t="shared" ref="AT1925" si="11152">AH1925*AO1922+AJ1925*AO1925-AI1925*AP1922-AK1925*AP1925</f>
        <v>-102.39108145020359</v>
      </c>
      <c r="AU1925" s="8">
        <f t="shared" ref="AU1925" si="11153">(AH1925*AP1922+AI1925*AO1922+AJ1925*AP1925+AK1925*AO1925)</f>
        <v>0</v>
      </c>
      <c r="AW1925" s="49">
        <f t="shared" ref="AW1925" si="11154">(180/PI())*ATAN(-1*(AS1922/AR1922))</f>
        <v>-77.013108718823133</v>
      </c>
      <c r="AY1925" s="140">
        <f t="shared" ref="AY1925" si="11155">20*LOG(((1-(10^(AW1922/20)^2)*(1-((1-AY1922)/(1+AY1922))^2))^0.5))</f>
        <v>-9.1055156055795563E-4</v>
      </c>
      <c r="AZ1925" s="13"/>
      <c r="BA1925" s="36"/>
      <c r="BB1925" s="36"/>
      <c r="BC1925" s="36"/>
      <c r="BD1925" s="36"/>
    </row>
    <row r="1926" spans="2:56" ht="18.600000000000001" customHeight="1">
      <c r="AY1926" s="37"/>
    </row>
    <row r="1927" spans="2:56" ht="18.600000000000001" customHeight="1" thickBot="1">
      <c r="D1927" s="22" t="s">
        <v>60</v>
      </c>
      <c r="E1927" s="22"/>
      <c r="F1927" s="22"/>
      <c r="G1927" s="22"/>
      <c r="H1927" s="22"/>
      <c r="I1927" s="22" t="s">
        <v>61</v>
      </c>
      <c r="J1927" s="22"/>
      <c r="K1927" s="22"/>
      <c r="L1927" s="22"/>
      <c r="M1927" s="23"/>
      <c r="N1927" s="23"/>
      <c r="O1927" s="28" t="s">
        <v>62</v>
      </c>
      <c r="P1927" s="23"/>
      <c r="Q1927" s="23"/>
      <c r="R1927" s="23"/>
      <c r="S1927" s="22"/>
      <c r="T1927" s="22" t="s">
        <v>63</v>
      </c>
      <c r="U1927" s="23"/>
      <c r="V1927" s="23"/>
      <c r="W1927" s="23"/>
      <c r="X1927" s="23"/>
      <c r="Y1927" s="28" t="s">
        <v>64</v>
      </c>
      <c r="Z1927" s="23"/>
      <c r="AA1927" s="23"/>
      <c r="AB1927" s="23"/>
      <c r="AC1927" s="28" t="s">
        <v>65</v>
      </c>
      <c r="AD1927" s="22"/>
      <c r="AE1927" s="22"/>
      <c r="AF1927" s="22"/>
      <c r="AG1927" s="22"/>
      <c r="AH1927" s="23"/>
      <c r="AI1927" s="28" t="s">
        <v>66</v>
      </c>
      <c r="AJ1927" s="23"/>
      <c r="AK1927" s="23"/>
      <c r="AL1927" s="22"/>
      <c r="AM1927" s="28" t="s">
        <v>67</v>
      </c>
      <c r="AN1927" s="22"/>
      <c r="AO1927" s="23"/>
      <c r="AP1927" s="23"/>
      <c r="AQ1927" s="23"/>
      <c r="AR1927" s="23"/>
      <c r="AS1927" s="28" t="s">
        <v>68</v>
      </c>
      <c r="AT1927" s="23"/>
      <c r="AU1927" s="23"/>
    </row>
    <row r="1928" spans="2:56" ht="18.600000000000001" customHeight="1" thickBot="1">
      <c r="B1928" s="11"/>
      <c r="D1928" s="212" t="s">
        <v>69</v>
      </c>
      <c r="E1928" s="213"/>
      <c r="F1928" s="214" t="s">
        <v>70</v>
      </c>
      <c r="G1928" s="215"/>
      <c r="H1928" s="207"/>
      <c r="I1928" s="212" t="s">
        <v>71</v>
      </c>
      <c r="J1928" s="213"/>
      <c r="K1928" s="214" t="s">
        <v>72</v>
      </c>
      <c r="L1928" s="215"/>
      <c r="M1928" s="23"/>
      <c r="N1928" s="208" t="s">
        <v>73</v>
      </c>
      <c r="O1928" s="209"/>
      <c r="P1928" s="210" t="s">
        <v>74</v>
      </c>
      <c r="Q1928" s="211"/>
      <c r="R1928" s="23"/>
      <c r="S1928" s="212" t="s">
        <v>75</v>
      </c>
      <c r="T1928" s="213"/>
      <c r="U1928" s="214" t="s">
        <v>76</v>
      </c>
      <c r="V1928" s="215"/>
      <c r="W1928" s="22"/>
      <c r="X1928" s="208" t="s">
        <v>77</v>
      </c>
      <c r="Y1928" s="209"/>
      <c r="Z1928" s="210" t="s">
        <v>78</v>
      </c>
      <c r="AA1928" s="211"/>
      <c r="AB1928" s="22"/>
      <c r="AC1928" s="212" t="s">
        <v>79</v>
      </c>
      <c r="AD1928" s="213"/>
      <c r="AE1928" s="214" t="s">
        <v>80</v>
      </c>
      <c r="AF1928" s="215"/>
      <c r="AG1928" s="22"/>
      <c r="AH1928" s="208" t="s">
        <v>81</v>
      </c>
      <c r="AI1928" s="209"/>
      <c r="AJ1928" s="210" t="s">
        <v>82</v>
      </c>
      <c r="AK1928" s="211"/>
      <c r="AL1928" s="22"/>
      <c r="AM1928" s="212" t="s">
        <v>83</v>
      </c>
      <c r="AN1928" s="213"/>
      <c r="AO1928" s="214" t="s">
        <v>84</v>
      </c>
      <c r="AP1928" s="215"/>
      <c r="AQ1928" s="23"/>
      <c r="AR1928" s="208" t="s">
        <v>85</v>
      </c>
      <c r="AS1928" s="209"/>
      <c r="AT1928" s="210" t="s">
        <v>86</v>
      </c>
      <c r="AU1928" s="211"/>
      <c r="AW1928" s="29" t="s">
        <v>4</v>
      </c>
      <c r="AY1928" s="136" t="s">
        <v>46</v>
      </c>
      <c r="AZ1928" s="13"/>
      <c r="BA1928" s="36"/>
      <c r="BB1928" s="36"/>
      <c r="BC1928" s="36"/>
      <c r="BD1928" s="36"/>
    </row>
    <row r="1929" spans="2:56" ht="18.600000000000001" customHeight="1" thickTop="1" thickBot="1">
      <c r="B1929" s="40">
        <v>5.52</v>
      </c>
      <c r="D1929" s="1">
        <v>1</v>
      </c>
      <c r="E1929" s="7">
        <v>0</v>
      </c>
      <c r="F1929" s="2">
        <v>0</v>
      </c>
      <c r="G1929" s="8">
        <v>0</v>
      </c>
      <c r="I1929" s="1">
        <v>1</v>
      </c>
      <c r="J1929" s="9">
        <v>0</v>
      </c>
      <c r="K1929" s="2">
        <v>0</v>
      </c>
      <c r="L1929" s="9">
        <f t="shared" ref="L1929" si="11156">IF(0=(1-$J$9*$K$9*$B1929^2),10^14,$B1929*$K$9/(1-$J$9*$K$9*$B1929^2))</f>
        <v>-0.66690536612113949</v>
      </c>
      <c r="N1929" s="1">
        <f t="shared" ref="N1929" si="11157">D1929*I1929+F1929*I1932-E1929*J1929-G1929*J1932</f>
        <v>1</v>
      </c>
      <c r="O1929" s="9">
        <f t="shared" ref="O1929" si="11158">(D1929*J1929+E1929*I1929+F1929*J1932+G1929*I1932)</f>
        <v>0</v>
      </c>
      <c r="P1929" s="2">
        <f t="shared" ref="P1929" si="11159">D1929*K1929+F1929*K1932-E1929*L1929-G1929*L1932</f>
        <v>0</v>
      </c>
      <c r="Q1929" s="8">
        <f t="shared" ref="Q1929" si="11160">(D1929*L1929+E1929*K1929+F1929*L1932+G1929*K1932)</f>
        <v>-0.66690536612113949</v>
      </c>
      <c r="S1929" s="1">
        <v>1</v>
      </c>
      <c r="T1929" s="7">
        <v>0</v>
      </c>
      <c r="U1929" s="2">
        <v>0</v>
      </c>
      <c r="V1929" s="8">
        <v>0</v>
      </c>
      <c r="X1929" s="1">
        <f t="shared" ref="X1929" si="11161">N1929*S1929+P1929*S1932-O1929*T1929-Q1929*T1932</f>
        <v>5.4517805858854125</v>
      </c>
      <c r="Y1929" s="9">
        <f t="shared" ref="Y1929" si="11162">(N1929*T1929+O1929*S1929+P1929*T1932+Q1929*S1932)</f>
        <v>0</v>
      </c>
      <c r="Z1929" s="2">
        <f t="shared" ref="Z1929" si="11163">N1929*U1929+P1929*U1932-O1929*V1929-Q1929*V1932</f>
        <v>0</v>
      </c>
      <c r="AA1929" s="8">
        <f t="shared" ref="AA1929" si="11164">(N1929*V1929+O1929*U1929+P1929*V1932+Q1929*U1932)</f>
        <v>-0.66690536612113949</v>
      </c>
      <c r="AB1929" s="22"/>
      <c r="AC1929" s="1">
        <v>1</v>
      </c>
      <c r="AD1929" s="9">
        <v>0</v>
      </c>
      <c r="AE1929" s="2">
        <v>0</v>
      </c>
      <c r="AF1929" s="9">
        <f t="shared" ref="AF1929" si="11165">$B1929*$AE$9</f>
        <v>4.4750087999999995</v>
      </c>
      <c r="AH1929" s="1">
        <f t="shared" ref="AH1929" si="11166">X1929*AC1929+Z1929*AC1932-Y1929*AD1929-AA1929*AD1932</f>
        <v>5.4517805858854125</v>
      </c>
      <c r="AI1929" s="9">
        <f t="shared" ref="AI1929" si="11167">(X1929*AD1929+Y1929*AC1929+Z1929*AD1932+AA1929*AC1932)</f>
        <v>0</v>
      </c>
      <c r="AJ1929" s="2">
        <f t="shared" ref="AJ1929" si="11168">X1929*AE1929+Z1929*AE1932-Y1929*AF1929-AA1929*AF1932</f>
        <v>0</v>
      </c>
      <c r="AK1929" s="8">
        <f t="shared" ref="AK1929" si="11169">(X1929*AF1929+Y1929*AE1929+Z1929*AF1932+AA1929*AE1932)</f>
        <v>23.729860731385234</v>
      </c>
      <c r="AM1929" s="18">
        <v>1</v>
      </c>
      <c r="AN1929" s="25">
        <v>0</v>
      </c>
      <c r="AO1929" s="14">
        <v>0</v>
      </c>
      <c r="AP1929" s="24">
        <v>0</v>
      </c>
      <c r="AR1929" s="1">
        <f t="shared" ref="AR1929" si="11170">AH1929*AM1929+AJ1929*AM1932-AI1929*AN1929-AK1929*AN1932</f>
        <v>5.4517805858854125</v>
      </c>
      <c r="AS1929" s="9">
        <f t="shared" ref="AS1929" si="11171">(AH1929*AN1929+AI1929*AM1929+AJ1929*AN1932+AK1929*AM1932)</f>
        <v>23.729860731385234</v>
      </c>
      <c r="AT1929" s="2">
        <f t="shared" ref="AT1929" si="11172">AH1929*AO1929+AJ1929*AO1932-AI1929*AP1929-AK1929*AP1932</f>
        <v>0</v>
      </c>
      <c r="AU1929" s="8">
        <f t="shared" ref="AU1929" si="11173">(AH1929*AP1929+AI1929*AO1929+AJ1929*AP1932+AK1929*AO1932)</f>
        <v>23.729860731385234</v>
      </c>
      <c r="AW1929" s="30">
        <f t="shared" ref="AW1929" si="11174">20*LOG(((1+$AN$9)/$AN$9)/((AR1929+AR1932)^2+(AS1929+AS1932)^2)^0.5)</f>
        <v>-34.693982727442062</v>
      </c>
      <c r="AY1929" s="137">
        <f t="shared" ref="AY1929" si="11175">((AR1929^2+AS1929^2)^0.5)/((AR1932^2+AS1932^2)^0.5)</f>
        <v>0.23013267873915563</v>
      </c>
      <c r="AZ1929" s="13"/>
      <c r="BA1929" s="36"/>
      <c r="BB1929" s="36"/>
      <c r="BC1929" s="36"/>
      <c r="BD1929" s="36"/>
    </row>
    <row r="1930" spans="2:56" ht="18.600000000000001" customHeight="1" thickBot="1">
      <c r="D1930" s="3"/>
      <c r="G1930" s="4"/>
      <c r="I1930" s="3"/>
      <c r="L1930" s="4"/>
      <c r="N1930" s="3"/>
      <c r="Q1930" s="4"/>
      <c r="S1930" s="3"/>
      <c r="V1930" s="4"/>
      <c r="X1930" s="3"/>
      <c r="AA1930" s="4"/>
      <c r="AC1930" s="3"/>
      <c r="AF1930" s="4"/>
      <c r="AH1930" s="3"/>
      <c r="AK1930" s="4"/>
      <c r="AM1930" s="18"/>
      <c r="AN1930" s="14"/>
      <c r="AO1930" s="14"/>
      <c r="AP1930" s="19"/>
      <c r="AR1930" s="3"/>
      <c r="AU1930" s="4"/>
      <c r="AY1930" s="138"/>
      <c r="AZ1930" s="13"/>
      <c r="BA1930" s="36"/>
      <c r="BB1930" s="36"/>
      <c r="BC1930" s="36"/>
      <c r="BD1930" s="36"/>
    </row>
    <row r="1931" spans="2:56" ht="18.600000000000001" customHeight="1" thickBot="1">
      <c r="D1931" s="216" t="s">
        <v>87</v>
      </c>
      <c r="E1931" s="217"/>
      <c r="F1931" s="218" t="s">
        <v>88</v>
      </c>
      <c r="G1931" s="219"/>
      <c r="H1931" s="207"/>
      <c r="I1931" s="216" t="s">
        <v>89</v>
      </c>
      <c r="J1931" s="217"/>
      <c r="K1931" s="218" t="s">
        <v>90</v>
      </c>
      <c r="L1931" s="219"/>
      <c r="N1931" s="208" t="s">
        <v>7</v>
      </c>
      <c r="O1931" s="209"/>
      <c r="P1931" s="210" t="s">
        <v>8</v>
      </c>
      <c r="Q1931" s="211"/>
      <c r="S1931" s="216" t="s">
        <v>91</v>
      </c>
      <c r="T1931" s="217"/>
      <c r="U1931" s="218" t="s">
        <v>92</v>
      </c>
      <c r="V1931" s="219"/>
      <c r="W1931" s="22"/>
      <c r="X1931" s="208" t="s">
        <v>93</v>
      </c>
      <c r="Y1931" s="209"/>
      <c r="Z1931" s="210" t="s">
        <v>94</v>
      </c>
      <c r="AA1931" s="211"/>
      <c r="AB1931" s="22"/>
      <c r="AC1931" s="216" t="s">
        <v>3</v>
      </c>
      <c r="AD1931" s="217"/>
      <c r="AE1931" s="218" t="s">
        <v>2</v>
      </c>
      <c r="AF1931" s="219"/>
      <c r="AG1931" s="22"/>
      <c r="AH1931" s="208" t="s">
        <v>95</v>
      </c>
      <c r="AI1931" s="209"/>
      <c r="AJ1931" s="210" t="s">
        <v>96</v>
      </c>
      <c r="AK1931" s="211"/>
      <c r="AL1931" s="22"/>
      <c r="AM1931" s="216" t="s">
        <v>97</v>
      </c>
      <c r="AN1931" s="217"/>
      <c r="AO1931" s="218" t="s">
        <v>98</v>
      </c>
      <c r="AP1931" s="219"/>
      <c r="AR1931" s="208" t="s">
        <v>99</v>
      </c>
      <c r="AS1931" s="209"/>
      <c r="AT1931" s="210" t="s">
        <v>100</v>
      </c>
      <c r="AU1931" s="211"/>
      <c r="AW1931" s="48" t="s">
        <v>10</v>
      </c>
      <c r="AY1931" s="139" t="s">
        <v>47</v>
      </c>
      <c r="AZ1931" s="13"/>
      <c r="BA1931" s="36"/>
      <c r="BB1931" s="36"/>
      <c r="BC1931" s="36"/>
      <c r="BD1931" s="36"/>
    </row>
    <row r="1932" spans="2:56" ht="18.600000000000001" customHeight="1" thickTop="1" thickBot="1">
      <c r="D1932" s="1">
        <v>0</v>
      </c>
      <c r="E1932" s="8">
        <f t="shared" ref="E1932" si="11176">$E$9*$B1929</f>
        <v>3.1282391999999999</v>
      </c>
      <c r="F1932" s="2">
        <v>1</v>
      </c>
      <c r="G1932" s="8">
        <v>0</v>
      </c>
      <c r="I1932" s="1">
        <v>0</v>
      </c>
      <c r="J1932" s="9">
        <v>0</v>
      </c>
      <c r="K1932" s="2">
        <v>1</v>
      </c>
      <c r="L1932" s="8">
        <v>0</v>
      </c>
      <c r="N1932" s="1">
        <f t="shared" ref="N1932" si="11177">D1932*I1929+F1932*I1932-E1932*J1929-G1932*J1932</f>
        <v>0</v>
      </c>
      <c r="O1932" s="9">
        <f t="shared" ref="O1932" si="11178">(D1932*J1929+E1932*I1929+F1932*J1932+G1932*I1932)</f>
        <v>3.1282391999999999</v>
      </c>
      <c r="P1932" s="2">
        <f t="shared" ref="P1932" si="11179">D1932*K1929+F1932*K1932-E1932*L1929-G1932*L1932</f>
        <v>3.0862395089905004</v>
      </c>
      <c r="Q1932" s="8">
        <f t="shared" ref="Q1932" si="11180">(D1932*L1929+E1932*K1929+F1932*L1932+G1932*K1932)</f>
        <v>0</v>
      </c>
      <c r="S1932" s="1">
        <v>0</v>
      </c>
      <c r="T1932" s="8">
        <f t="shared" ref="T1932" si="11181">$T$9*$B1929</f>
        <v>6.6752807999999995</v>
      </c>
      <c r="U1932" s="2">
        <v>1</v>
      </c>
      <c r="V1932" s="8">
        <v>0</v>
      </c>
      <c r="X1932" s="1">
        <f t="shared" ref="X1932" si="11182">N1932*S1929+P1932*S1932-O1932*T1929-Q1932*T1932</f>
        <v>0</v>
      </c>
      <c r="Y1932" s="9">
        <f t="shared" ref="Y1932" si="11183">(N1932*T1929+O1932*S1929+P1932*T1932+Q1932*S1932)</f>
        <v>23.729754538565711</v>
      </c>
      <c r="Z1932" s="2">
        <f t="shared" ref="Z1932" si="11184">N1932*U1929+P1932*U1932-O1932*V1929-Q1932*V1932</f>
        <v>3.0862395089905004</v>
      </c>
      <c r="AA1932" s="8">
        <f t="shared" ref="AA1932" si="11185">(N1932*V1929+O1932*U1929+P1932*V1932+Q1932*U1932)</f>
        <v>0</v>
      </c>
      <c r="AB1932" s="22"/>
      <c r="AC1932" s="1">
        <v>0</v>
      </c>
      <c r="AD1932" s="9">
        <v>0</v>
      </c>
      <c r="AE1932" s="2">
        <v>1</v>
      </c>
      <c r="AF1932" s="8">
        <v>0</v>
      </c>
      <c r="AH1932" s="1">
        <f t="shared" ref="AH1932" si="11186">X1932*AC1929+Z1932*AC1932-Y1932*AD1929-AA1932*AD1932</f>
        <v>0</v>
      </c>
      <c r="AI1932" s="9">
        <f t="shared" ref="AI1932" si="11187">(X1932*AD1929+Y1932*AC1929+Z1932*AD1932+AA1932*AC1932)</f>
        <v>23.729754538565711</v>
      </c>
      <c r="AJ1932" s="2">
        <f t="shared" ref="AJ1932" si="11188">X1932*AE1929+Z1932*AE1932-Y1932*AF1929-AA1932*AF1932</f>
        <v>-103.10462087293098</v>
      </c>
      <c r="AK1932" s="8">
        <f t="shared" ref="AK1932" si="11189">(X1932*AF1929+Y1932*AE1929+Z1932*AF1932+AA1932*AE1932)</f>
        <v>0</v>
      </c>
      <c r="AM1932" s="20">
        <f t="shared" ref="AM1932" si="11190">1/$AN$9</f>
        <v>1</v>
      </c>
      <c r="AN1932" s="27">
        <v>0</v>
      </c>
      <c r="AO1932" s="21">
        <v>1</v>
      </c>
      <c r="AP1932" s="26">
        <v>0</v>
      </c>
      <c r="AR1932" s="1">
        <f t="shared" ref="AR1932" si="11191">AH1932*AM1929+AJ1932*AM1932-AI1932*AN1929-AK1932*AN1932</f>
        <v>-103.10462087293098</v>
      </c>
      <c r="AS1932" s="9">
        <f t="shared" ref="AS1932" si="11192">(AH1932*AN1929+AI1932*AM1929+AJ1932*AN1932+AK1932*AM1932)</f>
        <v>23.729754538565711</v>
      </c>
      <c r="AT1932" s="2">
        <f t="shared" ref="AT1932" si="11193">AH1932*AO1929+AJ1932*AO1932-AI1932*AP1929-AK1932*AP1932</f>
        <v>-103.10462087293098</v>
      </c>
      <c r="AU1932" s="8">
        <f t="shared" ref="AU1932" si="11194">(AH1932*AP1929+AI1932*AO1929+AJ1932*AP1932+AK1932*AO1932)</f>
        <v>0</v>
      </c>
      <c r="AW1932" s="49">
        <f t="shared" ref="AW1932" si="11195">(180/PI())*ATAN(-1*(AS1929/AR1929))</f>
        <v>-77.061195801875428</v>
      </c>
      <c r="AY1932" s="140">
        <f t="shared" ref="AY1932" si="11196">20*LOG(((1-(10^(AW1929/20)^2)*(1-((1-AY1929)/(1+AY1929))^2))^0.5))</f>
        <v>-8.9653084662015005E-4</v>
      </c>
      <c r="AZ1932" s="13"/>
      <c r="BA1932" s="36"/>
      <c r="BB1932" s="36"/>
      <c r="BC1932" s="36"/>
      <c r="BD1932" s="36"/>
    </row>
    <row r="1933" spans="2:56" ht="18.600000000000001" customHeight="1">
      <c r="AY1933" s="37"/>
    </row>
    <row r="1934" spans="2:56" ht="18.600000000000001" customHeight="1" thickBot="1">
      <c r="D1934" s="22" t="s">
        <v>60</v>
      </c>
      <c r="E1934" s="22"/>
      <c r="F1934" s="22"/>
      <c r="G1934" s="22"/>
      <c r="H1934" s="22"/>
      <c r="I1934" s="22" t="s">
        <v>61</v>
      </c>
      <c r="J1934" s="22"/>
      <c r="K1934" s="22"/>
      <c r="L1934" s="22"/>
      <c r="M1934" s="23"/>
      <c r="N1934" s="23"/>
      <c r="O1934" s="28" t="s">
        <v>62</v>
      </c>
      <c r="P1934" s="23"/>
      <c r="Q1934" s="23"/>
      <c r="R1934" s="23"/>
      <c r="S1934" s="22"/>
      <c r="T1934" s="22" t="s">
        <v>63</v>
      </c>
      <c r="U1934" s="23"/>
      <c r="V1934" s="23"/>
      <c r="W1934" s="23"/>
      <c r="X1934" s="23"/>
      <c r="Y1934" s="28" t="s">
        <v>64</v>
      </c>
      <c r="Z1934" s="23"/>
      <c r="AA1934" s="23"/>
      <c r="AB1934" s="23"/>
      <c r="AC1934" s="28" t="s">
        <v>65</v>
      </c>
      <c r="AD1934" s="22"/>
      <c r="AE1934" s="22"/>
      <c r="AF1934" s="22"/>
      <c r="AG1934" s="22"/>
      <c r="AH1934" s="23"/>
      <c r="AI1934" s="28" t="s">
        <v>66</v>
      </c>
      <c r="AJ1934" s="23"/>
      <c r="AK1934" s="23"/>
      <c r="AL1934" s="22"/>
      <c r="AM1934" s="28" t="s">
        <v>67</v>
      </c>
      <c r="AN1934" s="22"/>
      <c r="AO1934" s="23"/>
      <c r="AP1934" s="23"/>
      <c r="AQ1934" s="23"/>
      <c r="AR1934" s="23"/>
      <c r="AS1934" s="28" t="s">
        <v>68</v>
      </c>
      <c r="AT1934" s="23"/>
      <c r="AU1934" s="23"/>
    </row>
    <row r="1935" spans="2:56" ht="18.600000000000001" customHeight="1" thickBot="1">
      <c r="B1935" s="11"/>
      <c r="D1935" s="212" t="s">
        <v>69</v>
      </c>
      <c r="E1935" s="213"/>
      <c r="F1935" s="214" t="s">
        <v>70</v>
      </c>
      <c r="G1935" s="215"/>
      <c r="H1935" s="207"/>
      <c r="I1935" s="212" t="s">
        <v>71</v>
      </c>
      <c r="J1935" s="213"/>
      <c r="K1935" s="214" t="s">
        <v>72</v>
      </c>
      <c r="L1935" s="215"/>
      <c r="M1935" s="23"/>
      <c r="N1935" s="208" t="s">
        <v>73</v>
      </c>
      <c r="O1935" s="209"/>
      <c r="P1935" s="210" t="s">
        <v>74</v>
      </c>
      <c r="Q1935" s="211"/>
      <c r="R1935" s="23"/>
      <c r="S1935" s="212" t="s">
        <v>75</v>
      </c>
      <c r="T1935" s="213"/>
      <c r="U1935" s="214" t="s">
        <v>76</v>
      </c>
      <c r="V1935" s="215"/>
      <c r="W1935" s="22"/>
      <c r="X1935" s="208" t="s">
        <v>77</v>
      </c>
      <c r="Y1935" s="209"/>
      <c r="Z1935" s="210" t="s">
        <v>78</v>
      </c>
      <c r="AA1935" s="211"/>
      <c r="AB1935" s="22"/>
      <c r="AC1935" s="212" t="s">
        <v>79</v>
      </c>
      <c r="AD1935" s="213"/>
      <c r="AE1935" s="214" t="s">
        <v>80</v>
      </c>
      <c r="AF1935" s="215"/>
      <c r="AG1935" s="22"/>
      <c r="AH1935" s="208" t="s">
        <v>81</v>
      </c>
      <c r="AI1935" s="209"/>
      <c r="AJ1935" s="210" t="s">
        <v>82</v>
      </c>
      <c r="AK1935" s="211"/>
      <c r="AL1935" s="22"/>
      <c r="AM1935" s="212" t="s">
        <v>83</v>
      </c>
      <c r="AN1935" s="213"/>
      <c r="AO1935" s="214" t="s">
        <v>84</v>
      </c>
      <c r="AP1935" s="215"/>
      <c r="AQ1935" s="23"/>
      <c r="AR1935" s="208" t="s">
        <v>85</v>
      </c>
      <c r="AS1935" s="209"/>
      <c r="AT1935" s="210" t="s">
        <v>86</v>
      </c>
      <c r="AU1935" s="211"/>
      <c r="AW1935" s="29" t="s">
        <v>4</v>
      </c>
      <c r="AY1935" s="136" t="s">
        <v>46</v>
      </c>
      <c r="AZ1935" s="13"/>
      <c r="BA1935" s="36"/>
      <c r="BB1935" s="36"/>
      <c r="BC1935" s="36"/>
      <c r="BD1935" s="36"/>
    </row>
    <row r="1936" spans="2:56" ht="18.600000000000001" customHeight="1" thickTop="1" thickBot="1">
      <c r="B1936" s="40">
        <v>5.54</v>
      </c>
      <c r="D1936" s="1">
        <v>1</v>
      </c>
      <c r="E1936" s="7">
        <v>0</v>
      </c>
      <c r="F1936" s="2">
        <v>0</v>
      </c>
      <c r="G1936" s="8">
        <v>0</v>
      </c>
      <c r="I1936" s="1">
        <v>1</v>
      </c>
      <c r="J1936" s="9">
        <v>0</v>
      </c>
      <c r="K1936" s="2">
        <v>0</v>
      </c>
      <c r="L1936" s="9">
        <f t="shared" ref="L1936" si="11197">IF(0=(1-$J$9*$K$9*$B1936^2),10^14,$B1936*$K$9/(1-$J$9*$K$9*$B1936^2))</f>
        <v>-0.66389890473775848</v>
      </c>
      <c r="N1936" s="1">
        <f t="shared" ref="N1936" si="11198">D1936*I1936+F1936*I1939-E1936*J1936-G1936*J1939</f>
        <v>1</v>
      </c>
      <c r="O1936" s="9">
        <f t="shared" ref="O1936" si="11199">(D1936*J1936+E1936*I1936+F1936*J1939+G1936*I1939)</f>
        <v>0</v>
      </c>
      <c r="P1936" s="2">
        <f t="shared" ref="P1936" si="11200">D1936*K1936+F1936*K1939-E1936*L1936-G1936*L1939</f>
        <v>0</v>
      </c>
      <c r="Q1936" s="8">
        <f t="shared" ref="Q1936" si="11201">(D1936*L1936+E1936*K1936+F1936*L1939+G1936*K1939)</f>
        <v>-0.66389890473775848</v>
      </c>
      <c r="S1936" s="1">
        <v>1</v>
      </c>
      <c r="T1936" s="7">
        <v>0</v>
      </c>
      <c r="U1936" s="2">
        <v>0</v>
      </c>
      <c r="V1936" s="8">
        <v>0</v>
      </c>
      <c r="X1936" s="1">
        <f t="shared" ref="X1936" si="11202">N1936*S1936+P1936*S1939-O1936*T1936-Q1936*T1939</f>
        <v>5.4477685380671943</v>
      </c>
      <c r="Y1936" s="9">
        <f t="shared" ref="Y1936" si="11203">(N1936*T1936+O1936*S1936+P1936*T1939+Q1936*S1939)</f>
        <v>0</v>
      </c>
      <c r="Z1936" s="2">
        <f t="shared" ref="Z1936" si="11204">N1936*U1936+P1936*U1939-O1936*V1936-Q1936*V1939</f>
        <v>0</v>
      </c>
      <c r="AA1936" s="8">
        <f t="shared" ref="AA1936" si="11205">(N1936*V1936+O1936*U1936+P1936*V1939+Q1936*U1939)</f>
        <v>-0.66389890473775848</v>
      </c>
      <c r="AB1936" s="22"/>
      <c r="AC1936" s="1">
        <v>1</v>
      </c>
      <c r="AD1936" s="9">
        <v>0</v>
      </c>
      <c r="AE1936" s="2">
        <v>0</v>
      </c>
      <c r="AF1936" s="9">
        <f t="shared" ref="AF1936" si="11206">$B1936*$AE$9</f>
        <v>4.4912226000000004</v>
      </c>
      <c r="AH1936" s="1">
        <f t="shared" ref="AH1936" si="11207">X1936*AC1936+Z1936*AC1939-Y1936*AD1936-AA1936*AD1939</f>
        <v>5.4477685380671943</v>
      </c>
      <c r="AI1936" s="9">
        <f t="shared" ref="AI1936" si="11208">(X1936*AD1936+Y1936*AC1936+Z1936*AD1939+AA1936*AC1939)</f>
        <v>0</v>
      </c>
      <c r="AJ1936" s="2">
        <f t="shared" ref="AJ1936" si="11209">X1936*AE1936+Z1936*AE1939-Y1936*AF1936-AA1936*AF1939</f>
        <v>0</v>
      </c>
      <c r="AK1936" s="8">
        <f t="shared" ref="AK1936" si="11210">(X1936*AF1936+Y1936*AE1936+Z1936*AF1939+AA1936*AE1939)</f>
        <v>23.803242272998585</v>
      </c>
      <c r="AM1936" s="18">
        <v>1</v>
      </c>
      <c r="AN1936" s="25">
        <v>0</v>
      </c>
      <c r="AO1936" s="14">
        <v>0</v>
      </c>
      <c r="AP1936" s="24">
        <v>0</v>
      </c>
      <c r="AR1936" s="1">
        <f t="shared" ref="AR1936" si="11211">AH1936*AM1936+AJ1936*AM1939-AI1936*AN1936-AK1936*AN1939</f>
        <v>5.4477685380671943</v>
      </c>
      <c r="AS1936" s="9">
        <f t="shared" ref="AS1936" si="11212">(AH1936*AN1936+AI1936*AM1936+AJ1936*AN1939+AK1936*AM1939)</f>
        <v>23.803242272998585</v>
      </c>
      <c r="AT1936" s="2">
        <f t="shared" ref="AT1936" si="11213">AH1936*AO1936+AJ1936*AO1939-AI1936*AP1936-AK1936*AP1939</f>
        <v>0</v>
      </c>
      <c r="AU1936" s="8">
        <f t="shared" ref="AU1936" si="11214">(AH1936*AP1936+AI1936*AO1936+AJ1936*AP1939+AK1936*AO1939)</f>
        <v>23.803242272998585</v>
      </c>
      <c r="AW1936" s="30">
        <f t="shared" ref="AW1936" si="11215">20*LOG(((1+$AN$9)/$AN$9)/((AR1936+AR1939)^2+(AS1936+AS1939)^2)^0.5)</f>
        <v>-34.750761640148198</v>
      </c>
      <c r="AY1936" s="137">
        <f t="shared" ref="AY1936" si="11216">((AR1936^2+AS1936^2)^0.5)/((AR1939^2+AS1939^2)^0.5)</f>
        <v>0.22925214330372287</v>
      </c>
      <c r="AZ1936" s="13"/>
      <c r="BA1936" s="36"/>
      <c r="BB1936" s="36"/>
      <c r="BC1936" s="36"/>
      <c r="BD1936" s="36"/>
    </row>
    <row r="1937" spans="2:56" ht="18.600000000000001" customHeight="1" thickBot="1">
      <c r="D1937" s="3"/>
      <c r="G1937" s="4"/>
      <c r="I1937" s="3"/>
      <c r="L1937" s="4"/>
      <c r="N1937" s="3"/>
      <c r="Q1937" s="4"/>
      <c r="S1937" s="3"/>
      <c r="V1937" s="4"/>
      <c r="X1937" s="3"/>
      <c r="AA1937" s="4"/>
      <c r="AC1937" s="3"/>
      <c r="AF1937" s="4"/>
      <c r="AH1937" s="3"/>
      <c r="AK1937" s="4"/>
      <c r="AM1937" s="18"/>
      <c r="AN1937" s="14"/>
      <c r="AO1937" s="14"/>
      <c r="AP1937" s="19"/>
      <c r="AR1937" s="3"/>
      <c r="AU1937" s="4"/>
      <c r="AY1937" s="138"/>
      <c r="AZ1937" s="13"/>
      <c r="BA1937" s="36"/>
      <c r="BB1937" s="36"/>
      <c r="BC1937" s="36"/>
      <c r="BD1937" s="36"/>
    </row>
    <row r="1938" spans="2:56" ht="18.600000000000001" customHeight="1" thickBot="1">
      <c r="D1938" s="216" t="s">
        <v>87</v>
      </c>
      <c r="E1938" s="217"/>
      <c r="F1938" s="218" t="s">
        <v>88</v>
      </c>
      <c r="G1938" s="219"/>
      <c r="H1938" s="207"/>
      <c r="I1938" s="216" t="s">
        <v>89</v>
      </c>
      <c r="J1938" s="217"/>
      <c r="K1938" s="218" t="s">
        <v>90</v>
      </c>
      <c r="L1938" s="219"/>
      <c r="N1938" s="208" t="s">
        <v>7</v>
      </c>
      <c r="O1938" s="209"/>
      <c r="P1938" s="210" t="s">
        <v>8</v>
      </c>
      <c r="Q1938" s="211"/>
      <c r="S1938" s="216" t="s">
        <v>91</v>
      </c>
      <c r="T1938" s="217"/>
      <c r="U1938" s="218" t="s">
        <v>92</v>
      </c>
      <c r="V1938" s="219"/>
      <c r="W1938" s="22"/>
      <c r="X1938" s="208" t="s">
        <v>93</v>
      </c>
      <c r="Y1938" s="209"/>
      <c r="Z1938" s="210" t="s">
        <v>94</v>
      </c>
      <c r="AA1938" s="211"/>
      <c r="AB1938" s="22"/>
      <c r="AC1938" s="216" t="s">
        <v>3</v>
      </c>
      <c r="AD1938" s="217"/>
      <c r="AE1938" s="218" t="s">
        <v>2</v>
      </c>
      <c r="AF1938" s="219"/>
      <c r="AG1938" s="22"/>
      <c r="AH1938" s="208" t="s">
        <v>95</v>
      </c>
      <c r="AI1938" s="209"/>
      <c r="AJ1938" s="210" t="s">
        <v>96</v>
      </c>
      <c r="AK1938" s="211"/>
      <c r="AL1938" s="22"/>
      <c r="AM1938" s="216" t="s">
        <v>97</v>
      </c>
      <c r="AN1938" s="217"/>
      <c r="AO1938" s="218" t="s">
        <v>98</v>
      </c>
      <c r="AP1938" s="219"/>
      <c r="AR1938" s="208" t="s">
        <v>99</v>
      </c>
      <c r="AS1938" s="209"/>
      <c r="AT1938" s="210" t="s">
        <v>100</v>
      </c>
      <c r="AU1938" s="211"/>
      <c r="AW1938" s="48" t="s">
        <v>10</v>
      </c>
      <c r="AY1938" s="139" t="s">
        <v>47</v>
      </c>
      <c r="AZ1938" s="13"/>
      <c r="BA1938" s="36"/>
      <c r="BB1938" s="36"/>
      <c r="BC1938" s="36"/>
      <c r="BD1938" s="36"/>
    </row>
    <row r="1939" spans="2:56" ht="18.600000000000001" customHeight="1" thickTop="1" thickBot="1">
      <c r="D1939" s="1">
        <v>0</v>
      </c>
      <c r="E1939" s="8">
        <f t="shared" ref="E1939" si="11217">$E$9*$B1936</f>
        <v>3.1395734000000002</v>
      </c>
      <c r="F1939" s="2">
        <v>1</v>
      </c>
      <c r="G1939" s="8">
        <v>0</v>
      </c>
      <c r="I1939" s="1">
        <v>0</v>
      </c>
      <c r="J1939" s="9">
        <v>0</v>
      </c>
      <c r="K1939" s="2">
        <v>1</v>
      </c>
      <c r="L1939" s="8">
        <v>0</v>
      </c>
      <c r="N1939" s="1">
        <f t="shared" ref="N1939" si="11218">D1939*I1936+F1939*I1939-E1939*J1936-G1939*J1939</f>
        <v>0</v>
      </c>
      <c r="O1939" s="9">
        <f t="shared" ref="O1939" si="11219">(D1939*J1936+E1939*I1936+F1939*J1939+G1939*I1939)</f>
        <v>3.1395734000000002</v>
      </c>
      <c r="P1939" s="2">
        <f t="shared" ref="P1939" si="11220">D1939*K1936+F1939*K1939-E1939*L1936-G1939*L1939</f>
        <v>3.0843593416038004</v>
      </c>
      <c r="Q1939" s="8">
        <f t="shared" ref="Q1939" si="11221">(D1939*L1936+E1939*K1936+F1939*L1939+G1939*K1939)</f>
        <v>0</v>
      </c>
      <c r="S1939" s="1">
        <v>0</v>
      </c>
      <c r="T1939" s="8">
        <f t="shared" ref="T1939" si="11222">$T$9*$B1936</f>
        <v>6.6994666</v>
      </c>
      <c r="U1939" s="2">
        <v>1</v>
      </c>
      <c r="V1939" s="8">
        <v>0</v>
      </c>
      <c r="X1939" s="1">
        <f t="shared" ref="X1939" si="11223">N1939*S1936+P1939*S1939-O1939*T1936-Q1939*T1939</f>
        <v>0</v>
      </c>
      <c r="Y1939" s="9">
        <f t="shared" ref="Y1939" si="11224">(N1939*T1936+O1939*S1936+P1939*T1939+Q1939*S1939)</f>
        <v>23.803135791472652</v>
      </c>
      <c r="Z1939" s="2">
        <f t="shared" ref="Z1939" si="11225">N1939*U1936+P1939*U1939-O1939*V1936-Q1939*V1939</f>
        <v>3.0843593416038004</v>
      </c>
      <c r="AA1939" s="8">
        <f t="shared" ref="AA1939" si="11226">(N1939*V1936+O1939*U1936+P1939*V1939+Q1939*U1939)</f>
        <v>0</v>
      </c>
      <c r="AB1939" s="22"/>
      <c r="AC1939" s="1">
        <v>0</v>
      </c>
      <c r="AD1939" s="9">
        <v>0</v>
      </c>
      <c r="AE1939" s="2">
        <v>1</v>
      </c>
      <c r="AF1939" s="8">
        <v>0</v>
      </c>
      <c r="AH1939" s="1">
        <f t="shared" ref="AH1939" si="11227">X1939*AC1936+Z1939*AC1939-Y1939*AD1936-AA1939*AD1939</f>
        <v>0</v>
      </c>
      <c r="AI1939" s="9">
        <f t="shared" ref="AI1939" si="11228">(X1939*AD1936+Y1939*AC1936+Z1939*AD1939+AA1939*AC1939)</f>
        <v>23.803135791472652</v>
      </c>
      <c r="AJ1939" s="2">
        <f t="shared" ref="AJ1939" si="11229">X1939*AE1936+Z1939*AE1939-Y1939*AF1936-AA1939*AF1939</f>
        <v>-103.82082207592707</v>
      </c>
      <c r="AK1939" s="8">
        <f t="shared" ref="AK1939" si="11230">(X1939*AF1936+Y1939*AE1936+Z1939*AF1939+AA1939*AE1939)</f>
        <v>0</v>
      </c>
      <c r="AM1939" s="20">
        <f t="shared" ref="AM1939" si="11231">1/$AN$9</f>
        <v>1</v>
      </c>
      <c r="AN1939" s="27">
        <v>0</v>
      </c>
      <c r="AO1939" s="21">
        <v>1</v>
      </c>
      <c r="AP1939" s="26">
        <v>0</v>
      </c>
      <c r="AR1939" s="1">
        <f t="shared" ref="AR1939" si="11232">AH1939*AM1936+AJ1939*AM1939-AI1939*AN1936-AK1939*AN1939</f>
        <v>-103.82082207592707</v>
      </c>
      <c r="AS1939" s="9">
        <f t="shared" ref="AS1939" si="11233">(AH1939*AN1936+AI1939*AM1936+AJ1939*AN1939+AK1939*AM1939)</f>
        <v>23.803135791472652</v>
      </c>
      <c r="AT1939" s="2">
        <f t="shared" ref="AT1939" si="11234">AH1939*AO1936+AJ1939*AO1939-AI1939*AP1936-AK1939*AP1939</f>
        <v>-103.82082207592707</v>
      </c>
      <c r="AU1939" s="8">
        <f t="shared" ref="AU1939" si="11235">(AH1939*AP1936+AI1939*AO1936+AJ1939*AP1939+AK1939*AO1939)</f>
        <v>0</v>
      </c>
      <c r="AW1939" s="49">
        <f t="shared" ref="AW1939" si="11236">(180/PI())*ATAN(-1*(AS1936/AR1936))</f>
        <v>-77.108923868711869</v>
      </c>
      <c r="AY1939" s="140">
        <f t="shared" ref="AY1939" si="11237">20*LOG(((1-(10^(AW1936/20)^2)*(1-((1-AY1936)/(1+AY1936))^2))^0.5))</f>
        <v>-8.8276220789497146E-4</v>
      </c>
      <c r="AZ1939" s="13"/>
      <c r="BA1939" s="36"/>
      <c r="BB1939" s="36"/>
      <c r="BC1939" s="36"/>
      <c r="BD1939" s="36"/>
    </row>
    <row r="1940" spans="2:56" ht="18.600000000000001" customHeight="1">
      <c r="AY1940" s="37"/>
    </row>
    <row r="1941" spans="2:56" ht="18.600000000000001" customHeight="1" thickBot="1">
      <c r="D1941" s="22" t="s">
        <v>60</v>
      </c>
      <c r="E1941" s="22"/>
      <c r="F1941" s="22"/>
      <c r="G1941" s="22"/>
      <c r="H1941" s="22"/>
      <c r="I1941" s="22" t="s">
        <v>61</v>
      </c>
      <c r="J1941" s="22"/>
      <c r="K1941" s="22"/>
      <c r="L1941" s="22"/>
      <c r="M1941" s="23"/>
      <c r="N1941" s="23"/>
      <c r="O1941" s="28" t="s">
        <v>62</v>
      </c>
      <c r="P1941" s="23"/>
      <c r="Q1941" s="23"/>
      <c r="R1941" s="23"/>
      <c r="S1941" s="22"/>
      <c r="T1941" s="22" t="s">
        <v>63</v>
      </c>
      <c r="U1941" s="23"/>
      <c r="V1941" s="23"/>
      <c r="W1941" s="23"/>
      <c r="X1941" s="23"/>
      <c r="Y1941" s="28" t="s">
        <v>64</v>
      </c>
      <c r="Z1941" s="23"/>
      <c r="AA1941" s="23"/>
      <c r="AB1941" s="23"/>
      <c r="AC1941" s="28" t="s">
        <v>65</v>
      </c>
      <c r="AD1941" s="22"/>
      <c r="AE1941" s="22"/>
      <c r="AF1941" s="22"/>
      <c r="AG1941" s="22"/>
      <c r="AH1941" s="23"/>
      <c r="AI1941" s="28" t="s">
        <v>66</v>
      </c>
      <c r="AJ1941" s="23"/>
      <c r="AK1941" s="23"/>
      <c r="AL1941" s="22"/>
      <c r="AM1941" s="28" t="s">
        <v>67</v>
      </c>
      <c r="AN1941" s="22"/>
      <c r="AO1941" s="23"/>
      <c r="AP1941" s="23"/>
      <c r="AQ1941" s="23"/>
      <c r="AR1941" s="23"/>
      <c r="AS1941" s="28" t="s">
        <v>68</v>
      </c>
      <c r="AT1941" s="23"/>
      <c r="AU1941" s="23"/>
    </row>
    <row r="1942" spans="2:56" ht="18.600000000000001" customHeight="1" thickBot="1">
      <c r="B1942" s="11"/>
      <c r="D1942" s="212" t="s">
        <v>69</v>
      </c>
      <c r="E1942" s="213"/>
      <c r="F1942" s="214" t="s">
        <v>70</v>
      </c>
      <c r="G1942" s="215"/>
      <c r="H1942" s="207"/>
      <c r="I1942" s="212" t="s">
        <v>71</v>
      </c>
      <c r="J1942" s="213"/>
      <c r="K1942" s="214" t="s">
        <v>72</v>
      </c>
      <c r="L1942" s="215"/>
      <c r="M1942" s="23"/>
      <c r="N1942" s="208" t="s">
        <v>73</v>
      </c>
      <c r="O1942" s="209"/>
      <c r="P1942" s="210" t="s">
        <v>74</v>
      </c>
      <c r="Q1942" s="211"/>
      <c r="R1942" s="23"/>
      <c r="S1942" s="212" t="s">
        <v>75</v>
      </c>
      <c r="T1942" s="213"/>
      <c r="U1942" s="214" t="s">
        <v>76</v>
      </c>
      <c r="V1942" s="215"/>
      <c r="W1942" s="22"/>
      <c r="X1942" s="208" t="s">
        <v>77</v>
      </c>
      <c r="Y1942" s="209"/>
      <c r="Z1942" s="210" t="s">
        <v>78</v>
      </c>
      <c r="AA1942" s="211"/>
      <c r="AB1942" s="22"/>
      <c r="AC1942" s="212" t="s">
        <v>79</v>
      </c>
      <c r="AD1942" s="213"/>
      <c r="AE1942" s="214" t="s">
        <v>80</v>
      </c>
      <c r="AF1942" s="215"/>
      <c r="AG1942" s="22"/>
      <c r="AH1942" s="208" t="s">
        <v>81</v>
      </c>
      <c r="AI1942" s="209"/>
      <c r="AJ1942" s="210" t="s">
        <v>82</v>
      </c>
      <c r="AK1942" s="211"/>
      <c r="AL1942" s="22"/>
      <c r="AM1942" s="212" t="s">
        <v>83</v>
      </c>
      <c r="AN1942" s="213"/>
      <c r="AO1942" s="214" t="s">
        <v>84</v>
      </c>
      <c r="AP1942" s="215"/>
      <c r="AQ1942" s="23"/>
      <c r="AR1942" s="208" t="s">
        <v>85</v>
      </c>
      <c r="AS1942" s="209"/>
      <c r="AT1942" s="210" t="s">
        <v>86</v>
      </c>
      <c r="AU1942" s="211"/>
      <c r="AW1942" s="29" t="s">
        <v>4</v>
      </c>
      <c r="AY1942" s="136" t="s">
        <v>46</v>
      </c>
      <c r="AZ1942" s="13"/>
      <c r="BA1942" s="36"/>
      <c r="BB1942" s="36"/>
      <c r="BC1942" s="36"/>
      <c r="BD1942" s="36"/>
    </row>
    <row r="1943" spans="2:56" ht="18.600000000000001" customHeight="1" thickTop="1" thickBot="1">
      <c r="B1943" s="40">
        <v>5.56</v>
      </c>
      <c r="D1943" s="1">
        <v>1</v>
      </c>
      <c r="E1943" s="7">
        <v>0</v>
      </c>
      <c r="F1943" s="2">
        <v>0</v>
      </c>
      <c r="G1943" s="8">
        <v>0</v>
      </c>
      <c r="I1943" s="1">
        <v>1</v>
      </c>
      <c r="J1943" s="9">
        <v>0</v>
      </c>
      <c r="K1943" s="2">
        <v>0</v>
      </c>
      <c r="L1943" s="9">
        <f t="shared" ref="L1943" si="11238">IF(0=(1-$J$9*$K$9*$B1943^2),10^14,$B1943*$K$9/(1-$J$9*$K$9*$B1943^2))</f>
        <v>-0.66092155753760218</v>
      </c>
      <c r="N1943" s="1">
        <f t="shared" ref="N1943" si="11239">D1943*I1943+F1943*I1946-E1943*J1943-G1943*J1946</f>
        <v>1</v>
      </c>
      <c r="O1943" s="9">
        <f t="shared" ref="O1943" si="11240">(D1943*J1943+E1943*I1943+F1943*J1946+G1943*I1946)</f>
        <v>0</v>
      </c>
      <c r="P1943" s="2">
        <f t="shared" ref="P1943" si="11241">D1943*K1943+F1943*K1946-E1943*L1943-G1943*L1946</f>
        <v>0</v>
      </c>
      <c r="Q1943" s="8">
        <f t="shared" ref="Q1943" si="11242">(D1943*L1943+E1943*K1943+F1943*L1946+G1943*K1946)</f>
        <v>-0.66092155753760218</v>
      </c>
      <c r="S1943" s="1">
        <v>1</v>
      </c>
      <c r="T1943" s="7">
        <v>0</v>
      </c>
      <c r="U1943" s="2">
        <v>0</v>
      </c>
      <c r="V1943" s="8">
        <v>0</v>
      </c>
      <c r="X1943" s="1">
        <f t="shared" ref="X1943" si="11243">N1943*S1943+P1943*S1946-O1943*T1943-Q1943*T1946</f>
        <v>5.4438068165494364</v>
      </c>
      <c r="Y1943" s="9">
        <f t="shared" ref="Y1943" si="11244">(N1943*T1943+O1943*S1943+P1943*T1946+Q1943*S1946)</f>
        <v>0</v>
      </c>
      <c r="Z1943" s="2">
        <f t="shared" ref="Z1943" si="11245">N1943*U1943+P1943*U1946-O1943*V1943-Q1943*V1946</f>
        <v>0</v>
      </c>
      <c r="AA1943" s="8">
        <f t="shared" ref="AA1943" si="11246">(N1943*V1943+O1943*U1943+P1943*V1946+Q1943*U1946)</f>
        <v>-0.66092155753760218</v>
      </c>
      <c r="AB1943" s="22"/>
      <c r="AC1943" s="1">
        <v>1</v>
      </c>
      <c r="AD1943" s="9">
        <v>0</v>
      </c>
      <c r="AE1943" s="2">
        <v>0</v>
      </c>
      <c r="AF1943" s="9">
        <f t="shared" ref="AF1943" si="11247">$B1943*$AE$9</f>
        <v>4.5074363999999996</v>
      </c>
      <c r="AH1943" s="1">
        <f t="shared" ref="AH1943" si="11248">X1943*AC1943+Z1943*AC1946-Y1943*AD1943-AA1943*AD1946</f>
        <v>5.4438068165494364</v>
      </c>
      <c r="AI1943" s="9">
        <f t="shared" ref="AI1943" si="11249">(X1943*AD1943+Y1943*AC1943+Z1943*AD1946+AA1943*AC1946)</f>
        <v>0</v>
      </c>
      <c r="AJ1943" s="2">
        <f t="shared" ref="AJ1943" si="11250">X1943*AE1943+Z1943*AE1946-Y1943*AF1943-AA1943*AF1946</f>
        <v>0</v>
      </c>
      <c r="AK1943" s="8">
        <f t="shared" ref="AK1943" si="11251">(X1943*AF1943+Y1943*AE1943+Z1943*AF1946+AA1943*AE1946)</f>
        <v>23.876691441945447</v>
      </c>
      <c r="AM1943" s="18">
        <v>1</v>
      </c>
      <c r="AN1943" s="25">
        <v>0</v>
      </c>
      <c r="AO1943" s="14">
        <v>0</v>
      </c>
      <c r="AP1943" s="24">
        <v>0</v>
      </c>
      <c r="AR1943" s="1">
        <f t="shared" ref="AR1943" si="11252">AH1943*AM1943+AJ1943*AM1946-AI1943*AN1943-AK1943*AN1946</f>
        <v>5.4438068165494364</v>
      </c>
      <c r="AS1943" s="9">
        <f t="shared" ref="AS1943" si="11253">(AH1943*AN1943+AI1943*AM1943+AJ1943*AN1946+AK1943*AM1946)</f>
        <v>23.876691441945447</v>
      </c>
      <c r="AT1943" s="2">
        <f t="shared" ref="AT1943" si="11254">AH1943*AO1943+AJ1943*AO1946-AI1943*AP1943-AK1943*AP1946</f>
        <v>0</v>
      </c>
      <c r="AU1943" s="8">
        <f t="shared" ref="AU1943" si="11255">(AH1943*AP1943+AI1943*AO1943+AJ1943*AP1946+AK1943*AO1946)</f>
        <v>23.876691441945447</v>
      </c>
      <c r="AW1943" s="30">
        <f t="shared" ref="AW1943" si="11256">20*LOG(((1+$AN$9)/$AN$9)/((AR1943+AR1946)^2+(AS1943+AS1946)^2)^0.5)</f>
        <v>-34.807385968923448</v>
      </c>
      <c r="AY1943" s="137">
        <f t="shared" ref="AY1943" si="11257">((AR1943^2+AS1943^2)^0.5)/((AR1946^2+AS1946^2)^0.5)</f>
        <v>0.22837850437887117</v>
      </c>
      <c r="AZ1943" s="13"/>
      <c r="BA1943" s="36"/>
      <c r="BB1943" s="36"/>
      <c r="BC1943" s="36"/>
      <c r="BD1943" s="36"/>
    </row>
    <row r="1944" spans="2:56" ht="18.600000000000001" customHeight="1" thickBot="1">
      <c r="D1944" s="3"/>
      <c r="G1944" s="4"/>
      <c r="I1944" s="3"/>
      <c r="L1944" s="4"/>
      <c r="N1944" s="3"/>
      <c r="Q1944" s="4"/>
      <c r="S1944" s="3"/>
      <c r="V1944" s="4"/>
      <c r="X1944" s="3"/>
      <c r="AA1944" s="4"/>
      <c r="AC1944" s="3"/>
      <c r="AF1944" s="4"/>
      <c r="AH1944" s="3"/>
      <c r="AK1944" s="4"/>
      <c r="AM1944" s="18"/>
      <c r="AN1944" s="14"/>
      <c r="AO1944" s="14"/>
      <c r="AP1944" s="19"/>
      <c r="AR1944" s="3"/>
      <c r="AU1944" s="4"/>
      <c r="AY1944" s="138"/>
      <c r="AZ1944" s="13"/>
      <c r="BA1944" s="36"/>
      <c r="BB1944" s="36"/>
      <c r="BC1944" s="36"/>
      <c r="BD1944" s="36"/>
    </row>
    <row r="1945" spans="2:56" ht="18.600000000000001" customHeight="1" thickBot="1">
      <c r="D1945" s="216" t="s">
        <v>87</v>
      </c>
      <c r="E1945" s="217"/>
      <c r="F1945" s="218" t="s">
        <v>88</v>
      </c>
      <c r="G1945" s="219"/>
      <c r="H1945" s="207"/>
      <c r="I1945" s="216" t="s">
        <v>89</v>
      </c>
      <c r="J1945" s="217"/>
      <c r="K1945" s="218" t="s">
        <v>90</v>
      </c>
      <c r="L1945" s="219"/>
      <c r="N1945" s="208" t="s">
        <v>7</v>
      </c>
      <c r="O1945" s="209"/>
      <c r="P1945" s="210" t="s">
        <v>8</v>
      </c>
      <c r="Q1945" s="211"/>
      <c r="S1945" s="216" t="s">
        <v>91</v>
      </c>
      <c r="T1945" s="217"/>
      <c r="U1945" s="218" t="s">
        <v>92</v>
      </c>
      <c r="V1945" s="219"/>
      <c r="W1945" s="22"/>
      <c r="X1945" s="208" t="s">
        <v>93</v>
      </c>
      <c r="Y1945" s="209"/>
      <c r="Z1945" s="210" t="s">
        <v>94</v>
      </c>
      <c r="AA1945" s="211"/>
      <c r="AB1945" s="22"/>
      <c r="AC1945" s="216" t="s">
        <v>3</v>
      </c>
      <c r="AD1945" s="217"/>
      <c r="AE1945" s="218" t="s">
        <v>2</v>
      </c>
      <c r="AF1945" s="219"/>
      <c r="AG1945" s="22"/>
      <c r="AH1945" s="208" t="s">
        <v>95</v>
      </c>
      <c r="AI1945" s="209"/>
      <c r="AJ1945" s="210" t="s">
        <v>96</v>
      </c>
      <c r="AK1945" s="211"/>
      <c r="AL1945" s="22"/>
      <c r="AM1945" s="216" t="s">
        <v>97</v>
      </c>
      <c r="AN1945" s="217"/>
      <c r="AO1945" s="218" t="s">
        <v>98</v>
      </c>
      <c r="AP1945" s="219"/>
      <c r="AR1945" s="208" t="s">
        <v>99</v>
      </c>
      <c r="AS1945" s="209"/>
      <c r="AT1945" s="210" t="s">
        <v>100</v>
      </c>
      <c r="AU1945" s="211"/>
      <c r="AW1945" s="48" t="s">
        <v>10</v>
      </c>
      <c r="AY1945" s="139" t="s">
        <v>47</v>
      </c>
      <c r="AZ1945" s="13"/>
      <c r="BA1945" s="36"/>
      <c r="BB1945" s="36"/>
      <c r="BC1945" s="36"/>
      <c r="BD1945" s="36"/>
    </row>
    <row r="1946" spans="2:56" ht="18.600000000000001" customHeight="1" thickTop="1" thickBot="1">
      <c r="D1946" s="1">
        <v>0</v>
      </c>
      <c r="E1946" s="8">
        <f t="shared" ref="E1946" si="11258">$E$9*$B1943</f>
        <v>3.1509076</v>
      </c>
      <c r="F1946" s="2">
        <v>1</v>
      </c>
      <c r="G1946" s="8">
        <v>0</v>
      </c>
      <c r="I1946" s="1">
        <v>0</v>
      </c>
      <c r="J1946" s="9">
        <v>0</v>
      </c>
      <c r="K1946" s="2">
        <v>1</v>
      </c>
      <c r="L1946" s="8">
        <v>0</v>
      </c>
      <c r="N1946" s="1">
        <f t="shared" ref="N1946" si="11259">D1946*I1943+F1946*I1946-E1946*J1943-G1946*J1946</f>
        <v>0</v>
      </c>
      <c r="O1946" s="9">
        <f t="shared" ref="O1946" si="11260">(D1946*J1943+E1946*I1943+F1946*J1946+G1946*I1946)</f>
        <v>3.1509076</v>
      </c>
      <c r="P1946" s="2">
        <f t="shared" ref="P1946" si="11261">D1946*K1943+F1946*K1946-E1946*L1943-G1946*L1946</f>
        <v>3.0825027586490679</v>
      </c>
      <c r="Q1946" s="8">
        <f t="shared" ref="Q1946" si="11262">(D1946*L1943+E1946*K1943+F1946*L1946+G1946*K1946)</f>
        <v>0</v>
      </c>
      <c r="S1946" s="1">
        <v>0</v>
      </c>
      <c r="T1946" s="8">
        <f t="shared" ref="T1946" si="11263">$T$9*$B1943</f>
        <v>6.7236523999999998</v>
      </c>
      <c r="U1946" s="2">
        <v>1</v>
      </c>
      <c r="V1946" s="8">
        <v>0</v>
      </c>
      <c r="X1946" s="1">
        <f t="shared" ref="X1946" si="11264">N1946*S1943+P1946*S1946-O1946*T1943-Q1946*T1946</f>
        <v>0</v>
      </c>
      <c r="Y1946" s="9">
        <f t="shared" ref="Y1946" si="11265">(N1946*T1943+O1946*S1943+P1946*T1946+Q1946*S1946)</f>
        <v>23.876584671197424</v>
      </c>
      <c r="Z1946" s="2">
        <f t="shared" ref="Z1946" si="11266">N1946*U1943+P1946*U1946-O1946*V1943-Q1946*V1946</f>
        <v>3.0825027586490679</v>
      </c>
      <c r="AA1946" s="8">
        <f t="shared" ref="AA1946" si="11267">(N1946*V1943+O1946*U1943+P1946*V1946+Q1946*U1946)</f>
        <v>0</v>
      </c>
      <c r="AB1946" s="22"/>
      <c r="AC1946" s="1">
        <v>0</v>
      </c>
      <c r="AD1946" s="9">
        <v>0</v>
      </c>
      <c r="AE1946" s="2">
        <v>1</v>
      </c>
      <c r="AF1946" s="8">
        <v>0</v>
      </c>
      <c r="AH1946" s="1">
        <f t="shared" ref="AH1946" si="11268">X1946*AC1943+Z1946*AC1946-Y1946*AD1943-AA1946*AD1946</f>
        <v>0</v>
      </c>
      <c r="AI1946" s="9">
        <f t="shared" ref="AI1946" si="11269">(X1946*AD1943+Y1946*AC1943+Z1946*AD1946+AA1946*AC1946)</f>
        <v>23.876584671197424</v>
      </c>
      <c r="AJ1946" s="2">
        <f t="shared" ref="AJ1946" si="11270">X1946*AE1943+Z1946*AE1946-Y1946*AF1943-AA1946*AF1946</f>
        <v>-104.53968409598822</v>
      </c>
      <c r="AK1946" s="8">
        <f t="shared" ref="AK1946" si="11271">(X1946*AF1943+Y1946*AE1943+Z1946*AF1946+AA1946*AE1946)</f>
        <v>0</v>
      </c>
      <c r="AM1946" s="20">
        <f t="shared" ref="AM1946" si="11272">1/$AN$9</f>
        <v>1</v>
      </c>
      <c r="AN1946" s="27">
        <v>0</v>
      </c>
      <c r="AO1946" s="21">
        <v>1</v>
      </c>
      <c r="AP1946" s="26">
        <v>0</v>
      </c>
      <c r="AR1946" s="1">
        <f t="shared" ref="AR1946" si="11273">AH1946*AM1943+AJ1946*AM1946-AI1946*AN1943-AK1946*AN1946</f>
        <v>-104.53968409598822</v>
      </c>
      <c r="AS1946" s="9">
        <f t="shared" ref="AS1946" si="11274">(AH1946*AN1943+AI1946*AM1943+AJ1946*AN1946+AK1946*AM1946)</f>
        <v>23.876584671197424</v>
      </c>
      <c r="AT1946" s="2">
        <f t="shared" ref="AT1946" si="11275">AH1946*AO1943+AJ1946*AO1946-AI1946*AP1943-AK1946*AP1946</f>
        <v>-104.53968409598822</v>
      </c>
      <c r="AU1946" s="8">
        <f t="shared" ref="AU1946" si="11276">(AH1946*AP1943+AI1946*AO1943+AJ1946*AP1946+AK1946*AO1946)</f>
        <v>0</v>
      </c>
      <c r="AW1946" s="49">
        <f t="shared" ref="AW1946" si="11277">(180/PI())*ATAN(-1*(AS1943/AR1943))</f>
        <v>-77.156296975350884</v>
      </c>
      <c r="AY1946" s="140">
        <f t="shared" ref="AY1946" si="11278">20*LOG(((1-(10^(AW1943/20)^2)*(1-((1-AY1943)/(1+AY1943))^2))^0.5))</f>
        <v>-8.6924054505532733E-4</v>
      </c>
      <c r="AZ1946" s="13"/>
      <c r="BA1946" s="36"/>
      <c r="BB1946" s="36"/>
      <c r="BC1946" s="36"/>
      <c r="BD1946" s="36"/>
    </row>
    <row r="1947" spans="2:56" ht="18.600000000000001" customHeight="1">
      <c r="AY1947" s="37"/>
    </row>
    <row r="1948" spans="2:56" ht="18.600000000000001" customHeight="1" thickBot="1">
      <c r="D1948" s="22" t="s">
        <v>60</v>
      </c>
      <c r="E1948" s="22"/>
      <c r="F1948" s="22"/>
      <c r="G1948" s="22"/>
      <c r="H1948" s="22"/>
      <c r="I1948" s="22" t="s">
        <v>61</v>
      </c>
      <c r="J1948" s="22"/>
      <c r="K1948" s="22"/>
      <c r="L1948" s="22"/>
      <c r="M1948" s="23"/>
      <c r="N1948" s="23"/>
      <c r="O1948" s="28" t="s">
        <v>62</v>
      </c>
      <c r="P1948" s="23"/>
      <c r="Q1948" s="23"/>
      <c r="R1948" s="23"/>
      <c r="S1948" s="22"/>
      <c r="T1948" s="22" t="s">
        <v>63</v>
      </c>
      <c r="U1948" s="23"/>
      <c r="V1948" s="23"/>
      <c r="W1948" s="23"/>
      <c r="X1948" s="23"/>
      <c r="Y1948" s="28" t="s">
        <v>64</v>
      </c>
      <c r="Z1948" s="23"/>
      <c r="AA1948" s="23"/>
      <c r="AB1948" s="23"/>
      <c r="AC1948" s="28" t="s">
        <v>65</v>
      </c>
      <c r="AD1948" s="22"/>
      <c r="AE1948" s="22"/>
      <c r="AF1948" s="22"/>
      <c r="AG1948" s="22"/>
      <c r="AH1948" s="23"/>
      <c r="AI1948" s="28" t="s">
        <v>66</v>
      </c>
      <c r="AJ1948" s="23"/>
      <c r="AK1948" s="23"/>
      <c r="AL1948" s="22"/>
      <c r="AM1948" s="28" t="s">
        <v>67</v>
      </c>
      <c r="AN1948" s="22"/>
      <c r="AO1948" s="23"/>
      <c r="AP1948" s="23"/>
      <c r="AQ1948" s="23"/>
      <c r="AR1948" s="23"/>
      <c r="AS1948" s="28" t="s">
        <v>68</v>
      </c>
      <c r="AT1948" s="23"/>
      <c r="AU1948" s="23"/>
    </row>
    <row r="1949" spans="2:56" ht="18.600000000000001" customHeight="1" thickBot="1">
      <c r="B1949" s="11"/>
      <c r="D1949" s="212" t="s">
        <v>69</v>
      </c>
      <c r="E1949" s="213"/>
      <c r="F1949" s="214" t="s">
        <v>70</v>
      </c>
      <c r="G1949" s="215"/>
      <c r="H1949" s="207"/>
      <c r="I1949" s="212" t="s">
        <v>71</v>
      </c>
      <c r="J1949" s="213"/>
      <c r="K1949" s="214" t="s">
        <v>72</v>
      </c>
      <c r="L1949" s="215"/>
      <c r="M1949" s="23"/>
      <c r="N1949" s="208" t="s">
        <v>73</v>
      </c>
      <c r="O1949" s="209"/>
      <c r="P1949" s="210" t="s">
        <v>74</v>
      </c>
      <c r="Q1949" s="211"/>
      <c r="R1949" s="23"/>
      <c r="S1949" s="212" t="s">
        <v>75</v>
      </c>
      <c r="T1949" s="213"/>
      <c r="U1949" s="214" t="s">
        <v>76</v>
      </c>
      <c r="V1949" s="215"/>
      <c r="W1949" s="22"/>
      <c r="X1949" s="208" t="s">
        <v>77</v>
      </c>
      <c r="Y1949" s="209"/>
      <c r="Z1949" s="210" t="s">
        <v>78</v>
      </c>
      <c r="AA1949" s="211"/>
      <c r="AB1949" s="22"/>
      <c r="AC1949" s="212" t="s">
        <v>79</v>
      </c>
      <c r="AD1949" s="213"/>
      <c r="AE1949" s="214" t="s">
        <v>80</v>
      </c>
      <c r="AF1949" s="215"/>
      <c r="AG1949" s="22"/>
      <c r="AH1949" s="208" t="s">
        <v>81</v>
      </c>
      <c r="AI1949" s="209"/>
      <c r="AJ1949" s="210" t="s">
        <v>82</v>
      </c>
      <c r="AK1949" s="211"/>
      <c r="AL1949" s="22"/>
      <c r="AM1949" s="212" t="s">
        <v>83</v>
      </c>
      <c r="AN1949" s="213"/>
      <c r="AO1949" s="214" t="s">
        <v>84</v>
      </c>
      <c r="AP1949" s="215"/>
      <c r="AQ1949" s="23"/>
      <c r="AR1949" s="208" t="s">
        <v>85</v>
      </c>
      <c r="AS1949" s="209"/>
      <c r="AT1949" s="210" t="s">
        <v>86</v>
      </c>
      <c r="AU1949" s="211"/>
      <c r="AW1949" s="29" t="s">
        <v>4</v>
      </c>
      <c r="AY1949" s="136" t="s">
        <v>46</v>
      </c>
      <c r="AZ1949" s="13"/>
      <c r="BA1949" s="36"/>
      <c r="BB1949" s="36"/>
      <c r="BC1949" s="36"/>
      <c r="BD1949" s="36"/>
    </row>
    <row r="1950" spans="2:56" ht="18.600000000000001" customHeight="1" thickTop="1" thickBot="1">
      <c r="B1950" s="40">
        <v>5.58</v>
      </c>
      <c r="D1950" s="1">
        <v>1</v>
      </c>
      <c r="E1950" s="7">
        <v>0</v>
      </c>
      <c r="F1950" s="2">
        <v>0</v>
      </c>
      <c r="G1950" s="8">
        <v>0</v>
      </c>
      <c r="I1950" s="1">
        <v>1</v>
      </c>
      <c r="J1950" s="9">
        <v>0</v>
      </c>
      <c r="K1950" s="2">
        <v>0</v>
      </c>
      <c r="L1950" s="9">
        <f t="shared" ref="L1950" si="11279">IF(0=(1-$J$9*$K$9*$B1950^2),10^14,$B1950*$K$9/(1-$J$9*$K$9*$B1950^2))</f>
        <v>-0.65797288323284275</v>
      </c>
      <c r="N1950" s="1">
        <f t="shared" ref="N1950" si="11280">D1950*I1950+F1950*I1953-E1950*J1950-G1950*J1953</f>
        <v>1</v>
      </c>
      <c r="O1950" s="9">
        <f t="shared" ref="O1950" si="11281">(D1950*J1950+E1950*I1950+F1950*J1953+G1950*I1953)</f>
        <v>0</v>
      </c>
      <c r="P1950" s="2">
        <f t="shared" ref="P1950" si="11282">D1950*K1950+F1950*K1953-E1950*L1950-G1950*L1953</f>
        <v>0</v>
      </c>
      <c r="Q1950" s="8">
        <f t="shared" ref="Q1950" si="11283">(D1950*L1950+E1950*K1950+F1950*L1953+G1950*K1953)</f>
        <v>-0.65797288323284275</v>
      </c>
      <c r="S1950" s="1">
        <v>1</v>
      </c>
      <c r="T1950" s="7">
        <v>0</v>
      </c>
      <c r="U1950" s="2">
        <v>0</v>
      </c>
      <c r="V1950" s="8">
        <v>0</v>
      </c>
      <c r="X1950" s="1">
        <f t="shared" ref="X1950" si="11284">N1950*S1950+P1950*S1953-O1950*T1950-Q1950*T1953</f>
        <v>5.4398945560427157</v>
      </c>
      <c r="Y1950" s="9">
        <f t="shared" ref="Y1950" si="11285">(N1950*T1950+O1950*S1950+P1950*T1953+Q1950*S1953)</f>
        <v>0</v>
      </c>
      <c r="Z1950" s="2">
        <f t="shared" ref="Z1950" si="11286">N1950*U1950+P1950*U1953-O1950*V1950-Q1950*V1953</f>
        <v>0</v>
      </c>
      <c r="AA1950" s="8">
        <f t="shared" ref="AA1950" si="11287">(N1950*V1950+O1950*U1950+P1950*V1953+Q1950*U1953)</f>
        <v>-0.65797288323284275</v>
      </c>
      <c r="AB1950" s="22"/>
      <c r="AC1950" s="1">
        <v>1</v>
      </c>
      <c r="AD1950" s="9">
        <v>0</v>
      </c>
      <c r="AE1950" s="2">
        <v>0</v>
      </c>
      <c r="AF1950" s="9">
        <f t="shared" ref="AF1950" si="11288">$B1950*$AE$9</f>
        <v>4.5236502000000005</v>
      </c>
      <c r="AH1950" s="1">
        <f t="shared" ref="AH1950" si="11289">X1950*AC1950+Z1950*AC1953-Y1950*AD1950-AA1950*AD1953</f>
        <v>5.4398945560427157</v>
      </c>
      <c r="AI1950" s="9">
        <f t="shared" ref="AI1950" si="11290">(X1950*AD1950+Y1950*AC1950+Z1950*AD1953+AA1950*AC1953)</f>
        <v>0</v>
      </c>
      <c r="AJ1950" s="2">
        <f t="shared" ref="AJ1950" si="11291">X1950*AE1950+Z1950*AE1953-Y1950*AF1950-AA1950*AF1953</f>
        <v>0</v>
      </c>
      <c r="AK1950" s="8">
        <f t="shared" ref="AK1950" si="11292">(X1950*AF1950+Y1950*AE1950+Z1950*AF1953+AA1950*AE1953)</f>
        <v>23.950207213188701</v>
      </c>
      <c r="AM1950" s="18">
        <v>1</v>
      </c>
      <c r="AN1950" s="25">
        <v>0</v>
      </c>
      <c r="AO1950" s="14">
        <v>0</v>
      </c>
      <c r="AP1950" s="24">
        <v>0</v>
      </c>
      <c r="AR1950" s="1">
        <f t="shared" ref="AR1950" si="11293">AH1950*AM1950+AJ1950*AM1953-AI1950*AN1950-AK1950*AN1953</f>
        <v>5.4398945560427157</v>
      </c>
      <c r="AS1950" s="9">
        <f t="shared" ref="AS1950" si="11294">(AH1950*AN1950+AI1950*AM1950+AJ1950*AN1953+AK1950*AM1953)</f>
        <v>23.950207213188701</v>
      </c>
      <c r="AT1950" s="2">
        <f t="shared" ref="AT1950" si="11295">AH1950*AO1950+AJ1950*AO1953-AI1950*AP1950-AK1950*AP1953</f>
        <v>0</v>
      </c>
      <c r="AU1950" s="8">
        <f t="shared" ref="AU1950" si="11296">(AH1950*AP1950+AI1950*AO1950+AJ1950*AP1953+AK1950*AO1953)</f>
        <v>23.950207213188701</v>
      </c>
      <c r="AW1950" s="30">
        <f t="shared" ref="AW1950" si="11297">20*LOG(((1+$AN$9)/$AN$9)/((AR1950+AR1953)^2+(AS1950+AS1953)^2)^0.5)</f>
        <v>-34.863856181819969</v>
      </c>
      <c r="AY1950" s="137">
        <f t="shared" ref="AY1950" si="11298">((AR1950^2+AS1950^2)^0.5)/((AR1953^2+AS1953^2)^0.5)</f>
        <v>0.22751167926508142</v>
      </c>
      <c r="AZ1950" s="13"/>
      <c r="BA1950" s="36"/>
      <c r="BB1950" s="36"/>
      <c r="BC1950" s="36"/>
      <c r="BD1950" s="36"/>
    </row>
    <row r="1951" spans="2:56" ht="18.600000000000001" customHeight="1" thickBot="1">
      <c r="D1951" s="3"/>
      <c r="G1951" s="4"/>
      <c r="I1951" s="3"/>
      <c r="L1951" s="4"/>
      <c r="N1951" s="3"/>
      <c r="Q1951" s="4"/>
      <c r="S1951" s="3"/>
      <c r="V1951" s="4"/>
      <c r="X1951" s="3"/>
      <c r="AA1951" s="4"/>
      <c r="AC1951" s="3"/>
      <c r="AF1951" s="4"/>
      <c r="AH1951" s="3"/>
      <c r="AK1951" s="4"/>
      <c r="AM1951" s="18"/>
      <c r="AN1951" s="14"/>
      <c r="AO1951" s="14"/>
      <c r="AP1951" s="19"/>
      <c r="AR1951" s="3"/>
      <c r="AU1951" s="4"/>
      <c r="AY1951" s="138"/>
      <c r="AZ1951" s="13"/>
      <c r="BA1951" s="36"/>
      <c r="BB1951" s="36"/>
      <c r="BC1951" s="36"/>
      <c r="BD1951" s="36"/>
    </row>
    <row r="1952" spans="2:56" ht="18.600000000000001" customHeight="1" thickBot="1">
      <c r="D1952" s="216" t="s">
        <v>87</v>
      </c>
      <c r="E1952" s="217"/>
      <c r="F1952" s="218" t="s">
        <v>88</v>
      </c>
      <c r="G1952" s="219"/>
      <c r="H1952" s="207"/>
      <c r="I1952" s="216" t="s">
        <v>89</v>
      </c>
      <c r="J1952" s="217"/>
      <c r="K1952" s="218" t="s">
        <v>90</v>
      </c>
      <c r="L1952" s="219"/>
      <c r="N1952" s="208" t="s">
        <v>7</v>
      </c>
      <c r="O1952" s="209"/>
      <c r="P1952" s="210" t="s">
        <v>8</v>
      </c>
      <c r="Q1952" s="211"/>
      <c r="S1952" s="216" t="s">
        <v>91</v>
      </c>
      <c r="T1952" s="217"/>
      <c r="U1952" s="218" t="s">
        <v>92</v>
      </c>
      <c r="V1952" s="219"/>
      <c r="W1952" s="22"/>
      <c r="X1952" s="208" t="s">
        <v>93</v>
      </c>
      <c r="Y1952" s="209"/>
      <c r="Z1952" s="210" t="s">
        <v>94</v>
      </c>
      <c r="AA1952" s="211"/>
      <c r="AB1952" s="22"/>
      <c r="AC1952" s="216" t="s">
        <v>3</v>
      </c>
      <c r="AD1952" s="217"/>
      <c r="AE1952" s="218" t="s">
        <v>2</v>
      </c>
      <c r="AF1952" s="219"/>
      <c r="AG1952" s="22"/>
      <c r="AH1952" s="208" t="s">
        <v>95</v>
      </c>
      <c r="AI1952" s="209"/>
      <c r="AJ1952" s="210" t="s">
        <v>96</v>
      </c>
      <c r="AK1952" s="211"/>
      <c r="AL1952" s="22"/>
      <c r="AM1952" s="216" t="s">
        <v>97</v>
      </c>
      <c r="AN1952" s="217"/>
      <c r="AO1952" s="218" t="s">
        <v>98</v>
      </c>
      <c r="AP1952" s="219"/>
      <c r="AR1952" s="208" t="s">
        <v>99</v>
      </c>
      <c r="AS1952" s="209"/>
      <c r="AT1952" s="210" t="s">
        <v>100</v>
      </c>
      <c r="AU1952" s="211"/>
      <c r="AW1952" s="48" t="s">
        <v>10</v>
      </c>
      <c r="AY1952" s="139" t="s">
        <v>47</v>
      </c>
      <c r="AZ1952" s="13"/>
      <c r="BA1952" s="36"/>
      <c r="BB1952" s="36"/>
      <c r="BC1952" s="36"/>
      <c r="BD1952" s="36"/>
    </row>
    <row r="1953" spans="2:56" ht="18.600000000000001" customHeight="1" thickTop="1" thickBot="1">
      <c r="D1953" s="1">
        <v>0</v>
      </c>
      <c r="E1953" s="8">
        <f t="shared" ref="E1953" si="11299">$E$9*$B1950</f>
        <v>3.1622418000000003</v>
      </c>
      <c r="F1953" s="2">
        <v>1</v>
      </c>
      <c r="G1953" s="8">
        <v>0</v>
      </c>
      <c r="I1953" s="1">
        <v>0</v>
      </c>
      <c r="J1953" s="9">
        <v>0</v>
      </c>
      <c r="K1953" s="2">
        <v>1</v>
      </c>
      <c r="L1953" s="8">
        <v>0</v>
      </c>
      <c r="N1953" s="1">
        <f t="shared" ref="N1953" si="11300">D1953*I1950+F1953*I1953-E1953*J1950-G1953*J1953</f>
        <v>0</v>
      </c>
      <c r="O1953" s="9">
        <f t="shared" ref="O1953" si="11301">(D1953*J1950+E1953*I1950+F1953*J1953+G1953*I1953)</f>
        <v>3.1622418000000003</v>
      </c>
      <c r="P1953" s="2">
        <f t="shared" ref="P1953" si="11302">D1953*K1950+F1953*K1953-E1953*L1950-G1953*L1953</f>
        <v>3.0806693546254147</v>
      </c>
      <c r="Q1953" s="8">
        <f t="shared" ref="Q1953" si="11303">(D1953*L1950+E1953*K1950+F1953*L1953+G1953*K1953)</f>
        <v>0</v>
      </c>
      <c r="S1953" s="1">
        <v>0</v>
      </c>
      <c r="T1953" s="8">
        <f t="shared" ref="T1953" si="11304">$T$9*$B1950</f>
        <v>6.7478382000000003</v>
      </c>
      <c r="U1953" s="2">
        <v>1</v>
      </c>
      <c r="V1953" s="8">
        <v>0</v>
      </c>
      <c r="X1953" s="1">
        <f t="shared" ref="X1953" si="11305">N1953*S1950+P1953*S1953-O1953*T1950-Q1953*T1953</f>
        <v>0</v>
      </c>
      <c r="Y1953" s="9">
        <f t="shared" ref="Y1953" si="11306">(N1953*T1950+O1953*S1950+P1953*T1953+Q1953*S1953)</f>
        <v>23.950100152710721</v>
      </c>
      <c r="Z1953" s="2">
        <f t="shared" ref="Z1953" si="11307">N1953*U1950+P1953*U1953-O1953*V1950-Q1953*V1953</f>
        <v>3.0806693546254147</v>
      </c>
      <c r="AA1953" s="8">
        <f t="shared" ref="AA1953" si="11308">(N1953*V1950+O1953*U1950+P1953*V1953+Q1953*U1953)</f>
        <v>0</v>
      </c>
      <c r="AB1953" s="22"/>
      <c r="AC1953" s="1">
        <v>0</v>
      </c>
      <c r="AD1953" s="9">
        <v>0</v>
      </c>
      <c r="AE1953" s="2">
        <v>1</v>
      </c>
      <c r="AF1953" s="8">
        <v>0</v>
      </c>
      <c r="AH1953" s="1">
        <f t="shared" ref="AH1953" si="11309">X1953*AC1950+Z1953*AC1953-Y1953*AD1950-AA1953*AD1953</f>
        <v>0</v>
      </c>
      <c r="AI1953" s="9">
        <f t="shared" ref="AI1953" si="11310">(X1953*AD1950+Y1953*AC1950+Z1953*AD1953+AA1953*AC1953)</f>
        <v>23.950100152710721</v>
      </c>
      <c r="AJ1953" s="2">
        <f t="shared" ref="AJ1953" si="11311">X1953*AE1950+Z1953*AE1953-Y1953*AF1950-AA1953*AF1953</f>
        <v>-105.26120599120448</v>
      </c>
      <c r="AK1953" s="8">
        <f t="shared" ref="AK1953" si="11312">(X1953*AF1950+Y1953*AE1950+Z1953*AF1953+AA1953*AE1953)</f>
        <v>0</v>
      </c>
      <c r="AM1953" s="20">
        <f t="shared" ref="AM1953" si="11313">1/$AN$9</f>
        <v>1</v>
      </c>
      <c r="AN1953" s="27">
        <v>0</v>
      </c>
      <c r="AO1953" s="21">
        <v>1</v>
      </c>
      <c r="AP1953" s="26">
        <v>0</v>
      </c>
      <c r="AR1953" s="1">
        <f t="shared" ref="AR1953" si="11314">AH1953*AM1950+AJ1953*AM1953-AI1953*AN1950-AK1953*AN1953</f>
        <v>-105.26120599120448</v>
      </c>
      <c r="AS1953" s="9">
        <f t="shared" ref="AS1953" si="11315">(AH1953*AN1950+AI1953*AM1950+AJ1953*AN1953+AK1953*AM1953)</f>
        <v>23.950100152710721</v>
      </c>
      <c r="AT1953" s="2">
        <f t="shared" ref="AT1953" si="11316">AH1953*AO1950+AJ1953*AO1953-AI1953*AP1950-AK1953*AP1953</f>
        <v>-105.26120599120448</v>
      </c>
      <c r="AU1953" s="8">
        <f t="shared" ref="AU1953" si="11317">(AH1953*AP1950+AI1953*AO1950+AJ1953*AP1953+AK1953*AO1953)</f>
        <v>0</v>
      </c>
      <c r="AW1953" s="49">
        <f t="shared" ref="AW1953" si="11318">(180/PI())*ATAN(-1*(AS1950/AR1950))</f>
        <v>-77.203319116142225</v>
      </c>
      <c r="AY1953" s="140">
        <f t="shared" ref="AY1953" si="11319">20*LOG(((1-(10^(AW1950/20)^2)*(1-((1-AY1950)/(1+AY1950))^2))^0.5))</f>
        <v>-8.5596087076968337E-4</v>
      </c>
      <c r="AZ1953" s="13"/>
      <c r="BA1953" s="36"/>
      <c r="BB1953" s="36"/>
      <c r="BC1953" s="36"/>
      <c r="BD1953" s="36"/>
    </row>
    <row r="1954" spans="2:56" ht="18.600000000000001" customHeight="1">
      <c r="AY1954" s="37"/>
    </row>
    <row r="1955" spans="2:56" ht="18.600000000000001" customHeight="1" thickBot="1">
      <c r="D1955" s="22" t="s">
        <v>60</v>
      </c>
      <c r="E1955" s="22"/>
      <c r="F1955" s="22"/>
      <c r="G1955" s="22"/>
      <c r="H1955" s="22"/>
      <c r="I1955" s="22" t="s">
        <v>61</v>
      </c>
      <c r="J1955" s="22"/>
      <c r="K1955" s="22"/>
      <c r="L1955" s="22"/>
      <c r="M1955" s="23"/>
      <c r="N1955" s="23"/>
      <c r="O1955" s="28" t="s">
        <v>62</v>
      </c>
      <c r="P1955" s="23"/>
      <c r="Q1955" s="23"/>
      <c r="R1955" s="23"/>
      <c r="S1955" s="22"/>
      <c r="T1955" s="22" t="s">
        <v>63</v>
      </c>
      <c r="U1955" s="23"/>
      <c r="V1955" s="23"/>
      <c r="W1955" s="23"/>
      <c r="X1955" s="23"/>
      <c r="Y1955" s="28" t="s">
        <v>64</v>
      </c>
      <c r="Z1955" s="23"/>
      <c r="AA1955" s="23"/>
      <c r="AB1955" s="23"/>
      <c r="AC1955" s="28" t="s">
        <v>65</v>
      </c>
      <c r="AD1955" s="22"/>
      <c r="AE1955" s="22"/>
      <c r="AF1955" s="22"/>
      <c r="AG1955" s="22"/>
      <c r="AH1955" s="23"/>
      <c r="AI1955" s="28" t="s">
        <v>66</v>
      </c>
      <c r="AJ1955" s="23"/>
      <c r="AK1955" s="23"/>
      <c r="AL1955" s="22"/>
      <c r="AM1955" s="28" t="s">
        <v>67</v>
      </c>
      <c r="AN1955" s="22"/>
      <c r="AO1955" s="23"/>
      <c r="AP1955" s="23"/>
      <c r="AQ1955" s="23"/>
      <c r="AR1955" s="23"/>
      <c r="AS1955" s="28" t="s">
        <v>68</v>
      </c>
      <c r="AT1955" s="23"/>
      <c r="AU1955" s="23"/>
    </row>
    <row r="1956" spans="2:56" ht="18.600000000000001" customHeight="1" thickBot="1">
      <c r="B1956" s="11"/>
      <c r="D1956" s="212" t="s">
        <v>69</v>
      </c>
      <c r="E1956" s="213"/>
      <c r="F1956" s="214" t="s">
        <v>70</v>
      </c>
      <c r="G1956" s="215"/>
      <c r="H1956" s="207"/>
      <c r="I1956" s="212" t="s">
        <v>71</v>
      </c>
      <c r="J1956" s="213"/>
      <c r="K1956" s="214" t="s">
        <v>72</v>
      </c>
      <c r="L1956" s="215"/>
      <c r="M1956" s="23"/>
      <c r="N1956" s="208" t="s">
        <v>73</v>
      </c>
      <c r="O1956" s="209"/>
      <c r="P1956" s="210" t="s">
        <v>74</v>
      </c>
      <c r="Q1956" s="211"/>
      <c r="R1956" s="23"/>
      <c r="S1956" s="212" t="s">
        <v>75</v>
      </c>
      <c r="T1956" s="213"/>
      <c r="U1956" s="214" t="s">
        <v>76</v>
      </c>
      <c r="V1956" s="215"/>
      <c r="W1956" s="22"/>
      <c r="X1956" s="208" t="s">
        <v>77</v>
      </c>
      <c r="Y1956" s="209"/>
      <c r="Z1956" s="210" t="s">
        <v>78</v>
      </c>
      <c r="AA1956" s="211"/>
      <c r="AB1956" s="22"/>
      <c r="AC1956" s="212" t="s">
        <v>79</v>
      </c>
      <c r="AD1956" s="213"/>
      <c r="AE1956" s="214" t="s">
        <v>80</v>
      </c>
      <c r="AF1956" s="215"/>
      <c r="AG1956" s="22"/>
      <c r="AH1956" s="208" t="s">
        <v>81</v>
      </c>
      <c r="AI1956" s="209"/>
      <c r="AJ1956" s="210" t="s">
        <v>82</v>
      </c>
      <c r="AK1956" s="211"/>
      <c r="AL1956" s="22"/>
      <c r="AM1956" s="212" t="s">
        <v>83</v>
      </c>
      <c r="AN1956" s="213"/>
      <c r="AO1956" s="214" t="s">
        <v>84</v>
      </c>
      <c r="AP1956" s="215"/>
      <c r="AQ1956" s="23"/>
      <c r="AR1956" s="208" t="s">
        <v>85</v>
      </c>
      <c r="AS1956" s="209"/>
      <c r="AT1956" s="210" t="s">
        <v>86</v>
      </c>
      <c r="AU1956" s="211"/>
      <c r="AW1956" s="29" t="s">
        <v>4</v>
      </c>
      <c r="AY1956" s="136" t="s">
        <v>46</v>
      </c>
      <c r="AZ1956" s="13"/>
      <c r="BA1956" s="36"/>
      <c r="BB1956" s="36"/>
      <c r="BC1956" s="36"/>
      <c r="BD1956" s="36"/>
    </row>
    <row r="1957" spans="2:56" ht="18.600000000000001" customHeight="1" thickTop="1" thickBot="1">
      <c r="B1957" s="40">
        <v>5.6</v>
      </c>
      <c r="D1957" s="1">
        <v>1</v>
      </c>
      <c r="E1957" s="7">
        <v>0</v>
      </c>
      <c r="F1957" s="2">
        <v>0</v>
      </c>
      <c r="G1957" s="8">
        <v>0</v>
      </c>
      <c r="I1957" s="1">
        <v>1</v>
      </c>
      <c r="J1957" s="9">
        <v>0</v>
      </c>
      <c r="K1957" s="2">
        <v>0</v>
      </c>
      <c r="L1957" s="9">
        <f t="shared" ref="L1957" si="11320">IF(0=(1-$J$9*$K$9*$B1957^2),10^14,$B1957*$K$9/(1-$J$9*$K$9*$B1957^2))</f>
        <v>-0.65505244965021414</v>
      </c>
      <c r="N1957" s="1">
        <f t="shared" ref="N1957" si="11321">D1957*I1957+F1957*I1960-E1957*J1957-G1957*J1960</f>
        <v>1</v>
      </c>
      <c r="O1957" s="9">
        <f t="shared" ref="O1957" si="11322">(D1957*J1957+E1957*I1957+F1957*J1960+G1957*I1960)</f>
        <v>0</v>
      </c>
      <c r="P1957" s="2">
        <f t="shared" ref="P1957" si="11323">D1957*K1957+F1957*K1960-E1957*L1957-G1957*L1960</f>
        <v>0</v>
      </c>
      <c r="Q1957" s="8">
        <f t="shared" ref="Q1957" si="11324">(D1957*L1957+E1957*K1957+F1957*L1960+G1957*K1960)</f>
        <v>-0.65505244965021414</v>
      </c>
      <c r="S1957" s="1">
        <v>1</v>
      </c>
      <c r="T1957" s="7">
        <v>0</v>
      </c>
      <c r="U1957" s="2">
        <v>0</v>
      </c>
      <c r="V1957" s="8">
        <v>0</v>
      </c>
      <c r="X1957" s="1">
        <f t="shared" ref="X1957" si="11325">N1957*S1957+P1957*S1960-O1957*T1957-Q1957*T1960</f>
        <v>5.4360309102900413</v>
      </c>
      <c r="Y1957" s="9">
        <f t="shared" ref="Y1957" si="11326">(N1957*T1957+O1957*S1957+P1957*T1960+Q1957*S1960)</f>
        <v>0</v>
      </c>
      <c r="Z1957" s="2">
        <f t="shared" ref="Z1957" si="11327">N1957*U1957+P1957*U1960-O1957*V1957-Q1957*V1960</f>
        <v>0</v>
      </c>
      <c r="AA1957" s="8">
        <f t="shared" ref="AA1957" si="11328">(N1957*V1957+O1957*U1957+P1957*V1960+Q1957*U1960)</f>
        <v>-0.65505244965021414</v>
      </c>
      <c r="AB1957" s="22"/>
      <c r="AC1957" s="1">
        <v>1</v>
      </c>
      <c r="AD1957" s="9">
        <v>0</v>
      </c>
      <c r="AE1957" s="2">
        <v>0</v>
      </c>
      <c r="AF1957" s="9">
        <f t="shared" ref="AF1957" si="11329">$B1957*$AE$9</f>
        <v>4.5398639999999997</v>
      </c>
      <c r="AH1957" s="1">
        <f t="shared" ref="AH1957" si="11330">X1957*AC1957+Z1957*AC1960-Y1957*AD1957-AA1957*AD1960</f>
        <v>5.4360309102900413</v>
      </c>
      <c r="AI1957" s="9">
        <f t="shared" ref="AI1957" si="11331">(X1957*AD1957+Y1957*AC1957+Z1957*AD1960+AA1957*AC1960)</f>
        <v>0</v>
      </c>
      <c r="AJ1957" s="2">
        <f t="shared" ref="AJ1957" si="11332">X1957*AE1957+Z1957*AE1960-Y1957*AF1957-AA1957*AF1960</f>
        <v>0</v>
      </c>
      <c r="AK1957" s="8">
        <f t="shared" ref="AK1957" si="11333">(X1957*AF1957+Y1957*AE1957+Z1957*AF1960+AA1957*AE1960)</f>
        <v>24.023788582862771</v>
      </c>
      <c r="AM1957" s="18">
        <v>1</v>
      </c>
      <c r="AN1957" s="25">
        <v>0</v>
      </c>
      <c r="AO1957" s="14">
        <v>0</v>
      </c>
      <c r="AP1957" s="24">
        <v>0</v>
      </c>
      <c r="AR1957" s="1">
        <f t="shared" ref="AR1957" si="11334">AH1957*AM1957+AJ1957*AM1960-AI1957*AN1957-AK1957*AN1960</f>
        <v>5.4360309102900413</v>
      </c>
      <c r="AS1957" s="9">
        <f t="shared" ref="AS1957" si="11335">(AH1957*AN1957+AI1957*AM1957+AJ1957*AN1960+AK1957*AM1960)</f>
        <v>24.023788582862771</v>
      </c>
      <c r="AT1957" s="2">
        <f t="shared" ref="AT1957" si="11336">AH1957*AO1957+AJ1957*AO1960-AI1957*AP1957-AK1957*AP1960</f>
        <v>0</v>
      </c>
      <c r="AU1957" s="8">
        <f t="shared" ref="AU1957" si="11337">(AH1957*AP1957+AI1957*AO1957+AJ1957*AP1960+AK1957*AO1960)</f>
        <v>24.023788582862771</v>
      </c>
      <c r="AW1957" s="30">
        <f t="shared" ref="AW1957" si="11338">20*LOG(((1+$AN$9)/$AN$9)/((AR1957+AR1960)^2+(AS1957+AS1960)^2)^0.5)</f>
        <v>-34.920172753154809</v>
      </c>
      <c r="AY1957" s="137">
        <f t="shared" ref="AY1957" si="11339">((AR1957^2+AS1957^2)^0.5)/((AR1960^2+AS1960^2)^0.5)</f>
        <v>0.22665158660830279</v>
      </c>
      <c r="AZ1957" s="13"/>
      <c r="BA1957" s="36"/>
      <c r="BB1957" s="36"/>
      <c r="BC1957" s="36"/>
      <c r="BD1957" s="36"/>
    </row>
    <row r="1958" spans="2:56" ht="18.600000000000001" customHeight="1" thickBot="1">
      <c r="D1958" s="3"/>
      <c r="G1958" s="4"/>
      <c r="I1958" s="3"/>
      <c r="L1958" s="4"/>
      <c r="N1958" s="3"/>
      <c r="Q1958" s="4"/>
      <c r="S1958" s="3"/>
      <c r="V1958" s="4"/>
      <c r="X1958" s="3"/>
      <c r="AA1958" s="4"/>
      <c r="AC1958" s="3"/>
      <c r="AF1958" s="4"/>
      <c r="AH1958" s="3"/>
      <c r="AK1958" s="4"/>
      <c r="AM1958" s="18"/>
      <c r="AN1958" s="14"/>
      <c r="AO1958" s="14"/>
      <c r="AP1958" s="19"/>
      <c r="AR1958" s="3"/>
      <c r="AU1958" s="4"/>
      <c r="AY1958" s="138"/>
      <c r="AZ1958" s="13"/>
      <c r="BA1958" s="36"/>
      <c r="BB1958" s="36"/>
      <c r="BC1958" s="36"/>
      <c r="BD1958" s="36"/>
    </row>
    <row r="1959" spans="2:56" ht="18.600000000000001" customHeight="1" thickBot="1">
      <c r="D1959" s="216" t="s">
        <v>87</v>
      </c>
      <c r="E1959" s="217"/>
      <c r="F1959" s="218" t="s">
        <v>88</v>
      </c>
      <c r="G1959" s="219"/>
      <c r="H1959" s="207"/>
      <c r="I1959" s="216" t="s">
        <v>89</v>
      </c>
      <c r="J1959" s="217"/>
      <c r="K1959" s="218" t="s">
        <v>90</v>
      </c>
      <c r="L1959" s="219"/>
      <c r="N1959" s="208" t="s">
        <v>7</v>
      </c>
      <c r="O1959" s="209"/>
      <c r="P1959" s="210" t="s">
        <v>8</v>
      </c>
      <c r="Q1959" s="211"/>
      <c r="S1959" s="216" t="s">
        <v>91</v>
      </c>
      <c r="T1959" s="217"/>
      <c r="U1959" s="218" t="s">
        <v>92</v>
      </c>
      <c r="V1959" s="219"/>
      <c r="W1959" s="22"/>
      <c r="X1959" s="208" t="s">
        <v>93</v>
      </c>
      <c r="Y1959" s="209"/>
      <c r="Z1959" s="210" t="s">
        <v>94</v>
      </c>
      <c r="AA1959" s="211"/>
      <c r="AB1959" s="22"/>
      <c r="AC1959" s="216" t="s">
        <v>3</v>
      </c>
      <c r="AD1959" s="217"/>
      <c r="AE1959" s="218" t="s">
        <v>2</v>
      </c>
      <c r="AF1959" s="219"/>
      <c r="AG1959" s="22"/>
      <c r="AH1959" s="208" t="s">
        <v>95</v>
      </c>
      <c r="AI1959" s="209"/>
      <c r="AJ1959" s="210" t="s">
        <v>96</v>
      </c>
      <c r="AK1959" s="211"/>
      <c r="AL1959" s="22"/>
      <c r="AM1959" s="216" t="s">
        <v>97</v>
      </c>
      <c r="AN1959" s="217"/>
      <c r="AO1959" s="218" t="s">
        <v>98</v>
      </c>
      <c r="AP1959" s="219"/>
      <c r="AR1959" s="208" t="s">
        <v>99</v>
      </c>
      <c r="AS1959" s="209"/>
      <c r="AT1959" s="210" t="s">
        <v>100</v>
      </c>
      <c r="AU1959" s="211"/>
      <c r="AW1959" s="48" t="s">
        <v>10</v>
      </c>
      <c r="AY1959" s="139" t="s">
        <v>47</v>
      </c>
      <c r="AZ1959" s="13"/>
      <c r="BA1959" s="36"/>
      <c r="BB1959" s="36"/>
      <c r="BC1959" s="36"/>
      <c r="BD1959" s="36"/>
    </row>
    <row r="1960" spans="2:56" ht="18.600000000000001" customHeight="1" thickTop="1" thickBot="1">
      <c r="D1960" s="1">
        <v>0</v>
      </c>
      <c r="E1960" s="8">
        <f t="shared" ref="E1960" si="11340">$E$9*$B1957</f>
        <v>3.1735760000000002</v>
      </c>
      <c r="F1960" s="2">
        <v>1</v>
      </c>
      <c r="G1960" s="8">
        <v>0</v>
      </c>
      <c r="I1960" s="1">
        <v>0</v>
      </c>
      <c r="J1960" s="9">
        <v>0</v>
      </c>
      <c r="K1960" s="2">
        <v>1</v>
      </c>
      <c r="L1960" s="8">
        <v>0</v>
      </c>
      <c r="N1960" s="1">
        <f t="shared" ref="N1960" si="11341">D1960*I1957+F1960*I1960-E1960*J1957-G1960*J1960</f>
        <v>0</v>
      </c>
      <c r="O1960" s="9">
        <f t="shared" ref="O1960" si="11342">(D1960*J1957+E1960*I1957+F1960*J1960+G1960*I1960)</f>
        <v>3.1735760000000002</v>
      </c>
      <c r="P1960" s="2">
        <f t="shared" ref="P1960" si="11343">D1960*K1957+F1960*K1960-E1960*L1957-G1960*L1960</f>
        <v>3.0788587329511281</v>
      </c>
      <c r="Q1960" s="8">
        <f t="shared" ref="Q1960" si="11344">(D1960*L1957+E1960*K1957+F1960*L1960+G1960*K1960)</f>
        <v>0</v>
      </c>
      <c r="S1960" s="1">
        <v>0</v>
      </c>
      <c r="T1960" s="8">
        <f t="shared" ref="T1960" si="11345">$T$9*$B1957</f>
        <v>6.7720239999999992</v>
      </c>
      <c r="U1960" s="2">
        <v>1</v>
      </c>
      <c r="V1960" s="8">
        <v>0</v>
      </c>
      <c r="X1960" s="1">
        <f t="shared" ref="X1960" si="11346">N1960*S1957+P1960*S1960-O1960*T1957-Q1960*T1960</f>
        <v>0</v>
      </c>
      <c r="Y1960" s="9">
        <f t="shared" ref="Y1960" si="11347">(N1960*T1957+O1960*S1957+P1960*T1960+Q1960*S1960)</f>
        <v>24.02368123215463</v>
      </c>
      <c r="Z1960" s="2">
        <f t="shared" ref="Z1960" si="11348">N1960*U1957+P1960*U1960-O1960*V1957-Q1960*V1960</f>
        <v>3.0788587329511281</v>
      </c>
      <c r="AA1960" s="8">
        <f t="shared" ref="AA1960" si="11349">(N1960*V1957+O1960*U1957+P1960*V1960+Q1960*U1960)</f>
        <v>0</v>
      </c>
      <c r="AB1960" s="22"/>
      <c r="AC1960" s="1">
        <v>0</v>
      </c>
      <c r="AD1960" s="9">
        <v>0</v>
      </c>
      <c r="AE1960" s="2">
        <v>1</v>
      </c>
      <c r="AF1960" s="8">
        <v>0</v>
      </c>
      <c r="AH1960" s="1">
        <f t="shared" ref="AH1960" si="11350">X1960*AC1957+Z1960*AC1960-Y1960*AD1957-AA1960*AD1960</f>
        <v>0</v>
      </c>
      <c r="AI1960" s="9">
        <f t="shared" ref="AI1960" si="11351">(X1960*AD1957+Y1960*AC1957+Z1960*AD1960+AA1960*AC1960)</f>
        <v>24.02368123215463</v>
      </c>
      <c r="AJ1960" s="2">
        <f t="shared" ref="AJ1960" si="11352">X1960*AE1957+Z1960*AE1960-Y1960*AF1957-AA1960*AF1960</f>
        <v>-105.9853868403833</v>
      </c>
      <c r="AK1960" s="8">
        <f t="shared" ref="AK1960" si="11353">(X1960*AF1957+Y1960*AE1957+Z1960*AF1960+AA1960*AE1960)</f>
        <v>0</v>
      </c>
      <c r="AM1960" s="20">
        <f t="shared" ref="AM1960" si="11354">1/$AN$9</f>
        <v>1</v>
      </c>
      <c r="AN1960" s="27">
        <v>0</v>
      </c>
      <c r="AO1960" s="21">
        <v>1</v>
      </c>
      <c r="AP1960" s="26">
        <v>0</v>
      </c>
      <c r="AR1960" s="1">
        <f t="shared" ref="AR1960" si="11355">AH1960*AM1957+AJ1960*AM1960-AI1960*AN1957-AK1960*AN1960</f>
        <v>-105.9853868403833</v>
      </c>
      <c r="AS1960" s="9">
        <f t="shared" ref="AS1960" si="11356">(AH1960*AN1957+AI1960*AM1957+AJ1960*AN1960+AK1960*AM1960)</f>
        <v>24.02368123215463</v>
      </c>
      <c r="AT1960" s="2">
        <f t="shared" ref="AT1960" si="11357">AH1960*AO1957+AJ1960*AO1960-AI1960*AP1957-AK1960*AP1960</f>
        <v>-105.9853868403833</v>
      </c>
      <c r="AU1960" s="8">
        <f t="shared" ref="AU1960" si="11358">(AH1960*AP1957+AI1960*AO1957+AJ1960*AP1960+AK1960*AO1960)</f>
        <v>0</v>
      </c>
      <c r="AW1960" s="49">
        <f t="shared" ref="AW1960" si="11359">(180/PI())*ATAN(-1*(AS1957/AR1957))</f>
        <v>-77.249994224950242</v>
      </c>
      <c r="AY1960" s="140">
        <f t="shared" ref="AY1960" si="11360">20*LOG(((1-(10^(AW1957/20)^2)*(1-((1-AY1957)/(1+AY1957))^2))^0.5))</f>
        <v>-8.429183071517885E-4</v>
      </c>
      <c r="AZ1960" s="13"/>
      <c r="BA1960" s="36"/>
      <c r="BB1960" s="36"/>
      <c r="BC1960" s="36"/>
      <c r="BD1960" s="36"/>
    </row>
    <row r="1961" spans="2:56" ht="18.600000000000001" customHeight="1">
      <c r="AY1961" s="37"/>
    </row>
    <row r="1962" spans="2:56" ht="18.600000000000001" customHeight="1" thickBot="1">
      <c r="D1962" s="22" t="s">
        <v>60</v>
      </c>
      <c r="E1962" s="22"/>
      <c r="F1962" s="22"/>
      <c r="G1962" s="22"/>
      <c r="H1962" s="22"/>
      <c r="I1962" s="22" t="s">
        <v>61</v>
      </c>
      <c r="J1962" s="22"/>
      <c r="K1962" s="22"/>
      <c r="L1962" s="22"/>
      <c r="M1962" s="23"/>
      <c r="N1962" s="23"/>
      <c r="O1962" s="28" t="s">
        <v>62</v>
      </c>
      <c r="P1962" s="23"/>
      <c r="Q1962" s="23"/>
      <c r="R1962" s="23"/>
      <c r="S1962" s="22"/>
      <c r="T1962" s="22" t="s">
        <v>63</v>
      </c>
      <c r="U1962" s="23"/>
      <c r="V1962" s="23"/>
      <c r="W1962" s="23"/>
      <c r="X1962" s="23"/>
      <c r="Y1962" s="28" t="s">
        <v>64</v>
      </c>
      <c r="Z1962" s="23"/>
      <c r="AA1962" s="23"/>
      <c r="AB1962" s="23"/>
      <c r="AC1962" s="28" t="s">
        <v>65</v>
      </c>
      <c r="AD1962" s="22"/>
      <c r="AE1962" s="22"/>
      <c r="AF1962" s="22"/>
      <c r="AG1962" s="22"/>
      <c r="AH1962" s="23"/>
      <c r="AI1962" s="28" t="s">
        <v>66</v>
      </c>
      <c r="AJ1962" s="23"/>
      <c r="AK1962" s="23"/>
      <c r="AL1962" s="22"/>
      <c r="AM1962" s="28" t="s">
        <v>67</v>
      </c>
      <c r="AN1962" s="22"/>
      <c r="AO1962" s="23"/>
      <c r="AP1962" s="23"/>
      <c r="AQ1962" s="23"/>
      <c r="AR1962" s="23"/>
      <c r="AS1962" s="28" t="s">
        <v>68</v>
      </c>
      <c r="AT1962" s="23"/>
      <c r="AU1962" s="23"/>
    </row>
    <row r="1963" spans="2:56" ht="18.600000000000001" customHeight="1" thickBot="1">
      <c r="B1963" s="11"/>
      <c r="D1963" s="212" t="s">
        <v>69</v>
      </c>
      <c r="E1963" s="213"/>
      <c r="F1963" s="214" t="s">
        <v>70</v>
      </c>
      <c r="G1963" s="215"/>
      <c r="H1963" s="207"/>
      <c r="I1963" s="212" t="s">
        <v>71</v>
      </c>
      <c r="J1963" s="213"/>
      <c r="K1963" s="214" t="s">
        <v>72</v>
      </c>
      <c r="L1963" s="215"/>
      <c r="M1963" s="23"/>
      <c r="N1963" s="208" t="s">
        <v>73</v>
      </c>
      <c r="O1963" s="209"/>
      <c r="P1963" s="210" t="s">
        <v>74</v>
      </c>
      <c r="Q1963" s="211"/>
      <c r="R1963" s="23"/>
      <c r="S1963" s="212" t="s">
        <v>75</v>
      </c>
      <c r="T1963" s="213"/>
      <c r="U1963" s="214" t="s">
        <v>76</v>
      </c>
      <c r="V1963" s="215"/>
      <c r="W1963" s="22"/>
      <c r="X1963" s="208" t="s">
        <v>77</v>
      </c>
      <c r="Y1963" s="209"/>
      <c r="Z1963" s="210" t="s">
        <v>78</v>
      </c>
      <c r="AA1963" s="211"/>
      <c r="AB1963" s="22"/>
      <c r="AC1963" s="212" t="s">
        <v>79</v>
      </c>
      <c r="AD1963" s="213"/>
      <c r="AE1963" s="214" t="s">
        <v>80</v>
      </c>
      <c r="AF1963" s="215"/>
      <c r="AG1963" s="22"/>
      <c r="AH1963" s="208" t="s">
        <v>81</v>
      </c>
      <c r="AI1963" s="209"/>
      <c r="AJ1963" s="210" t="s">
        <v>82</v>
      </c>
      <c r="AK1963" s="211"/>
      <c r="AL1963" s="22"/>
      <c r="AM1963" s="212" t="s">
        <v>83</v>
      </c>
      <c r="AN1963" s="213"/>
      <c r="AO1963" s="214" t="s">
        <v>84</v>
      </c>
      <c r="AP1963" s="215"/>
      <c r="AQ1963" s="23"/>
      <c r="AR1963" s="208" t="s">
        <v>85</v>
      </c>
      <c r="AS1963" s="209"/>
      <c r="AT1963" s="210" t="s">
        <v>86</v>
      </c>
      <c r="AU1963" s="211"/>
      <c r="AW1963" s="29" t="s">
        <v>4</v>
      </c>
      <c r="AY1963" s="136" t="s">
        <v>46</v>
      </c>
      <c r="AZ1963" s="13"/>
      <c r="BA1963" s="36"/>
      <c r="BB1963" s="36"/>
      <c r="BC1963" s="36"/>
      <c r="BD1963" s="36"/>
    </row>
    <row r="1964" spans="2:56" ht="18.600000000000001" customHeight="1" thickTop="1" thickBot="1">
      <c r="B1964" s="40">
        <v>5.62</v>
      </c>
      <c r="D1964" s="1">
        <v>1</v>
      </c>
      <c r="E1964" s="7">
        <v>0</v>
      </c>
      <c r="F1964" s="2">
        <v>0</v>
      </c>
      <c r="G1964" s="8">
        <v>0</v>
      </c>
      <c r="I1964" s="1">
        <v>1</v>
      </c>
      <c r="J1964" s="9">
        <v>0</v>
      </c>
      <c r="K1964" s="2">
        <v>0</v>
      </c>
      <c r="L1964" s="9">
        <f t="shared" ref="L1964" si="11361">IF(0=(1-$J$9*$K$9*$B1964^2),10^14,$B1964*$K$9/(1-$J$9*$K$9*$B1964^2))</f>
        <v>-0.6521598334935147</v>
      </c>
      <c r="N1964" s="1">
        <f t="shared" ref="N1964" si="11362">D1964*I1964+F1964*I1967-E1964*J1964-G1964*J1967</f>
        <v>1</v>
      </c>
      <c r="O1964" s="9">
        <f t="shared" ref="O1964" si="11363">(D1964*J1964+E1964*I1964+F1964*J1967+G1964*I1967)</f>
        <v>0</v>
      </c>
      <c r="P1964" s="2">
        <f t="shared" ref="P1964" si="11364">D1964*K1964+F1964*K1967-E1964*L1964-G1964*L1967</f>
        <v>0</v>
      </c>
      <c r="Q1964" s="8">
        <f t="shared" ref="Q1964" si="11365">(D1964*L1964+E1964*K1964+F1964*L1967+G1964*K1967)</f>
        <v>-0.6521598334935147</v>
      </c>
      <c r="S1964" s="1">
        <v>1</v>
      </c>
      <c r="T1964" s="7">
        <v>0</v>
      </c>
      <c r="U1964" s="2">
        <v>0</v>
      </c>
      <c r="V1964" s="8">
        <v>0</v>
      </c>
      <c r="X1964" s="1">
        <f t="shared" ref="X1964" si="11366">N1964*S1964+P1964*S1967-O1964*T1964-Q1964*T1967</f>
        <v>5.4322150515549925</v>
      </c>
      <c r="Y1964" s="9">
        <f t="shared" ref="Y1964" si="11367">(N1964*T1964+O1964*S1964+P1964*T1967+Q1964*S1967)</f>
        <v>0</v>
      </c>
      <c r="Z1964" s="2">
        <f t="shared" ref="Z1964" si="11368">N1964*U1964+P1964*U1967-O1964*V1964-Q1964*V1967</f>
        <v>0</v>
      </c>
      <c r="AA1964" s="8">
        <f t="shared" ref="AA1964" si="11369">(N1964*V1964+O1964*U1964+P1964*V1967+Q1964*U1967)</f>
        <v>-0.6521598334935147</v>
      </c>
      <c r="AB1964" s="22"/>
      <c r="AC1964" s="1">
        <v>1</v>
      </c>
      <c r="AD1964" s="9">
        <v>0</v>
      </c>
      <c r="AE1964" s="2">
        <v>0</v>
      </c>
      <c r="AF1964" s="9">
        <f t="shared" ref="AF1964" si="11370">$B1964*$AE$9</f>
        <v>4.5560778000000006</v>
      </c>
      <c r="AH1964" s="1">
        <f t="shared" ref="AH1964" si="11371">X1964*AC1964+Z1964*AC1967-Y1964*AD1964-AA1964*AD1967</f>
        <v>5.4322150515549925</v>
      </c>
      <c r="AI1964" s="9">
        <f t="shared" ref="AI1964" si="11372">(X1964*AD1964+Y1964*AC1964+Z1964*AD1967+AA1964*AC1967)</f>
        <v>0</v>
      </c>
      <c r="AJ1964" s="2">
        <f t="shared" ref="AJ1964" si="11373">X1964*AE1964+Z1964*AE1967-Y1964*AF1964-AA1964*AF1967</f>
        <v>0</v>
      </c>
      <c r="AK1964" s="8">
        <f t="shared" ref="AK1964" si="11374">(X1964*AF1964+Y1964*AE1964+Z1964*AF1967+AA1964*AE1967)</f>
        <v>24.097434567722047</v>
      </c>
      <c r="AM1964" s="18">
        <v>1</v>
      </c>
      <c r="AN1964" s="25">
        <v>0</v>
      </c>
      <c r="AO1964" s="14">
        <v>0</v>
      </c>
      <c r="AP1964" s="24">
        <v>0</v>
      </c>
      <c r="AR1964" s="1">
        <f t="shared" ref="AR1964" si="11375">AH1964*AM1964+AJ1964*AM1967-AI1964*AN1964-AK1964*AN1967</f>
        <v>5.4322150515549925</v>
      </c>
      <c r="AS1964" s="9">
        <f t="shared" ref="AS1964" si="11376">(AH1964*AN1964+AI1964*AM1964+AJ1964*AN1967+AK1964*AM1967)</f>
        <v>24.097434567722047</v>
      </c>
      <c r="AT1964" s="2">
        <f t="shared" ref="AT1964" si="11377">AH1964*AO1964+AJ1964*AO1967-AI1964*AP1964-AK1964*AP1967</f>
        <v>0</v>
      </c>
      <c r="AU1964" s="8">
        <f t="shared" ref="AU1964" si="11378">(AH1964*AP1964+AI1964*AO1964+AJ1964*AP1967+AK1964*AO1967)</f>
        <v>24.097434567722047</v>
      </c>
      <c r="AW1964" s="30">
        <f t="shared" ref="AW1964" si="11379">20*LOG(((1+$AN$9)/$AN$9)/((AR1964+AR1967)^2+(AS1964+AS1967)^2)^0.5)</f>
        <v>-34.976336163167289</v>
      </c>
      <c r="AY1964" s="137">
        <f t="shared" ref="AY1964" si="11380">((AR1964^2+AS1964^2)^0.5)/((AR1967^2+AS1967^2)^0.5)</f>
        <v>0.22579814637219425</v>
      </c>
      <c r="AZ1964" s="13"/>
      <c r="BA1964" s="36"/>
      <c r="BB1964" s="36"/>
      <c r="BC1964" s="36"/>
      <c r="BD1964" s="36"/>
    </row>
    <row r="1965" spans="2:56" ht="18.600000000000001" customHeight="1" thickBot="1">
      <c r="D1965" s="3"/>
      <c r="G1965" s="4"/>
      <c r="I1965" s="3"/>
      <c r="L1965" s="4"/>
      <c r="N1965" s="3"/>
      <c r="Q1965" s="4"/>
      <c r="S1965" s="3"/>
      <c r="V1965" s="4"/>
      <c r="X1965" s="3"/>
      <c r="AA1965" s="4"/>
      <c r="AC1965" s="3"/>
      <c r="AF1965" s="4"/>
      <c r="AH1965" s="3"/>
      <c r="AK1965" s="4"/>
      <c r="AM1965" s="18"/>
      <c r="AN1965" s="14"/>
      <c r="AO1965" s="14"/>
      <c r="AP1965" s="19"/>
      <c r="AR1965" s="3"/>
      <c r="AU1965" s="4"/>
      <c r="AY1965" s="138"/>
      <c r="AZ1965" s="13"/>
      <c r="BA1965" s="36"/>
      <c r="BB1965" s="36"/>
      <c r="BC1965" s="36"/>
      <c r="BD1965" s="36"/>
    </row>
    <row r="1966" spans="2:56" ht="18.600000000000001" customHeight="1" thickBot="1">
      <c r="D1966" s="216" t="s">
        <v>87</v>
      </c>
      <c r="E1966" s="217"/>
      <c r="F1966" s="218" t="s">
        <v>88</v>
      </c>
      <c r="G1966" s="219"/>
      <c r="H1966" s="207"/>
      <c r="I1966" s="216" t="s">
        <v>89</v>
      </c>
      <c r="J1966" s="217"/>
      <c r="K1966" s="218" t="s">
        <v>90</v>
      </c>
      <c r="L1966" s="219"/>
      <c r="N1966" s="208" t="s">
        <v>7</v>
      </c>
      <c r="O1966" s="209"/>
      <c r="P1966" s="210" t="s">
        <v>8</v>
      </c>
      <c r="Q1966" s="211"/>
      <c r="S1966" s="216" t="s">
        <v>91</v>
      </c>
      <c r="T1966" s="217"/>
      <c r="U1966" s="218" t="s">
        <v>92</v>
      </c>
      <c r="V1966" s="219"/>
      <c r="W1966" s="22"/>
      <c r="X1966" s="208" t="s">
        <v>93</v>
      </c>
      <c r="Y1966" s="209"/>
      <c r="Z1966" s="210" t="s">
        <v>94</v>
      </c>
      <c r="AA1966" s="211"/>
      <c r="AB1966" s="22"/>
      <c r="AC1966" s="216" t="s">
        <v>3</v>
      </c>
      <c r="AD1966" s="217"/>
      <c r="AE1966" s="218" t="s">
        <v>2</v>
      </c>
      <c r="AF1966" s="219"/>
      <c r="AG1966" s="22"/>
      <c r="AH1966" s="208" t="s">
        <v>95</v>
      </c>
      <c r="AI1966" s="209"/>
      <c r="AJ1966" s="210" t="s">
        <v>96</v>
      </c>
      <c r="AK1966" s="211"/>
      <c r="AL1966" s="22"/>
      <c r="AM1966" s="216" t="s">
        <v>97</v>
      </c>
      <c r="AN1966" s="217"/>
      <c r="AO1966" s="218" t="s">
        <v>98</v>
      </c>
      <c r="AP1966" s="219"/>
      <c r="AR1966" s="208" t="s">
        <v>99</v>
      </c>
      <c r="AS1966" s="209"/>
      <c r="AT1966" s="210" t="s">
        <v>100</v>
      </c>
      <c r="AU1966" s="211"/>
      <c r="AW1966" s="48" t="s">
        <v>10</v>
      </c>
      <c r="AY1966" s="139" t="s">
        <v>47</v>
      </c>
      <c r="AZ1966" s="13"/>
      <c r="BA1966" s="36"/>
      <c r="BB1966" s="36"/>
      <c r="BC1966" s="36"/>
      <c r="BD1966" s="36"/>
    </row>
    <row r="1967" spans="2:56" ht="18.600000000000001" customHeight="1" thickTop="1" thickBot="1">
      <c r="D1967" s="1">
        <v>0</v>
      </c>
      <c r="E1967" s="8">
        <f t="shared" ref="E1967" si="11381">$E$9*$B1964</f>
        <v>3.1849102000000005</v>
      </c>
      <c r="F1967" s="2">
        <v>1</v>
      </c>
      <c r="G1967" s="8">
        <v>0</v>
      </c>
      <c r="I1967" s="1">
        <v>0</v>
      </c>
      <c r="J1967" s="9">
        <v>0</v>
      </c>
      <c r="K1967" s="2">
        <v>1</v>
      </c>
      <c r="L1967" s="8">
        <v>0</v>
      </c>
      <c r="N1967" s="1">
        <f t="shared" ref="N1967" si="11382">D1967*I1964+F1967*I1967-E1967*J1964-G1967*J1967</f>
        <v>0</v>
      </c>
      <c r="O1967" s="9">
        <f t="shared" ref="O1967" si="11383">(D1967*J1964+E1967*I1964+F1967*J1967+G1967*I1967)</f>
        <v>3.1849102000000005</v>
      </c>
      <c r="P1967" s="2">
        <f t="shared" ref="P1967" si="11384">D1967*K1964+F1967*K1967-E1967*L1964-G1967*L1967</f>
        <v>3.077070505723797</v>
      </c>
      <c r="Q1967" s="8">
        <f t="shared" ref="Q1967" si="11385">(D1967*L1964+E1967*K1964+F1967*L1967+G1967*K1967)</f>
        <v>0</v>
      </c>
      <c r="S1967" s="1">
        <v>0</v>
      </c>
      <c r="T1967" s="8">
        <f t="shared" ref="T1967" si="11386">$T$9*$B1964</f>
        <v>6.7962097999999997</v>
      </c>
      <c r="U1967" s="2">
        <v>1</v>
      </c>
      <c r="V1967" s="8">
        <v>0</v>
      </c>
      <c r="X1967" s="1">
        <f t="shared" ref="X1967" si="11387">N1967*S1964+P1967*S1967-O1967*T1964-Q1967*T1967</f>
        <v>0</v>
      </c>
      <c r="Y1967" s="9">
        <f t="shared" ref="Y1967" si="11388">(N1967*T1964+O1967*S1964+P1967*T1967+Q1967*S1967)</f>
        <v>24.097326926291025</v>
      </c>
      <c r="Z1967" s="2">
        <f t="shared" ref="Z1967" si="11389">N1967*U1964+P1967*U1967-O1967*V1964-Q1967*V1967</f>
        <v>3.077070505723797</v>
      </c>
      <c r="AA1967" s="8">
        <f t="shared" ref="AA1967" si="11390">(N1967*V1964+O1967*U1964+P1967*V1967+Q1967*U1967)</f>
        <v>0</v>
      </c>
      <c r="AB1967" s="22"/>
      <c r="AC1967" s="1">
        <v>0</v>
      </c>
      <c r="AD1967" s="9">
        <v>0</v>
      </c>
      <c r="AE1967" s="2">
        <v>1</v>
      </c>
      <c r="AF1967" s="8">
        <v>0</v>
      </c>
      <c r="AH1967" s="1">
        <f t="shared" ref="AH1967" si="11391">X1967*AC1964+Z1967*AC1967-Y1967*AD1964-AA1967*AD1967</f>
        <v>0</v>
      </c>
      <c r="AI1967" s="9">
        <f t="shared" ref="AI1967" si="11392">(X1967*AD1964+Y1967*AC1964+Z1967*AD1967+AA1967*AC1967)</f>
        <v>24.097326926291025</v>
      </c>
      <c r="AJ1967" s="2">
        <f t="shared" ref="AJ1967" si="11393">X1967*AE1964+Z1967*AE1967-Y1967*AF1964-AA1967*AF1967</f>
        <v>-106.71222574249299</v>
      </c>
      <c r="AK1967" s="8">
        <f t="shared" ref="AK1967" si="11394">(X1967*AF1964+Y1967*AE1964+Z1967*AF1967+AA1967*AE1967)</f>
        <v>0</v>
      </c>
      <c r="AM1967" s="20">
        <f t="shared" ref="AM1967" si="11395">1/$AN$9</f>
        <v>1</v>
      </c>
      <c r="AN1967" s="27">
        <v>0</v>
      </c>
      <c r="AO1967" s="21">
        <v>1</v>
      </c>
      <c r="AP1967" s="26">
        <v>0</v>
      </c>
      <c r="AR1967" s="1">
        <f t="shared" ref="AR1967" si="11396">AH1967*AM1964+AJ1967*AM1967-AI1967*AN1964-AK1967*AN1967</f>
        <v>-106.71222574249299</v>
      </c>
      <c r="AS1967" s="9">
        <f t="shared" ref="AS1967" si="11397">(AH1967*AN1964+AI1967*AM1964+AJ1967*AN1967+AK1967*AM1967)</f>
        <v>24.097326926291025</v>
      </c>
      <c r="AT1967" s="2">
        <f t="shared" ref="AT1967" si="11398">AH1967*AO1964+AJ1967*AO1967-AI1967*AP1964-AK1967*AP1967</f>
        <v>-106.71222574249299</v>
      </c>
      <c r="AU1967" s="8">
        <f t="shared" ref="AU1967" si="11399">(AH1967*AP1964+AI1967*AO1964+AJ1967*AP1967+AK1967*AO1967)</f>
        <v>0</v>
      </c>
      <c r="AW1967" s="49">
        <f t="shared" ref="AW1967" si="11400">(180/PI())*ATAN(-1*(AS1964/AR1964))</f>
        <v>-77.296326176309861</v>
      </c>
      <c r="AY1967" s="140">
        <f t="shared" ref="AY1967" si="11401">20*LOG(((1-(10^(AW1964/20)^2)*(1-((1-AY1964)/(1+AY1964))^2))^0.5))</f>
        <v>-8.3010808326064521E-4</v>
      </c>
      <c r="AZ1967" s="13"/>
      <c r="BA1967" s="36"/>
      <c r="BB1967" s="36"/>
      <c r="BC1967" s="36"/>
      <c r="BD1967" s="36"/>
    </row>
    <row r="1968" spans="2:56" ht="18.600000000000001" customHeight="1">
      <c r="AY1968" s="37"/>
    </row>
    <row r="1969" spans="2:56" ht="18.600000000000001" customHeight="1" thickBot="1">
      <c r="D1969" s="22" t="s">
        <v>60</v>
      </c>
      <c r="E1969" s="22"/>
      <c r="F1969" s="22"/>
      <c r="G1969" s="22"/>
      <c r="H1969" s="22"/>
      <c r="I1969" s="22" t="s">
        <v>61</v>
      </c>
      <c r="J1969" s="22"/>
      <c r="K1969" s="22"/>
      <c r="L1969" s="22"/>
      <c r="M1969" s="23"/>
      <c r="N1969" s="23"/>
      <c r="O1969" s="28" t="s">
        <v>62</v>
      </c>
      <c r="P1969" s="23"/>
      <c r="Q1969" s="23"/>
      <c r="R1969" s="23"/>
      <c r="S1969" s="22"/>
      <c r="T1969" s="22" t="s">
        <v>63</v>
      </c>
      <c r="U1969" s="23"/>
      <c r="V1969" s="23"/>
      <c r="W1969" s="23"/>
      <c r="X1969" s="23"/>
      <c r="Y1969" s="28" t="s">
        <v>64</v>
      </c>
      <c r="Z1969" s="23"/>
      <c r="AA1969" s="23"/>
      <c r="AB1969" s="23"/>
      <c r="AC1969" s="28" t="s">
        <v>65</v>
      </c>
      <c r="AD1969" s="22"/>
      <c r="AE1969" s="22"/>
      <c r="AF1969" s="22"/>
      <c r="AG1969" s="22"/>
      <c r="AH1969" s="23"/>
      <c r="AI1969" s="28" t="s">
        <v>66</v>
      </c>
      <c r="AJ1969" s="23"/>
      <c r="AK1969" s="23"/>
      <c r="AL1969" s="22"/>
      <c r="AM1969" s="28" t="s">
        <v>67</v>
      </c>
      <c r="AN1969" s="22"/>
      <c r="AO1969" s="23"/>
      <c r="AP1969" s="23"/>
      <c r="AQ1969" s="23"/>
      <c r="AR1969" s="23"/>
      <c r="AS1969" s="28" t="s">
        <v>68</v>
      </c>
      <c r="AT1969" s="23"/>
      <c r="AU1969" s="23"/>
    </row>
    <row r="1970" spans="2:56" ht="18.600000000000001" customHeight="1" thickBot="1">
      <c r="B1970" s="11"/>
      <c r="D1970" s="212" t="s">
        <v>69</v>
      </c>
      <c r="E1970" s="213"/>
      <c r="F1970" s="214" t="s">
        <v>70</v>
      </c>
      <c r="G1970" s="215"/>
      <c r="H1970" s="207"/>
      <c r="I1970" s="212" t="s">
        <v>71</v>
      </c>
      <c r="J1970" s="213"/>
      <c r="K1970" s="214" t="s">
        <v>72</v>
      </c>
      <c r="L1970" s="215"/>
      <c r="M1970" s="23"/>
      <c r="N1970" s="208" t="s">
        <v>73</v>
      </c>
      <c r="O1970" s="209"/>
      <c r="P1970" s="210" t="s">
        <v>74</v>
      </c>
      <c r="Q1970" s="211"/>
      <c r="R1970" s="23"/>
      <c r="S1970" s="212" t="s">
        <v>75</v>
      </c>
      <c r="T1970" s="213"/>
      <c r="U1970" s="214" t="s">
        <v>76</v>
      </c>
      <c r="V1970" s="215"/>
      <c r="W1970" s="22"/>
      <c r="X1970" s="208" t="s">
        <v>77</v>
      </c>
      <c r="Y1970" s="209"/>
      <c r="Z1970" s="210" t="s">
        <v>78</v>
      </c>
      <c r="AA1970" s="211"/>
      <c r="AB1970" s="22"/>
      <c r="AC1970" s="212" t="s">
        <v>79</v>
      </c>
      <c r="AD1970" s="213"/>
      <c r="AE1970" s="214" t="s">
        <v>80</v>
      </c>
      <c r="AF1970" s="215"/>
      <c r="AG1970" s="22"/>
      <c r="AH1970" s="208" t="s">
        <v>81</v>
      </c>
      <c r="AI1970" s="209"/>
      <c r="AJ1970" s="210" t="s">
        <v>82</v>
      </c>
      <c r="AK1970" s="211"/>
      <c r="AL1970" s="22"/>
      <c r="AM1970" s="212" t="s">
        <v>83</v>
      </c>
      <c r="AN1970" s="213"/>
      <c r="AO1970" s="214" t="s">
        <v>84</v>
      </c>
      <c r="AP1970" s="215"/>
      <c r="AQ1970" s="23"/>
      <c r="AR1970" s="208" t="s">
        <v>85</v>
      </c>
      <c r="AS1970" s="209"/>
      <c r="AT1970" s="210" t="s">
        <v>86</v>
      </c>
      <c r="AU1970" s="211"/>
      <c r="AW1970" s="29" t="s">
        <v>4</v>
      </c>
      <c r="AY1970" s="136" t="s">
        <v>46</v>
      </c>
      <c r="AZ1970" s="13"/>
      <c r="BA1970" s="36"/>
      <c r="BB1970" s="36"/>
      <c r="BC1970" s="36"/>
      <c r="BD1970" s="36"/>
    </row>
    <row r="1971" spans="2:56" ht="18.600000000000001" customHeight="1" thickTop="1" thickBot="1">
      <c r="B1971" s="40">
        <v>5.64</v>
      </c>
      <c r="D1971" s="1">
        <v>1</v>
      </c>
      <c r="E1971" s="7">
        <v>0</v>
      </c>
      <c r="F1971" s="2">
        <v>0</v>
      </c>
      <c r="G1971" s="8">
        <v>0</v>
      </c>
      <c r="I1971" s="1">
        <v>1</v>
      </c>
      <c r="J1971" s="9">
        <v>0</v>
      </c>
      <c r="K1971" s="2">
        <v>0</v>
      </c>
      <c r="L1971" s="9">
        <f t="shared" ref="L1971" si="11402">IF(0=(1-$J$9*$K$9*$B1971^2),10^14,$B1971*$K$9/(1-$J$9*$K$9*$B1971^2))</f>
        <v>-0.64929462011355399</v>
      </c>
      <c r="N1971" s="1">
        <f t="shared" ref="N1971" si="11403">D1971*I1971+F1971*I1974-E1971*J1971-G1971*J1974</f>
        <v>1</v>
      </c>
      <c r="O1971" s="9">
        <f t="shared" ref="O1971" si="11404">(D1971*J1971+E1971*I1971+F1971*J1974+G1971*I1974)</f>
        <v>0</v>
      </c>
      <c r="P1971" s="2">
        <f t="shared" ref="P1971" si="11405">D1971*K1971+F1971*K1974-E1971*L1971-G1971*L1974</f>
        <v>0</v>
      </c>
      <c r="Q1971" s="8">
        <f t="shared" ref="Q1971" si="11406">(D1971*L1971+E1971*K1971+F1971*L1974+G1971*K1974)</f>
        <v>-0.64929462011355399</v>
      </c>
      <c r="S1971" s="1">
        <v>1</v>
      </c>
      <c r="T1971" s="7">
        <v>0</v>
      </c>
      <c r="U1971" s="2">
        <v>0</v>
      </c>
      <c r="V1971" s="8">
        <v>0</v>
      </c>
      <c r="X1971" s="1">
        <f t="shared" ref="X1971" si="11407">N1971*S1971+P1971*S1974-O1971*T1971-Q1971*T1974</f>
        <v>5.428446170126155</v>
      </c>
      <c r="Y1971" s="9">
        <f t="shared" ref="Y1971" si="11408">(N1971*T1971+O1971*S1971+P1971*T1974+Q1971*S1974)</f>
        <v>0</v>
      </c>
      <c r="Z1971" s="2">
        <f t="shared" ref="Z1971" si="11409">N1971*U1971+P1971*U1974-O1971*V1971-Q1971*V1974</f>
        <v>0</v>
      </c>
      <c r="AA1971" s="8">
        <f t="shared" ref="AA1971" si="11410">(N1971*V1971+O1971*U1971+P1971*V1974+Q1971*U1974)</f>
        <v>-0.64929462011355399</v>
      </c>
      <c r="AB1971" s="22"/>
      <c r="AC1971" s="1">
        <v>1</v>
      </c>
      <c r="AD1971" s="9">
        <v>0</v>
      </c>
      <c r="AE1971" s="2">
        <v>0</v>
      </c>
      <c r="AF1971" s="9">
        <f t="shared" ref="AF1971" si="11411">$B1971*$AE$9</f>
        <v>4.5722915999999998</v>
      </c>
      <c r="AH1971" s="1">
        <f t="shared" ref="AH1971" si="11412">X1971*AC1971+Z1971*AC1974-Y1971*AD1971-AA1971*AD1974</f>
        <v>5.428446170126155</v>
      </c>
      <c r="AI1971" s="9">
        <f t="shared" ref="AI1971" si="11413">(X1971*AD1971+Y1971*AC1971+Z1971*AD1974+AA1971*AC1974)</f>
        <v>0</v>
      </c>
      <c r="AJ1971" s="2">
        <f t="shared" ref="AJ1971" si="11414">X1971*AE1971+Z1971*AE1974-Y1971*AF1971-AA1971*AF1974</f>
        <v>0</v>
      </c>
      <c r="AK1971" s="8">
        <f t="shared" ref="AK1971" si="11415">(X1971*AF1971+Y1971*AE1971+Z1971*AF1974+AA1971*AE1974)</f>
        <v>24.171144204606435</v>
      </c>
      <c r="AM1971" s="18">
        <v>1</v>
      </c>
      <c r="AN1971" s="25">
        <v>0</v>
      </c>
      <c r="AO1971" s="14">
        <v>0</v>
      </c>
      <c r="AP1971" s="24">
        <v>0</v>
      </c>
      <c r="AR1971" s="1">
        <f t="shared" ref="AR1971" si="11416">AH1971*AM1971+AJ1971*AM1974-AI1971*AN1971-AK1971*AN1974</f>
        <v>5.428446170126155</v>
      </c>
      <c r="AS1971" s="9">
        <f t="shared" ref="AS1971" si="11417">(AH1971*AN1971+AI1971*AM1971+AJ1971*AN1974+AK1971*AM1974)</f>
        <v>24.171144204606435</v>
      </c>
      <c r="AT1971" s="2">
        <f t="shared" ref="AT1971" si="11418">AH1971*AO1971+AJ1971*AO1974-AI1971*AP1971-AK1971*AP1974</f>
        <v>0</v>
      </c>
      <c r="AU1971" s="8">
        <f t="shared" ref="AU1971" si="11419">(AH1971*AP1971+AI1971*AO1971+AJ1971*AP1974+AK1971*AO1974)</f>
        <v>24.171144204606435</v>
      </c>
      <c r="AW1971" s="30">
        <f t="shared" ref="AW1971" si="11420">20*LOG(((1+$AN$9)/$AN$9)/((AR1971+AR1974)^2+(AS1971+AS1974)^2)^0.5)</f>
        <v>-35.032346897689372</v>
      </c>
      <c r="AY1971" s="137">
        <f t="shared" ref="AY1971" si="11421">((AR1971^2+AS1971^2)^0.5)/((AR1974^2+AS1974^2)^0.5)</f>
        <v>0.22495127981106258</v>
      </c>
      <c r="AZ1971" s="13"/>
      <c r="BA1971" s="36"/>
      <c r="BB1971" s="36"/>
      <c r="BC1971" s="36"/>
      <c r="BD1971" s="36"/>
    </row>
    <row r="1972" spans="2:56" ht="18.600000000000001" customHeight="1" thickBot="1">
      <c r="D1972" s="3"/>
      <c r="G1972" s="4"/>
      <c r="I1972" s="3"/>
      <c r="L1972" s="4"/>
      <c r="N1972" s="3"/>
      <c r="Q1972" s="4"/>
      <c r="S1972" s="3"/>
      <c r="V1972" s="4"/>
      <c r="X1972" s="3"/>
      <c r="AA1972" s="4"/>
      <c r="AC1972" s="3"/>
      <c r="AF1972" s="4"/>
      <c r="AH1972" s="3"/>
      <c r="AK1972" s="4"/>
      <c r="AM1972" s="18"/>
      <c r="AN1972" s="14"/>
      <c r="AO1972" s="14"/>
      <c r="AP1972" s="19"/>
      <c r="AR1972" s="3"/>
      <c r="AU1972" s="4"/>
      <c r="AY1972" s="138"/>
      <c r="AZ1972" s="13"/>
      <c r="BA1972" s="36"/>
      <c r="BB1972" s="36"/>
      <c r="BC1972" s="36"/>
      <c r="BD1972" s="36"/>
    </row>
    <row r="1973" spans="2:56" ht="18.600000000000001" customHeight="1" thickBot="1">
      <c r="D1973" s="216" t="s">
        <v>87</v>
      </c>
      <c r="E1973" s="217"/>
      <c r="F1973" s="218" t="s">
        <v>88</v>
      </c>
      <c r="G1973" s="219"/>
      <c r="H1973" s="207"/>
      <c r="I1973" s="216" t="s">
        <v>89</v>
      </c>
      <c r="J1973" s="217"/>
      <c r="K1973" s="218" t="s">
        <v>90</v>
      </c>
      <c r="L1973" s="219"/>
      <c r="N1973" s="208" t="s">
        <v>7</v>
      </c>
      <c r="O1973" s="209"/>
      <c r="P1973" s="210" t="s">
        <v>8</v>
      </c>
      <c r="Q1973" s="211"/>
      <c r="S1973" s="216" t="s">
        <v>91</v>
      </c>
      <c r="T1973" s="217"/>
      <c r="U1973" s="218" t="s">
        <v>92</v>
      </c>
      <c r="V1973" s="219"/>
      <c r="W1973" s="22"/>
      <c r="X1973" s="208" t="s">
        <v>93</v>
      </c>
      <c r="Y1973" s="209"/>
      <c r="Z1973" s="210" t="s">
        <v>94</v>
      </c>
      <c r="AA1973" s="211"/>
      <c r="AB1973" s="22"/>
      <c r="AC1973" s="216" t="s">
        <v>3</v>
      </c>
      <c r="AD1973" s="217"/>
      <c r="AE1973" s="218" t="s">
        <v>2</v>
      </c>
      <c r="AF1973" s="219"/>
      <c r="AG1973" s="22"/>
      <c r="AH1973" s="208" t="s">
        <v>95</v>
      </c>
      <c r="AI1973" s="209"/>
      <c r="AJ1973" s="210" t="s">
        <v>96</v>
      </c>
      <c r="AK1973" s="211"/>
      <c r="AL1973" s="22"/>
      <c r="AM1973" s="216" t="s">
        <v>97</v>
      </c>
      <c r="AN1973" s="217"/>
      <c r="AO1973" s="218" t="s">
        <v>98</v>
      </c>
      <c r="AP1973" s="219"/>
      <c r="AR1973" s="208" t="s">
        <v>99</v>
      </c>
      <c r="AS1973" s="209"/>
      <c r="AT1973" s="210" t="s">
        <v>100</v>
      </c>
      <c r="AU1973" s="211"/>
      <c r="AW1973" s="48" t="s">
        <v>10</v>
      </c>
      <c r="AY1973" s="139" t="s">
        <v>47</v>
      </c>
      <c r="AZ1973" s="13"/>
      <c r="BA1973" s="36"/>
      <c r="BB1973" s="36"/>
      <c r="BC1973" s="36"/>
      <c r="BD1973" s="36"/>
    </row>
    <row r="1974" spans="2:56" ht="18.600000000000001" customHeight="1" thickTop="1" thickBot="1">
      <c r="D1974" s="1">
        <v>0</v>
      </c>
      <c r="E1974" s="8">
        <f t="shared" ref="E1974" si="11422">$E$9*$B1971</f>
        <v>3.1962443999999999</v>
      </c>
      <c r="F1974" s="2">
        <v>1</v>
      </c>
      <c r="G1974" s="8">
        <v>0</v>
      </c>
      <c r="I1974" s="1">
        <v>0</v>
      </c>
      <c r="J1974" s="9">
        <v>0</v>
      </c>
      <c r="K1974" s="2">
        <v>1</v>
      </c>
      <c r="L1974" s="8">
        <v>0</v>
      </c>
      <c r="N1974" s="1">
        <f t="shared" ref="N1974" si="11423">D1974*I1971+F1974*I1974-E1974*J1971-G1974*J1974</f>
        <v>0</v>
      </c>
      <c r="O1974" s="9">
        <f t="shared" ref="O1974" si="11424">(D1974*J1971+E1974*I1971+F1974*J1974+G1974*I1974)</f>
        <v>3.1962443999999999</v>
      </c>
      <c r="P1974" s="2">
        <f t="shared" ref="P1974" si="11425">D1974*K1971+F1974*K1974-E1974*L1971-G1974*L1974</f>
        <v>3.0753042934880743</v>
      </c>
      <c r="Q1974" s="8">
        <f t="shared" ref="Q1974" si="11426">(D1974*L1971+E1974*K1971+F1974*L1974+G1974*K1974)</f>
        <v>0</v>
      </c>
      <c r="S1974" s="1">
        <v>0</v>
      </c>
      <c r="T1974" s="8">
        <f t="shared" ref="T1974" si="11427">$T$9*$B1971</f>
        <v>6.8203955999999994</v>
      </c>
      <c r="U1974" s="2">
        <v>1</v>
      </c>
      <c r="V1974" s="8">
        <v>0</v>
      </c>
      <c r="X1974" s="1">
        <f t="shared" ref="X1974" si="11428">N1974*S1971+P1974*S1974-O1974*T1971-Q1974*T1974</f>
        <v>0</v>
      </c>
      <c r="Y1974" s="9">
        <f t="shared" ref="Y1974" si="11429">(N1974*T1971+O1974*S1971+P1974*T1974+Q1974*S1974)</f>
        <v>24.171036271967171</v>
      </c>
      <c r="Z1974" s="2">
        <f t="shared" ref="Z1974" si="11430">N1974*U1971+P1974*U1974-O1974*V1971-Q1974*V1974</f>
        <v>3.0753042934880743</v>
      </c>
      <c r="AA1974" s="8">
        <f t="shared" ref="AA1974" si="11431">(N1974*V1971+O1974*U1971+P1974*V1974+Q1974*U1974)</f>
        <v>0</v>
      </c>
      <c r="AB1974" s="22"/>
      <c r="AC1974" s="1">
        <v>0</v>
      </c>
      <c r="AD1974" s="9">
        <v>0</v>
      </c>
      <c r="AE1974" s="2">
        <v>1</v>
      </c>
      <c r="AF1974" s="8">
        <v>0</v>
      </c>
      <c r="AH1974" s="1">
        <f t="shared" ref="AH1974" si="11432">X1974*AC1971+Z1974*AC1974-Y1974*AD1971-AA1974*AD1974</f>
        <v>0</v>
      </c>
      <c r="AI1974" s="9">
        <f t="shared" ref="AI1974" si="11433">(X1974*AD1971+Y1974*AC1971+Z1974*AD1974+AA1974*AC1974)</f>
        <v>24.171036271967171</v>
      </c>
      <c r="AJ1974" s="2">
        <f t="shared" ref="AJ1974" si="11434">X1974*AE1971+Z1974*AE1974-Y1974*AF1971-AA1974*AF1974</f>
        <v>-107.44172181612274</v>
      </c>
      <c r="AK1974" s="8">
        <f t="shared" ref="AK1974" si="11435">(X1974*AF1971+Y1974*AE1971+Z1974*AF1974+AA1974*AE1974)</f>
        <v>0</v>
      </c>
      <c r="AM1974" s="20">
        <f t="shared" ref="AM1974" si="11436">1/$AN$9</f>
        <v>1</v>
      </c>
      <c r="AN1974" s="27">
        <v>0</v>
      </c>
      <c r="AO1974" s="21">
        <v>1</v>
      </c>
      <c r="AP1974" s="26">
        <v>0</v>
      </c>
      <c r="AR1974" s="1">
        <f t="shared" ref="AR1974" si="11437">AH1974*AM1971+AJ1974*AM1974-AI1974*AN1971-AK1974*AN1974</f>
        <v>-107.44172181612274</v>
      </c>
      <c r="AS1974" s="9">
        <f t="shared" ref="AS1974" si="11438">(AH1974*AN1971+AI1974*AM1971+AJ1974*AN1974+AK1974*AM1974)</f>
        <v>24.171036271967171</v>
      </c>
      <c r="AT1974" s="2">
        <f t="shared" ref="AT1974" si="11439">AH1974*AO1971+AJ1974*AO1974-AI1974*AP1971-AK1974*AP1974</f>
        <v>-107.44172181612274</v>
      </c>
      <c r="AU1974" s="8">
        <f t="shared" ref="AU1974" si="11440">(AH1974*AP1971+AI1974*AO1971+AJ1974*AP1974+AK1974*AO1974)</f>
        <v>0</v>
      </c>
      <c r="AW1974" s="49">
        <f t="shared" ref="AW1974" si="11441">(180/PI())*ATAN(-1*(AS1971/AR1971))</f>
        <v>-77.342318786555623</v>
      </c>
      <c r="AY1974" s="140">
        <f t="shared" ref="AY1974" si="11442">20*LOG(((1-(10^(AW1971/20)^2)*(1-((1-AY1971)/(1+AY1971))^2))^0.5))</f>
        <v>-8.1752553265843997E-4</v>
      </c>
      <c r="AZ1974" s="13"/>
      <c r="BA1974" s="36"/>
      <c r="BB1974" s="36"/>
      <c r="BC1974" s="36"/>
      <c r="BD1974" s="36"/>
    </row>
    <row r="1975" spans="2:56" ht="18.600000000000001" customHeight="1">
      <c r="AY1975" s="37"/>
    </row>
    <row r="1976" spans="2:56" ht="18.600000000000001" customHeight="1" thickBot="1">
      <c r="D1976" s="22" t="s">
        <v>60</v>
      </c>
      <c r="E1976" s="22"/>
      <c r="F1976" s="22"/>
      <c r="G1976" s="22"/>
      <c r="H1976" s="22"/>
      <c r="I1976" s="22" t="s">
        <v>61</v>
      </c>
      <c r="J1976" s="22"/>
      <c r="K1976" s="22"/>
      <c r="L1976" s="22"/>
      <c r="M1976" s="23"/>
      <c r="N1976" s="23"/>
      <c r="O1976" s="28" t="s">
        <v>62</v>
      </c>
      <c r="P1976" s="23"/>
      <c r="Q1976" s="23"/>
      <c r="R1976" s="23"/>
      <c r="S1976" s="22"/>
      <c r="T1976" s="22" t="s">
        <v>63</v>
      </c>
      <c r="U1976" s="23"/>
      <c r="V1976" s="23"/>
      <c r="W1976" s="23"/>
      <c r="X1976" s="23"/>
      <c r="Y1976" s="28" t="s">
        <v>64</v>
      </c>
      <c r="Z1976" s="23"/>
      <c r="AA1976" s="23"/>
      <c r="AB1976" s="23"/>
      <c r="AC1976" s="28" t="s">
        <v>65</v>
      </c>
      <c r="AD1976" s="22"/>
      <c r="AE1976" s="22"/>
      <c r="AF1976" s="22"/>
      <c r="AG1976" s="22"/>
      <c r="AH1976" s="23"/>
      <c r="AI1976" s="28" t="s">
        <v>66</v>
      </c>
      <c r="AJ1976" s="23"/>
      <c r="AK1976" s="23"/>
      <c r="AL1976" s="22"/>
      <c r="AM1976" s="28" t="s">
        <v>67</v>
      </c>
      <c r="AN1976" s="22"/>
      <c r="AO1976" s="23"/>
      <c r="AP1976" s="23"/>
      <c r="AQ1976" s="23"/>
      <c r="AR1976" s="23"/>
      <c r="AS1976" s="28" t="s">
        <v>68</v>
      </c>
      <c r="AT1976" s="23"/>
      <c r="AU1976" s="23"/>
    </row>
    <row r="1977" spans="2:56" ht="18.600000000000001" customHeight="1" thickBot="1">
      <c r="B1977" s="11"/>
      <c r="D1977" s="212" t="s">
        <v>69</v>
      </c>
      <c r="E1977" s="213"/>
      <c r="F1977" s="214" t="s">
        <v>70</v>
      </c>
      <c r="G1977" s="215"/>
      <c r="H1977" s="207"/>
      <c r="I1977" s="212" t="s">
        <v>71</v>
      </c>
      <c r="J1977" s="213"/>
      <c r="K1977" s="214" t="s">
        <v>72</v>
      </c>
      <c r="L1977" s="215"/>
      <c r="M1977" s="23"/>
      <c r="N1977" s="208" t="s">
        <v>73</v>
      </c>
      <c r="O1977" s="209"/>
      <c r="P1977" s="210" t="s">
        <v>74</v>
      </c>
      <c r="Q1977" s="211"/>
      <c r="R1977" s="23"/>
      <c r="S1977" s="212" t="s">
        <v>75</v>
      </c>
      <c r="T1977" s="213"/>
      <c r="U1977" s="214" t="s">
        <v>76</v>
      </c>
      <c r="V1977" s="215"/>
      <c r="W1977" s="22"/>
      <c r="X1977" s="208" t="s">
        <v>77</v>
      </c>
      <c r="Y1977" s="209"/>
      <c r="Z1977" s="210" t="s">
        <v>78</v>
      </c>
      <c r="AA1977" s="211"/>
      <c r="AB1977" s="22"/>
      <c r="AC1977" s="212" t="s">
        <v>79</v>
      </c>
      <c r="AD1977" s="213"/>
      <c r="AE1977" s="214" t="s">
        <v>80</v>
      </c>
      <c r="AF1977" s="215"/>
      <c r="AG1977" s="22"/>
      <c r="AH1977" s="208" t="s">
        <v>81</v>
      </c>
      <c r="AI1977" s="209"/>
      <c r="AJ1977" s="210" t="s">
        <v>82</v>
      </c>
      <c r="AK1977" s="211"/>
      <c r="AL1977" s="22"/>
      <c r="AM1977" s="212" t="s">
        <v>83</v>
      </c>
      <c r="AN1977" s="213"/>
      <c r="AO1977" s="214" t="s">
        <v>84</v>
      </c>
      <c r="AP1977" s="215"/>
      <c r="AQ1977" s="23"/>
      <c r="AR1977" s="208" t="s">
        <v>85</v>
      </c>
      <c r="AS1977" s="209"/>
      <c r="AT1977" s="210" t="s">
        <v>86</v>
      </c>
      <c r="AU1977" s="211"/>
      <c r="AW1977" s="29" t="s">
        <v>4</v>
      </c>
      <c r="AY1977" s="136" t="s">
        <v>46</v>
      </c>
      <c r="AZ1977" s="13"/>
      <c r="BA1977" s="36"/>
      <c r="BB1977" s="36"/>
      <c r="BC1977" s="36"/>
      <c r="BD1977" s="36"/>
    </row>
    <row r="1978" spans="2:56" ht="18.600000000000001" customHeight="1" thickTop="1" thickBot="1">
      <c r="B1978" s="40">
        <v>5.66</v>
      </c>
      <c r="D1978" s="1">
        <v>1</v>
      </c>
      <c r="E1978" s="7">
        <v>0</v>
      </c>
      <c r="F1978" s="2">
        <v>0</v>
      </c>
      <c r="G1978" s="8">
        <v>0</v>
      </c>
      <c r="I1978" s="1">
        <v>1</v>
      </c>
      <c r="J1978" s="9">
        <v>0</v>
      </c>
      <c r="K1978" s="2">
        <v>0</v>
      </c>
      <c r="L1978" s="9">
        <f t="shared" ref="L1978" si="11443">IF(0=(1-$J$9*$K$9*$B1978^2),10^14,$B1978*$K$9/(1-$J$9*$K$9*$B1978^2))</f>
        <v>-0.64645640328526777</v>
      </c>
      <c r="N1978" s="1">
        <f t="shared" ref="N1978" si="11444">D1978*I1978+F1978*I1981-E1978*J1978-G1978*J1981</f>
        <v>1</v>
      </c>
      <c r="O1978" s="9">
        <f t="shared" ref="O1978" si="11445">(D1978*J1978+E1978*I1978+F1978*J1981+G1978*I1981)</f>
        <v>0</v>
      </c>
      <c r="P1978" s="2">
        <f t="shared" ref="P1978" si="11446">D1978*K1978+F1978*K1981-E1978*L1978-G1978*L1981</f>
        <v>0</v>
      </c>
      <c r="Q1978" s="8">
        <f t="shared" ref="Q1978" si="11447">(D1978*L1978+E1978*K1978+F1978*L1981+G1978*K1981)</f>
        <v>-0.64645640328526777</v>
      </c>
      <c r="S1978" s="1">
        <v>1</v>
      </c>
      <c r="T1978" s="7">
        <v>0</v>
      </c>
      <c r="U1978" s="2">
        <v>0</v>
      </c>
      <c r="V1978" s="8">
        <v>0</v>
      </c>
      <c r="X1978" s="1">
        <f t="shared" ref="X1978" si="11448">N1978*S1978+P1978*S1981-O1978*T1978-Q1978*T1981</f>
        <v>5.4247234738372425</v>
      </c>
      <c r="Y1978" s="9">
        <f t="shared" ref="Y1978" si="11449">(N1978*T1978+O1978*S1978+P1978*T1981+Q1978*S1981)</f>
        <v>0</v>
      </c>
      <c r="Z1978" s="2">
        <f t="shared" ref="Z1978" si="11450">N1978*U1978+P1978*U1981-O1978*V1978-Q1978*V1981</f>
        <v>0</v>
      </c>
      <c r="AA1978" s="8">
        <f t="shared" ref="AA1978" si="11451">(N1978*V1978+O1978*U1978+P1978*V1981+Q1978*U1981)</f>
        <v>-0.64645640328526777</v>
      </c>
      <c r="AB1978" s="22"/>
      <c r="AC1978" s="1">
        <v>1</v>
      </c>
      <c r="AD1978" s="9">
        <v>0</v>
      </c>
      <c r="AE1978" s="2">
        <v>0</v>
      </c>
      <c r="AF1978" s="9">
        <f t="shared" ref="AF1978" si="11452">$B1978*$AE$9</f>
        <v>4.5885053999999998</v>
      </c>
      <c r="AH1978" s="1">
        <f t="shared" ref="AH1978" si="11453">X1978*AC1978+Z1978*AC1981-Y1978*AD1978-AA1978*AD1981</f>
        <v>5.4247234738372425</v>
      </c>
      <c r="AI1978" s="9">
        <f t="shared" ref="AI1978" si="11454">(X1978*AD1978+Y1978*AC1978+Z1978*AD1981+AA1978*AC1981)</f>
        <v>0</v>
      </c>
      <c r="AJ1978" s="2">
        <f t="shared" ref="AJ1978" si="11455">X1978*AE1978+Z1978*AE1981-Y1978*AF1978-AA1978*AF1981</f>
        <v>0</v>
      </c>
      <c r="AK1978" s="8">
        <f t="shared" ref="AK1978" si="11456">(X1978*AF1978+Y1978*AE1978+Z1978*AF1981+AA1978*AE1981)</f>
        <v>24.24491654992368</v>
      </c>
      <c r="AM1978" s="18">
        <v>1</v>
      </c>
      <c r="AN1978" s="25">
        <v>0</v>
      </c>
      <c r="AO1978" s="14">
        <v>0</v>
      </c>
      <c r="AP1978" s="24">
        <v>0</v>
      </c>
      <c r="AR1978" s="1">
        <f t="shared" ref="AR1978" si="11457">AH1978*AM1978+AJ1978*AM1981-AI1978*AN1978-AK1978*AN1981</f>
        <v>5.4247234738372425</v>
      </c>
      <c r="AS1978" s="9">
        <f t="shared" ref="AS1978" si="11458">(AH1978*AN1978+AI1978*AM1978+AJ1978*AN1981+AK1978*AM1981)</f>
        <v>24.24491654992368</v>
      </c>
      <c r="AT1978" s="2">
        <f t="shared" ref="AT1978" si="11459">AH1978*AO1978+AJ1978*AO1981-AI1978*AP1978-AK1978*AP1981</f>
        <v>0</v>
      </c>
      <c r="AU1978" s="8">
        <f t="shared" ref="AU1978" si="11460">(AH1978*AP1978+AI1978*AO1978+AJ1978*AP1981+AK1978*AO1981)</f>
        <v>24.24491654992368</v>
      </c>
      <c r="AW1978" s="30">
        <f t="shared" ref="AW1978" si="11461">20*LOG(((1+$AN$9)/$AN$9)/((AR1978+AR1981)^2+(AS1978+AS1981)^2)^0.5)</f>
        <v>-35.088205447828614</v>
      </c>
      <c r="AY1978" s="137">
        <f t="shared" ref="AY1978" si="11462">((AR1978^2+AS1978^2)^0.5)/((AR1981^2+AS1981^2)^0.5)</f>
        <v>0.22411090944347425</v>
      </c>
      <c r="AZ1978" s="13"/>
      <c r="BA1978" s="36"/>
      <c r="BB1978" s="36"/>
      <c r="BC1978" s="36"/>
      <c r="BD1978" s="36"/>
    </row>
    <row r="1979" spans="2:56" ht="18.600000000000001" customHeight="1" thickBot="1">
      <c r="D1979" s="3"/>
      <c r="G1979" s="4"/>
      <c r="I1979" s="3"/>
      <c r="L1979" s="4"/>
      <c r="N1979" s="3"/>
      <c r="Q1979" s="4"/>
      <c r="S1979" s="3"/>
      <c r="V1979" s="4"/>
      <c r="X1979" s="3"/>
      <c r="AA1979" s="4"/>
      <c r="AC1979" s="3"/>
      <c r="AF1979" s="4"/>
      <c r="AH1979" s="3"/>
      <c r="AK1979" s="4"/>
      <c r="AM1979" s="18"/>
      <c r="AN1979" s="14"/>
      <c r="AO1979" s="14"/>
      <c r="AP1979" s="19"/>
      <c r="AR1979" s="3"/>
      <c r="AU1979" s="4"/>
      <c r="AY1979" s="138"/>
      <c r="AZ1979" s="13"/>
      <c r="BA1979" s="36"/>
      <c r="BB1979" s="36"/>
      <c r="BC1979" s="36"/>
      <c r="BD1979" s="36"/>
    </row>
    <row r="1980" spans="2:56" ht="18.600000000000001" customHeight="1" thickBot="1">
      <c r="D1980" s="216" t="s">
        <v>87</v>
      </c>
      <c r="E1980" s="217"/>
      <c r="F1980" s="218" t="s">
        <v>88</v>
      </c>
      <c r="G1980" s="219"/>
      <c r="H1980" s="207"/>
      <c r="I1980" s="216" t="s">
        <v>89</v>
      </c>
      <c r="J1980" s="217"/>
      <c r="K1980" s="218" t="s">
        <v>90</v>
      </c>
      <c r="L1980" s="219"/>
      <c r="N1980" s="208" t="s">
        <v>7</v>
      </c>
      <c r="O1980" s="209"/>
      <c r="P1980" s="210" t="s">
        <v>8</v>
      </c>
      <c r="Q1980" s="211"/>
      <c r="S1980" s="216" t="s">
        <v>91</v>
      </c>
      <c r="T1980" s="217"/>
      <c r="U1980" s="218" t="s">
        <v>92</v>
      </c>
      <c r="V1980" s="219"/>
      <c r="W1980" s="22"/>
      <c r="X1980" s="208" t="s">
        <v>93</v>
      </c>
      <c r="Y1980" s="209"/>
      <c r="Z1980" s="210" t="s">
        <v>94</v>
      </c>
      <c r="AA1980" s="211"/>
      <c r="AB1980" s="22"/>
      <c r="AC1980" s="216" t="s">
        <v>3</v>
      </c>
      <c r="AD1980" s="217"/>
      <c r="AE1980" s="218" t="s">
        <v>2</v>
      </c>
      <c r="AF1980" s="219"/>
      <c r="AG1980" s="22"/>
      <c r="AH1980" s="208" t="s">
        <v>95</v>
      </c>
      <c r="AI1980" s="209"/>
      <c r="AJ1980" s="210" t="s">
        <v>96</v>
      </c>
      <c r="AK1980" s="211"/>
      <c r="AL1980" s="22"/>
      <c r="AM1980" s="216" t="s">
        <v>97</v>
      </c>
      <c r="AN1980" s="217"/>
      <c r="AO1980" s="218" t="s">
        <v>98</v>
      </c>
      <c r="AP1980" s="219"/>
      <c r="AR1980" s="208" t="s">
        <v>99</v>
      </c>
      <c r="AS1980" s="209"/>
      <c r="AT1980" s="210" t="s">
        <v>100</v>
      </c>
      <c r="AU1980" s="211"/>
      <c r="AW1980" s="48" t="s">
        <v>10</v>
      </c>
      <c r="AY1980" s="139" t="s">
        <v>47</v>
      </c>
      <c r="AZ1980" s="13"/>
      <c r="BA1980" s="36"/>
      <c r="BB1980" s="36"/>
      <c r="BC1980" s="36"/>
      <c r="BD1980" s="36"/>
    </row>
    <row r="1981" spans="2:56" ht="18.600000000000001" customHeight="1" thickTop="1" thickBot="1">
      <c r="D1981" s="1">
        <v>0</v>
      </c>
      <c r="E1981" s="8">
        <f t="shared" ref="E1981" si="11463">$E$9*$B1978</f>
        <v>3.2075786000000002</v>
      </c>
      <c r="F1981" s="2">
        <v>1</v>
      </c>
      <c r="G1981" s="8">
        <v>0</v>
      </c>
      <c r="I1981" s="1">
        <v>0</v>
      </c>
      <c r="J1981" s="9">
        <v>0</v>
      </c>
      <c r="K1981" s="2">
        <v>1</v>
      </c>
      <c r="L1981" s="8">
        <v>0</v>
      </c>
      <c r="N1981" s="1">
        <f t="shared" ref="N1981" si="11464">D1981*I1978+F1981*I1981-E1981*J1978-G1981*J1981</f>
        <v>0</v>
      </c>
      <c r="O1981" s="9">
        <f t="shared" ref="O1981" si="11465">(D1981*J1978+E1981*I1978+F1981*J1981+G1981*I1981)</f>
        <v>3.2075786000000002</v>
      </c>
      <c r="P1981" s="2">
        <f t="shared" ref="P1981" si="11466">D1981*K1978+F1981*K1981-E1981*L1978-G1981*L1981</f>
        <v>3.0735597250107949</v>
      </c>
      <c r="Q1981" s="8">
        <f t="shared" ref="Q1981" si="11467">(D1981*L1978+E1981*K1978+F1981*L1981+G1981*K1981)</f>
        <v>0</v>
      </c>
      <c r="S1981" s="1">
        <v>0</v>
      </c>
      <c r="T1981" s="8">
        <f t="shared" ref="T1981" si="11468">$T$9*$B1978</f>
        <v>6.8445814</v>
      </c>
      <c r="U1981" s="2">
        <v>1</v>
      </c>
      <c r="V1981" s="8">
        <v>0</v>
      </c>
      <c r="X1981" s="1">
        <f t="shared" ref="X1981" si="11469">N1981*S1978+P1981*S1981-O1981*T1978-Q1981*T1981</f>
        <v>0</v>
      </c>
      <c r="Y1981" s="9">
        <f t="shared" ref="Y1981" si="11470">(N1981*T1978+O1981*S1978+P1981*T1981+Q1981*S1981)</f>
        <v>24.244808325598004</v>
      </c>
      <c r="Z1981" s="2">
        <f t="shared" ref="Z1981" si="11471">N1981*U1978+P1981*U1981-O1981*V1978-Q1981*V1981</f>
        <v>3.0735597250107949</v>
      </c>
      <c r="AA1981" s="8">
        <f t="shared" ref="AA1981" si="11472">(N1981*V1978+O1981*U1978+P1981*V1981+Q1981*U1981)</f>
        <v>0</v>
      </c>
      <c r="AB1981" s="22"/>
      <c r="AC1981" s="1">
        <v>0</v>
      </c>
      <c r="AD1981" s="9">
        <v>0</v>
      </c>
      <c r="AE1981" s="2">
        <v>1</v>
      </c>
      <c r="AF1981" s="8">
        <v>0</v>
      </c>
      <c r="AH1981" s="1">
        <f t="shared" ref="AH1981" si="11473">X1981*AC1978+Z1981*AC1981-Y1981*AD1978-AA1981*AD1981</f>
        <v>0</v>
      </c>
      <c r="AI1981" s="9">
        <f t="shared" ref="AI1981" si="11474">(X1981*AD1978+Y1981*AC1978+Z1981*AD1981+AA1981*AC1981)</f>
        <v>24.244808325598004</v>
      </c>
      <c r="AJ1981" s="2">
        <f t="shared" ref="AJ1981" si="11475">X1981*AE1978+Z1981*AE1981-Y1981*AF1978-AA1981*AF1981</f>
        <v>-108.1738741989606</v>
      </c>
      <c r="AK1981" s="8">
        <f t="shared" ref="AK1981" si="11476">(X1981*AF1978+Y1981*AE1978+Z1981*AF1981+AA1981*AE1981)</f>
        <v>0</v>
      </c>
      <c r="AM1981" s="20">
        <f t="shared" ref="AM1981" si="11477">1/$AN$9</f>
        <v>1</v>
      </c>
      <c r="AN1981" s="27">
        <v>0</v>
      </c>
      <c r="AO1981" s="21">
        <v>1</v>
      </c>
      <c r="AP1981" s="26">
        <v>0</v>
      </c>
      <c r="AR1981" s="1">
        <f t="shared" ref="AR1981" si="11478">AH1981*AM1978+AJ1981*AM1981-AI1981*AN1978-AK1981*AN1981</f>
        <v>-108.1738741989606</v>
      </c>
      <c r="AS1981" s="9">
        <f t="shared" ref="AS1981" si="11479">(AH1981*AN1978+AI1981*AM1978+AJ1981*AN1981+AK1981*AM1981)</f>
        <v>24.244808325598004</v>
      </c>
      <c r="AT1981" s="2">
        <f t="shared" ref="AT1981" si="11480">AH1981*AO1978+AJ1981*AO1981-AI1981*AP1978-AK1981*AP1981</f>
        <v>-108.1738741989606</v>
      </c>
      <c r="AU1981" s="8">
        <f t="shared" ref="AU1981" si="11481">(AH1981*AP1978+AI1981*AO1978+AJ1981*AP1981+AK1981*AO1981)</f>
        <v>0</v>
      </c>
      <c r="AW1981" s="49">
        <f t="shared" ref="AW1981" si="11482">(180/PI())*ATAN(-1*(AS1978/AR1978))</f>
        <v>-77.387975814924729</v>
      </c>
      <c r="AY1981" s="140">
        <f t="shared" ref="AY1981" si="11483">20*LOG(((1-(10^(AW1978/20)^2)*(1-((1-AY1978)/(1+AY1978))^2))^0.5))</f>
        <v>-8.0516609102449757E-4</v>
      </c>
      <c r="AZ1981" s="13"/>
      <c r="BA1981" s="36"/>
      <c r="BB1981" s="36"/>
      <c r="BC1981" s="36"/>
      <c r="BD1981" s="36"/>
    </row>
    <row r="1982" spans="2:56" ht="18.600000000000001" customHeight="1">
      <c r="AY1982" s="37"/>
    </row>
    <row r="1983" spans="2:56" ht="18.600000000000001" customHeight="1" thickBot="1">
      <c r="D1983" s="22" t="s">
        <v>60</v>
      </c>
      <c r="E1983" s="22"/>
      <c r="F1983" s="22"/>
      <c r="G1983" s="22"/>
      <c r="H1983" s="22"/>
      <c r="I1983" s="22" t="s">
        <v>61</v>
      </c>
      <c r="J1983" s="22"/>
      <c r="K1983" s="22"/>
      <c r="L1983" s="22"/>
      <c r="M1983" s="23"/>
      <c r="N1983" s="23"/>
      <c r="O1983" s="28" t="s">
        <v>62</v>
      </c>
      <c r="P1983" s="23"/>
      <c r="Q1983" s="23"/>
      <c r="R1983" s="23"/>
      <c r="S1983" s="22"/>
      <c r="T1983" s="22" t="s">
        <v>63</v>
      </c>
      <c r="U1983" s="23"/>
      <c r="V1983" s="23"/>
      <c r="W1983" s="23"/>
      <c r="X1983" s="23"/>
      <c r="Y1983" s="28" t="s">
        <v>64</v>
      </c>
      <c r="Z1983" s="23"/>
      <c r="AA1983" s="23"/>
      <c r="AB1983" s="23"/>
      <c r="AC1983" s="28" t="s">
        <v>65</v>
      </c>
      <c r="AD1983" s="22"/>
      <c r="AE1983" s="22"/>
      <c r="AF1983" s="22"/>
      <c r="AG1983" s="22"/>
      <c r="AH1983" s="23"/>
      <c r="AI1983" s="28" t="s">
        <v>66</v>
      </c>
      <c r="AJ1983" s="23"/>
      <c r="AK1983" s="23"/>
      <c r="AL1983" s="22"/>
      <c r="AM1983" s="28" t="s">
        <v>67</v>
      </c>
      <c r="AN1983" s="22"/>
      <c r="AO1983" s="23"/>
      <c r="AP1983" s="23"/>
      <c r="AQ1983" s="23"/>
      <c r="AR1983" s="23"/>
      <c r="AS1983" s="28" t="s">
        <v>68</v>
      </c>
      <c r="AT1983" s="23"/>
      <c r="AU1983" s="23"/>
    </row>
    <row r="1984" spans="2:56" ht="18.600000000000001" customHeight="1" thickBot="1">
      <c r="B1984" s="11"/>
      <c r="D1984" s="212" t="s">
        <v>69</v>
      </c>
      <c r="E1984" s="213"/>
      <c r="F1984" s="214" t="s">
        <v>70</v>
      </c>
      <c r="G1984" s="215"/>
      <c r="H1984" s="207"/>
      <c r="I1984" s="212" t="s">
        <v>71</v>
      </c>
      <c r="J1984" s="213"/>
      <c r="K1984" s="214" t="s">
        <v>72</v>
      </c>
      <c r="L1984" s="215"/>
      <c r="M1984" s="23"/>
      <c r="N1984" s="208" t="s">
        <v>73</v>
      </c>
      <c r="O1984" s="209"/>
      <c r="P1984" s="210" t="s">
        <v>74</v>
      </c>
      <c r="Q1984" s="211"/>
      <c r="R1984" s="23"/>
      <c r="S1984" s="212" t="s">
        <v>75</v>
      </c>
      <c r="T1984" s="213"/>
      <c r="U1984" s="214" t="s">
        <v>76</v>
      </c>
      <c r="V1984" s="215"/>
      <c r="W1984" s="22"/>
      <c r="X1984" s="208" t="s">
        <v>77</v>
      </c>
      <c r="Y1984" s="209"/>
      <c r="Z1984" s="210" t="s">
        <v>78</v>
      </c>
      <c r="AA1984" s="211"/>
      <c r="AB1984" s="22"/>
      <c r="AC1984" s="212" t="s">
        <v>79</v>
      </c>
      <c r="AD1984" s="213"/>
      <c r="AE1984" s="214" t="s">
        <v>80</v>
      </c>
      <c r="AF1984" s="215"/>
      <c r="AG1984" s="22"/>
      <c r="AH1984" s="208" t="s">
        <v>81</v>
      </c>
      <c r="AI1984" s="209"/>
      <c r="AJ1984" s="210" t="s">
        <v>82</v>
      </c>
      <c r="AK1984" s="211"/>
      <c r="AL1984" s="22"/>
      <c r="AM1984" s="212" t="s">
        <v>83</v>
      </c>
      <c r="AN1984" s="213"/>
      <c r="AO1984" s="214" t="s">
        <v>84</v>
      </c>
      <c r="AP1984" s="215"/>
      <c r="AQ1984" s="23"/>
      <c r="AR1984" s="208" t="s">
        <v>85</v>
      </c>
      <c r="AS1984" s="209"/>
      <c r="AT1984" s="210" t="s">
        <v>86</v>
      </c>
      <c r="AU1984" s="211"/>
      <c r="AW1984" s="29" t="s">
        <v>4</v>
      </c>
      <c r="AY1984" s="136" t="s">
        <v>46</v>
      </c>
      <c r="AZ1984" s="13"/>
      <c r="BA1984" s="36"/>
      <c r="BB1984" s="36"/>
      <c r="BC1984" s="36"/>
      <c r="BD1984" s="36"/>
    </row>
    <row r="1985" spans="2:56" ht="18.600000000000001" customHeight="1" thickTop="1" thickBot="1">
      <c r="B1985" s="40">
        <v>5.68</v>
      </c>
      <c r="D1985" s="1">
        <v>1</v>
      </c>
      <c r="E1985" s="7">
        <v>0</v>
      </c>
      <c r="F1985" s="2">
        <v>0</v>
      </c>
      <c r="G1985" s="8">
        <v>0</v>
      </c>
      <c r="I1985" s="1">
        <v>1</v>
      </c>
      <c r="J1985" s="9">
        <v>0</v>
      </c>
      <c r="K1985" s="2">
        <v>0</v>
      </c>
      <c r="L1985" s="9">
        <f t="shared" ref="L1985" si="11484">IF(0=(1-$J$9*$K$9*$B1985^2),10^14,$B1985*$K$9/(1-$J$9*$K$9*$B1985^2))</f>
        <v>-0.64364478499174793</v>
      </c>
      <c r="N1985" s="1">
        <f t="shared" ref="N1985" si="11485">D1985*I1985+F1985*I1988-E1985*J1985-G1985*J1988</f>
        <v>1</v>
      </c>
      <c r="O1985" s="9">
        <f t="shared" ref="O1985" si="11486">(D1985*J1985+E1985*I1985+F1985*J1988+G1985*I1988)</f>
        <v>0</v>
      </c>
      <c r="P1985" s="2">
        <f t="shared" ref="P1985" si="11487">D1985*K1985+F1985*K1988-E1985*L1985-G1985*L1988</f>
        <v>0</v>
      </c>
      <c r="Q1985" s="8">
        <f t="shared" ref="Q1985" si="11488">(D1985*L1985+E1985*K1985+F1985*L1988+G1985*K1988)</f>
        <v>-0.64364478499174793</v>
      </c>
      <c r="S1985" s="1">
        <v>1</v>
      </c>
      <c r="T1985" s="7">
        <v>0</v>
      </c>
      <c r="U1985" s="2">
        <v>0</v>
      </c>
      <c r="V1985" s="8">
        <v>0</v>
      </c>
      <c r="X1985" s="1">
        <f t="shared" ref="X1985" si="11489">N1985*S1985+P1985*S1988-O1985*T1985-Q1985*T1988</f>
        <v>5.4210461876023706</v>
      </c>
      <c r="Y1985" s="9">
        <f t="shared" ref="Y1985" si="11490">(N1985*T1985+O1985*S1985+P1985*T1988+Q1985*S1988)</f>
        <v>0</v>
      </c>
      <c r="Z1985" s="2">
        <f t="shared" ref="Z1985" si="11491">N1985*U1985+P1985*U1988-O1985*V1985-Q1985*V1988</f>
        <v>0</v>
      </c>
      <c r="AA1985" s="8">
        <f t="shared" ref="AA1985" si="11492">(N1985*V1985+O1985*U1985+P1985*V1988+Q1985*U1988)</f>
        <v>-0.64364478499174793</v>
      </c>
      <c r="AB1985" s="22"/>
      <c r="AC1985" s="1">
        <v>1</v>
      </c>
      <c r="AD1985" s="9">
        <v>0</v>
      </c>
      <c r="AE1985" s="2">
        <v>0</v>
      </c>
      <c r="AF1985" s="9">
        <f t="shared" ref="AF1985" si="11493">$B1985*$AE$9</f>
        <v>4.6047191999999999</v>
      </c>
      <c r="AH1985" s="1">
        <f t="shared" ref="AH1985" si="11494">X1985*AC1985+Z1985*AC1988-Y1985*AD1985-AA1985*AD1988</f>
        <v>5.4210461876023706</v>
      </c>
      <c r="AI1985" s="9">
        <f t="shared" ref="AI1985" si="11495">(X1985*AD1985+Y1985*AC1985+Z1985*AD1988+AA1985*AC1988)</f>
        <v>0</v>
      </c>
      <c r="AJ1985" s="2">
        <f t="shared" ref="AJ1985" si="11496">X1985*AE1985+Z1985*AE1988-Y1985*AF1985-AA1985*AF1988</f>
        <v>0</v>
      </c>
      <c r="AK1985" s="8">
        <f t="shared" ref="AK1985" si="11497">(X1985*AF1985+Y1985*AE1985+Z1985*AF1988+AA1985*AE1988)</f>
        <v>24.318750679147691</v>
      </c>
      <c r="AM1985" s="18">
        <v>1</v>
      </c>
      <c r="AN1985" s="25">
        <v>0</v>
      </c>
      <c r="AO1985" s="14">
        <v>0</v>
      </c>
      <c r="AP1985" s="24">
        <v>0</v>
      </c>
      <c r="AR1985" s="1">
        <f t="shared" ref="AR1985" si="11498">AH1985*AM1985+AJ1985*AM1988-AI1985*AN1985-AK1985*AN1988</f>
        <v>5.4210461876023706</v>
      </c>
      <c r="AS1985" s="9">
        <f t="shared" ref="AS1985" si="11499">(AH1985*AN1985+AI1985*AM1985+AJ1985*AN1988+AK1985*AM1988)</f>
        <v>24.318750679147691</v>
      </c>
      <c r="AT1985" s="2">
        <f t="shared" ref="AT1985" si="11500">AH1985*AO1985+AJ1985*AO1988-AI1985*AP1985-AK1985*AP1988</f>
        <v>0</v>
      </c>
      <c r="AU1985" s="8">
        <f t="shared" ref="AU1985" si="11501">(AH1985*AP1985+AI1985*AO1985+AJ1985*AP1988+AK1985*AO1988)</f>
        <v>24.318750679147691</v>
      </c>
      <c r="AW1985" s="30">
        <f t="shared" ref="AW1985" si="11502">20*LOG(((1+$AN$9)/$AN$9)/((AR1985+AR1988)^2+(AS1985+AS1988)^2)^0.5)</f>
        <v>-35.143912309663065</v>
      </c>
      <c r="AY1985" s="137">
        <f t="shared" ref="AY1985" si="11503">((AR1985^2+AS1985^2)^0.5)/((AR1988^2+AS1988^2)^0.5)</f>
        <v>0.22327695902652245</v>
      </c>
      <c r="AZ1985" s="13"/>
      <c r="BA1985" s="36"/>
      <c r="BB1985" s="36"/>
      <c r="BC1985" s="36"/>
      <c r="BD1985" s="36"/>
    </row>
    <row r="1986" spans="2:56" ht="18.600000000000001" customHeight="1" thickBot="1">
      <c r="D1986" s="3"/>
      <c r="G1986" s="4"/>
      <c r="I1986" s="3"/>
      <c r="L1986" s="4"/>
      <c r="N1986" s="3"/>
      <c r="Q1986" s="4"/>
      <c r="S1986" s="3"/>
      <c r="V1986" s="4"/>
      <c r="X1986" s="3"/>
      <c r="AA1986" s="4"/>
      <c r="AC1986" s="3"/>
      <c r="AF1986" s="4"/>
      <c r="AH1986" s="3"/>
      <c r="AK1986" s="4"/>
      <c r="AM1986" s="18"/>
      <c r="AN1986" s="14"/>
      <c r="AO1986" s="14"/>
      <c r="AP1986" s="19"/>
      <c r="AR1986" s="3"/>
      <c r="AU1986" s="4"/>
      <c r="AY1986" s="138"/>
      <c r="AZ1986" s="13"/>
      <c r="BA1986" s="36"/>
      <c r="BB1986" s="36"/>
      <c r="BC1986" s="36"/>
      <c r="BD1986" s="36"/>
    </row>
    <row r="1987" spans="2:56" ht="18.600000000000001" customHeight="1" thickBot="1">
      <c r="D1987" s="216" t="s">
        <v>87</v>
      </c>
      <c r="E1987" s="217"/>
      <c r="F1987" s="218" t="s">
        <v>88</v>
      </c>
      <c r="G1987" s="219"/>
      <c r="H1987" s="207"/>
      <c r="I1987" s="216" t="s">
        <v>89</v>
      </c>
      <c r="J1987" s="217"/>
      <c r="K1987" s="218" t="s">
        <v>90</v>
      </c>
      <c r="L1987" s="219"/>
      <c r="N1987" s="208" t="s">
        <v>7</v>
      </c>
      <c r="O1987" s="209"/>
      <c r="P1987" s="210" t="s">
        <v>8</v>
      </c>
      <c r="Q1987" s="211"/>
      <c r="S1987" s="216" t="s">
        <v>91</v>
      </c>
      <c r="T1987" s="217"/>
      <c r="U1987" s="218" t="s">
        <v>92</v>
      </c>
      <c r="V1987" s="219"/>
      <c r="W1987" s="22"/>
      <c r="X1987" s="208" t="s">
        <v>93</v>
      </c>
      <c r="Y1987" s="209"/>
      <c r="Z1987" s="210" t="s">
        <v>94</v>
      </c>
      <c r="AA1987" s="211"/>
      <c r="AB1987" s="22"/>
      <c r="AC1987" s="216" t="s">
        <v>3</v>
      </c>
      <c r="AD1987" s="217"/>
      <c r="AE1987" s="218" t="s">
        <v>2</v>
      </c>
      <c r="AF1987" s="219"/>
      <c r="AG1987" s="22"/>
      <c r="AH1987" s="208" t="s">
        <v>95</v>
      </c>
      <c r="AI1987" s="209"/>
      <c r="AJ1987" s="210" t="s">
        <v>96</v>
      </c>
      <c r="AK1987" s="211"/>
      <c r="AL1987" s="22"/>
      <c r="AM1987" s="216" t="s">
        <v>97</v>
      </c>
      <c r="AN1987" s="217"/>
      <c r="AO1987" s="218" t="s">
        <v>98</v>
      </c>
      <c r="AP1987" s="219"/>
      <c r="AR1987" s="208" t="s">
        <v>99</v>
      </c>
      <c r="AS1987" s="209"/>
      <c r="AT1987" s="210" t="s">
        <v>100</v>
      </c>
      <c r="AU1987" s="211"/>
      <c r="AW1987" s="48" t="s">
        <v>10</v>
      </c>
      <c r="AY1987" s="139" t="s">
        <v>47</v>
      </c>
      <c r="AZ1987" s="13"/>
      <c r="BA1987" s="36"/>
      <c r="BB1987" s="36"/>
      <c r="BC1987" s="36"/>
      <c r="BD1987" s="36"/>
    </row>
    <row r="1988" spans="2:56" ht="18.600000000000001" customHeight="1" thickTop="1" thickBot="1">
      <c r="D1988" s="1">
        <v>0</v>
      </c>
      <c r="E1988" s="8">
        <f t="shared" ref="E1988" si="11504">$E$9*$B1985</f>
        <v>3.2189128</v>
      </c>
      <c r="F1988" s="2">
        <v>1</v>
      </c>
      <c r="G1988" s="8">
        <v>0</v>
      </c>
      <c r="I1988" s="1">
        <v>0</v>
      </c>
      <c r="J1988" s="9">
        <v>0</v>
      </c>
      <c r="K1988" s="2">
        <v>1</v>
      </c>
      <c r="L1988" s="8">
        <v>0</v>
      </c>
      <c r="N1988" s="1">
        <f t="shared" ref="N1988" si="11505">D1988*I1985+F1988*I1988-E1988*J1985-G1988*J1988</f>
        <v>0</v>
      </c>
      <c r="O1988" s="9">
        <f t="shared" ref="O1988" si="11506">(D1988*J1985+E1988*I1985+F1988*J1988+G1988*I1988)</f>
        <v>3.2189128</v>
      </c>
      <c r="P1988" s="2">
        <f t="shared" ref="P1988" si="11507">D1988*K1985+F1988*K1988-E1988*L1985-G1988*L1988</f>
        <v>3.0718364370631854</v>
      </c>
      <c r="Q1988" s="8">
        <f t="shared" ref="Q1988" si="11508">(D1988*L1985+E1988*K1985+F1988*L1988+G1988*K1988)</f>
        <v>0</v>
      </c>
      <c r="S1988" s="1">
        <v>0</v>
      </c>
      <c r="T1988" s="8">
        <f t="shared" ref="T1988" si="11509">$T$9*$B1985</f>
        <v>6.8687671999999997</v>
      </c>
      <c r="U1988" s="2">
        <v>1</v>
      </c>
      <c r="V1988" s="8">
        <v>0</v>
      </c>
      <c r="X1988" s="1">
        <f t="shared" ref="X1988" si="11510">N1988*S1985+P1988*S1988-O1988*T1985-Q1988*T1988</f>
        <v>0</v>
      </c>
      <c r="Y1988" s="9">
        <f t="shared" ref="Y1988" si="11511">(N1988*T1985+O1988*S1985+P1988*T1988+Q1988*S1988)</f>
        <v>24.318642162664474</v>
      </c>
      <c r="Z1988" s="2">
        <f t="shared" ref="Z1988" si="11512">N1988*U1985+P1988*U1988-O1988*V1985-Q1988*V1988</f>
        <v>3.0718364370631854</v>
      </c>
      <c r="AA1988" s="8">
        <f t="shared" ref="AA1988" si="11513">(N1988*V1985+O1988*U1985+P1988*V1988+Q1988*U1988)</f>
        <v>0</v>
      </c>
      <c r="AB1988" s="22"/>
      <c r="AC1988" s="1">
        <v>0</v>
      </c>
      <c r="AD1988" s="9">
        <v>0</v>
      </c>
      <c r="AE1988" s="2">
        <v>1</v>
      </c>
      <c r="AF1988" s="8">
        <v>0</v>
      </c>
      <c r="AH1988" s="1">
        <f t="shared" ref="AH1988" si="11514">X1988*AC1985+Z1988*AC1988-Y1988*AD1985-AA1988*AD1988</f>
        <v>0</v>
      </c>
      <c r="AI1988" s="9">
        <f t="shared" ref="AI1988" si="11515">(X1988*AD1985+Y1988*AC1985+Z1988*AD1988+AA1988*AC1988)</f>
        <v>24.318642162664474</v>
      </c>
      <c r="AJ1988" s="2">
        <f t="shared" ref="AJ1988" si="11516">X1988*AE1985+Z1988*AE1988-Y1988*AF1985-AA1988*AF1988</f>
        <v>-108.90868204728744</v>
      </c>
      <c r="AK1988" s="8">
        <f t="shared" ref="AK1988" si="11517">(X1988*AF1985+Y1988*AE1985+Z1988*AF1988+AA1988*AE1988)</f>
        <v>0</v>
      </c>
      <c r="AM1988" s="20">
        <f t="shared" ref="AM1988" si="11518">1/$AN$9</f>
        <v>1</v>
      </c>
      <c r="AN1988" s="27">
        <v>0</v>
      </c>
      <c r="AO1988" s="21">
        <v>1</v>
      </c>
      <c r="AP1988" s="26">
        <v>0</v>
      </c>
      <c r="AR1988" s="1">
        <f t="shared" ref="AR1988" si="11519">AH1988*AM1985+AJ1988*AM1988-AI1988*AN1985-AK1988*AN1988</f>
        <v>-108.90868204728744</v>
      </c>
      <c r="AS1988" s="9">
        <f t="shared" ref="AS1988" si="11520">(AH1988*AN1985+AI1988*AM1985+AJ1988*AN1988+AK1988*AM1988)</f>
        <v>24.318642162664474</v>
      </c>
      <c r="AT1988" s="2">
        <f t="shared" ref="AT1988" si="11521">AH1988*AO1985+AJ1988*AO1988-AI1988*AP1985-AK1988*AP1988</f>
        <v>-108.90868204728744</v>
      </c>
      <c r="AU1988" s="8">
        <f t="shared" ref="AU1988" si="11522">(AH1988*AP1985+AI1988*AO1985+AJ1988*AP1988+AK1988*AO1988)</f>
        <v>0</v>
      </c>
      <c r="AW1988" s="49">
        <f t="shared" ref="AW1988" si="11523">(180/PI())*ATAN(-1*(AS1985/AR1985))</f>
        <v>-77.433300964634839</v>
      </c>
      <c r="AY1988" s="140">
        <f t="shared" ref="AY1988" si="11524">20*LOG(((1-(10^(AW1985/20)^2)*(1-((1-AY1985)/(1+AY1985))^2))^0.5))</f>
        <v>-7.9302529381464996E-4</v>
      </c>
      <c r="AZ1988" s="13"/>
      <c r="BA1988" s="36"/>
      <c r="BB1988" s="36"/>
      <c r="BC1988" s="36"/>
      <c r="BD1988" s="36"/>
    </row>
    <row r="1989" spans="2:56" ht="18.600000000000001" customHeight="1">
      <c r="AY1989" s="37"/>
    </row>
    <row r="1990" spans="2:56" ht="18.600000000000001" customHeight="1" thickBot="1">
      <c r="D1990" s="22" t="s">
        <v>60</v>
      </c>
      <c r="E1990" s="22"/>
      <c r="F1990" s="22"/>
      <c r="G1990" s="22"/>
      <c r="H1990" s="22"/>
      <c r="I1990" s="22" t="s">
        <v>61</v>
      </c>
      <c r="J1990" s="22"/>
      <c r="K1990" s="22"/>
      <c r="L1990" s="22"/>
      <c r="M1990" s="23"/>
      <c r="N1990" s="23"/>
      <c r="O1990" s="28" t="s">
        <v>62</v>
      </c>
      <c r="P1990" s="23"/>
      <c r="Q1990" s="23"/>
      <c r="R1990" s="23"/>
      <c r="S1990" s="22"/>
      <c r="T1990" s="22" t="s">
        <v>63</v>
      </c>
      <c r="U1990" s="23"/>
      <c r="V1990" s="23"/>
      <c r="W1990" s="23"/>
      <c r="X1990" s="23"/>
      <c r="Y1990" s="28" t="s">
        <v>64</v>
      </c>
      <c r="Z1990" s="23"/>
      <c r="AA1990" s="23"/>
      <c r="AB1990" s="23"/>
      <c r="AC1990" s="28" t="s">
        <v>65</v>
      </c>
      <c r="AD1990" s="22"/>
      <c r="AE1990" s="22"/>
      <c r="AF1990" s="22"/>
      <c r="AG1990" s="22"/>
      <c r="AH1990" s="23"/>
      <c r="AI1990" s="28" t="s">
        <v>66</v>
      </c>
      <c r="AJ1990" s="23"/>
      <c r="AK1990" s="23"/>
      <c r="AL1990" s="22"/>
      <c r="AM1990" s="28" t="s">
        <v>67</v>
      </c>
      <c r="AN1990" s="22"/>
      <c r="AO1990" s="23"/>
      <c r="AP1990" s="23"/>
      <c r="AQ1990" s="23"/>
      <c r="AR1990" s="23"/>
      <c r="AS1990" s="28" t="s">
        <v>68</v>
      </c>
      <c r="AT1990" s="23"/>
      <c r="AU1990" s="23"/>
    </row>
    <row r="1991" spans="2:56" ht="18.600000000000001" customHeight="1" thickBot="1">
      <c r="B1991" s="11"/>
      <c r="D1991" s="212" t="s">
        <v>69</v>
      </c>
      <c r="E1991" s="213"/>
      <c r="F1991" s="214" t="s">
        <v>70</v>
      </c>
      <c r="G1991" s="215"/>
      <c r="H1991" s="207"/>
      <c r="I1991" s="212" t="s">
        <v>71</v>
      </c>
      <c r="J1991" s="213"/>
      <c r="K1991" s="214" t="s">
        <v>72</v>
      </c>
      <c r="L1991" s="215"/>
      <c r="M1991" s="23"/>
      <c r="N1991" s="208" t="s">
        <v>73</v>
      </c>
      <c r="O1991" s="209"/>
      <c r="P1991" s="210" t="s">
        <v>74</v>
      </c>
      <c r="Q1991" s="211"/>
      <c r="R1991" s="23"/>
      <c r="S1991" s="212" t="s">
        <v>75</v>
      </c>
      <c r="T1991" s="213"/>
      <c r="U1991" s="214" t="s">
        <v>76</v>
      </c>
      <c r="V1991" s="215"/>
      <c r="W1991" s="22"/>
      <c r="X1991" s="208" t="s">
        <v>77</v>
      </c>
      <c r="Y1991" s="209"/>
      <c r="Z1991" s="210" t="s">
        <v>78</v>
      </c>
      <c r="AA1991" s="211"/>
      <c r="AB1991" s="22"/>
      <c r="AC1991" s="212" t="s">
        <v>79</v>
      </c>
      <c r="AD1991" s="213"/>
      <c r="AE1991" s="214" t="s">
        <v>80</v>
      </c>
      <c r="AF1991" s="215"/>
      <c r="AG1991" s="22"/>
      <c r="AH1991" s="208" t="s">
        <v>81</v>
      </c>
      <c r="AI1991" s="209"/>
      <c r="AJ1991" s="210" t="s">
        <v>82</v>
      </c>
      <c r="AK1991" s="211"/>
      <c r="AL1991" s="22"/>
      <c r="AM1991" s="212" t="s">
        <v>83</v>
      </c>
      <c r="AN1991" s="213"/>
      <c r="AO1991" s="214" t="s">
        <v>84</v>
      </c>
      <c r="AP1991" s="215"/>
      <c r="AQ1991" s="23"/>
      <c r="AR1991" s="208" t="s">
        <v>85</v>
      </c>
      <c r="AS1991" s="209"/>
      <c r="AT1991" s="210" t="s">
        <v>86</v>
      </c>
      <c r="AU1991" s="211"/>
      <c r="AW1991" s="29" t="s">
        <v>4</v>
      </c>
      <c r="AY1991" s="136" t="s">
        <v>46</v>
      </c>
      <c r="AZ1991" s="13"/>
      <c r="BA1991" s="36"/>
      <c r="BB1991" s="36"/>
      <c r="BC1991" s="36"/>
      <c r="BD1991" s="36"/>
    </row>
    <row r="1992" spans="2:56" ht="18.600000000000001" customHeight="1" thickTop="1" thickBot="1">
      <c r="B1992" s="40">
        <v>5.7</v>
      </c>
      <c r="D1992" s="1">
        <v>1</v>
      </c>
      <c r="E1992" s="7">
        <v>0</v>
      </c>
      <c r="F1992" s="2">
        <v>0</v>
      </c>
      <c r="G1992" s="8">
        <v>0</v>
      </c>
      <c r="I1992" s="1">
        <v>1</v>
      </c>
      <c r="J1992" s="9">
        <v>0</v>
      </c>
      <c r="K1992" s="2">
        <v>0</v>
      </c>
      <c r="L1992" s="9">
        <f t="shared" ref="L1992" si="11525">IF(0=(1-$J$9*$K$9*$B1992^2),10^14,$B1992*$K$9/(1-$J$9*$K$9*$B1992^2))</f>
        <v>-0.64085937521492919</v>
      </c>
      <c r="N1992" s="1">
        <f t="shared" ref="N1992" si="11526">D1992*I1992+F1992*I1995-E1992*J1992-G1992*J1995</f>
        <v>1</v>
      </c>
      <c r="O1992" s="9">
        <f t="shared" ref="O1992" si="11527">(D1992*J1992+E1992*I1992+F1992*J1995+G1992*I1995)</f>
        <v>0</v>
      </c>
      <c r="P1992" s="2">
        <f t="shared" ref="P1992" si="11528">D1992*K1992+F1992*K1995-E1992*L1992-G1992*L1995</f>
        <v>0</v>
      </c>
      <c r="Q1992" s="8">
        <f t="shared" ref="Q1992" si="11529">(D1992*L1992+E1992*K1992+F1992*L1995+G1992*K1995)</f>
        <v>-0.64085937521492919</v>
      </c>
      <c r="S1992" s="1">
        <v>1</v>
      </c>
      <c r="T1992" s="7">
        <v>0</v>
      </c>
      <c r="U1992" s="2">
        <v>0</v>
      </c>
      <c r="V1992" s="8">
        <v>0</v>
      </c>
      <c r="X1992" s="1">
        <f t="shared" ref="X1992" si="11530">N1992*S1992+P1992*S1995-O1992*T1992-Q1992*T1995</f>
        <v>5.417413552965872</v>
      </c>
      <c r="Y1992" s="9">
        <f t="shared" ref="Y1992" si="11531">(N1992*T1992+O1992*S1992+P1992*T1995+Q1992*S1995)</f>
        <v>0</v>
      </c>
      <c r="Z1992" s="2">
        <f t="shared" ref="Z1992" si="11532">N1992*U1992+P1992*U1995-O1992*V1992-Q1992*V1995</f>
        <v>0</v>
      </c>
      <c r="AA1992" s="8">
        <f t="shared" ref="AA1992" si="11533">(N1992*V1992+O1992*U1992+P1992*V1995+Q1992*U1995)</f>
        <v>-0.64085937521492919</v>
      </c>
      <c r="AB1992" s="22"/>
      <c r="AC1992" s="1">
        <v>1</v>
      </c>
      <c r="AD1992" s="9">
        <v>0</v>
      </c>
      <c r="AE1992" s="2">
        <v>0</v>
      </c>
      <c r="AF1992" s="9">
        <f t="shared" ref="AF1992" si="11534">$B1992*$AE$9</f>
        <v>4.620933</v>
      </c>
      <c r="AH1992" s="1">
        <f t="shared" ref="AH1992" si="11535">X1992*AC1992+Z1992*AC1995-Y1992*AD1992-AA1992*AD1995</f>
        <v>5.417413552965872</v>
      </c>
      <c r="AI1992" s="9">
        <f t="shared" ref="AI1992" si="11536">(X1992*AD1992+Y1992*AC1992+Z1992*AD1995+AA1992*AC1995)</f>
        <v>0</v>
      </c>
      <c r="AJ1992" s="2">
        <f t="shared" ref="AJ1992" si="11537">X1992*AE1992+Z1992*AE1995-Y1992*AF1992-AA1992*AF1995</f>
        <v>0</v>
      </c>
      <c r="AK1992" s="8">
        <f t="shared" ref="AK1992" si="11538">(X1992*AF1992+Y1992*AE1992+Z1992*AF1995+AA1992*AE1995)</f>
        <v>24.392645686332315</v>
      </c>
      <c r="AM1992" s="18">
        <v>1</v>
      </c>
      <c r="AN1992" s="25">
        <v>0</v>
      </c>
      <c r="AO1992" s="14">
        <v>0</v>
      </c>
      <c r="AP1992" s="24">
        <v>0</v>
      </c>
      <c r="AR1992" s="1">
        <f t="shared" ref="AR1992" si="11539">AH1992*AM1992+AJ1992*AM1995-AI1992*AN1992-AK1992*AN1995</f>
        <v>5.417413552965872</v>
      </c>
      <c r="AS1992" s="9">
        <f t="shared" ref="AS1992" si="11540">(AH1992*AN1992+AI1992*AM1992+AJ1992*AN1995+AK1992*AM1995)</f>
        <v>24.392645686332315</v>
      </c>
      <c r="AT1992" s="2">
        <f t="shared" ref="AT1992" si="11541">AH1992*AO1992+AJ1992*AO1995-AI1992*AP1992-AK1992*AP1995</f>
        <v>0</v>
      </c>
      <c r="AU1992" s="8">
        <f t="shared" ref="AU1992" si="11542">(AH1992*AP1992+AI1992*AO1992+AJ1992*AP1995+AK1992*AO1995)</f>
        <v>24.392645686332315</v>
      </c>
      <c r="AW1992" s="30">
        <f t="shared" ref="AW1992" si="11543">20*LOG(((1+$AN$9)/$AN$9)/((AR1992+AR1995)^2+(AS1992+AS1995)^2)^0.5)</f>
        <v>-35.199467983947756</v>
      </c>
      <c r="AY1992" s="137">
        <f t="shared" ref="AY1992" si="11544">((AR1992^2+AS1992^2)^0.5)/((AR1995^2+AS1995^2)^0.5)</f>
        <v>0.22244935353072967</v>
      </c>
      <c r="AZ1992" s="13"/>
      <c r="BA1992" s="36"/>
      <c r="BB1992" s="36"/>
      <c r="BC1992" s="36"/>
      <c r="BD1992" s="36"/>
    </row>
    <row r="1993" spans="2:56" ht="18.600000000000001" customHeight="1" thickBot="1">
      <c r="D1993" s="3"/>
      <c r="G1993" s="4"/>
      <c r="I1993" s="3"/>
      <c r="L1993" s="4"/>
      <c r="N1993" s="3"/>
      <c r="Q1993" s="4"/>
      <c r="S1993" s="3"/>
      <c r="V1993" s="4"/>
      <c r="X1993" s="3"/>
      <c r="AA1993" s="4"/>
      <c r="AC1993" s="3"/>
      <c r="AF1993" s="4"/>
      <c r="AH1993" s="3"/>
      <c r="AK1993" s="4"/>
      <c r="AM1993" s="18"/>
      <c r="AN1993" s="14"/>
      <c r="AO1993" s="14"/>
      <c r="AP1993" s="19"/>
      <c r="AR1993" s="3"/>
      <c r="AU1993" s="4"/>
      <c r="AY1993" s="138"/>
      <c r="AZ1993" s="13"/>
      <c r="BA1993" s="36"/>
      <c r="BB1993" s="36"/>
      <c r="BC1993" s="36"/>
      <c r="BD1993" s="36"/>
    </row>
    <row r="1994" spans="2:56" ht="18.600000000000001" customHeight="1" thickBot="1">
      <c r="D1994" s="216" t="s">
        <v>87</v>
      </c>
      <c r="E1994" s="217"/>
      <c r="F1994" s="218" t="s">
        <v>88</v>
      </c>
      <c r="G1994" s="219"/>
      <c r="H1994" s="207"/>
      <c r="I1994" s="216" t="s">
        <v>89</v>
      </c>
      <c r="J1994" s="217"/>
      <c r="K1994" s="218" t="s">
        <v>90</v>
      </c>
      <c r="L1994" s="219"/>
      <c r="N1994" s="208" t="s">
        <v>7</v>
      </c>
      <c r="O1994" s="209"/>
      <c r="P1994" s="210" t="s">
        <v>8</v>
      </c>
      <c r="Q1994" s="211"/>
      <c r="S1994" s="216" t="s">
        <v>91</v>
      </c>
      <c r="T1994" s="217"/>
      <c r="U1994" s="218" t="s">
        <v>92</v>
      </c>
      <c r="V1994" s="219"/>
      <c r="W1994" s="22"/>
      <c r="X1994" s="208" t="s">
        <v>93</v>
      </c>
      <c r="Y1994" s="209"/>
      <c r="Z1994" s="210" t="s">
        <v>94</v>
      </c>
      <c r="AA1994" s="211"/>
      <c r="AB1994" s="22"/>
      <c r="AC1994" s="216" t="s">
        <v>3</v>
      </c>
      <c r="AD1994" s="217"/>
      <c r="AE1994" s="218" t="s">
        <v>2</v>
      </c>
      <c r="AF1994" s="219"/>
      <c r="AG1994" s="22"/>
      <c r="AH1994" s="208" t="s">
        <v>95</v>
      </c>
      <c r="AI1994" s="209"/>
      <c r="AJ1994" s="210" t="s">
        <v>96</v>
      </c>
      <c r="AK1994" s="211"/>
      <c r="AL1994" s="22"/>
      <c r="AM1994" s="216" t="s">
        <v>97</v>
      </c>
      <c r="AN1994" s="217"/>
      <c r="AO1994" s="218" t="s">
        <v>98</v>
      </c>
      <c r="AP1994" s="219"/>
      <c r="AR1994" s="208" t="s">
        <v>99</v>
      </c>
      <c r="AS1994" s="209"/>
      <c r="AT1994" s="210" t="s">
        <v>100</v>
      </c>
      <c r="AU1994" s="211"/>
      <c r="AW1994" s="48" t="s">
        <v>10</v>
      </c>
      <c r="AY1994" s="139" t="s">
        <v>47</v>
      </c>
      <c r="AZ1994" s="13"/>
      <c r="BA1994" s="36"/>
      <c r="BB1994" s="36"/>
      <c r="BC1994" s="36"/>
      <c r="BD1994" s="36"/>
    </row>
    <row r="1995" spans="2:56" ht="18.600000000000001" customHeight="1" thickTop="1" thickBot="1">
      <c r="D1995" s="1">
        <v>0</v>
      </c>
      <c r="E1995" s="8">
        <f t="shared" ref="E1995" si="11545">$E$9*$B1992</f>
        <v>3.2302470000000003</v>
      </c>
      <c r="F1995" s="2">
        <v>1</v>
      </c>
      <c r="G1995" s="8">
        <v>0</v>
      </c>
      <c r="I1995" s="1">
        <v>0</v>
      </c>
      <c r="J1995" s="9">
        <v>0</v>
      </c>
      <c r="K1995" s="2">
        <v>1</v>
      </c>
      <c r="L1995" s="8">
        <v>0</v>
      </c>
      <c r="N1995" s="1">
        <f t="shared" ref="N1995" si="11546">D1995*I1992+F1995*I1995-E1995*J1992-G1995*J1995</f>
        <v>0</v>
      </c>
      <c r="O1995" s="9">
        <f t="shared" ref="O1995" si="11547">(D1995*J1992+E1995*I1992+F1995*J1995+G1995*I1995)</f>
        <v>3.2302470000000003</v>
      </c>
      <c r="P1995" s="2">
        <f t="shared" ref="P1995" si="11548">D1995*K1992+F1995*K1995-E1995*L1992-G1995*L1995</f>
        <v>3.0701340742098995</v>
      </c>
      <c r="Q1995" s="8">
        <f t="shared" ref="Q1995" si="11549">(D1995*L1992+E1995*K1992+F1995*L1995+G1995*K1995)</f>
        <v>0</v>
      </c>
      <c r="S1995" s="1">
        <v>0</v>
      </c>
      <c r="T1995" s="8">
        <f t="shared" ref="T1995" si="11550">$T$9*$B1992</f>
        <v>6.8929530000000003</v>
      </c>
      <c r="U1995" s="2">
        <v>1</v>
      </c>
      <c r="V1995" s="8">
        <v>0</v>
      </c>
      <c r="X1995" s="1">
        <f t="shared" ref="X1995" si="11551">N1995*S1992+P1995*S1995-O1995*T1992-Q1995*T1995</f>
        <v>0</v>
      </c>
      <c r="Y1995" s="9">
        <f t="shared" ref="Y1995" si="11552">(N1995*T1992+O1995*S1992+P1995*T1995+Q1995*S1995)</f>
        <v>24.39253687722735</v>
      </c>
      <c r="Z1995" s="2">
        <f t="shared" ref="Z1995" si="11553">N1995*U1992+P1995*U1995-O1995*V1992-Q1995*V1995</f>
        <v>3.0701340742098995</v>
      </c>
      <c r="AA1995" s="8">
        <f t="shared" ref="AA1995" si="11554">(N1995*V1992+O1995*U1992+P1995*V1995+Q1995*U1995)</f>
        <v>0</v>
      </c>
      <c r="AB1995" s="22"/>
      <c r="AC1995" s="1">
        <v>0</v>
      </c>
      <c r="AD1995" s="9">
        <v>0</v>
      </c>
      <c r="AE1995" s="2">
        <v>1</v>
      </c>
      <c r="AF1995" s="8">
        <v>0</v>
      </c>
      <c r="AH1995" s="1">
        <f t="shared" ref="AH1995" si="11555">X1995*AC1992+Z1995*AC1995-Y1995*AD1992-AA1995*AD1995</f>
        <v>0</v>
      </c>
      <c r="AI1995" s="9">
        <f t="shared" ref="AI1995" si="11556">(X1995*AD1992+Y1995*AC1992+Z1995*AD1995+AA1995*AC1995)</f>
        <v>24.39253687722735</v>
      </c>
      <c r="AJ1995" s="2">
        <f t="shared" ref="AJ1995" si="11557">X1995*AE1992+Z1995*AE1995-Y1995*AF1992-AA1995*AF1995</f>
        <v>-109.64614453548691</v>
      </c>
      <c r="AK1995" s="8">
        <f t="shared" ref="AK1995" si="11558">(X1995*AF1992+Y1995*AE1992+Z1995*AF1995+AA1995*AE1995)</f>
        <v>0</v>
      </c>
      <c r="AM1995" s="20">
        <f t="shared" ref="AM1995" si="11559">1/$AN$9</f>
        <v>1</v>
      </c>
      <c r="AN1995" s="27">
        <v>0</v>
      </c>
      <c r="AO1995" s="21">
        <v>1</v>
      </c>
      <c r="AP1995" s="26">
        <v>0</v>
      </c>
      <c r="AR1995" s="1">
        <f t="shared" ref="AR1995" si="11560">AH1995*AM1992+AJ1995*AM1995-AI1995*AN1992-AK1995*AN1995</f>
        <v>-109.64614453548691</v>
      </c>
      <c r="AS1995" s="9">
        <f t="shared" ref="AS1995" si="11561">(AH1995*AN1992+AI1995*AM1992+AJ1995*AN1995+AK1995*AM1995)</f>
        <v>24.39253687722735</v>
      </c>
      <c r="AT1995" s="2">
        <f t="shared" ref="AT1995" si="11562">AH1995*AO1992+AJ1995*AO1995-AI1995*AP1992-AK1995*AP1995</f>
        <v>-109.64614453548691</v>
      </c>
      <c r="AU1995" s="8">
        <f t="shared" ref="AU1995" si="11563">(AH1995*AP1992+AI1995*AO1992+AJ1995*AP1995+AK1995*AO1995)</f>
        <v>0</v>
      </c>
      <c r="AW1995" s="49">
        <f t="shared" ref="AW1995" si="11564">(180/PI())*ATAN(-1*(AS1992/AR1992))</f>
        <v>-77.478297883937159</v>
      </c>
      <c r="AY1995" s="140">
        <f t="shared" ref="AY1995" si="11565">20*LOG(((1-(10^(AW1992/20)^2)*(1-((1-AY1992)/(1+AY1992))^2))^0.5))</f>
        <v>-7.8109877398240923E-4</v>
      </c>
      <c r="AZ1995" s="13"/>
      <c r="BA1995" s="36"/>
      <c r="BB1995" s="36"/>
      <c r="BC1995" s="36"/>
      <c r="BD1995" s="36"/>
    </row>
    <row r="1996" spans="2:56" ht="18.600000000000001" customHeight="1">
      <c r="AY1996" s="37"/>
    </row>
    <row r="1997" spans="2:56" ht="18.600000000000001" customHeight="1" thickBot="1">
      <c r="D1997" s="22" t="s">
        <v>60</v>
      </c>
      <c r="E1997" s="22"/>
      <c r="F1997" s="22"/>
      <c r="G1997" s="22"/>
      <c r="H1997" s="22"/>
      <c r="I1997" s="22" t="s">
        <v>61</v>
      </c>
      <c r="J1997" s="22"/>
      <c r="K1997" s="22"/>
      <c r="L1997" s="22"/>
      <c r="M1997" s="23"/>
      <c r="N1997" s="23"/>
      <c r="O1997" s="28" t="s">
        <v>62</v>
      </c>
      <c r="P1997" s="23"/>
      <c r="Q1997" s="23"/>
      <c r="R1997" s="23"/>
      <c r="S1997" s="22"/>
      <c r="T1997" s="22" t="s">
        <v>63</v>
      </c>
      <c r="U1997" s="23"/>
      <c r="V1997" s="23"/>
      <c r="W1997" s="23"/>
      <c r="X1997" s="23"/>
      <c r="Y1997" s="28" t="s">
        <v>64</v>
      </c>
      <c r="Z1997" s="23"/>
      <c r="AA1997" s="23"/>
      <c r="AB1997" s="23"/>
      <c r="AC1997" s="28" t="s">
        <v>65</v>
      </c>
      <c r="AD1997" s="22"/>
      <c r="AE1997" s="22"/>
      <c r="AF1997" s="22"/>
      <c r="AG1997" s="22"/>
      <c r="AH1997" s="23"/>
      <c r="AI1997" s="28" t="s">
        <v>66</v>
      </c>
      <c r="AJ1997" s="23"/>
      <c r="AK1997" s="23"/>
      <c r="AL1997" s="22"/>
      <c r="AM1997" s="28" t="s">
        <v>67</v>
      </c>
      <c r="AN1997" s="22"/>
      <c r="AO1997" s="23"/>
      <c r="AP1997" s="23"/>
      <c r="AQ1997" s="23"/>
      <c r="AR1997" s="23"/>
      <c r="AS1997" s="28" t="s">
        <v>68</v>
      </c>
      <c r="AT1997" s="23"/>
      <c r="AU1997" s="23"/>
    </row>
    <row r="1998" spans="2:56" ht="18.600000000000001" customHeight="1" thickBot="1">
      <c r="B1998" s="11"/>
      <c r="D1998" s="212" t="s">
        <v>69</v>
      </c>
      <c r="E1998" s="213"/>
      <c r="F1998" s="214" t="s">
        <v>70</v>
      </c>
      <c r="G1998" s="215"/>
      <c r="H1998" s="207"/>
      <c r="I1998" s="212" t="s">
        <v>71</v>
      </c>
      <c r="J1998" s="213"/>
      <c r="K1998" s="214" t="s">
        <v>72</v>
      </c>
      <c r="L1998" s="215"/>
      <c r="M1998" s="23"/>
      <c r="N1998" s="208" t="s">
        <v>73</v>
      </c>
      <c r="O1998" s="209"/>
      <c r="P1998" s="210" t="s">
        <v>74</v>
      </c>
      <c r="Q1998" s="211"/>
      <c r="R1998" s="23"/>
      <c r="S1998" s="212" t="s">
        <v>75</v>
      </c>
      <c r="T1998" s="213"/>
      <c r="U1998" s="214" t="s">
        <v>76</v>
      </c>
      <c r="V1998" s="215"/>
      <c r="W1998" s="22"/>
      <c r="X1998" s="208" t="s">
        <v>77</v>
      </c>
      <c r="Y1998" s="209"/>
      <c r="Z1998" s="210" t="s">
        <v>78</v>
      </c>
      <c r="AA1998" s="211"/>
      <c r="AB1998" s="22"/>
      <c r="AC1998" s="212" t="s">
        <v>79</v>
      </c>
      <c r="AD1998" s="213"/>
      <c r="AE1998" s="214" t="s">
        <v>80</v>
      </c>
      <c r="AF1998" s="215"/>
      <c r="AG1998" s="22"/>
      <c r="AH1998" s="208" t="s">
        <v>81</v>
      </c>
      <c r="AI1998" s="209"/>
      <c r="AJ1998" s="210" t="s">
        <v>82</v>
      </c>
      <c r="AK1998" s="211"/>
      <c r="AL1998" s="22"/>
      <c r="AM1998" s="212" t="s">
        <v>83</v>
      </c>
      <c r="AN1998" s="213"/>
      <c r="AO1998" s="214" t="s">
        <v>84</v>
      </c>
      <c r="AP1998" s="215"/>
      <c r="AQ1998" s="23"/>
      <c r="AR1998" s="208" t="s">
        <v>85</v>
      </c>
      <c r="AS1998" s="209"/>
      <c r="AT1998" s="210" t="s">
        <v>86</v>
      </c>
      <c r="AU1998" s="211"/>
      <c r="AW1998" s="29" t="s">
        <v>4</v>
      </c>
      <c r="AY1998" s="136" t="s">
        <v>46</v>
      </c>
      <c r="AZ1998" s="13"/>
      <c r="BA1998" s="36"/>
      <c r="BB1998" s="36"/>
      <c r="BC1998" s="36"/>
      <c r="BD1998" s="36"/>
    </row>
    <row r="1999" spans="2:56" ht="18.600000000000001" customHeight="1" thickTop="1" thickBot="1">
      <c r="B1999" s="40">
        <v>5.72</v>
      </c>
      <c r="D1999" s="1">
        <v>1</v>
      </c>
      <c r="E1999" s="7">
        <v>0</v>
      </c>
      <c r="F1999" s="2">
        <v>0</v>
      </c>
      <c r="G1999" s="8">
        <v>0</v>
      </c>
      <c r="I1999" s="1">
        <v>1</v>
      </c>
      <c r="J1999" s="9">
        <v>0</v>
      </c>
      <c r="K1999" s="2">
        <v>0</v>
      </c>
      <c r="L1999" s="9">
        <f t="shared" ref="L1999" si="11566">IF(0=(1-$J$9*$K$9*$B1999^2),10^14,$B1999*$K$9/(1-$J$9*$K$9*$B1999^2))</f>
        <v>-0.63809979173270193</v>
      </c>
      <c r="N1999" s="1">
        <f t="shared" ref="N1999" si="11567">D1999*I1999+F1999*I2002-E1999*J1999-G1999*J2002</f>
        <v>1</v>
      </c>
      <c r="O1999" s="9">
        <f t="shared" ref="O1999" si="11568">(D1999*J1999+E1999*I1999+F1999*J2002+G1999*I2002)</f>
        <v>0</v>
      </c>
      <c r="P1999" s="2">
        <f t="shared" ref="P1999" si="11569">D1999*K1999+F1999*K2002-E1999*L1999-G1999*L2002</f>
        <v>0</v>
      </c>
      <c r="Q1999" s="8">
        <f t="shared" ref="Q1999" si="11570">(D1999*L1999+E1999*K1999+F1999*L2002+G1999*K2002)</f>
        <v>-0.63809979173270193</v>
      </c>
      <c r="S1999" s="1">
        <v>1</v>
      </c>
      <c r="T1999" s="7">
        <v>0</v>
      </c>
      <c r="U1999" s="2">
        <v>0</v>
      </c>
      <c r="V1999" s="8">
        <v>0</v>
      </c>
      <c r="X1999" s="1">
        <f t="shared" ref="X1999" si="11571">N1999*S1999+P1999*S2002-O1999*T1999-Q1999*T2002</f>
        <v>5.4138248276661916</v>
      </c>
      <c r="Y1999" s="9">
        <f t="shared" ref="Y1999" si="11572">(N1999*T1999+O1999*S1999+P1999*T2002+Q1999*S2002)</f>
        <v>0</v>
      </c>
      <c r="Z1999" s="2">
        <f t="shared" ref="Z1999" si="11573">N1999*U1999+P1999*U2002-O1999*V1999-Q1999*V2002</f>
        <v>0</v>
      </c>
      <c r="AA1999" s="8">
        <f t="shared" ref="AA1999" si="11574">(N1999*V1999+O1999*U1999+P1999*V2002+Q1999*U2002)</f>
        <v>-0.63809979173270193</v>
      </c>
      <c r="AB1999" s="22"/>
      <c r="AC1999" s="1">
        <v>1</v>
      </c>
      <c r="AD1999" s="9">
        <v>0</v>
      </c>
      <c r="AE1999" s="2">
        <v>0</v>
      </c>
      <c r="AF1999" s="9">
        <f t="shared" ref="AF1999" si="11575">$B1999*$AE$9</f>
        <v>4.6371468</v>
      </c>
      <c r="AH1999" s="1">
        <f t="shared" ref="AH1999" si="11576">X1999*AC1999+Z1999*AC2002-Y1999*AD1999-AA1999*AD2002</f>
        <v>5.4138248276661916</v>
      </c>
      <c r="AI1999" s="9">
        <f t="shared" ref="AI1999" si="11577">(X1999*AD1999+Y1999*AC1999+Z1999*AD2002+AA1999*AC2002)</f>
        <v>0</v>
      </c>
      <c r="AJ1999" s="2">
        <f t="shared" ref="AJ1999" si="11578">X1999*AE1999+Z1999*AE2002-Y1999*AF1999-AA1999*AF2002</f>
        <v>0</v>
      </c>
      <c r="AK1999" s="8">
        <f t="shared" ref="AK1999" si="11579">(X1999*AF1999+Y1999*AE1999+Z1999*AF2002+AA1999*AE2002)</f>
        <v>24.466600683640127</v>
      </c>
      <c r="AM1999" s="18">
        <v>1</v>
      </c>
      <c r="AN1999" s="25">
        <v>0</v>
      </c>
      <c r="AO1999" s="14">
        <v>0</v>
      </c>
      <c r="AP1999" s="24">
        <v>0</v>
      </c>
      <c r="AR1999" s="1">
        <f t="shared" ref="AR1999" si="11580">AH1999*AM1999+AJ1999*AM2002-AI1999*AN1999-AK1999*AN2002</f>
        <v>5.4138248276661916</v>
      </c>
      <c r="AS1999" s="9">
        <f t="shared" ref="AS1999" si="11581">(AH1999*AN1999+AI1999*AM1999+AJ1999*AN2002+AK1999*AM2002)</f>
        <v>24.466600683640127</v>
      </c>
      <c r="AT1999" s="2">
        <f t="shared" ref="AT1999" si="11582">AH1999*AO1999+AJ1999*AO2002-AI1999*AP1999-AK1999*AP2002</f>
        <v>0</v>
      </c>
      <c r="AU1999" s="8">
        <f t="shared" ref="AU1999" si="11583">(AH1999*AP1999+AI1999*AO1999+AJ1999*AP2002+AK1999*AO2002)</f>
        <v>24.466600683640127</v>
      </c>
      <c r="AW1999" s="30">
        <f t="shared" ref="AW1999" si="11584">20*LOG(((1+$AN$9)/$AN$9)/((AR1999+AR2002)^2+(AS1999+AS2002)^2)^0.5)</f>
        <v>-35.254872975832392</v>
      </c>
      <c r="AY1999" s="137">
        <f t="shared" ref="AY1999" si="11585">((AR1999^2+AS1999^2)^0.5)/((AR2002^2+AS2002^2)^0.5)</f>
        <v>0.22162801911556823</v>
      </c>
      <c r="AZ1999" s="13"/>
      <c r="BA1999" s="36"/>
      <c r="BB1999" s="36"/>
      <c r="BC1999" s="36"/>
      <c r="BD1999" s="36"/>
    </row>
    <row r="2000" spans="2:56" ht="18.600000000000001" customHeight="1" thickBot="1">
      <c r="D2000" s="3"/>
      <c r="G2000" s="4"/>
      <c r="I2000" s="3"/>
      <c r="L2000" s="4"/>
      <c r="N2000" s="3"/>
      <c r="Q2000" s="4"/>
      <c r="S2000" s="3"/>
      <c r="V2000" s="4"/>
      <c r="X2000" s="3"/>
      <c r="AA2000" s="4"/>
      <c r="AC2000" s="3"/>
      <c r="AF2000" s="4"/>
      <c r="AH2000" s="3"/>
      <c r="AK2000" s="4"/>
      <c r="AM2000" s="18"/>
      <c r="AN2000" s="14"/>
      <c r="AO2000" s="14"/>
      <c r="AP2000" s="19"/>
      <c r="AR2000" s="3"/>
      <c r="AU2000" s="4"/>
      <c r="AY2000" s="138"/>
      <c r="AZ2000" s="13"/>
      <c r="BA2000" s="36"/>
      <c r="BB2000" s="36"/>
      <c r="BC2000" s="36"/>
      <c r="BD2000" s="36"/>
    </row>
    <row r="2001" spans="2:56" ht="18.600000000000001" customHeight="1" thickBot="1">
      <c r="D2001" s="216" t="s">
        <v>87</v>
      </c>
      <c r="E2001" s="217"/>
      <c r="F2001" s="218" t="s">
        <v>88</v>
      </c>
      <c r="G2001" s="219"/>
      <c r="H2001" s="207"/>
      <c r="I2001" s="216" t="s">
        <v>89</v>
      </c>
      <c r="J2001" s="217"/>
      <c r="K2001" s="218" t="s">
        <v>90</v>
      </c>
      <c r="L2001" s="219"/>
      <c r="N2001" s="208" t="s">
        <v>7</v>
      </c>
      <c r="O2001" s="209"/>
      <c r="P2001" s="210" t="s">
        <v>8</v>
      </c>
      <c r="Q2001" s="211"/>
      <c r="S2001" s="216" t="s">
        <v>91</v>
      </c>
      <c r="T2001" s="217"/>
      <c r="U2001" s="218" t="s">
        <v>92</v>
      </c>
      <c r="V2001" s="219"/>
      <c r="W2001" s="22"/>
      <c r="X2001" s="208" t="s">
        <v>93</v>
      </c>
      <c r="Y2001" s="209"/>
      <c r="Z2001" s="210" t="s">
        <v>94</v>
      </c>
      <c r="AA2001" s="211"/>
      <c r="AB2001" s="22"/>
      <c r="AC2001" s="216" t="s">
        <v>3</v>
      </c>
      <c r="AD2001" s="217"/>
      <c r="AE2001" s="218" t="s">
        <v>2</v>
      </c>
      <c r="AF2001" s="219"/>
      <c r="AG2001" s="22"/>
      <c r="AH2001" s="208" t="s">
        <v>95</v>
      </c>
      <c r="AI2001" s="209"/>
      <c r="AJ2001" s="210" t="s">
        <v>96</v>
      </c>
      <c r="AK2001" s="211"/>
      <c r="AL2001" s="22"/>
      <c r="AM2001" s="216" t="s">
        <v>97</v>
      </c>
      <c r="AN2001" s="217"/>
      <c r="AO2001" s="218" t="s">
        <v>98</v>
      </c>
      <c r="AP2001" s="219"/>
      <c r="AR2001" s="208" t="s">
        <v>99</v>
      </c>
      <c r="AS2001" s="209"/>
      <c r="AT2001" s="210" t="s">
        <v>100</v>
      </c>
      <c r="AU2001" s="211"/>
      <c r="AW2001" s="48" t="s">
        <v>10</v>
      </c>
      <c r="AY2001" s="139" t="s">
        <v>47</v>
      </c>
      <c r="AZ2001" s="13"/>
      <c r="BA2001" s="36"/>
      <c r="BB2001" s="36"/>
      <c r="BC2001" s="36"/>
      <c r="BD2001" s="36"/>
    </row>
    <row r="2002" spans="2:56" ht="18.600000000000001" customHeight="1" thickTop="1" thickBot="1">
      <c r="D2002" s="1">
        <v>0</v>
      </c>
      <c r="E2002" s="8">
        <f t="shared" ref="E2002" si="11586">$E$9*$B1999</f>
        <v>3.2415812000000002</v>
      </c>
      <c r="F2002" s="2">
        <v>1</v>
      </c>
      <c r="G2002" s="8">
        <v>0</v>
      </c>
      <c r="I2002" s="1">
        <v>0</v>
      </c>
      <c r="J2002" s="9">
        <v>0</v>
      </c>
      <c r="K2002" s="2">
        <v>1</v>
      </c>
      <c r="L2002" s="8">
        <v>0</v>
      </c>
      <c r="N2002" s="1">
        <f t="shared" ref="N2002" si="11587">D2002*I1999+F2002*I2002-E2002*J1999-G2002*J2002</f>
        <v>0</v>
      </c>
      <c r="O2002" s="9">
        <f t="shared" ref="O2002" si="11588">(D2002*J1999+E2002*I1999+F2002*J2002+G2002*I2002)</f>
        <v>3.2415812000000002</v>
      </c>
      <c r="P2002" s="2">
        <f t="shared" ref="P2002" si="11589">D2002*K1999+F2002*K2002-E2002*L1999-G2002*L2002</f>
        <v>3.0684522886046421</v>
      </c>
      <c r="Q2002" s="8">
        <f t="shared" ref="Q2002" si="11590">(D2002*L1999+E2002*K1999+F2002*L2002+G2002*K2002)</f>
        <v>0</v>
      </c>
      <c r="S2002" s="1">
        <v>0</v>
      </c>
      <c r="T2002" s="8">
        <f t="shared" ref="T2002" si="11591">$T$9*$B1999</f>
        <v>6.9171387999999991</v>
      </c>
      <c r="U2002" s="2">
        <v>1</v>
      </c>
      <c r="V2002" s="8">
        <v>0</v>
      </c>
      <c r="X2002" s="1">
        <f t="shared" ref="X2002" si="11592">N2002*S1999+P2002*S2002-O2002*T1999-Q2002*T2002</f>
        <v>0</v>
      </c>
      <c r="Y2002" s="9">
        <f t="shared" ref="Y2002" si="11593">(N2002*T1999+O2002*S1999+P2002*T2002+Q2002*S2002)</f>
        <v>24.466491581455966</v>
      </c>
      <c r="Z2002" s="2">
        <f t="shared" ref="Z2002" si="11594">N2002*U1999+P2002*U2002-O2002*V1999-Q2002*V2002</f>
        <v>3.0684522886046421</v>
      </c>
      <c r="AA2002" s="8">
        <f t="shared" ref="AA2002" si="11595">(N2002*V1999+O2002*U1999+P2002*V2002+Q2002*U2002)</f>
        <v>0</v>
      </c>
      <c r="AB2002" s="22"/>
      <c r="AC2002" s="1">
        <v>0</v>
      </c>
      <c r="AD2002" s="9">
        <v>0</v>
      </c>
      <c r="AE2002" s="2">
        <v>1</v>
      </c>
      <c r="AF2002" s="8">
        <v>0</v>
      </c>
      <c r="AH2002" s="1">
        <f t="shared" ref="AH2002" si="11596">X2002*AC1999+Z2002*AC2002-Y2002*AD1999-AA2002*AD2002</f>
        <v>0</v>
      </c>
      <c r="AI2002" s="9">
        <f t="shared" ref="AI2002" si="11597">(X2002*AD1999+Y2002*AC1999+Z2002*AD2002+AA2002*AC2002)</f>
        <v>24.466491581455966</v>
      </c>
      <c r="AJ2002" s="2">
        <f t="shared" ref="AJ2002" si="11598">X2002*AE1999+Z2002*AE2002-Y2002*AF1999-AA2002*AF2002</f>
        <v>-110.38626085557082</v>
      </c>
      <c r="AK2002" s="8">
        <f t="shared" ref="AK2002" si="11599">(X2002*AF1999+Y2002*AE1999+Z2002*AF2002+AA2002*AE2002)</f>
        <v>0</v>
      </c>
      <c r="AM2002" s="20">
        <f t="shared" ref="AM2002" si="11600">1/$AN$9</f>
        <v>1</v>
      </c>
      <c r="AN2002" s="27">
        <v>0</v>
      </c>
      <c r="AO2002" s="21">
        <v>1</v>
      </c>
      <c r="AP2002" s="26">
        <v>0</v>
      </c>
      <c r="AR2002" s="1">
        <f t="shared" ref="AR2002" si="11601">AH2002*AM1999+AJ2002*AM2002-AI2002*AN1999-AK2002*AN2002</f>
        <v>-110.38626085557082</v>
      </c>
      <c r="AS2002" s="9">
        <f t="shared" ref="AS2002" si="11602">(AH2002*AN1999+AI2002*AM1999+AJ2002*AN2002+AK2002*AM2002)</f>
        <v>24.466491581455966</v>
      </c>
      <c r="AT2002" s="2">
        <f t="shared" ref="AT2002" si="11603">AH2002*AO1999+AJ2002*AO2002-AI2002*AP1999-AK2002*AP2002</f>
        <v>-110.38626085557082</v>
      </c>
      <c r="AU2002" s="8">
        <f t="shared" ref="AU2002" si="11604">(AH2002*AP1999+AI2002*AO1999+AJ2002*AP2002+AK2002*AO2002)</f>
        <v>0</v>
      </c>
      <c r="AW2002" s="49">
        <f t="shared" ref="AW2002" si="11605">(180/PI())*ATAN(-1*(AS1999/AR1999))</f>
        <v>-77.522970167145502</v>
      </c>
      <c r="AY2002" s="140">
        <f t="shared" ref="AY2002" si="11606">20*LOG(((1-(10^(AW1999/20)^2)*(1-((1-AY1999)/(1+AY1999))^2))^0.5))</f>
        <v>-7.6938225974265272E-4</v>
      </c>
      <c r="AZ2002" s="13"/>
      <c r="BA2002" s="36"/>
      <c r="BB2002" s="36"/>
      <c r="BC2002" s="36"/>
      <c r="BD2002" s="36"/>
    </row>
    <row r="2003" spans="2:56" ht="18.600000000000001" customHeight="1">
      <c r="AY2003" s="37"/>
    </row>
    <row r="2004" spans="2:56" ht="18.600000000000001" customHeight="1" thickBot="1">
      <c r="D2004" s="22" t="s">
        <v>60</v>
      </c>
      <c r="E2004" s="22"/>
      <c r="F2004" s="22"/>
      <c r="G2004" s="22"/>
      <c r="H2004" s="22"/>
      <c r="I2004" s="22" t="s">
        <v>61</v>
      </c>
      <c r="J2004" s="22"/>
      <c r="K2004" s="22"/>
      <c r="L2004" s="22"/>
      <c r="M2004" s="23"/>
      <c r="N2004" s="23"/>
      <c r="O2004" s="28" t="s">
        <v>62</v>
      </c>
      <c r="P2004" s="23"/>
      <c r="Q2004" s="23"/>
      <c r="R2004" s="23"/>
      <c r="S2004" s="22"/>
      <c r="T2004" s="22" t="s">
        <v>63</v>
      </c>
      <c r="U2004" s="23"/>
      <c r="V2004" s="23"/>
      <c r="W2004" s="23"/>
      <c r="X2004" s="23"/>
      <c r="Y2004" s="28" t="s">
        <v>64</v>
      </c>
      <c r="Z2004" s="23"/>
      <c r="AA2004" s="23"/>
      <c r="AB2004" s="23"/>
      <c r="AC2004" s="28" t="s">
        <v>65</v>
      </c>
      <c r="AD2004" s="22"/>
      <c r="AE2004" s="22"/>
      <c r="AF2004" s="22"/>
      <c r="AG2004" s="22"/>
      <c r="AH2004" s="23"/>
      <c r="AI2004" s="28" t="s">
        <v>66</v>
      </c>
      <c r="AJ2004" s="23"/>
      <c r="AK2004" s="23"/>
      <c r="AL2004" s="22"/>
      <c r="AM2004" s="28" t="s">
        <v>67</v>
      </c>
      <c r="AN2004" s="22"/>
      <c r="AO2004" s="23"/>
      <c r="AP2004" s="23"/>
      <c r="AQ2004" s="23"/>
      <c r="AR2004" s="23"/>
      <c r="AS2004" s="28" t="s">
        <v>68</v>
      </c>
      <c r="AT2004" s="23"/>
      <c r="AU2004" s="23"/>
    </row>
    <row r="2005" spans="2:56" ht="18.600000000000001" customHeight="1" thickBot="1">
      <c r="B2005" s="11"/>
      <c r="D2005" s="212" t="s">
        <v>69</v>
      </c>
      <c r="E2005" s="213"/>
      <c r="F2005" s="214" t="s">
        <v>70</v>
      </c>
      <c r="G2005" s="215"/>
      <c r="H2005" s="207"/>
      <c r="I2005" s="212" t="s">
        <v>71</v>
      </c>
      <c r="J2005" s="213"/>
      <c r="K2005" s="214" t="s">
        <v>72</v>
      </c>
      <c r="L2005" s="215"/>
      <c r="M2005" s="23"/>
      <c r="N2005" s="208" t="s">
        <v>73</v>
      </c>
      <c r="O2005" s="209"/>
      <c r="P2005" s="210" t="s">
        <v>74</v>
      </c>
      <c r="Q2005" s="211"/>
      <c r="R2005" s="23"/>
      <c r="S2005" s="212" t="s">
        <v>75</v>
      </c>
      <c r="T2005" s="213"/>
      <c r="U2005" s="214" t="s">
        <v>76</v>
      </c>
      <c r="V2005" s="215"/>
      <c r="W2005" s="22"/>
      <c r="X2005" s="208" t="s">
        <v>77</v>
      </c>
      <c r="Y2005" s="209"/>
      <c r="Z2005" s="210" t="s">
        <v>78</v>
      </c>
      <c r="AA2005" s="211"/>
      <c r="AB2005" s="22"/>
      <c r="AC2005" s="212" t="s">
        <v>79</v>
      </c>
      <c r="AD2005" s="213"/>
      <c r="AE2005" s="214" t="s">
        <v>80</v>
      </c>
      <c r="AF2005" s="215"/>
      <c r="AG2005" s="22"/>
      <c r="AH2005" s="208" t="s">
        <v>81</v>
      </c>
      <c r="AI2005" s="209"/>
      <c r="AJ2005" s="210" t="s">
        <v>82</v>
      </c>
      <c r="AK2005" s="211"/>
      <c r="AL2005" s="22"/>
      <c r="AM2005" s="212" t="s">
        <v>83</v>
      </c>
      <c r="AN2005" s="213"/>
      <c r="AO2005" s="214" t="s">
        <v>84</v>
      </c>
      <c r="AP2005" s="215"/>
      <c r="AQ2005" s="23"/>
      <c r="AR2005" s="208" t="s">
        <v>85</v>
      </c>
      <c r="AS2005" s="209"/>
      <c r="AT2005" s="210" t="s">
        <v>86</v>
      </c>
      <c r="AU2005" s="211"/>
      <c r="AW2005" s="29" t="s">
        <v>4</v>
      </c>
      <c r="AY2005" s="136" t="s">
        <v>46</v>
      </c>
      <c r="AZ2005" s="13"/>
      <c r="BA2005" s="36"/>
      <c r="BB2005" s="36"/>
      <c r="BC2005" s="36"/>
      <c r="BD2005" s="36"/>
    </row>
    <row r="2006" spans="2:56" ht="18.600000000000001" customHeight="1" thickTop="1" thickBot="1">
      <c r="B2006" s="40">
        <v>5.74</v>
      </c>
      <c r="D2006" s="1">
        <v>1</v>
      </c>
      <c r="E2006" s="7">
        <v>0</v>
      </c>
      <c r="F2006" s="2">
        <v>0</v>
      </c>
      <c r="G2006" s="8">
        <v>0</v>
      </c>
      <c r="I2006" s="1">
        <v>1</v>
      </c>
      <c r="J2006" s="9">
        <v>0</v>
      </c>
      <c r="K2006" s="2">
        <v>0</v>
      </c>
      <c r="L2006" s="9">
        <f t="shared" ref="L2006" si="11607">IF(0=(1-$J$9*$K$9*$B2006^2),10^14,$B2006*$K$9/(1-$J$9*$K$9*$B2006^2))</f>
        <v>-0.6353656599222125</v>
      </c>
      <c r="N2006" s="1">
        <f t="shared" ref="N2006" si="11608">D2006*I2006+F2006*I2009-E2006*J2006-G2006*J2009</f>
        <v>1</v>
      </c>
      <c r="O2006" s="9">
        <f t="shared" ref="O2006" si="11609">(D2006*J2006+E2006*I2006+F2006*J2009+G2006*I2009)</f>
        <v>0</v>
      </c>
      <c r="P2006" s="2">
        <f t="shared" ref="P2006" si="11610">D2006*K2006+F2006*K2009-E2006*L2006-G2006*L2009</f>
        <v>0</v>
      </c>
      <c r="Q2006" s="8">
        <f t="shared" ref="Q2006" si="11611">(D2006*L2006+E2006*K2006+F2006*L2009+G2006*K2009)</f>
        <v>-0.6353656599222125</v>
      </c>
      <c r="S2006" s="1">
        <v>1</v>
      </c>
      <c r="T2006" s="7">
        <v>0</v>
      </c>
      <c r="U2006" s="2">
        <v>0</v>
      </c>
      <c r="V2006" s="8">
        <v>0</v>
      </c>
      <c r="X2006" s="1">
        <f t="shared" ref="X2006" si="11612">N2006*S2006+P2006*S2009-O2006*T2006-Q2006*T2009</f>
        <v>5.4102792852132877</v>
      </c>
      <c r="Y2006" s="9">
        <f t="shared" ref="Y2006" si="11613">(N2006*T2006+O2006*S2006+P2006*T2009+Q2006*S2009)</f>
        <v>0</v>
      </c>
      <c r="Z2006" s="2">
        <f t="shared" ref="Z2006" si="11614">N2006*U2006+P2006*U2009-O2006*V2006-Q2006*V2009</f>
        <v>0</v>
      </c>
      <c r="AA2006" s="8">
        <f t="shared" ref="AA2006" si="11615">(N2006*V2006+O2006*U2006+P2006*V2009+Q2006*U2009)</f>
        <v>-0.6353656599222125</v>
      </c>
      <c r="AB2006" s="22"/>
      <c r="AC2006" s="1">
        <v>1</v>
      </c>
      <c r="AD2006" s="9">
        <v>0</v>
      </c>
      <c r="AE2006" s="2">
        <v>0</v>
      </c>
      <c r="AF2006" s="9">
        <f t="shared" ref="AF2006" si="11616">$B2006*$AE$9</f>
        <v>4.6533606000000001</v>
      </c>
      <c r="AH2006" s="1">
        <f t="shared" ref="AH2006" si="11617">X2006*AC2006+Z2006*AC2009-Y2006*AD2006-AA2006*AD2009</f>
        <v>5.4102792852132877</v>
      </c>
      <c r="AI2006" s="9">
        <f t="shared" ref="AI2006" si="11618">(X2006*AD2006+Y2006*AC2006+Z2006*AD2009+AA2006*AC2009)</f>
        <v>0</v>
      </c>
      <c r="AJ2006" s="2">
        <f t="shared" ref="AJ2006" si="11619">X2006*AE2006+Z2006*AE2009-Y2006*AF2006-AA2006*AF2009</f>
        <v>0</v>
      </c>
      <c r="AK2006" s="8">
        <f t="shared" ref="AK2006" si="11620">(X2006*AF2006+Y2006*AE2006+Z2006*AF2009+AA2006*AE2009)</f>
        <v>24.540614800885464</v>
      </c>
      <c r="AM2006" s="18">
        <v>1</v>
      </c>
      <c r="AN2006" s="25">
        <v>0</v>
      </c>
      <c r="AO2006" s="14">
        <v>0</v>
      </c>
      <c r="AP2006" s="24">
        <v>0</v>
      </c>
      <c r="AR2006" s="1">
        <f t="shared" ref="AR2006" si="11621">AH2006*AM2006+AJ2006*AM2009-AI2006*AN2006-AK2006*AN2009</f>
        <v>5.4102792852132877</v>
      </c>
      <c r="AS2006" s="9">
        <f t="shared" ref="AS2006" si="11622">(AH2006*AN2006+AI2006*AM2006+AJ2006*AN2009+AK2006*AM2009)</f>
        <v>24.540614800885464</v>
      </c>
      <c r="AT2006" s="2">
        <f t="shared" ref="AT2006" si="11623">AH2006*AO2006+AJ2006*AO2009-AI2006*AP2006-AK2006*AP2009</f>
        <v>0</v>
      </c>
      <c r="AU2006" s="8">
        <f t="shared" ref="AU2006" si="11624">(AH2006*AP2006+AI2006*AO2006+AJ2006*AP2009+AK2006*AO2009)</f>
        <v>24.540614800885464</v>
      </c>
      <c r="AW2006" s="30">
        <f t="shared" ref="AW2006" si="11625">20*LOG(((1+$AN$9)/$AN$9)/((AR2006+AR2009)^2+(AS2006+AS2009)^2)^0.5)</f>
        <v>-35.310127794589661</v>
      </c>
      <c r="AY2006" s="137">
        <f t="shared" ref="AY2006" si="11626">((AR2006^2+AS2006^2)^0.5)/((AR2009^2+AS2009^2)^0.5)</f>
        <v>0.22081288310557903</v>
      </c>
      <c r="AZ2006" s="13"/>
      <c r="BA2006" s="36"/>
      <c r="BB2006" s="36"/>
      <c r="BC2006" s="36"/>
      <c r="BD2006" s="36"/>
    </row>
    <row r="2007" spans="2:56" ht="18.600000000000001" customHeight="1" thickBot="1">
      <c r="D2007" s="3"/>
      <c r="G2007" s="4"/>
      <c r="I2007" s="3"/>
      <c r="L2007" s="4"/>
      <c r="N2007" s="3"/>
      <c r="Q2007" s="4"/>
      <c r="S2007" s="3"/>
      <c r="V2007" s="4"/>
      <c r="X2007" s="3"/>
      <c r="AA2007" s="4"/>
      <c r="AC2007" s="3"/>
      <c r="AF2007" s="4"/>
      <c r="AH2007" s="3"/>
      <c r="AK2007" s="4"/>
      <c r="AM2007" s="18"/>
      <c r="AN2007" s="14"/>
      <c r="AO2007" s="14"/>
      <c r="AP2007" s="19"/>
      <c r="AR2007" s="3"/>
      <c r="AU2007" s="4"/>
      <c r="AY2007" s="138"/>
      <c r="AZ2007" s="13"/>
      <c r="BA2007" s="36"/>
      <c r="BB2007" s="36"/>
      <c r="BC2007" s="36"/>
      <c r="BD2007" s="36"/>
    </row>
    <row r="2008" spans="2:56" ht="18.600000000000001" customHeight="1" thickBot="1">
      <c r="D2008" s="216" t="s">
        <v>87</v>
      </c>
      <c r="E2008" s="217"/>
      <c r="F2008" s="218" t="s">
        <v>88</v>
      </c>
      <c r="G2008" s="219"/>
      <c r="H2008" s="207"/>
      <c r="I2008" s="216" t="s">
        <v>89</v>
      </c>
      <c r="J2008" s="217"/>
      <c r="K2008" s="218" t="s">
        <v>90</v>
      </c>
      <c r="L2008" s="219"/>
      <c r="N2008" s="208" t="s">
        <v>7</v>
      </c>
      <c r="O2008" s="209"/>
      <c r="P2008" s="210" t="s">
        <v>8</v>
      </c>
      <c r="Q2008" s="211"/>
      <c r="S2008" s="216" t="s">
        <v>91</v>
      </c>
      <c r="T2008" s="217"/>
      <c r="U2008" s="218" t="s">
        <v>92</v>
      </c>
      <c r="V2008" s="219"/>
      <c r="W2008" s="22"/>
      <c r="X2008" s="208" t="s">
        <v>93</v>
      </c>
      <c r="Y2008" s="209"/>
      <c r="Z2008" s="210" t="s">
        <v>94</v>
      </c>
      <c r="AA2008" s="211"/>
      <c r="AB2008" s="22"/>
      <c r="AC2008" s="216" t="s">
        <v>3</v>
      </c>
      <c r="AD2008" s="217"/>
      <c r="AE2008" s="218" t="s">
        <v>2</v>
      </c>
      <c r="AF2008" s="219"/>
      <c r="AG2008" s="22"/>
      <c r="AH2008" s="208" t="s">
        <v>95</v>
      </c>
      <c r="AI2008" s="209"/>
      <c r="AJ2008" s="210" t="s">
        <v>96</v>
      </c>
      <c r="AK2008" s="211"/>
      <c r="AL2008" s="22"/>
      <c r="AM2008" s="216" t="s">
        <v>97</v>
      </c>
      <c r="AN2008" s="217"/>
      <c r="AO2008" s="218" t="s">
        <v>98</v>
      </c>
      <c r="AP2008" s="219"/>
      <c r="AR2008" s="208" t="s">
        <v>99</v>
      </c>
      <c r="AS2008" s="209"/>
      <c r="AT2008" s="210" t="s">
        <v>100</v>
      </c>
      <c r="AU2008" s="211"/>
      <c r="AW2008" s="48" t="s">
        <v>10</v>
      </c>
      <c r="AY2008" s="139" t="s">
        <v>47</v>
      </c>
      <c r="AZ2008" s="13"/>
      <c r="BA2008" s="36"/>
      <c r="BB2008" s="36"/>
      <c r="BC2008" s="36"/>
      <c r="BD2008" s="36"/>
    </row>
    <row r="2009" spans="2:56" ht="18.600000000000001" customHeight="1" thickTop="1" thickBot="1">
      <c r="D2009" s="1">
        <v>0</v>
      </c>
      <c r="E2009" s="8">
        <f t="shared" ref="E2009" si="11627">$E$9*$B2006</f>
        <v>3.2529154000000005</v>
      </c>
      <c r="F2009" s="2">
        <v>1</v>
      </c>
      <c r="G2009" s="8">
        <v>0</v>
      </c>
      <c r="I2009" s="1">
        <v>0</v>
      </c>
      <c r="J2009" s="9">
        <v>0</v>
      </c>
      <c r="K2009" s="2">
        <v>1</v>
      </c>
      <c r="L2009" s="8">
        <v>0</v>
      </c>
      <c r="N2009" s="1">
        <f t="shared" ref="N2009" si="11628">D2009*I2006+F2009*I2009-E2009*J2006-G2009*J2009</f>
        <v>0</v>
      </c>
      <c r="O2009" s="9">
        <f t="shared" ref="O2009" si="11629">(D2009*J2006+E2009*I2006+F2009*J2009+G2009*I2009)</f>
        <v>3.2529154000000005</v>
      </c>
      <c r="P2009" s="2">
        <f t="shared" ref="P2009" si="11630">D2009*K2006+F2009*K2009-E2009*L2006-G2009*L2009</f>
        <v>3.0667907397921281</v>
      </c>
      <c r="Q2009" s="8">
        <f t="shared" ref="Q2009" si="11631">(D2009*L2006+E2009*K2006+F2009*L2009+G2009*K2009)</f>
        <v>0</v>
      </c>
      <c r="S2009" s="1">
        <v>0</v>
      </c>
      <c r="T2009" s="8">
        <f t="shared" ref="T2009" si="11632">$T$9*$B2006</f>
        <v>6.9413245999999997</v>
      </c>
      <c r="U2009" s="2">
        <v>1</v>
      </c>
      <c r="V2009" s="8">
        <v>0</v>
      </c>
      <c r="X2009" s="1">
        <f t="shared" ref="X2009" si="11633">N2009*S2006+P2009*S2009-O2009*T2006-Q2009*T2009</f>
        <v>0</v>
      </c>
      <c r="Y2009" s="9">
        <f t="shared" ref="Y2009" si="11634">(N2009*T2006+O2009*S2006+P2009*T2009+Q2009*S2009)</f>
        <v>24.540505405171295</v>
      </c>
      <c r="Z2009" s="2">
        <f t="shared" ref="Z2009" si="11635">N2009*U2006+P2009*U2009-O2009*V2006-Q2009*V2009</f>
        <v>3.0667907397921281</v>
      </c>
      <c r="AA2009" s="8">
        <f t="shared" ref="AA2009" si="11636">(N2009*V2006+O2009*U2006+P2009*V2009+Q2009*U2009)</f>
        <v>0</v>
      </c>
      <c r="AB2009" s="22"/>
      <c r="AC2009" s="1">
        <v>0</v>
      </c>
      <c r="AD2009" s="9">
        <v>0</v>
      </c>
      <c r="AE2009" s="2">
        <v>1</v>
      </c>
      <c r="AF2009" s="8">
        <v>0</v>
      </c>
      <c r="AH2009" s="1">
        <f t="shared" ref="AH2009" si="11637">X2009*AC2006+Z2009*AC2009-Y2009*AD2006-AA2009*AD2009</f>
        <v>0</v>
      </c>
      <c r="AI2009" s="9">
        <f t="shared" ref="AI2009" si="11638">(X2009*AD2006+Y2009*AC2006+Z2009*AD2009+AA2009*AC2009)</f>
        <v>24.540505405171295</v>
      </c>
      <c r="AJ2009" s="2">
        <f t="shared" ref="AJ2009" si="11639">X2009*AE2006+Z2009*AE2009-Y2009*AF2006-AA2009*AF2009</f>
        <v>-111.12903021671902</v>
      </c>
      <c r="AK2009" s="8">
        <f t="shared" ref="AK2009" si="11640">(X2009*AF2006+Y2009*AE2006+Z2009*AF2009+AA2009*AE2009)</f>
        <v>0</v>
      </c>
      <c r="AM2009" s="20">
        <f t="shared" ref="AM2009" si="11641">1/$AN$9</f>
        <v>1</v>
      </c>
      <c r="AN2009" s="27">
        <v>0</v>
      </c>
      <c r="AO2009" s="21">
        <v>1</v>
      </c>
      <c r="AP2009" s="26">
        <v>0</v>
      </c>
      <c r="AR2009" s="1">
        <f t="shared" ref="AR2009" si="11642">AH2009*AM2006+AJ2009*AM2009-AI2009*AN2006-AK2009*AN2009</f>
        <v>-111.12903021671902</v>
      </c>
      <c r="AS2009" s="9">
        <f t="shared" ref="AS2009" si="11643">(AH2009*AN2006+AI2009*AM2006+AJ2009*AN2009+AK2009*AM2009)</f>
        <v>24.540505405171295</v>
      </c>
      <c r="AT2009" s="2">
        <f t="shared" ref="AT2009" si="11644">AH2009*AO2006+AJ2009*AO2009-AI2009*AP2006-AK2009*AP2009</f>
        <v>-111.12903021671902</v>
      </c>
      <c r="AU2009" s="8">
        <f t="shared" ref="AU2009" si="11645">(AH2009*AP2006+AI2009*AO2006+AJ2009*AP2009+AK2009*AO2009)</f>
        <v>0</v>
      </c>
      <c r="AW2009" s="49">
        <f t="shared" ref="AW2009" si="11646">(180/PI())*ATAN(-1*(AS2006/AR2006))</f>
        <v>-77.567321355642179</v>
      </c>
      <c r="AY2009" s="140">
        <f t="shared" ref="AY2009" si="11647">20*LOG(((1-(10^(AW2006/20)^2)*(1-((1-AY2006)/(1+AY2006))^2))^0.5))</f>
        <v>-7.5787157239132002E-4</v>
      </c>
      <c r="AZ2009" s="13"/>
      <c r="BA2009" s="36"/>
      <c r="BB2009" s="36"/>
      <c r="BC2009" s="36"/>
      <c r="BD2009" s="36"/>
    </row>
    <row r="2010" spans="2:56" ht="18.600000000000001" customHeight="1">
      <c r="AY2010" s="37"/>
    </row>
    <row r="2011" spans="2:56" ht="18.600000000000001" customHeight="1" thickBot="1">
      <c r="D2011" s="22" t="s">
        <v>60</v>
      </c>
      <c r="E2011" s="22"/>
      <c r="F2011" s="22"/>
      <c r="G2011" s="22"/>
      <c r="H2011" s="22"/>
      <c r="I2011" s="22" t="s">
        <v>61</v>
      </c>
      <c r="J2011" s="22"/>
      <c r="K2011" s="22"/>
      <c r="L2011" s="22"/>
      <c r="M2011" s="23"/>
      <c r="N2011" s="23"/>
      <c r="O2011" s="28" t="s">
        <v>62</v>
      </c>
      <c r="P2011" s="23"/>
      <c r="Q2011" s="23"/>
      <c r="R2011" s="23"/>
      <c r="S2011" s="22"/>
      <c r="T2011" s="22" t="s">
        <v>63</v>
      </c>
      <c r="U2011" s="23"/>
      <c r="V2011" s="23"/>
      <c r="W2011" s="23"/>
      <c r="X2011" s="23"/>
      <c r="Y2011" s="28" t="s">
        <v>64</v>
      </c>
      <c r="Z2011" s="23"/>
      <c r="AA2011" s="23"/>
      <c r="AB2011" s="23"/>
      <c r="AC2011" s="28" t="s">
        <v>65</v>
      </c>
      <c r="AD2011" s="22"/>
      <c r="AE2011" s="22"/>
      <c r="AF2011" s="22"/>
      <c r="AG2011" s="22"/>
      <c r="AH2011" s="23"/>
      <c r="AI2011" s="28" t="s">
        <v>66</v>
      </c>
      <c r="AJ2011" s="23"/>
      <c r="AK2011" s="23"/>
      <c r="AL2011" s="22"/>
      <c r="AM2011" s="28" t="s">
        <v>67</v>
      </c>
      <c r="AN2011" s="22"/>
      <c r="AO2011" s="23"/>
      <c r="AP2011" s="23"/>
      <c r="AQ2011" s="23"/>
      <c r="AR2011" s="23"/>
      <c r="AS2011" s="28" t="s">
        <v>68</v>
      </c>
      <c r="AT2011" s="23"/>
      <c r="AU2011" s="23"/>
    </row>
    <row r="2012" spans="2:56" ht="18.600000000000001" customHeight="1" thickBot="1">
      <c r="B2012" s="11"/>
      <c r="D2012" s="212" t="s">
        <v>69</v>
      </c>
      <c r="E2012" s="213"/>
      <c r="F2012" s="214" t="s">
        <v>70</v>
      </c>
      <c r="G2012" s="215"/>
      <c r="H2012" s="207"/>
      <c r="I2012" s="212" t="s">
        <v>71</v>
      </c>
      <c r="J2012" s="213"/>
      <c r="K2012" s="214" t="s">
        <v>72</v>
      </c>
      <c r="L2012" s="215"/>
      <c r="M2012" s="23"/>
      <c r="N2012" s="208" t="s">
        <v>73</v>
      </c>
      <c r="O2012" s="209"/>
      <c r="P2012" s="210" t="s">
        <v>74</v>
      </c>
      <c r="Q2012" s="211"/>
      <c r="R2012" s="23"/>
      <c r="S2012" s="212" t="s">
        <v>75</v>
      </c>
      <c r="T2012" s="213"/>
      <c r="U2012" s="214" t="s">
        <v>76</v>
      </c>
      <c r="V2012" s="215"/>
      <c r="W2012" s="22"/>
      <c r="X2012" s="208" t="s">
        <v>77</v>
      </c>
      <c r="Y2012" s="209"/>
      <c r="Z2012" s="210" t="s">
        <v>78</v>
      </c>
      <c r="AA2012" s="211"/>
      <c r="AB2012" s="22"/>
      <c r="AC2012" s="212" t="s">
        <v>79</v>
      </c>
      <c r="AD2012" s="213"/>
      <c r="AE2012" s="214" t="s">
        <v>80</v>
      </c>
      <c r="AF2012" s="215"/>
      <c r="AG2012" s="22"/>
      <c r="AH2012" s="208" t="s">
        <v>81</v>
      </c>
      <c r="AI2012" s="209"/>
      <c r="AJ2012" s="210" t="s">
        <v>82</v>
      </c>
      <c r="AK2012" s="211"/>
      <c r="AL2012" s="22"/>
      <c r="AM2012" s="212" t="s">
        <v>83</v>
      </c>
      <c r="AN2012" s="213"/>
      <c r="AO2012" s="214" t="s">
        <v>84</v>
      </c>
      <c r="AP2012" s="215"/>
      <c r="AQ2012" s="23"/>
      <c r="AR2012" s="208" t="s">
        <v>85</v>
      </c>
      <c r="AS2012" s="209"/>
      <c r="AT2012" s="210" t="s">
        <v>86</v>
      </c>
      <c r="AU2012" s="211"/>
      <c r="AW2012" s="29" t="s">
        <v>4</v>
      </c>
      <c r="AY2012" s="136" t="s">
        <v>46</v>
      </c>
      <c r="AZ2012" s="13"/>
      <c r="BA2012" s="36"/>
      <c r="BB2012" s="36"/>
      <c r="BC2012" s="36"/>
      <c r="BD2012" s="36"/>
    </row>
    <row r="2013" spans="2:56" ht="18.600000000000001" customHeight="1" thickTop="1" thickBot="1">
      <c r="B2013" s="40">
        <v>5.76</v>
      </c>
      <c r="D2013" s="1">
        <v>1</v>
      </c>
      <c r="E2013" s="7">
        <v>0</v>
      </c>
      <c r="F2013" s="2">
        <v>0</v>
      </c>
      <c r="G2013" s="8">
        <v>0</v>
      </c>
      <c r="I2013" s="1">
        <v>1</v>
      </c>
      <c r="J2013" s="9">
        <v>0</v>
      </c>
      <c r="K2013" s="2">
        <v>0</v>
      </c>
      <c r="L2013" s="9">
        <f t="shared" ref="L2013" si="11648">IF(0=(1-$J$9*$K$9*$B2013^2),10^14,$B2013*$K$9/(1-$J$9*$K$9*$B2013^2))</f>
        <v>-0.6326566125691393</v>
      </c>
      <c r="N2013" s="1">
        <f t="shared" ref="N2013" si="11649">D2013*I2013+F2013*I2016-E2013*J2013-G2013*J2016</f>
        <v>1</v>
      </c>
      <c r="O2013" s="9">
        <f t="shared" ref="O2013" si="11650">(D2013*J2013+E2013*I2013+F2013*J2016+G2013*I2016)</f>
        <v>0</v>
      </c>
      <c r="P2013" s="2">
        <f t="shared" ref="P2013" si="11651">D2013*K2013+F2013*K2016-E2013*L2013-G2013*L2016</f>
        <v>0</v>
      </c>
      <c r="Q2013" s="8">
        <f t="shared" ref="Q2013" si="11652">(D2013*L2013+E2013*K2013+F2013*L2016+G2013*K2016)</f>
        <v>-0.6326566125691393</v>
      </c>
      <c r="S2013" s="1">
        <v>1</v>
      </c>
      <c r="T2013" s="7">
        <v>0</v>
      </c>
      <c r="U2013" s="2">
        <v>0</v>
      </c>
      <c r="V2013" s="8">
        <v>0</v>
      </c>
      <c r="X2013" s="1">
        <f t="shared" ref="X2013" si="11653">N2013*S2013+P2013*S2016-O2013*T2013-Q2013*T2016</f>
        <v>5.4067762144791098</v>
      </c>
      <c r="Y2013" s="9">
        <f t="shared" ref="Y2013" si="11654">(N2013*T2013+O2013*S2013+P2013*T2016+Q2013*S2016)</f>
        <v>0</v>
      </c>
      <c r="Z2013" s="2">
        <f t="shared" ref="Z2013" si="11655">N2013*U2013+P2013*U2016-O2013*V2013-Q2013*V2016</f>
        <v>0</v>
      </c>
      <c r="AA2013" s="8">
        <f t="shared" ref="AA2013" si="11656">(N2013*V2013+O2013*U2013+P2013*V2016+Q2013*U2016)</f>
        <v>-0.6326566125691393</v>
      </c>
      <c r="AB2013" s="22"/>
      <c r="AC2013" s="1">
        <v>1</v>
      </c>
      <c r="AD2013" s="9">
        <v>0</v>
      </c>
      <c r="AE2013" s="2">
        <v>0</v>
      </c>
      <c r="AF2013" s="9">
        <f t="shared" ref="AF2013" si="11657">$B2013*$AE$9</f>
        <v>4.6695744000000001</v>
      </c>
      <c r="AH2013" s="1">
        <f t="shared" ref="AH2013" si="11658">X2013*AC2013+Z2013*AC2016-Y2013*AD2013-AA2013*AD2016</f>
        <v>5.4067762144791098</v>
      </c>
      <c r="AI2013" s="9">
        <f t="shared" ref="AI2013" si="11659">(X2013*AD2013+Y2013*AC2013+Z2013*AD2016+AA2013*AC2016)</f>
        <v>0</v>
      </c>
      <c r="AJ2013" s="2">
        <f t="shared" ref="AJ2013" si="11660">X2013*AE2013+Z2013*AE2016-Y2013*AF2013-AA2013*AF2016</f>
        <v>0</v>
      </c>
      <c r="AK2013" s="8">
        <f t="shared" ref="AK2013" si="11661">(X2013*AF2013+Y2013*AE2013+Z2013*AF2016+AA2013*AE2016)</f>
        <v>24.614687185091423</v>
      </c>
      <c r="AM2013" s="18">
        <v>1</v>
      </c>
      <c r="AN2013" s="25">
        <v>0</v>
      </c>
      <c r="AO2013" s="14">
        <v>0</v>
      </c>
      <c r="AP2013" s="24">
        <v>0</v>
      </c>
      <c r="AR2013" s="1">
        <f t="shared" ref="AR2013" si="11662">AH2013*AM2013+AJ2013*AM2016-AI2013*AN2013-AK2013*AN2016</f>
        <v>5.4067762144791098</v>
      </c>
      <c r="AS2013" s="9">
        <f t="shared" ref="AS2013" si="11663">(AH2013*AN2013+AI2013*AM2013+AJ2013*AN2016+AK2013*AM2016)</f>
        <v>24.614687185091423</v>
      </c>
      <c r="AT2013" s="2">
        <f t="shared" ref="AT2013" si="11664">AH2013*AO2013+AJ2013*AO2016-AI2013*AP2013-AK2013*AP2016</f>
        <v>0</v>
      </c>
      <c r="AU2013" s="8">
        <f t="shared" ref="AU2013" si="11665">(AH2013*AP2013+AI2013*AO2013+AJ2013*AP2016+AK2013*AO2016)</f>
        <v>24.614687185091423</v>
      </c>
      <c r="AW2013" s="30">
        <f t="shared" ref="AW2013" si="11666">20*LOG(((1+$AN$9)/$AN$9)/((AR2013+AR2016)^2+(AS2013+AS2016)^2)^0.5)</f>
        <v>-35.365232953353932</v>
      </c>
      <c r="AY2013" s="137">
        <f t="shared" ref="AY2013" si="11667">((AR2013^2+AS2013^2)^0.5)/((AR2016^2+AS2016^2)^0.5)</f>
        <v>0.22000387396707335</v>
      </c>
      <c r="AZ2013" s="13"/>
      <c r="BA2013" s="36"/>
      <c r="BB2013" s="36"/>
      <c r="BC2013" s="36"/>
      <c r="BD2013" s="36"/>
    </row>
    <row r="2014" spans="2:56" ht="18.600000000000001" customHeight="1" thickBot="1">
      <c r="D2014" s="3"/>
      <c r="G2014" s="4"/>
      <c r="I2014" s="3"/>
      <c r="L2014" s="4"/>
      <c r="N2014" s="3"/>
      <c r="Q2014" s="4"/>
      <c r="S2014" s="3"/>
      <c r="V2014" s="4"/>
      <c r="X2014" s="3"/>
      <c r="AA2014" s="4"/>
      <c r="AC2014" s="3"/>
      <c r="AF2014" s="4"/>
      <c r="AH2014" s="3"/>
      <c r="AK2014" s="4"/>
      <c r="AM2014" s="18"/>
      <c r="AN2014" s="14"/>
      <c r="AO2014" s="14"/>
      <c r="AP2014" s="19"/>
      <c r="AR2014" s="3"/>
      <c r="AU2014" s="4"/>
      <c r="AY2014" s="138"/>
      <c r="AZ2014" s="13"/>
      <c r="BA2014" s="36"/>
      <c r="BB2014" s="36"/>
      <c r="BC2014" s="36"/>
      <c r="BD2014" s="36"/>
    </row>
    <row r="2015" spans="2:56" ht="18.600000000000001" customHeight="1" thickBot="1">
      <c r="D2015" s="216" t="s">
        <v>87</v>
      </c>
      <c r="E2015" s="217"/>
      <c r="F2015" s="218" t="s">
        <v>88</v>
      </c>
      <c r="G2015" s="219"/>
      <c r="H2015" s="207"/>
      <c r="I2015" s="216" t="s">
        <v>89</v>
      </c>
      <c r="J2015" s="217"/>
      <c r="K2015" s="218" t="s">
        <v>90</v>
      </c>
      <c r="L2015" s="219"/>
      <c r="N2015" s="208" t="s">
        <v>7</v>
      </c>
      <c r="O2015" s="209"/>
      <c r="P2015" s="210" t="s">
        <v>8</v>
      </c>
      <c r="Q2015" s="211"/>
      <c r="S2015" s="216" t="s">
        <v>91</v>
      </c>
      <c r="T2015" s="217"/>
      <c r="U2015" s="218" t="s">
        <v>92</v>
      </c>
      <c r="V2015" s="219"/>
      <c r="W2015" s="22"/>
      <c r="X2015" s="208" t="s">
        <v>93</v>
      </c>
      <c r="Y2015" s="209"/>
      <c r="Z2015" s="210" t="s">
        <v>94</v>
      </c>
      <c r="AA2015" s="211"/>
      <c r="AB2015" s="22"/>
      <c r="AC2015" s="216" t="s">
        <v>3</v>
      </c>
      <c r="AD2015" s="217"/>
      <c r="AE2015" s="218" t="s">
        <v>2</v>
      </c>
      <c r="AF2015" s="219"/>
      <c r="AG2015" s="22"/>
      <c r="AH2015" s="208" t="s">
        <v>95</v>
      </c>
      <c r="AI2015" s="209"/>
      <c r="AJ2015" s="210" t="s">
        <v>96</v>
      </c>
      <c r="AK2015" s="211"/>
      <c r="AL2015" s="22"/>
      <c r="AM2015" s="216" t="s">
        <v>97</v>
      </c>
      <c r="AN2015" s="217"/>
      <c r="AO2015" s="218" t="s">
        <v>98</v>
      </c>
      <c r="AP2015" s="219"/>
      <c r="AR2015" s="208" t="s">
        <v>99</v>
      </c>
      <c r="AS2015" s="209"/>
      <c r="AT2015" s="210" t="s">
        <v>100</v>
      </c>
      <c r="AU2015" s="211"/>
      <c r="AW2015" s="48" t="s">
        <v>10</v>
      </c>
      <c r="AY2015" s="139" t="s">
        <v>47</v>
      </c>
      <c r="AZ2015" s="13"/>
      <c r="BA2015" s="36"/>
      <c r="BB2015" s="36"/>
      <c r="BC2015" s="36"/>
      <c r="BD2015" s="36"/>
    </row>
    <row r="2016" spans="2:56" ht="18.600000000000001" customHeight="1" thickTop="1" thickBot="1">
      <c r="D2016" s="1">
        <v>0</v>
      </c>
      <c r="E2016" s="8">
        <f t="shared" ref="E2016" si="11668">$E$9*$B2013</f>
        <v>3.2642496000000003</v>
      </c>
      <c r="F2016" s="2">
        <v>1</v>
      </c>
      <c r="G2016" s="8">
        <v>0</v>
      </c>
      <c r="I2016" s="1">
        <v>0</v>
      </c>
      <c r="J2016" s="9">
        <v>0</v>
      </c>
      <c r="K2016" s="2">
        <v>1</v>
      </c>
      <c r="L2016" s="8">
        <v>0</v>
      </c>
      <c r="N2016" s="1">
        <f t="shared" ref="N2016" si="11669">D2016*I2013+F2016*I2016-E2016*J2013-G2016*J2016</f>
        <v>0</v>
      </c>
      <c r="O2016" s="9">
        <f t="shared" ref="O2016" si="11670">(D2016*J2013+E2016*I2013+F2016*J2016+G2016*I2016)</f>
        <v>3.2642496000000003</v>
      </c>
      <c r="P2016" s="2">
        <f t="shared" ref="P2016" si="11671">D2016*K2013+F2016*K2016-E2016*L2013-G2016*L2016</f>
        <v>3.0651490945161681</v>
      </c>
      <c r="Q2016" s="8">
        <f t="shared" ref="Q2016" si="11672">(D2016*L2013+E2016*K2013+F2016*L2016+G2016*K2016)</f>
        <v>0</v>
      </c>
      <c r="S2016" s="1">
        <v>0</v>
      </c>
      <c r="T2016" s="8">
        <f t="shared" ref="T2016" si="11673">$T$9*$B2013</f>
        <v>6.9655103999999994</v>
      </c>
      <c r="U2016" s="2">
        <v>1</v>
      </c>
      <c r="V2016" s="8">
        <v>0</v>
      </c>
      <c r="X2016" s="1">
        <f t="shared" ref="X2016" si="11674">N2016*S2013+P2016*S2016-O2016*T2013-Q2016*T2016</f>
        <v>0</v>
      </c>
      <c r="Y2016" s="9">
        <f t="shared" ref="Y2016" si="11675">(N2016*T2013+O2016*S2013+P2016*T2016+Q2016*S2016)</f>
        <v>24.614577495402951</v>
      </c>
      <c r="Z2016" s="2">
        <f t="shared" ref="Z2016" si="11676">N2016*U2013+P2016*U2016-O2016*V2013-Q2016*V2016</f>
        <v>3.0651490945161681</v>
      </c>
      <c r="AA2016" s="8">
        <f t="shared" ref="AA2016" si="11677">(N2016*V2013+O2016*U2013+P2016*V2016+Q2016*U2016)</f>
        <v>0</v>
      </c>
      <c r="AB2016" s="22"/>
      <c r="AC2016" s="1">
        <v>0</v>
      </c>
      <c r="AD2016" s="9">
        <v>0</v>
      </c>
      <c r="AE2016" s="2">
        <v>1</v>
      </c>
      <c r="AF2016" s="8">
        <v>0</v>
      </c>
      <c r="AH2016" s="1">
        <f t="shared" ref="AH2016" si="11678">X2016*AC2013+Z2016*AC2016-Y2016*AD2013-AA2016*AD2016</f>
        <v>0</v>
      </c>
      <c r="AI2016" s="9">
        <f t="shared" ref="AI2016" si="11679">(X2016*AD2013+Y2016*AC2013+Z2016*AD2016+AA2016*AC2016)</f>
        <v>24.614577495402951</v>
      </c>
      <c r="AJ2016" s="2">
        <f t="shared" ref="AJ2016" si="11680">X2016*AE2013+Z2016*AE2016-Y2016*AF2013-AA2016*AF2016</f>
        <v>-111.87445184483357</v>
      </c>
      <c r="AK2016" s="8">
        <f t="shared" ref="AK2016" si="11681">(X2016*AF2013+Y2016*AE2013+Z2016*AF2016+AA2016*AE2016)</f>
        <v>0</v>
      </c>
      <c r="AM2016" s="20">
        <f t="shared" ref="AM2016" si="11682">1/$AN$9</f>
        <v>1</v>
      </c>
      <c r="AN2016" s="27">
        <v>0</v>
      </c>
      <c r="AO2016" s="21">
        <v>1</v>
      </c>
      <c r="AP2016" s="26">
        <v>0</v>
      </c>
      <c r="AR2016" s="1">
        <f t="shared" ref="AR2016" si="11683">AH2016*AM2013+AJ2016*AM2016-AI2016*AN2013-AK2016*AN2016</f>
        <v>-111.87445184483357</v>
      </c>
      <c r="AS2016" s="9">
        <f t="shared" ref="AS2016" si="11684">(AH2016*AN2013+AI2016*AM2013+AJ2016*AN2016+AK2016*AM2016)</f>
        <v>24.614577495402951</v>
      </c>
      <c r="AT2016" s="2">
        <f t="shared" ref="AT2016" si="11685">AH2016*AO2013+AJ2016*AO2016-AI2016*AP2013-AK2016*AP2016</f>
        <v>-111.87445184483357</v>
      </c>
      <c r="AU2016" s="8">
        <f t="shared" ref="AU2016" si="11686">(AH2016*AP2013+AI2016*AO2013+AJ2016*AP2016+AK2016*AO2016)</f>
        <v>0</v>
      </c>
      <c r="AW2016" s="49">
        <f t="shared" ref="AW2016" si="11687">(180/PI())*ATAN(-1*(AS2013/AR2013))</f>
        <v>-77.611354938860984</v>
      </c>
      <c r="AY2016" s="140">
        <f t="shared" ref="AY2016" si="11688">20*LOG(((1-(10^(AW2013/20)^2)*(1-((1-AY2013)/(1+AY2013))^2))^0.5))</f>
        <v>-7.4656262416954492E-4</v>
      </c>
      <c r="AZ2016" s="13"/>
      <c r="BA2016" s="36"/>
      <c r="BB2016" s="36"/>
      <c r="BC2016" s="36"/>
      <c r="BD2016" s="36"/>
    </row>
    <row r="2017" spans="2:56" ht="18.600000000000001" customHeight="1">
      <c r="AY2017" s="37"/>
    </row>
    <row r="2018" spans="2:56" ht="18.600000000000001" customHeight="1" thickBot="1">
      <c r="D2018" s="22" t="s">
        <v>60</v>
      </c>
      <c r="E2018" s="22"/>
      <c r="F2018" s="22"/>
      <c r="G2018" s="22"/>
      <c r="H2018" s="22"/>
      <c r="I2018" s="22" t="s">
        <v>61</v>
      </c>
      <c r="J2018" s="22"/>
      <c r="K2018" s="22"/>
      <c r="L2018" s="22"/>
      <c r="M2018" s="23"/>
      <c r="N2018" s="23"/>
      <c r="O2018" s="28" t="s">
        <v>62</v>
      </c>
      <c r="P2018" s="23"/>
      <c r="Q2018" s="23"/>
      <c r="R2018" s="23"/>
      <c r="S2018" s="22"/>
      <c r="T2018" s="22" t="s">
        <v>63</v>
      </c>
      <c r="U2018" s="23"/>
      <c r="V2018" s="23"/>
      <c r="W2018" s="23"/>
      <c r="X2018" s="23"/>
      <c r="Y2018" s="28" t="s">
        <v>64</v>
      </c>
      <c r="Z2018" s="23"/>
      <c r="AA2018" s="23"/>
      <c r="AB2018" s="23"/>
      <c r="AC2018" s="28" t="s">
        <v>65</v>
      </c>
      <c r="AD2018" s="22"/>
      <c r="AE2018" s="22"/>
      <c r="AF2018" s="22"/>
      <c r="AG2018" s="22"/>
      <c r="AH2018" s="23"/>
      <c r="AI2018" s="28" t="s">
        <v>66</v>
      </c>
      <c r="AJ2018" s="23"/>
      <c r="AK2018" s="23"/>
      <c r="AL2018" s="22"/>
      <c r="AM2018" s="28" t="s">
        <v>67</v>
      </c>
      <c r="AN2018" s="22"/>
      <c r="AO2018" s="23"/>
      <c r="AP2018" s="23"/>
      <c r="AQ2018" s="23"/>
      <c r="AR2018" s="23"/>
      <c r="AS2018" s="28" t="s">
        <v>68</v>
      </c>
      <c r="AT2018" s="23"/>
      <c r="AU2018" s="23"/>
    </row>
    <row r="2019" spans="2:56" ht="18.600000000000001" customHeight="1" thickBot="1">
      <c r="B2019" s="11"/>
      <c r="D2019" s="212" t="s">
        <v>69</v>
      </c>
      <c r="E2019" s="213"/>
      <c r="F2019" s="214" t="s">
        <v>70</v>
      </c>
      <c r="G2019" s="215"/>
      <c r="H2019" s="207"/>
      <c r="I2019" s="212" t="s">
        <v>71</v>
      </c>
      <c r="J2019" s="213"/>
      <c r="K2019" s="214" t="s">
        <v>72</v>
      </c>
      <c r="L2019" s="215"/>
      <c r="M2019" s="23"/>
      <c r="N2019" s="208" t="s">
        <v>73</v>
      </c>
      <c r="O2019" s="209"/>
      <c r="P2019" s="210" t="s">
        <v>74</v>
      </c>
      <c r="Q2019" s="211"/>
      <c r="R2019" s="23"/>
      <c r="S2019" s="212" t="s">
        <v>75</v>
      </c>
      <c r="T2019" s="213"/>
      <c r="U2019" s="214" t="s">
        <v>76</v>
      </c>
      <c r="V2019" s="215"/>
      <c r="W2019" s="22"/>
      <c r="X2019" s="208" t="s">
        <v>77</v>
      </c>
      <c r="Y2019" s="209"/>
      <c r="Z2019" s="210" t="s">
        <v>78</v>
      </c>
      <c r="AA2019" s="211"/>
      <c r="AB2019" s="22"/>
      <c r="AC2019" s="212" t="s">
        <v>79</v>
      </c>
      <c r="AD2019" s="213"/>
      <c r="AE2019" s="214" t="s">
        <v>80</v>
      </c>
      <c r="AF2019" s="215"/>
      <c r="AG2019" s="22"/>
      <c r="AH2019" s="208" t="s">
        <v>81</v>
      </c>
      <c r="AI2019" s="209"/>
      <c r="AJ2019" s="210" t="s">
        <v>82</v>
      </c>
      <c r="AK2019" s="211"/>
      <c r="AL2019" s="22"/>
      <c r="AM2019" s="212" t="s">
        <v>83</v>
      </c>
      <c r="AN2019" s="213"/>
      <c r="AO2019" s="214" t="s">
        <v>84</v>
      </c>
      <c r="AP2019" s="215"/>
      <c r="AQ2019" s="23"/>
      <c r="AR2019" s="208" t="s">
        <v>85</v>
      </c>
      <c r="AS2019" s="209"/>
      <c r="AT2019" s="210" t="s">
        <v>86</v>
      </c>
      <c r="AU2019" s="211"/>
      <c r="AW2019" s="29" t="s">
        <v>4</v>
      </c>
      <c r="AY2019" s="136" t="s">
        <v>46</v>
      </c>
      <c r="AZ2019" s="13"/>
      <c r="BA2019" s="36"/>
      <c r="BB2019" s="36"/>
      <c r="BC2019" s="36"/>
      <c r="BD2019" s="36"/>
    </row>
    <row r="2020" spans="2:56" ht="18.600000000000001" customHeight="1" thickTop="1" thickBot="1">
      <c r="B2020" s="40">
        <v>5.78</v>
      </c>
      <c r="D2020" s="1">
        <v>1</v>
      </c>
      <c r="E2020" s="7">
        <v>0</v>
      </c>
      <c r="F2020" s="2">
        <v>0</v>
      </c>
      <c r="G2020" s="8">
        <v>0</v>
      </c>
      <c r="I2020" s="1">
        <v>1</v>
      </c>
      <c r="J2020" s="9">
        <v>0</v>
      </c>
      <c r="K2020" s="2">
        <v>0</v>
      </c>
      <c r="L2020" s="9">
        <f t="shared" ref="L2020" si="11689">IF(0=(1-$J$9*$K$9*$B2020^2),10^14,$B2020*$K$9/(1-$J$9*$K$9*$B2020^2))</f>
        <v>-0.62997228968272789</v>
      </c>
      <c r="N2020" s="1">
        <f t="shared" ref="N2020" si="11690">D2020*I2020+F2020*I2023-E2020*J2020-G2020*J2023</f>
        <v>1</v>
      </c>
      <c r="O2020" s="9">
        <f t="shared" ref="O2020" si="11691">(D2020*J2020+E2020*I2020+F2020*J2023+G2020*I2023)</f>
        <v>0</v>
      </c>
      <c r="P2020" s="2">
        <f t="shared" ref="P2020" si="11692">D2020*K2020+F2020*K2023-E2020*L2020-G2020*L2023</f>
        <v>0</v>
      </c>
      <c r="Q2020" s="8">
        <f t="shared" ref="Q2020" si="11693">(D2020*L2020+E2020*K2020+F2020*L2023+G2020*K2023)</f>
        <v>-0.62997228968272789</v>
      </c>
      <c r="S2020" s="1">
        <v>1</v>
      </c>
      <c r="T2020" s="7">
        <v>0</v>
      </c>
      <c r="U2020" s="2">
        <v>0</v>
      </c>
      <c r="V2020" s="8">
        <v>0</v>
      </c>
      <c r="X2020" s="1">
        <f t="shared" ref="X2020" si="11694">N2020*S2020+P2020*S2023-O2020*T2020-Q2020*T2023</f>
        <v>5.4033149193006622</v>
      </c>
      <c r="Y2020" s="9">
        <f t="shared" ref="Y2020" si="11695">(N2020*T2020+O2020*S2020+P2020*T2023+Q2020*S2023)</f>
        <v>0</v>
      </c>
      <c r="Z2020" s="2">
        <f t="shared" ref="Z2020" si="11696">N2020*U2020+P2020*U2023-O2020*V2020-Q2020*V2023</f>
        <v>0</v>
      </c>
      <c r="AA2020" s="8">
        <f t="shared" ref="AA2020" si="11697">(N2020*V2020+O2020*U2020+P2020*V2023+Q2020*U2023)</f>
        <v>-0.62997228968272789</v>
      </c>
      <c r="AB2020" s="22"/>
      <c r="AC2020" s="1">
        <v>1</v>
      </c>
      <c r="AD2020" s="9">
        <v>0</v>
      </c>
      <c r="AE2020" s="2">
        <v>0</v>
      </c>
      <c r="AF2020" s="9">
        <f t="shared" ref="AF2020" si="11698">$B2020*$AE$9</f>
        <v>4.6857882000000002</v>
      </c>
      <c r="AH2020" s="1">
        <f t="shared" ref="AH2020" si="11699">X2020*AC2020+Z2020*AC2023-Y2020*AD2020-AA2020*AD2023</f>
        <v>5.4033149193006622</v>
      </c>
      <c r="AI2020" s="9">
        <f t="shared" ref="AI2020" si="11700">(X2020*AD2020+Y2020*AC2020+Z2020*AD2023+AA2020*AC2023)</f>
        <v>0</v>
      </c>
      <c r="AJ2020" s="2">
        <f t="shared" ref="AJ2020" si="11701">X2020*AE2020+Z2020*AE2023-Y2020*AF2020-AA2020*AF2023</f>
        <v>0</v>
      </c>
      <c r="AK2020" s="8">
        <f t="shared" ref="AK2020" si="11702">(X2020*AF2020+Y2020*AE2020+Z2020*AF2023+AA2020*AE2023)</f>
        <v>24.688817000060268</v>
      </c>
      <c r="AM2020" s="18">
        <v>1</v>
      </c>
      <c r="AN2020" s="25">
        <v>0</v>
      </c>
      <c r="AO2020" s="14">
        <v>0</v>
      </c>
      <c r="AP2020" s="24">
        <v>0</v>
      </c>
      <c r="AR2020" s="1">
        <f t="shared" ref="AR2020" si="11703">AH2020*AM2020+AJ2020*AM2023-AI2020*AN2020-AK2020*AN2023</f>
        <v>5.4033149193006622</v>
      </c>
      <c r="AS2020" s="9">
        <f t="shared" ref="AS2020" si="11704">(AH2020*AN2020+AI2020*AM2020+AJ2020*AN2023+AK2020*AM2023)</f>
        <v>24.688817000060268</v>
      </c>
      <c r="AT2020" s="2">
        <f t="shared" ref="AT2020" si="11705">AH2020*AO2020+AJ2020*AO2023-AI2020*AP2020-AK2020*AP2023</f>
        <v>0</v>
      </c>
      <c r="AU2020" s="8">
        <f t="shared" ref="AU2020" si="11706">(AH2020*AP2020+AI2020*AO2020+AJ2020*AP2023+AK2020*AO2023)</f>
        <v>24.688817000060268</v>
      </c>
      <c r="AW2020" s="30">
        <f t="shared" ref="AW2020" si="11707">20*LOG(((1+$AN$9)/$AN$9)/((AR2020+AR2023)^2+(AS2020+AS2023)^2)^0.5)</f>
        <v>-35.420188968869752</v>
      </c>
      <c r="AY2020" s="137">
        <f t="shared" ref="AY2020" si="11708">((AR2020^2+AS2020^2)^0.5)/((AR2023^2+AS2023^2)^0.5)</f>
        <v>0.21920092128540011</v>
      </c>
      <c r="AZ2020" s="13"/>
      <c r="BA2020" s="36"/>
      <c r="BB2020" s="36"/>
      <c r="BC2020" s="36"/>
      <c r="BD2020" s="36"/>
    </row>
    <row r="2021" spans="2:56" ht="18.600000000000001" customHeight="1" thickBot="1">
      <c r="D2021" s="3"/>
      <c r="G2021" s="4"/>
      <c r="I2021" s="3"/>
      <c r="L2021" s="4"/>
      <c r="N2021" s="3"/>
      <c r="Q2021" s="4"/>
      <c r="S2021" s="3"/>
      <c r="V2021" s="4"/>
      <c r="X2021" s="3"/>
      <c r="AA2021" s="4"/>
      <c r="AC2021" s="3"/>
      <c r="AF2021" s="4"/>
      <c r="AH2021" s="3"/>
      <c r="AK2021" s="4"/>
      <c r="AM2021" s="18"/>
      <c r="AN2021" s="14"/>
      <c r="AO2021" s="14"/>
      <c r="AP2021" s="19"/>
      <c r="AR2021" s="3"/>
      <c r="AU2021" s="4"/>
      <c r="AY2021" s="138"/>
      <c r="AZ2021" s="13"/>
      <c r="BA2021" s="36"/>
      <c r="BB2021" s="36"/>
      <c r="BC2021" s="36"/>
      <c r="BD2021" s="36"/>
    </row>
    <row r="2022" spans="2:56" ht="18.600000000000001" customHeight="1" thickBot="1">
      <c r="D2022" s="216" t="s">
        <v>87</v>
      </c>
      <c r="E2022" s="217"/>
      <c r="F2022" s="218" t="s">
        <v>88</v>
      </c>
      <c r="G2022" s="219"/>
      <c r="H2022" s="207"/>
      <c r="I2022" s="216" t="s">
        <v>89</v>
      </c>
      <c r="J2022" s="217"/>
      <c r="K2022" s="218" t="s">
        <v>90</v>
      </c>
      <c r="L2022" s="219"/>
      <c r="N2022" s="208" t="s">
        <v>7</v>
      </c>
      <c r="O2022" s="209"/>
      <c r="P2022" s="210" t="s">
        <v>8</v>
      </c>
      <c r="Q2022" s="211"/>
      <c r="S2022" s="216" t="s">
        <v>91</v>
      </c>
      <c r="T2022" s="217"/>
      <c r="U2022" s="218" t="s">
        <v>92</v>
      </c>
      <c r="V2022" s="219"/>
      <c r="W2022" s="22"/>
      <c r="X2022" s="208" t="s">
        <v>93</v>
      </c>
      <c r="Y2022" s="209"/>
      <c r="Z2022" s="210" t="s">
        <v>94</v>
      </c>
      <c r="AA2022" s="211"/>
      <c r="AB2022" s="22"/>
      <c r="AC2022" s="216" t="s">
        <v>3</v>
      </c>
      <c r="AD2022" s="217"/>
      <c r="AE2022" s="218" t="s">
        <v>2</v>
      </c>
      <c r="AF2022" s="219"/>
      <c r="AG2022" s="22"/>
      <c r="AH2022" s="208" t="s">
        <v>95</v>
      </c>
      <c r="AI2022" s="209"/>
      <c r="AJ2022" s="210" t="s">
        <v>96</v>
      </c>
      <c r="AK2022" s="211"/>
      <c r="AL2022" s="22"/>
      <c r="AM2022" s="216" t="s">
        <v>97</v>
      </c>
      <c r="AN2022" s="217"/>
      <c r="AO2022" s="218" t="s">
        <v>98</v>
      </c>
      <c r="AP2022" s="219"/>
      <c r="AR2022" s="208" t="s">
        <v>99</v>
      </c>
      <c r="AS2022" s="209"/>
      <c r="AT2022" s="210" t="s">
        <v>100</v>
      </c>
      <c r="AU2022" s="211"/>
      <c r="AW2022" s="48" t="s">
        <v>10</v>
      </c>
      <c r="AY2022" s="139" t="s">
        <v>47</v>
      </c>
      <c r="AZ2022" s="13"/>
      <c r="BA2022" s="36"/>
      <c r="BB2022" s="36"/>
      <c r="BC2022" s="36"/>
      <c r="BD2022" s="36"/>
    </row>
    <row r="2023" spans="2:56" ht="18.600000000000001" customHeight="1" thickTop="1" thickBot="1">
      <c r="D2023" s="1">
        <v>0</v>
      </c>
      <c r="E2023" s="8">
        <f t="shared" ref="E2023" si="11709">$E$9*$B2020</f>
        <v>3.2755838000000006</v>
      </c>
      <c r="F2023" s="2">
        <v>1</v>
      </c>
      <c r="G2023" s="8">
        <v>0</v>
      </c>
      <c r="I2023" s="1">
        <v>0</v>
      </c>
      <c r="J2023" s="9">
        <v>0</v>
      </c>
      <c r="K2023" s="2">
        <v>1</v>
      </c>
      <c r="L2023" s="8">
        <v>0</v>
      </c>
      <c r="N2023" s="1">
        <f t="shared" ref="N2023" si="11710">D2023*I2020+F2023*I2023-E2023*J2020-G2023*J2023</f>
        <v>0</v>
      </c>
      <c r="O2023" s="9">
        <f t="shared" ref="O2023" si="11711">(D2023*J2020+E2023*I2020+F2023*J2023+G2023*I2023)</f>
        <v>3.2755838000000006</v>
      </c>
      <c r="P2023" s="2">
        <f t="shared" ref="P2023" si="11712">D2023*K2020+F2023*K2023-E2023*L2020-G2023*L2023</f>
        <v>3.0635270265336509</v>
      </c>
      <c r="Q2023" s="8">
        <f t="shared" ref="Q2023" si="11713">(D2023*L2020+E2023*K2020+F2023*L2023+G2023*K2023)</f>
        <v>0</v>
      </c>
      <c r="S2023" s="1">
        <v>0</v>
      </c>
      <c r="T2023" s="8">
        <f t="shared" ref="T2023" si="11714">$T$9*$B2020</f>
        <v>6.9896962</v>
      </c>
      <c r="U2023" s="2">
        <v>1</v>
      </c>
      <c r="V2023" s="8">
        <v>0</v>
      </c>
      <c r="X2023" s="1">
        <f t="shared" ref="X2023" si="11715">N2023*S2020+P2023*S2023-O2023*T2020-Q2023*T2023</f>
        <v>0</v>
      </c>
      <c r="Y2023" s="9">
        <f t="shared" ref="Y2023" si="11716">(N2023*T2020+O2023*S2020+P2023*T2023+Q2023*S2023)</f>
        <v>24.688707015959558</v>
      </c>
      <c r="Z2023" s="2">
        <f t="shared" ref="Z2023" si="11717">N2023*U2020+P2023*U2023-O2023*V2020-Q2023*V2023</f>
        <v>3.0635270265336509</v>
      </c>
      <c r="AA2023" s="8">
        <f t="shared" ref="AA2023" si="11718">(N2023*V2020+O2023*U2020+P2023*V2023+Q2023*U2023)</f>
        <v>0</v>
      </c>
      <c r="AB2023" s="22"/>
      <c r="AC2023" s="1">
        <v>0</v>
      </c>
      <c r="AD2023" s="9">
        <v>0</v>
      </c>
      <c r="AE2023" s="2">
        <v>1</v>
      </c>
      <c r="AF2023" s="8">
        <v>0</v>
      </c>
      <c r="AH2023" s="1">
        <f t="shared" ref="AH2023" si="11719">X2023*AC2020+Z2023*AC2023-Y2023*AD2020-AA2023*AD2023</f>
        <v>0</v>
      </c>
      <c r="AI2023" s="9">
        <f t="shared" ref="AI2023" si="11720">(X2023*AD2020+Y2023*AC2020+Z2023*AD2023+AA2023*AC2023)</f>
        <v>24.688707015959558</v>
      </c>
      <c r="AJ2023" s="2">
        <f t="shared" ref="AJ2023" si="11721">X2023*AE2020+Z2023*AE2023-Y2023*AF2020-AA2023*AF2023</f>
        <v>-112.62252498210687</v>
      </c>
      <c r="AK2023" s="8">
        <f t="shared" ref="AK2023" si="11722">(X2023*AF2020+Y2023*AE2020+Z2023*AF2023+AA2023*AE2023)</f>
        <v>0</v>
      </c>
      <c r="AM2023" s="20">
        <f t="shared" ref="AM2023" si="11723">1/$AN$9</f>
        <v>1</v>
      </c>
      <c r="AN2023" s="27">
        <v>0</v>
      </c>
      <c r="AO2023" s="21">
        <v>1</v>
      </c>
      <c r="AP2023" s="26">
        <v>0</v>
      </c>
      <c r="AR2023" s="1">
        <f t="shared" ref="AR2023" si="11724">AH2023*AM2020+AJ2023*AM2023-AI2023*AN2020-AK2023*AN2023</f>
        <v>-112.62252498210687</v>
      </c>
      <c r="AS2023" s="9">
        <f t="shared" ref="AS2023" si="11725">(AH2023*AN2020+AI2023*AM2020+AJ2023*AN2023+AK2023*AM2023)</f>
        <v>24.688707015959558</v>
      </c>
      <c r="AT2023" s="2">
        <f t="shared" ref="AT2023" si="11726">AH2023*AO2020+AJ2023*AO2023-AI2023*AP2020-AK2023*AP2023</f>
        <v>-112.62252498210687</v>
      </c>
      <c r="AU2023" s="8">
        <f t="shared" ref="AU2023" si="11727">(AH2023*AP2020+AI2023*AO2020+AJ2023*AP2023+AK2023*AO2023)</f>
        <v>0</v>
      </c>
      <c r="AW2023" s="49">
        <f t="shared" ref="AW2023" si="11728">(180/PI())*ATAN(-1*(AS2020/AR2020))</f>
        <v>-77.65507435524826</v>
      </c>
      <c r="AY2023" s="140">
        <f t="shared" ref="AY2023" si="11729">20*LOG(((1-(10^(AW2020/20)^2)*(1-((1-AY2020)/(1+AY2020))^2))^0.5))</f>
        <v>-7.3545141618475661E-4</v>
      </c>
      <c r="AZ2023" s="13"/>
      <c r="BA2023" s="36"/>
      <c r="BB2023" s="36"/>
      <c r="BC2023" s="36"/>
      <c r="BD2023" s="36"/>
    </row>
    <row r="2024" spans="2:56" ht="18.600000000000001" customHeight="1">
      <c r="AY2024" s="37"/>
    </row>
    <row r="2025" spans="2:56" ht="18.600000000000001" customHeight="1" thickBot="1">
      <c r="D2025" s="22" t="s">
        <v>60</v>
      </c>
      <c r="E2025" s="22"/>
      <c r="F2025" s="22"/>
      <c r="G2025" s="22"/>
      <c r="H2025" s="22"/>
      <c r="I2025" s="22" t="s">
        <v>61</v>
      </c>
      <c r="J2025" s="22"/>
      <c r="K2025" s="22"/>
      <c r="L2025" s="22"/>
      <c r="M2025" s="23"/>
      <c r="N2025" s="23"/>
      <c r="O2025" s="28" t="s">
        <v>62</v>
      </c>
      <c r="P2025" s="23"/>
      <c r="Q2025" s="23"/>
      <c r="R2025" s="23"/>
      <c r="S2025" s="22"/>
      <c r="T2025" s="22" t="s">
        <v>63</v>
      </c>
      <c r="U2025" s="23"/>
      <c r="V2025" s="23"/>
      <c r="W2025" s="23"/>
      <c r="X2025" s="23"/>
      <c r="Y2025" s="28" t="s">
        <v>64</v>
      </c>
      <c r="Z2025" s="23"/>
      <c r="AA2025" s="23"/>
      <c r="AB2025" s="23"/>
      <c r="AC2025" s="28" t="s">
        <v>65</v>
      </c>
      <c r="AD2025" s="22"/>
      <c r="AE2025" s="22"/>
      <c r="AF2025" s="22"/>
      <c r="AG2025" s="22"/>
      <c r="AH2025" s="23"/>
      <c r="AI2025" s="28" t="s">
        <v>66</v>
      </c>
      <c r="AJ2025" s="23"/>
      <c r="AK2025" s="23"/>
      <c r="AL2025" s="22"/>
      <c r="AM2025" s="28" t="s">
        <v>67</v>
      </c>
      <c r="AN2025" s="22"/>
      <c r="AO2025" s="23"/>
      <c r="AP2025" s="23"/>
      <c r="AQ2025" s="23"/>
      <c r="AR2025" s="23"/>
      <c r="AS2025" s="28" t="s">
        <v>68</v>
      </c>
      <c r="AT2025" s="23"/>
      <c r="AU2025" s="23"/>
    </row>
    <row r="2026" spans="2:56" ht="18.600000000000001" customHeight="1" thickBot="1">
      <c r="B2026" s="11"/>
      <c r="D2026" s="212" t="s">
        <v>69</v>
      </c>
      <c r="E2026" s="213"/>
      <c r="F2026" s="214" t="s">
        <v>70</v>
      </c>
      <c r="G2026" s="215"/>
      <c r="H2026" s="207"/>
      <c r="I2026" s="212" t="s">
        <v>71</v>
      </c>
      <c r="J2026" s="213"/>
      <c r="K2026" s="214" t="s">
        <v>72</v>
      </c>
      <c r="L2026" s="215"/>
      <c r="M2026" s="23"/>
      <c r="N2026" s="208" t="s">
        <v>73</v>
      </c>
      <c r="O2026" s="209"/>
      <c r="P2026" s="210" t="s">
        <v>74</v>
      </c>
      <c r="Q2026" s="211"/>
      <c r="R2026" s="23"/>
      <c r="S2026" s="212" t="s">
        <v>75</v>
      </c>
      <c r="T2026" s="213"/>
      <c r="U2026" s="214" t="s">
        <v>76</v>
      </c>
      <c r="V2026" s="215"/>
      <c r="W2026" s="22"/>
      <c r="X2026" s="208" t="s">
        <v>77</v>
      </c>
      <c r="Y2026" s="209"/>
      <c r="Z2026" s="210" t="s">
        <v>78</v>
      </c>
      <c r="AA2026" s="211"/>
      <c r="AB2026" s="22"/>
      <c r="AC2026" s="212" t="s">
        <v>79</v>
      </c>
      <c r="AD2026" s="213"/>
      <c r="AE2026" s="214" t="s">
        <v>80</v>
      </c>
      <c r="AF2026" s="215"/>
      <c r="AG2026" s="22"/>
      <c r="AH2026" s="208" t="s">
        <v>81</v>
      </c>
      <c r="AI2026" s="209"/>
      <c r="AJ2026" s="210" t="s">
        <v>82</v>
      </c>
      <c r="AK2026" s="211"/>
      <c r="AL2026" s="22"/>
      <c r="AM2026" s="212" t="s">
        <v>83</v>
      </c>
      <c r="AN2026" s="213"/>
      <c r="AO2026" s="214" t="s">
        <v>84</v>
      </c>
      <c r="AP2026" s="215"/>
      <c r="AQ2026" s="23"/>
      <c r="AR2026" s="208" t="s">
        <v>85</v>
      </c>
      <c r="AS2026" s="209"/>
      <c r="AT2026" s="210" t="s">
        <v>86</v>
      </c>
      <c r="AU2026" s="211"/>
      <c r="AW2026" s="29" t="s">
        <v>4</v>
      </c>
      <c r="AY2026" s="136" t="s">
        <v>46</v>
      </c>
      <c r="AZ2026" s="13"/>
      <c r="BA2026" s="36"/>
      <c r="BB2026" s="36"/>
      <c r="BC2026" s="36"/>
      <c r="BD2026" s="36"/>
    </row>
    <row r="2027" spans="2:56" ht="18.600000000000001" customHeight="1" thickTop="1" thickBot="1">
      <c r="B2027" s="40">
        <v>5.8</v>
      </c>
      <c r="D2027" s="1">
        <v>1</v>
      </c>
      <c r="E2027" s="7">
        <v>0</v>
      </c>
      <c r="F2027" s="2">
        <v>0</v>
      </c>
      <c r="G2027" s="8">
        <v>0</v>
      </c>
      <c r="I2027" s="1">
        <v>1</v>
      </c>
      <c r="J2027" s="9">
        <v>0</v>
      </c>
      <c r="K2027" s="2">
        <v>0</v>
      </c>
      <c r="L2027" s="9">
        <f t="shared" ref="L2027" si="11730">IF(0=(1-$J$9*$K$9*$B2027^2),10^14,$B2027*$K$9/(1-$J$9*$K$9*$B2027^2))</f>
        <v>-0.62731233831638222</v>
      </c>
      <c r="N2027" s="1">
        <f t="shared" ref="N2027" si="11731">D2027*I2027+F2027*I2030-E2027*J2027-G2027*J2030</f>
        <v>1</v>
      </c>
      <c r="O2027" s="9">
        <f t="shared" ref="O2027" si="11732">(D2027*J2027+E2027*I2027+F2027*J2030+G2027*I2030)</f>
        <v>0</v>
      </c>
      <c r="P2027" s="2">
        <f t="shared" ref="P2027" si="11733">D2027*K2027+F2027*K2030-E2027*L2027-G2027*L2030</f>
        <v>0</v>
      </c>
      <c r="Q2027" s="8">
        <f t="shared" ref="Q2027" si="11734">(D2027*L2027+E2027*K2027+F2027*L2030+G2027*K2030)</f>
        <v>-0.62731233831638222</v>
      </c>
      <c r="S2027" s="1">
        <v>1</v>
      </c>
      <c r="T2027" s="7">
        <v>0</v>
      </c>
      <c r="U2027" s="2">
        <v>0</v>
      </c>
      <c r="V2027" s="8">
        <v>0</v>
      </c>
      <c r="X2027" s="1">
        <f t="shared" ref="X2027" si="11735">N2027*S2027+P2027*S2030-O2027*T2027-Q2027*T2030</f>
        <v>5.3998947180951831</v>
      </c>
      <c r="Y2027" s="9">
        <f t="shared" ref="Y2027" si="11736">(N2027*T2027+O2027*S2027+P2027*T2030+Q2027*S2030)</f>
        <v>0</v>
      </c>
      <c r="Z2027" s="2">
        <f t="shared" ref="Z2027" si="11737">N2027*U2027+P2027*U2030-O2027*V2027-Q2027*V2030</f>
        <v>0</v>
      </c>
      <c r="AA2027" s="8">
        <f t="shared" ref="AA2027" si="11738">(N2027*V2027+O2027*U2027+P2027*V2030+Q2027*U2030)</f>
        <v>-0.62731233831638222</v>
      </c>
      <c r="AB2027" s="22"/>
      <c r="AC2027" s="1">
        <v>1</v>
      </c>
      <c r="AD2027" s="9">
        <v>0</v>
      </c>
      <c r="AE2027" s="2">
        <v>0</v>
      </c>
      <c r="AF2027" s="9">
        <f t="shared" ref="AF2027" si="11739">$B2027*$AE$9</f>
        <v>4.7020020000000002</v>
      </c>
      <c r="AH2027" s="1">
        <f t="shared" ref="AH2027" si="11740">X2027*AC2027+Z2027*AC2030-Y2027*AD2027-AA2027*AD2030</f>
        <v>5.3998947180951831</v>
      </c>
      <c r="AI2027" s="9">
        <f t="shared" ref="AI2027" si="11741">(X2027*AD2027+Y2027*AC2027+Z2027*AD2030+AA2027*AC2030)</f>
        <v>0</v>
      </c>
      <c r="AJ2027" s="2">
        <f t="shared" ref="AJ2027" si="11742">X2027*AE2027+Z2027*AE2030-Y2027*AF2027-AA2027*AF2030</f>
        <v>0</v>
      </c>
      <c r="AK2027" s="8">
        <f t="shared" ref="AK2027" si="11743">(X2027*AF2027+Y2027*AE2027+Z2027*AF2030+AA2027*AE2030)</f>
        <v>24.763003425956605</v>
      </c>
      <c r="AM2027" s="18">
        <v>1</v>
      </c>
      <c r="AN2027" s="25">
        <v>0</v>
      </c>
      <c r="AO2027" s="14">
        <v>0</v>
      </c>
      <c r="AP2027" s="24">
        <v>0</v>
      </c>
      <c r="AR2027" s="1">
        <f t="shared" ref="AR2027" si="11744">AH2027*AM2027+AJ2027*AM2030-AI2027*AN2027-AK2027*AN2030</f>
        <v>5.3998947180951831</v>
      </c>
      <c r="AS2027" s="9">
        <f t="shared" ref="AS2027" si="11745">(AH2027*AN2027+AI2027*AM2027+AJ2027*AN2030+AK2027*AM2030)</f>
        <v>24.763003425956605</v>
      </c>
      <c r="AT2027" s="2">
        <f t="shared" ref="AT2027" si="11746">AH2027*AO2027+AJ2027*AO2030-AI2027*AP2027-AK2027*AP2030</f>
        <v>0</v>
      </c>
      <c r="AU2027" s="8">
        <f t="shared" ref="AU2027" si="11747">(AH2027*AP2027+AI2027*AO2027+AJ2027*AP2030+AK2027*AO2030)</f>
        <v>24.763003425956605</v>
      </c>
      <c r="AW2027" s="30">
        <f t="shared" ref="AW2027" si="11748">20*LOG(((1+$AN$9)/$AN$9)/((AR2027+AR2030)^2+(AS2027+AS2030)^2)^0.5)</f>
        <v>-35.474996361250021</v>
      </c>
      <c r="AY2027" s="137">
        <f t="shared" ref="AY2027" si="11749">((AR2027^2+AS2027^2)^0.5)/((AR2030^2+AS2030^2)^0.5)</f>
        <v>0.21840395574276134</v>
      </c>
      <c r="AZ2027" s="13"/>
      <c r="BA2027" s="36"/>
      <c r="BB2027" s="36"/>
      <c r="BC2027" s="36"/>
      <c r="BD2027" s="36"/>
    </row>
    <row r="2028" spans="2:56" ht="18.600000000000001" customHeight="1" thickBot="1">
      <c r="D2028" s="3"/>
      <c r="G2028" s="4"/>
      <c r="I2028" s="3"/>
      <c r="L2028" s="4"/>
      <c r="N2028" s="3"/>
      <c r="Q2028" s="4"/>
      <c r="S2028" s="3"/>
      <c r="V2028" s="4"/>
      <c r="X2028" s="3"/>
      <c r="AA2028" s="4"/>
      <c r="AC2028" s="3"/>
      <c r="AF2028" s="4"/>
      <c r="AH2028" s="3"/>
      <c r="AK2028" s="4"/>
      <c r="AM2028" s="18"/>
      <c r="AN2028" s="14"/>
      <c r="AO2028" s="14"/>
      <c r="AP2028" s="19"/>
      <c r="AR2028" s="3"/>
      <c r="AU2028" s="4"/>
      <c r="AY2028" s="138"/>
      <c r="AZ2028" s="13"/>
      <c r="BA2028" s="36"/>
      <c r="BB2028" s="36"/>
      <c r="BC2028" s="36"/>
      <c r="BD2028" s="36"/>
    </row>
    <row r="2029" spans="2:56" ht="18.600000000000001" customHeight="1" thickBot="1">
      <c r="D2029" s="216" t="s">
        <v>87</v>
      </c>
      <c r="E2029" s="217"/>
      <c r="F2029" s="218" t="s">
        <v>88</v>
      </c>
      <c r="G2029" s="219"/>
      <c r="H2029" s="207"/>
      <c r="I2029" s="216" t="s">
        <v>89</v>
      </c>
      <c r="J2029" s="217"/>
      <c r="K2029" s="218" t="s">
        <v>90</v>
      </c>
      <c r="L2029" s="219"/>
      <c r="N2029" s="208" t="s">
        <v>7</v>
      </c>
      <c r="O2029" s="209"/>
      <c r="P2029" s="210" t="s">
        <v>8</v>
      </c>
      <c r="Q2029" s="211"/>
      <c r="S2029" s="216" t="s">
        <v>91</v>
      </c>
      <c r="T2029" s="217"/>
      <c r="U2029" s="218" t="s">
        <v>92</v>
      </c>
      <c r="V2029" s="219"/>
      <c r="W2029" s="22"/>
      <c r="X2029" s="208" t="s">
        <v>93</v>
      </c>
      <c r="Y2029" s="209"/>
      <c r="Z2029" s="210" t="s">
        <v>94</v>
      </c>
      <c r="AA2029" s="211"/>
      <c r="AB2029" s="22"/>
      <c r="AC2029" s="216" t="s">
        <v>3</v>
      </c>
      <c r="AD2029" s="217"/>
      <c r="AE2029" s="218" t="s">
        <v>2</v>
      </c>
      <c r="AF2029" s="219"/>
      <c r="AG2029" s="22"/>
      <c r="AH2029" s="208" t="s">
        <v>95</v>
      </c>
      <c r="AI2029" s="209"/>
      <c r="AJ2029" s="210" t="s">
        <v>96</v>
      </c>
      <c r="AK2029" s="211"/>
      <c r="AL2029" s="22"/>
      <c r="AM2029" s="216" t="s">
        <v>97</v>
      </c>
      <c r="AN2029" s="217"/>
      <c r="AO2029" s="218" t="s">
        <v>98</v>
      </c>
      <c r="AP2029" s="219"/>
      <c r="AR2029" s="208" t="s">
        <v>99</v>
      </c>
      <c r="AS2029" s="209"/>
      <c r="AT2029" s="210" t="s">
        <v>100</v>
      </c>
      <c r="AU2029" s="211"/>
      <c r="AW2029" s="48" t="s">
        <v>10</v>
      </c>
      <c r="AY2029" s="139" t="s">
        <v>47</v>
      </c>
      <c r="AZ2029" s="13"/>
      <c r="BA2029" s="36"/>
      <c r="BB2029" s="36"/>
      <c r="BC2029" s="36"/>
      <c r="BD2029" s="36"/>
    </row>
    <row r="2030" spans="2:56" ht="18.600000000000001" customHeight="1" thickTop="1" thickBot="1">
      <c r="D2030" s="1">
        <v>0</v>
      </c>
      <c r="E2030" s="8">
        <f t="shared" ref="E2030" si="11750">$E$9*$B2027</f>
        <v>3.286918</v>
      </c>
      <c r="F2030" s="2">
        <v>1</v>
      </c>
      <c r="G2030" s="8">
        <v>0</v>
      </c>
      <c r="I2030" s="1">
        <v>0</v>
      </c>
      <c r="J2030" s="9">
        <v>0</v>
      </c>
      <c r="K2030" s="2">
        <v>1</v>
      </c>
      <c r="L2030" s="8">
        <v>0</v>
      </c>
      <c r="N2030" s="1">
        <f t="shared" ref="N2030" si="11751">D2030*I2027+F2030*I2030-E2030*J2027-G2030*J2030</f>
        <v>0</v>
      </c>
      <c r="O2030" s="9">
        <f t="shared" ref="O2030" si="11752">(D2030*J2027+E2030*I2027+F2030*J2030+G2030*I2030)</f>
        <v>3.286918</v>
      </c>
      <c r="P2030" s="2">
        <f t="shared" ref="P2030" si="11753">D2030*K2027+F2030*K2030-E2030*L2027-G2030*L2030</f>
        <v>3.0619242164342064</v>
      </c>
      <c r="Q2030" s="8">
        <f t="shared" ref="Q2030" si="11754">(D2030*L2027+E2030*K2027+F2030*L2030+G2030*K2030)</f>
        <v>0</v>
      </c>
      <c r="S2030" s="1">
        <v>0</v>
      </c>
      <c r="T2030" s="8">
        <f t="shared" ref="T2030" si="11755">$T$9*$B2027</f>
        <v>7.0138819999999997</v>
      </c>
      <c r="U2030" s="2">
        <v>1</v>
      </c>
      <c r="V2030" s="8">
        <v>0</v>
      </c>
      <c r="X2030" s="1">
        <f t="shared" ref="X2030" si="11756">N2030*S2027+P2030*S2030-O2030*T2027-Q2030*T2030</f>
        <v>0</v>
      </c>
      <c r="Y2030" s="9">
        <f t="shared" ref="Y2030" si="11757">(N2030*T2027+O2030*S2027+P2030*T2030+Q2030*S2030)</f>
        <v>24.762893147011983</v>
      </c>
      <c r="Z2030" s="2">
        <f t="shared" ref="Z2030" si="11758">N2030*U2027+P2030*U2030-O2030*V2027-Q2030*V2030</f>
        <v>3.0619242164342064</v>
      </c>
      <c r="AA2030" s="8">
        <f t="shared" ref="AA2030" si="11759">(N2030*V2027+O2030*U2027+P2030*V2030+Q2030*U2030)</f>
        <v>0</v>
      </c>
      <c r="AB2030" s="22"/>
      <c r="AC2030" s="1">
        <v>0</v>
      </c>
      <c r="AD2030" s="9">
        <v>0</v>
      </c>
      <c r="AE2030" s="2">
        <v>1</v>
      </c>
      <c r="AF2030" s="8">
        <v>0</v>
      </c>
      <c r="AH2030" s="1">
        <f t="shared" ref="AH2030" si="11760">X2030*AC2027+Z2030*AC2030-Y2030*AD2027-AA2030*AD2030</f>
        <v>0</v>
      </c>
      <c r="AI2030" s="9">
        <f t="shared" ref="AI2030" si="11761">(X2030*AD2027+Y2030*AC2027+Z2030*AD2030+AA2030*AC2030)</f>
        <v>24.762893147011983</v>
      </c>
      <c r="AJ2030" s="2">
        <f t="shared" ref="AJ2030" si="11762">X2030*AE2027+Z2030*AE2030-Y2030*AF2027-AA2030*AF2030</f>
        <v>-113.37324888660244</v>
      </c>
      <c r="AK2030" s="8">
        <f t="shared" ref="AK2030" si="11763">(X2030*AF2027+Y2030*AE2027+Z2030*AF2030+AA2030*AE2030)</f>
        <v>0</v>
      </c>
      <c r="AM2030" s="20">
        <f t="shared" ref="AM2030" si="11764">1/$AN$9</f>
        <v>1</v>
      </c>
      <c r="AN2030" s="27">
        <v>0</v>
      </c>
      <c r="AO2030" s="21">
        <v>1</v>
      </c>
      <c r="AP2030" s="26">
        <v>0</v>
      </c>
      <c r="AR2030" s="1">
        <f t="shared" ref="AR2030" si="11765">AH2030*AM2027+AJ2030*AM2030-AI2030*AN2027-AK2030*AN2030</f>
        <v>-113.37324888660244</v>
      </c>
      <c r="AS2030" s="9">
        <f t="shared" ref="AS2030" si="11766">(AH2030*AN2027+AI2030*AM2027+AJ2030*AN2030+AK2030*AM2030)</f>
        <v>24.762893147011983</v>
      </c>
      <c r="AT2030" s="2">
        <f t="shared" ref="AT2030" si="11767">AH2030*AO2027+AJ2030*AO2030-AI2030*AP2027-AK2030*AP2030</f>
        <v>-113.37324888660244</v>
      </c>
      <c r="AU2030" s="8">
        <f t="shared" ref="AU2030" si="11768">(AH2030*AP2027+AI2030*AO2027+AJ2030*AP2030+AK2030*AO2030)</f>
        <v>0</v>
      </c>
      <c r="AW2030" s="49">
        <f t="shared" ref="AW2030" si="11769">(180/PI())*ATAN(-1*(AS2027/AR2027))</f>
        <v>-77.698482993202234</v>
      </c>
      <c r="AY2030" s="140">
        <f t="shared" ref="AY2030" si="11770">20*LOG(((1-(10^(AW2027/20)^2)*(1-((1-AY2027)/(1+AY2027))^2))^0.5))</f>
        <v>-7.2453403636270678E-4</v>
      </c>
      <c r="AZ2030" s="13"/>
      <c r="BA2030" s="36"/>
      <c r="BB2030" s="36"/>
      <c r="BC2030" s="36"/>
      <c r="BD2030" s="36"/>
    </row>
    <row r="2031" spans="2:56" ht="18.600000000000001" customHeight="1">
      <c r="AY2031" s="37"/>
    </row>
    <row r="2032" spans="2:56" ht="18.600000000000001" customHeight="1" thickBot="1">
      <c r="D2032" s="22" t="s">
        <v>60</v>
      </c>
      <c r="E2032" s="22"/>
      <c r="F2032" s="22"/>
      <c r="G2032" s="22"/>
      <c r="H2032" s="22"/>
      <c r="I2032" s="22" t="s">
        <v>61</v>
      </c>
      <c r="J2032" s="22"/>
      <c r="K2032" s="22"/>
      <c r="L2032" s="22"/>
      <c r="M2032" s="23"/>
      <c r="N2032" s="23"/>
      <c r="O2032" s="28" t="s">
        <v>62</v>
      </c>
      <c r="P2032" s="23"/>
      <c r="Q2032" s="23"/>
      <c r="R2032" s="23"/>
      <c r="S2032" s="22"/>
      <c r="T2032" s="22" t="s">
        <v>63</v>
      </c>
      <c r="U2032" s="23"/>
      <c r="V2032" s="23"/>
      <c r="W2032" s="23"/>
      <c r="X2032" s="23"/>
      <c r="Y2032" s="28" t="s">
        <v>64</v>
      </c>
      <c r="Z2032" s="23"/>
      <c r="AA2032" s="23"/>
      <c r="AB2032" s="23"/>
      <c r="AC2032" s="28" t="s">
        <v>65</v>
      </c>
      <c r="AD2032" s="22"/>
      <c r="AE2032" s="22"/>
      <c r="AF2032" s="22"/>
      <c r="AG2032" s="22"/>
      <c r="AH2032" s="23"/>
      <c r="AI2032" s="28" t="s">
        <v>66</v>
      </c>
      <c r="AJ2032" s="23"/>
      <c r="AK2032" s="23"/>
      <c r="AL2032" s="22"/>
      <c r="AM2032" s="28" t="s">
        <v>67</v>
      </c>
      <c r="AN2032" s="22"/>
      <c r="AO2032" s="23"/>
      <c r="AP2032" s="23"/>
      <c r="AQ2032" s="23"/>
      <c r="AR2032" s="23"/>
      <c r="AS2032" s="28" t="s">
        <v>68</v>
      </c>
      <c r="AT2032" s="23"/>
      <c r="AU2032" s="23"/>
    </row>
    <row r="2033" spans="2:56" ht="18.600000000000001" customHeight="1" thickBot="1">
      <c r="B2033" s="11"/>
      <c r="D2033" s="212" t="s">
        <v>69</v>
      </c>
      <c r="E2033" s="213"/>
      <c r="F2033" s="214" t="s">
        <v>70</v>
      </c>
      <c r="G2033" s="215"/>
      <c r="H2033" s="207"/>
      <c r="I2033" s="212" t="s">
        <v>71</v>
      </c>
      <c r="J2033" s="213"/>
      <c r="K2033" s="214" t="s">
        <v>72</v>
      </c>
      <c r="L2033" s="215"/>
      <c r="M2033" s="23"/>
      <c r="N2033" s="208" t="s">
        <v>73</v>
      </c>
      <c r="O2033" s="209"/>
      <c r="P2033" s="210" t="s">
        <v>74</v>
      </c>
      <c r="Q2033" s="211"/>
      <c r="R2033" s="23"/>
      <c r="S2033" s="212" t="s">
        <v>75</v>
      </c>
      <c r="T2033" s="213"/>
      <c r="U2033" s="214" t="s">
        <v>76</v>
      </c>
      <c r="V2033" s="215"/>
      <c r="W2033" s="22"/>
      <c r="X2033" s="208" t="s">
        <v>77</v>
      </c>
      <c r="Y2033" s="209"/>
      <c r="Z2033" s="210" t="s">
        <v>78</v>
      </c>
      <c r="AA2033" s="211"/>
      <c r="AB2033" s="22"/>
      <c r="AC2033" s="212" t="s">
        <v>79</v>
      </c>
      <c r="AD2033" s="213"/>
      <c r="AE2033" s="214" t="s">
        <v>80</v>
      </c>
      <c r="AF2033" s="215"/>
      <c r="AG2033" s="22"/>
      <c r="AH2033" s="208" t="s">
        <v>81</v>
      </c>
      <c r="AI2033" s="209"/>
      <c r="AJ2033" s="210" t="s">
        <v>82</v>
      </c>
      <c r="AK2033" s="211"/>
      <c r="AL2033" s="22"/>
      <c r="AM2033" s="212" t="s">
        <v>83</v>
      </c>
      <c r="AN2033" s="213"/>
      <c r="AO2033" s="214" t="s">
        <v>84</v>
      </c>
      <c r="AP2033" s="215"/>
      <c r="AQ2033" s="23"/>
      <c r="AR2033" s="208" t="s">
        <v>85</v>
      </c>
      <c r="AS2033" s="209"/>
      <c r="AT2033" s="210" t="s">
        <v>86</v>
      </c>
      <c r="AU2033" s="211"/>
      <c r="AW2033" s="29" t="s">
        <v>4</v>
      </c>
      <c r="AY2033" s="136" t="s">
        <v>46</v>
      </c>
      <c r="AZ2033" s="13"/>
      <c r="BA2033" s="36"/>
      <c r="BB2033" s="36"/>
      <c r="BC2033" s="36"/>
      <c r="BD2033" s="36"/>
    </row>
    <row r="2034" spans="2:56" ht="18.600000000000001" customHeight="1" thickTop="1" thickBot="1">
      <c r="B2034" s="40">
        <v>5.82</v>
      </c>
      <c r="D2034" s="1">
        <v>1</v>
      </c>
      <c r="E2034" s="7">
        <v>0</v>
      </c>
      <c r="F2034" s="2">
        <v>0</v>
      </c>
      <c r="G2034" s="8">
        <v>0</v>
      </c>
      <c r="I2034" s="1">
        <v>1</v>
      </c>
      <c r="J2034" s="9">
        <v>0</v>
      </c>
      <c r="K2034" s="2">
        <v>0</v>
      </c>
      <c r="L2034" s="9">
        <f t="shared" ref="L2034" si="11771">IF(0=(1-$J$9*$K$9*$B2034^2),10^14,$B2034*$K$9/(1-$J$9*$K$9*$B2034^2))</f>
        <v>-0.62467641239362237</v>
      </c>
      <c r="N2034" s="1">
        <f t="shared" ref="N2034" si="11772">D2034*I2034+F2034*I2037-E2034*J2034-G2034*J2037</f>
        <v>1</v>
      </c>
      <c r="O2034" s="9">
        <f t="shared" ref="O2034" si="11773">(D2034*J2034+E2034*I2034+F2034*J2037+G2034*I2037)</f>
        <v>0</v>
      </c>
      <c r="P2034" s="2">
        <f t="shared" ref="P2034" si="11774">D2034*K2034+F2034*K2037-E2034*L2034-G2034*L2037</f>
        <v>0</v>
      </c>
      <c r="Q2034" s="8">
        <f t="shared" ref="Q2034" si="11775">(D2034*L2034+E2034*K2034+F2034*L2037+G2034*K2037)</f>
        <v>-0.62467641239362237</v>
      </c>
      <c r="S2034" s="1">
        <v>1</v>
      </c>
      <c r="T2034" s="7">
        <v>0</v>
      </c>
      <c r="U2034" s="2">
        <v>0</v>
      </c>
      <c r="V2034" s="8">
        <v>0</v>
      </c>
      <c r="X2034" s="1">
        <f t="shared" ref="X2034" si="11776">N2034*S2034+P2034*S2037-O2034*T2034-Q2034*T2037</f>
        <v>5.3965149434870749</v>
      </c>
      <c r="Y2034" s="9">
        <f t="shared" ref="Y2034" si="11777">(N2034*T2034+O2034*S2034+P2034*T2037+Q2034*S2037)</f>
        <v>0</v>
      </c>
      <c r="Z2034" s="2">
        <f t="shared" ref="Z2034" si="11778">N2034*U2034+P2034*U2037-O2034*V2034-Q2034*V2037</f>
        <v>0</v>
      </c>
      <c r="AA2034" s="8">
        <f t="shared" ref="AA2034" si="11779">(N2034*V2034+O2034*U2034+P2034*V2037+Q2034*U2037)</f>
        <v>-0.62467641239362237</v>
      </c>
      <c r="AB2034" s="22"/>
      <c r="AC2034" s="1">
        <v>1</v>
      </c>
      <c r="AD2034" s="9">
        <v>0</v>
      </c>
      <c r="AE2034" s="2">
        <v>0</v>
      </c>
      <c r="AF2034" s="9">
        <f t="shared" ref="AF2034" si="11780">$B2034*$AE$9</f>
        <v>4.7182158000000003</v>
      </c>
      <c r="AH2034" s="1">
        <f t="shared" ref="AH2034" si="11781">X2034*AC2034+Z2034*AC2037-Y2034*AD2034-AA2034*AD2037</f>
        <v>5.3965149434870749</v>
      </c>
      <c r="AI2034" s="9">
        <f t="shared" ref="AI2034" si="11782">(X2034*AD2034+Y2034*AC2034+Z2034*AD2037+AA2034*AC2037)</f>
        <v>0</v>
      </c>
      <c r="AJ2034" s="2">
        <f t="shared" ref="AJ2034" si="11783">X2034*AE2034+Z2034*AE2037-Y2034*AF2034-AA2034*AF2037</f>
        <v>0</v>
      </c>
      <c r="AK2034" s="8">
        <f t="shared" ref="AK2034" si="11784">(X2034*AF2034+Y2034*AE2034+Z2034*AF2037+AA2034*AE2037)</f>
        <v>24.837245658903203</v>
      </c>
      <c r="AM2034" s="18">
        <v>1</v>
      </c>
      <c r="AN2034" s="25">
        <v>0</v>
      </c>
      <c r="AO2034" s="14">
        <v>0</v>
      </c>
      <c r="AP2034" s="24">
        <v>0</v>
      </c>
      <c r="AR2034" s="1">
        <f t="shared" ref="AR2034" si="11785">AH2034*AM2034+AJ2034*AM2037-AI2034*AN2034-AK2034*AN2037</f>
        <v>5.3965149434870749</v>
      </c>
      <c r="AS2034" s="9">
        <f t="shared" ref="AS2034" si="11786">(AH2034*AN2034+AI2034*AM2034+AJ2034*AN2037+AK2034*AM2037)</f>
        <v>24.837245658903203</v>
      </c>
      <c r="AT2034" s="2">
        <f t="shared" ref="AT2034" si="11787">AH2034*AO2034+AJ2034*AO2037-AI2034*AP2034-AK2034*AP2037</f>
        <v>0</v>
      </c>
      <c r="AU2034" s="8">
        <f t="shared" ref="AU2034" si="11788">(AH2034*AP2034+AI2034*AO2034+AJ2034*AP2037+AK2034*AO2037)</f>
        <v>24.837245658903203</v>
      </c>
      <c r="AW2034" s="30">
        <f t="shared" ref="AW2034" si="11789">20*LOG(((1+$AN$9)/$AN$9)/((AR2034+AR2037)^2+(AS2034+AS2037)^2)^0.5)</f>
        <v>-35.529655653743276</v>
      </c>
      <c r="AY2034" s="137">
        <f t="shared" ref="AY2034" si="11790">((AR2034^2+AS2034^2)^0.5)/((AR2037^2+AS2037^2)^0.5)</f>
        <v>0.21761290909656247</v>
      </c>
      <c r="AZ2034" s="13"/>
      <c r="BA2034" s="36"/>
      <c r="BB2034" s="36"/>
      <c r="BC2034" s="36"/>
      <c r="BD2034" s="36"/>
    </row>
    <row r="2035" spans="2:56" ht="18.600000000000001" customHeight="1" thickBot="1">
      <c r="D2035" s="3"/>
      <c r="G2035" s="4"/>
      <c r="I2035" s="3"/>
      <c r="L2035" s="4"/>
      <c r="N2035" s="3"/>
      <c r="Q2035" s="4"/>
      <c r="S2035" s="3"/>
      <c r="V2035" s="4"/>
      <c r="X2035" s="3"/>
      <c r="AA2035" s="4"/>
      <c r="AC2035" s="3"/>
      <c r="AF2035" s="4"/>
      <c r="AH2035" s="3"/>
      <c r="AK2035" s="4"/>
      <c r="AM2035" s="18"/>
      <c r="AN2035" s="14"/>
      <c r="AO2035" s="14"/>
      <c r="AP2035" s="19"/>
      <c r="AR2035" s="3"/>
      <c r="AU2035" s="4"/>
      <c r="AY2035" s="138"/>
      <c r="AZ2035" s="13"/>
      <c r="BA2035" s="36"/>
      <c r="BB2035" s="36"/>
      <c r="BC2035" s="36"/>
      <c r="BD2035" s="36"/>
    </row>
    <row r="2036" spans="2:56" ht="18.600000000000001" customHeight="1" thickBot="1">
      <c r="D2036" s="216" t="s">
        <v>87</v>
      </c>
      <c r="E2036" s="217"/>
      <c r="F2036" s="218" t="s">
        <v>88</v>
      </c>
      <c r="G2036" s="219"/>
      <c r="H2036" s="207"/>
      <c r="I2036" s="216" t="s">
        <v>89</v>
      </c>
      <c r="J2036" s="217"/>
      <c r="K2036" s="218" t="s">
        <v>90</v>
      </c>
      <c r="L2036" s="219"/>
      <c r="N2036" s="208" t="s">
        <v>7</v>
      </c>
      <c r="O2036" s="209"/>
      <c r="P2036" s="210" t="s">
        <v>8</v>
      </c>
      <c r="Q2036" s="211"/>
      <c r="S2036" s="216" t="s">
        <v>91</v>
      </c>
      <c r="T2036" s="217"/>
      <c r="U2036" s="218" t="s">
        <v>92</v>
      </c>
      <c r="V2036" s="219"/>
      <c r="W2036" s="22"/>
      <c r="X2036" s="208" t="s">
        <v>93</v>
      </c>
      <c r="Y2036" s="209"/>
      <c r="Z2036" s="210" t="s">
        <v>94</v>
      </c>
      <c r="AA2036" s="211"/>
      <c r="AB2036" s="22"/>
      <c r="AC2036" s="216" t="s">
        <v>3</v>
      </c>
      <c r="AD2036" s="217"/>
      <c r="AE2036" s="218" t="s">
        <v>2</v>
      </c>
      <c r="AF2036" s="219"/>
      <c r="AG2036" s="22"/>
      <c r="AH2036" s="208" t="s">
        <v>95</v>
      </c>
      <c r="AI2036" s="209"/>
      <c r="AJ2036" s="210" t="s">
        <v>96</v>
      </c>
      <c r="AK2036" s="211"/>
      <c r="AL2036" s="22"/>
      <c r="AM2036" s="216" t="s">
        <v>97</v>
      </c>
      <c r="AN2036" s="217"/>
      <c r="AO2036" s="218" t="s">
        <v>98</v>
      </c>
      <c r="AP2036" s="219"/>
      <c r="AR2036" s="208" t="s">
        <v>99</v>
      </c>
      <c r="AS2036" s="209"/>
      <c r="AT2036" s="210" t="s">
        <v>100</v>
      </c>
      <c r="AU2036" s="211"/>
      <c r="AW2036" s="48" t="s">
        <v>10</v>
      </c>
      <c r="AY2036" s="139" t="s">
        <v>47</v>
      </c>
      <c r="AZ2036" s="13"/>
      <c r="BA2036" s="36"/>
      <c r="BB2036" s="36"/>
      <c r="BC2036" s="36"/>
      <c r="BD2036" s="36"/>
    </row>
    <row r="2037" spans="2:56" ht="18.600000000000001" customHeight="1" thickTop="1" thickBot="1">
      <c r="D2037" s="1">
        <v>0</v>
      </c>
      <c r="E2037" s="8">
        <f t="shared" ref="E2037" si="11791">$E$9*$B2034</f>
        <v>3.2982522000000003</v>
      </c>
      <c r="F2037" s="2">
        <v>1</v>
      </c>
      <c r="G2037" s="8">
        <v>0</v>
      </c>
      <c r="I2037" s="1">
        <v>0</v>
      </c>
      <c r="J2037" s="9">
        <v>0</v>
      </c>
      <c r="K2037" s="2">
        <v>1</v>
      </c>
      <c r="L2037" s="8">
        <v>0</v>
      </c>
      <c r="N2037" s="1">
        <f t="shared" ref="N2037" si="11792">D2037*I2034+F2037*I2037-E2037*J2034-G2037*J2037</f>
        <v>0</v>
      </c>
      <c r="O2037" s="9">
        <f t="shared" ref="O2037" si="11793">(D2037*J2034+E2037*I2034+F2037*J2037+G2037*I2037)</f>
        <v>3.2982522000000003</v>
      </c>
      <c r="P2037" s="2">
        <f t="shared" ref="P2037" si="11794">D2037*K2034+F2037*K2037-E2037*L2034-G2037*L2037</f>
        <v>3.0603403514653724</v>
      </c>
      <c r="Q2037" s="8">
        <f t="shared" ref="Q2037" si="11795">(D2037*L2034+E2037*K2034+F2037*L2037+G2037*K2037)</f>
        <v>0</v>
      </c>
      <c r="S2037" s="1">
        <v>0</v>
      </c>
      <c r="T2037" s="8">
        <f t="shared" ref="T2037" si="11796">$T$9*$B2034</f>
        <v>7.0380678000000003</v>
      </c>
      <c r="U2037" s="2">
        <v>1</v>
      </c>
      <c r="V2037" s="8">
        <v>0</v>
      </c>
      <c r="X2037" s="1">
        <f t="shared" ref="X2037" si="11797">N2037*S2034+P2037*S2037-O2037*T2034-Q2037*T2037</f>
        <v>0</v>
      </c>
      <c r="Y2037" s="9">
        <f t="shared" ref="Y2037" si="11798">(N2037*T2034+O2037*S2034+P2037*T2037+Q2037*S2037)</f>
        <v>24.837135084689123</v>
      </c>
      <c r="Z2037" s="2">
        <f t="shared" ref="Z2037" si="11799">N2037*U2034+P2037*U2037-O2037*V2034-Q2037*V2037</f>
        <v>3.0603403514653724</v>
      </c>
      <c r="AA2037" s="8">
        <f t="shared" ref="AA2037" si="11800">(N2037*V2034+O2037*U2034+P2037*V2037+Q2037*U2037)</f>
        <v>0</v>
      </c>
      <c r="AB2037" s="22"/>
      <c r="AC2037" s="1">
        <v>0</v>
      </c>
      <c r="AD2037" s="9">
        <v>0</v>
      </c>
      <c r="AE2037" s="2">
        <v>1</v>
      </c>
      <c r="AF2037" s="8">
        <v>0</v>
      </c>
      <c r="AH2037" s="1">
        <f t="shared" ref="AH2037" si="11801">X2037*AC2034+Z2037*AC2037-Y2037*AD2034-AA2037*AD2037</f>
        <v>0</v>
      </c>
      <c r="AI2037" s="9">
        <f t="shared" ref="AI2037" si="11802">(X2037*AD2034+Y2037*AC2034+Z2037*AD2037+AA2037*AC2037)</f>
        <v>24.837135084689123</v>
      </c>
      <c r="AJ2037" s="2">
        <f t="shared" ref="AJ2037" si="11803">X2037*AE2034+Z2037*AE2037-Y2037*AF2034-AA2037*AF2037</f>
        <v>-114.12662283184919</v>
      </c>
      <c r="AK2037" s="8">
        <f t="shared" ref="AK2037" si="11804">(X2037*AF2034+Y2037*AE2034+Z2037*AF2037+AA2037*AE2037)</f>
        <v>0</v>
      </c>
      <c r="AM2037" s="20">
        <f t="shared" ref="AM2037" si="11805">1/$AN$9</f>
        <v>1</v>
      </c>
      <c r="AN2037" s="27">
        <v>0</v>
      </c>
      <c r="AO2037" s="21">
        <v>1</v>
      </c>
      <c r="AP2037" s="26">
        <v>0</v>
      </c>
      <c r="AR2037" s="1">
        <f t="shared" ref="AR2037" si="11806">AH2037*AM2034+AJ2037*AM2037-AI2037*AN2034-AK2037*AN2037</f>
        <v>-114.12662283184919</v>
      </c>
      <c r="AS2037" s="9">
        <f t="shared" ref="AS2037" si="11807">(AH2037*AN2034+AI2037*AM2034+AJ2037*AN2037+AK2037*AM2037)</f>
        <v>24.837135084689123</v>
      </c>
      <c r="AT2037" s="2">
        <f t="shared" ref="AT2037" si="11808">AH2037*AO2034+AJ2037*AO2037-AI2037*AP2034-AK2037*AP2037</f>
        <v>-114.12662283184919</v>
      </c>
      <c r="AU2037" s="8">
        <f t="shared" ref="AU2037" si="11809">(AH2037*AP2034+AI2037*AO2034+AJ2037*AP2037+AK2037*AO2037)</f>
        <v>0</v>
      </c>
      <c r="AW2037" s="49">
        <f t="shared" ref="AW2037" si="11810">(180/PI())*ATAN(-1*(AS2034/AR2034))</f>
        <v>-77.741584191991635</v>
      </c>
      <c r="AY2037" s="140">
        <f t="shared" ref="AY2037" si="11811">20*LOG(((1-(10^(AW2034/20)^2)*(1-((1-AY2034)/(1+AY2034))^2))^0.5))</f>
        <v>-7.1380665746707177E-4</v>
      </c>
      <c r="AZ2037" s="13"/>
      <c r="BA2037" s="36"/>
      <c r="BB2037" s="36"/>
      <c r="BC2037" s="36"/>
      <c r="BD2037" s="36"/>
    </row>
    <row r="2038" spans="2:56" ht="18.600000000000001" customHeight="1">
      <c r="AY2038" s="37"/>
    </row>
    <row r="2039" spans="2:56" ht="18.600000000000001" customHeight="1" thickBot="1">
      <c r="D2039" s="22" t="s">
        <v>60</v>
      </c>
      <c r="E2039" s="22"/>
      <c r="F2039" s="22"/>
      <c r="G2039" s="22"/>
      <c r="H2039" s="22"/>
      <c r="I2039" s="22" t="s">
        <v>61</v>
      </c>
      <c r="J2039" s="22"/>
      <c r="K2039" s="22"/>
      <c r="L2039" s="22"/>
      <c r="M2039" s="23"/>
      <c r="N2039" s="23"/>
      <c r="O2039" s="28" t="s">
        <v>62</v>
      </c>
      <c r="P2039" s="23"/>
      <c r="Q2039" s="23"/>
      <c r="R2039" s="23"/>
      <c r="S2039" s="22"/>
      <c r="T2039" s="22" t="s">
        <v>63</v>
      </c>
      <c r="U2039" s="23"/>
      <c r="V2039" s="23"/>
      <c r="W2039" s="23"/>
      <c r="X2039" s="23"/>
      <c r="Y2039" s="28" t="s">
        <v>64</v>
      </c>
      <c r="Z2039" s="23"/>
      <c r="AA2039" s="23"/>
      <c r="AB2039" s="23"/>
      <c r="AC2039" s="28" t="s">
        <v>65</v>
      </c>
      <c r="AD2039" s="22"/>
      <c r="AE2039" s="22"/>
      <c r="AF2039" s="22"/>
      <c r="AG2039" s="22"/>
      <c r="AH2039" s="23"/>
      <c r="AI2039" s="28" t="s">
        <v>66</v>
      </c>
      <c r="AJ2039" s="23"/>
      <c r="AK2039" s="23"/>
      <c r="AL2039" s="22"/>
      <c r="AM2039" s="28" t="s">
        <v>67</v>
      </c>
      <c r="AN2039" s="22"/>
      <c r="AO2039" s="23"/>
      <c r="AP2039" s="23"/>
      <c r="AQ2039" s="23"/>
      <c r="AR2039" s="23"/>
      <c r="AS2039" s="28" t="s">
        <v>68</v>
      </c>
      <c r="AT2039" s="23"/>
      <c r="AU2039" s="23"/>
    </row>
    <row r="2040" spans="2:56" ht="18.600000000000001" customHeight="1" thickBot="1">
      <c r="B2040" s="11"/>
      <c r="D2040" s="212" t="s">
        <v>69</v>
      </c>
      <c r="E2040" s="213"/>
      <c r="F2040" s="214" t="s">
        <v>70</v>
      </c>
      <c r="G2040" s="215"/>
      <c r="H2040" s="207"/>
      <c r="I2040" s="212" t="s">
        <v>71</v>
      </c>
      <c r="J2040" s="213"/>
      <c r="K2040" s="214" t="s">
        <v>72</v>
      </c>
      <c r="L2040" s="215"/>
      <c r="M2040" s="23"/>
      <c r="N2040" s="208" t="s">
        <v>73</v>
      </c>
      <c r="O2040" s="209"/>
      <c r="P2040" s="210" t="s">
        <v>74</v>
      </c>
      <c r="Q2040" s="211"/>
      <c r="R2040" s="23"/>
      <c r="S2040" s="212" t="s">
        <v>75</v>
      </c>
      <c r="T2040" s="213"/>
      <c r="U2040" s="214" t="s">
        <v>76</v>
      </c>
      <c r="V2040" s="215"/>
      <c r="W2040" s="22"/>
      <c r="X2040" s="208" t="s">
        <v>77</v>
      </c>
      <c r="Y2040" s="209"/>
      <c r="Z2040" s="210" t="s">
        <v>78</v>
      </c>
      <c r="AA2040" s="211"/>
      <c r="AB2040" s="22"/>
      <c r="AC2040" s="212" t="s">
        <v>79</v>
      </c>
      <c r="AD2040" s="213"/>
      <c r="AE2040" s="214" t="s">
        <v>80</v>
      </c>
      <c r="AF2040" s="215"/>
      <c r="AG2040" s="22"/>
      <c r="AH2040" s="208" t="s">
        <v>81</v>
      </c>
      <c r="AI2040" s="209"/>
      <c r="AJ2040" s="210" t="s">
        <v>82</v>
      </c>
      <c r="AK2040" s="211"/>
      <c r="AL2040" s="22"/>
      <c r="AM2040" s="212" t="s">
        <v>83</v>
      </c>
      <c r="AN2040" s="213"/>
      <c r="AO2040" s="214" t="s">
        <v>84</v>
      </c>
      <c r="AP2040" s="215"/>
      <c r="AQ2040" s="23"/>
      <c r="AR2040" s="208" t="s">
        <v>85</v>
      </c>
      <c r="AS2040" s="209"/>
      <c r="AT2040" s="210" t="s">
        <v>86</v>
      </c>
      <c r="AU2040" s="211"/>
      <c r="AW2040" s="29" t="s">
        <v>4</v>
      </c>
      <c r="AY2040" s="136" t="s">
        <v>46</v>
      </c>
      <c r="AZ2040" s="13"/>
      <c r="BA2040" s="36"/>
      <c r="BB2040" s="36"/>
      <c r="BC2040" s="36"/>
      <c r="BD2040" s="36"/>
    </row>
    <row r="2041" spans="2:56" ht="18.600000000000001" customHeight="1" thickTop="1" thickBot="1">
      <c r="B2041" s="40">
        <v>5.84</v>
      </c>
      <c r="D2041" s="1">
        <v>1</v>
      </c>
      <c r="E2041" s="7">
        <v>0</v>
      </c>
      <c r="F2041" s="2">
        <v>0</v>
      </c>
      <c r="G2041" s="8">
        <v>0</v>
      </c>
      <c r="I2041" s="1">
        <v>1</v>
      </c>
      <c r="J2041" s="9">
        <v>0</v>
      </c>
      <c r="K2041" s="2">
        <v>0</v>
      </c>
      <c r="L2041" s="9">
        <f t="shared" ref="L2041" si="11812">IF(0=(1-$J$9*$K$9*$B2041^2),10^14,$B2041*$K$9/(1-$J$9*$K$9*$B2041^2))</f>
        <v>-0.62206417253921598</v>
      </c>
      <c r="N2041" s="1">
        <f t="shared" ref="N2041" si="11813">D2041*I2041+F2041*I2044-E2041*J2041-G2041*J2044</f>
        <v>1</v>
      </c>
      <c r="O2041" s="9">
        <f t="shared" ref="O2041" si="11814">(D2041*J2041+E2041*I2041+F2041*J2044+G2041*I2044)</f>
        <v>0</v>
      </c>
      <c r="P2041" s="2">
        <f t="shared" ref="P2041" si="11815">D2041*K2041+F2041*K2044-E2041*L2041-G2041*L2044</f>
        <v>0</v>
      </c>
      <c r="Q2041" s="8">
        <f t="shared" ref="Q2041" si="11816">(D2041*L2041+E2041*K2041+F2041*L2044+G2041*K2044)</f>
        <v>-0.62206417253921598</v>
      </c>
      <c r="S2041" s="1">
        <v>1</v>
      </c>
      <c r="T2041" s="7">
        <v>0</v>
      </c>
      <c r="U2041" s="2">
        <v>0</v>
      </c>
      <c r="V2041" s="8">
        <v>0</v>
      </c>
      <c r="X2041" s="1">
        <f t="shared" ref="X2041" si="11817">N2041*S2041+P2041*S2044-O2041*T2041-Q2041*T2044</f>
        <v>5.393174941946099</v>
      </c>
      <c r="Y2041" s="9">
        <f t="shared" ref="Y2041" si="11818">(N2041*T2041+O2041*S2041+P2041*T2044+Q2041*S2044)</f>
        <v>0</v>
      </c>
      <c r="Z2041" s="2">
        <f t="shared" ref="Z2041" si="11819">N2041*U2041+P2041*U2044-O2041*V2041-Q2041*V2044</f>
        <v>0</v>
      </c>
      <c r="AA2041" s="8">
        <f t="shared" ref="AA2041" si="11820">(N2041*V2041+O2041*U2041+P2041*V2044+Q2041*U2044)</f>
        <v>-0.62206417253921598</v>
      </c>
      <c r="AB2041" s="22"/>
      <c r="AC2041" s="1">
        <v>1</v>
      </c>
      <c r="AD2041" s="9">
        <v>0</v>
      </c>
      <c r="AE2041" s="2">
        <v>0</v>
      </c>
      <c r="AF2041" s="9">
        <f t="shared" ref="AF2041" si="11821">$B2041*$AE$9</f>
        <v>4.7344296000000003</v>
      </c>
      <c r="AH2041" s="1">
        <f t="shared" ref="AH2041" si="11822">X2041*AC2041+Z2041*AC2044-Y2041*AD2041-AA2041*AD2044</f>
        <v>5.393174941946099</v>
      </c>
      <c r="AI2041" s="9">
        <f t="shared" ref="AI2041" si="11823">(X2041*AD2041+Y2041*AC2041+Z2041*AD2044+AA2041*AC2044)</f>
        <v>0</v>
      </c>
      <c r="AJ2041" s="2">
        <f t="shared" ref="AJ2041" si="11824">X2041*AE2041+Z2041*AE2044-Y2041*AF2041-AA2041*AF2044</f>
        <v>0</v>
      </c>
      <c r="AK2041" s="8">
        <f t="shared" ref="AK2041" si="11825">(X2041*AF2041+Y2041*AE2041+Z2041*AF2044+AA2041*AE2044)</f>
        <v>24.911542910588679</v>
      </c>
      <c r="AM2041" s="18">
        <v>1</v>
      </c>
      <c r="AN2041" s="25">
        <v>0</v>
      </c>
      <c r="AO2041" s="14">
        <v>0</v>
      </c>
      <c r="AP2041" s="24">
        <v>0</v>
      </c>
      <c r="AR2041" s="1">
        <f t="shared" ref="AR2041" si="11826">AH2041*AM2041+AJ2041*AM2044-AI2041*AN2041-AK2041*AN2044</f>
        <v>5.393174941946099</v>
      </c>
      <c r="AS2041" s="9">
        <f t="shared" ref="AS2041" si="11827">(AH2041*AN2041+AI2041*AM2041+AJ2041*AN2044+AK2041*AM2044)</f>
        <v>24.911542910588679</v>
      </c>
      <c r="AT2041" s="2">
        <f t="shared" ref="AT2041" si="11828">AH2041*AO2041+AJ2041*AO2044-AI2041*AP2041-AK2041*AP2044</f>
        <v>0</v>
      </c>
      <c r="AU2041" s="8">
        <f t="shared" ref="AU2041" si="11829">(AH2041*AP2041+AI2041*AO2041+AJ2041*AP2044+AK2041*AO2044)</f>
        <v>24.911542910588679</v>
      </c>
      <c r="AW2041" s="30">
        <f t="shared" ref="AW2041" si="11830">20*LOG(((1+$AN$9)/$AN$9)/((AR2041+AR2044)^2+(AS2041+AS2044)^2)^0.5)</f>
        <v>-35.58416737250981</v>
      </c>
      <c r="AY2041" s="137">
        <f t="shared" ref="AY2041" si="11831">((AR2041^2+AS2041^2)^0.5)/((AR2044^2+AS2044^2)^0.5)</f>
        <v>0.21682771415828062</v>
      </c>
      <c r="AZ2041" s="13"/>
      <c r="BA2041" s="36"/>
      <c r="BB2041" s="36"/>
      <c r="BC2041" s="36"/>
      <c r="BD2041" s="36"/>
    </row>
    <row r="2042" spans="2:56" ht="18.600000000000001" customHeight="1" thickBot="1">
      <c r="D2042" s="3"/>
      <c r="G2042" s="4"/>
      <c r="I2042" s="3"/>
      <c r="L2042" s="4"/>
      <c r="N2042" s="3"/>
      <c r="Q2042" s="4"/>
      <c r="S2042" s="3"/>
      <c r="V2042" s="4"/>
      <c r="X2042" s="3"/>
      <c r="AA2042" s="4"/>
      <c r="AC2042" s="3"/>
      <c r="AF2042" s="4"/>
      <c r="AH2042" s="3"/>
      <c r="AK2042" s="4"/>
      <c r="AM2042" s="18"/>
      <c r="AN2042" s="14"/>
      <c r="AO2042" s="14"/>
      <c r="AP2042" s="19"/>
      <c r="AR2042" s="3"/>
      <c r="AU2042" s="4"/>
      <c r="AY2042" s="138"/>
      <c r="AZ2042" s="13"/>
      <c r="BA2042" s="36"/>
      <c r="BB2042" s="36"/>
      <c r="BC2042" s="36"/>
      <c r="BD2042" s="36"/>
    </row>
    <row r="2043" spans="2:56" ht="18.600000000000001" customHeight="1" thickBot="1">
      <c r="D2043" s="216" t="s">
        <v>87</v>
      </c>
      <c r="E2043" s="217"/>
      <c r="F2043" s="218" t="s">
        <v>88</v>
      </c>
      <c r="G2043" s="219"/>
      <c r="H2043" s="207"/>
      <c r="I2043" s="216" t="s">
        <v>89</v>
      </c>
      <c r="J2043" s="217"/>
      <c r="K2043" s="218" t="s">
        <v>90</v>
      </c>
      <c r="L2043" s="219"/>
      <c r="N2043" s="208" t="s">
        <v>7</v>
      </c>
      <c r="O2043" s="209"/>
      <c r="P2043" s="210" t="s">
        <v>8</v>
      </c>
      <c r="Q2043" s="211"/>
      <c r="S2043" s="216" t="s">
        <v>91</v>
      </c>
      <c r="T2043" s="217"/>
      <c r="U2043" s="218" t="s">
        <v>92</v>
      </c>
      <c r="V2043" s="219"/>
      <c r="W2043" s="22"/>
      <c r="X2043" s="208" t="s">
        <v>93</v>
      </c>
      <c r="Y2043" s="209"/>
      <c r="Z2043" s="210" t="s">
        <v>94</v>
      </c>
      <c r="AA2043" s="211"/>
      <c r="AB2043" s="22"/>
      <c r="AC2043" s="216" t="s">
        <v>3</v>
      </c>
      <c r="AD2043" s="217"/>
      <c r="AE2043" s="218" t="s">
        <v>2</v>
      </c>
      <c r="AF2043" s="219"/>
      <c r="AG2043" s="22"/>
      <c r="AH2043" s="208" t="s">
        <v>95</v>
      </c>
      <c r="AI2043" s="209"/>
      <c r="AJ2043" s="210" t="s">
        <v>96</v>
      </c>
      <c r="AK2043" s="211"/>
      <c r="AL2043" s="22"/>
      <c r="AM2043" s="216" t="s">
        <v>97</v>
      </c>
      <c r="AN2043" s="217"/>
      <c r="AO2043" s="218" t="s">
        <v>98</v>
      </c>
      <c r="AP2043" s="219"/>
      <c r="AR2043" s="208" t="s">
        <v>99</v>
      </c>
      <c r="AS2043" s="209"/>
      <c r="AT2043" s="210" t="s">
        <v>100</v>
      </c>
      <c r="AU2043" s="211"/>
      <c r="AW2043" s="48" t="s">
        <v>10</v>
      </c>
      <c r="AY2043" s="139" t="s">
        <v>47</v>
      </c>
      <c r="AZ2043" s="13"/>
      <c r="BA2043" s="36"/>
      <c r="BB2043" s="36"/>
      <c r="BC2043" s="36"/>
      <c r="BD2043" s="36"/>
    </row>
    <row r="2044" spans="2:56" ht="18.600000000000001" customHeight="1" thickTop="1" thickBot="1">
      <c r="D2044" s="1">
        <v>0</v>
      </c>
      <c r="E2044" s="8">
        <f t="shared" ref="E2044" si="11832">$E$9*$B2041</f>
        <v>3.3095864000000002</v>
      </c>
      <c r="F2044" s="2">
        <v>1</v>
      </c>
      <c r="G2044" s="8">
        <v>0</v>
      </c>
      <c r="I2044" s="1">
        <v>0</v>
      </c>
      <c r="J2044" s="9">
        <v>0</v>
      </c>
      <c r="K2044" s="2">
        <v>1</v>
      </c>
      <c r="L2044" s="8">
        <v>0</v>
      </c>
      <c r="N2044" s="1">
        <f t="shared" ref="N2044" si="11833">D2044*I2041+F2044*I2044-E2044*J2041-G2044*J2044</f>
        <v>0</v>
      </c>
      <c r="O2044" s="9">
        <f t="shared" ref="O2044" si="11834">(D2044*J2041+E2044*I2041+F2044*J2044+G2044*I2044)</f>
        <v>3.3095864000000002</v>
      </c>
      <c r="P2044" s="2">
        <f t="shared" ref="P2044" si="11835">D2044*K2041+F2044*K2044-E2044*L2041-G2044*L2044</f>
        <v>3.0587751253630429</v>
      </c>
      <c r="Q2044" s="8">
        <f t="shared" ref="Q2044" si="11836">(D2044*L2041+E2044*K2041+F2044*L2044+G2044*K2044)</f>
        <v>0</v>
      </c>
      <c r="S2044" s="1">
        <v>0</v>
      </c>
      <c r="T2044" s="8">
        <f t="shared" ref="T2044" si="11837">$T$9*$B2041</f>
        <v>7.0622536</v>
      </c>
      <c r="U2044" s="2">
        <v>1</v>
      </c>
      <c r="V2044" s="8">
        <v>0</v>
      </c>
      <c r="X2044" s="1">
        <f t="shared" ref="X2044" si="11838">N2044*S2041+P2044*S2044-O2044*T2041-Q2044*T2044</f>
        <v>0</v>
      </c>
      <c r="Y2044" s="9">
        <f t="shared" ref="Y2044" si="11839">(N2044*T2041+O2044*S2041+P2044*T2044+Q2044*S2044)</f>
        <v>24.9114320406856</v>
      </c>
      <c r="Z2044" s="2">
        <f t="shared" ref="Z2044" si="11840">N2044*U2041+P2044*U2044-O2044*V2041-Q2044*V2044</f>
        <v>3.0587751253630429</v>
      </c>
      <c r="AA2044" s="8">
        <f t="shared" ref="AA2044" si="11841">(N2044*V2041+O2044*U2041+P2044*V2044+Q2044*U2044)</f>
        <v>0</v>
      </c>
      <c r="AB2044" s="22"/>
      <c r="AC2044" s="1">
        <v>0</v>
      </c>
      <c r="AD2044" s="9">
        <v>0</v>
      </c>
      <c r="AE2044" s="2">
        <v>1</v>
      </c>
      <c r="AF2044" s="8">
        <v>0</v>
      </c>
      <c r="AH2044" s="1">
        <f t="shared" ref="AH2044" si="11842">X2044*AC2041+Z2044*AC2044-Y2044*AD2041-AA2044*AD2044</f>
        <v>0</v>
      </c>
      <c r="AI2044" s="9">
        <f t="shared" ref="AI2044" si="11843">(X2044*AD2041+Y2044*AC2041+Z2044*AD2044+AA2044*AC2044)</f>
        <v>24.9114320406856</v>
      </c>
      <c r="AJ2044" s="2">
        <f t="shared" ref="AJ2044" si="11844">X2044*AE2041+Z2044*AE2044-Y2044*AF2041-AA2044*AF2044</f>
        <v>-114.88264610644728</v>
      </c>
      <c r="AK2044" s="8">
        <f t="shared" ref="AK2044" si="11845">(X2044*AF2041+Y2044*AE2041+Z2044*AF2044+AA2044*AE2044)</f>
        <v>0</v>
      </c>
      <c r="AM2044" s="20">
        <f t="shared" ref="AM2044" si="11846">1/$AN$9</f>
        <v>1</v>
      </c>
      <c r="AN2044" s="27">
        <v>0</v>
      </c>
      <c r="AO2044" s="21">
        <v>1</v>
      </c>
      <c r="AP2044" s="26">
        <v>0</v>
      </c>
      <c r="AR2044" s="1">
        <f t="shared" ref="AR2044" si="11847">AH2044*AM2041+AJ2044*AM2044-AI2044*AN2041-AK2044*AN2044</f>
        <v>-114.88264610644728</v>
      </c>
      <c r="AS2044" s="9">
        <f t="shared" ref="AS2044" si="11848">(AH2044*AN2041+AI2044*AM2041+AJ2044*AN2044+AK2044*AM2044)</f>
        <v>24.9114320406856</v>
      </c>
      <c r="AT2044" s="2">
        <f t="shared" ref="AT2044" si="11849">AH2044*AO2041+AJ2044*AO2044-AI2044*AP2041-AK2044*AP2044</f>
        <v>-114.88264610644728</v>
      </c>
      <c r="AU2044" s="8">
        <f t="shared" ref="AU2044" si="11850">(AH2044*AP2041+AI2044*AO2041+AJ2044*AP2044+AK2044*AO2044)</f>
        <v>0</v>
      </c>
      <c r="AW2044" s="49">
        <f t="shared" ref="AW2044" si="11851">(180/PI())*ATAN(-1*(AS2041/AR2041))</f>
        <v>-77.784381242653708</v>
      </c>
      <c r="AY2044" s="140">
        <f t="shared" ref="AY2044" si="11852">20*LOG(((1-(10^(AW2041/20)^2)*(1-((1-AY2041)/(1+AY2041))^2))^0.5))</f>
        <v>-7.0326553514804416E-4</v>
      </c>
      <c r="AZ2044" s="13"/>
      <c r="BA2044" s="36"/>
      <c r="BB2044" s="36"/>
      <c r="BC2044" s="36"/>
      <c r="BD2044" s="36"/>
    </row>
    <row r="2045" spans="2:56" ht="18.600000000000001" customHeight="1">
      <c r="AY2045" s="37"/>
    </row>
    <row r="2046" spans="2:56" ht="18.600000000000001" customHeight="1" thickBot="1">
      <c r="D2046" s="22" t="s">
        <v>60</v>
      </c>
      <c r="E2046" s="22"/>
      <c r="F2046" s="22"/>
      <c r="G2046" s="22"/>
      <c r="H2046" s="22"/>
      <c r="I2046" s="22" t="s">
        <v>61</v>
      </c>
      <c r="J2046" s="22"/>
      <c r="K2046" s="22"/>
      <c r="L2046" s="22"/>
      <c r="M2046" s="23"/>
      <c r="N2046" s="23"/>
      <c r="O2046" s="28" t="s">
        <v>62</v>
      </c>
      <c r="P2046" s="23"/>
      <c r="Q2046" s="23"/>
      <c r="R2046" s="23"/>
      <c r="S2046" s="22"/>
      <c r="T2046" s="22" t="s">
        <v>63</v>
      </c>
      <c r="U2046" s="23"/>
      <c r="V2046" s="23"/>
      <c r="W2046" s="23"/>
      <c r="X2046" s="23"/>
      <c r="Y2046" s="28" t="s">
        <v>64</v>
      </c>
      <c r="Z2046" s="23"/>
      <c r="AA2046" s="23"/>
      <c r="AB2046" s="23"/>
      <c r="AC2046" s="28" t="s">
        <v>65</v>
      </c>
      <c r="AD2046" s="22"/>
      <c r="AE2046" s="22"/>
      <c r="AF2046" s="22"/>
      <c r="AG2046" s="22"/>
      <c r="AH2046" s="23"/>
      <c r="AI2046" s="28" t="s">
        <v>66</v>
      </c>
      <c r="AJ2046" s="23"/>
      <c r="AK2046" s="23"/>
      <c r="AL2046" s="22"/>
      <c r="AM2046" s="28" t="s">
        <v>67</v>
      </c>
      <c r="AN2046" s="22"/>
      <c r="AO2046" s="23"/>
      <c r="AP2046" s="23"/>
      <c r="AQ2046" s="23"/>
      <c r="AR2046" s="23"/>
      <c r="AS2046" s="28" t="s">
        <v>68</v>
      </c>
      <c r="AT2046" s="23"/>
      <c r="AU2046" s="23"/>
    </row>
    <row r="2047" spans="2:56" ht="18.600000000000001" customHeight="1" thickBot="1">
      <c r="B2047" s="11"/>
      <c r="D2047" s="212" t="s">
        <v>69</v>
      </c>
      <c r="E2047" s="213"/>
      <c r="F2047" s="214" t="s">
        <v>70</v>
      </c>
      <c r="G2047" s="215"/>
      <c r="H2047" s="207"/>
      <c r="I2047" s="212" t="s">
        <v>71</v>
      </c>
      <c r="J2047" s="213"/>
      <c r="K2047" s="214" t="s">
        <v>72</v>
      </c>
      <c r="L2047" s="215"/>
      <c r="M2047" s="23"/>
      <c r="N2047" s="208" t="s">
        <v>73</v>
      </c>
      <c r="O2047" s="209"/>
      <c r="P2047" s="210" t="s">
        <v>74</v>
      </c>
      <c r="Q2047" s="211"/>
      <c r="R2047" s="23"/>
      <c r="S2047" s="212" t="s">
        <v>75</v>
      </c>
      <c r="T2047" s="213"/>
      <c r="U2047" s="214" t="s">
        <v>76</v>
      </c>
      <c r="V2047" s="215"/>
      <c r="W2047" s="22"/>
      <c r="X2047" s="208" t="s">
        <v>77</v>
      </c>
      <c r="Y2047" s="209"/>
      <c r="Z2047" s="210" t="s">
        <v>78</v>
      </c>
      <c r="AA2047" s="211"/>
      <c r="AB2047" s="22"/>
      <c r="AC2047" s="212" t="s">
        <v>79</v>
      </c>
      <c r="AD2047" s="213"/>
      <c r="AE2047" s="214" t="s">
        <v>80</v>
      </c>
      <c r="AF2047" s="215"/>
      <c r="AG2047" s="22"/>
      <c r="AH2047" s="208" t="s">
        <v>81</v>
      </c>
      <c r="AI2047" s="209"/>
      <c r="AJ2047" s="210" t="s">
        <v>82</v>
      </c>
      <c r="AK2047" s="211"/>
      <c r="AL2047" s="22"/>
      <c r="AM2047" s="212" t="s">
        <v>83</v>
      </c>
      <c r="AN2047" s="213"/>
      <c r="AO2047" s="214" t="s">
        <v>84</v>
      </c>
      <c r="AP2047" s="215"/>
      <c r="AQ2047" s="23"/>
      <c r="AR2047" s="208" t="s">
        <v>85</v>
      </c>
      <c r="AS2047" s="209"/>
      <c r="AT2047" s="210" t="s">
        <v>86</v>
      </c>
      <c r="AU2047" s="211"/>
      <c r="AW2047" s="29" t="s">
        <v>4</v>
      </c>
      <c r="AY2047" s="136" t="s">
        <v>46</v>
      </c>
      <c r="AZ2047" s="13"/>
      <c r="BA2047" s="36"/>
      <c r="BB2047" s="36"/>
      <c r="BC2047" s="36"/>
      <c r="BD2047" s="36"/>
    </row>
    <row r="2048" spans="2:56" ht="18.600000000000001" customHeight="1" thickTop="1" thickBot="1">
      <c r="B2048" s="40">
        <v>5.86</v>
      </c>
      <c r="D2048" s="1">
        <v>1</v>
      </c>
      <c r="E2048" s="7">
        <v>0</v>
      </c>
      <c r="F2048" s="2">
        <v>0</v>
      </c>
      <c r="G2048" s="8">
        <v>0</v>
      </c>
      <c r="I2048" s="1">
        <v>1</v>
      </c>
      <c r="J2048" s="9">
        <v>0</v>
      </c>
      <c r="K2048" s="2">
        <v>0</v>
      </c>
      <c r="L2048" s="9">
        <f t="shared" ref="L2048" si="11853">IF(0=(1-$J$9*$K$9*$B2048^2),10^14,$B2048*$K$9/(1-$J$9*$K$9*$B2048^2))</f>
        <v>-0.61947528591530532</v>
      </c>
      <c r="N2048" s="1">
        <f t="shared" ref="N2048" si="11854">D2048*I2048+F2048*I2051-E2048*J2048-G2048*J2051</f>
        <v>1</v>
      </c>
      <c r="O2048" s="9">
        <f t="shared" ref="O2048" si="11855">(D2048*J2048+E2048*I2048+F2048*J2051+G2048*I2051)</f>
        <v>0</v>
      </c>
      <c r="P2048" s="2">
        <f t="shared" ref="P2048" si="11856">D2048*K2048+F2048*K2051-E2048*L2048-G2048*L2051</f>
        <v>0</v>
      </c>
      <c r="Q2048" s="8">
        <f t="shared" ref="Q2048" si="11857">(D2048*L2048+E2048*K2048+F2048*L2051+G2048*K2051)</f>
        <v>-0.61947528591530532</v>
      </c>
      <c r="S2048" s="1">
        <v>1</v>
      </c>
      <c r="T2048" s="7">
        <v>0</v>
      </c>
      <c r="U2048" s="2">
        <v>0</v>
      </c>
      <c r="V2048" s="8">
        <v>0</v>
      </c>
      <c r="X2048" s="1">
        <f t="shared" ref="X2048" si="11858">N2048*S2048+P2048*S2051-O2048*T2048-Q2048*T2051</f>
        <v>5.3898740734364852</v>
      </c>
      <c r="Y2048" s="9">
        <f t="shared" ref="Y2048" si="11859">(N2048*T2048+O2048*S2048+P2048*T2051+Q2048*S2051)</f>
        <v>0</v>
      </c>
      <c r="Z2048" s="2">
        <f t="shared" ref="Z2048" si="11860">N2048*U2048+P2048*U2051-O2048*V2048-Q2048*V2051</f>
        <v>0</v>
      </c>
      <c r="AA2048" s="8">
        <f t="shared" ref="AA2048" si="11861">(N2048*V2048+O2048*U2048+P2048*V2051+Q2048*U2051)</f>
        <v>-0.61947528591530532</v>
      </c>
      <c r="AB2048" s="22"/>
      <c r="AC2048" s="1">
        <v>1</v>
      </c>
      <c r="AD2048" s="9">
        <v>0</v>
      </c>
      <c r="AE2048" s="2">
        <v>0</v>
      </c>
      <c r="AF2048" s="9">
        <f t="shared" ref="AF2048" si="11862">$B2048*$AE$9</f>
        <v>4.7506434000000004</v>
      </c>
      <c r="AH2048" s="1">
        <f t="shared" ref="AH2048" si="11863">X2048*AC2048+Z2048*AC2051-Y2048*AD2048-AA2048*AD2051</f>
        <v>5.3898740734364852</v>
      </c>
      <c r="AI2048" s="9">
        <f t="shared" ref="AI2048" si="11864">(X2048*AD2048+Y2048*AC2048+Z2048*AD2051+AA2048*AC2051)</f>
        <v>0</v>
      </c>
      <c r="AJ2048" s="2">
        <f t="shared" ref="AJ2048" si="11865">X2048*AE2048+Z2048*AE2051-Y2048*AF2048-AA2048*AF2051</f>
        <v>0</v>
      </c>
      <c r="AK2048" s="8">
        <f t="shared" ref="AK2048" si="11866">(X2048*AF2048+Y2048*AE2048+Z2048*AF2051+AA2048*AE2051)</f>
        <v>24.98589440788685</v>
      </c>
      <c r="AM2048" s="18">
        <v>1</v>
      </c>
      <c r="AN2048" s="25">
        <v>0</v>
      </c>
      <c r="AO2048" s="14">
        <v>0</v>
      </c>
      <c r="AP2048" s="24">
        <v>0</v>
      </c>
      <c r="AR2048" s="1">
        <f t="shared" ref="AR2048" si="11867">AH2048*AM2048+AJ2048*AM2051-AI2048*AN2048-AK2048*AN2051</f>
        <v>5.3898740734364852</v>
      </c>
      <c r="AS2048" s="9">
        <f t="shared" ref="AS2048" si="11868">(AH2048*AN2048+AI2048*AM2048+AJ2048*AN2051+AK2048*AM2051)</f>
        <v>24.98589440788685</v>
      </c>
      <c r="AT2048" s="2">
        <f t="shared" ref="AT2048" si="11869">AH2048*AO2048+AJ2048*AO2051-AI2048*AP2048-AK2048*AP2051</f>
        <v>0</v>
      </c>
      <c r="AU2048" s="8">
        <f t="shared" ref="AU2048" si="11870">(AH2048*AP2048+AI2048*AO2048+AJ2048*AP2051+AK2048*AO2051)</f>
        <v>24.98589440788685</v>
      </c>
      <c r="AW2048" s="30">
        <f t="shared" ref="AW2048" si="11871">20*LOG(((1+$AN$9)/$AN$9)/((AR2048+AR2051)^2+(AS2048+AS2051)^2)^0.5)</f>
        <v>-35.638532046406318</v>
      </c>
      <c r="AY2048" s="137">
        <f t="shared" ref="AY2048" si="11872">((AR2048^2+AS2048^2)^0.5)/((AR2051^2+AS2051^2)^0.5)</f>
        <v>0.21604830477283662</v>
      </c>
      <c r="AZ2048" s="13"/>
      <c r="BA2048" s="36"/>
      <c r="BB2048" s="36"/>
      <c r="BC2048" s="36"/>
      <c r="BD2048" s="36"/>
    </row>
    <row r="2049" spans="2:56" ht="18.600000000000001" customHeight="1" thickBot="1">
      <c r="D2049" s="3"/>
      <c r="G2049" s="4"/>
      <c r="I2049" s="3"/>
      <c r="L2049" s="4"/>
      <c r="N2049" s="3"/>
      <c r="Q2049" s="4"/>
      <c r="S2049" s="3"/>
      <c r="V2049" s="4"/>
      <c r="X2049" s="3"/>
      <c r="AA2049" s="4"/>
      <c r="AC2049" s="3"/>
      <c r="AF2049" s="4"/>
      <c r="AH2049" s="3"/>
      <c r="AK2049" s="4"/>
      <c r="AM2049" s="18"/>
      <c r="AN2049" s="14"/>
      <c r="AO2049" s="14"/>
      <c r="AP2049" s="19"/>
      <c r="AR2049" s="3"/>
      <c r="AU2049" s="4"/>
      <c r="AY2049" s="138"/>
      <c r="AZ2049" s="13"/>
      <c r="BA2049" s="36"/>
      <c r="BB2049" s="36"/>
      <c r="BC2049" s="36"/>
      <c r="BD2049" s="36"/>
    </row>
    <row r="2050" spans="2:56" ht="18.600000000000001" customHeight="1" thickBot="1">
      <c r="D2050" s="216" t="s">
        <v>87</v>
      </c>
      <c r="E2050" s="217"/>
      <c r="F2050" s="218" t="s">
        <v>88</v>
      </c>
      <c r="G2050" s="219"/>
      <c r="H2050" s="207"/>
      <c r="I2050" s="216" t="s">
        <v>89</v>
      </c>
      <c r="J2050" s="217"/>
      <c r="K2050" s="218" t="s">
        <v>90</v>
      </c>
      <c r="L2050" s="219"/>
      <c r="N2050" s="208" t="s">
        <v>7</v>
      </c>
      <c r="O2050" s="209"/>
      <c r="P2050" s="210" t="s">
        <v>8</v>
      </c>
      <c r="Q2050" s="211"/>
      <c r="S2050" s="216" t="s">
        <v>91</v>
      </c>
      <c r="T2050" s="217"/>
      <c r="U2050" s="218" t="s">
        <v>92</v>
      </c>
      <c r="V2050" s="219"/>
      <c r="W2050" s="22"/>
      <c r="X2050" s="208" t="s">
        <v>93</v>
      </c>
      <c r="Y2050" s="209"/>
      <c r="Z2050" s="210" t="s">
        <v>94</v>
      </c>
      <c r="AA2050" s="211"/>
      <c r="AB2050" s="22"/>
      <c r="AC2050" s="216" t="s">
        <v>3</v>
      </c>
      <c r="AD2050" s="217"/>
      <c r="AE2050" s="218" t="s">
        <v>2</v>
      </c>
      <c r="AF2050" s="219"/>
      <c r="AG2050" s="22"/>
      <c r="AH2050" s="208" t="s">
        <v>95</v>
      </c>
      <c r="AI2050" s="209"/>
      <c r="AJ2050" s="210" t="s">
        <v>96</v>
      </c>
      <c r="AK2050" s="211"/>
      <c r="AL2050" s="22"/>
      <c r="AM2050" s="216" t="s">
        <v>97</v>
      </c>
      <c r="AN2050" s="217"/>
      <c r="AO2050" s="218" t="s">
        <v>98</v>
      </c>
      <c r="AP2050" s="219"/>
      <c r="AR2050" s="208" t="s">
        <v>99</v>
      </c>
      <c r="AS2050" s="209"/>
      <c r="AT2050" s="210" t="s">
        <v>100</v>
      </c>
      <c r="AU2050" s="211"/>
      <c r="AW2050" s="48" t="s">
        <v>10</v>
      </c>
      <c r="AY2050" s="139" t="s">
        <v>47</v>
      </c>
      <c r="AZ2050" s="13"/>
      <c r="BA2050" s="36"/>
      <c r="BB2050" s="36"/>
      <c r="BC2050" s="36"/>
      <c r="BD2050" s="36"/>
    </row>
    <row r="2051" spans="2:56" ht="18.600000000000001" customHeight="1" thickTop="1" thickBot="1">
      <c r="D2051" s="1">
        <v>0</v>
      </c>
      <c r="E2051" s="8">
        <f t="shared" ref="E2051" si="11873">$E$9*$B2048</f>
        <v>3.3209206000000004</v>
      </c>
      <c r="F2051" s="2">
        <v>1</v>
      </c>
      <c r="G2051" s="8">
        <v>0</v>
      </c>
      <c r="I2051" s="1">
        <v>0</v>
      </c>
      <c r="J2051" s="9">
        <v>0</v>
      </c>
      <c r="K2051" s="2">
        <v>1</v>
      </c>
      <c r="L2051" s="8">
        <v>0</v>
      </c>
      <c r="N2051" s="1">
        <f t="shared" ref="N2051" si="11874">D2051*I2048+F2051*I2051-E2051*J2048-G2051*J2051</f>
        <v>0</v>
      </c>
      <c r="O2051" s="9">
        <f t="shared" ref="O2051" si="11875">(D2051*J2048+E2051*I2048+F2051*J2051+G2051*I2051)</f>
        <v>3.3209206000000004</v>
      </c>
      <c r="P2051" s="2">
        <f t="shared" ref="P2051" si="11876">D2051*K2048+F2051*K2051-E2051*L2048-G2051*L2051</f>
        <v>3.0572282381870277</v>
      </c>
      <c r="Q2051" s="8">
        <f t="shared" ref="Q2051" si="11877">(D2051*L2048+E2051*K2048+F2051*L2051+G2051*K2051)</f>
        <v>0</v>
      </c>
      <c r="S2051" s="1">
        <v>0</v>
      </c>
      <c r="T2051" s="8">
        <f t="shared" ref="T2051" si="11878">$T$9*$B2048</f>
        <v>7.0864394000000006</v>
      </c>
      <c r="U2051" s="2">
        <v>1</v>
      </c>
      <c r="V2051" s="8">
        <v>0</v>
      </c>
      <c r="X2051" s="1">
        <f t="shared" ref="X2051" si="11879">N2051*S2048+P2051*S2051-O2051*T2048-Q2051*T2051</f>
        <v>0</v>
      </c>
      <c r="Y2051" s="9">
        <f t="shared" ref="Y2051" si="11880">(N2051*T2048+O2051*S2048+P2051*T2051+Q2051*S2051)</f>
        <v>24.985783241881141</v>
      </c>
      <c r="Z2051" s="2">
        <f t="shared" ref="Z2051" si="11881">N2051*U2048+P2051*U2051-O2051*V2048-Q2051*V2051</f>
        <v>3.0572282381870277</v>
      </c>
      <c r="AA2051" s="8">
        <f t="shared" ref="AA2051" si="11882">(N2051*V2048+O2051*U2048+P2051*V2051+Q2051*U2051)</f>
        <v>0</v>
      </c>
      <c r="AB2051" s="22"/>
      <c r="AC2051" s="1">
        <v>0</v>
      </c>
      <c r="AD2051" s="9">
        <v>0</v>
      </c>
      <c r="AE2051" s="2">
        <v>1</v>
      </c>
      <c r="AF2051" s="8">
        <v>0</v>
      </c>
      <c r="AH2051" s="1">
        <f t="shared" ref="AH2051" si="11883">X2051*AC2048+Z2051*AC2051-Y2051*AD2048-AA2051*AD2051</f>
        <v>0</v>
      </c>
      <c r="AI2051" s="9">
        <f t="shared" ref="AI2051" si="11884">(X2051*AD2048+Y2051*AC2048+Z2051*AD2051+AA2051*AC2051)</f>
        <v>24.985783241881141</v>
      </c>
      <c r="AJ2051" s="2">
        <f t="shared" ref="AJ2051" si="11885">X2051*AE2048+Z2051*AE2051-Y2051*AF2048-AA2051*AF2051</f>
        <v>-115.64131801368623</v>
      </c>
      <c r="AK2051" s="8">
        <f t="shared" ref="AK2051" si="11886">(X2051*AF2048+Y2051*AE2048+Z2051*AF2051+AA2051*AE2051)</f>
        <v>0</v>
      </c>
      <c r="AM2051" s="20">
        <f t="shared" ref="AM2051" si="11887">1/$AN$9</f>
        <v>1</v>
      </c>
      <c r="AN2051" s="27">
        <v>0</v>
      </c>
      <c r="AO2051" s="21">
        <v>1</v>
      </c>
      <c r="AP2051" s="26">
        <v>0</v>
      </c>
      <c r="AR2051" s="1">
        <f t="shared" ref="AR2051" si="11888">AH2051*AM2048+AJ2051*AM2051-AI2051*AN2048-AK2051*AN2051</f>
        <v>-115.64131801368623</v>
      </c>
      <c r="AS2051" s="9">
        <f t="shared" ref="AS2051" si="11889">(AH2051*AN2048+AI2051*AM2048+AJ2051*AN2051+AK2051*AM2051)</f>
        <v>24.985783241881141</v>
      </c>
      <c r="AT2051" s="2">
        <f t="shared" ref="AT2051" si="11890">AH2051*AO2048+AJ2051*AO2051-AI2051*AP2048-AK2051*AP2051</f>
        <v>-115.64131801368623</v>
      </c>
      <c r="AU2051" s="8">
        <f t="shared" ref="AU2051" si="11891">(AH2051*AP2048+AI2051*AO2048+AJ2051*AP2051+AK2051*AO2051)</f>
        <v>0</v>
      </c>
      <c r="AW2051" s="49">
        <f t="shared" ref="AW2051" si="11892">(180/PI())*ATAN(-1*(AS2048/AR2048))</f>
        <v>-77.826877388872404</v>
      </c>
      <c r="AY2051" s="140">
        <f t="shared" ref="AY2051" si="11893">20*LOG(((1-(10^(AW2048/20)^2)*(1-((1-AY2048)/(1+AY2048))^2))^0.5))</f>
        <v>-6.9290700604209856E-4</v>
      </c>
      <c r="AZ2051" s="13"/>
      <c r="BA2051" s="36"/>
      <c r="BB2051" s="36"/>
      <c r="BC2051" s="36"/>
      <c r="BD2051" s="36"/>
    </row>
    <row r="2052" spans="2:56" ht="18.600000000000001" customHeight="1">
      <c r="AY2052" s="37"/>
    </row>
    <row r="2053" spans="2:56" ht="18.600000000000001" customHeight="1" thickBot="1">
      <c r="D2053" s="22" t="s">
        <v>60</v>
      </c>
      <c r="E2053" s="22"/>
      <c r="F2053" s="22"/>
      <c r="G2053" s="22"/>
      <c r="H2053" s="22"/>
      <c r="I2053" s="22" t="s">
        <v>61</v>
      </c>
      <c r="J2053" s="22"/>
      <c r="K2053" s="22"/>
      <c r="L2053" s="22"/>
      <c r="M2053" s="23"/>
      <c r="N2053" s="23"/>
      <c r="O2053" s="28" t="s">
        <v>62</v>
      </c>
      <c r="P2053" s="23"/>
      <c r="Q2053" s="23"/>
      <c r="R2053" s="23"/>
      <c r="S2053" s="22"/>
      <c r="T2053" s="22" t="s">
        <v>63</v>
      </c>
      <c r="U2053" s="23"/>
      <c r="V2053" s="23"/>
      <c r="W2053" s="23"/>
      <c r="X2053" s="23"/>
      <c r="Y2053" s="28" t="s">
        <v>64</v>
      </c>
      <c r="Z2053" s="23"/>
      <c r="AA2053" s="23"/>
      <c r="AB2053" s="23"/>
      <c r="AC2053" s="28" t="s">
        <v>65</v>
      </c>
      <c r="AD2053" s="22"/>
      <c r="AE2053" s="22"/>
      <c r="AF2053" s="22"/>
      <c r="AG2053" s="22"/>
      <c r="AH2053" s="23"/>
      <c r="AI2053" s="28" t="s">
        <v>66</v>
      </c>
      <c r="AJ2053" s="23"/>
      <c r="AK2053" s="23"/>
      <c r="AL2053" s="22"/>
      <c r="AM2053" s="28" t="s">
        <v>67</v>
      </c>
      <c r="AN2053" s="22"/>
      <c r="AO2053" s="23"/>
      <c r="AP2053" s="23"/>
      <c r="AQ2053" s="23"/>
      <c r="AR2053" s="23"/>
      <c r="AS2053" s="28" t="s">
        <v>68</v>
      </c>
      <c r="AT2053" s="23"/>
      <c r="AU2053" s="23"/>
    </row>
    <row r="2054" spans="2:56" ht="18.600000000000001" customHeight="1" thickBot="1">
      <c r="B2054" s="11"/>
      <c r="D2054" s="212" t="s">
        <v>69</v>
      </c>
      <c r="E2054" s="213"/>
      <c r="F2054" s="214" t="s">
        <v>70</v>
      </c>
      <c r="G2054" s="215"/>
      <c r="H2054" s="207"/>
      <c r="I2054" s="212" t="s">
        <v>71</v>
      </c>
      <c r="J2054" s="213"/>
      <c r="K2054" s="214" t="s">
        <v>72</v>
      </c>
      <c r="L2054" s="215"/>
      <c r="M2054" s="23"/>
      <c r="N2054" s="208" t="s">
        <v>73</v>
      </c>
      <c r="O2054" s="209"/>
      <c r="P2054" s="210" t="s">
        <v>74</v>
      </c>
      <c r="Q2054" s="211"/>
      <c r="R2054" s="23"/>
      <c r="S2054" s="212" t="s">
        <v>75</v>
      </c>
      <c r="T2054" s="213"/>
      <c r="U2054" s="214" t="s">
        <v>76</v>
      </c>
      <c r="V2054" s="215"/>
      <c r="W2054" s="22"/>
      <c r="X2054" s="208" t="s">
        <v>77</v>
      </c>
      <c r="Y2054" s="209"/>
      <c r="Z2054" s="210" t="s">
        <v>78</v>
      </c>
      <c r="AA2054" s="211"/>
      <c r="AB2054" s="22"/>
      <c r="AC2054" s="212" t="s">
        <v>79</v>
      </c>
      <c r="AD2054" s="213"/>
      <c r="AE2054" s="214" t="s">
        <v>80</v>
      </c>
      <c r="AF2054" s="215"/>
      <c r="AG2054" s="22"/>
      <c r="AH2054" s="208" t="s">
        <v>81</v>
      </c>
      <c r="AI2054" s="209"/>
      <c r="AJ2054" s="210" t="s">
        <v>82</v>
      </c>
      <c r="AK2054" s="211"/>
      <c r="AL2054" s="22"/>
      <c r="AM2054" s="212" t="s">
        <v>83</v>
      </c>
      <c r="AN2054" s="213"/>
      <c r="AO2054" s="214" t="s">
        <v>84</v>
      </c>
      <c r="AP2054" s="215"/>
      <c r="AQ2054" s="23"/>
      <c r="AR2054" s="208" t="s">
        <v>85</v>
      </c>
      <c r="AS2054" s="209"/>
      <c r="AT2054" s="210" t="s">
        <v>86</v>
      </c>
      <c r="AU2054" s="211"/>
      <c r="AW2054" s="29" t="s">
        <v>4</v>
      </c>
      <c r="AY2054" s="136" t="s">
        <v>46</v>
      </c>
      <c r="AZ2054" s="13"/>
      <c r="BA2054" s="36"/>
      <c r="BB2054" s="36"/>
      <c r="BC2054" s="36"/>
      <c r="BD2054" s="36"/>
    </row>
    <row r="2055" spans="2:56" ht="18.600000000000001" customHeight="1" thickTop="1" thickBot="1">
      <c r="B2055" s="40">
        <v>5.88</v>
      </c>
      <c r="D2055" s="1">
        <v>1</v>
      </c>
      <c r="E2055" s="7">
        <v>0</v>
      </c>
      <c r="F2055" s="2">
        <v>0</v>
      </c>
      <c r="G2055" s="8">
        <v>0</v>
      </c>
      <c r="I2055" s="1">
        <v>1</v>
      </c>
      <c r="J2055" s="9">
        <v>0</v>
      </c>
      <c r="K2055" s="2">
        <v>0</v>
      </c>
      <c r="L2055" s="9">
        <f t="shared" ref="L2055" si="11894">IF(0=(1-$J$9*$K$9*$B2055^2),10^14,$B2055*$K$9/(1-$J$9*$K$9*$B2055^2))</f>
        <v>-0.61690942606236376</v>
      </c>
      <c r="N2055" s="1">
        <f t="shared" ref="N2055" si="11895">D2055*I2055+F2055*I2058-E2055*J2055-G2055*J2058</f>
        <v>1</v>
      </c>
      <c r="O2055" s="9">
        <f t="shared" ref="O2055" si="11896">(D2055*J2055+E2055*I2055+F2055*J2058+G2055*I2058)</f>
        <v>0</v>
      </c>
      <c r="P2055" s="2">
        <f t="shared" ref="P2055" si="11897">D2055*K2055+F2055*K2058-E2055*L2055-G2055*L2058</f>
        <v>0</v>
      </c>
      <c r="Q2055" s="8">
        <f t="shared" ref="Q2055" si="11898">(D2055*L2055+E2055*K2055+F2055*L2058+G2055*K2058)</f>
        <v>-0.61690942606236376</v>
      </c>
      <c r="S2055" s="1">
        <v>1</v>
      </c>
      <c r="T2055" s="7">
        <v>0</v>
      </c>
      <c r="U2055" s="2">
        <v>0</v>
      </c>
      <c r="V2055" s="8">
        <v>0</v>
      </c>
      <c r="X2055" s="1">
        <f t="shared" ref="X2055" si="11899">N2055*S2055+P2055*S2058-O2055*T2055-Q2055*T2058</f>
        <v>5.3866117110765801</v>
      </c>
      <c r="Y2055" s="9">
        <f t="shared" ref="Y2055" si="11900">(N2055*T2055+O2055*S2055+P2055*T2058+Q2055*S2058)</f>
        <v>0</v>
      </c>
      <c r="Z2055" s="2">
        <f t="shared" ref="Z2055" si="11901">N2055*U2055+P2055*U2058-O2055*V2055-Q2055*V2058</f>
        <v>0</v>
      </c>
      <c r="AA2055" s="8">
        <f t="shared" ref="AA2055" si="11902">(N2055*V2055+O2055*U2055+P2055*V2058+Q2055*U2058)</f>
        <v>-0.61690942606236376</v>
      </c>
      <c r="AB2055" s="22"/>
      <c r="AC2055" s="1">
        <v>1</v>
      </c>
      <c r="AD2055" s="9">
        <v>0</v>
      </c>
      <c r="AE2055" s="2">
        <v>0</v>
      </c>
      <c r="AF2055" s="9">
        <f t="shared" ref="AF2055" si="11903">$B2055*$AE$9</f>
        <v>4.7668572000000005</v>
      </c>
      <c r="AH2055" s="1">
        <f t="shared" ref="AH2055" si="11904">X2055*AC2055+Z2055*AC2058-Y2055*AD2055-AA2055*AD2058</f>
        <v>5.3866117110765801</v>
      </c>
      <c r="AI2055" s="9">
        <f t="shared" ref="AI2055" si="11905">(X2055*AD2055+Y2055*AC2055+Z2055*AD2058+AA2055*AC2058)</f>
        <v>0</v>
      </c>
      <c r="AJ2055" s="2">
        <f t="shared" ref="AJ2055" si="11906">X2055*AE2055+Z2055*AE2058-Y2055*AF2055-AA2055*AF2058</f>
        <v>0</v>
      </c>
      <c r="AK2055" s="8">
        <f t="shared" ref="AK2055" si="11907">(X2055*AF2055+Y2055*AE2055+Z2055*AF2058+AA2055*AE2058)</f>
        <v>25.060299392487355</v>
      </c>
      <c r="AM2055" s="18">
        <v>1</v>
      </c>
      <c r="AN2055" s="25">
        <v>0</v>
      </c>
      <c r="AO2055" s="14">
        <v>0</v>
      </c>
      <c r="AP2055" s="24">
        <v>0</v>
      </c>
      <c r="AR2055" s="1">
        <f t="shared" ref="AR2055" si="11908">AH2055*AM2055+AJ2055*AM2058-AI2055*AN2055-AK2055*AN2058</f>
        <v>5.3866117110765801</v>
      </c>
      <c r="AS2055" s="9">
        <f t="shared" ref="AS2055" si="11909">(AH2055*AN2055+AI2055*AM2055+AJ2055*AN2058+AK2055*AM2058)</f>
        <v>25.060299392487355</v>
      </c>
      <c r="AT2055" s="2">
        <f t="shared" ref="AT2055" si="11910">AH2055*AO2055+AJ2055*AO2058-AI2055*AP2055-AK2055*AP2058</f>
        <v>0</v>
      </c>
      <c r="AU2055" s="8">
        <f t="shared" ref="AU2055" si="11911">(AH2055*AP2055+AI2055*AO2055+AJ2055*AP2058+AK2055*AO2058)</f>
        <v>25.060299392487355</v>
      </c>
      <c r="AW2055" s="30">
        <f t="shared" ref="AW2055" si="11912">20*LOG(((1+$AN$9)/$AN$9)/((AR2055+AR2058)^2+(AS2055+AS2058)^2)^0.5)</f>
        <v>-35.692750206778747</v>
      </c>
      <c r="AY2055" s="137">
        <f t="shared" ref="AY2055" si="11913">((AR2055^2+AS2055^2)^0.5)/((AR2058^2+AS2058^2)^0.5)</f>
        <v>0.21527461579845716</v>
      </c>
      <c r="AZ2055" s="13"/>
      <c r="BA2055" s="36"/>
      <c r="BB2055" s="36"/>
      <c r="BC2055" s="36"/>
      <c r="BD2055" s="36"/>
    </row>
    <row r="2056" spans="2:56" ht="18.600000000000001" customHeight="1" thickBot="1">
      <c r="D2056" s="3"/>
      <c r="G2056" s="4"/>
      <c r="I2056" s="3"/>
      <c r="L2056" s="4"/>
      <c r="N2056" s="3"/>
      <c r="Q2056" s="4"/>
      <c r="S2056" s="3"/>
      <c r="V2056" s="4"/>
      <c r="X2056" s="3"/>
      <c r="AA2056" s="4"/>
      <c r="AC2056" s="3"/>
      <c r="AF2056" s="4"/>
      <c r="AH2056" s="3"/>
      <c r="AK2056" s="4"/>
      <c r="AM2056" s="18"/>
      <c r="AN2056" s="14"/>
      <c r="AO2056" s="14"/>
      <c r="AP2056" s="19"/>
      <c r="AR2056" s="3"/>
      <c r="AU2056" s="4"/>
      <c r="AY2056" s="138"/>
      <c r="AZ2056" s="13"/>
      <c r="BA2056" s="36"/>
      <c r="BB2056" s="36"/>
      <c r="BC2056" s="36"/>
      <c r="BD2056" s="36"/>
    </row>
    <row r="2057" spans="2:56" ht="18.600000000000001" customHeight="1" thickBot="1">
      <c r="D2057" s="216" t="s">
        <v>87</v>
      </c>
      <c r="E2057" s="217"/>
      <c r="F2057" s="218" t="s">
        <v>88</v>
      </c>
      <c r="G2057" s="219"/>
      <c r="H2057" s="207"/>
      <c r="I2057" s="216" t="s">
        <v>89</v>
      </c>
      <c r="J2057" s="217"/>
      <c r="K2057" s="218" t="s">
        <v>90</v>
      </c>
      <c r="L2057" s="219"/>
      <c r="N2057" s="208" t="s">
        <v>7</v>
      </c>
      <c r="O2057" s="209"/>
      <c r="P2057" s="210" t="s">
        <v>8</v>
      </c>
      <c r="Q2057" s="211"/>
      <c r="S2057" s="216" t="s">
        <v>91</v>
      </c>
      <c r="T2057" s="217"/>
      <c r="U2057" s="218" t="s">
        <v>92</v>
      </c>
      <c r="V2057" s="219"/>
      <c r="W2057" s="22"/>
      <c r="X2057" s="208" t="s">
        <v>93</v>
      </c>
      <c r="Y2057" s="209"/>
      <c r="Z2057" s="210" t="s">
        <v>94</v>
      </c>
      <c r="AA2057" s="211"/>
      <c r="AB2057" s="22"/>
      <c r="AC2057" s="216" t="s">
        <v>3</v>
      </c>
      <c r="AD2057" s="217"/>
      <c r="AE2057" s="218" t="s">
        <v>2</v>
      </c>
      <c r="AF2057" s="219"/>
      <c r="AG2057" s="22"/>
      <c r="AH2057" s="208" t="s">
        <v>95</v>
      </c>
      <c r="AI2057" s="209"/>
      <c r="AJ2057" s="210" t="s">
        <v>96</v>
      </c>
      <c r="AK2057" s="211"/>
      <c r="AL2057" s="22"/>
      <c r="AM2057" s="216" t="s">
        <v>97</v>
      </c>
      <c r="AN2057" s="217"/>
      <c r="AO2057" s="218" t="s">
        <v>98</v>
      </c>
      <c r="AP2057" s="219"/>
      <c r="AR2057" s="208" t="s">
        <v>99</v>
      </c>
      <c r="AS2057" s="209"/>
      <c r="AT2057" s="210" t="s">
        <v>100</v>
      </c>
      <c r="AU2057" s="211"/>
      <c r="AW2057" s="48" t="s">
        <v>10</v>
      </c>
      <c r="AY2057" s="139" t="s">
        <v>47</v>
      </c>
      <c r="AZ2057" s="13"/>
      <c r="BA2057" s="36"/>
      <c r="BB2057" s="36"/>
      <c r="BC2057" s="36"/>
      <c r="BD2057" s="36"/>
    </row>
    <row r="2058" spans="2:56" ht="18.600000000000001" customHeight="1" thickTop="1" thickBot="1">
      <c r="D2058" s="1">
        <v>0</v>
      </c>
      <c r="E2058" s="8">
        <f t="shared" ref="E2058" si="11914">$E$9*$B2055</f>
        <v>3.3322548000000003</v>
      </c>
      <c r="F2058" s="2">
        <v>1</v>
      </c>
      <c r="G2058" s="8">
        <v>0</v>
      </c>
      <c r="I2058" s="1">
        <v>0</v>
      </c>
      <c r="J2058" s="9">
        <v>0</v>
      </c>
      <c r="K2058" s="2">
        <v>1</v>
      </c>
      <c r="L2058" s="8">
        <v>0</v>
      </c>
      <c r="N2058" s="1">
        <f t="shared" ref="N2058" si="11915">D2058*I2055+F2058*I2058-E2058*J2055-G2058*J2058</f>
        <v>0</v>
      </c>
      <c r="O2058" s="9">
        <f t="shared" ref="O2058" si="11916">(D2058*J2055+E2058*I2055+F2058*J2058+G2058*I2058)</f>
        <v>3.3322548000000003</v>
      </c>
      <c r="P2058" s="2">
        <f t="shared" ref="P2058" si="11917">D2058*K2055+F2058*K2058-E2058*L2055-G2058*L2058</f>
        <v>3.0556993961615571</v>
      </c>
      <c r="Q2058" s="8">
        <f t="shared" ref="Q2058" si="11918">(D2058*L2055+E2058*K2055+F2058*L2058+G2058*K2058)</f>
        <v>0</v>
      </c>
      <c r="S2058" s="1">
        <v>0</v>
      </c>
      <c r="T2058" s="8">
        <f t="shared" ref="T2058" si="11919">$T$9*$B2055</f>
        <v>7.1106251999999994</v>
      </c>
      <c r="U2058" s="2">
        <v>1</v>
      </c>
      <c r="V2058" s="8">
        <v>0</v>
      </c>
      <c r="X2058" s="1">
        <f t="shared" ref="X2058" si="11920">N2058*S2055+P2058*S2058-O2058*T2055-Q2058*T2058</f>
        <v>0</v>
      </c>
      <c r="Y2058" s="9">
        <f t="shared" ref="Y2058" si="11921">(N2058*T2055+O2058*S2055+P2058*T2058+Q2058*S2058)</f>
        <v>25.06018792997115</v>
      </c>
      <c r="Z2058" s="2">
        <f t="shared" ref="Z2058" si="11922">N2058*U2055+P2058*U2058-O2058*V2055-Q2058*V2058</f>
        <v>3.0556993961615571</v>
      </c>
      <c r="AA2058" s="8">
        <f t="shared" ref="AA2058" si="11923">(N2058*V2055+O2058*U2055+P2058*V2058+Q2058*U2058)</f>
        <v>0</v>
      </c>
      <c r="AB2058" s="22"/>
      <c r="AC2058" s="1">
        <v>0</v>
      </c>
      <c r="AD2058" s="9">
        <v>0</v>
      </c>
      <c r="AE2058" s="2">
        <v>1</v>
      </c>
      <c r="AF2058" s="8">
        <v>0</v>
      </c>
      <c r="AH2058" s="1">
        <f t="shared" ref="AH2058" si="11924">X2058*AC2055+Z2058*AC2058-Y2058*AD2055-AA2058*AD2058</f>
        <v>0</v>
      </c>
      <c r="AI2058" s="9">
        <f t="shared" ref="AI2058" si="11925">(X2058*AD2055+Y2058*AC2055+Z2058*AD2058+AA2058*AC2058)</f>
        <v>25.06018792997115</v>
      </c>
      <c r="AJ2058" s="2">
        <f t="shared" ref="AJ2058" si="11926">X2058*AE2055+Z2058*AE2058-Y2058*AF2055-AA2058*AF2058</f>
        <v>-116.40263787117452</v>
      </c>
      <c r="AK2058" s="8">
        <f t="shared" ref="AK2058" si="11927">(X2058*AF2055+Y2058*AE2055+Z2058*AF2058+AA2058*AE2058)</f>
        <v>0</v>
      </c>
      <c r="AM2058" s="20">
        <f t="shared" ref="AM2058" si="11928">1/$AN$9</f>
        <v>1</v>
      </c>
      <c r="AN2058" s="27">
        <v>0</v>
      </c>
      <c r="AO2058" s="21">
        <v>1</v>
      </c>
      <c r="AP2058" s="26">
        <v>0</v>
      </c>
      <c r="AR2058" s="1">
        <f t="shared" ref="AR2058" si="11929">AH2058*AM2055+AJ2058*AM2058-AI2058*AN2055-AK2058*AN2058</f>
        <v>-116.40263787117452</v>
      </c>
      <c r="AS2058" s="9">
        <f t="shared" ref="AS2058" si="11930">(AH2058*AN2055+AI2058*AM2055+AJ2058*AN2058+AK2058*AM2058)</f>
        <v>25.06018792997115</v>
      </c>
      <c r="AT2058" s="2">
        <f t="shared" ref="AT2058" si="11931">AH2058*AO2055+AJ2058*AO2058-AI2058*AP2055-AK2058*AP2058</f>
        <v>-116.40263787117452</v>
      </c>
      <c r="AU2058" s="8">
        <f t="shared" ref="AU2058" si="11932">(AH2058*AP2055+AI2058*AO2055+AJ2058*AP2058+AK2058*AO2058)</f>
        <v>0</v>
      </c>
      <c r="AW2058" s="49">
        <f t="shared" ref="AW2058" si="11933">(180/PI())*ATAN(-1*(AS2055/AR2055))</f>
        <v>-77.869075827837321</v>
      </c>
      <c r="AY2058" s="140">
        <f t="shared" ref="AY2058" si="11934">20*LOG(((1-(10^(AW2055/20)^2)*(1-((1-AY2055)/(1+AY2055))^2))^0.5))</f>
        <v>-6.8272748591713872E-4</v>
      </c>
      <c r="AZ2058" s="13"/>
      <c r="BA2058" s="36"/>
      <c r="BB2058" s="36"/>
      <c r="BC2058" s="36"/>
      <c r="BD2058" s="36"/>
    </row>
    <row r="2059" spans="2:56" ht="18.600000000000001" customHeight="1">
      <c r="AY2059" s="37"/>
    </row>
    <row r="2060" spans="2:56" ht="18.600000000000001" customHeight="1" thickBot="1">
      <c r="D2060" s="22" t="s">
        <v>60</v>
      </c>
      <c r="E2060" s="22"/>
      <c r="F2060" s="22"/>
      <c r="G2060" s="22"/>
      <c r="H2060" s="22"/>
      <c r="I2060" s="22" t="s">
        <v>61</v>
      </c>
      <c r="J2060" s="22"/>
      <c r="K2060" s="22"/>
      <c r="L2060" s="22"/>
      <c r="M2060" s="23"/>
      <c r="N2060" s="23"/>
      <c r="O2060" s="28" t="s">
        <v>62</v>
      </c>
      <c r="P2060" s="23"/>
      <c r="Q2060" s="23"/>
      <c r="R2060" s="23"/>
      <c r="S2060" s="22"/>
      <c r="T2060" s="22" t="s">
        <v>63</v>
      </c>
      <c r="U2060" s="23"/>
      <c r="V2060" s="23"/>
      <c r="W2060" s="23"/>
      <c r="X2060" s="23"/>
      <c r="Y2060" s="28" t="s">
        <v>64</v>
      </c>
      <c r="Z2060" s="23"/>
      <c r="AA2060" s="23"/>
      <c r="AB2060" s="23"/>
      <c r="AC2060" s="28" t="s">
        <v>65</v>
      </c>
      <c r="AD2060" s="22"/>
      <c r="AE2060" s="22"/>
      <c r="AF2060" s="22"/>
      <c r="AG2060" s="22"/>
      <c r="AH2060" s="23"/>
      <c r="AI2060" s="28" t="s">
        <v>66</v>
      </c>
      <c r="AJ2060" s="23"/>
      <c r="AK2060" s="23"/>
      <c r="AL2060" s="22"/>
      <c r="AM2060" s="28" t="s">
        <v>67</v>
      </c>
      <c r="AN2060" s="22"/>
      <c r="AO2060" s="23"/>
      <c r="AP2060" s="23"/>
      <c r="AQ2060" s="23"/>
      <c r="AR2060" s="23"/>
      <c r="AS2060" s="28" t="s">
        <v>68</v>
      </c>
      <c r="AT2060" s="23"/>
      <c r="AU2060" s="23"/>
    </row>
    <row r="2061" spans="2:56" ht="18.600000000000001" customHeight="1" thickBot="1">
      <c r="B2061" s="11"/>
      <c r="D2061" s="212" t="s">
        <v>69</v>
      </c>
      <c r="E2061" s="213"/>
      <c r="F2061" s="214" t="s">
        <v>70</v>
      </c>
      <c r="G2061" s="215"/>
      <c r="H2061" s="207"/>
      <c r="I2061" s="212" t="s">
        <v>71</v>
      </c>
      <c r="J2061" s="213"/>
      <c r="K2061" s="214" t="s">
        <v>72</v>
      </c>
      <c r="L2061" s="215"/>
      <c r="M2061" s="23"/>
      <c r="N2061" s="208" t="s">
        <v>73</v>
      </c>
      <c r="O2061" s="209"/>
      <c r="P2061" s="210" t="s">
        <v>74</v>
      </c>
      <c r="Q2061" s="211"/>
      <c r="R2061" s="23"/>
      <c r="S2061" s="212" t="s">
        <v>75</v>
      </c>
      <c r="T2061" s="213"/>
      <c r="U2061" s="214" t="s">
        <v>76</v>
      </c>
      <c r="V2061" s="215"/>
      <c r="W2061" s="22"/>
      <c r="X2061" s="208" t="s">
        <v>77</v>
      </c>
      <c r="Y2061" s="209"/>
      <c r="Z2061" s="210" t="s">
        <v>78</v>
      </c>
      <c r="AA2061" s="211"/>
      <c r="AB2061" s="22"/>
      <c r="AC2061" s="212" t="s">
        <v>79</v>
      </c>
      <c r="AD2061" s="213"/>
      <c r="AE2061" s="214" t="s">
        <v>80</v>
      </c>
      <c r="AF2061" s="215"/>
      <c r="AG2061" s="22"/>
      <c r="AH2061" s="208" t="s">
        <v>81</v>
      </c>
      <c r="AI2061" s="209"/>
      <c r="AJ2061" s="210" t="s">
        <v>82</v>
      </c>
      <c r="AK2061" s="211"/>
      <c r="AL2061" s="22"/>
      <c r="AM2061" s="212" t="s">
        <v>83</v>
      </c>
      <c r="AN2061" s="213"/>
      <c r="AO2061" s="214" t="s">
        <v>84</v>
      </c>
      <c r="AP2061" s="215"/>
      <c r="AQ2061" s="23"/>
      <c r="AR2061" s="208" t="s">
        <v>85</v>
      </c>
      <c r="AS2061" s="209"/>
      <c r="AT2061" s="210" t="s">
        <v>86</v>
      </c>
      <c r="AU2061" s="211"/>
      <c r="AW2061" s="29" t="s">
        <v>4</v>
      </c>
      <c r="AY2061" s="136" t="s">
        <v>46</v>
      </c>
      <c r="AZ2061" s="13"/>
      <c r="BA2061" s="36"/>
      <c r="BB2061" s="36"/>
      <c r="BC2061" s="36"/>
      <c r="BD2061" s="36"/>
    </row>
    <row r="2062" spans="2:56" ht="18.600000000000001" customHeight="1" thickTop="1" thickBot="1">
      <c r="B2062" s="40">
        <v>5.9</v>
      </c>
      <c r="D2062" s="1">
        <v>1</v>
      </c>
      <c r="E2062" s="7">
        <v>0</v>
      </c>
      <c r="F2062" s="2">
        <v>0</v>
      </c>
      <c r="G2062" s="8">
        <v>0</v>
      </c>
      <c r="I2062" s="1">
        <v>1</v>
      </c>
      <c r="J2062" s="9">
        <v>0</v>
      </c>
      <c r="K2062" s="2">
        <v>0</v>
      </c>
      <c r="L2062" s="9">
        <f t="shared" ref="L2062" si="11935">IF(0=(1-$J$9*$K$9*$B2062^2),10^14,$B2062*$K$9/(1-$J$9*$K$9*$B2062^2))</f>
        <v>-0.61436627274480415</v>
      </c>
      <c r="N2062" s="1">
        <f t="shared" ref="N2062" si="11936">D2062*I2062+F2062*I2065-E2062*J2062-G2062*J2065</f>
        <v>1</v>
      </c>
      <c r="O2062" s="9">
        <f t="shared" ref="O2062" si="11937">(D2062*J2062+E2062*I2062+F2062*J2065+G2062*I2065)</f>
        <v>0</v>
      </c>
      <c r="P2062" s="2">
        <f t="shared" ref="P2062" si="11938">D2062*K2062+F2062*K2065-E2062*L2062-G2062*L2065</f>
        <v>0</v>
      </c>
      <c r="Q2062" s="8">
        <f t="shared" ref="Q2062" si="11939">(D2062*L2062+E2062*K2062+F2062*L2065+G2062*K2065)</f>
        <v>-0.61436627274480415</v>
      </c>
      <c r="S2062" s="1">
        <v>1</v>
      </c>
      <c r="T2062" s="7">
        <v>0</v>
      </c>
      <c r="U2062" s="2">
        <v>0</v>
      </c>
      <c r="V2062" s="8">
        <v>0</v>
      </c>
      <c r="X2062" s="1">
        <f t="shared" ref="X2062" si="11940">N2062*S2062+P2062*S2065-O2062*T2062-Q2062*T2065</f>
        <v>5.383387240808629</v>
      </c>
      <c r="Y2062" s="9">
        <f t="shared" ref="Y2062" si="11941">(N2062*T2062+O2062*S2062+P2062*T2065+Q2062*S2065)</f>
        <v>0</v>
      </c>
      <c r="Z2062" s="2">
        <f t="shared" ref="Z2062" si="11942">N2062*U2062+P2062*U2065-O2062*V2062-Q2062*V2065</f>
        <v>0</v>
      </c>
      <c r="AA2062" s="8">
        <f t="shared" ref="AA2062" si="11943">(N2062*V2062+O2062*U2062+P2062*V2065+Q2062*U2065)</f>
        <v>-0.61436627274480415</v>
      </c>
      <c r="AB2062" s="22"/>
      <c r="AC2062" s="1">
        <v>1</v>
      </c>
      <c r="AD2062" s="9">
        <v>0</v>
      </c>
      <c r="AE2062" s="2">
        <v>0</v>
      </c>
      <c r="AF2062" s="9">
        <f t="shared" ref="AF2062" si="11944">$B2062*$AE$9</f>
        <v>4.7830710000000005</v>
      </c>
      <c r="AH2062" s="1">
        <f t="shared" ref="AH2062" si="11945">X2062*AC2062+Z2062*AC2065-Y2062*AD2062-AA2062*AD2065</f>
        <v>5.383387240808629</v>
      </c>
      <c r="AI2062" s="9">
        <f t="shared" ref="AI2062" si="11946">(X2062*AD2062+Y2062*AC2062+Z2062*AD2065+AA2062*AC2065)</f>
        <v>0</v>
      </c>
      <c r="AJ2062" s="2">
        <f t="shared" ref="AJ2062" si="11947">X2062*AE2062+Z2062*AE2065-Y2062*AF2062-AA2062*AF2065</f>
        <v>0</v>
      </c>
      <c r="AK2062" s="8">
        <f t="shared" ref="AK2062" si="11948">(X2062*AF2062+Y2062*AE2062+Z2062*AF2065+AA2062*AE2065)</f>
        <v>25.134757120536971</v>
      </c>
      <c r="AM2062" s="18">
        <v>1</v>
      </c>
      <c r="AN2062" s="25">
        <v>0</v>
      </c>
      <c r="AO2062" s="14">
        <v>0</v>
      </c>
      <c r="AP2062" s="24">
        <v>0</v>
      </c>
      <c r="AR2062" s="1">
        <f t="shared" ref="AR2062" si="11949">AH2062*AM2062+AJ2062*AM2065-AI2062*AN2062-AK2062*AN2065</f>
        <v>5.383387240808629</v>
      </c>
      <c r="AS2062" s="9">
        <f t="shared" ref="AS2062" si="11950">(AH2062*AN2062+AI2062*AM2062+AJ2062*AN2065+AK2062*AM2065)</f>
        <v>25.134757120536971</v>
      </c>
      <c r="AT2062" s="2">
        <f t="shared" ref="AT2062" si="11951">AH2062*AO2062+AJ2062*AO2065-AI2062*AP2062-AK2062*AP2065</f>
        <v>0</v>
      </c>
      <c r="AU2062" s="8">
        <f t="shared" ref="AU2062" si="11952">(AH2062*AP2062+AI2062*AO2062+AJ2062*AP2065+AK2062*AO2065)</f>
        <v>25.134757120536971</v>
      </c>
      <c r="AW2062" s="30">
        <f t="shared" ref="AW2062" si="11953">20*LOG(((1+$AN$9)/$AN$9)/((AR2062+AR2065)^2+(AS2062+AS2065)^2)^0.5)</f>
        <v>-35.746822387263009</v>
      </c>
      <c r="AY2062" s="137">
        <f t="shared" ref="AY2062" si="11954">((AR2062^2+AS2062^2)^0.5)/((AR2065^2+AS2065^2)^0.5)</f>
        <v>0.21450658308701276</v>
      </c>
      <c r="AZ2062" s="13"/>
      <c r="BA2062" s="36"/>
      <c r="BB2062" s="36"/>
      <c r="BC2062" s="36"/>
      <c r="BD2062" s="36"/>
    </row>
    <row r="2063" spans="2:56" ht="18.600000000000001" customHeight="1" thickBot="1">
      <c r="D2063" s="3"/>
      <c r="G2063" s="4"/>
      <c r="I2063" s="3"/>
      <c r="L2063" s="4"/>
      <c r="N2063" s="3"/>
      <c r="Q2063" s="4"/>
      <c r="S2063" s="3"/>
      <c r="V2063" s="4"/>
      <c r="X2063" s="3"/>
      <c r="AA2063" s="4"/>
      <c r="AC2063" s="3"/>
      <c r="AF2063" s="4"/>
      <c r="AH2063" s="3"/>
      <c r="AK2063" s="4"/>
      <c r="AM2063" s="18"/>
      <c r="AN2063" s="14"/>
      <c r="AO2063" s="14"/>
      <c r="AP2063" s="19"/>
      <c r="AR2063" s="3"/>
      <c r="AU2063" s="4"/>
      <c r="AY2063" s="138"/>
      <c r="AZ2063" s="13"/>
      <c r="BA2063" s="36"/>
      <c r="BB2063" s="36"/>
      <c r="BC2063" s="36"/>
      <c r="BD2063" s="36"/>
    </row>
    <row r="2064" spans="2:56" ht="18.600000000000001" customHeight="1" thickBot="1">
      <c r="D2064" s="216" t="s">
        <v>87</v>
      </c>
      <c r="E2064" s="217"/>
      <c r="F2064" s="218" t="s">
        <v>88</v>
      </c>
      <c r="G2064" s="219"/>
      <c r="H2064" s="207"/>
      <c r="I2064" s="216" t="s">
        <v>89</v>
      </c>
      <c r="J2064" s="217"/>
      <c r="K2064" s="218" t="s">
        <v>90</v>
      </c>
      <c r="L2064" s="219"/>
      <c r="N2064" s="208" t="s">
        <v>7</v>
      </c>
      <c r="O2064" s="209"/>
      <c r="P2064" s="210" t="s">
        <v>8</v>
      </c>
      <c r="Q2064" s="211"/>
      <c r="S2064" s="216" t="s">
        <v>91</v>
      </c>
      <c r="T2064" s="217"/>
      <c r="U2064" s="218" t="s">
        <v>92</v>
      </c>
      <c r="V2064" s="219"/>
      <c r="W2064" s="22"/>
      <c r="X2064" s="208" t="s">
        <v>93</v>
      </c>
      <c r="Y2064" s="209"/>
      <c r="Z2064" s="210" t="s">
        <v>94</v>
      </c>
      <c r="AA2064" s="211"/>
      <c r="AB2064" s="22"/>
      <c r="AC2064" s="216" t="s">
        <v>3</v>
      </c>
      <c r="AD2064" s="217"/>
      <c r="AE2064" s="218" t="s">
        <v>2</v>
      </c>
      <c r="AF2064" s="219"/>
      <c r="AG2064" s="22"/>
      <c r="AH2064" s="208" t="s">
        <v>95</v>
      </c>
      <c r="AI2064" s="209"/>
      <c r="AJ2064" s="210" t="s">
        <v>96</v>
      </c>
      <c r="AK2064" s="211"/>
      <c r="AL2064" s="22"/>
      <c r="AM2064" s="216" t="s">
        <v>97</v>
      </c>
      <c r="AN2064" s="217"/>
      <c r="AO2064" s="218" t="s">
        <v>98</v>
      </c>
      <c r="AP2064" s="219"/>
      <c r="AR2064" s="208" t="s">
        <v>99</v>
      </c>
      <c r="AS2064" s="209"/>
      <c r="AT2064" s="210" t="s">
        <v>100</v>
      </c>
      <c r="AU2064" s="211"/>
      <c r="AW2064" s="48" t="s">
        <v>10</v>
      </c>
      <c r="AY2064" s="139" t="s">
        <v>47</v>
      </c>
      <c r="AZ2064" s="13"/>
      <c r="BA2064" s="36"/>
      <c r="BB2064" s="36"/>
      <c r="BC2064" s="36"/>
      <c r="BD2064" s="36"/>
    </row>
    <row r="2065" spans="2:56" ht="18.600000000000001" customHeight="1" thickTop="1" thickBot="1">
      <c r="D2065" s="1">
        <v>0</v>
      </c>
      <c r="E2065" s="8">
        <f t="shared" ref="E2065" si="11955">$E$9*$B2062</f>
        <v>3.3435890000000006</v>
      </c>
      <c r="F2065" s="2">
        <v>1</v>
      </c>
      <c r="G2065" s="8">
        <v>0</v>
      </c>
      <c r="I2065" s="1">
        <v>0</v>
      </c>
      <c r="J2065" s="9">
        <v>0</v>
      </c>
      <c r="K2065" s="2">
        <v>1</v>
      </c>
      <c r="L2065" s="8">
        <v>0</v>
      </c>
      <c r="N2065" s="1">
        <f t="shared" ref="N2065" si="11956">D2065*I2062+F2065*I2065-E2065*J2062-G2065*J2065</f>
        <v>0</v>
      </c>
      <c r="O2065" s="9">
        <f t="shared" ref="O2065" si="11957">(D2065*J2062+E2065*I2062+F2065*J2065+G2065*I2065)</f>
        <v>3.3435890000000006</v>
      </c>
      <c r="P2065" s="2">
        <f t="shared" ref="P2065" si="11958">D2065*K2062+F2065*K2065-E2065*L2062-G2065*L2065</f>
        <v>3.0541883115205275</v>
      </c>
      <c r="Q2065" s="8">
        <f t="shared" ref="Q2065" si="11959">(D2065*L2062+E2065*K2062+F2065*L2065+G2065*K2065)</f>
        <v>0</v>
      </c>
      <c r="S2065" s="1">
        <v>0</v>
      </c>
      <c r="T2065" s="8">
        <f t="shared" ref="T2065" si="11960">$T$9*$B2062</f>
        <v>7.134811</v>
      </c>
      <c r="U2065" s="2">
        <v>1</v>
      </c>
      <c r="V2065" s="8">
        <v>0</v>
      </c>
      <c r="X2065" s="1">
        <f t="shared" ref="X2065" si="11961">N2065*S2062+P2065*S2065-O2065*T2062-Q2065*T2065</f>
        <v>0</v>
      </c>
      <c r="Y2065" s="9">
        <f t="shared" ref="Y2065" si="11962">(N2065*T2062+O2065*S2062+P2065*T2065+Q2065*S2065)</f>
        <v>25.134645361108088</v>
      </c>
      <c r="Z2065" s="2">
        <f t="shared" ref="Z2065" si="11963">N2065*U2062+P2065*U2065-O2065*V2062-Q2065*V2065</f>
        <v>3.0541883115205275</v>
      </c>
      <c r="AA2065" s="8">
        <f t="shared" ref="AA2065" si="11964">(N2065*V2062+O2065*U2062+P2065*V2065+Q2065*U2065)</f>
        <v>0</v>
      </c>
      <c r="AB2065" s="22"/>
      <c r="AC2065" s="1">
        <v>0</v>
      </c>
      <c r="AD2065" s="9">
        <v>0</v>
      </c>
      <c r="AE2065" s="2">
        <v>1</v>
      </c>
      <c r="AF2065" s="8">
        <v>0</v>
      </c>
      <c r="AH2065" s="1">
        <f t="shared" ref="AH2065" si="11965">X2065*AC2062+Z2065*AC2065-Y2065*AD2062-AA2065*AD2065</f>
        <v>0</v>
      </c>
      <c r="AI2065" s="9">
        <f t="shared" ref="AI2065" si="11966">(X2065*AD2062+Y2065*AC2062+Z2065*AD2065+AA2065*AC2065)</f>
        <v>25.134645361108088</v>
      </c>
      <c r="AJ2065" s="2">
        <f t="shared" ref="AJ2065" si="11967">X2065*AE2062+Z2065*AE2065-Y2065*AF2062-AA2065*AF2065</f>
        <v>-117.1666050104801</v>
      </c>
      <c r="AK2065" s="8">
        <f t="shared" ref="AK2065" si="11968">(X2065*AF2062+Y2065*AE2062+Z2065*AF2065+AA2065*AE2065)</f>
        <v>0</v>
      </c>
      <c r="AM2065" s="20">
        <f t="shared" ref="AM2065" si="11969">1/$AN$9</f>
        <v>1</v>
      </c>
      <c r="AN2065" s="27">
        <v>0</v>
      </c>
      <c r="AO2065" s="21">
        <v>1</v>
      </c>
      <c r="AP2065" s="26">
        <v>0</v>
      </c>
      <c r="AR2065" s="1">
        <f t="shared" ref="AR2065" si="11970">AH2065*AM2062+AJ2065*AM2065-AI2065*AN2062-AK2065*AN2065</f>
        <v>-117.1666050104801</v>
      </c>
      <c r="AS2065" s="9">
        <f t="shared" ref="AS2065" si="11971">(AH2065*AN2062+AI2065*AM2062+AJ2065*AN2065+AK2065*AM2065)</f>
        <v>25.134645361108088</v>
      </c>
      <c r="AT2065" s="2">
        <f t="shared" ref="AT2065" si="11972">AH2065*AO2062+AJ2065*AO2065-AI2065*AP2062-AK2065*AP2065</f>
        <v>-117.1666050104801</v>
      </c>
      <c r="AU2065" s="8">
        <f t="shared" ref="AU2065" si="11973">(AH2065*AP2062+AI2065*AO2062+AJ2065*AP2065+AK2065*AO2065)</f>
        <v>0</v>
      </c>
      <c r="AW2065" s="49">
        <f t="shared" ref="AW2065" si="11974">(180/PI())*ATAN(-1*(AS2062/AR2062))</f>
        <v>-77.910979711083669</v>
      </c>
      <c r="AY2065" s="140">
        <f t="shared" ref="AY2065" si="11975">20*LOG(((1-(10^(AW2062/20)^2)*(1-((1-AY2062)/(1+AY2062))^2))^0.5))</f>
        <v>-6.7272346785627484E-4</v>
      </c>
      <c r="AZ2065" s="13"/>
      <c r="BA2065" s="36"/>
      <c r="BB2065" s="36"/>
      <c r="BC2065" s="36"/>
      <c r="BD2065" s="36"/>
    </row>
    <row r="2066" spans="2:56" ht="18.600000000000001" customHeight="1">
      <c r="AY2066" s="37"/>
    </row>
    <row r="2067" spans="2:56" ht="18.600000000000001" customHeight="1" thickBot="1">
      <c r="D2067" s="22" t="s">
        <v>60</v>
      </c>
      <c r="E2067" s="22"/>
      <c r="F2067" s="22"/>
      <c r="G2067" s="22"/>
      <c r="H2067" s="22"/>
      <c r="I2067" s="22" t="s">
        <v>61</v>
      </c>
      <c r="J2067" s="22"/>
      <c r="K2067" s="22"/>
      <c r="L2067" s="22"/>
      <c r="M2067" s="23"/>
      <c r="N2067" s="23"/>
      <c r="O2067" s="28" t="s">
        <v>62</v>
      </c>
      <c r="P2067" s="23"/>
      <c r="Q2067" s="23"/>
      <c r="R2067" s="23"/>
      <c r="S2067" s="22"/>
      <c r="T2067" s="22" t="s">
        <v>63</v>
      </c>
      <c r="U2067" s="23"/>
      <c r="V2067" s="23"/>
      <c r="W2067" s="23"/>
      <c r="X2067" s="23"/>
      <c r="Y2067" s="28" t="s">
        <v>64</v>
      </c>
      <c r="Z2067" s="23"/>
      <c r="AA2067" s="23"/>
      <c r="AB2067" s="23"/>
      <c r="AC2067" s="28" t="s">
        <v>65</v>
      </c>
      <c r="AD2067" s="22"/>
      <c r="AE2067" s="22"/>
      <c r="AF2067" s="22"/>
      <c r="AG2067" s="22"/>
      <c r="AH2067" s="23"/>
      <c r="AI2067" s="28" t="s">
        <v>66</v>
      </c>
      <c r="AJ2067" s="23"/>
      <c r="AK2067" s="23"/>
      <c r="AL2067" s="22"/>
      <c r="AM2067" s="28" t="s">
        <v>67</v>
      </c>
      <c r="AN2067" s="22"/>
      <c r="AO2067" s="23"/>
      <c r="AP2067" s="23"/>
      <c r="AQ2067" s="23"/>
      <c r="AR2067" s="23"/>
      <c r="AS2067" s="28" t="s">
        <v>68</v>
      </c>
      <c r="AT2067" s="23"/>
      <c r="AU2067" s="23"/>
    </row>
    <row r="2068" spans="2:56" ht="18.600000000000001" customHeight="1" thickBot="1">
      <c r="B2068" s="11"/>
      <c r="D2068" s="212" t="s">
        <v>69</v>
      </c>
      <c r="E2068" s="213"/>
      <c r="F2068" s="214" t="s">
        <v>70</v>
      </c>
      <c r="G2068" s="215"/>
      <c r="H2068" s="207"/>
      <c r="I2068" s="212" t="s">
        <v>71</v>
      </c>
      <c r="J2068" s="213"/>
      <c r="K2068" s="214" t="s">
        <v>72</v>
      </c>
      <c r="L2068" s="215"/>
      <c r="M2068" s="23"/>
      <c r="N2068" s="208" t="s">
        <v>73</v>
      </c>
      <c r="O2068" s="209"/>
      <c r="P2068" s="210" t="s">
        <v>74</v>
      </c>
      <c r="Q2068" s="211"/>
      <c r="R2068" s="23"/>
      <c r="S2068" s="212" t="s">
        <v>75</v>
      </c>
      <c r="T2068" s="213"/>
      <c r="U2068" s="214" t="s">
        <v>76</v>
      </c>
      <c r="V2068" s="215"/>
      <c r="W2068" s="22"/>
      <c r="X2068" s="208" t="s">
        <v>77</v>
      </c>
      <c r="Y2068" s="209"/>
      <c r="Z2068" s="210" t="s">
        <v>78</v>
      </c>
      <c r="AA2068" s="211"/>
      <c r="AB2068" s="22"/>
      <c r="AC2068" s="212" t="s">
        <v>79</v>
      </c>
      <c r="AD2068" s="213"/>
      <c r="AE2068" s="214" t="s">
        <v>80</v>
      </c>
      <c r="AF2068" s="215"/>
      <c r="AG2068" s="22"/>
      <c r="AH2068" s="208" t="s">
        <v>81</v>
      </c>
      <c r="AI2068" s="209"/>
      <c r="AJ2068" s="210" t="s">
        <v>82</v>
      </c>
      <c r="AK2068" s="211"/>
      <c r="AL2068" s="22"/>
      <c r="AM2068" s="212" t="s">
        <v>83</v>
      </c>
      <c r="AN2068" s="213"/>
      <c r="AO2068" s="214" t="s">
        <v>84</v>
      </c>
      <c r="AP2068" s="215"/>
      <c r="AQ2068" s="23"/>
      <c r="AR2068" s="208" t="s">
        <v>85</v>
      </c>
      <c r="AS2068" s="209"/>
      <c r="AT2068" s="210" t="s">
        <v>86</v>
      </c>
      <c r="AU2068" s="211"/>
      <c r="AW2068" s="29" t="s">
        <v>4</v>
      </c>
      <c r="AY2068" s="136" t="s">
        <v>46</v>
      </c>
      <c r="AZ2068" s="13"/>
      <c r="BA2068" s="36"/>
      <c r="BB2068" s="36"/>
      <c r="BC2068" s="36"/>
      <c r="BD2068" s="36"/>
    </row>
    <row r="2069" spans="2:56" ht="18.600000000000001" customHeight="1" thickTop="1" thickBot="1">
      <c r="B2069" s="40">
        <v>5.92</v>
      </c>
      <c r="D2069" s="1">
        <v>1</v>
      </c>
      <c r="E2069" s="7">
        <v>0</v>
      </c>
      <c r="F2069" s="2">
        <v>0</v>
      </c>
      <c r="G2069" s="8">
        <v>0</v>
      </c>
      <c r="I2069" s="1">
        <v>1</v>
      </c>
      <c r="J2069" s="9">
        <v>0</v>
      </c>
      <c r="K2069" s="2">
        <v>0</v>
      </c>
      <c r="L2069" s="9">
        <f t="shared" ref="L2069" si="11976">IF(0=(1-$J$9*$K$9*$B2069^2),10^14,$B2069*$K$9/(1-$J$9*$K$9*$B2069^2))</f>
        <v>-0.61184551180109281</v>
      </c>
      <c r="N2069" s="1">
        <f t="shared" ref="N2069" si="11977">D2069*I2069+F2069*I2072-E2069*J2069-G2069*J2072</f>
        <v>1</v>
      </c>
      <c r="O2069" s="9">
        <f t="shared" ref="O2069" si="11978">(D2069*J2069+E2069*I2069+F2069*J2072+G2069*I2072)</f>
        <v>0</v>
      </c>
      <c r="P2069" s="2">
        <f t="shared" ref="P2069" si="11979">D2069*K2069+F2069*K2072-E2069*L2069-G2069*L2072</f>
        <v>0</v>
      </c>
      <c r="Q2069" s="8">
        <f t="shared" ref="Q2069" si="11980">(D2069*L2069+E2069*K2069+F2069*L2072+G2069*K2072)</f>
        <v>-0.61184551180109281</v>
      </c>
      <c r="S2069" s="1">
        <v>1</v>
      </c>
      <c r="T2069" s="7">
        <v>0</v>
      </c>
      <c r="U2069" s="2">
        <v>0</v>
      </c>
      <c r="V2069" s="8">
        <v>0</v>
      </c>
      <c r="X2069" s="1">
        <f t="shared" ref="X2069" si="11981">N2069*S2069+P2069*S2072-O2069*T2069-Q2069*T2072</f>
        <v>5.3802000610783853</v>
      </c>
      <c r="Y2069" s="9">
        <f t="shared" ref="Y2069" si="11982">(N2069*T2069+O2069*S2069+P2069*T2072+Q2069*S2072)</f>
        <v>0</v>
      </c>
      <c r="Z2069" s="2">
        <f t="shared" ref="Z2069" si="11983">N2069*U2069+P2069*U2072-O2069*V2069-Q2069*V2072</f>
        <v>0</v>
      </c>
      <c r="AA2069" s="8">
        <f t="shared" ref="AA2069" si="11984">(N2069*V2069+O2069*U2069+P2069*V2072+Q2069*U2072)</f>
        <v>-0.61184551180109281</v>
      </c>
      <c r="AB2069" s="22"/>
      <c r="AC2069" s="1">
        <v>1</v>
      </c>
      <c r="AD2069" s="9">
        <v>0</v>
      </c>
      <c r="AE2069" s="2">
        <v>0</v>
      </c>
      <c r="AF2069" s="9">
        <f t="shared" ref="AF2069" si="11985">$B2069*$AE$9</f>
        <v>4.7992847999999997</v>
      </c>
      <c r="AH2069" s="1">
        <f t="shared" ref="AH2069" si="11986">X2069*AC2069+Z2069*AC2072-Y2069*AD2069-AA2069*AD2072</f>
        <v>5.3802000610783853</v>
      </c>
      <c r="AI2069" s="9">
        <f t="shared" ref="AI2069" si="11987">(X2069*AD2069+Y2069*AC2069+Z2069*AD2072+AA2069*AC2072)</f>
        <v>0</v>
      </c>
      <c r="AJ2069" s="2">
        <f t="shared" ref="AJ2069" si="11988">X2069*AE2069+Z2069*AE2072-Y2069*AF2069-AA2069*AF2072</f>
        <v>0</v>
      </c>
      <c r="AK2069" s="8">
        <f t="shared" ref="AK2069" si="11989">(X2069*AF2069+Y2069*AE2069+Z2069*AF2072+AA2069*AE2072)</f>
        <v>25.209266862291472</v>
      </c>
      <c r="AM2069" s="18">
        <v>1</v>
      </c>
      <c r="AN2069" s="25">
        <v>0</v>
      </c>
      <c r="AO2069" s="14">
        <v>0</v>
      </c>
      <c r="AP2069" s="24">
        <v>0</v>
      </c>
      <c r="AR2069" s="1">
        <f t="shared" ref="AR2069" si="11990">AH2069*AM2069+AJ2069*AM2072-AI2069*AN2069-AK2069*AN2072</f>
        <v>5.3802000610783853</v>
      </c>
      <c r="AS2069" s="9">
        <f t="shared" ref="AS2069" si="11991">(AH2069*AN2069+AI2069*AM2069+AJ2069*AN2072+AK2069*AM2072)</f>
        <v>25.209266862291472</v>
      </c>
      <c r="AT2069" s="2">
        <f t="shared" ref="AT2069" si="11992">AH2069*AO2069+AJ2069*AO2072-AI2069*AP2069-AK2069*AP2072</f>
        <v>0</v>
      </c>
      <c r="AU2069" s="8">
        <f t="shared" ref="AU2069" si="11993">(AH2069*AP2069+AI2069*AO2069+AJ2069*AP2072+AK2069*AO2072)</f>
        <v>25.209266862291472</v>
      </c>
      <c r="AW2069" s="30">
        <f t="shared" ref="AW2069" si="11994">20*LOG(((1+$AN$9)/$AN$9)/((AR2069+AR2072)^2+(AS2069+AS2072)^2)^0.5)</f>
        <v>-35.800749123593299</v>
      </c>
      <c r="AY2069" s="137">
        <f t="shared" ref="AY2069" si="11995">((AR2069^2+AS2069^2)^0.5)/((AR2072^2+AS2072^2)^0.5)</f>
        <v>0.21374414346481865</v>
      </c>
      <c r="AZ2069" s="13"/>
      <c r="BA2069" s="36"/>
      <c r="BB2069" s="36"/>
      <c r="BC2069" s="36"/>
      <c r="BD2069" s="36"/>
    </row>
    <row r="2070" spans="2:56" ht="18.600000000000001" customHeight="1" thickBot="1">
      <c r="D2070" s="3"/>
      <c r="G2070" s="4"/>
      <c r="I2070" s="3"/>
      <c r="L2070" s="4"/>
      <c r="N2070" s="3"/>
      <c r="Q2070" s="4"/>
      <c r="S2070" s="3"/>
      <c r="V2070" s="4"/>
      <c r="X2070" s="3"/>
      <c r="AA2070" s="4"/>
      <c r="AC2070" s="3"/>
      <c r="AF2070" s="4"/>
      <c r="AH2070" s="3"/>
      <c r="AK2070" s="4"/>
      <c r="AM2070" s="18"/>
      <c r="AN2070" s="14"/>
      <c r="AO2070" s="14"/>
      <c r="AP2070" s="19"/>
      <c r="AR2070" s="3"/>
      <c r="AU2070" s="4"/>
      <c r="AY2070" s="138"/>
      <c r="AZ2070" s="13"/>
      <c r="BA2070" s="36"/>
      <c r="BB2070" s="36"/>
      <c r="BC2070" s="36"/>
      <c r="BD2070" s="36"/>
    </row>
    <row r="2071" spans="2:56" ht="18.600000000000001" customHeight="1" thickBot="1">
      <c r="D2071" s="216" t="s">
        <v>87</v>
      </c>
      <c r="E2071" s="217"/>
      <c r="F2071" s="218" t="s">
        <v>88</v>
      </c>
      <c r="G2071" s="219"/>
      <c r="H2071" s="207"/>
      <c r="I2071" s="216" t="s">
        <v>89</v>
      </c>
      <c r="J2071" s="217"/>
      <c r="K2071" s="218" t="s">
        <v>90</v>
      </c>
      <c r="L2071" s="219"/>
      <c r="N2071" s="208" t="s">
        <v>7</v>
      </c>
      <c r="O2071" s="209"/>
      <c r="P2071" s="210" t="s">
        <v>8</v>
      </c>
      <c r="Q2071" s="211"/>
      <c r="S2071" s="216" t="s">
        <v>91</v>
      </c>
      <c r="T2071" s="217"/>
      <c r="U2071" s="218" t="s">
        <v>92</v>
      </c>
      <c r="V2071" s="219"/>
      <c r="W2071" s="22"/>
      <c r="X2071" s="208" t="s">
        <v>93</v>
      </c>
      <c r="Y2071" s="209"/>
      <c r="Z2071" s="210" t="s">
        <v>94</v>
      </c>
      <c r="AA2071" s="211"/>
      <c r="AB2071" s="22"/>
      <c r="AC2071" s="216" t="s">
        <v>3</v>
      </c>
      <c r="AD2071" s="217"/>
      <c r="AE2071" s="218" t="s">
        <v>2</v>
      </c>
      <c r="AF2071" s="219"/>
      <c r="AG2071" s="22"/>
      <c r="AH2071" s="208" t="s">
        <v>95</v>
      </c>
      <c r="AI2071" s="209"/>
      <c r="AJ2071" s="210" t="s">
        <v>96</v>
      </c>
      <c r="AK2071" s="211"/>
      <c r="AL2071" s="22"/>
      <c r="AM2071" s="216" t="s">
        <v>97</v>
      </c>
      <c r="AN2071" s="217"/>
      <c r="AO2071" s="218" t="s">
        <v>98</v>
      </c>
      <c r="AP2071" s="219"/>
      <c r="AR2071" s="208" t="s">
        <v>99</v>
      </c>
      <c r="AS2071" s="209"/>
      <c r="AT2071" s="210" t="s">
        <v>100</v>
      </c>
      <c r="AU2071" s="211"/>
      <c r="AW2071" s="48" t="s">
        <v>10</v>
      </c>
      <c r="AY2071" s="139" t="s">
        <v>47</v>
      </c>
      <c r="AZ2071" s="13"/>
      <c r="BA2071" s="36"/>
      <c r="BB2071" s="36"/>
      <c r="BC2071" s="36"/>
      <c r="BD2071" s="36"/>
    </row>
    <row r="2072" spans="2:56" ht="18.600000000000001" customHeight="1" thickTop="1" thickBot="1">
      <c r="D2072" s="1">
        <v>0</v>
      </c>
      <c r="E2072" s="8">
        <f t="shared" ref="E2072" si="11996">$E$9*$B2069</f>
        <v>3.3549232000000004</v>
      </c>
      <c r="F2072" s="2">
        <v>1</v>
      </c>
      <c r="G2072" s="8">
        <v>0</v>
      </c>
      <c r="I2072" s="1">
        <v>0</v>
      </c>
      <c r="J2072" s="9">
        <v>0</v>
      </c>
      <c r="K2072" s="2">
        <v>1</v>
      </c>
      <c r="L2072" s="8">
        <v>0</v>
      </c>
      <c r="N2072" s="1">
        <f t="shared" ref="N2072" si="11997">D2072*I2069+F2072*I2072-E2072*J2069-G2072*J2072</f>
        <v>0</v>
      </c>
      <c r="O2072" s="9">
        <f t="shared" ref="O2072" si="11998">(D2072*J2069+E2072*I2069+F2072*J2072+G2072*I2072)</f>
        <v>3.3549232000000004</v>
      </c>
      <c r="P2072" s="2">
        <f t="shared" ref="P2072" si="11999">D2072*K2069+F2072*K2072-E2072*L2069-G2072*L2072</f>
        <v>3.0526947023573605</v>
      </c>
      <c r="Q2072" s="8">
        <f t="shared" ref="Q2072" si="12000">(D2072*L2069+E2072*K2069+F2072*L2072+G2072*K2072)</f>
        <v>0</v>
      </c>
      <c r="S2072" s="1">
        <v>0</v>
      </c>
      <c r="T2072" s="8">
        <f t="shared" ref="T2072" si="12001">$T$9*$B2069</f>
        <v>7.1589967999999997</v>
      </c>
      <c r="U2072" s="2">
        <v>1</v>
      </c>
      <c r="V2072" s="8">
        <v>0</v>
      </c>
      <c r="X2072" s="1">
        <f t="shared" ref="X2072" si="12002">N2072*S2069+P2072*S2072-O2072*T2069-Q2072*T2072</f>
        <v>0</v>
      </c>
      <c r="Y2072" s="9">
        <f t="shared" ref="Y2072" si="12003">(N2072*T2069+O2072*S2069+P2072*T2072+Q2072*S2072)</f>
        <v>25.209154805553297</v>
      </c>
      <c r="Z2072" s="2">
        <f t="shared" ref="Z2072" si="12004">N2072*U2069+P2072*U2072-O2072*V2069-Q2072*V2072</f>
        <v>3.0526947023573605</v>
      </c>
      <c r="AA2072" s="8">
        <f t="shared" ref="AA2072" si="12005">(N2072*V2069+O2072*U2069+P2072*V2072+Q2072*U2072)</f>
        <v>0</v>
      </c>
      <c r="AB2072" s="22"/>
      <c r="AC2072" s="1">
        <v>0</v>
      </c>
      <c r="AD2072" s="9">
        <v>0</v>
      </c>
      <c r="AE2072" s="2">
        <v>1</v>
      </c>
      <c r="AF2072" s="8">
        <v>0</v>
      </c>
      <c r="AH2072" s="1">
        <f t="shared" ref="AH2072" si="12006">X2072*AC2069+Z2072*AC2072-Y2072*AD2069-AA2072*AD2072</f>
        <v>0</v>
      </c>
      <c r="AI2072" s="9">
        <f t="shared" ref="AI2072" si="12007">(X2072*AD2069+Y2072*AC2069+Z2072*AD2072+AA2072*AC2072)</f>
        <v>25.209154805553297</v>
      </c>
      <c r="AJ2072" s="2">
        <f t="shared" ref="AJ2072" si="12008">X2072*AE2069+Z2072*AE2072-Y2072*AF2069-AA2072*AF2072</f>
        <v>-117.93321877678153</v>
      </c>
      <c r="AK2072" s="8">
        <f t="shared" ref="AK2072" si="12009">(X2072*AF2069+Y2072*AE2069+Z2072*AF2072+AA2072*AE2072)</f>
        <v>0</v>
      </c>
      <c r="AM2072" s="20">
        <f t="shared" ref="AM2072" si="12010">1/$AN$9</f>
        <v>1</v>
      </c>
      <c r="AN2072" s="27">
        <v>0</v>
      </c>
      <c r="AO2072" s="21">
        <v>1</v>
      </c>
      <c r="AP2072" s="26">
        <v>0</v>
      </c>
      <c r="AR2072" s="1">
        <f t="shared" ref="AR2072" si="12011">AH2072*AM2069+AJ2072*AM2072-AI2072*AN2069-AK2072*AN2072</f>
        <v>-117.93321877678153</v>
      </c>
      <c r="AS2072" s="9">
        <f t="shared" ref="AS2072" si="12012">(AH2072*AN2069+AI2072*AM2069+AJ2072*AN2072+AK2072*AM2072)</f>
        <v>25.209154805553297</v>
      </c>
      <c r="AT2072" s="2">
        <f t="shared" ref="AT2072" si="12013">AH2072*AO2069+AJ2072*AO2072-AI2072*AP2069-AK2072*AP2072</f>
        <v>-117.93321877678153</v>
      </c>
      <c r="AU2072" s="8">
        <f t="shared" ref="AU2072" si="12014">(AH2072*AP2069+AI2072*AO2069+AJ2072*AP2072+AK2072*AO2072)</f>
        <v>0</v>
      </c>
      <c r="AW2072" s="49">
        <f t="shared" ref="AW2072" si="12015">(180/PI())*ATAN(-1*(AS2069/AR2069))</f>
        <v>-77.952592145313929</v>
      </c>
      <c r="AY2072" s="140">
        <f t="shared" ref="AY2072" si="12016">20*LOG(((1-(10^(AW2069/20)^2)*(1-((1-AY2069)/(1+AY2069))^2))^0.5))</f>
        <v>-6.6289152048601429E-4</v>
      </c>
      <c r="AZ2072" s="13"/>
      <c r="BA2072" s="36"/>
      <c r="BB2072" s="36"/>
      <c r="BC2072" s="36"/>
      <c r="BD2072" s="36"/>
    </row>
    <row r="2073" spans="2:56" ht="18.600000000000001" customHeight="1">
      <c r="AY2073" s="37"/>
    </row>
    <row r="2074" spans="2:56" ht="18.600000000000001" customHeight="1" thickBot="1">
      <c r="D2074" s="22" t="s">
        <v>60</v>
      </c>
      <c r="E2074" s="22"/>
      <c r="F2074" s="22"/>
      <c r="G2074" s="22"/>
      <c r="H2074" s="22"/>
      <c r="I2074" s="22" t="s">
        <v>61</v>
      </c>
      <c r="J2074" s="22"/>
      <c r="K2074" s="22"/>
      <c r="L2074" s="22"/>
      <c r="M2074" s="23"/>
      <c r="N2074" s="23"/>
      <c r="O2074" s="28" t="s">
        <v>62</v>
      </c>
      <c r="P2074" s="23"/>
      <c r="Q2074" s="23"/>
      <c r="R2074" s="23"/>
      <c r="S2074" s="22"/>
      <c r="T2074" s="22" t="s">
        <v>63</v>
      </c>
      <c r="U2074" s="23"/>
      <c r="V2074" s="23"/>
      <c r="W2074" s="23"/>
      <c r="X2074" s="23"/>
      <c r="Y2074" s="28" t="s">
        <v>64</v>
      </c>
      <c r="Z2074" s="23"/>
      <c r="AA2074" s="23"/>
      <c r="AB2074" s="23"/>
      <c r="AC2074" s="28" t="s">
        <v>65</v>
      </c>
      <c r="AD2074" s="22"/>
      <c r="AE2074" s="22"/>
      <c r="AF2074" s="22"/>
      <c r="AG2074" s="22"/>
      <c r="AH2074" s="23"/>
      <c r="AI2074" s="28" t="s">
        <v>66</v>
      </c>
      <c r="AJ2074" s="23"/>
      <c r="AK2074" s="23"/>
      <c r="AL2074" s="22"/>
      <c r="AM2074" s="28" t="s">
        <v>67</v>
      </c>
      <c r="AN2074" s="22"/>
      <c r="AO2074" s="23"/>
      <c r="AP2074" s="23"/>
      <c r="AQ2074" s="23"/>
      <c r="AR2074" s="23"/>
      <c r="AS2074" s="28" t="s">
        <v>68</v>
      </c>
      <c r="AT2074" s="23"/>
      <c r="AU2074" s="23"/>
    </row>
    <row r="2075" spans="2:56" ht="18.600000000000001" customHeight="1" thickBot="1">
      <c r="B2075" s="11"/>
      <c r="D2075" s="212" t="s">
        <v>69</v>
      </c>
      <c r="E2075" s="213"/>
      <c r="F2075" s="214" t="s">
        <v>70</v>
      </c>
      <c r="G2075" s="215"/>
      <c r="H2075" s="207"/>
      <c r="I2075" s="212" t="s">
        <v>71</v>
      </c>
      <c r="J2075" s="213"/>
      <c r="K2075" s="214" t="s">
        <v>72</v>
      </c>
      <c r="L2075" s="215"/>
      <c r="M2075" s="23"/>
      <c r="N2075" s="208" t="s">
        <v>73</v>
      </c>
      <c r="O2075" s="209"/>
      <c r="P2075" s="210" t="s">
        <v>74</v>
      </c>
      <c r="Q2075" s="211"/>
      <c r="R2075" s="23"/>
      <c r="S2075" s="212" t="s">
        <v>75</v>
      </c>
      <c r="T2075" s="213"/>
      <c r="U2075" s="214" t="s">
        <v>76</v>
      </c>
      <c r="V2075" s="215"/>
      <c r="W2075" s="22"/>
      <c r="X2075" s="208" t="s">
        <v>77</v>
      </c>
      <c r="Y2075" s="209"/>
      <c r="Z2075" s="210" t="s">
        <v>78</v>
      </c>
      <c r="AA2075" s="211"/>
      <c r="AB2075" s="22"/>
      <c r="AC2075" s="212" t="s">
        <v>79</v>
      </c>
      <c r="AD2075" s="213"/>
      <c r="AE2075" s="214" t="s">
        <v>80</v>
      </c>
      <c r="AF2075" s="215"/>
      <c r="AG2075" s="22"/>
      <c r="AH2075" s="208" t="s">
        <v>81</v>
      </c>
      <c r="AI2075" s="209"/>
      <c r="AJ2075" s="210" t="s">
        <v>82</v>
      </c>
      <c r="AK2075" s="211"/>
      <c r="AL2075" s="22"/>
      <c r="AM2075" s="212" t="s">
        <v>83</v>
      </c>
      <c r="AN2075" s="213"/>
      <c r="AO2075" s="214" t="s">
        <v>84</v>
      </c>
      <c r="AP2075" s="215"/>
      <c r="AQ2075" s="23"/>
      <c r="AR2075" s="208" t="s">
        <v>85</v>
      </c>
      <c r="AS2075" s="209"/>
      <c r="AT2075" s="210" t="s">
        <v>86</v>
      </c>
      <c r="AU2075" s="211"/>
      <c r="AW2075" s="29" t="s">
        <v>4</v>
      </c>
      <c r="AY2075" s="136" t="s">
        <v>46</v>
      </c>
      <c r="AZ2075" s="13"/>
      <c r="BA2075" s="36"/>
      <c r="BB2075" s="36"/>
      <c r="BC2075" s="36"/>
      <c r="BD2075" s="36"/>
    </row>
    <row r="2076" spans="2:56" ht="18.600000000000001" customHeight="1" thickTop="1" thickBot="1">
      <c r="B2076" s="40">
        <v>5.94</v>
      </c>
      <c r="D2076" s="1">
        <v>1</v>
      </c>
      <c r="E2076" s="7">
        <v>0</v>
      </c>
      <c r="F2076" s="2">
        <v>0</v>
      </c>
      <c r="G2076" s="8">
        <v>0</v>
      </c>
      <c r="I2076" s="1">
        <v>1</v>
      </c>
      <c r="J2076" s="9">
        <v>0</v>
      </c>
      <c r="K2076" s="2">
        <v>0</v>
      </c>
      <c r="L2076" s="9">
        <f t="shared" ref="L2076" si="12017">IF(0=(1-$J$9*$K$9*$B2076^2),10^14,$B2076*$K$9/(1-$J$9*$K$9*$B2076^2))</f>
        <v>-0.60934683499820597</v>
      </c>
      <c r="N2076" s="1">
        <f t="shared" ref="N2076" si="12018">D2076*I2076+F2076*I2079-E2076*J2076-G2076*J2079</f>
        <v>1</v>
      </c>
      <c r="O2076" s="9">
        <f t="shared" ref="O2076" si="12019">(D2076*J2076+E2076*I2076+F2076*J2079+G2076*I2079)</f>
        <v>0</v>
      </c>
      <c r="P2076" s="2">
        <f t="shared" ref="P2076" si="12020">D2076*K2076+F2076*K2079-E2076*L2076-G2076*L2079</f>
        <v>0</v>
      </c>
      <c r="Q2076" s="8">
        <f t="shared" ref="Q2076" si="12021">(D2076*L2076+E2076*K2076+F2076*L2079+G2076*K2079)</f>
        <v>-0.60934683499820597</v>
      </c>
      <c r="S2076" s="1">
        <v>1</v>
      </c>
      <c r="T2076" s="7">
        <v>0</v>
      </c>
      <c r="U2076" s="2">
        <v>0</v>
      </c>
      <c r="V2076" s="8">
        <v>0</v>
      </c>
      <c r="X2076" s="1">
        <f t="shared" ref="X2076" si="12022">N2076*S2076+P2076*S2079-O2076*T2076-Q2076*T2079</f>
        <v>5.377049582524184</v>
      </c>
      <c r="Y2076" s="9">
        <f t="shared" ref="Y2076" si="12023">(N2076*T2076+O2076*S2076+P2076*T2079+Q2076*S2079)</f>
        <v>0</v>
      </c>
      <c r="Z2076" s="2">
        <f t="shared" ref="Z2076" si="12024">N2076*U2076+P2076*U2079-O2076*V2076-Q2076*V2079</f>
        <v>0</v>
      </c>
      <c r="AA2076" s="8">
        <f t="shared" ref="AA2076" si="12025">(N2076*V2076+O2076*U2076+P2076*V2079+Q2076*U2079)</f>
        <v>-0.60934683499820597</v>
      </c>
      <c r="AB2076" s="22"/>
      <c r="AC2076" s="1">
        <v>1</v>
      </c>
      <c r="AD2076" s="9">
        <v>0</v>
      </c>
      <c r="AE2076" s="2">
        <v>0</v>
      </c>
      <c r="AF2076" s="9">
        <f t="shared" ref="AF2076" si="12026">$B2076*$AE$9</f>
        <v>4.8154986000000006</v>
      </c>
      <c r="AH2076" s="1">
        <f t="shared" ref="AH2076" si="12027">X2076*AC2076+Z2076*AC2079-Y2076*AD2076-AA2076*AD2079</f>
        <v>5.377049582524184</v>
      </c>
      <c r="AI2076" s="9">
        <f t="shared" ref="AI2076" si="12028">(X2076*AD2076+Y2076*AC2076+Z2076*AD2079+AA2076*AC2079)</f>
        <v>0</v>
      </c>
      <c r="AJ2076" s="2">
        <f t="shared" ref="AJ2076" si="12029">X2076*AE2076+Z2076*AE2079-Y2076*AF2076-AA2076*AF2079</f>
        <v>0</v>
      </c>
      <c r="AK2076" s="8">
        <f t="shared" ref="AK2076" si="12030">(X2076*AF2076+Y2076*AE2076+Z2076*AF2079+AA2076*AE2079)</f>
        <v>25.283827901777588</v>
      </c>
      <c r="AM2076" s="18">
        <v>1</v>
      </c>
      <c r="AN2076" s="25">
        <v>0</v>
      </c>
      <c r="AO2076" s="14">
        <v>0</v>
      </c>
      <c r="AP2076" s="24">
        <v>0</v>
      </c>
      <c r="AR2076" s="1">
        <f t="shared" ref="AR2076" si="12031">AH2076*AM2076+AJ2076*AM2079-AI2076*AN2076-AK2076*AN2079</f>
        <v>5.377049582524184</v>
      </c>
      <c r="AS2076" s="9">
        <f t="shared" ref="AS2076" si="12032">(AH2076*AN2076+AI2076*AM2076+AJ2076*AN2079+AK2076*AM2079)</f>
        <v>25.283827901777588</v>
      </c>
      <c r="AT2076" s="2">
        <f t="shared" ref="AT2076" si="12033">AH2076*AO2076+AJ2076*AO2079-AI2076*AP2076-AK2076*AP2079</f>
        <v>0</v>
      </c>
      <c r="AU2076" s="8">
        <f t="shared" ref="AU2076" si="12034">(AH2076*AP2076+AI2076*AO2076+AJ2076*AP2079+AK2076*AO2079)</f>
        <v>25.283827901777588</v>
      </c>
      <c r="AW2076" s="30">
        <f t="shared" ref="AW2076" si="12035">20*LOG(((1+$AN$9)/$AN$9)/((AR2076+AR2079)^2+(AS2076+AS2079)^2)^0.5)</f>
        <v>-35.854530953417765</v>
      </c>
      <c r="AY2076" s="137">
        <f t="shared" ref="AY2076" si="12036">((AR2076^2+AS2076^2)^0.5)/((AR2079^2+AS2079^2)^0.5)</f>
        <v>0.21298723471388592</v>
      </c>
      <c r="AZ2076" s="13"/>
      <c r="BA2076" s="36"/>
      <c r="BB2076" s="36"/>
      <c r="BC2076" s="36"/>
      <c r="BD2076" s="36"/>
    </row>
    <row r="2077" spans="2:56" ht="18.600000000000001" customHeight="1" thickBot="1">
      <c r="D2077" s="3"/>
      <c r="G2077" s="4"/>
      <c r="I2077" s="3"/>
      <c r="L2077" s="4"/>
      <c r="N2077" s="3"/>
      <c r="Q2077" s="4"/>
      <c r="S2077" s="3"/>
      <c r="V2077" s="4"/>
      <c r="X2077" s="3"/>
      <c r="AA2077" s="4"/>
      <c r="AC2077" s="3"/>
      <c r="AF2077" s="4"/>
      <c r="AH2077" s="3"/>
      <c r="AK2077" s="4"/>
      <c r="AM2077" s="18"/>
      <c r="AN2077" s="14"/>
      <c r="AO2077" s="14"/>
      <c r="AP2077" s="19"/>
      <c r="AR2077" s="3"/>
      <c r="AU2077" s="4"/>
      <c r="AY2077" s="138"/>
      <c r="AZ2077" s="13"/>
      <c r="BA2077" s="36"/>
      <c r="BB2077" s="36"/>
      <c r="BC2077" s="36"/>
      <c r="BD2077" s="36"/>
    </row>
    <row r="2078" spans="2:56" ht="18.600000000000001" customHeight="1" thickBot="1">
      <c r="D2078" s="216" t="s">
        <v>87</v>
      </c>
      <c r="E2078" s="217"/>
      <c r="F2078" s="218" t="s">
        <v>88</v>
      </c>
      <c r="G2078" s="219"/>
      <c r="H2078" s="207"/>
      <c r="I2078" s="216" t="s">
        <v>89</v>
      </c>
      <c r="J2078" s="217"/>
      <c r="K2078" s="218" t="s">
        <v>90</v>
      </c>
      <c r="L2078" s="219"/>
      <c r="N2078" s="208" t="s">
        <v>7</v>
      </c>
      <c r="O2078" s="209"/>
      <c r="P2078" s="210" t="s">
        <v>8</v>
      </c>
      <c r="Q2078" s="211"/>
      <c r="S2078" s="216" t="s">
        <v>91</v>
      </c>
      <c r="T2078" s="217"/>
      <c r="U2078" s="218" t="s">
        <v>92</v>
      </c>
      <c r="V2078" s="219"/>
      <c r="W2078" s="22"/>
      <c r="X2078" s="208" t="s">
        <v>93</v>
      </c>
      <c r="Y2078" s="209"/>
      <c r="Z2078" s="210" t="s">
        <v>94</v>
      </c>
      <c r="AA2078" s="211"/>
      <c r="AB2078" s="22"/>
      <c r="AC2078" s="216" t="s">
        <v>3</v>
      </c>
      <c r="AD2078" s="217"/>
      <c r="AE2078" s="218" t="s">
        <v>2</v>
      </c>
      <c r="AF2078" s="219"/>
      <c r="AG2078" s="22"/>
      <c r="AH2078" s="208" t="s">
        <v>95</v>
      </c>
      <c r="AI2078" s="209"/>
      <c r="AJ2078" s="210" t="s">
        <v>96</v>
      </c>
      <c r="AK2078" s="211"/>
      <c r="AL2078" s="22"/>
      <c r="AM2078" s="216" t="s">
        <v>97</v>
      </c>
      <c r="AN2078" s="217"/>
      <c r="AO2078" s="218" t="s">
        <v>98</v>
      </c>
      <c r="AP2078" s="219"/>
      <c r="AR2078" s="208" t="s">
        <v>99</v>
      </c>
      <c r="AS2078" s="209"/>
      <c r="AT2078" s="210" t="s">
        <v>100</v>
      </c>
      <c r="AU2078" s="211"/>
      <c r="AW2078" s="48" t="s">
        <v>10</v>
      </c>
      <c r="AY2078" s="139" t="s">
        <v>47</v>
      </c>
      <c r="AZ2078" s="13"/>
      <c r="BA2078" s="36"/>
      <c r="BB2078" s="36"/>
      <c r="BC2078" s="36"/>
      <c r="BD2078" s="36"/>
    </row>
    <row r="2079" spans="2:56" ht="18.600000000000001" customHeight="1" thickTop="1" thickBot="1">
      <c r="D2079" s="1">
        <v>0</v>
      </c>
      <c r="E2079" s="8">
        <f t="shared" ref="E2079" si="12037">$E$9*$B2076</f>
        <v>3.3662574000000003</v>
      </c>
      <c r="F2079" s="2">
        <v>1</v>
      </c>
      <c r="G2079" s="8">
        <v>0</v>
      </c>
      <c r="I2079" s="1">
        <v>0</v>
      </c>
      <c r="J2079" s="9">
        <v>0</v>
      </c>
      <c r="K2079" s="2">
        <v>1</v>
      </c>
      <c r="L2079" s="8">
        <v>0</v>
      </c>
      <c r="N2079" s="1">
        <f t="shared" ref="N2079" si="12038">D2079*I2076+F2079*I2079-E2079*J2076-G2079*J2079</f>
        <v>0</v>
      </c>
      <c r="O2079" s="9">
        <f t="shared" ref="O2079" si="12039">(D2079*J2076+E2079*I2076+F2079*J2079+G2079*I2079)</f>
        <v>3.3662574000000003</v>
      </c>
      <c r="P2079" s="2">
        <f t="shared" ref="P2079" si="12040">D2079*K2076+F2079*K2079-E2079*L2076-G2079*L2079</f>
        <v>3.0512182924792901</v>
      </c>
      <c r="Q2079" s="8">
        <f t="shared" ref="Q2079" si="12041">(D2079*L2076+E2079*K2076+F2079*L2079+G2079*K2079)</f>
        <v>0</v>
      </c>
      <c r="S2079" s="1">
        <v>0</v>
      </c>
      <c r="T2079" s="8">
        <f t="shared" ref="T2079" si="12042">$T$9*$B2076</f>
        <v>7.1831826000000003</v>
      </c>
      <c r="U2079" s="2">
        <v>1</v>
      </c>
      <c r="V2079" s="8">
        <v>0</v>
      </c>
      <c r="X2079" s="1">
        <f t="shared" ref="X2079" si="12043">N2079*S2076+P2079*S2079-O2079*T2076-Q2079*T2079</f>
        <v>0</v>
      </c>
      <c r="Y2079" s="9">
        <f t="shared" ref="Y2079" si="12044">(N2079*T2076+O2079*S2076+P2079*T2079+Q2079*S2079)</f>
        <v>25.28371554733895</v>
      </c>
      <c r="Z2079" s="2">
        <f t="shared" ref="Z2079" si="12045">N2079*U2076+P2079*U2079-O2079*V2076-Q2079*V2079</f>
        <v>3.0512182924792901</v>
      </c>
      <c r="AA2079" s="8">
        <f t="shared" ref="AA2079" si="12046">(N2079*V2076+O2079*U2076+P2079*V2079+Q2079*U2079)</f>
        <v>0</v>
      </c>
      <c r="AB2079" s="22"/>
      <c r="AC2079" s="1">
        <v>0</v>
      </c>
      <c r="AD2079" s="9">
        <v>0</v>
      </c>
      <c r="AE2079" s="2">
        <v>1</v>
      </c>
      <c r="AF2079" s="8">
        <v>0</v>
      </c>
      <c r="AH2079" s="1">
        <f t="shared" ref="AH2079" si="12047">X2079*AC2076+Z2079*AC2079-Y2079*AD2076-AA2079*AD2079</f>
        <v>0</v>
      </c>
      <c r="AI2079" s="9">
        <f t="shared" ref="AI2079" si="12048">(X2079*AD2076+Y2079*AC2076+Z2079*AD2079+AA2079*AC2079)</f>
        <v>25.28371554733895</v>
      </c>
      <c r="AJ2079" s="2">
        <f t="shared" ref="AJ2079" si="12049">X2079*AE2076+Z2079*AE2079-Y2079*AF2076-AA2079*AF2079</f>
        <v>-118.70247852852967</v>
      </c>
      <c r="AK2079" s="8">
        <f t="shared" ref="AK2079" si="12050">(X2079*AF2076+Y2079*AE2076+Z2079*AF2079+AA2079*AE2079)</f>
        <v>0</v>
      </c>
      <c r="AM2079" s="20">
        <f t="shared" ref="AM2079" si="12051">1/$AN$9</f>
        <v>1</v>
      </c>
      <c r="AN2079" s="27">
        <v>0</v>
      </c>
      <c r="AO2079" s="21">
        <v>1</v>
      </c>
      <c r="AP2079" s="26">
        <v>0</v>
      </c>
      <c r="AR2079" s="1">
        <f t="shared" ref="AR2079" si="12052">AH2079*AM2076+AJ2079*AM2079-AI2079*AN2076-AK2079*AN2079</f>
        <v>-118.70247852852967</v>
      </c>
      <c r="AS2079" s="9">
        <f t="shared" ref="AS2079" si="12053">(AH2079*AN2076+AI2079*AM2076+AJ2079*AN2079+AK2079*AM2079)</f>
        <v>25.28371554733895</v>
      </c>
      <c r="AT2079" s="2">
        <f t="shared" ref="AT2079" si="12054">AH2079*AO2076+AJ2079*AO2079-AI2079*AP2076-AK2079*AP2079</f>
        <v>-118.70247852852967</v>
      </c>
      <c r="AU2079" s="8">
        <f t="shared" ref="AU2079" si="12055">(AH2079*AP2076+AI2079*AO2076+AJ2079*AP2079+AK2079*AO2079)</f>
        <v>0</v>
      </c>
      <c r="AW2079" s="49">
        <f t="shared" ref="AW2079" si="12056">(180/PI())*ATAN(-1*(AS2076/AR2076))</f>
        <v>-77.993916193201557</v>
      </c>
      <c r="AY2079" s="140">
        <f t="shared" ref="AY2079" si="12057">20*LOG(((1-(10^(AW2076/20)^2)*(1-((1-AY2076)/(1+AY2076))^2))^0.5))</f>
        <v>-6.5322828624597153E-4</v>
      </c>
      <c r="AZ2079" s="13"/>
      <c r="BA2079" s="36"/>
      <c r="BB2079" s="36"/>
      <c r="BC2079" s="36"/>
      <c r="BD2079" s="36"/>
    </row>
    <row r="2080" spans="2:56" ht="18.600000000000001" customHeight="1">
      <c r="AY2080" s="37"/>
    </row>
    <row r="2081" spans="2:56" ht="18.600000000000001" customHeight="1" thickBot="1">
      <c r="D2081" s="22" t="s">
        <v>60</v>
      </c>
      <c r="E2081" s="22"/>
      <c r="F2081" s="22"/>
      <c r="G2081" s="22"/>
      <c r="H2081" s="22"/>
      <c r="I2081" s="22" t="s">
        <v>61</v>
      </c>
      <c r="J2081" s="22"/>
      <c r="K2081" s="22"/>
      <c r="L2081" s="22"/>
      <c r="M2081" s="23"/>
      <c r="N2081" s="23"/>
      <c r="O2081" s="28" t="s">
        <v>62</v>
      </c>
      <c r="P2081" s="23"/>
      <c r="Q2081" s="23"/>
      <c r="R2081" s="23"/>
      <c r="S2081" s="22"/>
      <c r="T2081" s="22" t="s">
        <v>63</v>
      </c>
      <c r="U2081" s="23"/>
      <c r="V2081" s="23"/>
      <c r="W2081" s="23"/>
      <c r="X2081" s="23"/>
      <c r="Y2081" s="28" t="s">
        <v>64</v>
      </c>
      <c r="Z2081" s="23"/>
      <c r="AA2081" s="23"/>
      <c r="AB2081" s="23"/>
      <c r="AC2081" s="28" t="s">
        <v>65</v>
      </c>
      <c r="AD2081" s="22"/>
      <c r="AE2081" s="22"/>
      <c r="AF2081" s="22"/>
      <c r="AG2081" s="22"/>
      <c r="AH2081" s="23"/>
      <c r="AI2081" s="28" t="s">
        <v>66</v>
      </c>
      <c r="AJ2081" s="23"/>
      <c r="AK2081" s="23"/>
      <c r="AL2081" s="22"/>
      <c r="AM2081" s="28" t="s">
        <v>67</v>
      </c>
      <c r="AN2081" s="22"/>
      <c r="AO2081" s="23"/>
      <c r="AP2081" s="23"/>
      <c r="AQ2081" s="23"/>
      <c r="AR2081" s="23"/>
      <c r="AS2081" s="28" t="s">
        <v>68</v>
      </c>
      <c r="AT2081" s="23"/>
      <c r="AU2081" s="23"/>
    </row>
    <row r="2082" spans="2:56" ht="18.600000000000001" customHeight="1" thickBot="1">
      <c r="B2082" s="11"/>
      <c r="D2082" s="212" t="s">
        <v>69</v>
      </c>
      <c r="E2082" s="213"/>
      <c r="F2082" s="214" t="s">
        <v>70</v>
      </c>
      <c r="G2082" s="215"/>
      <c r="H2082" s="207"/>
      <c r="I2082" s="212" t="s">
        <v>71</v>
      </c>
      <c r="J2082" s="213"/>
      <c r="K2082" s="214" t="s">
        <v>72</v>
      </c>
      <c r="L2082" s="215"/>
      <c r="M2082" s="23"/>
      <c r="N2082" s="208" t="s">
        <v>73</v>
      </c>
      <c r="O2082" s="209"/>
      <c r="P2082" s="210" t="s">
        <v>74</v>
      </c>
      <c r="Q2082" s="211"/>
      <c r="R2082" s="23"/>
      <c r="S2082" s="212" t="s">
        <v>75</v>
      </c>
      <c r="T2082" s="213"/>
      <c r="U2082" s="214" t="s">
        <v>76</v>
      </c>
      <c r="V2082" s="215"/>
      <c r="W2082" s="22"/>
      <c r="X2082" s="208" t="s">
        <v>77</v>
      </c>
      <c r="Y2082" s="209"/>
      <c r="Z2082" s="210" t="s">
        <v>78</v>
      </c>
      <c r="AA2082" s="211"/>
      <c r="AB2082" s="22"/>
      <c r="AC2082" s="212" t="s">
        <v>79</v>
      </c>
      <c r="AD2082" s="213"/>
      <c r="AE2082" s="214" t="s">
        <v>80</v>
      </c>
      <c r="AF2082" s="215"/>
      <c r="AG2082" s="22"/>
      <c r="AH2082" s="208" t="s">
        <v>81</v>
      </c>
      <c r="AI2082" s="209"/>
      <c r="AJ2082" s="210" t="s">
        <v>82</v>
      </c>
      <c r="AK2082" s="211"/>
      <c r="AL2082" s="22"/>
      <c r="AM2082" s="212" t="s">
        <v>83</v>
      </c>
      <c r="AN2082" s="213"/>
      <c r="AO2082" s="214" t="s">
        <v>84</v>
      </c>
      <c r="AP2082" s="215"/>
      <c r="AQ2082" s="23"/>
      <c r="AR2082" s="208" t="s">
        <v>85</v>
      </c>
      <c r="AS2082" s="209"/>
      <c r="AT2082" s="210" t="s">
        <v>86</v>
      </c>
      <c r="AU2082" s="211"/>
      <c r="AW2082" s="29" t="s">
        <v>4</v>
      </c>
      <c r="AY2082" s="136" t="s">
        <v>46</v>
      </c>
      <c r="AZ2082" s="13"/>
      <c r="BA2082" s="36"/>
      <c r="BB2082" s="36"/>
      <c r="BC2082" s="36"/>
      <c r="BD2082" s="36"/>
    </row>
    <row r="2083" spans="2:56" ht="18.600000000000001" customHeight="1" thickTop="1" thickBot="1">
      <c r="B2083" s="40">
        <v>5.96</v>
      </c>
      <c r="D2083" s="1">
        <v>1</v>
      </c>
      <c r="E2083" s="7">
        <v>0</v>
      </c>
      <c r="F2083" s="2">
        <v>0</v>
      </c>
      <c r="G2083" s="8">
        <v>0</v>
      </c>
      <c r="I2083" s="1">
        <v>1</v>
      </c>
      <c r="J2083" s="9">
        <v>0</v>
      </c>
      <c r="K2083" s="2">
        <v>0</v>
      </c>
      <c r="L2083" s="9">
        <f t="shared" ref="L2083" si="12058">IF(0=(1-$J$9*$K$9*$B2083^2),10^14,$B2083*$K$9/(1-$J$9*$K$9*$B2083^2))</f>
        <v>-0.60686993989028915</v>
      </c>
      <c r="N2083" s="1">
        <f t="shared" ref="N2083" si="12059">D2083*I2083+F2083*I2086-E2083*J2083-G2083*J2086</f>
        <v>1</v>
      </c>
      <c r="O2083" s="9">
        <f t="shared" ref="O2083" si="12060">(D2083*J2083+E2083*I2083+F2083*J2086+G2083*I2086)</f>
        <v>0</v>
      </c>
      <c r="P2083" s="2">
        <f t="shared" ref="P2083" si="12061">D2083*K2083+F2083*K2086-E2083*L2083-G2083*L2086</f>
        <v>0</v>
      </c>
      <c r="Q2083" s="8">
        <f t="shared" ref="Q2083" si="12062">(D2083*L2083+E2083*K2083+F2083*L2086+G2083*K2086)</f>
        <v>-0.60686993989028915</v>
      </c>
      <c r="S2083" s="1">
        <v>1</v>
      </c>
      <c r="T2083" s="7">
        <v>0</v>
      </c>
      <c r="U2083" s="2">
        <v>0</v>
      </c>
      <c r="V2083" s="8">
        <v>0</v>
      </c>
      <c r="X2083" s="1">
        <f t="shared" ref="X2083" si="12063">N2083*S2083+P2083*S2086-O2083*T2083-Q2083*T2086</f>
        <v>5.3739352276751697</v>
      </c>
      <c r="Y2083" s="9">
        <f t="shared" ref="Y2083" si="12064">(N2083*T2083+O2083*S2083+P2083*T2086+Q2083*S2086)</f>
        <v>0</v>
      </c>
      <c r="Z2083" s="2">
        <f t="shared" ref="Z2083" si="12065">N2083*U2083+P2083*U2086-O2083*V2083-Q2083*V2086</f>
        <v>0</v>
      </c>
      <c r="AA2083" s="8">
        <f t="shared" ref="AA2083" si="12066">(N2083*V2083+O2083*U2083+P2083*V2086+Q2083*U2086)</f>
        <v>-0.60686993989028915</v>
      </c>
      <c r="AB2083" s="22"/>
      <c r="AC2083" s="1">
        <v>1</v>
      </c>
      <c r="AD2083" s="9">
        <v>0</v>
      </c>
      <c r="AE2083" s="2">
        <v>0</v>
      </c>
      <c r="AF2083" s="9">
        <f t="shared" ref="AF2083" si="12067">$B2083*$AE$9</f>
        <v>4.8317123999999998</v>
      </c>
      <c r="AH2083" s="1">
        <f t="shared" ref="AH2083" si="12068">X2083*AC2083+Z2083*AC2086-Y2083*AD2083-AA2083*AD2086</f>
        <v>5.3739352276751697</v>
      </c>
      <c r="AI2083" s="9">
        <f t="shared" ref="AI2083" si="12069">(X2083*AD2083+Y2083*AC2083+Z2083*AD2086+AA2083*AC2086)</f>
        <v>0</v>
      </c>
      <c r="AJ2083" s="2">
        <f t="shared" ref="AJ2083" si="12070">X2083*AE2083+Z2083*AE2086-Y2083*AF2083-AA2083*AF2086</f>
        <v>0</v>
      </c>
      <c r="AK2083" s="8">
        <f t="shared" ref="AK2083" si="12071">(X2083*AF2083+Y2083*AE2083+Z2083*AF2086+AA2083*AE2086)</f>
        <v>25.358439536464651</v>
      </c>
      <c r="AM2083" s="18">
        <v>1</v>
      </c>
      <c r="AN2083" s="25">
        <v>0</v>
      </c>
      <c r="AO2083" s="14">
        <v>0</v>
      </c>
      <c r="AP2083" s="24">
        <v>0</v>
      </c>
      <c r="AR2083" s="1">
        <f t="shared" ref="AR2083" si="12072">AH2083*AM2083+AJ2083*AM2086-AI2083*AN2083-AK2083*AN2086</f>
        <v>5.3739352276751697</v>
      </c>
      <c r="AS2083" s="9">
        <f t="shared" ref="AS2083" si="12073">(AH2083*AN2083+AI2083*AM2083+AJ2083*AN2086+AK2083*AM2086)</f>
        <v>25.358439536464651</v>
      </c>
      <c r="AT2083" s="2">
        <f t="shared" ref="AT2083" si="12074">AH2083*AO2083+AJ2083*AO2086-AI2083*AP2083-AK2083*AP2086</f>
        <v>0</v>
      </c>
      <c r="AU2083" s="8">
        <f t="shared" ref="AU2083" si="12075">(AH2083*AP2083+AI2083*AO2083+AJ2083*AP2086+AK2083*AO2086)</f>
        <v>25.358439536464651</v>
      </c>
      <c r="AW2083" s="30">
        <f t="shared" ref="AW2083" si="12076">20*LOG(((1+$AN$9)/$AN$9)/((AR2083+AR2086)^2+(AS2083+AS2086)^2)^0.5)</f>
        <v>-35.908168416121143</v>
      </c>
      <c r="AY2083" s="137">
        <f t="shared" ref="AY2083" si="12077">((AR2083^2+AS2083^2)^0.5)/((AR2086^2+AS2086^2)^0.5)</f>
        <v>0.21223579555360972</v>
      </c>
      <c r="AZ2083" s="13"/>
      <c r="BA2083" s="36"/>
      <c r="BB2083" s="36"/>
      <c r="BC2083" s="36"/>
      <c r="BD2083" s="36"/>
    </row>
    <row r="2084" spans="2:56" ht="18.600000000000001" customHeight="1" thickBot="1">
      <c r="D2084" s="3"/>
      <c r="G2084" s="4"/>
      <c r="I2084" s="3"/>
      <c r="L2084" s="4"/>
      <c r="N2084" s="3"/>
      <c r="Q2084" s="4"/>
      <c r="S2084" s="3"/>
      <c r="V2084" s="4"/>
      <c r="X2084" s="3"/>
      <c r="AA2084" s="4"/>
      <c r="AC2084" s="3"/>
      <c r="AF2084" s="4"/>
      <c r="AH2084" s="3"/>
      <c r="AK2084" s="4"/>
      <c r="AM2084" s="18"/>
      <c r="AN2084" s="14"/>
      <c r="AO2084" s="14"/>
      <c r="AP2084" s="19"/>
      <c r="AR2084" s="3"/>
      <c r="AU2084" s="4"/>
      <c r="AY2084" s="138"/>
      <c r="AZ2084" s="13"/>
      <c r="BA2084" s="36"/>
      <c r="BB2084" s="36"/>
      <c r="BC2084" s="36"/>
      <c r="BD2084" s="36"/>
    </row>
    <row r="2085" spans="2:56" ht="18.600000000000001" customHeight="1" thickBot="1">
      <c r="D2085" s="216" t="s">
        <v>87</v>
      </c>
      <c r="E2085" s="217"/>
      <c r="F2085" s="218" t="s">
        <v>88</v>
      </c>
      <c r="G2085" s="219"/>
      <c r="H2085" s="207"/>
      <c r="I2085" s="216" t="s">
        <v>89</v>
      </c>
      <c r="J2085" s="217"/>
      <c r="K2085" s="218" t="s">
        <v>90</v>
      </c>
      <c r="L2085" s="219"/>
      <c r="N2085" s="208" t="s">
        <v>7</v>
      </c>
      <c r="O2085" s="209"/>
      <c r="P2085" s="210" t="s">
        <v>8</v>
      </c>
      <c r="Q2085" s="211"/>
      <c r="S2085" s="216" t="s">
        <v>91</v>
      </c>
      <c r="T2085" s="217"/>
      <c r="U2085" s="218" t="s">
        <v>92</v>
      </c>
      <c r="V2085" s="219"/>
      <c r="W2085" s="22"/>
      <c r="X2085" s="208" t="s">
        <v>93</v>
      </c>
      <c r="Y2085" s="209"/>
      <c r="Z2085" s="210" t="s">
        <v>94</v>
      </c>
      <c r="AA2085" s="211"/>
      <c r="AB2085" s="22"/>
      <c r="AC2085" s="216" t="s">
        <v>3</v>
      </c>
      <c r="AD2085" s="217"/>
      <c r="AE2085" s="218" t="s">
        <v>2</v>
      </c>
      <c r="AF2085" s="219"/>
      <c r="AG2085" s="22"/>
      <c r="AH2085" s="208" t="s">
        <v>95</v>
      </c>
      <c r="AI2085" s="209"/>
      <c r="AJ2085" s="210" t="s">
        <v>96</v>
      </c>
      <c r="AK2085" s="211"/>
      <c r="AL2085" s="22"/>
      <c r="AM2085" s="216" t="s">
        <v>97</v>
      </c>
      <c r="AN2085" s="217"/>
      <c r="AO2085" s="218" t="s">
        <v>98</v>
      </c>
      <c r="AP2085" s="219"/>
      <c r="AR2085" s="208" t="s">
        <v>99</v>
      </c>
      <c r="AS2085" s="209"/>
      <c r="AT2085" s="210" t="s">
        <v>100</v>
      </c>
      <c r="AU2085" s="211"/>
      <c r="AW2085" s="48" t="s">
        <v>10</v>
      </c>
      <c r="AY2085" s="139" t="s">
        <v>47</v>
      </c>
      <c r="AZ2085" s="13"/>
      <c r="BA2085" s="36"/>
      <c r="BB2085" s="36"/>
      <c r="BC2085" s="36"/>
      <c r="BD2085" s="36"/>
    </row>
    <row r="2086" spans="2:56" ht="18.600000000000001" customHeight="1" thickTop="1" thickBot="1">
      <c r="D2086" s="1">
        <v>0</v>
      </c>
      <c r="E2086" s="8">
        <f t="shared" ref="E2086" si="12078">$E$9*$B2083</f>
        <v>3.3775916000000001</v>
      </c>
      <c r="F2086" s="2">
        <v>1</v>
      </c>
      <c r="G2086" s="8">
        <v>0</v>
      </c>
      <c r="I2086" s="1">
        <v>0</v>
      </c>
      <c r="J2086" s="9">
        <v>0</v>
      </c>
      <c r="K2086" s="2">
        <v>1</v>
      </c>
      <c r="L2086" s="8">
        <v>0</v>
      </c>
      <c r="N2086" s="1">
        <f t="shared" ref="N2086" si="12079">D2086*I2083+F2086*I2086-E2086*J2083-G2086*J2086</f>
        <v>0</v>
      </c>
      <c r="O2086" s="9">
        <f t="shared" ref="O2086" si="12080">(D2086*J2083+E2086*I2083+F2086*J2086+G2086*I2086)</f>
        <v>3.3775916000000001</v>
      </c>
      <c r="P2086" s="2">
        <f t="shared" ref="P2086" si="12081">D2086*K2083+F2086*K2086-E2086*L2083-G2086*L2086</f>
        <v>3.0497588112659457</v>
      </c>
      <c r="Q2086" s="8">
        <f t="shared" ref="Q2086" si="12082">(D2086*L2083+E2086*K2083+F2086*L2086+G2086*K2086)</f>
        <v>0</v>
      </c>
      <c r="S2086" s="1">
        <v>0</v>
      </c>
      <c r="T2086" s="8">
        <f t="shared" ref="T2086" si="12083">$T$9*$B2083</f>
        <v>7.2073684</v>
      </c>
      <c r="U2086" s="2">
        <v>1</v>
      </c>
      <c r="V2086" s="8">
        <v>0</v>
      </c>
      <c r="X2086" s="1">
        <f t="shared" ref="X2086" si="12084">N2086*S2083+P2086*S2086-O2086*T2083-Q2086*T2086</f>
        <v>0</v>
      </c>
      <c r="Y2086" s="9">
        <f t="shared" ref="Y2086" si="12085">(N2086*T2083+O2086*S2083+P2086*T2086+Q2086*S2086)</f>
        <v>25.358326883939739</v>
      </c>
      <c r="Z2086" s="2">
        <f t="shared" ref="Z2086" si="12086">N2086*U2083+P2086*U2086-O2086*V2083-Q2086*V2086</f>
        <v>3.0497588112659457</v>
      </c>
      <c r="AA2086" s="8">
        <f t="shared" ref="AA2086" si="12087">(N2086*V2083+O2086*U2083+P2086*V2086+Q2086*U2086)</f>
        <v>0</v>
      </c>
      <c r="AB2086" s="22"/>
      <c r="AC2086" s="1">
        <v>0</v>
      </c>
      <c r="AD2086" s="9">
        <v>0</v>
      </c>
      <c r="AE2086" s="2">
        <v>1</v>
      </c>
      <c r="AF2086" s="8">
        <v>0</v>
      </c>
      <c r="AH2086" s="1">
        <f t="shared" ref="AH2086" si="12088">X2086*AC2083+Z2086*AC2086-Y2086*AD2083-AA2086*AD2086</f>
        <v>0</v>
      </c>
      <c r="AI2086" s="9">
        <f t="shared" ref="AI2086" si="12089">(X2086*AD2083+Y2086*AC2083+Z2086*AD2086+AA2086*AC2086)</f>
        <v>25.358326883939739</v>
      </c>
      <c r="AJ2086" s="2">
        <f t="shared" ref="AJ2086" si="12090">X2086*AE2083+Z2086*AE2086-Y2086*AF2083-AA2086*AF2086</f>
        <v>-119.47438363711905</v>
      </c>
      <c r="AK2086" s="8">
        <f t="shared" ref="AK2086" si="12091">(X2086*AF2083+Y2086*AE2083+Z2086*AF2086+AA2086*AE2086)</f>
        <v>0</v>
      </c>
      <c r="AM2086" s="20">
        <f t="shared" ref="AM2086" si="12092">1/$AN$9</f>
        <v>1</v>
      </c>
      <c r="AN2086" s="27">
        <v>0</v>
      </c>
      <c r="AO2086" s="21">
        <v>1</v>
      </c>
      <c r="AP2086" s="26">
        <v>0</v>
      </c>
      <c r="AR2086" s="1">
        <f t="shared" ref="AR2086" si="12093">AH2086*AM2083+AJ2086*AM2086-AI2086*AN2083-AK2086*AN2086</f>
        <v>-119.47438363711905</v>
      </c>
      <c r="AS2086" s="9">
        <f t="shared" ref="AS2086" si="12094">(AH2086*AN2083+AI2086*AM2083+AJ2086*AN2086+AK2086*AM2086)</f>
        <v>25.358326883939739</v>
      </c>
      <c r="AT2086" s="2">
        <f t="shared" ref="AT2086" si="12095">AH2086*AO2083+AJ2086*AO2086-AI2086*AP2083-AK2086*AP2086</f>
        <v>-119.47438363711905</v>
      </c>
      <c r="AU2086" s="8">
        <f t="shared" ref="AU2086" si="12096">(AH2086*AP2083+AI2086*AO2083+AJ2086*AP2086+AK2086*AO2086)</f>
        <v>0</v>
      </c>
      <c r="AW2086" s="49">
        <f t="shared" ref="AW2086" si="12097">(180/PI())*ATAN(-1*(AS2083/AR2083))</f>
        <v>-78.034954874177359</v>
      </c>
      <c r="AY2086" s="140">
        <f t="shared" ref="AY2086" si="12098">20*LOG(((1-(10^(AW2083/20)^2)*(1-((1-AY2083)/(1+AY2083))^2))^0.5))</f>
        <v>-6.4373047969719952E-4</v>
      </c>
      <c r="AZ2086" s="13"/>
      <c r="BA2086" s="36"/>
      <c r="BB2086" s="36"/>
      <c r="BC2086" s="36"/>
      <c r="BD2086" s="36"/>
    </row>
    <row r="2087" spans="2:56" ht="18.600000000000001" customHeight="1">
      <c r="AY2087" s="37"/>
    </row>
    <row r="2088" spans="2:56" ht="18.600000000000001" customHeight="1" thickBot="1">
      <c r="D2088" s="22" t="s">
        <v>60</v>
      </c>
      <c r="E2088" s="22"/>
      <c r="F2088" s="22"/>
      <c r="G2088" s="22"/>
      <c r="H2088" s="22"/>
      <c r="I2088" s="22" t="s">
        <v>61</v>
      </c>
      <c r="J2088" s="22"/>
      <c r="K2088" s="22"/>
      <c r="L2088" s="22"/>
      <c r="M2088" s="23"/>
      <c r="N2088" s="23"/>
      <c r="O2088" s="28" t="s">
        <v>62</v>
      </c>
      <c r="P2088" s="23"/>
      <c r="Q2088" s="23"/>
      <c r="R2088" s="23"/>
      <c r="S2088" s="22"/>
      <c r="T2088" s="22" t="s">
        <v>63</v>
      </c>
      <c r="U2088" s="23"/>
      <c r="V2088" s="23"/>
      <c r="W2088" s="23"/>
      <c r="X2088" s="23"/>
      <c r="Y2088" s="28" t="s">
        <v>64</v>
      </c>
      <c r="Z2088" s="23"/>
      <c r="AA2088" s="23"/>
      <c r="AB2088" s="23"/>
      <c r="AC2088" s="28" t="s">
        <v>65</v>
      </c>
      <c r="AD2088" s="22"/>
      <c r="AE2088" s="22"/>
      <c r="AF2088" s="22"/>
      <c r="AG2088" s="22"/>
      <c r="AH2088" s="23"/>
      <c r="AI2088" s="28" t="s">
        <v>66</v>
      </c>
      <c r="AJ2088" s="23"/>
      <c r="AK2088" s="23"/>
      <c r="AL2088" s="22"/>
      <c r="AM2088" s="28" t="s">
        <v>67</v>
      </c>
      <c r="AN2088" s="22"/>
      <c r="AO2088" s="23"/>
      <c r="AP2088" s="23"/>
      <c r="AQ2088" s="23"/>
      <c r="AR2088" s="23"/>
      <c r="AS2088" s="28" t="s">
        <v>68</v>
      </c>
      <c r="AT2088" s="23"/>
      <c r="AU2088" s="23"/>
    </row>
    <row r="2089" spans="2:56" ht="18.600000000000001" customHeight="1" thickBot="1">
      <c r="B2089" s="11"/>
      <c r="D2089" s="212" t="s">
        <v>69</v>
      </c>
      <c r="E2089" s="213"/>
      <c r="F2089" s="214" t="s">
        <v>70</v>
      </c>
      <c r="G2089" s="215"/>
      <c r="H2089" s="207"/>
      <c r="I2089" s="212" t="s">
        <v>71</v>
      </c>
      <c r="J2089" s="213"/>
      <c r="K2089" s="214" t="s">
        <v>72</v>
      </c>
      <c r="L2089" s="215"/>
      <c r="M2089" s="23"/>
      <c r="N2089" s="208" t="s">
        <v>73</v>
      </c>
      <c r="O2089" s="209"/>
      <c r="P2089" s="210" t="s">
        <v>74</v>
      </c>
      <c r="Q2089" s="211"/>
      <c r="R2089" s="23"/>
      <c r="S2089" s="212" t="s">
        <v>75</v>
      </c>
      <c r="T2089" s="213"/>
      <c r="U2089" s="214" t="s">
        <v>76</v>
      </c>
      <c r="V2089" s="215"/>
      <c r="W2089" s="22"/>
      <c r="X2089" s="208" t="s">
        <v>77</v>
      </c>
      <c r="Y2089" s="209"/>
      <c r="Z2089" s="210" t="s">
        <v>78</v>
      </c>
      <c r="AA2089" s="211"/>
      <c r="AB2089" s="22"/>
      <c r="AC2089" s="212" t="s">
        <v>79</v>
      </c>
      <c r="AD2089" s="213"/>
      <c r="AE2089" s="214" t="s">
        <v>80</v>
      </c>
      <c r="AF2089" s="215"/>
      <c r="AG2089" s="22"/>
      <c r="AH2089" s="208" t="s">
        <v>81</v>
      </c>
      <c r="AI2089" s="209"/>
      <c r="AJ2089" s="210" t="s">
        <v>82</v>
      </c>
      <c r="AK2089" s="211"/>
      <c r="AL2089" s="22"/>
      <c r="AM2089" s="212" t="s">
        <v>83</v>
      </c>
      <c r="AN2089" s="213"/>
      <c r="AO2089" s="214" t="s">
        <v>84</v>
      </c>
      <c r="AP2089" s="215"/>
      <c r="AQ2089" s="23"/>
      <c r="AR2089" s="208" t="s">
        <v>85</v>
      </c>
      <c r="AS2089" s="209"/>
      <c r="AT2089" s="210" t="s">
        <v>86</v>
      </c>
      <c r="AU2089" s="211"/>
      <c r="AW2089" s="29" t="s">
        <v>4</v>
      </c>
      <c r="AY2089" s="136" t="s">
        <v>46</v>
      </c>
      <c r="AZ2089" s="13"/>
      <c r="BA2089" s="36"/>
      <c r="BB2089" s="36"/>
      <c r="BC2089" s="36"/>
      <c r="BD2089" s="36"/>
    </row>
    <row r="2090" spans="2:56" ht="18.600000000000001" customHeight="1" thickTop="1" thickBot="1">
      <c r="B2090" s="40">
        <v>5.98</v>
      </c>
      <c r="D2090" s="1">
        <v>1</v>
      </c>
      <c r="E2090" s="7">
        <v>0</v>
      </c>
      <c r="F2090" s="2">
        <v>0</v>
      </c>
      <c r="G2090" s="8">
        <v>0</v>
      </c>
      <c r="I2090" s="1">
        <v>1</v>
      </c>
      <c r="J2090" s="9">
        <v>0</v>
      </c>
      <c r="K2090" s="2">
        <v>0</v>
      </c>
      <c r="L2090" s="9">
        <f t="shared" ref="L2090" si="12099">IF(0=(1-$J$9*$K$9*$B2090^2),10^14,$B2090*$K$9/(1-$J$9*$K$9*$B2090^2))</f>
        <v>-0.60441452968137099</v>
      </c>
      <c r="N2090" s="1">
        <f t="shared" ref="N2090" si="12100">D2090*I2090+F2090*I2093-E2090*J2090-G2090*J2093</f>
        <v>1</v>
      </c>
      <c r="O2090" s="9">
        <f t="shared" ref="O2090" si="12101">(D2090*J2090+E2090*I2090+F2090*J2093+G2090*I2093)</f>
        <v>0</v>
      </c>
      <c r="P2090" s="2">
        <f t="shared" ref="P2090" si="12102">D2090*K2090+F2090*K2093-E2090*L2090-G2090*L2093</f>
        <v>0</v>
      </c>
      <c r="Q2090" s="8">
        <f t="shared" ref="Q2090" si="12103">(D2090*L2090+E2090*K2090+F2090*L2093+G2090*K2093)</f>
        <v>-0.60441452968137099</v>
      </c>
      <c r="S2090" s="1">
        <v>1</v>
      </c>
      <c r="T2090" s="7">
        <v>0</v>
      </c>
      <c r="U2090" s="2">
        <v>0</v>
      </c>
      <c r="V2090" s="8">
        <v>0</v>
      </c>
      <c r="X2090" s="1">
        <f t="shared" ref="X2090" si="12104">N2090*S2090+P2090*S2093-O2090*T2090-Q2090*T2093</f>
        <v>5.3708564306583435</v>
      </c>
      <c r="Y2090" s="9">
        <f t="shared" ref="Y2090" si="12105">(N2090*T2090+O2090*S2090+P2090*T2093+Q2090*S2093)</f>
        <v>0</v>
      </c>
      <c r="Z2090" s="2">
        <f t="shared" ref="Z2090" si="12106">N2090*U2090+P2090*U2093-O2090*V2090-Q2090*V2093</f>
        <v>0</v>
      </c>
      <c r="AA2090" s="8">
        <f t="shared" ref="AA2090" si="12107">(N2090*V2090+O2090*U2090+P2090*V2093+Q2090*U2093)</f>
        <v>-0.60441452968137099</v>
      </c>
      <c r="AB2090" s="22"/>
      <c r="AC2090" s="1">
        <v>1</v>
      </c>
      <c r="AD2090" s="9">
        <v>0</v>
      </c>
      <c r="AE2090" s="2">
        <v>0</v>
      </c>
      <c r="AF2090" s="9">
        <f t="shared" ref="AF2090" si="12108">$B2090*$AE$9</f>
        <v>4.8479262000000007</v>
      </c>
      <c r="AH2090" s="1">
        <f t="shared" ref="AH2090" si="12109">X2090*AC2090+Z2090*AC2093-Y2090*AD2090-AA2090*AD2093</f>
        <v>5.3708564306583435</v>
      </c>
      <c r="AI2090" s="9">
        <f t="shared" ref="AI2090" si="12110">(X2090*AD2090+Y2090*AC2090+Z2090*AD2093+AA2090*AC2093)</f>
        <v>0</v>
      </c>
      <c r="AJ2090" s="2">
        <f t="shared" ref="AJ2090" si="12111">X2090*AE2090+Z2090*AE2093-Y2090*AF2090-AA2090*AF2093</f>
        <v>0</v>
      </c>
      <c r="AK2090" s="8">
        <f t="shared" ref="AK2090" si="12112">(X2090*AF2090+Y2090*AE2090+Z2090*AF2093+AA2090*AE2093)</f>
        <v>25.4331010769457</v>
      </c>
      <c r="AM2090" s="18">
        <v>1</v>
      </c>
      <c r="AN2090" s="25">
        <v>0</v>
      </c>
      <c r="AO2090" s="14">
        <v>0</v>
      </c>
      <c r="AP2090" s="24">
        <v>0</v>
      </c>
      <c r="AR2090" s="1">
        <f t="shared" ref="AR2090" si="12113">AH2090*AM2090+AJ2090*AM2093-AI2090*AN2090-AK2090*AN2093</f>
        <v>5.3708564306583435</v>
      </c>
      <c r="AS2090" s="9">
        <f t="shared" ref="AS2090" si="12114">(AH2090*AN2090+AI2090*AM2090+AJ2090*AN2093+AK2090*AM2093)</f>
        <v>25.4331010769457</v>
      </c>
      <c r="AT2090" s="2">
        <f t="shared" ref="AT2090" si="12115">AH2090*AO2090+AJ2090*AO2093-AI2090*AP2090-AK2090*AP2093</f>
        <v>0</v>
      </c>
      <c r="AU2090" s="8">
        <f t="shared" ref="AU2090" si="12116">(AH2090*AP2090+AI2090*AO2090+AJ2090*AP2093+AK2090*AO2093)</f>
        <v>25.4331010769457</v>
      </c>
      <c r="AW2090" s="30">
        <f t="shared" ref="AW2090" si="12117">20*LOG(((1+$AN$9)/$AN$9)/((AR2090+AR2093)^2+(AS2090+AS2093)^2)^0.5)</f>
        <v>-35.961662052654233</v>
      </c>
      <c r="AY2090" s="137">
        <f t="shared" ref="AY2090" si="12118">((AR2090^2+AS2090^2)^0.5)/((AR2093^2+AS2093^2)^0.5)</f>
        <v>0.21148976562288319</v>
      </c>
      <c r="AZ2090" s="13"/>
      <c r="BA2090" s="36"/>
      <c r="BB2090" s="36"/>
      <c r="BC2090" s="36"/>
      <c r="BD2090" s="36"/>
    </row>
    <row r="2091" spans="2:56" ht="18.600000000000001" customHeight="1" thickBot="1">
      <c r="D2091" s="3"/>
      <c r="G2091" s="4"/>
      <c r="I2091" s="3"/>
      <c r="L2091" s="4"/>
      <c r="N2091" s="3"/>
      <c r="Q2091" s="4"/>
      <c r="S2091" s="3"/>
      <c r="V2091" s="4"/>
      <c r="X2091" s="3"/>
      <c r="AA2091" s="4"/>
      <c r="AC2091" s="3"/>
      <c r="AF2091" s="4"/>
      <c r="AH2091" s="3"/>
      <c r="AK2091" s="4"/>
      <c r="AM2091" s="18"/>
      <c r="AN2091" s="14"/>
      <c r="AO2091" s="14"/>
      <c r="AP2091" s="19"/>
      <c r="AR2091" s="3"/>
      <c r="AU2091" s="4"/>
      <c r="AY2091" s="138"/>
      <c r="AZ2091" s="13"/>
      <c r="BA2091" s="36"/>
      <c r="BB2091" s="36"/>
      <c r="BC2091" s="36"/>
      <c r="BD2091" s="36"/>
    </row>
    <row r="2092" spans="2:56" ht="18.600000000000001" customHeight="1" thickBot="1">
      <c r="D2092" s="216" t="s">
        <v>87</v>
      </c>
      <c r="E2092" s="217"/>
      <c r="F2092" s="218" t="s">
        <v>88</v>
      </c>
      <c r="G2092" s="219"/>
      <c r="H2092" s="207"/>
      <c r="I2092" s="216" t="s">
        <v>89</v>
      </c>
      <c r="J2092" s="217"/>
      <c r="K2092" s="218" t="s">
        <v>90</v>
      </c>
      <c r="L2092" s="219"/>
      <c r="N2092" s="208" t="s">
        <v>7</v>
      </c>
      <c r="O2092" s="209"/>
      <c r="P2092" s="210" t="s">
        <v>8</v>
      </c>
      <c r="Q2092" s="211"/>
      <c r="S2092" s="216" t="s">
        <v>91</v>
      </c>
      <c r="T2092" s="217"/>
      <c r="U2092" s="218" t="s">
        <v>92</v>
      </c>
      <c r="V2092" s="219"/>
      <c r="W2092" s="22"/>
      <c r="X2092" s="208" t="s">
        <v>93</v>
      </c>
      <c r="Y2092" s="209"/>
      <c r="Z2092" s="210" t="s">
        <v>94</v>
      </c>
      <c r="AA2092" s="211"/>
      <c r="AB2092" s="22"/>
      <c r="AC2092" s="216" t="s">
        <v>3</v>
      </c>
      <c r="AD2092" s="217"/>
      <c r="AE2092" s="218" t="s">
        <v>2</v>
      </c>
      <c r="AF2092" s="219"/>
      <c r="AG2092" s="22"/>
      <c r="AH2092" s="208" t="s">
        <v>95</v>
      </c>
      <c r="AI2092" s="209"/>
      <c r="AJ2092" s="210" t="s">
        <v>96</v>
      </c>
      <c r="AK2092" s="211"/>
      <c r="AL2092" s="22"/>
      <c r="AM2092" s="216" t="s">
        <v>97</v>
      </c>
      <c r="AN2092" s="217"/>
      <c r="AO2092" s="218" t="s">
        <v>98</v>
      </c>
      <c r="AP2092" s="219"/>
      <c r="AR2092" s="208" t="s">
        <v>99</v>
      </c>
      <c r="AS2092" s="209"/>
      <c r="AT2092" s="210" t="s">
        <v>100</v>
      </c>
      <c r="AU2092" s="211"/>
      <c r="AW2092" s="48" t="s">
        <v>10</v>
      </c>
      <c r="AY2092" s="139" t="s">
        <v>47</v>
      </c>
      <c r="AZ2092" s="13"/>
      <c r="BA2092" s="36"/>
      <c r="BB2092" s="36"/>
      <c r="BC2092" s="36"/>
      <c r="BD2092" s="36"/>
    </row>
    <row r="2093" spans="2:56" ht="18.600000000000001" customHeight="1" thickTop="1" thickBot="1">
      <c r="D2093" s="1">
        <v>0</v>
      </c>
      <c r="E2093" s="8">
        <f t="shared" ref="E2093" si="12119">$E$9*$B2090</f>
        <v>3.3889258000000004</v>
      </c>
      <c r="F2093" s="2">
        <v>1</v>
      </c>
      <c r="G2093" s="8">
        <v>0</v>
      </c>
      <c r="I2093" s="1">
        <v>0</v>
      </c>
      <c r="J2093" s="9">
        <v>0</v>
      </c>
      <c r="K2093" s="2">
        <v>1</v>
      </c>
      <c r="L2093" s="8">
        <v>0</v>
      </c>
      <c r="N2093" s="1">
        <f t="shared" ref="N2093" si="12120">D2093*I2090+F2093*I2093-E2093*J2090-G2093*J2093</f>
        <v>0</v>
      </c>
      <c r="O2093" s="9">
        <f t="shared" ref="O2093" si="12121">(D2093*J2090+E2093*I2090+F2093*J2093+G2093*I2093)</f>
        <v>3.3889258000000004</v>
      </c>
      <c r="P2093" s="2">
        <f t="shared" ref="P2093" si="12122">D2093*K2090+F2093*K2093-E2093*L2090-G2093*L2093</f>
        <v>3.0483159935320643</v>
      </c>
      <c r="Q2093" s="8">
        <f t="shared" ref="Q2093" si="12123">(D2093*L2090+E2093*K2090+F2093*L2093+G2093*K2093)</f>
        <v>0</v>
      </c>
      <c r="S2093" s="1">
        <v>0</v>
      </c>
      <c r="T2093" s="8">
        <f t="shared" ref="T2093" si="12124">$T$9*$B2090</f>
        <v>7.2315542000000006</v>
      </c>
      <c r="U2093" s="2">
        <v>1</v>
      </c>
      <c r="V2093" s="8">
        <v>0</v>
      </c>
      <c r="X2093" s="1">
        <f t="shared" ref="X2093" si="12125">N2093*S2090+P2093*S2093-O2093*T2090-Q2093*T2093</f>
        <v>0</v>
      </c>
      <c r="Y2093" s="9">
        <f t="shared" ref="Y2093" si="12126">(N2093*T2090+O2093*S2090+P2093*T2093+Q2093*S2093)</f>
        <v>25.432988125953973</v>
      </c>
      <c r="Z2093" s="2">
        <f t="shared" ref="Z2093" si="12127">N2093*U2090+P2093*U2093-O2093*V2090-Q2093*V2093</f>
        <v>3.0483159935320643</v>
      </c>
      <c r="AA2093" s="8">
        <f t="shared" ref="AA2093" si="12128">(N2093*V2090+O2093*U2090+P2093*V2093+Q2093*U2093)</f>
        <v>0</v>
      </c>
      <c r="AB2093" s="22"/>
      <c r="AC2093" s="1">
        <v>0</v>
      </c>
      <c r="AD2093" s="9">
        <v>0</v>
      </c>
      <c r="AE2093" s="2">
        <v>1</v>
      </c>
      <c r="AF2093" s="8">
        <v>0</v>
      </c>
      <c r="AH2093" s="1">
        <f t="shared" ref="AH2093" si="12129">X2093*AC2090+Z2093*AC2093-Y2093*AD2090-AA2093*AD2093</f>
        <v>0</v>
      </c>
      <c r="AI2093" s="9">
        <f t="shared" ref="AI2093" si="12130">(X2093*AD2090+Y2093*AC2090+Z2093*AD2093+AA2093*AC2093)</f>
        <v>25.432988125953973</v>
      </c>
      <c r="AJ2093" s="2">
        <f t="shared" ref="AJ2093" si="12131">X2093*AE2090+Z2093*AE2093-Y2093*AF2090-AA2093*AF2093</f>
        <v>-120.24893348656911</v>
      </c>
      <c r="AK2093" s="8">
        <f t="shared" ref="AK2093" si="12132">(X2093*AF2090+Y2093*AE2090+Z2093*AF2093+AA2093*AE2093)</f>
        <v>0</v>
      </c>
      <c r="AM2093" s="20">
        <f t="shared" ref="AM2093" si="12133">1/$AN$9</f>
        <v>1</v>
      </c>
      <c r="AN2093" s="27">
        <v>0</v>
      </c>
      <c r="AO2093" s="21">
        <v>1</v>
      </c>
      <c r="AP2093" s="26">
        <v>0</v>
      </c>
      <c r="AR2093" s="1">
        <f t="shared" ref="AR2093" si="12134">AH2093*AM2090+AJ2093*AM2093-AI2093*AN2090-AK2093*AN2093</f>
        <v>-120.24893348656911</v>
      </c>
      <c r="AS2093" s="9">
        <f t="shared" ref="AS2093" si="12135">(AH2093*AN2090+AI2093*AM2090+AJ2093*AN2093+AK2093*AM2093)</f>
        <v>25.432988125953973</v>
      </c>
      <c r="AT2093" s="2">
        <f t="shared" ref="AT2093" si="12136">AH2093*AO2090+AJ2093*AO2093-AI2093*AP2090-AK2093*AP2093</f>
        <v>-120.24893348656911</v>
      </c>
      <c r="AU2093" s="8">
        <f t="shared" ref="AU2093" si="12137">(AH2093*AP2090+AI2093*AO2090+AJ2093*AP2093+AK2093*AO2093)</f>
        <v>0</v>
      </c>
      <c r="AW2093" s="49">
        <f t="shared" ref="AW2093" si="12138">(180/PI())*ATAN(-1*(AS2090/AR2090))</f>
        <v>-78.075711165198783</v>
      </c>
      <c r="AY2093" s="140">
        <f t="shared" ref="AY2093" si="12139">20*LOG(((1-(10^(AW2090/20)^2)*(1-((1-AY2090)/(1+AY2090))^2))^0.5))</f>
        <v>-6.3439488587107185E-4</v>
      </c>
      <c r="AZ2093" s="13"/>
      <c r="BA2093" s="36"/>
      <c r="BB2093" s="36"/>
      <c r="BC2093" s="36"/>
      <c r="BD2093" s="36"/>
    </row>
    <row r="2094" spans="2:56" ht="18.600000000000001" customHeight="1">
      <c r="AY2094" s="37"/>
    </row>
    <row r="2095" spans="2:56" ht="18.600000000000001" customHeight="1" thickBot="1">
      <c r="D2095" s="22" t="s">
        <v>60</v>
      </c>
      <c r="E2095" s="22"/>
      <c r="F2095" s="22"/>
      <c r="G2095" s="22"/>
      <c r="H2095" s="22"/>
      <c r="I2095" s="22" t="s">
        <v>61</v>
      </c>
      <c r="J2095" s="22"/>
      <c r="K2095" s="22"/>
      <c r="L2095" s="22"/>
      <c r="M2095" s="23"/>
      <c r="N2095" s="23"/>
      <c r="O2095" s="28" t="s">
        <v>62</v>
      </c>
      <c r="P2095" s="23"/>
      <c r="Q2095" s="23"/>
      <c r="R2095" s="23"/>
      <c r="S2095" s="22"/>
      <c r="T2095" s="22" t="s">
        <v>63</v>
      </c>
      <c r="U2095" s="23"/>
      <c r="V2095" s="23"/>
      <c r="W2095" s="23"/>
      <c r="X2095" s="23"/>
      <c r="Y2095" s="28" t="s">
        <v>64</v>
      </c>
      <c r="Z2095" s="23"/>
      <c r="AA2095" s="23"/>
      <c r="AB2095" s="23"/>
      <c r="AC2095" s="28" t="s">
        <v>65</v>
      </c>
      <c r="AD2095" s="22"/>
      <c r="AE2095" s="22"/>
      <c r="AF2095" s="22"/>
      <c r="AG2095" s="22"/>
      <c r="AH2095" s="23"/>
      <c r="AI2095" s="28" t="s">
        <v>66</v>
      </c>
      <c r="AJ2095" s="23"/>
      <c r="AK2095" s="23"/>
      <c r="AL2095" s="22"/>
      <c r="AM2095" s="28" t="s">
        <v>67</v>
      </c>
      <c r="AN2095" s="22"/>
      <c r="AO2095" s="23"/>
      <c r="AP2095" s="23"/>
      <c r="AQ2095" s="23"/>
      <c r="AR2095" s="23"/>
      <c r="AS2095" s="28" t="s">
        <v>68</v>
      </c>
      <c r="AT2095" s="23"/>
      <c r="AU2095" s="23"/>
    </row>
    <row r="2096" spans="2:56" ht="18.600000000000001" customHeight="1" thickBot="1">
      <c r="B2096" s="11"/>
      <c r="D2096" s="212" t="s">
        <v>69</v>
      </c>
      <c r="E2096" s="213"/>
      <c r="F2096" s="214" t="s">
        <v>70</v>
      </c>
      <c r="G2096" s="215"/>
      <c r="H2096" s="207"/>
      <c r="I2096" s="212" t="s">
        <v>71</v>
      </c>
      <c r="J2096" s="213"/>
      <c r="K2096" s="214" t="s">
        <v>72</v>
      </c>
      <c r="L2096" s="215"/>
      <c r="M2096" s="23"/>
      <c r="N2096" s="208" t="s">
        <v>73</v>
      </c>
      <c r="O2096" s="209"/>
      <c r="P2096" s="210" t="s">
        <v>74</v>
      </c>
      <c r="Q2096" s="211"/>
      <c r="R2096" s="23"/>
      <c r="S2096" s="212" t="s">
        <v>75</v>
      </c>
      <c r="T2096" s="213"/>
      <c r="U2096" s="214" t="s">
        <v>76</v>
      </c>
      <c r="V2096" s="215"/>
      <c r="W2096" s="22"/>
      <c r="X2096" s="208" t="s">
        <v>77</v>
      </c>
      <c r="Y2096" s="209"/>
      <c r="Z2096" s="210" t="s">
        <v>78</v>
      </c>
      <c r="AA2096" s="211"/>
      <c r="AB2096" s="22"/>
      <c r="AC2096" s="212" t="s">
        <v>79</v>
      </c>
      <c r="AD2096" s="213"/>
      <c r="AE2096" s="214" t="s">
        <v>80</v>
      </c>
      <c r="AF2096" s="215"/>
      <c r="AG2096" s="22"/>
      <c r="AH2096" s="208" t="s">
        <v>81</v>
      </c>
      <c r="AI2096" s="209"/>
      <c r="AJ2096" s="210" t="s">
        <v>82</v>
      </c>
      <c r="AK2096" s="211"/>
      <c r="AL2096" s="22"/>
      <c r="AM2096" s="212" t="s">
        <v>83</v>
      </c>
      <c r="AN2096" s="213"/>
      <c r="AO2096" s="214" t="s">
        <v>84</v>
      </c>
      <c r="AP2096" s="215"/>
      <c r="AQ2096" s="23"/>
      <c r="AR2096" s="208" t="s">
        <v>85</v>
      </c>
      <c r="AS2096" s="209"/>
      <c r="AT2096" s="210" t="s">
        <v>86</v>
      </c>
      <c r="AU2096" s="211"/>
      <c r="AW2096" s="29" t="s">
        <v>4</v>
      </c>
      <c r="AY2096" s="136" t="s">
        <v>46</v>
      </c>
      <c r="AZ2096" s="13"/>
      <c r="BA2096" s="36"/>
      <c r="BB2096" s="36"/>
      <c r="BC2096" s="36"/>
      <c r="BD2096" s="36"/>
    </row>
    <row r="2097" spans="2:56" ht="18.600000000000001" customHeight="1" thickTop="1" thickBot="1">
      <c r="B2097" s="40">
        <v>6</v>
      </c>
      <c r="D2097" s="1">
        <v>1</v>
      </c>
      <c r="E2097" s="7">
        <v>0</v>
      </c>
      <c r="F2097" s="2">
        <v>0</v>
      </c>
      <c r="G2097" s="8">
        <v>0</v>
      </c>
      <c r="I2097" s="1">
        <v>1</v>
      </c>
      <c r="J2097" s="9">
        <v>0</v>
      </c>
      <c r="K2097" s="2">
        <v>0</v>
      </c>
      <c r="L2097" s="9">
        <f t="shared" ref="L2097" si="12140">IF(0=(1-$J$9*$K$9*$B2097^2),10^14,$B2097*$K$9/(1-$J$9*$K$9*$B2097^2))</f>
        <v>-0.60198031309200428</v>
      </c>
      <c r="N2097" s="1">
        <f t="shared" ref="N2097" si="12141">D2097*I2097+F2097*I2100-E2097*J2097-G2097*J2100</f>
        <v>1</v>
      </c>
      <c r="O2097" s="9">
        <f t="shared" ref="O2097" si="12142">(D2097*J2097+E2097*I2097+F2097*J2100+G2097*I2100)</f>
        <v>0</v>
      </c>
      <c r="P2097" s="2">
        <f t="shared" ref="P2097" si="12143">D2097*K2097+F2097*K2100-E2097*L2097-G2097*L2100</f>
        <v>0</v>
      </c>
      <c r="Q2097" s="8">
        <f t="shared" ref="Q2097" si="12144">(D2097*L2097+E2097*K2097+F2097*L2100+G2097*K2100)</f>
        <v>-0.60198031309200428</v>
      </c>
      <c r="S2097" s="1">
        <v>1</v>
      </c>
      <c r="T2097" s="7">
        <v>0</v>
      </c>
      <c r="U2097" s="2">
        <v>0</v>
      </c>
      <c r="V2097" s="8">
        <v>0</v>
      </c>
      <c r="X2097" s="1">
        <f t="shared" ref="X2097" si="12145">N2097*S2097+P2097*S2100-O2097*T2097-Q2097*T2100</f>
        <v>5.367812636914179</v>
      </c>
      <c r="Y2097" s="9">
        <f t="shared" ref="Y2097" si="12146">(N2097*T2097+O2097*S2097+P2097*T2100+Q2097*S2100)</f>
        <v>0</v>
      </c>
      <c r="Z2097" s="2">
        <f t="shared" ref="Z2097" si="12147">N2097*U2097+P2097*U2100-O2097*V2097-Q2097*V2100</f>
        <v>0</v>
      </c>
      <c r="AA2097" s="8">
        <f t="shared" ref="AA2097" si="12148">(N2097*V2097+O2097*U2097+P2097*V2100+Q2097*U2100)</f>
        <v>-0.60198031309200428</v>
      </c>
      <c r="AB2097" s="22"/>
      <c r="AC2097" s="1">
        <v>1</v>
      </c>
      <c r="AD2097" s="9">
        <v>0</v>
      </c>
      <c r="AE2097" s="2">
        <v>0</v>
      </c>
      <c r="AF2097" s="9">
        <f t="shared" ref="AF2097" si="12149">$B2097*$AE$9</f>
        <v>4.8641399999999999</v>
      </c>
      <c r="AH2097" s="1">
        <f t="shared" ref="AH2097" si="12150">X2097*AC2097+Z2097*AC2100-Y2097*AD2097-AA2097*AD2100</f>
        <v>5.367812636914179</v>
      </c>
      <c r="AI2097" s="9">
        <f t="shared" ref="AI2097" si="12151">(X2097*AD2097+Y2097*AC2097+Z2097*AD2100+AA2097*AC2100)</f>
        <v>0</v>
      </c>
      <c r="AJ2097" s="2">
        <f t="shared" ref="AJ2097" si="12152">X2097*AE2097+Z2097*AE2100-Y2097*AF2097-AA2097*AF2100</f>
        <v>0</v>
      </c>
      <c r="AK2097" s="8">
        <f t="shared" ref="AK2097" si="12153">(X2097*AF2097+Y2097*AE2097+Z2097*AF2100+AA2097*AE2100)</f>
        <v>25.507811846627732</v>
      </c>
      <c r="AM2097" s="18">
        <v>1</v>
      </c>
      <c r="AN2097" s="25">
        <v>0</v>
      </c>
      <c r="AO2097" s="14">
        <v>0</v>
      </c>
      <c r="AP2097" s="24">
        <v>0</v>
      </c>
      <c r="AR2097" s="1">
        <f t="shared" ref="AR2097" si="12154">AH2097*AM2097+AJ2097*AM2100-AI2097*AN2097-AK2097*AN2100</f>
        <v>5.367812636914179</v>
      </c>
      <c r="AS2097" s="9">
        <f t="shared" ref="AS2097" si="12155">(AH2097*AN2097+AI2097*AM2097+AJ2097*AN2100+AK2097*AM2100)</f>
        <v>25.507811846627732</v>
      </c>
      <c r="AT2097" s="2">
        <f t="shared" ref="AT2097" si="12156">AH2097*AO2097+AJ2097*AO2100-AI2097*AP2097-AK2097*AP2100</f>
        <v>0</v>
      </c>
      <c r="AU2097" s="8">
        <f t="shared" ref="AU2097" si="12157">(AH2097*AP2097+AI2097*AO2097+AJ2097*AP2100+AK2097*AO2100)</f>
        <v>25.507811846627732</v>
      </c>
      <c r="AW2097" s="30">
        <f t="shared" ref="AW2097" si="12158">20*LOG(((1+$AN$9)/$AN$9)/((AR2097+AR2100)^2+(AS2097+AS2100)^2)^0.5)</f>
        <v>-36.015012405369937</v>
      </c>
      <c r="AY2097" s="137">
        <f t="shared" ref="AY2097" si="12159">((AR2097^2+AS2097^2)^0.5)/((AR2100^2+AS2100^2)^0.5)</f>
        <v>0.21074908546262605</v>
      </c>
      <c r="AZ2097" s="13"/>
      <c r="BA2097" s="36"/>
      <c r="BB2097" s="36"/>
      <c r="BC2097" s="36"/>
      <c r="BD2097" s="36"/>
    </row>
    <row r="2098" spans="2:56" ht="18.600000000000001" customHeight="1" thickBot="1">
      <c r="D2098" s="3"/>
      <c r="G2098" s="4"/>
      <c r="I2098" s="3"/>
      <c r="L2098" s="4"/>
      <c r="N2098" s="3"/>
      <c r="Q2098" s="4"/>
      <c r="S2098" s="3"/>
      <c r="V2098" s="4"/>
      <c r="X2098" s="3"/>
      <c r="AA2098" s="4"/>
      <c r="AC2098" s="3"/>
      <c r="AF2098" s="4"/>
      <c r="AH2098" s="3"/>
      <c r="AK2098" s="4"/>
      <c r="AM2098" s="18"/>
      <c r="AN2098" s="14"/>
      <c r="AO2098" s="14"/>
      <c r="AP2098" s="19"/>
      <c r="AR2098" s="3"/>
      <c r="AU2098" s="4"/>
      <c r="AY2098" s="138"/>
      <c r="AZ2098" s="13"/>
      <c r="BA2098" s="36"/>
      <c r="BB2098" s="36"/>
      <c r="BC2098" s="36"/>
      <c r="BD2098" s="36"/>
    </row>
    <row r="2099" spans="2:56" ht="18.600000000000001" customHeight="1" thickBot="1">
      <c r="D2099" s="216" t="s">
        <v>87</v>
      </c>
      <c r="E2099" s="217"/>
      <c r="F2099" s="218" t="s">
        <v>88</v>
      </c>
      <c r="G2099" s="219"/>
      <c r="H2099" s="207"/>
      <c r="I2099" s="216" t="s">
        <v>89</v>
      </c>
      <c r="J2099" s="217"/>
      <c r="K2099" s="218" t="s">
        <v>90</v>
      </c>
      <c r="L2099" s="219"/>
      <c r="N2099" s="208" t="s">
        <v>7</v>
      </c>
      <c r="O2099" s="209"/>
      <c r="P2099" s="210" t="s">
        <v>8</v>
      </c>
      <c r="Q2099" s="211"/>
      <c r="S2099" s="216" t="s">
        <v>91</v>
      </c>
      <c r="T2099" s="217"/>
      <c r="U2099" s="218" t="s">
        <v>92</v>
      </c>
      <c r="V2099" s="219"/>
      <c r="W2099" s="22"/>
      <c r="X2099" s="208" t="s">
        <v>93</v>
      </c>
      <c r="Y2099" s="209"/>
      <c r="Z2099" s="210" t="s">
        <v>94</v>
      </c>
      <c r="AA2099" s="211"/>
      <c r="AB2099" s="22"/>
      <c r="AC2099" s="216" t="s">
        <v>3</v>
      </c>
      <c r="AD2099" s="217"/>
      <c r="AE2099" s="218" t="s">
        <v>2</v>
      </c>
      <c r="AF2099" s="219"/>
      <c r="AG2099" s="22"/>
      <c r="AH2099" s="208" t="s">
        <v>95</v>
      </c>
      <c r="AI2099" s="209"/>
      <c r="AJ2099" s="210" t="s">
        <v>96</v>
      </c>
      <c r="AK2099" s="211"/>
      <c r="AL2099" s="22"/>
      <c r="AM2099" s="216" t="s">
        <v>97</v>
      </c>
      <c r="AN2099" s="217"/>
      <c r="AO2099" s="218" t="s">
        <v>98</v>
      </c>
      <c r="AP2099" s="219"/>
      <c r="AR2099" s="208" t="s">
        <v>99</v>
      </c>
      <c r="AS2099" s="209"/>
      <c r="AT2099" s="210" t="s">
        <v>100</v>
      </c>
      <c r="AU2099" s="211"/>
      <c r="AW2099" s="48" t="s">
        <v>10</v>
      </c>
      <c r="AY2099" s="139" t="s">
        <v>47</v>
      </c>
      <c r="AZ2099" s="13"/>
      <c r="BA2099" s="36"/>
      <c r="BB2099" s="36"/>
      <c r="BC2099" s="36"/>
      <c r="BD2099" s="36"/>
    </row>
    <row r="2100" spans="2:56" ht="18.600000000000001" customHeight="1" thickTop="1" thickBot="1">
      <c r="D2100" s="1">
        <v>0</v>
      </c>
      <c r="E2100" s="8">
        <f t="shared" ref="E2100" si="12160">$E$9*$B2097</f>
        <v>3.4002600000000003</v>
      </c>
      <c r="F2100" s="2">
        <v>1</v>
      </c>
      <c r="G2100" s="8">
        <v>0</v>
      </c>
      <c r="I2100" s="1">
        <v>0</v>
      </c>
      <c r="J2100" s="9">
        <v>0</v>
      </c>
      <c r="K2100" s="2">
        <v>1</v>
      </c>
      <c r="L2100" s="8">
        <v>0</v>
      </c>
      <c r="N2100" s="1">
        <f t="shared" ref="N2100" si="12161">D2100*I2097+F2100*I2100-E2100*J2097-G2100*J2100</f>
        <v>0</v>
      </c>
      <c r="O2100" s="9">
        <f t="shared" ref="O2100" si="12162">(D2100*J2097+E2100*I2097+F2100*J2100+G2100*I2100)</f>
        <v>3.4002600000000003</v>
      </c>
      <c r="P2100" s="2">
        <f t="shared" ref="P2100" si="12163">D2100*K2097+F2100*K2100-E2100*L2097-G2100*L2100</f>
        <v>3.0468895793942186</v>
      </c>
      <c r="Q2100" s="8">
        <f t="shared" ref="Q2100" si="12164">(D2100*L2097+E2100*K2097+F2100*L2100+G2100*K2100)</f>
        <v>0</v>
      </c>
      <c r="S2100" s="1">
        <v>0</v>
      </c>
      <c r="T2100" s="8">
        <f t="shared" ref="T2100" si="12165">$T$9*$B2097</f>
        <v>7.2557399999999994</v>
      </c>
      <c r="U2100" s="2">
        <v>1</v>
      </c>
      <c r="V2100" s="8">
        <v>0</v>
      </c>
      <c r="X2100" s="1">
        <f t="shared" ref="X2100" si="12166">N2100*S2097+P2100*S2100-O2100*T2097-Q2100*T2100</f>
        <v>0</v>
      </c>
      <c r="Y2100" s="9">
        <f t="shared" ref="Y2100" si="12167">(N2100*T2097+O2100*S2097+P2100*T2100+Q2100*S2100)</f>
        <v>25.507698596793805</v>
      </c>
      <c r="Z2100" s="2">
        <f t="shared" ref="Z2100" si="12168">N2100*U2097+P2100*U2100-O2100*V2097-Q2100*V2100</f>
        <v>3.0468895793942186</v>
      </c>
      <c r="AA2100" s="8">
        <f t="shared" ref="AA2100" si="12169">(N2100*V2097+O2100*U2097+P2100*V2100+Q2100*U2100)</f>
        <v>0</v>
      </c>
      <c r="AB2100" s="22"/>
      <c r="AC2100" s="1">
        <v>0</v>
      </c>
      <c r="AD2100" s="9">
        <v>0</v>
      </c>
      <c r="AE2100" s="2">
        <v>1</v>
      </c>
      <c r="AF2100" s="8">
        <v>0</v>
      </c>
      <c r="AH2100" s="1">
        <f t="shared" ref="AH2100" si="12170">X2100*AC2097+Z2100*AC2100-Y2100*AD2097-AA2100*AD2100</f>
        <v>0</v>
      </c>
      <c r="AI2100" s="9">
        <f t="shared" ref="AI2100" si="12171">(X2100*AD2097+Y2100*AC2097+Z2100*AD2100+AA2100*AC2100)</f>
        <v>25.507698596793805</v>
      </c>
      <c r="AJ2100" s="2">
        <f t="shared" ref="AJ2100" si="12172">X2100*AE2097+Z2100*AE2100-Y2100*AF2097-AA2100*AF2100</f>
        <v>-121.0261274732144</v>
      </c>
      <c r="AK2100" s="8">
        <f t="shared" ref="AK2100" si="12173">(X2100*AF2097+Y2100*AE2097+Z2100*AF2100+AA2100*AE2100)</f>
        <v>0</v>
      </c>
      <c r="AM2100" s="20">
        <f t="shared" ref="AM2100" si="12174">1/$AN$9</f>
        <v>1</v>
      </c>
      <c r="AN2100" s="27">
        <v>0</v>
      </c>
      <c r="AO2100" s="21">
        <v>1</v>
      </c>
      <c r="AP2100" s="26">
        <v>0</v>
      </c>
      <c r="AR2100" s="1">
        <f t="shared" ref="AR2100" si="12175">AH2100*AM2097+AJ2100*AM2100-AI2100*AN2097-AK2100*AN2100</f>
        <v>-121.0261274732144</v>
      </c>
      <c r="AS2100" s="9">
        <f t="shared" ref="AS2100" si="12176">(AH2100*AN2097+AI2100*AM2097+AJ2100*AN2100+AK2100*AM2100)</f>
        <v>25.507698596793805</v>
      </c>
      <c r="AT2100" s="2">
        <f t="shared" ref="AT2100" si="12177">AH2100*AO2097+AJ2100*AO2100-AI2100*AP2097-AK2100*AP2100</f>
        <v>-121.0261274732144</v>
      </c>
      <c r="AU2100" s="8">
        <f t="shared" ref="AU2100" si="12178">(AH2100*AP2097+AI2100*AO2097+AJ2100*AP2100+AK2100*AO2100)</f>
        <v>0</v>
      </c>
      <c r="AW2100" s="49">
        <f t="shared" ref="AW2100" si="12179">(180/PI())*ATAN(-1*(AS2097/AR2097))</f>
        <v>-78.116188001502721</v>
      </c>
      <c r="AY2100" s="140">
        <f t="shared" ref="AY2100" si="12180">20*LOG(((1-(10^(AW2097/20)^2)*(1-((1-AY2097)/(1+AY2097))^2))^0.5))</f>
        <v>-6.2521835865871284E-4</v>
      </c>
      <c r="AZ2100" s="13"/>
      <c r="BA2100" s="36"/>
      <c r="BB2100" s="36"/>
      <c r="BC2100" s="36"/>
      <c r="BD2100" s="36"/>
    </row>
    <row r="2101" spans="2:56" ht="18.600000000000001" customHeight="1">
      <c r="AY2101" s="37"/>
    </row>
    <row r="2102" spans="2:56" ht="18.600000000000001" customHeight="1" thickBot="1">
      <c r="D2102" s="22" t="s">
        <v>60</v>
      </c>
      <c r="E2102" s="22"/>
      <c r="F2102" s="22"/>
      <c r="G2102" s="22"/>
      <c r="H2102" s="22"/>
      <c r="I2102" s="22" t="s">
        <v>61</v>
      </c>
      <c r="J2102" s="22"/>
      <c r="K2102" s="22"/>
      <c r="L2102" s="22"/>
      <c r="M2102" s="23"/>
      <c r="N2102" s="23"/>
      <c r="O2102" s="28" t="s">
        <v>62</v>
      </c>
      <c r="P2102" s="23"/>
      <c r="Q2102" s="23"/>
      <c r="R2102" s="23"/>
      <c r="S2102" s="22"/>
      <c r="T2102" s="22" t="s">
        <v>63</v>
      </c>
      <c r="U2102" s="23"/>
      <c r="V2102" s="23"/>
      <c r="W2102" s="23"/>
      <c r="X2102" s="23"/>
      <c r="Y2102" s="28" t="s">
        <v>64</v>
      </c>
      <c r="Z2102" s="23"/>
      <c r="AA2102" s="23"/>
      <c r="AB2102" s="23"/>
      <c r="AC2102" s="28" t="s">
        <v>65</v>
      </c>
      <c r="AD2102" s="22"/>
      <c r="AE2102" s="22"/>
      <c r="AF2102" s="22"/>
      <c r="AG2102" s="22"/>
      <c r="AH2102" s="23"/>
      <c r="AI2102" s="28" t="s">
        <v>66</v>
      </c>
      <c r="AJ2102" s="23"/>
      <c r="AK2102" s="23"/>
      <c r="AL2102" s="22"/>
      <c r="AM2102" s="28" t="s">
        <v>67</v>
      </c>
      <c r="AN2102" s="22"/>
      <c r="AO2102" s="23"/>
      <c r="AP2102" s="23"/>
      <c r="AQ2102" s="23"/>
      <c r="AR2102" s="23"/>
      <c r="AS2102" s="28" t="s">
        <v>68</v>
      </c>
      <c r="AT2102" s="23"/>
      <c r="AU2102" s="23"/>
    </row>
    <row r="2103" spans="2:56" ht="18.600000000000001" customHeight="1" thickBot="1">
      <c r="B2103" s="11"/>
      <c r="D2103" s="212" t="s">
        <v>69</v>
      </c>
      <c r="E2103" s="213"/>
      <c r="F2103" s="214" t="s">
        <v>70</v>
      </c>
      <c r="G2103" s="215"/>
      <c r="H2103" s="207"/>
      <c r="I2103" s="212" t="s">
        <v>71</v>
      </c>
      <c r="J2103" s="213"/>
      <c r="K2103" s="214" t="s">
        <v>72</v>
      </c>
      <c r="L2103" s="215"/>
      <c r="M2103" s="23"/>
      <c r="N2103" s="208" t="s">
        <v>73</v>
      </c>
      <c r="O2103" s="209"/>
      <c r="P2103" s="210" t="s">
        <v>74</v>
      </c>
      <c r="Q2103" s="211"/>
      <c r="R2103" s="23"/>
      <c r="S2103" s="212" t="s">
        <v>75</v>
      </c>
      <c r="T2103" s="213"/>
      <c r="U2103" s="214" t="s">
        <v>76</v>
      </c>
      <c r="V2103" s="215"/>
      <c r="W2103" s="22"/>
      <c r="X2103" s="208" t="s">
        <v>77</v>
      </c>
      <c r="Y2103" s="209"/>
      <c r="Z2103" s="210" t="s">
        <v>78</v>
      </c>
      <c r="AA2103" s="211"/>
      <c r="AB2103" s="22"/>
      <c r="AC2103" s="212" t="s">
        <v>79</v>
      </c>
      <c r="AD2103" s="213"/>
      <c r="AE2103" s="214" t="s">
        <v>80</v>
      </c>
      <c r="AF2103" s="215"/>
      <c r="AG2103" s="22"/>
      <c r="AH2103" s="208" t="s">
        <v>81</v>
      </c>
      <c r="AI2103" s="209"/>
      <c r="AJ2103" s="210" t="s">
        <v>82</v>
      </c>
      <c r="AK2103" s="211"/>
      <c r="AL2103" s="22"/>
      <c r="AM2103" s="212" t="s">
        <v>83</v>
      </c>
      <c r="AN2103" s="213"/>
      <c r="AO2103" s="214" t="s">
        <v>84</v>
      </c>
      <c r="AP2103" s="215"/>
      <c r="AQ2103" s="23"/>
      <c r="AR2103" s="208" t="s">
        <v>85</v>
      </c>
      <c r="AS2103" s="209"/>
      <c r="AT2103" s="210" t="s">
        <v>86</v>
      </c>
      <c r="AU2103" s="211"/>
      <c r="AW2103" s="29" t="s">
        <v>4</v>
      </c>
      <c r="AY2103" s="136" t="s">
        <v>46</v>
      </c>
      <c r="AZ2103" s="13"/>
      <c r="BA2103" s="36"/>
      <c r="BB2103" s="36"/>
      <c r="BC2103" s="36"/>
      <c r="BD2103" s="36"/>
    </row>
    <row r="2104" spans="2:56" ht="18.600000000000001" customHeight="1" thickTop="1" thickBot="1">
      <c r="B2104" s="40">
        <v>6.02</v>
      </c>
      <c r="D2104" s="1">
        <v>1</v>
      </c>
      <c r="E2104" s="7">
        <v>0</v>
      </c>
      <c r="F2104" s="2">
        <v>0</v>
      </c>
      <c r="G2104" s="8">
        <v>0</v>
      </c>
      <c r="I2104" s="1">
        <v>1</v>
      </c>
      <c r="J2104" s="9">
        <v>0</v>
      </c>
      <c r="K2104" s="2">
        <v>0</v>
      </c>
      <c r="L2104" s="9">
        <f t="shared" ref="L2104" si="12181">IF(0=(1-$J$9*$K$9*$B2104^2),10^14,$B2104*$K$9/(1-$J$9*$K$9*$B2104^2))</f>
        <v>-0.59956700422969555</v>
      </c>
      <c r="N2104" s="1">
        <f t="shared" ref="N2104" si="12182">D2104*I2104+F2104*I2107-E2104*J2104-G2104*J2107</f>
        <v>1</v>
      </c>
      <c r="O2104" s="9">
        <f t="shared" ref="O2104" si="12183">(D2104*J2104+E2104*I2104+F2104*J2107+G2104*I2107)</f>
        <v>0</v>
      </c>
      <c r="P2104" s="2">
        <f t="shared" ref="P2104" si="12184">D2104*K2104+F2104*K2107-E2104*L2104-G2104*L2107</f>
        <v>0</v>
      </c>
      <c r="Q2104" s="8">
        <f t="shared" ref="Q2104" si="12185">(D2104*L2104+E2104*K2104+F2104*L2107+G2104*K2107)</f>
        <v>-0.59956700422969555</v>
      </c>
      <c r="S2104" s="1">
        <v>1</v>
      </c>
      <c r="T2104" s="7">
        <v>0</v>
      </c>
      <c r="U2104" s="2">
        <v>0</v>
      </c>
      <c r="V2104" s="8">
        <v>0</v>
      </c>
      <c r="X2104" s="1">
        <f t="shared" ref="X2104" si="12186">N2104*S2104+P2104*S2107-O2104*T2104-Q2104*T2107</f>
        <v>5.3648033029204694</v>
      </c>
      <c r="Y2104" s="9">
        <f t="shared" ref="Y2104" si="12187">(N2104*T2104+O2104*S2104+P2104*T2107+Q2104*S2107)</f>
        <v>0</v>
      </c>
      <c r="Z2104" s="2">
        <f t="shared" ref="Z2104" si="12188">N2104*U2104+P2104*U2107-O2104*V2104-Q2104*V2107</f>
        <v>0</v>
      </c>
      <c r="AA2104" s="8">
        <f t="shared" ref="AA2104" si="12189">(N2104*V2104+O2104*U2104+P2104*V2107+Q2104*U2107)</f>
        <v>-0.59956700422969555</v>
      </c>
      <c r="AB2104" s="22"/>
      <c r="AC2104" s="1">
        <v>1</v>
      </c>
      <c r="AD2104" s="9">
        <v>0</v>
      </c>
      <c r="AE2104" s="2">
        <v>0</v>
      </c>
      <c r="AF2104" s="9">
        <f t="shared" ref="AF2104" si="12190">$B2104*$AE$9</f>
        <v>4.8803538</v>
      </c>
      <c r="AH2104" s="1">
        <f t="shared" ref="AH2104" si="12191">X2104*AC2104+Z2104*AC2107-Y2104*AD2104-AA2104*AD2107</f>
        <v>5.3648033029204694</v>
      </c>
      <c r="AI2104" s="9">
        <f t="shared" ref="AI2104" si="12192">(X2104*AD2104+Y2104*AC2104+Z2104*AD2107+AA2104*AC2107)</f>
        <v>0</v>
      </c>
      <c r="AJ2104" s="2">
        <f t="shared" ref="AJ2104" si="12193">X2104*AE2104+Z2104*AE2107-Y2104*AF2104-AA2104*AF2107</f>
        <v>0</v>
      </c>
      <c r="AK2104" s="8">
        <f t="shared" ref="AK2104" si="12194">(X2104*AF2104+Y2104*AE2104+Z2104*AF2107+AA2104*AE2107)</f>
        <v>25.582571181430769</v>
      </c>
      <c r="AM2104" s="18">
        <v>1</v>
      </c>
      <c r="AN2104" s="25">
        <v>0</v>
      </c>
      <c r="AO2104" s="14">
        <v>0</v>
      </c>
      <c r="AP2104" s="24">
        <v>0</v>
      </c>
      <c r="AR2104" s="1">
        <f t="shared" ref="AR2104" si="12195">AH2104*AM2104+AJ2104*AM2107-AI2104*AN2104-AK2104*AN2107</f>
        <v>5.3648033029204694</v>
      </c>
      <c r="AS2104" s="9">
        <f t="shared" ref="AS2104" si="12196">(AH2104*AN2104+AI2104*AM2104+AJ2104*AN2107+AK2104*AM2107)</f>
        <v>25.582571181430769</v>
      </c>
      <c r="AT2104" s="2">
        <f t="shared" ref="AT2104" si="12197">AH2104*AO2104+AJ2104*AO2107-AI2104*AP2104-AK2104*AP2107</f>
        <v>0</v>
      </c>
      <c r="AU2104" s="8">
        <f t="shared" ref="AU2104" si="12198">(AH2104*AP2104+AI2104*AO2104+AJ2104*AP2107+AK2104*AO2107)</f>
        <v>25.582571181430769</v>
      </c>
      <c r="AW2104" s="30">
        <f t="shared" ref="AW2104" si="12199">20*LOG(((1+$AN$9)/$AN$9)/((AR2104+AR2107)^2+(AS2104+AS2107)^2)^0.5)</f>
        <v>-36.068220017865514</v>
      </c>
      <c r="AY2104" s="137">
        <f t="shared" ref="AY2104" si="12200">((AR2104^2+AS2104^2)^0.5)/((AR2107^2+AS2107^2)^0.5)</f>
        <v>0.21001369649871479</v>
      </c>
      <c r="AZ2104" s="13"/>
      <c r="BA2104" s="36"/>
      <c r="BB2104" s="36"/>
      <c r="BC2104" s="36"/>
      <c r="BD2104" s="36"/>
    </row>
    <row r="2105" spans="2:56" ht="18.600000000000001" customHeight="1" thickBot="1">
      <c r="D2105" s="3"/>
      <c r="G2105" s="4"/>
      <c r="I2105" s="3"/>
      <c r="L2105" s="4"/>
      <c r="N2105" s="3"/>
      <c r="Q2105" s="4"/>
      <c r="S2105" s="3"/>
      <c r="V2105" s="4"/>
      <c r="X2105" s="3"/>
      <c r="AA2105" s="4"/>
      <c r="AC2105" s="3"/>
      <c r="AF2105" s="4"/>
      <c r="AH2105" s="3"/>
      <c r="AK2105" s="4"/>
      <c r="AM2105" s="18"/>
      <c r="AN2105" s="14"/>
      <c r="AO2105" s="14"/>
      <c r="AP2105" s="19"/>
      <c r="AR2105" s="3"/>
      <c r="AU2105" s="4"/>
      <c r="AY2105" s="138"/>
      <c r="AZ2105" s="13"/>
      <c r="BA2105" s="36"/>
      <c r="BB2105" s="36"/>
      <c r="BC2105" s="36"/>
      <c r="BD2105" s="36"/>
    </row>
    <row r="2106" spans="2:56" ht="18.600000000000001" customHeight="1" thickBot="1">
      <c r="D2106" s="216" t="s">
        <v>87</v>
      </c>
      <c r="E2106" s="217"/>
      <c r="F2106" s="218" t="s">
        <v>88</v>
      </c>
      <c r="G2106" s="219"/>
      <c r="H2106" s="207"/>
      <c r="I2106" s="216" t="s">
        <v>89</v>
      </c>
      <c r="J2106" s="217"/>
      <c r="K2106" s="218" t="s">
        <v>90</v>
      </c>
      <c r="L2106" s="219"/>
      <c r="N2106" s="208" t="s">
        <v>7</v>
      </c>
      <c r="O2106" s="209"/>
      <c r="P2106" s="210" t="s">
        <v>8</v>
      </c>
      <c r="Q2106" s="211"/>
      <c r="S2106" s="216" t="s">
        <v>91</v>
      </c>
      <c r="T2106" s="217"/>
      <c r="U2106" s="218" t="s">
        <v>92</v>
      </c>
      <c r="V2106" s="219"/>
      <c r="W2106" s="22"/>
      <c r="X2106" s="208" t="s">
        <v>93</v>
      </c>
      <c r="Y2106" s="209"/>
      <c r="Z2106" s="210" t="s">
        <v>94</v>
      </c>
      <c r="AA2106" s="211"/>
      <c r="AB2106" s="22"/>
      <c r="AC2106" s="216" t="s">
        <v>3</v>
      </c>
      <c r="AD2106" s="217"/>
      <c r="AE2106" s="218" t="s">
        <v>2</v>
      </c>
      <c r="AF2106" s="219"/>
      <c r="AG2106" s="22"/>
      <c r="AH2106" s="208" t="s">
        <v>95</v>
      </c>
      <c r="AI2106" s="209"/>
      <c r="AJ2106" s="210" t="s">
        <v>96</v>
      </c>
      <c r="AK2106" s="211"/>
      <c r="AL2106" s="22"/>
      <c r="AM2106" s="216" t="s">
        <v>97</v>
      </c>
      <c r="AN2106" s="217"/>
      <c r="AO2106" s="218" t="s">
        <v>98</v>
      </c>
      <c r="AP2106" s="219"/>
      <c r="AR2106" s="208" t="s">
        <v>99</v>
      </c>
      <c r="AS2106" s="209"/>
      <c r="AT2106" s="210" t="s">
        <v>100</v>
      </c>
      <c r="AU2106" s="211"/>
      <c r="AW2106" s="48" t="s">
        <v>10</v>
      </c>
      <c r="AY2106" s="139" t="s">
        <v>47</v>
      </c>
      <c r="AZ2106" s="13"/>
      <c r="BA2106" s="36"/>
      <c r="BB2106" s="36"/>
      <c r="BC2106" s="36"/>
      <c r="BD2106" s="36"/>
    </row>
    <row r="2107" spans="2:56" ht="18.600000000000001" customHeight="1" thickTop="1" thickBot="1">
      <c r="D2107" s="1">
        <v>0</v>
      </c>
      <c r="E2107" s="8">
        <f t="shared" ref="E2107" si="12201">$E$9*$B2104</f>
        <v>3.4115942000000001</v>
      </c>
      <c r="F2107" s="2">
        <v>1</v>
      </c>
      <c r="G2107" s="8">
        <v>0</v>
      </c>
      <c r="I2107" s="1">
        <v>0</v>
      </c>
      <c r="J2107" s="9">
        <v>0</v>
      </c>
      <c r="K2107" s="2">
        <v>1</v>
      </c>
      <c r="L2107" s="8">
        <v>0</v>
      </c>
      <c r="N2107" s="1">
        <f t="shared" ref="N2107" si="12202">D2107*I2104+F2107*I2107-E2107*J2104-G2107*J2107</f>
        <v>0</v>
      </c>
      <c r="O2107" s="9">
        <f t="shared" ref="O2107" si="12203">(D2107*J2104+E2107*I2104+F2107*J2107+G2107*I2107)</f>
        <v>3.4115942000000001</v>
      </c>
      <c r="P2107" s="2">
        <f t="shared" ref="P2107" si="12204">D2107*K2104+F2107*K2107-E2107*L2104-G2107*L2107</f>
        <v>3.0454793141414047</v>
      </c>
      <c r="Q2107" s="8">
        <f t="shared" ref="Q2107" si="12205">(D2107*L2104+E2107*K2104+F2107*L2107+G2107*K2107)</f>
        <v>0</v>
      </c>
      <c r="S2107" s="1">
        <v>0</v>
      </c>
      <c r="T2107" s="8">
        <f t="shared" ref="T2107" si="12206">$T$9*$B2104</f>
        <v>7.2799257999999991</v>
      </c>
      <c r="U2107" s="2">
        <v>1</v>
      </c>
      <c r="V2107" s="8">
        <v>0</v>
      </c>
      <c r="X2107" s="1">
        <f t="shared" ref="X2107" si="12207">N2107*S2104+P2107*S2107-O2107*T2104-Q2107*T2107</f>
        <v>0</v>
      </c>
      <c r="Y2107" s="9">
        <f t="shared" ref="Y2107" si="12208">(N2107*T2104+O2107*S2104+P2107*T2107+Q2107*S2107)</f>
        <v>25.582457632384315</v>
      </c>
      <c r="Z2107" s="2">
        <f t="shared" ref="Z2107" si="12209">N2107*U2104+P2107*U2107-O2107*V2104-Q2107*V2107</f>
        <v>3.0454793141414047</v>
      </c>
      <c r="AA2107" s="8">
        <f t="shared" ref="AA2107" si="12210">(N2107*V2104+O2107*U2104+P2107*V2107+Q2107*U2107)</f>
        <v>0</v>
      </c>
      <c r="AB2107" s="22"/>
      <c r="AC2107" s="1">
        <v>0</v>
      </c>
      <c r="AD2107" s="9">
        <v>0</v>
      </c>
      <c r="AE2107" s="2">
        <v>1</v>
      </c>
      <c r="AF2107" s="8">
        <v>0</v>
      </c>
      <c r="AH2107" s="1">
        <f t="shared" ref="AH2107" si="12211">X2107*AC2104+Z2107*AC2107-Y2107*AD2104-AA2107*AD2107</f>
        <v>0</v>
      </c>
      <c r="AI2107" s="9">
        <f t="shared" ref="AI2107" si="12212">(X2107*AD2104+Y2107*AC2104+Z2107*AD2107+AA2107*AC2107)</f>
        <v>25.582457632384315</v>
      </c>
      <c r="AJ2107" s="2">
        <f t="shared" ref="AJ2107" si="12213">X2107*AE2104+Z2107*AE2107-Y2107*AF2104-AA2107*AF2107</f>
        <v>-121.80596500540439</v>
      </c>
      <c r="AK2107" s="8">
        <f t="shared" ref="AK2107" si="12214">(X2107*AF2104+Y2107*AE2104+Z2107*AF2107+AA2107*AE2107)</f>
        <v>0</v>
      </c>
      <c r="AM2107" s="20">
        <f t="shared" ref="AM2107" si="12215">1/$AN$9</f>
        <v>1</v>
      </c>
      <c r="AN2107" s="27">
        <v>0</v>
      </c>
      <c r="AO2107" s="21">
        <v>1</v>
      </c>
      <c r="AP2107" s="26">
        <v>0</v>
      </c>
      <c r="AR2107" s="1">
        <f t="shared" ref="AR2107" si="12216">AH2107*AM2104+AJ2107*AM2107-AI2107*AN2104-AK2107*AN2107</f>
        <v>-121.80596500540439</v>
      </c>
      <c r="AS2107" s="9">
        <f t="shared" ref="AS2107" si="12217">(AH2107*AN2104+AI2107*AM2104+AJ2107*AN2107+AK2107*AM2107)</f>
        <v>25.582457632384315</v>
      </c>
      <c r="AT2107" s="2">
        <f t="shared" ref="AT2107" si="12218">AH2107*AO2104+AJ2107*AO2107-AI2107*AP2104-AK2107*AP2107</f>
        <v>-121.80596500540439</v>
      </c>
      <c r="AU2107" s="8">
        <f t="shared" ref="AU2107" si="12219">(AH2107*AP2104+AI2107*AO2104+AJ2107*AP2107+AK2107*AO2107)</f>
        <v>0</v>
      </c>
      <c r="AW2107" s="49">
        <f t="shared" ref="AW2107" si="12220">(180/PI())*ATAN(-1*(AS2104/AR2104))</f>
        <v>-78.156388277342074</v>
      </c>
      <c r="AY2107" s="140">
        <f t="shared" ref="AY2107" si="12221">20*LOG(((1-(10^(AW2104/20)^2)*(1-((1-AY2104)/(1+AY2104))^2))^0.5))</f>
        <v>-6.1619781922843679E-4</v>
      </c>
      <c r="AZ2107" s="13"/>
      <c r="BA2107" s="36"/>
      <c r="BB2107" s="36"/>
      <c r="BC2107" s="36"/>
      <c r="BD2107" s="36"/>
    </row>
    <row r="2108" spans="2:56" ht="18.600000000000001" customHeight="1">
      <c r="AY2108" s="37"/>
    </row>
    <row r="2109" spans="2:56" ht="18.600000000000001" customHeight="1" thickBot="1">
      <c r="D2109" s="22" t="s">
        <v>60</v>
      </c>
      <c r="E2109" s="22"/>
      <c r="F2109" s="22"/>
      <c r="G2109" s="22"/>
      <c r="H2109" s="22"/>
      <c r="I2109" s="22" t="s">
        <v>61</v>
      </c>
      <c r="J2109" s="22"/>
      <c r="K2109" s="22"/>
      <c r="L2109" s="22"/>
      <c r="M2109" s="23"/>
      <c r="N2109" s="23"/>
      <c r="O2109" s="28" t="s">
        <v>62</v>
      </c>
      <c r="P2109" s="23"/>
      <c r="Q2109" s="23"/>
      <c r="R2109" s="23"/>
      <c r="S2109" s="22"/>
      <c r="T2109" s="22" t="s">
        <v>63</v>
      </c>
      <c r="U2109" s="23"/>
      <c r="V2109" s="23"/>
      <c r="W2109" s="23"/>
      <c r="X2109" s="23"/>
      <c r="Y2109" s="28" t="s">
        <v>64</v>
      </c>
      <c r="Z2109" s="23"/>
      <c r="AA2109" s="23"/>
      <c r="AB2109" s="23"/>
      <c r="AC2109" s="28" t="s">
        <v>65</v>
      </c>
      <c r="AD2109" s="22"/>
      <c r="AE2109" s="22"/>
      <c r="AF2109" s="22"/>
      <c r="AG2109" s="22"/>
      <c r="AH2109" s="23"/>
      <c r="AI2109" s="28" t="s">
        <v>66</v>
      </c>
      <c r="AJ2109" s="23"/>
      <c r="AK2109" s="23"/>
      <c r="AL2109" s="22"/>
      <c r="AM2109" s="28" t="s">
        <v>67</v>
      </c>
      <c r="AN2109" s="22"/>
      <c r="AO2109" s="23"/>
      <c r="AP2109" s="23"/>
      <c r="AQ2109" s="23"/>
      <c r="AR2109" s="23"/>
      <c r="AS2109" s="28" t="s">
        <v>68</v>
      </c>
      <c r="AT2109" s="23"/>
      <c r="AU2109" s="23"/>
    </row>
    <row r="2110" spans="2:56" ht="18.600000000000001" customHeight="1" thickBot="1">
      <c r="B2110" s="11"/>
      <c r="D2110" s="212" t="s">
        <v>69</v>
      </c>
      <c r="E2110" s="213"/>
      <c r="F2110" s="214" t="s">
        <v>70</v>
      </c>
      <c r="G2110" s="215"/>
      <c r="H2110" s="207"/>
      <c r="I2110" s="212" t="s">
        <v>71</v>
      </c>
      <c r="J2110" s="213"/>
      <c r="K2110" s="214" t="s">
        <v>72</v>
      </c>
      <c r="L2110" s="215"/>
      <c r="M2110" s="23"/>
      <c r="N2110" s="208" t="s">
        <v>73</v>
      </c>
      <c r="O2110" s="209"/>
      <c r="P2110" s="210" t="s">
        <v>74</v>
      </c>
      <c r="Q2110" s="211"/>
      <c r="R2110" s="23"/>
      <c r="S2110" s="212" t="s">
        <v>75</v>
      </c>
      <c r="T2110" s="213"/>
      <c r="U2110" s="214" t="s">
        <v>76</v>
      </c>
      <c r="V2110" s="215"/>
      <c r="W2110" s="22"/>
      <c r="X2110" s="208" t="s">
        <v>77</v>
      </c>
      <c r="Y2110" s="209"/>
      <c r="Z2110" s="210" t="s">
        <v>78</v>
      </c>
      <c r="AA2110" s="211"/>
      <c r="AB2110" s="22"/>
      <c r="AC2110" s="212" t="s">
        <v>79</v>
      </c>
      <c r="AD2110" s="213"/>
      <c r="AE2110" s="214" t="s">
        <v>80</v>
      </c>
      <c r="AF2110" s="215"/>
      <c r="AG2110" s="22"/>
      <c r="AH2110" s="208" t="s">
        <v>81</v>
      </c>
      <c r="AI2110" s="209"/>
      <c r="AJ2110" s="210" t="s">
        <v>82</v>
      </c>
      <c r="AK2110" s="211"/>
      <c r="AL2110" s="22"/>
      <c r="AM2110" s="212" t="s">
        <v>83</v>
      </c>
      <c r="AN2110" s="213"/>
      <c r="AO2110" s="214" t="s">
        <v>84</v>
      </c>
      <c r="AP2110" s="215"/>
      <c r="AQ2110" s="23"/>
      <c r="AR2110" s="208" t="s">
        <v>85</v>
      </c>
      <c r="AS2110" s="209"/>
      <c r="AT2110" s="210" t="s">
        <v>86</v>
      </c>
      <c r="AU2110" s="211"/>
      <c r="AW2110" s="29" t="s">
        <v>4</v>
      </c>
      <c r="AY2110" s="136" t="s">
        <v>46</v>
      </c>
      <c r="AZ2110" s="13"/>
      <c r="BA2110" s="36"/>
      <c r="BB2110" s="36"/>
      <c r="BC2110" s="36"/>
      <c r="BD2110" s="36"/>
    </row>
    <row r="2111" spans="2:56" ht="18.600000000000001" customHeight="1" thickTop="1" thickBot="1">
      <c r="B2111" s="40">
        <v>6.04</v>
      </c>
      <c r="D2111" s="1">
        <v>1</v>
      </c>
      <c r="E2111" s="7">
        <v>0</v>
      </c>
      <c r="F2111" s="2">
        <v>0</v>
      </c>
      <c r="G2111" s="8">
        <v>0</v>
      </c>
      <c r="I2111" s="1">
        <v>1</v>
      </c>
      <c r="J2111" s="9">
        <v>0</v>
      </c>
      <c r="K2111" s="2">
        <v>0</v>
      </c>
      <c r="L2111" s="9">
        <f t="shared" ref="L2111" si="12222">IF(0=(1-$J$9*$K$9*$B2111^2),10^14,$B2111*$K$9/(1-$J$9*$K$9*$B2111^2))</f>
        <v>-0.59717432246300006</v>
      </c>
      <c r="N2111" s="1">
        <f t="shared" ref="N2111" si="12223">D2111*I2111+F2111*I2114-E2111*J2111-G2111*J2114</f>
        <v>1</v>
      </c>
      <c r="O2111" s="9">
        <f t="shared" ref="O2111" si="12224">(D2111*J2111+E2111*I2111+F2111*J2114+G2111*I2114)</f>
        <v>0</v>
      </c>
      <c r="P2111" s="2">
        <f t="shared" ref="P2111" si="12225">D2111*K2111+F2111*K2114-E2111*L2111-G2111*L2114</f>
        <v>0</v>
      </c>
      <c r="Q2111" s="8">
        <f t="shared" ref="Q2111" si="12226">(D2111*L2111+E2111*K2111+F2111*L2114+G2111*K2114)</f>
        <v>-0.59717432246300006</v>
      </c>
      <c r="S2111" s="1">
        <v>1</v>
      </c>
      <c r="T2111" s="7">
        <v>0</v>
      </c>
      <c r="U2111" s="2">
        <v>0</v>
      </c>
      <c r="V2111" s="8">
        <v>0</v>
      </c>
      <c r="X2111" s="1">
        <f t="shared" ref="X2111" si="12227">N2111*S2111+P2111*S2114-O2111*T2111-Q2111*T2114</f>
        <v>5.3618278959241392</v>
      </c>
      <c r="Y2111" s="9">
        <f t="shared" ref="Y2111" si="12228">(N2111*T2111+O2111*S2111+P2111*T2114+Q2111*S2114)</f>
        <v>0</v>
      </c>
      <c r="Z2111" s="2">
        <f t="shared" ref="Z2111" si="12229">N2111*U2111+P2111*U2114-O2111*V2111-Q2111*V2114</f>
        <v>0</v>
      </c>
      <c r="AA2111" s="8">
        <f t="shared" ref="AA2111" si="12230">(N2111*V2111+O2111*U2111+P2111*V2114+Q2111*U2114)</f>
        <v>-0.59717432246300006</v>
      </c>
      <c r="AB2111" s="22"/>
      <c r="AC2111" s="1">
        <v>1</v>
      </c>
      <c r="AD2111" s="9">
        <v>0</v>
      </c>
      <c r="AE2111" s="2">
        <v>0</v>
      </c>
      <c r="AF2111" s="9">
        <f t="shared" ref="AF2111" si="12231">$B2111*$AE$9</f>
        <v>4.8965676</v>
      </c>
      <c r="AH2111" s="1">
        <f t="shared" ref="AH2111" si="12232">X2111*AC2111+Z2111*AC2114-Y2111*AD2111-AA2111*AD2114</f>
        <v>5.3618278959241392</v>
      </c>
      <c r="AI2111" s="9">
        <f t="shared" ref="AI2111" si="12233">(X2111*AD2111+Y2111*AC2111+Z2111*AD2114+AA2111*AC2114)</f>
        <v>0</v>
      </c>
      <c r="AJ2111" s="2">
        <f t="shared" ref="AJ2111" si="12234">X2111*AE2111+Z2111*AE2114-Y2111*AF2111-AA2111*AF2114</f>
        <v>0</v>
      </c>
      <c r="AK2111" s="8">
        <f t="shared" ref="AK2111" si="12235">(X2111*AF2111+Y2111*AE2111+Z2111*AF2114+AA2111*AE2114)</f>
        <v>25.65737842949531</v>
      </c>
      <c r="AM2111" s="18">
        <v>1</v>
      </c>
      <c r="AN2111" s="25">
        <v>0</v>
      </c>
      <c r="AO2111" s="14">
        <v>0</v>
      </c>
      <c r="AP2111" s="24">
        <v>0</v>
      </c>
      <c r="AR2111" s="1">
        <f t="shared" ref="AR2111" si="12236">AH2111*AM2111+AJ2111*AM2114-AI2111*AN2111-AK2111*AN2114</f>
        <v>5.3618278959241392</v>
      </c>
      <c r="AS2111" s="9">
        <f t="shared" ref="AS2111" si="12237">(AH2111*AN2111+AI2111*AM2111+AJ2111*AN2114+AK2111*AM2114)</f>
        <v>25.65737842949531</v>
      </c>
      <c r="AT2111" s="2">
        <f t="shared" ref="AT2111" si="12238">AH2111*AO2111+AJ2111*AO2114-AI2111*AP2111-AK2111*AP2114</f>
        <v>0</v>
      </c>
      <c r="AU2111" s="8">
        <f t="shared" ref="AU2111" si="12239">(AH2111*AP2111+AI2111*AO2111+AJ2111*AP2114+AK2111*AO2114)</f>
        <v>25.65737842949531</v>
      </c>
      <c r="AW2111" s="30">
        <f t="shared" ref="AW2111" si="12240">20*LOG(((1+$AN$9)/$AN$9)/((AR2111+AR2114)^2+(AS2111+AS2114)^2)^0.5)</f>
        <v>-36.121285434830966</v>
      </c>
      <c r="AY2111" s="137">
        <f t="shared" ref="AY2111" si="12241">((AR2111^2+AS2111^2)^0.5)/((AR2114^2+AS2114^2)^0.5)</f>
        <v>0.209283541025305</v>
      </c>
      <c r="AZ2111" s="13"/>
      <c r="BA2111" s="36"/>
      <c r="BB2111" s="36"/>
      <c r="BC2111" s="36"/>
      <c r="BD2111" s="36"/>
    </row>
    <row r="2112" spans="2:56" ht="18.600000000000001" customHeight="1" thickBot="1">
      <c r="D2112" s="3"/>
      <c r="G2112" s="4"/>
      <c r="I2112" s="3"/>
      <c r="L2112" s="4"/>
      <c r="N2112" s="3"/>
      <c r="Q2112" s="4"/>
      <c r="S2112" s="3"/>
      <c r="V2112" s="4"/>
      <c r="X2112" s="3"/>
      <c r="AA2112" s="4"/>
      <c r="AC2112" s="3"/>
      <c r="AF2112" s="4"/>
      <c r="AH2112" s="3"/>
      <c r="AK2112" s="4"/>
      <c r="AM2112" s="18"/>
      <c r="AN2112" s="14"/>
      <c r="AO2112" s="14"/>
      <c r="AP2112" s="19"/>
      <c r="AR2112" s="3"/>
      <c r="AU2112" s="4"/>
      <c r="AY2112" s="138"/>
      <c r="AZ2112" s="13"/>
      <c r="BA2112" s="36"/>
      <c r="BB2112" s="36"/>
      <c r="BC2112" s="36"/>
      <c r="BD2112" s="36"/>
    </row>
    <row r="2113" spans="2:56" ht="18.600000000000001" customHeight="1" thickBot="1">
      <c r="D2113" s="216" t="s">
        <v>87</v>
      </c>
      <c r="E2113" s="217"/>
      <c r="F2113" s="218" t="s">
        <v>88</v>
      </c>
      <c r="G2113" s="219"/>
      <c r="H2113" s="207"/>
      <c r="I2113" s="216" t="s">
        <v>89</v>
      </c>
      <c r="J2113" s="217"/>
      <c r="K2113" s="218" t="s">
        <v>90</v>
      </c>
      <c r="L2113" s="219"/>
      <c r="N2113" s="208" t="s">
        <v>7</v>
      </c>
      <c r="O2113" s="209"/>
      <c r="P2113" s="210" t="s">
        <v>8</v>
      </c>
      <c r="Q2113" s="211"/>
      <c r="S2113" s="216" t="s">
        <v>91</v>
      </c>
      <c r="T2113" s="217"/>
      <c r="U2113" s="218" t="s">
        <v>92</v>
      </c>
      <c r="V2113" s="219"/>
      <c r="W2113" s="22"/>
      <c r="X2113" s="208" t="s">
        <v>93</v>
      </c>
      <c r="Y2113" s="209"/>
      <c r="Z2113" s="210" t="s">
        <v>94</v>
      </c>
      <c r="AA2113" s="211"/>
      <c r="AB2113" s="22"/>
      <c r="AC2113" s="216" t="s">
        <v>3</v>
      </c>
      <c r="AD2113" s="217"/>
      <c r="AE2113" s="218" t="s">
        <v>2</v>
      </c>
      <c r="AF2113" s="219"/>
      <c r="AG2113" s="22"/>
      <c r="AH2113" s="208" t="s">
        <v>95</v>
      </c>
      <c r="AI2113" s="209"/>
      <c r="AJ2113" s="210" t="s">
        <v>96</v>
      </c>
      <c r="AK2113" s="211"/>
      <c r="AL2113" s="22"/>
      <c r="AM2113" s="216" t="s">
        <v>97</v>
      </c>
      <c r="AN2113" s="217"/>
      <c r="AO2113" s="218" t="s">
        <v>98</v>
      </c>
      <c r="AP2113" s="219"/>
      <c r="AR2113" s="208" t="s">
        <v>99</v>
      </c>
      <c r="AS2113" s="209"/>
      <c r="AT2113" s="210" t="s">
        <v>100</v>
      </c>
      <c r="AU2113" s="211"/>
      <c r="AW2113" s="48" t="s">
        <v>10</v>
      </c>
      <c r="AY2113" s="139" t="s">
        <v>47</v>
      </c>
      <c r="AZ2113" s="13"/>
      <c r="BA2113" s="36"/>
      <c r="BB2113" s="36"/>
      <c r="BC2113" s="36"/>
      <c r="BD2113" s="36"/>
    </row>
    <row r="2114" spans="2:56" ht="18.600000000000001" customHeight="1" thickTop="1" thickBot="1">
      <c r="D2114" s="1">
        <v>0</v>
      </c>
      <c r="E2114" s="8">
        <f t="shared" ref="E2114" si="12242">$E$9*$B2111</f>
        <v>3.4229284000000004</v>
      </c>
      <c r="F2114" s="2">
        <v>1</v>
      </c>
      <c r="G2114" s="8">
        <v>0</v>
      </c>
      <c r="I2114" s="1">
        <v>0</v>
      </c>
      <c r="J2114" s="9">
        <v>0</v>
      </c>
      <c r="K2114" s="2">
        <v>1</v>
      </c>
      <c r="L2114" s="8">
        <v>0</v>
      </c>
      <c r="N2114" s="1">
        <f t="shared" ref="N2114" si="12243">D2114*I2111+F2114*I2114-E2114*J2111-G2114*J2114</f>
        <v>0</v>
      </c>
      <c r="O2114" s="9">
        <f t="shared" ref="O2114" si="12244">(D2114*J2111+E2114*I2111+F2114*J2114+G2114*I2114)</f>
        <v>3.4229284000000004</v>
      </c>
      <c r="P2114" s="2">
        <f t="shared" ref="P2114" si="12245">D2114*K2111+F2114*K2114-E2114*L2111-G2114*L2114</f>
        <v>3.044084948109361</v>
      </c>
      <c r="Q2114" s="8">
        <f t="shared" ref="Q2114" si="12246">(D2114*L2111+E2114*K2111+F2114*L2114+G2114*K2114)</f>
        <v>0</v>
      </c>
      <c r="S2114" s="1">
        <v>0</v>
      </c>
      <c r="T2114" s="8">
        <f t="shared" ref="T2114" si="12247">$T$9*$B2111</f>
        <v>7.3041115999999997</v>
      </c>
      <c r="U2114" s="2">
        <v>1</v>
      </c>
      <c r="V2114" s="8">
        <v>0</v>
      </c>
      <c r="X2114" s="1">
        <f t="shared" ref="X2114" si="12248">N2114*S2111+P2114*S2114-O2114*T2111-Q2114*T2114</f>
        <v>0</v>
      </c>
      <c r="Y2114" s="9">
        <f t="shared" ref="Y2114" si="12249">(N2114*T2111+O2114*S2111+P2114*T2114+Q2114*S2114)</f>
        <v>25.657264580870979</v>
      </c>
      <c r="Z2114" s="2">
        <f t="shared" ref="Z2114" si="12250">N2114*U2111+P2114*U2114-O2114*V2111-Q2114*V2114</f>
        <v>3.044084948109361</v>
      </c>
      <c r="AA2114" s="8">
        <f t="shared" ref="AA2114" si="12251">(N2114*V2111+O2114*U2111+P2114*V2114+Q2114*U2114)</f>
        <v>0</v>
      </c>
      <c r="AB2114" s="22"/>
      <c r="AC2114" s="1">
        <v>0</v>
      </c>
      <c r="AD2114" s="9">
        <v>0</v>
      </c>
      <c r="AE2114" s="2">
        <v>1</v>
      </c>
      <c r="AF2114" s="8">
        <v>0</v>
      </c>
      <c r="AH2114" s="1">
        <f t="shared" ref="AH2114" si="12252">X2114*AC2111+Z2114*AC2114-Y2114*AD2111-AA2114*AD2114</f>
        <v>0</v>
      </c>
      <c r="AI2114" s="9">
        <f t="shared" ref="AI2114" si="12253">(X2114*AD2111+Y2114*AC2111+Z2114*AD2114+AA2114*AC2114)</f>
        <v>25.657264580870979</v>
      </c>
      <c r="AJ2114" s="2">
        <f t="shared" ref="AJ2114" si="12254">X2114*AE2111+Z2114*AE2114-Y2114*AF2111-AA2114*AF2114</f>
        <v>-122.58844550321106</v>
      </c>
      <c r="AK2114" s="8">
        <f t="shared" ref="AK2114" si="12255">(X2114*AF2111+Y2114*AE2111+Z2114*AF2114+AA2114*AE2114)</f>
        <v>0</v>
      </c>
      <c r="AM2114" s="20">
        <f t="shared" ref="AM2114" si="12256">1/$AN$9</f>
        <v>1</v>
      </c>
      <c r="AN2114" s="27">
        <v>0</v>
      </c>
      <c r="AO2114" s="21">
        <v>1</v>
      </c>
      <c r="AP2114" s="26">
        <v>0</v>
      </c>
      <c r="AR2114" s="1">
        <f t="shared" ref="AR2114" si="12257">AH2114*AM2111+AJ2114*AM2114-AI2114*AN2111-AK2114*AN2114</f>
        <v>-122.58844550321106</v>
      </c>
      <c r="AS2114" s="9">
        <f t="shared" ref="AS2114" si="12258">(AH2114*AN2111+AI2114*AM2111+AJ2114*AN2114+AK2114*AM2114)</f>
        <v>25.657264580870979</v>
      </c>
      <c r="AT2114" s="2">
        <f t="shared" ref="AT2114" si="12259">AH2114*AO2111+AJ2114*AO2114-AI2114*AP2111-AK2114*AP2114</f>
        <v>-122.58844550321106</v>
      </c>
      <c r="AU2114" s="8">
        <f t="shared" ref="AU2114" si="12260">(AH2114*AP2111+AI2114*AO2111+AJ2114*AP2114+AK2114*AO2114)</f>
        <v>0</v>
      </c>
      <c r="AW2114" s="49">
        <f t="shared" ref="AW2114" si="12261">(180/PI())*ATAN(-1*(AS2111/AR2111))</f>
        <v>-78.196314846706699</v>
      </c>
      <c r="AY2114" s="140">
        <f t="shared" ref="AY2114" si="12262">20*LOG(((1-(10^(AW2111/20)^2)*(1-((1-AY2111)/(1+AY2111))^2))^0.5))</f>
        <v>-6.0733025449626716E-4</v>
      </c>
      <c r="AZ2114" s="13"/>
      <c r="BA2114" s="36"/>
      <c r="BB2114" s="36"/>
      <c r="BC2114" s="36"/>
      <c r="BD2114" s="36"/>
    </row>
    <row r="2115" spans="2:56" ht="18.600000000000001" customHeight="1">
      <c r="AY2115" s="37"/>
    </row>
    <row r="2116" spans="2:56" ht="18.600000000000001" customHeight="1" thickBot="1">
      <c r="D2116" s="22" t="s">
        <v>60</v>
      </c>
      <c r="E2116" s="22"/>
      <c r="F2116" s="22"/>
      <c r="G2116" s="22"/>
      <c r="H2116" s="22"/>
      <c r="I2116" s="22" t="s">
        <v>61</v>
      </c>
      <c r="J2116" s="22"/>
      <c r="K2116" s="22"/>
      <c r="L2116" s="22"/>
      <c r="M2116" s="23"/>
      <c r="N2116" s="23"/>
      <c r="O2116" s="28" t="s">
        <v>62</v>
      </c>
      <c r="P2116" s="23"/>
      <c r="Q2116" s="23"/>
      <c r="R2116" s="23"/>
      <c r="S2116" s="22"/>
      <c r="T2116" s="22" t="s">
        <v>63</v>
      </c>
      <c r="U2116" s="23"/>
      <c r="V2116" s="23"/>
      <c r="W2116" s="23"/>
      <c r="X2116" s="23"/>
      <c r="Y2116" s="28" t="s">
        <v>64</v>
      </c>
      <c r="Z2116" s="23"/>
      <c r="AA2116" s="23"/>
      <c r="AB2116" s="23"/>
      <c r="AC2116" s="28" t="s">
        <v>65</v>
      </c>
      <c r="AD2116" s="22"/>
      <c r="AE2116" s="22"/>
      <c r="AF2116" s="22"/>
      <c r="AG2116" s="22"/>
      <c r="AH2116" s="23"/>
      <c r="AI2116" s="28" t="s">
        <v>66</v>
      </c>
      <c r="AJ2116" s="23"/>
      <c r="AK2116" s="23"/>
      <c r="AL2116" s="22"/>
      <c r="AM2116" s="28" t="s">
        <v>67</v>
      </c>
      <c r="AN2116" s="22"/>
      <c r="AO2116" s="23"/>
      <c r="AP2116" s="23"/>
      <c r="AQ2116" s="23"/>
      <c r="AR2116" s="23"/>
      <c r="AS2116" s="28" t="s">
        <v>68</v>
      </c>
      <c r="AT2116" s="23"/>
      <c r="AU2116" s="23"/>
    </row>
    <row r="2117" spans="2:56" ht="18.600000000000001" customHeight="1" thickBot="1">
      <c r="B2117" s="11"/>
      <c r="D2117" s="212" t="s">
        <v>69</v>
      </c>
      <c r="E2117" s="213"/>
      <c r="F2117" s="214" t="s">
        <v>70</v>
      </c>
      <c r="G2117" s="215"/>
      <c r="H2117" s="207"/>
      <c r="I2117" s="212" t="s">
        <v>71</v>
      </c>
      <c r="J2117" s="213"/>
      <c r="K2117" s="214" t="s">
        <v>72</v>
      </c>
      <c r="L2117" s="215"/>
      <c r="M2117" s="23"/>
      <c r="N2117" s="208" t="s">
        <v>73</v>
      </c>
      <c r="O2117" s="209"/>
      <c r="P2117" s="210" t="s">
        <v>74</v>
      </c>
      <c r="Q2117" s="211"/>
      <c r="R2117" s="23"/>
      <c r="S2117" s="212" t="s">
        <v>75</v>
      </c>
      <c r="T2117" s="213"/>
      <c r="U2117" s="214" t="s">
        <v>76</v>
      </c>
      <c r="V2117" s="215"/>
      <c r="W2117" s="22"/>
      <c r="X2117" s="208" t="s">
        <v>77</v>
      </c>
      <c r="Y2117" s="209"/>
      <c r="Z2117" s="210" t="s">
        <v>78</v>
      </c>
      <c r="AA2117" s="211"/>
      <c r="AB2117" s="22"/>
      <c r="AC2117" s="212" t="s">
        <v>79</v>
      </c>
      <c r="AD2117" s="213"/>
      <c r="AE2117" s="214" t="s">
        <v>80</v>
      </c>
      <c r="AF2117" s="215"/>
      <c r="AG2117" s="22"/>
      <c r="AH2117" s="208" t="s">
        <v>81</v>
      </c>
      <c r="AI2117" s="209"/>
      <c r="AJ2117" s="210" t="s">
        <v>82</v>
      </c>
      <c r="AK2117" s="211"/>
      <c r="AL2117" s="22"/>
      <c r="AM2117" s="212" t="s">
        <v>83</v>
      </c>
      <c r="AN2117" s="213"/>
      <c r="AO2117" s="214" t="s">
        <v>84</v>
      </c>
      <c r="AP2117" s="215"/>
      <c r="AQ2117" s="23"/>
      <c r="AR2117" s="208" t="s">
        <v>85</v>
      </c>
      <c r="AS2117" s="209"/>
      <c r="AT2117" s="210" t="s">
        <v>86</v>
      </c>
      <c r="AU2117" s="211"/>
      <c r="AW2117" s="29" t="s">
        <v>4</v>
      </c>
      <c r="AY2117" s="136" t="s">
        <v>46</v>
      </c>
      <c r="AZ2117" s="13"/>
      <c r="BA2117" s="36"/>
      <c r="BB2117" s="36"/>
      <c r="BC2117" s="36"/>
      <c r="BD2117" s="36"/>
    </row>
    <row r="2118" spans="2:56" ht="18.600000000000001" customHeight="1" thickTop="1" thickBot="1">
      <c r="B2118" s="40">
        <v>6.06</v>
      </c>
      <c r="D2118" s="1">
        <v>1</v>
      </c>
      <c r="E2118" s="7">
        <v>0</v>
      </c>
      <c r="F2118" s="2">
        <v>0</v>
      </c>
      <c r="G2118" s="8">
        <v>0</v>
      </c>
      <c r="I2118" s="1">
        <v>1</v>
      </c>
      <c r="J2118" s="9">
        <v>0</v>
      </c>
      <c r="K2118" s="2">
        <v>0</v>
      </c>
      <c r="L2118" s="9">
        <f t="shared" ref="L2118" si="12263">IF(0=(1-$J$9*$K$9*$B2118^2),10^14,$B2118*$K$9/(1-$J$9*$K$9*$B2118^2))</f>
        <v>-0.59480199229916519</v>
      </c>
      <c r="N2118" s="1">
        <f t="shared" ref="N2118" si="12264">D2118*I2118+F2118*I2121-E2118*J2118-G2118*J2121</f>
        <v>1</v>
      </c>
      <c r="O2118" s="9">
        <f t="shared" ref="O2118" si="12265">(D2118*J2118+E2118*I2118+F2118*J2121+G2118*I2121)</f>
        <v>0</v>
      </c>
      <c r="P2118" s="2">
        <f t="shared" ref="P2118" si="12266">D2118*K2118+F2118*K2121-E2118*L2118-G2118*L2121</f>
        <v>0</v>
      </c>
      <c r="Q2118" s="8">
        <f t="shared" ref="Q2118" si="12267">(D2118*L2118+E2118*K2118+F2118*L2121+G2118*K2121)</f>
        <v>-0.59480199229916519</v>
      </c>
      <c r="S2118" s="1">
        <v>1</v>
      </c>
      <c r="T2118" s="7">
        <v>0</v>
      </c>
      <c r="U2118" s="2">
        <v>0</v>
      </c>
      <c r="V2118" s="8">
        <v>0</v>
      </c>
      <c r="X2118" s="1">
        <f t="shared" ref="X2118" si="12268">N2118*S2118+P2118*S2121-O2118*T2118-Q2118*T2121</f>
        <v>5.3588858936807924</v>
      </c>
      <c r="Y2118" s="9">
        <f t="shared" ref="Y2118" si="12269">(N2118*T2118+O2118*S2118+P2118*T2121+Q2118*S2121)</f>
        <v>0</v>
      </c>
      <c r="Z2118" s="2">
        <f t="shared" ref="Z2118" si="12270">N2118*U2118+P2118*U2121-O2118*V2118-Q2118*V2121</f>
        <v>0</v>
      </c>
      <c r="AA2118" s="8">
        <f t="shared" ref="AA2118" si="12271">(N2118*V2118+O2118*U2118+P2118*V2121+Q2118*U2121)</f>
        <v>-0.59480199229916519</v>
      </c>
      <c r="AB2118" s="22"/>
      <c r="AC2118" s="1">
        <v>1</v>
      </c>
      <c r="AD2118" s="9">
        <v>0</v>
      </c>
      <c r="AE2118" s="2">
        <v>0</v>
      </c>
      <c r="AF2118" s="9">
        <f t="shared" ref="AF2118" si="12272">$B2118*$AE$9</f>
        <v>4.9127814000000001</v>
      </c>
      <c r="AH2118" s="1">
        <f t="shared" ref="AH2118" si="12273">X2118*AC2118+Z2118*AC2121-Y2118*AD2118-AA2118*AD2121</f>
        <v>5.3588858936807924</v>
      </c>
      <c r="AI2118" s="9">
        <f t="shared" ref="AI2118" si="12274">(X2118*AD2118+Y2118*AC2118+Z2118*AD2121+AA2118*AC2121)</f>
        <v>0</v>
      </c>
      <c r="AJ2118" s="2">
        <f t="shared" ref="AJ2118" si="12275">X2118*AE2118+Z2118*AE2121-Y2118*AF2118-AA2118*AF2121</f>
        <v>0</v>
      </c>
      <c r="AK2118" s="8">
        <f t="shared" ref="AK2118" si="12276">(X2118*AF2118+Y2118*AE2118+Z2118*AF2121+AA2118*AE2121)</f>
        <v>25.732232950898211</v>
      </c>
      <c r="AM2118" s="18">
        <v>1</v>
      </c>
      <c r="AN2118" s="25">
        <v>0</v>
      </c>
      <c r="AO2118" s="14">
        <v>0</v>
      </c>
      <c r="AP2118" s="24">
        <v>0</v>
      </c>
      <c r="AR2118" s="1">
        <f t="shared" ref="AR2118" si="12277">AH2118*AM2118+AJ2118*AM2121-AI2118*AN2118-AK2118*AN2121</f>
        <v>5.3588858936807924</v>
      </c>
      <c r="AS2118" s="9">
        <f t="shared" ref="AS2118" si="12278">(AH2118*AN2118+AI2118*AM2118+AJ2118*AN2121+AK2118*AM2121)</f>
        <v>25.732232950898211</v>
      </c>
      <c r="AT2118" s="2">
        <f t="shared" ref="AT2118" si="12279">AH2118*AO2118+AJ2118*AO2121-AI2118*AP2118-AK2118*AP2121</f>
        <v>0</v>
      </c>
      <c r="AU2118" s="8">
        <f t="shared" ref="AU2118" si="12280">(AH2118*AP2118+AI2118*AO2118+AJ2118*AP2121+AK2118*AO2121)</f>
        <v>25.732232950898211</v>
      </c>
      <c r="AW2118" s="30">
        <f t="shared" ref="AW2118" si="12281">20*LOG(((1+$AN$9)/$AN$9)/((AR2118+AR2121)^2+(AS2118+AS2121)^2)^0.5)</f>
        <v>-36.174209201903267</v>
      </c>
      <c r="AY2118" s="137">
        <f t="shared" ref="AY2118" si="12282">((AR2118^2+AS2118^2)^0.5)/((AR2121^2+AS2121^2)^0.5)</f>
        <v>0.20855856218853547</v>
      </c>
      <c r="AZ2118" s="13"/>
      <c r="BA2118" s="36"/>
      <c r="BB2118" s="36"/>
      <c r="BC2118" s="36"/>
      <c r="BD2118" s="36"/>
    </row>
    <row r="2119" spans="2:56" ht="18.600000000000001" customHeight="1" thickBot="1">
      <c r="D2119" s="3"/>
      <c r="G2119" s="4"/>
      <c r="I2119" s="3"/>
      <c r="L2119" s="4"/>
      <c r="N2119" s="3"/>
      <c r="Q2119" s="4"/>
      <c r="S2119" s="3"/>
      <c r="V2119" s="4"/>
      <c r="X2119" s="3"/>
      <c r="AA2119" s="4"/>
      <c r="AC2119" s="3"/>
      <c r="AF2119" s="4"/>
      <c r="AH2119" s="3"/>
      <c r="AK2119" s="4"/>
      <c r="AM2119" s="18"/>
      <c r="AN2119" s="14"/>
      <c r="AO2119" s="14"/>
      <c r="AP2119" s="19"/>
      <c r="AR2119" s="3"/>
      <c r="AU2119" s="4"/>
      <c r="AY2119" s="138"/>
      <c r="AZ2119" s="13"/>
      <c r="BA2119" s="36"/>
      <c r="BB2119" s="36"/>
      <c r="BC2119" s="36"/>
      <c r="BD2119" s="36"/>
    </row>
    <row r="2120" spans="2:56" ht="18.600000000000001" customHeight="1" thickBot="1">
      <c r="D2120" s="216" t="s">
        <v>87</v>
      </c>
      <c r="E2120" s="217"/>
      <c r="F2120" s="218" t="s">
        <v>88</v>
      </c>
      <c r="G2120" s="219"/>
      <c r="H2120" s="207"/>
      <c r="I2120" s="216" t="s">
        <v>89</v>
      </c>
      <c r="J2120" s="217"/>
      <c r="K2120" s="218" t="s">
        <v>90</v>
      </c>
      <c r="L2120" s="219"/>
      <c r="N2120" s="208" t="s">
        <v>7</v>
      </c>
      <c r="O2120" s="209"/>
      <c r="P2120" s="210" t="s">
        <v>8</v>
      </c>
      <c r="Q2120" s="211"/>
      <c r="S2120" s="216" t="s">
        <v>91</v>
      </c>
      <c r="T2120" s="217"/>
      <c r="U2120" s="218" t="s">
        <v>92</v>
      </c>
      <c r="V2120" s="219"/>
      <c r="W2120" s="22"/>
      <c r="X2120" s="208" t="s">
        <v>93</v>
      </c>
      <c r="Y2120" s="209"/>
      <c r="Z2120" s="210" t="s">
        <v>94</v>
      </c>
      <c r="AA2120" s="211"/>
      <c r="AB2120" s="22"/>
      <c r="AC2120" s="216" t="s">
        <v>3</v>
      </c>
      <c r="AD2120" s="217"/>
      <c r="AE2120" s="218" t="s">
        <v>2</v>
      </c>
      <c r="AF2120" s="219"/>
      <c r="AG2120" s="22"/>
      <c r="AH2120" s="208" t="s">
        <v>95</v>
      </c>
      <c r="AI2120" s="209"/>
      <c r="AJ2120" s="210" t="s">
        <v>96</v>
      </c>
      <c r="AK2120" s="211"/>
      <c r="AL2120" s="22"/>
      <c r="AM2120" s="216" t="s">
        <v>97</v>
      </c>
      <c r="AN2120" s="217"/>
      <c r="AO2120" s="218" t="s">
        <v>98</v>
      </c>
      <c r="AP2120" s="219"/>
      <c r="AR2120" s="208" t="s">
        <v>99</v>
      </c>
      <c r="AS2120" s="209"/>
      <c r="AT2120" s="210" t="s">
        <v>100</v>
      </c>
      <c r="AU2120" s="211"/>
      <c r="AW2120" s="48" t="s">
        <v>10</v>
      </c>
      <c r="AY2120" s="139" t="s">
        <v>47</v>
      </c>
      <c r="AZ2120" s="13"/>
      <c r="BA2120" s="36"/>
      <c r="BB2120" s="36"/>
      <c r="BC2120" s="36"/>
      <c r="BD2120" s="36"/>
    </row>
    <row r="2121" spans="2:56" ht="18.600000000000001" customHeight="1" thickTop="1" thickBot="1">
      <c r="D2121" s="1">
        <v>0</v>
      </c>
      <c r="E2121" s="8">
        <f t="shared" ref="E2121" si="12283">$E$9*$B2118</f>
        <v>3.4342626000000003</v>
      </c>
      <c r="F2121" s="2">
        <v>1</v>
      </c>
      <c r="G2121" s="8">
        <v>0</v>
      </c>
      <c r="I2121" s="1">
        <v>0</v>
      </c>
      <c r="J2121" s="9">
        <v>0</v>
      </c>
      <c r="K2121" s="2">
        <v>1</v>
      </c>
      <c r="L2121" s="8">
        <v>0</v>
      </c>
      <c r="N2121" s="1">
        <f t="shared" ref="N2121" si="12284">D2121*I2118+F2121*I2121-E2121*J2118-G2121*J2121</f>
        <v>0</v>
      </c>
      <c r="O2121" s="9">
        <f t="shared" ref="O2121" si="12285">(D2121*J2118+E2121*I2118+F2121*J2121+G2121*I2121)</f>
        <v>3.4342626000000003</v>
      </c>
      <c r="P2121" s="2">
        <f t="shared" ref="P2121" si="12286">D2121*K2118+F2121*K2121-E2121*L2118-G2121*L2121</f>
        <v>3.0427062365585114</v>
      </c>
      <c r="Q2121" s="8">
        <f t="shared" ref="Q2121" si="12287">(D2121*L2118+E2121*K2118+F2121*L2121+G2121*K2121)</f>
        <v>0</v>
      </c>
      <c r="S2121" s="1">
        <v>0</v>
      </c>
      <c r="T2121" s="8">
        <f t="shared" ref="T2121" si="12288">$T$9*$B2118</f>
        <v>7.3282973999999994</v>
      </c>
      <c r="U2121" s="2">
        <v>1</v>
      </c>
      <c r="V2121" s="8">
        <v>0</v>
      </c>
      <c r="X2121" s="1">
        <f t="shared" ref="X2121" si="12289">N2121*S2118+P2121*S2121-O2121*T2118-Q2121*T2121</f>
        <v>0</v>
      </c>
      <c r="Y2121" s="9">
        <f t="shared" ref="Y2121" si="12290">(N2121*T2118+O2121*S2118+P2121*T2121+Q2121*S2121)</f>
        <v>25.732118802335521</v>
      </c>
      <c r="Z2121" s="2">
        <f t="shared" ref="Z2121" si="12291">N2121*U2118+P2121*U2121-O2121*V2118-Q2121*V2121</f>
        <v>3.0427062365585114</v>
      </c>
      <c r="AA2121" s="8">
        <f t="shared" ref="AA2121" si="12292">(N2121*V2118+O2121*U2118+P2121*V2121+Q2121*U2121)</f>
        <v>0</v>
      </c>
      <c r="AB2121" s="22"/>
      <c r="AC2121" s="1">
        <v>0</v>
      </c>
      <c r="AD2121" s="9">
        <v>0</v>
      </c>
      <c r="AE2121" s="2">
        <v>1</v>
      </c>
      <c r="AF2121" s="8">
        <v>0</v>
      </c>
      <c r="AH2121" s="1">
        <f t="shared" ref="AH2121" si="12293">X2121*AC2118+Z2121*AC2121-Y2121*AD2118-AA2121*AD2121</f>
        <v>0</v>
      </c>
      <c r="AI2121" s="9">
        <f t="shared" ref="AI2121" si="12294">(X2121*AD2118+Y2121*AC2118+Z2121*AD2121+AA2121*AC2121)</f>
        <v>25.732118802335521</v>
      </c>
      <c r="AJ2121" s="2">
        <f t="shared" ref="AJ2121" si="12295">X2121*AE2118+Z2121*AE2121-Y2121*AF2118-AA2121*AF2121</f>
        <v>-123.37356839814571</v>
      </c>
      <c r="AK2121" s="8">
        <f t="shared" ref="AK2121" si="12296">(X2121*AF2118+Y2121*AE2118+Z2121*AF2121+AA2121*AE2121)</f>
        <v>0</v>
      </c>
      <c r="AM2121" s="20">
        <f t="shared" ref="AM2121" si="12297">1/$AN$9</f>
        <v>1</v>
      </c>
      <c r="AN2121" s="27">
        <v>0</v>
      </c>
      <c r="AO2121" s="21">
        <v>1</v>
      </c>
      <c r="AP2121" s="26">
        <v>0</v>
      </c>
      <c r="AR2121" s="1">
        <f t="shared" ref="AR2121" si="12298">AH2121*AM2118+AJ2121*AM2121-AI2121*AN2118-AK2121*AN2121</f>
        <v>-123.37356839814571</v>
      </c>
      <c r="AS2121" s="9">
        <f t="shared" ref="AS2121" si="12299">(AH2121*AN2118+AI2121*AM2118+AJ2121*AN2121+AK2121*AM2121)</f>
        <v>25.732118802335521</v>
      </c>
      <c r="AT2121" s="2">
        <f t="shared" ref="AT2121" si="12300">AH2121*AO2118+AJ2121*AO2121-AI2121*AP2118-AK2121*AP2121</f>
        <v>-123.37356839814571</v>
      </c>
      <c r="AU2121" s="8">
        <f t="shared" ref="AU2121" si="12301">(AH2121*AP2118+AI2121*AO2118+AJ2121*AP2121+AK2121*AO2121)</f>
        <v>0</v>
      </c>
      <c r="AW2121" s="49">
        <f t="shared" ref="AW2121" si="12302">(180/PI())*ATAN(-1*(AS2118/AR2118))</f>
        <v>-78.235970524028943</v>
      </c>
      <c r="AY2121" s="140">
        <f t="shared" ref="AY2121" si="12303">20*LOG(((1-(10^(AW2118/20)^2)*(1-((1-AY2118)/(1+AY2118))^2))^0.5))</f>
        <v>-5.9861271562060574E-4</v>
      </c>
      <c r="AZ2121" s="13"/>
      <c r="BA2121" s="36"/>
      <c r="BB2121" s="36"/>
      <c r="BC2121" s="36"/>
      <c r="BD2121" s="36"/>
    </row>
    <row r="2122" spans="2:56" ht="18.600000000000001" customHeight="1">
      <c r="AY2122" s="37"/>
    </row>
    <row r="2123" spans="2:56" ht="18.600000000000001" customHeight="1" thickBot="1">
      <c r="D2123" s="22" t="s">
        <v>60</v>
      </c>
      <c r="E2123" s="22"/>
      <c r="F2123" s="22"/>
      <c r="G2123" s="22"/>
      <c r="H2123" s="22"/>
      <c r="I2123" s="22" t="s">
        <v>61</v>
      </c>
      <c r="J2123" s="22"/>
      <c r="K2123" s="22"/>
      <c r="L2123" s="22"/>
      <c r="M2123" s="23"/>
      <c r="N2123" s="23"/>
      <c r="O2123" s="28" t="s">
        <v>62</v>
      </c>
      <c r="P2123" s="23"/>
      <c r="Q2123" s="23"/>
      <c r="R2123" s="23"/>
      <c r="S2123" s="22"/>
      <c r="T2123" s="22" t="s">
        <v>63</v>
      </c>
      <c r="U2123" s="23"/>
      <c r="V2123" s="23"/>
      <c r="W2123" s="23"/>
      <c r="X2123" s="23"/>
      <c r="Y2123" s="28" t="s">
        <v>64</v>
      </c>
      <c r="Z2123" s="23"/>
      <c r="AA2123" s="23"/>
      <c r="AB2123" s="23"/>
      <c r="AC2123" s="28" t="s">
        <v>65</v>
      </c>
      <c r="AD2123" s="22"/>
      <c r="AE2123" s="22"/>
      <c r="AF2123" s="22"/>
      <c r="AG2123" s="22"/>
      <c r="AH2123" s="23"/>
      <c r="AI2123" s="28" t="s">
        <v>66</v>
      </c>
      <c r="AJ2123" s="23"/>
      <c r="AK2123" s="23"/>
      <c r="AL2123" s="22"/>
      <c r="AM2123" s="28" t="s">
        <v>67</v>
      </c>
      <c r="AN2123" s="22"/>
      <c r="AO2123" s="23"/>
      <c r="AP2123" s="23"/>
      <c r="AQ2123" s="23"/>
      <c r="AR2123" s="23"/>
      <c r="AS2123" s="28" t="s">
        <v>68</v>
      </c>
      <c r="AT2123" s="23"/>
      <c r="AU2123" s="23"/>
    </row>
    <row r="2124" spans="2:56" ht="18.600000000000001" customHeight="1" thickBot="1">
      <c r="B2124" s="11"/>
      <c r="D2124" s="212" t="s">
        <v>69</v>
      </c>
      <c r="E2124" s="213"/>
      <c r="F2124" s="214" t="s">
        <v>70</v>
      </c>
      <c r="G2124" s="215"/>
      <c r="H2124" s="207"/>
      <c r="I2124" s="212" t="s">
        <v>71</v>
      </c>
      <c r="J2124" s="213"/>
      <c r="K2124" s="214" t="s">
        <v>72</v>
      </c>
      <c r="L2124" s="215"/>
      <c r="M2124" s="23"/>
      <c r="N2124" s="208" t="s">
        <v>73</v>
      </c>
      <c r="O2124" s="209"/>
      <c r="P2124" s="210" t="s">
        <v>74</v>
      </c>
      <c r="Q2124" s="211"/>
      <c r="R2124" s="23"/>
      <c r="S2124" s="212" t="s">
        <v>75</v>
      </c>
      <c r="T2124" s="213"/>
      <c r="U2124" s="214" t="s">
        <v>76</v>
      </c>
      <c r="V2124" s="215"/>
      <c r="W2124" s="22"/>
      <c r="X2124" s="208" t="s">
        <v>77</v>
      </c>
      <c r="Y2124" s="209"/>
      <c r="Z2124" s="210" t="s">
        <v>78</v>
      </c>
      <c r="AA2124" s="211"/>
      <c r="AB2124" s="22"/>
      <c r="AC2124" s="212" t="s">
        <v>79</v>
      </c>
      <c r="AD2124" s="213"/>
      <c r="AE2124" s="214" t="s">
        <v>80</v>
      </c>
      <c r="AF2124" s="215"/>
      <c r="AG2124" s="22"/>
      <c r="AH2124" s="208" t="s">
        <v>81</v>
      </c>
      <c r="AI2124" s="209"/>
      <c r="AJ2124" s="210" t="s">
        <v>82</v>
      </c>
      <c r="AK2124" s="211"/>
      <c r="AL2124" s="22"/>
      <c r="AM2124" s="212" t="s">
        <v>83</v>
      </c>
      <c r="AN2124" s="213"/>
      <c r="AO2124" s="214" t="s">
        <v>84</v>
      </c>
      <c r="AP2124" s="215"/>
      <c r="AQ2124" s="23"/>
      <c r="AR2124" s="208" t="s">
        <v>85</v>
      </c>
      <c r="AS2124" s="209"/>
      <c r="AT2124" s="210" t="s">
        <v>86</v>
      </c>
      <c r="AU2124" s="211"/>
      <c r="AW2124" s="29" t="s">
        <v>4</v>
      </c>
      <c r="AY2124" s="136" t="s">
        <v>46</v>
      </c>
      <c r="AZ2124" s="13"/>
      <c r="BA2124" s="36"/>
      <c r="BB2124" s="36"/>
      <c r="BC2124" s="36"/>
      <c r="BD2124" s="36"/>
    </row>
    <row r="2125" spans="2:56" ht="18.600000000000001" customHeight="1" thickTop="1" thickBot="1">
      <c r="B2125" s="40">
        <v>6.08</v>
      </c>
      <c r="D2125" s="1">
        <v>1</v>
      </c>
      <c r="E2125" s="7">
        <v>0</v>
      </c>
      <c r="F2125" s="2">
        <v>0</v>
      </c>
      <c r="G2125" s="8">
        <v>0</v>
      </c>
      <c r="I2125" s="1">
        <v>1</v>
      </c>
      <c r="J2125" s="9">
        <v>0</v>
      </c>
      <c r="K2125" s="2">
        <v>0</v>
      </c>
      <c r="L2125" s="9">
        <f t="shared" ref="L2125" si="12304">IF(0=(1-$J$9*$K$9*$B2125^2),10^14,$B2125*$K$9/(1-$J$9*$K$9*$B2125^2))</f>
        <v>-0.5924497432651985</v>
      </c>
      <c r="N2125" s="1">
        <f t="shared" ref="N2125" si="12305">D2125*I2125+F2125*I2128-E2125*J2125-G2125*J2128</f>
        <v>1</v>
      </c>
      <c r="O2125" s="9">
        <f t="shared" ref="O2125" si="12306">(D2125*J2125+E2125*I2125+F2125*J2128+G2125*I2128)</f>
        <v>0</v>
      </c>
      <c r="P2125" s="2">
        <f t="shared" ref="P2125" si="12307">D2125*K2125+F2125*K2128-E2125*L2125-G2125*L2128</f>
        <v>0</v>
      </c>
      <c r="Q2125" s="8">
        <f t="shared" ref="Q2125" si="12308">(D2125*L2125+E2125*K2125+F2125*L2128+G2125*K2128)</f>
        <v>-0.5924497432651985</v>
      </c>
      <c r="S2125" s="1">
        <v>1</v>
      </c>
      <c r="T2125" s="7">
        <v>0</v>
      </c>
      <c r="U2125" s="2">
        <v>0</v>
      </c>
      <c r="V2125" s="8">
        <v>0</v>
      </c>
      <c r="X2125" s="1">
        <f t="shared" ref="X2125" si="12309">N2125*S2125+P2125*S2128-O2125*T2125-Q2125*T2128</f>
        <v>5.355976784201685</v>
      </c>
      <c r="Y2125" s="9">
        <f t="shared" ref="Y2125" si="12310">(N2125*T2125+O2125*S2125+P2125*T2128+Q2125*S2128)</f>
        <v>0</v>
      </c>
      <c r="Z2125" s="2">
        <f t="shared" ref="Z2125" si="12311">N2125*U2125+P2125*U2128-O2125*V2125-Q2125*V2128</f>
        <v>0</v>
      </c>
      <c r="AA2125" s="8">
        <f t="shared" ref="AA2125" si="12312">(N2125*V2125+O2125*U2125+P2125*V2128+Q2125*U2128)</f>
        <v>-0.5924497432651985</v>
      </c>
      <c r="AB2125" s="22"/>
      <c r="AC2125" s="1">
        <v>1</v>
      </c>
      <c r="AD2125" s="9">
        <v>0</v>
      </c>
      <c r="AE2125" s="2">
        <v>0</v>
      </c>
      <c r="AF2125" s="9">
        <f t="shared" ref="AF2125" si="12313">$B2125*$AE$9</f>
        <v>4.9289952000000001</v>
      </c>
      <c r="AH2125" s="1">
        <f t="shared" ref="AH2125" si="12314">X2125*AC2125+Z2125*AC2128-Y2125*AD2125-AA2125*AD2128</f>
        <v>5.355976784201685</v>
      </c>
      <c r="AI2125" s="9">
        <f t="shared" ref="AI2125" si="12315">(X2125*AD2125+Y2125*AC2125+Z2125*AD2128+AA2125*AC2128)</f>
        <v>0</v>
      </c>
      <c r="AJ2125" s="2">
        <f t="shared" ref="AJ2125" si="12316">X2125*AE2125+Z2125*AE2128-Y2125*AF2125-AA2125*AF2128</f>
        <v>0</v>
      </c>
      <c r="AK2125" s="8">
        <f t="shared" ref="AK2125" si="12317">(X2125*AF2125+Y2125*AE2125+Z2125*AF2128+AA2125*AE2128)</f>
        <v>25.807134117376343</v>
      </c>
      <c r="AM2125" s="18">
        <v>1</v>
      </c>
      <c r="AN2125" s="25">
        <v>0</v>
      </c>
      <c r="AO2125" s="14">
        <v>0</v>
      </c>
      <c r="AP2125" s="24">
        <v>0</v>
      </c>
      <c r="AR2125" s="1">
        <f t="shared" ref="AR2125" si="12318">AH2125*AM2125+AJ2125*AM2128-AI2125*AN2125-AK2125*AN2128</f>
        <v>5.355976784201685</v>
      </c>
      <c r="AS2125" s="9">
        <f t="shared" ref="AS2125" si="12319">(AH2125*AN2125+AI2125*AM2125+AJ2125*AN2128+AK2125*AM2128)</f>
        <v>25.807134117376343</v>
      </c>
      <c r="AT2125" s="2">
        <f t="shared" ref="AT2125" si="12320">AH2125*AO2125+AJ2125*AO2128-AI2125*AP2125-AK2125*AP2128</f>
        <v>0</v>
      </c>
      <c r="AU2125" s="8">
        <f t="shared" ref="AU2125" si="12321">(AH2125*AP2125+AI2125*AO2125+AJ2125*AP2128+AK2125*AO2128)</f>
        <v>25.807134117376343</v>
      </c>
      <c r="AW2125" s="30">
        <f t="shared" ref="AW2125" si="12322">20*LOG(((1+$AN$9)/$AN$9)/((AR2125+AR2128)^2+(AS2125+AS2128)^2)^0.5)</f>
        <v>-36.226991865526166</v>
      </c>
      <c r="AY2125" s="137">
        <f t="shared" ref="AY2125" si="12323">((AR2125^2+AS2125^2)^0.5)/((AR2128^2+AS2128^2)^0.5)</f>
        <v>0.20783870397060203</v>
      </c>
      <c r="AZ2125" s="13"/>
      <c r="BA2125" s="36"/>
      <c r="BB2125" s="36"/>
      <c r="BC2125" s="36"/>
      <c r="BD2125" s="36"/>
    </row>
    <row r="2126" spans="2:56" ht="18.600000000000001" customHeight="1" thickBot="1">
      <c r="D2126" s="3"/>
      <c r="G2126" s="4"/>
      <c r="I2126" s="3"/>
      <c r="L2126" s="4"/>
      <c r="N2126" s="3"/>
      <c r="Q2126" s="4"/>
      <c r="S2126" s="3"/>
      <c r="V2126" s="4"/>
      <c r="X2126" s="3"/>
      <c r="AA2126" s="4"/>
      <c r="AC2126" s="3"/>
      <c r="AF2126" s="4"/>
      <c r="AH2126" s="3"/>
      <c r="AK2126" s="4"/>
      <c r="AM2126" s="18"/>
      <c r="AN2126" s="14"/>
      <c r="AO2126" s="14"/>
      <c r="AP2126" s="19"/>
      <c r="AR2126" s="3"/>
      <c r="AU2126" s="4"/>
      <c r="AY2126" s="138"/>
      <c r="AZ2126" s="13"/>
      <c r="BA2126" s="36"/>
      <c r="BB2126" s="36"/>
      <c r="BC2126" s="36"/>
      <c r="BD2126" s="36"/>
    </row>
    <row r="2127" spans="2:56" ht="18.600000000000001" customHeight="1" thickBot="1">
      <c r="D2127" s="216" t="s">
        <v>87</v>
      </c>
      <c r="E2127" s="217"/>
      <c r="F2127" s="218" t="s">
        <v>88</v>
      </c>
      <c r="G2127" s="219"/>
      <c r="H2127" s="207"/>
      <c r="I2127" s="216" t="s">
        <v>89</v>
      </c>
      <c r="J2127" s="217"/>
      <c r="K2127" s="218" t="s">
        <v>90</v>
      </c>
      <c r="L2127" s="219"/>
      <c r="N2127" s="208" t="s">
        <v>7</v>
      </c>
      <c r="O2127" s="209"/>
      <c r="P2127" s="210" t="s">
        <v>8</v>
      </c>
      <c r="Q2127" s="211"/>
      <c r="S2127" s="216" t="s">
        <v>91</v>
      </c>
      <c r="T2127" s="217"/>
      <c r="U2127" s="218" t="s">
        <v>92</v>
      </c>
      <c r="V2127" s="219"/>
      <c r="W2127" s="22"/>
      <c r="X2127" s="208" t="s">
        <v>93</v>
      </c>
      <c r="Y2127" s="209"/>
      <c r="Z2127" s="210" t="s">
        <v>94</v>
      </c>
      <c r="AA2127" s="211"/>
      <c r="AB2127" s="22"/>
      <c r="AC2127" s="216" t="s">
        <v>3</v>
      </c>
      <c r="AD2127" s="217"/>
      <c r="AE2127" s="218" t="s">
        <v>2</v>
      </c>
      <c r="AF2127" s="219"/>
      <c r="AG2127" s="22"/>
      <c r="AH2127" s="208" t="s">
        <v>95</v>
      </c>
      <c r="AI2127" s="209"/>
      <c r="AJ2127" s="210" t="s">
        <v>96</v>
      </c>
      <c r="AK2127" s="211"/>
      <c r="AL2127" s="22"/>
      <c r="AM2127" s="216" t="s">
        <v>97</v>
      </c>
      <c r="AN2127" s="217"/>
      <c r="AO2127" s="218" t="s">
        <v>98</v>
      </c>
      <c r="AP2127" s="219"/>
      <c r="AR2127" s="208" t="s">
        <v>99</v>
      </c>
      <c r="AS2127" s="209"/>
      <c r="AT2127" s="210" t="s">
        <v>100</v>
      </c>
      <c r="AU2127" s="211"/>
      <c r="AW2127" s="48" t="s">
        <v>10</v>
      </c>
      <c r="AY2127" s="139" t="s">
        <v>47</v>
      </c>
      <c r="AZ2127" s="13"/>
      <c r="BA2127" s="36"/>
      <c r="BB2127" s="36"/>
      <c r="BC2127" s="36"/>
      <c r="BD2127" s="36"/>
    </row>
    <row r="2128" spans="2:56" ht="18.600000000000001" customHeight="1" thickTop="1" thickBot="1">
      <c r="D2128" s="1">
        <v>0</v>
      </c>
      <c r="E2128" s="8">
        <f t="shared" ref="E2128" si="12324">$E$9*$B2125</f>
        <v>3.4455968000000001</v>
      </c>
      <c r="F2128" s="2">
        <v>1</v>
      </c>
      <c r="G2128" s="8">
        <v>0</v>
      </c>
      <c r="I2128" s="1">
        <v>0</v>
      </c>
      <c r="J2128" s="9">
        <v>0</v>
      </c>
      <c r="K2128" s="2">
        <v>1</v>
      </c>
      <c r="L2128" s="8">
        <v>0</v>
      </c>
      <c r="N2128" s="1">
        <f t="shared" ref="N2128" si="12325">D2128*I2125+F2128*I2128-E2128*J2125-G2128*J2128</f>
        <v>0</v>
      </c>
      <c r="O2128" s="9">
        <f t="shared" ref="O2128" si="12326">(D2128*J2125+E2128*I2125+F2128*J2128+G2128*I2128)</f>
        <v>3.4455968000000001</v>
      </c>
      <c r="P2128" s="2">
        <f t="shared" ref="P2128" si="12327">D2128*K2125+F2128*K2128-E2128*L2125-G2128*L2128</f>
        <v>3.0413429395553897</v>
      </c>
      <c r="Q2128" s="8">
        <f t="shared" ref="Q2128" si="12328">(D2128*L2125+E2128*K2125+F2128*L2128+G2128*K2128)</f>
        <v>0</v>
      </c>
      <c r="S2128" s="1">
        <v>0</v>
      </c>
      <c r="T2128" s="8">
        <f t="shared" ref="T2128" si="12329">$T$9*$B2125</f>
        <v>7.3524832</v>
      </c>
      <c r="U2128" s="2">
        <v>1</v>
      </c>
      <c r="V2128" s="8">
        <v>0</v>
      </c>
      <c r="X2128" s="1">
        <f t="shared" ref="X2128" si="12330">N2128*S2125+P2128*S2128-O2128*T2125-Q2128*T2128</f>
        <v>0</v>
      </c>
      <c r="Y2128" s="9">
        <f t="shared" ref="Y2128" si="12331">(N2128*T2125+O2128*S2125+P2128*T2128+Q2128*S2128)</f>
        <v>25.807019668519619</v>
      </c>
      <c r="Z2128" s="2">
        <f t="shared" ref="Z2128" si="12332">N2128*U2125+P2128*U2128-O2128*V2125-Q2128*V2128</f>
        <v>3.0413429395553897</v>
      </c>
      <c r="AA2128" s="8">
        <f t="shared" ref="AA2128" si="12333">(N2128*V2125+O2128*U2125+P2128*V2128+Q2128*U2128)</f>
        <v>0</v>
      </c>
      <c r="AB2128" s="22"/>
      <c r="AC2128" s="1">
        <v>0</v>
      </c>
      <c r="AD2128" s="9">
        <v>0</v>
      </c>
      <c r="AE2128" s="2">
        <v>1</v>
      </c>
      <c r="AF2128" s="8">
        <v>0</v>
      </c>
      <c r="AH2128" s="1">
        <f t="shared" ref="AH2128" si="12334">X2128*AC2125+Z2128*AC2128-Y2128*AD2125-AA2128*AD2128</f>
        <v>0</v>
      </c>
      <c r="AI2128" s="9">
        <f t="shared" ref="AI2128" si="12335">(X2128*AD2125+Y2128*AC2125+Z2128*AD2128+AA2128*AC2128)</f>
        <v>25.807019668519619</v>
      </c>
      <c r="AJ2128" s="2">
        <f t="shared" ref="AJ2128" si="12336">X2128*AE2125+Z2128*AE2128-Y2128*AF2125-AA2128*AF2128</f>
        <v>-124.1613331328834</v>
      </c>
      <c r="AK2128" s="8">
        <f t="shared" ref="AK2128" si="12337">(X2128*AF2125+Y2128*AE2125+Z2128*AF2128+AA2128*AE2128)</f>
        <v>0</v>
      </c>
      <c r="AM2128" s="20">
        <f t="shared" ref="AM2128" si="12338">1/$AN$9</f>
        <v>1</v>
      </c>
      <c r="AN2128" s="27">
        <v>0</v>
      </c>
      <c r="AO2128" s="21">
        <v>1</v>
      </c>
      <c r="AP2128" s="26">
        <v>0</v>
      </c>
      <c r="AR2128" s="1">
        <f t="shared" ref="AR2128" si="12339">AH2128*AM2125+AJ2128*AM2128-AI2128*AN2125-AK2128*AN2128</f>
        <v>-124.1613331328834</v>
      </c>
      <c r="AS2128" s="9">
        <f t="shared" ref="AS2128" si="12340">(AH2128*AN2125+AI2128*AM2125+AJ2128*AN2128+AK2128*AM2128)</f>
        <v>25.807019668519619</v>
      </c>
      <c r="AT2128" s="2">
        <f t="shared" ref="AT2128" si="12341">AH2128*AO2125+AJ2128*AO2128-AI2128*AP2125-AK2128*AP2128</f>
        <v>-124.1613331328834</v>
      </c>
      <c r="AU2128" s="8">
        <f t="shared" ref="AU2128" si="12342">(AH2128*AP2125+AI2128*AO2125+AJ2128*AP2128+AK2128*AO2128)</f>
        <v>0</v>
      </c>
      <c r="AW2128" s="49">
        <f t="shared" ref="AW2128" si="12343">(180/PI())*ATAN(-1*(AS2125/AR2125))</f>
        <v>-78.275358084874242</v>
      </c>
      <c r="AY2128" s="140">
        <f t="shared" ref="AY2128" si="12344">20*LOG(((1-(10^(AW2125/20)^2)*(1-((1-AY2125)/(1+AY2125))^2))^0.5))</f>
        <v>-5.9004231652972619E-4</v>
      </c>
      <c r="AZ2128" s="13"/>
      <c r="BA2128" s="36"/>
      <c r="BB2128" s="36"/>
      <c r="BC2128" s="36"/>
      <c r="BD2128" s="36"/>
    </row>
    <row r="2129" spans="2:56" ht="18.600000000000001" customHeight="1">
      <c r="AY2129" s="37"/>
    </row>
    <row r="2130" spans="2:56" ht="18.600000000000001" customHeight="1" thickBot="1">
      <c r="D2130" s="22" t="s">
        <v>60</v>
      </c>
      <c r="E2130" s="22"/>
      <c r="F2130" s="22"/>
      <c r="G2130" s="22"/>
      <c r="H2130" s="22"/>
      <c r="I2130" s="22" t="s">
        <v>61</v>
      </c>
      <c r="J2130" s="22"/>
      <c r="K2130" s="22"/>
      <c r="L2130" s="22"/>
      <c r="M2130" s="23"/>
      <c r="N2130" s="23"/>
      <c r="O2130" s="28" t="s">
        <v>62</v>
      </c>
      <c r="P2130" s="23"/>
      <c r="Q2130" s="23"/>
      <c r="R2130" s="23"/>
      <c r="S2130" s="22"/>
      <c r="T2130" s="22" t="s">
        <v>63</v>
      </c>
      <c r="U2130" s="23"/>
      <c r="V2130" s="23"/>
      <c r="W2130" s="23"/>
      <c r="X2130" s="23"/>
      <c r="Y2130" s="28" t="s">
        <v>64</v>
      </c>
      <c r="Z2130" s="23"/>
      <c r="AA2130" s="23"/>
      <c r="AB2130" s="23"/>
      <c r="AC2130" s="28" t="s">
        <v>65</v>
      </c>
      <c r="AD2130" s="22"/>
      <c r="AE2130" s="22"/>
      <c r="AF2130" s="22"/>
      <c r="AG2130" s="22"/>
      <c r="AH2130" s="23"/>
      <c r="AI2130" s="28" t="s">
        <v>66</v>
      </c>
      <c r="AJ2130" s="23"/>
      <c r="AK2130" s="23"/>
      <c r="AL2130" s="22"/>
      <c r="AM2130" s="28" t="s">
        <v>67</v>
      </c>
      <c r="AN2130" s="22"/>
      <c r="AO2130" s="23"/>
      <c r="AP2130" s="23"/>
      <c r="AQ2130" s="23"/>
      <c r="AR2130" s="23"/>
      <c r="AS2130" s="28" t="s">
        <v>68</v>
      </c>
      <c r="AT2130" s="23"/>
      <c r="AU2130" s="23"/>
    </row>
    <row r="2131" spans="2:56" ht="18.600000000000001" customHeight="1" thickBot="1">
      <c r="B2131" s="11"/>
      <c r="D2131" s="212" t="s">
        <v>69</v>
      </c>
      <c r="E2131" s="213"/>
      <c r="F2131" s="214" t="s">
        <v>70</v>
      </c>
      <c r="G2131" s="215"/>
      <c r="H2131" s="207"/>
      <c r="I2131" s="212" t="s">
        <v>71</v>
      </c>
      <c r="J2131" s="213"/>
      <c r="K2131" s="214" t="s">
        <v>72</v>
      </c>
      <c r="L2131" s="215"/>
      <c r="M2131" s="23"/>
      <c r="N2131" s="208" t="s">
        <v>73</v>
      </c>
      <c r="O2131" s="209"/>
      <c r="P2131" s="210" t="s">
        <v>74</v>
      </c>
      <c r="Q2131" s="211"/>
      <c r="R2131" s="23"/>
      <c r="S2131" s="212" t="s">
        <v>75</v>
      </c>
      <c r="T2131" s="213"/>
      <c r="U2131" s="214" t="s">
        <v>76</v>
      </c>
      <c r="V2131" s="215"/>
      <c r="W2131" s="22"/>
      <c r="X2131" s="208" t="s">
        <v>77</v>
      </c>
      <c r="Y2131" s="209"/>
      <c r="Z2131" s="210" t="s">
        <v>78</v>
      </c>
      <c r="AA2131" s="211"/>
      <c r="AB2131" s="22"/>
      <c r="AC2131" s="212" t="s">
        <v>79</v>
      </c>
      <c r="AD2131" s="213"/>
      <c r="AE2131" s="214" t="s">
        <v>80</v>
      </c>
      <c r="AF2131" s="215"/>
      <c r="AG2131" s="22"/>
      <c r="AH2131" s="208" t="s">
        <v>81</v>
      </c>
      <c r="AI2131" s="209"/>
      <c r="AJ2131" s="210" t="s">
        <v>82</v>
      </c>
      <c r="AK2131" s="211"/>
      <c r="AL2131" s="22"/>
      <c r="AM2131" s="212" t="s">
        <v>83</v>
      </c>
      <c r="AN2131" s="213"/>
      <c r="AO2131" s="214" t="s">
        <v>84</v>
      </c>
      <c r="AP2131" s="215"/>
      <c r="AQ2131" s="23"/>
      <c r="AR2131" s="208" t="s">
        <v>85</v>
      </c>
      <c r="AS2131" s="209"/>
      <c r="AT2131" s="210" t="s">
        <v>86</v>
      </c>
      <c r="AU2131" s="211"/>
      <c r="AW2131" s="29" t="s">
        <v>4</v>
      </c>
      <c r="AY2131" s="136" t="s">
        <v>46</v>
      </c>
      <c r="AZ2131" s="13"/>
      <c r="BA2131" s="36"/>
      <c r="BB2131" s="36"/>
      <c r="BC2131" s="36"/>
      <c r="BD2131" s="36"/>
    </row>
    <row r="2132" spans="2:56" ht="18.600000000000001" customHeight="1" thickTop="1" thickBot="1">
      <c r="B2132" s="40">
        <v>6.1</v>
      </c>
      <c r="D2132" s="1">
        <v>1</v>
      </c>
      <c r="E2132" s="7">
        <v>0</v>
      </c>
      <c r="F2132" s="2">
        <v>0</v>
      </c>
      <c r="G2132" s="8">
        <v>0</v>
      </c>
      <c r="I2132" s="1">
        <v>1</v>
      </c>
      <c r="J2132" s="9">
        <v>0</v>
      </c>
      <c r="K2132" s="2">
        <v>0</v>
      </c>
      <c r="L2132" s="9">
        <f t="shared" ref="L2132" si="12345">IF(0=(1-$J$9*$K$9*$B2132^2),10^14,$B2132*$K$9/(1-$J$9*$K$9*$B2132^2))</f>
        <v>-0.59011730979225485</v>
      </c>
      <c r="N2132" s="1">
        <f t="shared" ref="N2132" si="12346">D2132*I2132+F2132*I2135-E2132*J2132-G2132*J2135</f>
        <v>1</v>
      </c>
      <c r="O2132" s="9">
        <f t="shared" ref="O2132" si="12347">(D2132*J2132+E2132*I2132+F2132*J2135+G2132*I2135)</f>
        <v>0</v>
      </c>
      <c r="P2132" s="2">
        <f t="shared" ref="P2132" si="12348">D2132*K2132+F2132*K2135-E2132*L2132-G2132*L2135</f>
        <v>0</v>
      </c>
      <c r="Q2132" s="8">
        <f t="shared" ref="Q2132" si="12349">(D2132*L2132+E2132*K2132+F2132*L2135+G2132*K2135)</f>
        <v>-0.59011730979225485</v>
      </c>
      <c r="S2132" s="1">
        <v>1</v>
      </c>
      <c r="T2132" s="7">
        <v>0</v>
      </c>
      <c r="U2132" s="2">
        <v>0</v>
      </c>
      <c r="V2132" s="8">
        <v>0</v>
      </c>
      <c r="X2132" s="1">
        <f t="shared" ref="X2132" si="12350">N2132*S2132+P2132*S2135-O2132*T2132-Q2132*T2135</f>
        <v>5.3531000655079231</v>
      </c>
      <c r="Y2132" s="9">
        <f t="shared" ref="Y2132" si="12351">(N2132*T2132+O2132*S2132+P2132*T2135+Q2132*S2135)</f>
        <v>0</v>
      </c>
      <c r="Z2132" s="2">
        <f t="shared" ref="Z2132" si="12352">N2132*U2132+P2132*U2135-O2132*V2132-Q2132*V2135</f>
        <v>0</v>
      </c>
      <c r="AA2132" s="8">
        <f t="shared" ref="AA2132" si="12353">(N2132*V2132+O2132*U2132+P2132*V2135+Q2132*U2135)</f>
        <v>-0.59011730979225485</v>
      </c>
      <c r="AB2132" s="22"/>
      <c r="AC2132" s="1">
        <v>1</v>
      </c>
      <c r="AD2132" s="9">
        <v>0</v>
      </c>
      <c r="AE2132" s="2">
        <v>0</v>
      </c>
      <c r="AF2132" s="9">
        <f t="shared" ref="AF2132" si="12354">$B2132*$AE$9</f>
        <v>4.9452090000000002</v>
      </c>
      <c r="AH2132" s="1">
        <f t="shared" ref="AH2132" si="12355">X2132*AC2132+Z2132*AC2135-Y2132*AD2132-AA2132*AD2135</f>
        <v>5.3531000655079231</v>
      </c>
      <c r="AI2132" s="9">
        <f t="shared" ref="AI2132" si="12356">(X2132*AD2132+Y2132*AC2132+Z2132*AD2135+AA2132*AC2135)</f>
        <v>0</v>
      </c>
      <c r="AJ2132" s="2">
        <f t="shared" ref="AJ2132" si="12357">X2132*AE2132+Z2132*AE2135-Y2132*AF2132-AA2132*AF2135</f>
        <v>0</v>
      </c>
      <c r="AK2132" s="8">
        <f t="shared" ref="AK2132" si="12358">(X2132*AF2132+Y2132*AE2132+Z2132*AF2135+AA2132*AE2135)</f>
        <v>25.882081312058116</v>
      </c>
      <c r="AM2132" s="18">
        <v>1</v>
      </c>
      <c r="AN2132" s="25">
        <v>0</v>
      </c>
      <c r="AO2132" s="14">
        <v>0</v>
      </c>
      <c r="AP2132" s="24">
        <v>0</v>
      </c>
      <c r="AR2132" s="1">
        <f t="shared" ref="AR2132" si="12359">AH2132*AM2132+AJ2132*AM2135-AI2132*AN2132-AK2132*AN2135</f>
        <v>5.3531000655079231</v>
      </c>
      <c r="AS2132" s="9">
        <f t="shared" ref="AS2132" si="12360">(AH2132*AN2132+AI2132*AM2132+AJ2132*AN2135+AK2132*AM2135)</f>
        <v>25.882081312058116</v>
      </c>
      <c r="AT2132" s="2">
        <f t="shared" ref="AT2132" si="12361">AH2132*AO2132+AJ2132*AO2135-AI2132*AP2132-AK2132*AP2135</f>
        <v>0</v>
      </c>
      <c r="AU2132" s="8">
        <f t="shared" ref="AU2132" si="12362">(AH2132*AP2132+AI2132*AO2132+AJ2132*AP2135+AK2132*AO2135)</f>
        <v>25.882081312058116</v>
      </c>
      <c r="AW2132" s="30">
        <f t="shared" ref="AW2132" si="12363">20*LOG(((1+$AN$9)/$AN$9)/((AR2132+AR2135)^2+(AS2132+AS2135)^2)^0.5)</f>
        <v>-36.279633972815475</v>
      </c>
      <c r="AY2132" s="137">
        <f t="shared" ref="AY2132" si="12364">((AR2132^2+AS2132^2)^0.5)/((AR2135^2+AS2135^2)^0.5)</f>
        <v>0.2071239111741936</v>
      </c>
      <c r="AZ2132" s="13"/>
      <c r="BA2132" s="36"/>
      <c r="BB2132" s="36"/>
      <c r="BC2132" s="36"/>
      <c r="BD2132" s="36"/>
    </row>
    <row r="2133" spans="2:56" ht="18.600000000000001" customHeight="1" thickBot="1">
      <c r="D2133" s="3"/>
      <c r="G2133" s="4"/>
      <c r="I2133" s="3"/>
      <c r="L2133" s="4"/>
      <c r="N2133" s="3"/>
      <c r="Q2133" s="4"/>
      <c r="S2133" s="3"/>
      <c r="V2133" s="4"/>
      <c r="X2133" s="3"/>
      <c r="AA2133" s="4"/>
      <c r="AC2133" s="3"/>
      <c r="AF2133" s="4"/>
      <c r="AH2133" s="3"/>
      <c r="AK2133" s="4"/>
      <c r="AM2133" s="18"/>
      <c r="AN2133" s="14"/>
      <c r="AO2133" s="14"/>
      <c r="AP2133" s="19"/>
      <c r="AR2133" s="3"/>
      <c r="AU2133" s="4"/>
      <c r="AY2133" s="138"/>
      <c r="AZ2133" s="13"/>
      <c r="BA2133" s="36"/>
      <c r="BB2133" s="36"/>
      <c r="BC2133" s="36"/>
      <c r="BD2133" s="36"/>
    </row>
    <row r="2134" spans="2:56" ht="18.600000000000001" customHeight="1" thickBot="1">
      <c r="D2134" s="216" t="s">
        <v>87</v>
      </c>
      <c r="E2134" s="217"/>
      <c r="F2134" s="218" t="s">
        <v>88</v>
      </c>
      <c r="G2134" s="219"/>
      <c r="H2134" s="207"/>
      <c r="I2134" s="216" t="s">
        <v>89</v>
      </c>
      <c r="J2134" s="217"/>
      <c r="K2134" s="218" t="s">
        <v>90</v>
      </c>
      <c r="L2134" s="219"/>
      <c r="N2134" s="208" t="s">
        <v>7</v>
      </c>
      <c r="O2134" s="209"/>
      <c r="P2134" s="210" t="s">
        <v>8</v>
      </c>
      <c r="Q2134" s="211"/>
      <c r="S2134" s="216" t="s">
        <v>91</v>
      </c>
      <c r="T2134" s="217"/>
      <c r="U2134" s="218" t="s">
        <v>92</v>
      </c>
      <c r="V2134" s="219"/>
      <c r="W2134" s="22"/>
      <c r="X2134" s="208" t="s">
        <v>93</v>
      </c>
      <c r="Y2134" s="209"/>
      <c r="Z2134" s="210" t="s">
        <v>94</v>
      </c>
      <c r="AA2134" s="211"/>
      <c r="AB2134" s="22"/>
      <c r="AC2134" s="216" t="s">
        <v>3</v>
      </c>
      <c r="AD2134" s="217"/>
      <c r="AE2134" s="218" t="s">
        <v>2</v>
      </c>
      <c r="AF2134" s="219"/>
      <c r="AG2134" s="22"/>
      <c r="AH2134" s="208" t="s">
        <v>95</v>
      </c>
      <c r="AI2134" s="209"/>
      <c r="AJ2134" s="210" t="s">
        <v>96</v>
      </c>
      <c r="AK2134" s="211"/>
      <c r="AL2134" s="22"/>
      <c r="AM2134" s="216" t="s">
        <v>97</v>
      </c>
      <c r="AN2134" s="217"/>
      <c r="AO2134" s="218" t="s">
        <v>98</v>
      </c>
      <c r="AP2134" s="219"/>
      <c r="AR2134" s="208" t="s">
        <v>99</v>
      </c>
      <c r="AS2134" s="209"/>
      <c r="AT2134" s="210" t="s">
        <v>100</v>
      </c>
      <c r="AU2134" s="211"/>
      <c r="AW2134" s="48" t="s">
        <v>10</v>
      </c>
      <c r="AY2134" s="139" t="s">
        <v>47</v>
      </c>
      <c r="AZ2134" s="13"/>
      <c r="BA2134" s="36"/>
      <c r="BB2134" s="36"/>
      <c r="BC2134" s="36"/>
      <c r="BD2134" s="36"/>
    </row>
    <row r="2135" spans="2:56" ht="18.600000000000001" customHeight="1" thickTop="1" thickBot="1">
      <c r="D2135" s="1">
        <v>0</v>
      </c>
      <c r="E2135" s="8">
        <f t="shared" ref="E2135" si="12365">$E$9*$B2132</f>
        <v>3.456931</v>
      </c>
      <c r="F2135" s="2">
        <v>1</v>
      </c>
      <c r="G2135" s="8">
        <v>0</v>
      </c>
      <c r="I2135" s="1">
        <v>0</v>
      </c>
      <c r="J2135" s="9">
        <v>0</v>
      </c>
      <c r="K2135" s="2">
        <v>1</v>
      </c>
      <c r="L2135" s="8">
        <v>0</v>
      </c>
      <c r="N2135" s="1">
        <f t="shared" ref="N2135" si="12366">D2135*I2132+F2135*I2135-E2135*J2132-G2135*J2135</f>
        <v>0</v>
      </c>
      <c r="O2135" s="9">
        <f t="shared" ref="O2135" si="12367">(D2135*J2132+E2135*I2132+F2135*J2135+G2135*I2135)</f>
        <v>3.456931</v>
      </c>
      <c r="P2135" s="2">
        <f t="shared" ref="P2135" si="12368">D2135*K2132+F2135*K2135-E2135*L2132-G2135*L2135</f>
        <v>3.0399948218574493</v>
      </c>
      <c r="Q2135" s="8">
        <f t="shared" ref="Q2135" si="12369">(D2135*L2132+E2135*K2132+F2135*L2135+G2135*K2135)</f>
        <v>0</v>
      </c>
      <c r="S2135" s="1">
        <v>0</v>
      </c>
      <c r="T2135" s="8">
        <f t="shared" ref="T2135" si="12370">$T$9*$B2132</f>
        <v>7.3766689999999997</v>
      </c>
      <c r="U2135" s="2">
        <v>1</v>
      </c>
      <c r="V2135" s="8">
        <v>0</v>
      </c>
      <c r="X2135" s="1">
        <f t="shared" ref="X2135" si="12371">N2135*S2132+P2135*S2135-O2135*T2132-Q2135*T2135</f>
        <v>0</v>
      </c>
      <c r="Y2135" s="9">
        <f t="shared" ref="Y2135" si="12372">(N2135*T2132+O2135*S2132+P2135*T2135+Q2135*S2135)</f>
        <v>25.881966562556368</v>
      </c>
      <c r="Z2135" s="2">
        <f t="shared" ref="Z2135" si="12373">N2135*U2132+P2135*U2135-O2135*V2132-Q2135*V2135</f>
        <v>3.0399948218574493</v>
      </c>
      <c r="AA2135" s="8">
        <f t="shared" ref="AA2135" si="12374">(N2135*V2132+O2135*U2132+P2135*V2135+Q2135*U2135)</f>
        <v>0</v>
      </c>
      <c r="AB2135" s="22"/>
      <c r="AC2135" s="1">
        <v>0</v>
      </c>
      <c r="AD2135" s="9">
        <v>0</v>
      </c>
      <c r="AE2135" s="2">
        <v>1</v>
      </c>
      <c r="AF2135" s="8">
        <v>0</v>
      </c>
      <c r="AH2135" s="1">
        <f t="shared" ref="AH2135" si="12375">X2135*AC2132+Z2135*AC2135-Y2135*AD2132-AA2135*AD2135</f>
        <v>0</v>
      </c>
      <c r="AI2135" s="9">
        <f t="shared" ref="AI2135" si="12376">(X2135*AD2132+Y2135*AC2132+Z2135*AD2135+AA2135*AC2135)</f>
        <v>25.881966562556368</v>
      </c>
      <c r="AJ2135" s="2">
        <f t="shared" ref="AJ2135" si="12377">X2135*AE2132+Z2135*AE2135-Y2135*AF2132-AA2135*AF2135</f>
        <v>-124.95173916099537</v>
      </c>
      <c r="AK2135" s="8">
        <f t="shared" ref="AK2135" si="12378">(X2135*AF2132+Y2135*AE2132+Z2135*AF2135+AA2135*AE2135)</f>
        <v>0</v>
      </c>
      <c r="AM2135" s="20">
        <f t="shared" ref="AM2135" si="12379">1/$AN$9</f>
        <v>1</v>
      </c>
      <c r="AN2135" s="27">
        <v>0</v>
      </c>
      <c r="AO2135" s="21">
        <v>1</v>
      </c>
      <c r="AP2135" s="26">
        <v>0</v>
      </c>
      <c r="AR2135" s="1">
        <f t="shared" ref="AR2135" si="12380">AH2135*AM2132+AJ2135*AM2135-AI2135*AN2132-AK2135*AN2135</f>
        <v>-124.95173916099537</v>
      </c>
      <c r="AS2135" s="9">
        <f t="shared" ref="AS2135" si="12381">(AH2135*AN2132+AI2135*AM2132+AJ2135*AN2135+AK2135*AM2135)</f>
        <v>25.881966562556368</v>
      </c>
      <c r="AT2135" s="2">
        <f t="shared" ref="AT2135" si="12382">AH2135*AO2132+AJ2135*AO2135-AI2135*AP2132-AK2135*AP2135</f>
        <v>-124.95173916099537</v>
      </c>
      <c r="AU2135" s="8">
        <f t="shared" ref="AU2135" si="12383">(AH2135*AP2132+AI2135*AO2132+AJ2135*AP2135+AK2135*AO2135)</f>
        <v>0</v>
      </c>
      <c r="AW2135" s="49">
        <f t="shared" ref="AW2135" si="12384">(180/PI())*ATAN(-1*(AS2132/AR2132))</f>
        <v>-78.31448026661721</v>
      </c>
      <c r="AY2135" s="140">
        <f t="shared" ref="AY2135" si="12385">20*LOG(((1-(10^(AW2132/20)^2)*(1-((1-AY2132)/(1+AY2132))^2))^0.5))</f>
        <v>-5.8161623249945173E-4</v>
      </c>
      <c r="AZ2135" s="13"/>
      <c r="BA2135" s="36"/>
      <c r="BB2135" s="36"/>
      <c r="BC2135" s="36"/>
      <c r="BD2135" s="36"/>
    </row>
    <row r="2136" spans="2:56" ht="18.600000000000001" customHeight="1">
      <c r="AY2136" s="37"/>
    </row>
    <row r="2137" spans="2:56" ht="18.600000000000001" customHeight="1" thickBot="1">
      <c r="D2137" s="22" t="s">
        <v>60</v>
      </c>
      <c r="E2137" s="22"/>
      <c r="F2137" s="22"/>
      <c r="G2137" s="22"/>
      <c r="H2137" s="22"/>
      <c r="I2137" s="22" t="s">
        <v>61</v>
      </c>
      <c r="J2137" s="22"/>
      <c r="K2137" s="22"/>
      <c r="L2137" s="22"/>
      <c r="M2137" s="23"/>
      <c r="N2137" s="23"/>
      <c r="O2137" s="28" t="s">
        <v>62</v>
      </c>
      <c r="P2137" s="23"/>
      <c r="Q2137" s="23"/>
      <c r="R2137" s="23"/>
      <c r="S2137" s="22"/>
      <c r="T2137" s="22" t="s">
        <v>63</v>
      </c>
      <c r="U2137" s="23"/>
      <c r="V2137" s="23"/>
      <c r="W2137" s="23"/>
      <c r="X2137" s="23"/>
      <c r="Y2137" s="28" t="s">
        <v>64</v>
      </c>
      <c r="Z2137" s="23"/>
      <c r="AA2137" s="23"/>
      <c r="AB2137" s="23"/>
      <c r="AC2137" s="28" t="s">
        <v>65</v>
      </c>
      <c r="AD2137" s="22"/>
      <c r="AE2137" s="22"/>
      <c r="AF2137" s="22"/>
      <c r="AG2137" s="22"/>
      <c r="AH2137" s="23"/>
      <c r="AI2137" s="28" t="s">
        <v>66</v>
      </c>
      <c r="AJ2137" s="23"/>
      <c r="AK2137" s="23"/>
      <c r="AL2137" s="22"/>
      <c r="AM2137" s="28" t="s">
        <v>67</v>
      </c>
      <c r="AN2137" s="22"/>
      <c r="AO2137" s="23"/>
      <c r="AP2137" s="23"/>
      <c r="AQ2137" s="23"/>
      <c r="AR2137" s="23"/>
      <c r="AS2137" s="28" t="s">
        <v>68</v>
      </c>
      <c r="AT2137" s="23"/>
      <c r="AU2137" s="23"/>
    </row>
    <row r="2138" spans="2:56" ht="18.600000000000001" customHeight="1" thickBot="1">
      <c r="B2138" s="11"/>
      <c r="D2138" s="212" t="s">
        <v>69</v>
      </c>
      <c r="E2138" s="213"/>
      <c r="F2138" s="214" t="s">
        <v>70</v>
      </c>
      <c r="G2138" s="215"/>
      <c r="H2138" s="207"/>
      <c r="I2138" s="212" t="s">
        <v>71</v>
      </c>
      <c r="J2138" s="213"/>
      <c r="K2138" s="214" t="s">
        <v>72</v>
      </c>
      <c r="L2138" s="215"/>
      <c r="M2138" s="23"/>
      <c r="N2138" s="208" t="s">
        <v>73</v>
      </c>
      <c r="O2138" s="209"/>
      <c r="P2138" s="210" t="s">
        <v>74</v>
      </c>
      <c r="Q2138" s="211"/>
      <c r="R2138" s="23"/>
      <c r="S2138" s="212" t="s">
        <v>75</v>
      </c>
      <c r="T2138" s="213"/>
      <c r="U2138" s="214" t="s">
        <v>76</v>
      </c>
      <c r="V2138" s="215"/>
      <c r="W2138" s="22"/>
      <c r="X2138" s="208" t="s">
        <v>77</v>
      </c>
      <c r="Y2138" s="209"/>
      <c r="Z2138" s="210" t="s">
        <v>78</v>
      </c>
      <c r="AA2138" s="211"/>
      <c r="AB2138" s="22"/>
      <c r="AC2138" s="212" t="s">
        <v>79</v>
      </c>
      <c r="AD2138" s="213"/>
      <c r="AE2138" s="214" t="s">
        <v>80</v>
      </c>
      <c r="AF2138" s="215"/>
      <c r="AG2138" s="22"/>
      <c r="AH2138" s="208" t="s">
        <v>81</v>
      </c>
      <c r="AI2138" s="209"/>
      <c r="AJ2138" s="210" t="s">
        <v>82</v>
      </c>
      <c r="AK2138" s="211"/>
      <c r="AL2138" s="22"/>
      <c r="AM2138" s="212" t="s">
        <v>83</v>
      </c>
      <c r="AN2138" s="213"/>
      <c r="AO2138" s="214" t="s">
        <v>84</v>
      </c>
      <c r="AP2138" s="215"/>
      <c r="AQ2138" s="23"/>
      <c r="AR2138" s="208" t="s">
        <v>85</v>
      </c>
      <c r="AS2138" s="209"/>
      <c r="AT2138" s="210" t="s">
        <v>86</v>
      </c>
      <c r="AU2138" s="211"/>
      <c r="AW2138" s="29" t="s">
        <v>4</v>
      </c>
      <c r="AY2138" s="136" t="s">
        <v>46</v>
      </c>
      <c r="AZ2138" s="13"/>
      <c r="BA2138" s="36"/>
      <c r="BB2138" s="36"/>
      <c r="BC2138" s="36"/>
      <c r="BD2138" s="36"/>
    </row>
    <row r="2139" spans="2:56" ht="18.600000000000001" customHeight="1" thickTop="1" thickBot="1">
      <c r="B2139" s="40">
        <v>6.12</v>
      </c>
      <c r="D2139" s="1">
        <v>1</v>
      </c>
      <c r="E2139" s="7">
        <v>0</v>
      </c>
      <c r="F2139" s="2">
        <v>0</v>
      </c>
      <c r="G2139" s="8">
        <v>0</v>
      </c>
      <c r="I2139" s="1">
        <v>1</v>
      </c>
      <c r="J2139" s="9">
        <v>0</v>
      </c>
      <c r="K2139" s="2">
        <v>0</v>
      </c>
      <c r="L2139" s="9">
        <f t="shared" ref="L2139" si="12386">IF(0=(1-$J$9*$K$9*$B2139^2),10^14,$B2139*$K$9/(1-$J$9*$K$9*$B2139^2))</f>
        <v>-0.587804431103231</v>
      </c>
      <c r="N2139" s="1">
        <f t="shared" ref="N2139" si="12387">D2139*I2139+F2139*I2142-E2139*J2139-G2139*J2142</f>
        <v>1</v>
      </c>
      <c r="O2139" s="9">
        <f t="shared" ref="O2139" si="12388">(D2139*J2139+E2139*I2139+F2139*J2142+G2139*I2142)</f>
        <v>0</v>
      </c>
      <c r="P2139" s="2">
        <f t="shared" ref="P2139" si="12389">D2139*K2139+F2139*K2142-E2139*L2139-G2139*L2142</f>
        <v>0</v>
      </c>
      <c r="Q2139" s="8">
        <f t="shared" ref="Q2139" si="12390">(D2139*L2139+E2139*K2139+F2139*L2142+G2139*K2142)</f>
        <v>-0.587804431103231</v>
      </c>
      <c r="S2139" s="1">
        <v>1</v>
      </c>
      <c r="T2139" s="7">
        <v>0</v>
      </c>
      <c r="U2139" s="2">
        <v>0</v>
      </c>
      <c r="V2139" s="8">
        <v>0</v>
      </c>
      <c r="X2139" s="1">
        <f t="shared" ref="X2139" si="12391">N2139*S2139+P2139*S2142-O2139*T2139-Q2139*T2142</f>
        <v>5.350255245391617</v>
      </c>
      <c r="Y2139" s="9">
        <f t="shared" ref="Y2139" si="12392">(N2139*T2139+O2139*S2139+P2139*T2142+Q2139*S2142)</f>
        <v>0</v>
      </c>
      <c r="Z2139" s="2">
        <f t="shared" ref="Z2139" si="12393">N2139*U2139+P2139*U2142-O2139*V2139-Q2139*V2142</f>
        <v>0</v>
      </c>
      <c r="AA2139" s="8">
        <f t="shared" ref="AA2139" si="12394">(N2139*V2139+O2139*U2139+P2139*V2142+Q2139*U2142)</f>
        <v>-0.587804431103231</v>
      </c>
      <c r="AB2139" s="22"/>
      <c r="AC2139" s="1">
        <v>1</v>
      </c>
      <c r="AD2139" s="9">
        <v>0</v>
      </c>
      <c r="AE2139" s="2">
        <v>0</v>
      </c>
      <c r="AF2139" s="9">
        <f t="shared" ref="AF2139" si="12395">$B2139*$AE$9</f>
        <v>4.9614228000000002</v>
      </c>
      <c r="AH2139" s="1">
        <f t="shared" ref="AH2139" si="12396">X2139*AC2139+Z2139*AC2142-Y2139*AD2139-AA2139*AD2142</f>
        <v>5.350255245391617</v>
      </c>
      <c r="AI2139" s="9">
        <f t="shared" ref="AI2139" si="12397">(X2139*AD2139+Y2139*AC2139+Z2139*AD2142+AA2139*AC2142)</f>
        <v>0</v>
      </c>
      <c r="AJ2139" s="2">
        <f t="shared" ref="AJ2139" si="12398">X2139*AE2139+Z2139*AE2142-Y2139*AF2139-AA2139*AF2142</f>
        <v>0</v>
      </c>
      <c r="AK2139" s="8">
        <f t="shared" ref="AK2139" si="12399">(X2139*AF2139+Y2139*AE2139+Z2139*AF2142+AA2139*AE2142)</f>
        <v>25.957073929202334</v>
      </c>
      <c r="AM2139" s="18">
        <v>1</v>
      </c>
      <c r="AN2139" s="25">
        <v>0</v>
      </c>
      <c r="AO2139" s="14">
        <v>0</v>
      </c>
      <c r="AP2139" s="24">
        <v>0</v>
      </c>
      <c r="AR2139" s="1">
        <f t="shared" ref="AR2139" si="12400">AH2139*AM2139+AJ2139*AM2142-AI2139*AN2139-AK2139*AN2142</f>
        <v>5.350255245391617</v>
      </c>
      <c r="AS2139" s="9">
        <f t="shared" ref="AS2139" si="12401">(AH2139*AN2139+AI2139*AM2139+AJ2139*AN2142+AK2139*AM2142)</f>
        <v>25.957073929202334</v>
      </c>
      <c r="AT2139" s="2">
        <f t="shared" ref="AT2139" si="12402">AH2139*AO2139+AJ2139*AO2142-AI2139*AP2139-AK2139*AP2142</f>
        <v>0</v>
      </c>
      <c r="AU2139" s="8">
        <f t="shared" ref="AU2139" si="12403">(AH2139*AP2139+AI2139*AO2139+AJ2139*AP2142+AK2139*AO2142)</f>
        <v>25.957073929202334</v>
      </c>
      <c r="AW2139" s="30">
        <f t="shared" ref="AW2139" si="12404">20*LOG(((1+$AN$9)/$AN$9)/((AR2139+AR2142)^2+(AS2139+AS2142)^2)^0.5)</f>
        <v>-36.332136071429602</v>
      </c>
      <c r="AY2139" s="137">
        <f t="shared" ref="AY2139" si="12405">((AR2139^2+AS2139^2)^0.5)/((AR2142^2+AS2142^2)^0.5)</f>
        <v>0.20641412940727855</v>
      </c>
      <c r="AZ2139" s="13"/>
      <c r="BA2139" s="36"/>
      <c r="BB2139" s="36"/>
      <c r="BC2139" s="36"/>
      <c r="BD2139" s="36"/>
    </row>
    <row r="2140" spans="2:56" ht="18.600000000000001" customHeight="1" thickBot="1">
      <c r="D2140" s="3"/>
      <c r="G2140" s="4"/>
      <c r="I2140" s="3"/>
      <c r="L2140" s="4"/>
      <c r="N2140" s="3"/>
      <c r="Q2140" s="4"/>
      <c r="S2140" s="3"/>
      <c r="V2140" s="4"/>
      <c r="X2140" s="3"/>
      <c r="AA2140" s="4"/>
      <c r="AC2140" s="3"/>
      <c r="AF2140" s="4"/>
      <c r="AH2140" s="3"/>
      <c r="AK2140" s="4"/>
      <c r="AM2140" s="18"/>
      <c r="AN2140" s="14"/>
      <c r="AO2140" s="14"/>
      <c r="AP2140" s="19"/>
      <c r="AR2140" s="3"/>
      <c r="AU2140" s="4"/>
      <c r="AY2140" s="138"/>
      <c r="AZ2140" s="13"/>
      <c r="BA2140" s="36"/>
      <c r="BB2140" s="36"/>
      <c r="BC2140" s="36"/>
      <c r="BD2140" s="36"/>
    </row>
    <row r="2141" spans="2:56" ht="18.600000000000001" customHeight="1" thickBot="1">
      <c r="D2141" s="216" t="s">
        <v>87</v>
      </c>
      <c r="E2141" s="217"/>
      <c r="F2141" s="218" t="s">
        <v>88</v>
      </c>
      <c r="G2141" s="219"/>
      <c r="H2141" s="207"/>
      <c r="I2141" s="216" t="s">
        <v>89</v>
      </c>
      <c r="J2141" s="217"/>
      <c r="K2141" s="218" t="s">
        <v>90</v>
      </c>
      <c r="L2141" s="219"/>
      <c r="N2141" s="208" t="s">
        <v>7</v>
      </c>
      <c r="O2141" s="209"/>
      <c r="P2141" s="210" t="s">
        <v>8</v>
      </c>
      <c r="Q2141" s="211"/>
      <c r="S2141" s="216" t="s">
        <v>91</v>
      </c>
      <c r="T2141" s="217"/>
      <c r="U2141" s="218" t="s">
        <v>92</v>
      </c>
      <c r="V2141" s="219"/>
      <c r="W2141" s="22"/>
      <c r="X2141" s="208" t="s">
        <v>93</v>
      </c>
      <c r="Y2141" s="209"/>
      <c r="Z2141" s="210" t="s">
        <v>94</v>
      </c>
      <c r="AA2141" s="211"/>
      <c r="AB2141" s="22"/>
      <c r="AC2141" s="216" t="s">
        <v>3</v>
      </c>
      <c r="AD2141" s="217"/>
      <c r="AE2141" s="218" t="s">
        <v>2</v>
      </c>
      <c r="AF2141" s="219"/>
      <c r="AG2141" s="22"/>
      <c r="AH2141" s="208" t="s">
        <v>95</v>
      </c>
      <c r="AI2141" s="209"/>
      <c r="AJ2141" s="210" t="s">
        <v>96</v>
      </c>
      <c r="AK2141" s="211"/>
      <c r="AL2141" s="22"/>
      <c r="AM2141" s="216" t="s">
        <v>97</v>
      </c>
      <c r="AN2141" s="217"/>
      <c r="AO2141" s="218" t="s">
        <v>98</v>
      </c>
      <c r="AP2141" s="219"/>
      <c r="AR2141" s="208" t="s">
        <v>99</v>
      </c>
      <c r="AS2141" s="209"/>
      <c r="AT2141" s="210" t="s">
        <v>100</v>
      </c>
      <c r="AU2141" s="211"/>
      <c r="AW2141" s="48" t="s">
        <v>10</v>
      </c>
      <c r="AY2141" s="139" t="s">
        <v>47</v>
      </c>
      <c r="AZ2141" s="13"/>
      <c r="BA2141" s="36"/>
      <c r="BB2141" s="36"/>
      <c r="BC2141" s="36"/>
      <c r="BD2141" s="36"/>
    </row>
    <row r="2142" spans="2:56" ht="18.600000000000001" customHeight="1" thickTop="1" thickBot="1">
      <c r="D2142" s="1">
        <v>0</v>
      </c>
      <c r="E2142" s="8">
        <f t="shared" ref="E2142" si="12406">$E$9*$B2139</f>
        <v>3.4682652000000003</v>
      </c>
      <c r="F2142" s="2">
        <v>1</v>
      </c>
      <c r="G2142" s="8">
        <v>0</v>
      </c>
      <c r="I2142" s="1">
        <v>0</v>
      </c>
      <c r="J2142" s="9">
        <v>0</v>
      </c>
      <c r="K2142" s="2">
        <v>1</v>
      </c>
      <c r="L2142" s="8">
        <v>0</v>
      </c>
      <c r="N2142" s="1">
        <f t="shared" ref="N2142" si="12407">D2142*I2139+F2142*I2142-E2142*J2139-G2142*J2142</f>
        <v>0</v>
      </c>
      <c r="O2142" s="9">
        <f t="shared" ref="O2142" si="12408">(D2142*J2139+E2142*I2139+F2142*J2142+G2142*I2142)</f>
        <v>3.4682652000000003</v>
      </c>
      <c r="P2142" s="2">
        <f t="shared" ref="P2142" si="12409">D2142*K2139+F2142*K2142-E2142*L2139-G2142*L2142</f>
        <v>3.0386616528011339</v>
      </c>
      <c r="Q2142" s="8">
        <f t="shared" ref="Q2142" si="12410">(D2142*L2139+E2142*K2139+F2142*L2142+G2142*K2142)</f>
        <v>0</v>
      </c>
      <c r="S2142" s="1">
        <v>0</v>
      </c>
      <c r="T2142" s="8">
        <f t="shared" ref="T2142" si="12411">$T$9*$B2139</f>
        <v>7.4008548000000003</v>
      </c>
      <c r="U2142" s="2">
        <v>1</v>
      </c>
      <c r="V2142" s="8">
        <v>0</v>
      </c>
      <c r="X2142" s="1">
        <f t="shared" ref="X2142" si="12412">N2142*S2139+P2142*S2142-O2142*T2139-Q2142*T2142</f>
        <v>0</v>
      </c>
      <c r="Y2142" s="9">
        <f t="shared" ref="Y2142" si="12413">(N2142*T2139+O2142*S2139+P2142*T2142+Q2142*S2142)</f>
        <v>25.956958878709209</v>
      </c>
      <c r="Z2142" s="2">
        <f t="shared" ref="Z2142" si="12414">N2142*U2139+P2142*U2142-O2142*V2139-Q2142*V2142</f>
        <v>3.0386616528011339</v>
      </c>
      <c r="AA2142" s="8">
        <f t="shared" ref="AA2142" si="12415">(N2142*V2139+O2142*U2139+P2142*V2142+Q2142*U2142)</f>
        <v>0</v>
      </c>
      <c r="AB2142" s="22"/>
      <c r="AC2142" s="1">
        <v>0</v>
      </c>
      <c r="AD2142" s="9">
        <v>0</v>
      </c>
      <c r="AE2142" s="2">
        <v>1</v>
      </c>
      <c r="AF2142" s="8">
        <v>0</v>
      </c>
      <c r="AH2142" s="1">
        <f t="shared" ref="AH2142" si="12416">X2142*AC2139+Z2142*AC2142-Y2142*AD2139-AA2142*AD2142</f>
        <v>0</v>
      </c>
      <c r="AI2142" s="9">
        <f t="shared" ref="AI2142" si="12417">(X2142*AD2139+Y2142*AC2139+Z2142*AD2142+AA2142*AC2142)</f>
        <v>25.956958878709209</v>
      </c>
      <c r="AJ2142" s="2">
        <f t="shared" ref="AJ2142" si="12418">X2142*AE2139+Z2142*AE2142-Y2142*AF2139-AA2142*AF2142</f>
        <v>-125.74478594668916</v>
      </c>
      <c r="AK2142" s="8">
        <f t="shared" ref="AK2142" si="12419">(X2142*AF2139+Y2142*AE2139+Z2142*AF2142+AA2142*AE2142)</f>
        <v>0</v>
      </c>
      <c r="AM2142" s="20">
        <f t="shared" ref="AM2142" si="12420">1/$AN$9</f>
        <v>1</v>
      </c>
      <c r="AN2142" s="27">
        <v>0</v>
      </c>
      <c r="AO2142" s="21">
        <v>1</v>
      </c>
      <c r="AP2142" s="26">
        <v>0</v>
      </c>
      <c r="AR2142" s="1">
        <f t="shared" ref="AR2142" si="12421">AH2142*AM2139+AJ2142*AM2142-AI2142*AN2139-AK2142*AN2142</f>
        <v>-125.74478594668916</v>
      </c>
      <c r="AS2142" s="9">
        <f t="shared" ref="AS2142" si="12422">(AH2142*AN2139+AI2142*AM2139+AJ2142*AN2142+AK2142*AM2142)</f>
        <v>25.956958878709209</v>
      </c>
      <c r="AT2142" s="2">
        <f t="shared" ref="AT2142" si="12423">AH2142*AO2139+AJ2142*AO2142-AI2142*AP2139-AK2142*AP2142</f>
        <v>-125.74478594668916</v>
      </c>
      <c r="AU2142" s="8">
        <f t="shared" ref="AU2142" si="12424">(AH2142*AP2139+AI2142*AO2139+AJ2142*AP2142+AK2142*AO2142)</f>
        <v>0</v>
      </c>
      <c r="AW2142" s="49">
        <f t="shared" ref="AW2142" si="12425">(180/PI())*ATAN(-1*(AS2139/AR2139))</f>
        <v>-78.3533397691033</v>
      </c>
      <c r="AY2142" s="140">
        <f t="shared" ref="AY2142" si="12426">20*LOG(((1-(10^(AW2139/20)^2)*(1-((1-AY2139)/(1+AY2139))^2))^0.5))</f>
        <v>-5.73331698744367E-4</v>
      </c>
      <c r="AZ2142" s="13"/>
      <c r="BA2142" s="36"/>
      <c r="BB2142" s="36"/>
      <c r="BC2142" s="36"/>
      <c r="BD2142" s="36"/>
    </row>
    <row r="2143" spans="2:56" ht="18.600000000000001" customHeight="1">
      <c r="AY2143" s="37"/>
    </row>
    <row r="2144" spans="2:56" ht="18.600000000000001" customHeight="1" thickBot="1">
      <c r="D2144" s="22" t="s">
        <v>60</v>
      </c>
      <c r="E2144" s="22"/>
      <c r="F2144" s="22"/>
      <c r="G2144" s="22"/>
      <c r="H2144" s="22"/>
      <c r="I2144" s="22" t="s">
        <v>61</v>
      </c>
      <c r="J2144" s="22"/>
      <c r="K2144" s="22"/>
      <c r="L2144" s="22"/>
      <c r="M2144" s="23"/>
      <c r="N2144" s="23"/>
      <c r="O2144" s="28" t="s">
        <v>62</v>
      </c>
      <c r="P2144" s="23"/>
      <c r="Q2144" s="23"/>
      <c r="R2144" s="23"/>
      <c r="S2144" s="22"/>
      <c r="T2144" s="22" t="s">
        <v>63</v>
      </c>
      <c r="U2144" s="23"/>
      <c r="V2144" s="23"/>
      <c r="W2144" s="23"/>
      <c r="X2144" s="23"/>
      <c r="Y2144" s="28" t="s">
        <v>64</v>
      </c>
      <c r="Z2144" s="23"/>
      <c r="AA2144" s="23"/>
      <c r="AB2144" s="23"/>
      <c r="AC2144" s="28" t="s">
        <v>65</v>
      </c>
      <c r="AD2144" s="22"/>
      <c r="AE2144" s="22"/>
      <c r="AF2144" s="22"/>
      <c r="AG2144" s="22"/>
      <c r="AH2144" s="23"/>
      <c r="AI2144" s="28" t="s">
        <v>66</v>
      </c>
      <c r="AJ2144" s="23"/>
      <c r="AK2144" s="23"/>
      <c r="AL2144" s="22"/>
      <c r="AM2144" s="28" t="s">
        <v>67</v>
      </c>
      <c r="AN2144" s="22"/>
      <c r="AO2144" s="23"/>
      <c r="AP2144" s="23"/>
      <c r="AQ2144" s="23"/>
      <c r="AR2144" s="23"/>
      <c r="AS2144" s="28" t="s">
        <v>68</v>
      </c>
      <c r="AT2144" s="23"/>
      <c r="AU2144" s="23"/>
    </row>
    <row r="2145" spans="2:56" ht="18.600000000000001" customHeight="1" thickBot="1">
      <c r="B2145" s="11"/>
      <c r="D2145" s="212" t="s">
        <v>69</v>
      </c>
      <c r="E2145" s="213"/>
      <c r="F2145" s="214" t="s">
        <v>70</v>
      </c>
      <c r="G2145" s="215"/>
      <c r="H2145" s="207"/>
      <c r="I2145" s="212" t="s">
        <v>71</v>
      </c>
      <c r="J2145" s="213"/>
      <c r="K2145" s="214" t="s">
        <v>72</v>
      </c>
      <c r="L2145" s="215"/>
      <c r="M2145" s="23"/>
      <c r="N2145" s="208" t="s">
        <v>73</v>
      </c>
      <c r="O2145" s="209"/>
      <c r="P2145" s="210" t="s">
        <v>74</v>
      </c>
      <c r="Q2145" s="211"/>
      <c r="R2145" s="23"/>
      <c r="S2145" s="212" t="s">
        <v>75</v>
      </c>
      <c r="T2145" s="213"/>
      <c r="U2145" s="214" t="s">
        <v>76</v>
      </c>
      <c r="V2145" s="215"/>
      <c r="W2145" s="22"/>
      <c r="X2145" s="208" t="s">
        <v>77</v>
      </c>
      <c r="Y2145" s="209"/>
      <c r="Z2145" s="210" t="s">
        <v>78</v>
      </c>
      <c r="AA2145" s="211"/>
      <c r="AB2145" s="22"/>
      <c r="AC2145" s="212" t="s">
        <v>79</v>
      </c>
      <c r="AD2145" s="213"/>
      <c r="AE2145" s="214" t="s">
        <v>80</v>
      </c>
      <c r="AF2145" s="215"/>
      <c r="AG2145" s="22"/>
      <c r="AH2145" s="208" t="s">
        <v>81</v>
      </c>
      <c r="AI2145" s="209"/>
      <c r="AJ2145" s="210" t="s">
        <v>82</v>
      </c>
      <c r="AK2145" s="211"/>
      <c r="AL2145" s="22"/>
      <c r="AM2145" s="212" t="s">
        <v>83</v>
      </c>
      <c r="AN2145" s="213"/>
      <c r="AO2145" s="214" t="s">
        <v>84</v>
      </c>
      <c r="AP2145" s="215"/>
      <c r="AQ2145" s="23"/>
      <c r="AR2145" s="208" t="s">
        <v>85</v>
      </c>
      <c r="AS2145" s="209"/>
      <c r="AT2145" s="210" t="s">
        <v>86</v>
      </c>
      <c r="AU2145" s="211"/>
      <c r="AW2145" s="29" t="s">
        <v>4</v>
      </c>
      <c r="AY2145" s="136" t="s">
        <v>46</v>
      </c>
      <c r="AZ2145" s="13"/>
      <c r="BA2145" s="36"/>
      <c r="BB2145" s="36"/>
      <c r="BC2145" s="36"/>
      <c r="BD2145" s="36"/>
    </row>
    <row r="2146" spans="2:56" ht="18.600000000000001" customHeight="1" thickTop="1" thickBot="1">
      <c r="B2146" s="40">
        <v>6.14</v>
      </c>
      <c r="D2146" s="1">
        <v>1</v>
      </c>
      <c r="E2146" s="7">
        <v>0</v>
      </c>
      <c r="F2146" s="2">
        <v>0</v>
      </c>
      <c r="G2146" s="8">
        <v>0</v>
      </c>
      <c r="I2146" s="1">
        <v>1</v>
      </c>
      <c r="J2146" s="9">
        <v>0</v>
      </c>
      <c r="K2146" s="2">
        <v>0</v>
      </c>
      <c r="L2146" s="9">
        <f t="shared" ref="L2146" si="12427">IF(0=(1-$J$9*$K$9*$B2146^2),10^14,$B2146*$K$9/(1-$J$9*$K$9*$B2146^2))</f>
        <v>-0.58551085110346468</v>
      </c>
      <c r="N2146" s="1">
        <f t="shared" ref="N2146" si="12428">D2146*I2146+F2146*I2149-E2146*J2146-G2146*J2149</f>
        <v>1</v>
      </c>
      <c r="O2146" s="9">
        <f t="shared" ref="O2146" si="12429">(D2146*J2146+E2146*I2146+F2146*J2149+G2146*I2149)</f>
        <v>0</v>
      </c>
      <c r="P2146" s="2">
        <f t="shared" ref="P2146" si="12430">D2146*K2146+F2146*K2149-E2146*L2146-G2146*L2149</f>
        <v>0</v>
      </c>
      <c r="Q2146" s="8">
        <f t="shared" ref="Q2146" si="12431">(D2146*L2146+E2146*K2146+F2146*L2149+G2146*K2149)</f>
        <v>-0.58551085110346468</v>
      </c>
      <c r="S2146" s="1">
        <v>1</v>
      </c>
      <c r="T2146" s="7">
        <v>0</v>
      </c>
      <c r="U2146" s="2">
        <v>0</v>
      </c>
      <c r="V2146" s="8">
        <v>0</v>
      </c>
      <c r="X2146" s="1">
        <f t="shared" ref="X2146" si="12432">N2146*S2146+P2146*S2149-O2146*T2146-Q2146*T2149</f>
        <v>5.3474418411837794</v>
      </c>
      <c r="Y2146" s="9">
        <f t="shared" ref="Y2146" si="12433">(N2146*T2146+O2146*S2146+P2146*T2149+Q2146*S2149)</f>
        <v>0</v>
      </c>
      <c r="Z2146" s="2">
        <f t="shared" ref="Z2146" si="12434">N2146*U2146+P2146*U2149-O2146*V2146-Q2146*V2149</f>
        <v>0</v>
      </c>
      <c r="AA2146" s="8">
        <f t="shared" ref="AA2146" si="12435">(N2146*V2146+O2146*U2146+P2146*V2149+Q2146*U2149)</f>
        <v>-0.58551085110346468</v>
      </c>
      <c r="AB2146" s="22"/>
      <c r="AC2146" s="1">
        <v>1</v>
      </c>
      <c r="AD2146" s="9">
        <v>0</v>
      </c>
      <c r="AE2146" s="2">
        <v>0</v>
      </c>
      <c r="AF2146" s="9">
        <f t="shared" ref="AF2146" si="12436">$B2146*$AE$9</f>
        <v>4.9776366000000003</v>
      </c>
      <c r="AH2146" s="1">
        <f t="shared" ref="AH2146" si="12437">X2146*AC2146+Z2146*AC2149-Y2146*AD2146-AA2146*AD2149</f>
        <v>5.3474418411837794</v>
      </c>
      <c r="AI2146" s="9">
        <f t="shared" ref="AI2146" si="12438">(X2146*AD2146+Y2146*AC2146+Z2146*AD2149+AA2146*AC2149)</f>
        <v>0</v>
      </c>
      <c r="AJ2146" s="2">
        <f t="shared" ref="AJ2146" si="12439">X2146*AE2146+Z2146*AE2149-Y2146*AF2146-AA2146*AF2149</f>
        <v>0</v>
      </c>
      <c r="AK2146" s="8">
        <f t="shared" ref="AK2146" si="12440">(X2146*AF2146+Y2146*AE2146+Z2146*AF2149+AA2146*AE2149)</f>
        <v>26.032111373944304</v>
      </c>
      <c r="AM2146" s="18">
        <v>1</v>
      </c>
      <c r="AN2146" s="25">
        <v>0</v>
      </c>
      <c r="AO2146" s="14">
        <v>0</v>
      </c>
      <c r="AP2146" s="24">
        <v>0</v>
      </c>
      <c r="AR2146" s="1">
        <f t="shared" ref="AR2146" si="12441">AH2146*AM2146+AJ2146*AM2149-AI2146*AN2146-AK2146*AN2149</f>
        <v>5.3474418411837794</v>
      </c>
      <c r="AS2146" s="9">
        <f t="shared" ref="AS2146" si="12442">(AH2146*AN2146+AI2146*AM2146+AJ2146*AN2149+AK2146*AM2149)</f>
        <v>26.032111373944304</v>
      </c>
      <c r="AT2146" s="2">
        <f t="shared" ref="AT2146" si="12443">AH2146*AO2146+AJ2146*AO2149-AI2146*AP2146-AK2146*AP2149</f>
        <v>0</v>
      </c>
      <c r="AU2146" s="8">
        <f t="shared" ref="AU2146" si="12444">(AH2146*AP2146+AI2146*AO2146+AJ2146*AP2149+AK2146*AO2149)</f>
        <v>26.032111373944304</v>
      </c>
      <c r="AW2146" s="30">
        <f t="shared" ref="AW2146" si="12445">20*LOG(((1+$AN$9)/$AN$9)/((AR2146+AR2149)^2+(AS2146+AS2149)^2)^0.5)</f>
        <v>-36.38449870944504</v>
      </c>
      <c r="AY2146" s="137">
        <f t="shared" ref="AY2146" si="12446">((AR2146^2+AS2146^2)^0.5)/((AR2149^2+AS2149^2)^0.5)</f>
        <v>0.20570930506823373</v>
      </c>
      <c r="AZ2146" s="13"/>
      <c r="BA2146" s="36"/>
      <c r="BB2146" s="36"/>
      <c r="BC2146" s="36"/>
      <c r="BD2146" s="36"/>
    </row>
    <row r="2147" spans="2:56" ht="18.600000000000001" customHeight="1" thickBot="1">
      <c r="D2147" s="3"/>
      <c r="G2147" s="4"/>
      <c r="I2147" s="3"/>
      <c r="L2147" s="4"/>
      <c r="N2147" s="3"/>
      <c r="Q2147" s="4"/>
      <c r="S2147" s="3"/>
      <c r="V2147" s="4"/>
      <c r="X2147" s="3"/>
      <c r="AA2147" s="4"/>
      <c r="AC2147" s="3"/>
      <c r="AF2147" s="4"/>
      <c r="AH2147" s="3"/>
      <c r="AK2147" s="4"/>
      <c r="AM2147" s="18"/>
      <c r="AN2147" s="14"/>
      <c r="AO2147" s="14"/>
      <c r="AP2147" s="19"/>
      <c r="AR2147" s="3"/>
      <c r="AU2147" s="4"/>
      <c r="AY2147" s="138"/>
      <c r="AZ2147" s="13"/>
      <c r="BA2147" s="36"/>
      <c r="BB2147" s="36"/>
      <c r="BC2147" s="36"/>
      <c r="BD2147" s="36"/>
    </row>
    <row r="2148" spans="2:56" ht="18.600000000000001" customHeight="1" thickBot="1">
      <c r="D2148" s="216" t="s">
        <v>87</v>
      </c>
      <c r="E2148" s="217"/>
      <c r="F2148" s="218" t="s">
        <v>88</v>
      </c>
      <c r="G2148" s="219"/>
      <c r="H2148" s="207"/>
      <c r="I2148" s="216" t="s">
        <v>89</v>
      </c>
      <c r="J2148" s="217"/>
      <c r="K2148" s="218" t="s">
        <v>90</v>
      </c>
      <c r="L2148" s="219"/>
      <c r="N2148" s="208" t="s">
        <v>7</v>
      </c>
      <c r="O2148" s="209"/>
      <c r="P2148" s="210" t="s">
        <v>8</v>
      </c>
      <c r="Q2148" s="211"/>
      <c r="S2148" s="216" t="s">
        <v>91</v>
      </c>
      <c r="T2148" s="217"/>
      <c r="U2148" s="218" t="s">
        <v>92</v>
      </c>
      <c r="V2148" s="219"/>
      <c r="W2148" s="22"/>
      <c r="X2148" s="208" t="s">
        <v>93</v>
      </c>
      <c r="Y2148" s="209"/>
      <c r="Z2148" s="210" t="s">
        <v>94</v>
      </c>
      <c r="AA2148" s="211"/>
      <c r="AB2148" s="22"/>
      <c r="AC2148" s="216" t="s">
        <v>3</v>
      </c>
      <c r="AD2148" s="217"/>
      <c r="AE2148" s="218" t="s">
        <v>2</v>
      </c>
      <c r="AF2148" s="219"/>
      <c r="AG2148" s="22"/>
      <c r="AH2148" s="208" t="s">
        <v>95</v>
      </c>
      <c r="AI2148" s="209"/>
      <c r="AJ2148" s="210" t="s">
        <v>96</v>
      </c>
      <c r="AK2148" s="211"/>
      <c r="AL2148" s="22"/>
      <c r="AM2148" s="216" t="s">
        <v>97</v>
      </c>
      <c r="AN2148" s="217"/>
      <c r="AO2148" s="218" t="s">
        <v>98</v>
      </c>
      <c r="AP2148" s="219"/>
      <c r="AR2148" s="208" t="s">
        <v>99</v>
      </c>
      <c r="AS2148" s="209"/>
      <c r="AT2148" s="210" t="s">
        <v>100</v>
      </c>
      <c r="AU2148" s="211"/>
      <c r="AW2148" s="48" t="s">
        <v>10</v>
      </c>
      <c r="AY2148" s="139" t="s">
        <v>47</v>
      </c>
      <c r="AZ2148" s="13"/>
      <c r="BA2148" s="36"/>
      <c r="BB2148" s="36"/>
      <c r="BC2148" s="36"/>
      <c r="BD2148" s="36"/>
    </row>
    <row r="2149" spans="2:56" ht="18.600000000000001" customHeight="1" thickTop="1" thickBot="1">
      <c r="D2149" s="1">
        <v>0</v>
      </c>
      <c r="E2149" s="8">
        <f t="shared" ref="E2149" si="12447">$E$9*$B2146</f>
        <v>3.4795994000000001</v>
      </c>
      <c r="F2149" s="2">
        <v>1</v>
      </c>
      <c r="G2149" s="8">
        <v>0</v>
      </c>
      <c r="I2149" s="1">
        <v>0</v>
      </c>
      <c r="J2149" s="9">
        <v>0</v>
      </c>
      <c r="K2149" s="2">
        <v>1</v>
      </c>
      <c r="L2149" s="8">
        <v>0</v>
      </c>
      <c r="N2149" s="1">
        <f t="shared" ref="N2149" si="12448">D2149*I2146+F2149*I2149-E2149*J2146-G2149*J2149</f>
        <v>0</v>
      </c>
      <c r="O2149" s="9">
        <f t="shared" ref="O2149" si="12449">(D2149*J2146+E2149*I2146+F2149*J2149+G2149*I2149)</f>
        <v>3.4795994000000001</v>
      </c>
      <c r="P2149" s="2">
        <f t="shared" ref="P2149" si="12450">D2149*K2146+F2149*K2149-E2149*L2146-G2149*L2149</f>
        <v>3.0373432061931052</v>
      </c>
      <c r="Q2149" s="8">
        <f t="shared" ref="Q2149" si="12451">(D2149*L2146+E2149*K2146+F2149*L2149+G2149*K2149)</f>
        <v>0</v>
      </c>
      <c r="S2149" s="1">
        <v>0</v>
      </c>
      <c r="T2149" s="8">
        <f t="shared" ref="T2149" si="12452">$T$9*$B2146</f>
        <v>7.4250405999999991</v>
      </c>
      <c r="U2149" s="2">
        <v>1</v>
      </c>
      <c r="V2149" s="8">
        <v>0</v>
      </c>
      <c r="X2149" s="1">
        <f t="shared" ref="X2149" si="12453">N2149*S2146+P2149*S2149-O2149*T2146-Q2149*T2149</f>
        <v>0</v>
      </c>
      <c r="Y2149" s="9">
        <f t="shared" ref="Y2149" si="12454">(N2149*T2146+O2149*S2146+P2149*T2149+Q2149*S2149)</f>
        <v>26.031996022117976</v>
      </c>
      <c r="Z2149" s="2">
        <f t="shared" ref="Z2149" si="12455">N2149*U2146+P2149*U2149-O2149*V2146-Q2149*V2149</f>
        <v>3.0373432061931052</v>
      </c>
      <c r="AA2149" s="8">
        <f t="shared" ref="AA2149" si="12456">(N2149*V2146+O2149*U2146+P2149*V2149+Q2149*U2149)</f>
        <v>0</v>
      </c>
      <c r="AB2149" s="22"/>
      <c r="AC2149" s="1">
        <v>0</v>
      </c>
      <c r="AD2149" s="9">
        <v>0</v>
      </c>
      <c r="AE2149" s="2">
        <v>1</v>
      </c>
      <c r="AF2149" s="8">
        <v>0</v>
      </c>
      <c r="AH2149" s="1">
        <f t="shared" ref="AH2149" si="12457">X2149*AC2146+Z2149*AC2149-Y2149*AD2146-AA2149*AD2149</f>
        <v>0</v>
      </c>
      <c r="AI2149" s="9">
        <f t="shared" ref="AI2149" si="12458">(X2149*AD2146+Y2149*AC2146+Z2149*AD2149+AA2149*AC2149)</f>
        <v>26.031996022117976</v>
      </c>
      <c r="AJ2149" s="2">
        <f t="shared" ref="AJ2149" si="12459">X2149*AE2146+Z2149*AE2149-Y2149*AF2146-AA2149*AF2149</f>
        <v>-126.54047296455576</v>
      </c>
      <c r="AK2149" s="8">
        <f t="shared" ref="AK2149" si="12460">(X2149*AF2146+Y2149*AE2146+Z2149*AF2149+AA2149*AE2149)</f>
        <v>0</v>
      </c>
      <c r="AM2149" s="20">
        <f t="shared" ref="AM2149" si="12461">1/$AN$9</f>
        <v>1</v>
      </c>
      <c r="AN2149" s="27">
        <v>0</v>
      </c>
      <c r="AO2149" s="21">
        <v>1</v>
      </c>
      <c r="AP2149" s="26">
        <v>0</v>
      </c>
      <c r="AR2149" s="1">
        <f t="shared" ref="AR2149" si="12462">AH2149*AM2146+AJ2149*AM2149-AI2149*AN2146-AK2149*AN2149</f>
        <v>-126.54047296455576</v>
      </c>
      <c r="AS2149" s="9">
        <f t="shared" ref="AS2149" si="12463">(AH2149*AN2146+AI2149*AM2146+AJ2149*AN2149+AK2149*AM2149)</f>
        <v>26.031996022117976</v>
      </c>
      <c r="AT2149" s="2">
        <f t="shared" ref="AT2149" si="12464">AH2149*AO2146+AJ2149*AO2149-AI2149*AP2146-AK2149*AP2149</f>
        <v>-126.54047296455576</v>
      </c>
      <c r="AU2149" s="8">
        <f t="shared" ref="AU2149" si="12465">(AH2149*AP2146+AI2149*AO2146+AJ2149*AP2149+AK2149*AO2149)</f>
        <v>0</v>
      </c>
      <c r="AW2149" s="49">
        <f t="shared" ref="AW2149" si="12466">(180/PI())*ATAN(-1*(AS2146/AR2146))</f>
        <v>-78.39193925529689</v>
      </c>
      <c r="AY2149" s="140">
        <f t="shared" ref="AY2149" si="12467">20*LOG(((1-(10^(AW2146/20)^2)*(1-((1-AY2146)/(1+AY2146))^2))^0.5))</f>
        <v>-5.6518600905921125E-4</v>
      </c>
      <c r="AZ2149" s="13"/>
      <c r="BA2149" s="36"/>
      <c r="BB2149" s="36"/>
      <c r="BC2149" s="36"/>
      <c r="BD2149" s="36"/>
    </row>
    <row r="2150" spans="2:56" ht="18.600000000000001" customHeight="1">
      <c r="AY2150" s="37"/>
    </row>
    <row r="2151" spans="2:56" ht="18.600000000000001" customHeight="1" thickBot="1">
      <c r="D2151" s="22" t="s">
        <v>60</v>
      </c>
      <c r="E2151" s="22"/>
      <c r="F2151" s="22"/>
      <c r="G2151" s="22"/>
      <c r="H2151" s="22"/>
      <c r="I2151" s="22" t="s">
        <v>61</v>
      </c>
      <c r="J2151" s="22"/>
      <c r="K2151" s="22"/>
      <c r="L2151" s="22"/>
      <c r="M2151" s="23"/>
      <c r="N2151" s="23"/>
      <c r="O2151" s="28" t="s">
        <v>62</v>
      </c>
      <c r="P2151" s="23"/>
      <c r="Q2151" s="23"/>
      <c r="R2151" s="23"/>
      <c r="S2151" s="22"/>
      <c r="T2151" s="22" t="s">
        <v>63</v>
      </c>
      <c r="U2151" s="23"/>
      <c r="V2151" s="23"/>
      <c r="W2151" s="23"/>
      <c r="X2151" s="23"/>
      <c r="Y2151" s="28" t="s">
        <v>64</v>
      </c>
      <c r="Z2151" s="23"/>
      <c r="AA2151" s="23"/>
      <c r="AB2151" s="23"/>
      <c r="AC2151" s="28" t="s">
        <v>65</v>
      </c>
      <c r="AD2151" s="22"/>
      <c r="AE2151" s="22"/>
      <c r="AF2151" s="22"/>
      <c r="AG2151" s="22"/>
      <c r="AH2151" s="23"/>
      <c r="AI2151" s="28" t="s">
        <v>66</v>
      </c>
      <c r="AJ2151" s="23"/>
      <c r="AK2151" s="23"/>
      <c r="AL2151" s="22"/>
      <c r="AM2151" s="28" t="s">
        <v>67</v>
      </c>
      <c r="AN2151" s="22"/>
      <c r="AO2151" s="23"/>
      <c r="AP2151" s="23"/>
      <c r="AQ2151" s="23"/>
      <c r="AR2151" s="23"/>
      <c r="AS2151" s="28" t="s">
        <v>68</v>
      </c>
      <c r="AT2151" s="23"/>
      <c r="AU2151" s="23"/>
    </row>
    <row r="2152" spans="2:56" ht="18.600000000000001" customHeight="1" thickBot="1">
      <c r="B2152" s="11"/>
      <c r="D2152" s="212" t="s">
        <v>69</v>
      </c>
      <c r="E2152" s="213"/>
      <c r="F2152" s="214" t="s">
        <v>70</v>
      </c>
      <c r="G2152" s="215"/>
      <c r="H2152" s="207"/>
      <c r="I2152" s="212" t="s">
        <v>71</v>
      </c>
      <c r="J2152" s="213"/>
      <c r="K2152" s="214" t="s">
        <v>72</v>
      </c>
      <c r="L2152" s="215"/>
      <c r="M2152" s="23"/>
      <c r="N2152" s="208" t="s">
        <v>73</v>
      </c>
      <c r="O2152" s="209"/>
      <c r="P2152" s="210" t="s">
        <v>74</v>
      </c>
      <c r="Q2152" s="211"/>
      <c r="R2152" s="23"/>
      <c r="S2152" s="212" t="s">
        <v>75</v>
      </c>
      <c r="T2152" s="213"/>
      <c r="U2152" s="214" t="s">
        <v>76</v>
      </c>
      <c r="V2152" s="215"/>
      <c r="W2152" s="22"/>
      <c r="X2152" s="208" t="s">
        <v>77</v>
      </c>
      <c r="Y2152" s="209"/>
      <c r="Z2152" s="210" t="s">
        <v>78</v>
      </c>
      <c r="AA2152" s="211"/>
      <c r="AB2152" s="22"/>
      <c r="AC2152" s="212" t="s">
        <v>79</v>
      </c>
      <c r="AD2152" s="213"/>
      <c r="AE2152" s="214" t="s">
        <v>80</v>
      </c>
      <c r="AF2152" s="215"/>
      <c r="AG2152" s="22"/>
      <c r="AH2152" s="208" t="s">
        <v>81</v>
      </c>
      <c r="AI2152" s="209"/>
      <c r="AJ2152" s="210" t="s">
        <v>82</v>
      </c>
      <c r="AK2152" s="211"/>
      <c r="AL2152" s="22"/>
      <c r="AM2152" s="212" t="s">
        <v>83</v>
      </c>
      <c r="AN2152" s="213"/>
      <c r="AO2152" s="214" t="s">
        <v>84</v>
      </c>
      <c r="AP2152" s="215"/>
      <c r="AQ2152" s="23"/>
      <c r="AR2152" s="208" t="s">
        <v>85</v>
      </c>
      <c r="AS2152" s="209"/>
      <c r="AT2152" s="210" t="s">
        <v>86</v>
      </c>
      <c r="AU2152" s="211"/>
      <c r="AW2152" s="29" t="s">
        <v>4</v>
      </c>
      <c r="AY2152" s="136" t="s">
        <v>46</v>
      </c>
      <c r="AZ2152" s="13"/>
      <c r="BA2152" s="36"/>
      <c r="BB2152" s="36"/>
      <c r="BC2152" s="36"/>
      <c r="BD2152" s="36"/>
    </row>
    <row r="2153" spans="2:56" ht="18.600000000000001" customHeight="1" thickTop="1" thickBot="1">
      <c r="B2153" s="40">
        <v>6.16</v>
      </c>
      <c r="D2153" s="1">
        <v>1</v>
      </c>
      <c r="E2153" s="7">
        <v>0</v>
      </c>
      <c r="F2153" s="2">
        <v>0</v>
      </c>
      <c r="G2153" s="8">
        <v>0</v>
      </c>
      <c r="I2153" s="1">
        <v>1</v>
      </c>
      <c r="J2153" s="9">
        <v>0</v>
      </c>
      <c r="K2153" s="2">
        <v>0</v>
      </c>
      <c r="L2153" s="9">
        <f t="shared" ref="L2153" si="12468">IF(0=(1-$J$9*$K$9*$B2153^2),10^14,$B2153*$K$9/(1-$J$9*$K$9*$B2153^2))</f>
        <v>-0.58323631827443934</v>
      </c>
      <c r="N2153" s="1">
        <f t="shared" ref="N2153" si="12469">D2153*I2153+F2153*I2156-E2153*J2153-G2153*J2156</f>
        <v>1</v>
      </c>
      <c r="O2153" s="9">
        <f t="shared" ref="O2153" si="12470">(D2153*J2153+E2153*I2153+F2153*J2156+G2153*I2156)</f>
        <v>0</v>
      </c>
      <c r="P2153" s="2">
        <f t="shared" ref="P2153" si="12471">D2153*K2153+F2153*K2156-E2153*L2153-G2153*L2156</f>
        <v>0</v>
      </c>
      <c r="Q2153" s="8">
        <f t="shared" ref="Q2153" si="12472">(D2153*L2153+E2153*K2153+F2153*L2156+G2153*K2156)</f>
        <v>-0.58323631827443934</v>
      </c>
      <c r="S2153" s="1">
        <v>1</v>
      </c>
      <c r="T2153" s="7">
        <v>0</v>
      </c>
      <c r="U2153" s="2">
        <v>0</v>
      </c>
      <c r="V2153" s="8">
        <v>0</v>
      </c>
      <c r="X2153" s="1">
        <f t="shared" ref="X2153" si="12473">N2153*S2153+P2153*S2156-O2153*T2153-Q2153*T2156</f>
        <v>5.344659379528756</v>
      </c>
      <c r="Y2153" s="9">
        <f t="shared" ref="Y2153" si="12474">(N2153*T2153+O2153*S2153+P2153*T2156+Q2153*S2156)</f>
        <v>0</v>
      </c>
      <c r="Z2153" s="2">
        <f t="shared" ref="Z2153" si="12475">N2153*U2153+P2153*U2156-O2153*V2153-Q2153*V2156</f>
        <v>0</v>
      </c>
      <c r="AA2153" s="8">
        <f t="shared" ref="AA2153" si="12476">(N2153*V2153+O2153*U2153+P2153*V2156+Q2153*U2156)</f>
        <v>-0.58323631827443934</v>
      </c>
      <c r="AB2153" s="22"/>
      <c r="AC2153" s="1">
        <v>1</v>
      </c>
      <c r="AD2153" s="9">
        <v>0</v>
      </c>
      <c r="AE2153" s="2">
        <v>0</v>
      </c>
      <c r="AF2153" s="9">
        <f t="shared" ref="AF2153" si="12477">$B2153*$AE$9</f>
        <v>4.9938504000000004</v>
      </c>
      <c r="AH2153" s="1">
        <f t="shared" ref="AH2153" si="12478">X2153*AC2153+Z2153*AC2156-Y2153*AD2153-AA2153*AD2156</f>
        <v>5.344659379528756</v>
      </c>
      <c r="AI2153" s="9">
        <f t="shared" ref="AI2153" si="12479">(X2153*AD2153+Y2153*AC2153+Z2153*AD2156+AA2153*AC2156)</f>
        <v>0</v>
      </c>
      <c r="AJ2153" s="2">
        <f t="shared" ref="AJ2153" si="12480">X2153*AE2153+Z2153*AE2156-Y2153*AF2153-AA2153*AF2156</f>
        <v>0</v>
      </c>
      <c r="AK2153" s="8">
        <f t="shared" ref="AK2153" si="12481">(X2153*AF2153+Y2153*AE2153+Z2153*AF2156+AA2153*AE2156)</f>
        <v>26.107193062048992</v>
      </c>
      <c r="AM2153" s="18">
        <v>1</v>
      </c>
      <c r="AN2153" s="25">
        <v>0</v>
      </c>
      <c r="AO2153" s="14">
        <v>0</v>
      </c>
      <c r="AP2153" s="24">
        <v>0</v>
      </c>
      <c r="AR2153" s="1">
        <f t="shared" ref="AR2153" si="12482">AH2153*AM2153+AJ2153*AM2156-AI2153*AN2153-AK2153*AN2156</f>
        <v>5.344659379528756</v>
      </c>
      <c r="AS2153" s="9">
        <f t="shared" ref="AS2153" si="12483">(AH2153*AN2153+AI2153*AM2153+AJ2153*AN2156+AK2153*AM2156)</f>
        <v>26.107193062048992</v>
      </c>
      <c r="AT2153" s="2">
        <f t="shared" ref="AT2153" si="12484">AH2153*AO2153+AJ2153*AO2156-AI2153*AP2153-AK2153*AP2156</f>
        <v>0</v>
      </c>
      <c r="AU2153" s="8">
        <f t="shared" ref="AU2153" si="12485">(AH2153*AP2153+AI2153*AO2153+AJ2153*AP2156+AK2153*AO2156)</f>
        <v>26.107193062048992</v>
      </c>
      <c r="AW2153" s="30">
        <f t="shared" ref="AW2153" si="12486">20*LOG(((1+$AN$9)/$AN$9)/((AR2153+AR2156)^2+(AS2153+AS2156)^2)^0.5)</f>
        <v>-36.436722435236803</v>
      </c>
      <c r="AY2153" s="137">
        <f t="shared" ref="AY2153" si="12487">((AR2153^2+AS2153^2)^0.5)/((AR2156^2+AS2156^2)^0.5)</f>
        <v>0.20500938533130653</v>
      </c>
      <c r="AZ2153" s="13"/>
      <c r="BA2153" s="36"/>
      <c r="BB2153" s="36"/>
      <c r="BC2153" s="36"/>
      <c r="BD2153" s="36"/>
    </row>
    <row r="2154" spans="2:56" ht="18.600000000000001" customHeight="1" thickBot="1">
      <c r="D2154" s="3"/>
      <c r="G2154" s="4"/>
      <c r="I2154" s="3"/>
      <c r="L2154" s="4"/>
      <c r="N2154" s="3"/>
      <c r="Q2154" s="4"/>
      <c r="S2154" s="3"/>
      <c r="V2154" s="4"/>
      <c r="X2154" s="3"/>
      <c r="AA2154" s="4"/>
      <c r="AC2154" s="3"/>
      <c r="AF2154" s="4"/>
      <c r="AH2154" s="3"/>
      <c r="AK2154" s="4"/>
      <c r="AM2154" s="18"/>
      <c r="AN2154" s="14"/>
      <c r="AO2154" s="14"/>
      <c r="AP2154" s="19"/>
      <c r="AR2154" s="3"/>
      <c r="AU2154" s="4"/>
      <c r="AY2154" s="138"/>
      <c r="AZ2154" s="13"/>
      <c r="BA2154" s="36"/>
      <c r="BB2154" s="36"/>
      <c r="BC2154" s="36"/>
      <c r="BD2154" s="36"/>
    </row>
    <row r="2155" spans="2:56" ht="18.600000000000001" customHeight="1" thickBot="1">
      <c r="D2155" s="216" t="s">
        <v>87</v>
      </c>
      <c r="E2155" s="217"/>
      <c r="F2155" s="218" t="s">
        <v>88</v>
      </c>
      <c r="G2155" s="219"/>
      <c r="H2155" s="207"/>
      <c r="I2155" s="216" t="s">
        <v>89</v>
      </c>
      <c r="J2155" s="217"/>
      <c r="K2155" s="218" t="s">
        <v>90</v>
      </c>
      <c r="L2155" s="219"/>
      <c r="N2155" s="208" t="s">
        <v>7</v>
      </c>
      <c r="O2155" s="209"/>
      <c r="P2155" s="210" t="s">
        <v>8</v>
      </c>
      <c r="Q2155" s="211"/>
      <c r="S2155" s="216" t="s">
        <v>91</v>
      </c>
      <c r="T2155" s="217"/>
      <c r="U2155" s="218" t="s">
        <v>92</v>
      </c>
      <c r="V2155" s="219"/>
      <c r="W2155" s="22"/>
      <c r="X2155" s="208" t="s">
        <v>93</v>
      </c>
      <c r="Y2155" s="209"/>
      <c r="Z2155" s="210" t="s">
        <v>94</v>
      </c>
      <c r="AA2155" s="211"/>
      <c r="AB2155" s="22"/>
      <c r="AC2155" s="216" t="s">
        <v>3</v>
      </c>
      <c r="AD2155" s="217"/>
      <c r="AE2155" s="218" t="s">
        <v>2</v>
      </c>
      <c r="AF2155" s="219"/>
      <c r="AG2155" s="22"/>
      <c r="AH2155" s="208" t="s">
        <v>95</v>
      </c>
      <c r="AI2155" s="209"/>
      <c r="AJ2155" s="210" t="s">
        <v>96</v>
      </c>
      <c r="AK2155" s="211"/>
      <c r="AL2155" s="22"/>
      <c r="AM2155" s="216" t="s">
        <v>97</v>
      </c>
      <c r="AN2155" s="217"/>
      <c r="AO2155" s="218" t="s">
        <v>98</v>
      </c>
      <c r="AP2155" s="219"/>
      <c r="AR2155" s="208" t="s">
        <v>99</v>
      </c>
      <c r="AS2155" s="209"/>
      <c r="AT2155" s="210" t="s">
        <v>100</v>
      </c>
      <c r="AU2155" s="211"/>
      <c r="AW2155" s="48" t="s">
        <v>10</v>
      </c>
      <c r="AY2155" s="139" t="s">
        <v>47</v>
      </c>
      <c r="AZ2155" s="13"/>
      <c r="BA2155" s="36"/>
      <c r="BB2155" s="36"/>
      <c r="BC2155" s="36"/>
      <c r="BD2155" s="36"/>
    </row>
    <row r="2156" spans="2:56" ht="18.600000000000001" customHeight="1" thickTop="1" thickBot="1">
      <c r="D2156" s="1">
        <v>0</v>
      </c>
      <c r="E2156" s="8">
        <f t="shared" ref="E2156" si="12488">$E$9*$B2153</f>
        <v>3.4909336000000004</v>
      </c>
      <c r="F2156" s="2">
        <v>1</v>
      </c>
      <c r="G2156" s="8">
        <v>0</v>
      </c>
      <c r="I2156" s="1">
        <v>0</v>
      </c>
      <c r="J2156" s="9">
        <v>0</v>
      </c>
      <c r="K2156" s="2">
        <v>1</v>
      </c>
      <c r="L2156" s="8">
        <v>0</v>
      </c>
      <c r="N2156" s="1">
        <f t="shared" ref="N2156" si="12489">D2156*I2153+F2156*I2156-E2156*J2153-G2156*J2156</f>
        <v>0</v>
      </c>
      <c r="O2156" s="9">
        <f t="shared" ref="O2156" si="12490">(D2156*J2153+E2156*I2153+F2156*J2156+G2156*I2156)</f>
        <v>3.4909336000000004</v>
      </c>
      <c r="P2156" s="2">
        <f t="shared" ref="P2156" si="12491">D2156*K2153+F2156*K2156-E2156*L2153-G2156*L2156</f>
        <v>3.0360392602045345</v>
      </c>
      <c r="Q2156" s="8">
        <f t="shared" ref="Q2156" si="12492">(D2156*L2153+E2156*K2153+F2156*L2156+G2156*K2156)</f>
        <v>0</v>
      </c>
      <c r="S2156" s="1">
        <v>0</v>
      </c>
      <c r="T2156" s="8">
        <f t="shared" ref="T2156" si="12493">$T$9*$B2153</f>
        <v>7.4492263999999997</v>
      </c>
      <c r="U2156" s="2">
        <v>1</v>
      </c>
      <c r="V2156" s="8">
        <v>0</v>
      </c>
      <c r="X2156" s="1">
        <f t="shared" ref="X2156" si="12494">N2156*S2153+P2156*S2156-O2156*T2153-Q2156*T2156</f>
        <v>0</v>
      </c>
      <c r="Y2156" s="9">
        <f t="shared" ref="Y2156" si="12495">(N2156*T2153+O2156*S2153+P2156*T2156+Q2156*S2156)</f>
        <v>26.10707740855209</v>
      </c>
      <c r="Z2156" s="2">
        <f t="shared" ref="Z2156" si="12496">N2156*U2153+P2156*U2156-O2156*V2153-Q2156*V2156</f>
        <v>3.0360392602045345</v>
      </c>
      <c r="AA2156" s="8">
        <f t="shared" ref="AA2156" si="12497">(N2156*V2153+O2156*U2153+P2156*V2156+Q2156*U2156)</f>
        <v>0</v>
      </c>
      <c r="AB2156" s="22"/>
      <c r="AC2156" s="1">
        <v>0</v>
      </c>
      <c r="AD2156" s="9">
        <v>0</v>
      </c>
      <c r="AE2156" s="2">
        <v>1</v>
      </c>
      <c r="AF2156" s="8">
        <v>0</v>
      </c>
      <c r="AH2156" s="1">
        <f t="shared" ref="AH2156" si="12498">X2156*AC2153+Z2156*AC2156-Y2156*AD2153-AA2156*AD2156</f>
        <v>0</v>
      </c>
      <c r="AI2156" s="9">
        <f t="shared" ref="AI2156" si="12499">(X2156*AD2153+Y2156*AC2153+Z2156*AD2156+AA2156*AC2156)</f>
        <v>26.10707740855209</v>
      </c>
      <c r="AJ2156" s="2">
        <f t="shared" ref="AJ2156" si="12500">X2156*AE2153+Z2156*AE2156-Y2156*AF2153-AA2156*AF2156</f>
        <v>-127.3387996993243</v>
      </c>
      <c r="AK2156" s="8">
        <f t="shared" ref="AK2156" si="12501">(X2156*AF2153+Y2156*AE2153+Z2156*AF2156+AA2156*AE2156)</f>
        <v>0</v>
      </c>
      <c r="AM2156" s="20">
        <f t="shared" ref="AM2156" si="12502">1/$AN$9</f>
        <v>1</v>
      </c>
      <c r="AN2156" s="27">
        <v>0</v>
      </c>
      <c r="AO2156" s="21">
        <v>1</v>
      </c>
      <c r="AP2156" s="26">
        <v>0</v>
      </c>
      <c r="AR2156" s="1">
        <f t="shared" ref="AR2156" si="12503">AH2156*AM2153+AJ2156*AM2156-AI2156*AN2153-AK2156*AN2156</f>
        <v>-127.3387996993243</v>
      </c>
      <c r="AS2156" s="9">
        <f t="shared" ref="AS2156" si="12504">(AH2156*AN2153+AI2156*AM2153+AJ2156*AN2156+AK2156*AM2156)</f>
        <v>26.10707740855209</v>
      </c>
      <c r="AT2156" s="2">
        <f t="shared" ref="AT2156" si="12505">AH2156*AO2153+AJ2156*AO2156-AI2156*AP2153-AK2156*AP2156</f>
        <v>-127.3387996993243</v>
      </c>
      <c r="AU2156" s="8">
        <f t="shared" ref="AU2156" si="12506">(AH2156*AP2153+AI2156*AO2153+AJ2156*AP2156+AK2156*AO2156)</f>
        <v>0</v>
      </c>
      <c r="AW2156" s="49">
        <f t="shared" ref="AW2156" si="12507">(180/PI())*ATAN(-1*(AS2153/AR2153))</f>
        <v>-78.430281351915625</v>
      </c>
      <c r="AY2156" s="140">
        <f t="shared" ref="AY2156" si="12508">20*LOG(((1-(10^(AW2153/20)^2)*(1-((1-AY2153)/(1+AY2153))^2))^0.5))</f>
        <v>-5.5717651447958995E-4</v>
      </c>
      <c r="AZ2156" s="13"/>
      <c r="BA2156" s="36"/>
      <c r="BB2156" s="36"/>
      <c r="BC2156" s="36"/>
      <c r="BD2156" s="36"/>
    </row>
    <row r="2157" spans="2:56" ht="18.600000000000001" customHeight="1">
      <c r="AY2157" s="37"/>
    </row>
    <row r="2158" spans="2:56" ht="18.600000000000001" customHeight="1" thickBot="1">
      <c r="D2158" s="22" t="s">
        <v>60</v>
      </c>
      <c r="E2158" s="22"/>
      <c r="F2158" s="22"/>
      <c r="G2158" s="22"/>
      <c r="H2158" s="22"/>
      <c r="I2158" s="22" t="s">
        <v>61</v>
      </c>
      <c r="J2158" s="22"/>
      <c r="K2158" s="22"/>
      <c r="L2158" s="22"/>
      <c r="M2158" s="23"/>
      <c r="N2158" s="23"/>
      <c r="O2158" s="28" t="s">
        <v>62</v>
      </c>
      <c r="P2158" s="23"/>
      <c r="Q2158" s="23"/>
      <c r="R2158" s="23"/>
      <c r="S2158" s="22"/>
      <c r="T2158" s="22" t="s">
        <v>63</v>
      </c>
      <c r="U2158" s="23"/>
      <c r="V2158" s="23"/>
      <c r="W2158" s="23"/>
      <c r="X2158" s="23"/>
      <c r="Y2158" s="28" t="s">
        <v>64</v>
      </c>
      <c r="Z2158" s="23"/>
      <c r="AA2158" s="23"/>
      <c r="AB2158" s="23"/>
      <c r="AC2158" s="28" t="s">
        <v>65</v>
      </c>
      <c r="AD2158" s="22"/>
      <c r="AE2158" s="22"/>
      <c r="AF2158" s="22"/>
      <c r="AG2158" s="22"/>
      <c r="AH2158" s="23"/>
      <c r="AI2158" s="28" t="s">
        <v>66</v>
      </c>
      <c r="AJ2158" s="23"/>
      <c r="AK2158" s="23"/>
      <c r="AL2158" s="22"/>
      <c r="AM2158" s="28" t="s">
        <v>67</v>
      </c>
      <c r="AN2158" s="22"/>
      <c r="AO2158" s="23"/>
      <c r="AP2158" s="23"/>
      <c r="AQ2158" s="23"/>
      <c r="AR2158" s="23"/>
      <c r="AS2158" s="28" t="s">
        <v>68</v>
      </c>
      <c r="AT2158" s="23"/>
      <c r="AU2158" s="23"/>
    </row>
    <row r="2159" spans="2:56" ht="18.600000000000001" customHeight="1" thickBot="1">
      <c r="B2159" s="11"/>
      <c r="D2159" s="212" t="s">
        <v>69</v>
      </c>
      <c r="E2159" s="213"/>
      <c r="F2159" s="214" t="s">
        <v>70</v>
      </c>
      <c r="G2159" s="215"/>
      <c r="H2159" s="207"/>
      <c r="I2159" s="212" t="s">
        <v>71</v>
      </c>
      <c r="J2159" s="213"/>
      <c r="K2159" s="214" t="s">
        <v>72</v>
      </c>
      <c r="L2159" s="215"/>
      <c r="M2159" s="23"/>
      <c r="N2159" s="208" t="s">
        <v>73</v>
      </c>
      <c r="O2159" s="209"/>
      <c r="P2159" s="210" t="s">
        <v>74</v>
      </c>
      <c r="Q2159" s="211"/>
      <c r="R2159" s="23"/>
      <c r="S2159" s="212" t="s">
        <v>75</v>
      </c>
      <c r="T2159" s="213"/>
      <c r="U2159" s="214" t="s">
        <v>76</v>
      </c>
      <c r="V2159" s="215"/>
      <c r="W2159" s="22"/>
      <c r="X2159" s="208" t="s">
        <v>77</v>
      </c>
      <c r="Y2159" s="209"/>
      <c r="Z2159" s="210" t="s">
        <v>78</v>
      </c>
      <c r="AA2159" s="211"/>
      <c r="AB2159" s="22"/>
      <c r="AC2159" s="212" t="s">
        <v>79</v>
      </c>
      <c r="AD2159" s="213"/>
      <c r="AE2159" s="214" t="s">
        <v>80</v>
      </c>
      <c r="AF2159" s="215"/>
      <c r="AG2159" s="22"/>
      <c r="AH2159" s="208" t="s">
        <v>81</v>
      </c>
      <c r="AI2159" s="209"/>
      <c r="AJ2159" s="210" t="s">
        <v>82</v>
      </c>
      <c r="AK2159" s="211"/>
      <c r="AL2159" s="22"/>
      <c r="AM2159" s="212" t="s">
        <v>83</v>
      </c>
      <c r="AN2159" s="213"/>
      <c r="AO2159" s="214" t="s">
        <v>84</v>
      </c>
      <c r="AP2159" s="215"/>
      <c r="AQ2159" s="23"/>
      <c r="AR2159" s="208" t="s">
        <v>85</v>
      </c>
      <c r="AS2159" s="209"/>
      <c r="AT2159" s="210" t="s">
        <v>86</v>
      </c>
      <c r="AU2159" s="211"/>
      <c r="AW2159" s="29" t="s">
        <v>4</v>
      </c>
      <c r="AY2159" s="136" t="s">
        <v>46</v>
      </c>
      <c r="AZ2159" s="13"/>
      <c r="BA2159" s="36"/>
      <c r="BB2159" s="36"/>
      <c r="BC2159" s="36"/>
      <c r="BD2159" s="36"/>
    </row>
    <row r="2160" spans="2:56" ht="18.600000000000001" customHeight="1" thickTop="1" thickBot="1">
      <c r="B2160" s="40">
        <v>6.18</v>
      </c>
      <c r="D2160" s="1">
        <v>1</v>
      </c>
      <c r="E2160" s="7">
        <v>0</v>
      </c>
      <c r="F2160" s="2">
        <v>0</v>
      </c>
      <c r="G2160" s="8">
        <v>0</v>
      </c>
      <c r="I2160" s="1">
        <v>1</v>
      </c>
      <c r="J2160" s="9">
        <v>0</v>
      </c>
      <c r="K2160" s="2">
        <v>0</v>
      </c>
      <c r="L2160" s="9">
        <f t="shared" ref="L2160" si="12509">IF(0=(1-$J$9*$K$9*$B2160^2),10^14,$B2160*$K$9/(1-$J$9*$K$9*$B2160^2))</f>
        <v>-0.58098058557039556</v>
      </c>
      <c r="N2160" s="1">
        <f t="shared" ref="N2160" si="12510">D2160*I2160+F2160*I2163-E2160*J2160-G2160*J2163</f>
        <v>1</v>
      </c>
      <c r="O2160" s="9">
        <f t="shared" ref="O2160" si="12511">(D2160*J2160+E2160*I2160+F2160*J2163+G2160*I2163)</f>
        <v>0</v>
      </c>
      <c r="P2160" s="2">
        <f t="shared" ref="P2160" si="12512">D2160*K2160+F2160*K2163-E2160*L2160-G2160*L2163</f>
        <v>0</v>
      </c>
      <c r="Q2160" s="8">
        <f t="shared" ref="Q2160" si="12513">(D2160*L2160+E2160*K2160+F2160*L2163+G2160*K2163)</f>
        <v>-0.58098058557039556</v>
      </c>
      <c r="S2160" s="1">
        <v>1</v>
      </c>
      <c r="T2160" s="7">
        <v>0</v>
      </c>
      <c r="U2160" s="2">
        <v>0</v>
      </c>
      <c r="V2160" s="8">
        <v>0</v>
      </c>
      <c r="X2160" s="1">
        <f t="shared" ref="X2160" si="12514">N2160*S2160+P2160*S2163-O2160*T2160-Q2160*T2163</f>
        <v>5.3419073961649381</v>
      </c>
      <c r="Y2160" s="9">
        <f t="shared" ref="Y2160" si="12515">(N2160*T2160+O2160*S2160+P2160*T2163+Q2160*S2163)</f>
        <v>0</v>
      </c>
      <c r="Z2160" s="2">
        <f t="shared" ref="Z2160" si="12516">N2160*U2160+P2160*U2163-O2160*V2160-Q2160*V2163</f>
        <v>0</v>
      </c>
      <c r="AA2160" s="8">
        <f t="shared" ref="AA2160" si="12517">(N2160*V2160+O2160*U2160+P2160*V2163+Q2160*U2163)</f>
        <v>-0.58098058557039556</v>
      </c>
      <c r="AB2160" s="22"/>
      <c r="AC2160" s="1">
        <v>1</v>
      </c>
      <c r="AD2160" s="9">
        <v>0</v>
      </c>
      <c r="AE2160" s="2">
        <v>0</v>
      </c>
      <c r="AF2160" s="9">
        <f t="shared" ref="AF2160" si="12518">$B2160*$AE$9</f>
        <v>5.0100641999999995</v>
      </c>
      <c r="AH2160" s="1">
        <f t="shared" ref="AH2160" si="12519">X2160*AC2160+Z2160*AC2163-Y2160*AD2160-AA2160*AD2163</f>
        <v>5.3419073961649381</v>
      </c>
      <c r="AI2160" s="9">
        <f t="shared" ref="AI2160" si="12520">(X2160*AD2160+Y2160*AC2160+Z2160*AD2163+AA2160*AC2163)</f>
        <v>0</v>
      </c>
      <c r="AJ2160" s="2">
        <f t="shared" ref="AJ2160" si="12521">X2160*AE2160+Z2160*AE2163-Y2160*AF2160-AA2160*AF2163</f>
        <v>0</v>
      </c>
      <c r="AK2160" s="8">
        <f t="shared" ref="AK2160" si="12522">(X2160*AF2160+Y2160*AE2160+Z2160*AF2163+AA2160*AE2163)</f>
        <v>26.182318419670779</v>
      </c>
      <c r="AM2160" s="18">
        <v>1</v>
      </c>
      <c r="AN2160" s="25">
        <v>0</v>
      </c>
      <c r="AO2160" s="14">
        <v>0</v>
      </c>
      <c r="AP2160" s="24">
        <v>0</v>
      </c>
      <c r="AR2160" s="1">
        <f t="shared" ref="AR2160" si="12523">AH2160*AM2160+AJ2160*AM2163-AI2160*AN2160-AK2160*AN2163</f>
        <v>5.3419073961649381</v>
      </c>
      <c r="AS2160" s="9">
        <f t="shared" ref="AS2160" si="12524">(AH2160*AN2160+AI2160*AM2160+AJ2160*AN2163+AK2160*AM2163)</f>
        <v>26.182318419670779</v>
      </c>
      <c r="AT2160" s="2">
        <f t="shared" ref="AT2160" si="12525">AH2160*AO2160+AJ2160*AO2163-AI2160*AP2160-AK2160*AP2163</f>
        <v>0</v>
      </c>
      <c r="AU2160" s="8">
        <f t="shared" ref="AU2160" si="12526">(AH2160*AP2160+AI2160*AO2160+AJ2160*AP2163+AK2160*AO2163)</f>
        <v>26.182318419670779</v>
      </c>
      <c r="AW2160" s="30">
        <f t="shared" ref="AW2160" si="12527">20*LOG(((1+$AN$9)/$AN$9)/((AR2160+AR2163)^2+(AS2160+AS2163)^2)^0.5)</f>
        <v>-36.488807797363513</v>
      </c>
      <c r="AY2160" s="137">
        <f t="shared" ref="AY2160" si="12528">((AR2160^2+AS2160^2)^0.5)/((AR2163^2+AS2163^2)^0.5)</f>
        <v>0.20431431813240034</v>
      </c>
      <c r="AZ2160" s="13"/>
      <c r="BA2160" s="36"/>
      <c r="BB2160" s="36"/>
      <c r="BC2160" s="36"/>
      <c r="BD2160" s="36"/>
    </row>
    <row r="2161" spans="2:56" ht="18.600000000000001" customHeight="1" thickBot="1">
      <c r="D2161" s="3"/>
      <c r="G2161" s="4"/>
      <c r="I2161" s="3"/>
      <c r="L2161" s="4"/>
      <c r="N2161" s="3"/>
      <c r="Q2161" s="4"/>
      <c r="S2161" s="3"/>
      <c r="V2161" s="4"/>
      <c r="X2161" s="3"/>
      <c r="AA2161" s="4"/>
      <c r="AC2161" s="3"/>
      <c r="AF2161" s="4"/>
      <c r="AH2161" s="3"/>
      <c r="AK2161" s="4"/>
      <c r="AM2161" s="18"/>
      <c r="AN2161" s="14"/>
      <c r="AO2161" s="14"/>
      <c r="AP2161" s="19"/>
      <c r="AR2161" s="3"/>
      <c r="AU2161" s="4"/>
      <c r="AY2161" s="138"/>
      <c r="AZ2161" s="13"/>
      <c r="BA2161" s="36"/>
      <c r="BB2161" s="36"/>
      <c r="BC2161" s="36"/>
      <c r="BD2161" s="36"/>
    </row>
    <row r="2162" spans="2:56" ht="18.600000000000001" customHeight="1" thickBot="1">
      <c r="D2162" s="216" t="s">
        <v>87</v>
      </c>
      <c r="E2162" s="217"/>
      <c r="F2162" s="218" t="s">
        <v>88</v>
      </c>
      <c r="G2162" s="219"/>
      <c r="H2162" s="207"/>
      <c r="I2162" s="216" t="s">
        <v>89</v>
      </c>
      <c r="J2162" s="217"/>
      <c r="K2162" s="218" t="s">
        <v>90</v>
      </c>
      <c r="L2162" s="219"/>
      <c r="N2162" s="208" t="s">
        <v>7</v>
      </c>
      <c r="O2162" s="209"/>
      <c r="P2162" s="210" t="s">
        <v>8</v>
      </c>
      <c r="Q2162" s="211"/>
      <c r="S2162" s="216" t="s">
        <v>91</v>
      </c>
      <c r="T2162" s="217"/>
      <c r="U2162" s="218" t="s">
        <v>92</v>
      </c>
      <c r="V2162" s="219"/>
      <c r="W2162" s="22"/>
      <c r="X2162" s="208" t="s">
        <v>93</v>
      </c>
      <c r="Y2162" s="209"/>
      <c r="Z2162" s="210" t="s">
        <v>94</v>
      </c>
      <c r="AA2162" s="211"/>
      <c r="AB2162" s="22"/>
      <c r="AC2162" s="216" t="s">
        <v>3</v>
      </c>
      <c r="AD2162" s="217"/>
      <c r="AE2162" s="218" t="s">
        <v>2</v>
      </c>
      <c r="AF2162" s="219"/>
      <c r="AG2162" s="22"/>
      <c r="AH2162" s="208" t="s">
        <v>95</v>
      </c>
      <c r="AI2162" s="209"/>
      <c r="AJ2162" s="210" t="s">
        <v>96</v>
      </c>
      <c r="AK2162" s="211"/>
      <c r="AL2162" s="22"/>
      <c r="AM2162" s="216" t="s">
        <v>97</v>
      </c>
      <c r="AN2162" s="217"/>
      <c r="AO2162" s="218" t="s">
        <v>98</v>
      </c>
      <c r="AP2162" s="219"/>
      <c r="AR2162" s="208" t="s">
        <v>99</v>
      </c>
      <c r="AS2162" s="209"/>
      <c r="AT2162" s="210" t="s">
        <v>100</v>
      </c>
      <c r="AU2162" s="211"/>
      <c r="AW2162" s="48" t="s">
        <v>10</v>
      </c>
      <c r="AY2162" s="139" t="s">
        <v>47</v>
      </c>
      <c r="AZ2162" s="13"/>
      <c r="BA2162" s="36"/>
      <c r="BB2162" s="36"/>
      <c r="BC2162" s="36"/>
      <c r="BD2162" s="36"/>
    </row>
    <row r="2163" spans="2:56" ht="18.600000000000001" customHeight="1" thickTop="1" thickBot="1">
      <c r="D2163" s="1">
        <v>0</v>
      </c>
      <c r="E2163" s="8">
        <f t="shared" ref="E2163" si="12529">$E$9*$B2160</f>
        <v>3.5022678000000003</v>
      </c>
      <c r="F2163" s="2">
        <v>1</v>
      </c>
      <c r="G2163" s="8">
        <v>0</v>
      </c>
      <c r="I2163" s="1">
        <v>0</v>
      </c>
      <c r="J2163" s="9">
        <v>0</v>
      </c>
      <c r="K2163" s="2">
        <v>1</v>
      </c>
      <c r="L2163" s="8">
        <v>0</v>
      </c>
      <c r="N2163" s="1">
        <f t="shared" ref="N2163" si="12530">D2163*I2160+F2163*I2163-E2163*J2160-G2163*J2163</f>
        <v>0</v>
      </c>
      <c r="O2163" s="9">
        <f t="shared" ref="O2163" si="12531">(D2163*J2160+E2163*I2160+F2163*J2163+G2163*I2163)</f>
        <v>3.5022678000000003</v>
      </c>
      <c r="P2163" s="2">
        <f t="shared" ref="P2163" si="12532">D2163*K2160+F2163*K2163-E2163*L2160-G2163*L2163</f>
        <v>3.0347495972683411</v>
      </c>
      <c r="Q2163" s="8">
        <f t="shared" ref="Q2163" si="12533">(D2163*L2160+E2163*K2160+F2163*L2163+G2163*K2163)</f>
        <v>0</v>
      </c>
      <c r="S2163" s="1">
        <v>0</v>
      </c>
      <c r="T2163" s="8">
        <f t="shared" ref="T2163" si="12534">$T$9*$B2160</f>
        <v>7.4734121999999994</v>
      </c>
      <c r="U2163" s="2">
        <v>1</v>
      </c>
      <c r="V2163" s="8">
        <v>0</v>
      </c>
      <c r="X2163" s="1">
        <f t="shared" ref="X2163" si="12535">N2163*S2160+P2163*S2163-O2163*T2160-Q2163*T2163</f>
        <v>0</v>
      </c>
      <c r="Y2163" s="9">
        <f t="shared" ref="Y2163" si="12536">(N2163*T2160+O2163*S2160+P2163*T2163+Q2163*S2163)</f>
        <v>26.182202464170302</v>
      </c>
      <c r="Z2163" s="2">
        <f t="shared" ref="Z2163" si="12537">N2163*U2160+P2163*U2163-O2163*V2160-Q2163*V2163</f>
        <v>3.0347495972683411</v>
      </c>
      <c r="AA2163" s="8">
        <f t="shared" ref="AA2163" si="12538">(N2163*V2160+O2163*U2160+P2163*V2163+Q2163*U2163)</f>
        <v>0</v>
      </c>
      <c r="AB2163" s="22"/>
      <c r="AC2163" s="1">
        <v>0</v>
      </c>
      <c r="AD2163" s="9">
        <v>0</v>
      </c>
      <c r="AE2163" s="2">
        <v>1</v>
      </c>
      <c r="AF2163" s="8">
        <v>0</v>
      </c>
      <c r="AH2163" s="1">
        <f t="shared" ref="AH2163" si="12539">X2163*AC2160+Z2163*AC2163-Y2163*AD2160-AA2163*AD2163</f>
        <v>0</v>
      </c>
      <c r="AI2163" s="9">
        <f t="shared" ref="AI2163" si="12540">(X2163*AD2160+Y2163*AC2160+Z2163*AD2163+AA2163*AC2163)</f>
        <v>26.182202464170302</v>
      </c>
      <c r="AJ2163" s="2">
        <f t="shared" ref="AJ2163" si="12541">X2163*AE2160+Z2163*AE2163-Y2163*AF2160-AA2163*AF2163</f>
        <v>-128.13976564562307</v>
      </c>
      <c r="AK2163" s="8">
        <f t="shared" ref="AK2163" si="12542">(X2163*AF2160+Y2163*AE2160+Z2163*AF2163+AA2163*AE2163)</f>
        <v>0</v>
      </c>
      <c r="AM2163" s="20">
        <f t="shared" ref="AM2163" si="12543">1/$AN$9</f>
        <v>1</v>
      </c>
      <c r="AN2163" s="27">
        <v>0</v>
      </c>
      <c r="AO2163" s="21">
        <v>1</v>
      </c>
      <c r="AP2163" s="26">
        <v>0</v>
      </c>
      <c r="AR2163" s="1">
        <f t="shared" ref="AR2163" si="12544">AH2163*AM2160+AJ2163*AM2163-AI2163*AN2160-AK2163*AN2163</f>
        <v>-128.13976564562307</v>
      </c>
      <c r="AS2163" s="9">
        <f t="shared" ref="AS2163" si="12545">(AH2163*AN2160+AI2163*AM2160+AJ2163*AN2163+AK2163*AM2163)</f>
        <v>26.182202464170302</v>
      </c>
      <c r="AT2163" s="2">
        <f t="shared" ref="AT2163" si="12546">AH2163*AO2160+AJ2163*AO2163-AI2163*AP2160-AK2163*AP2163</f>
        <v>-128.13976564562307</v>
      </c>
      <c r="AU2163" s="8">
        <f t="shared" ref="AU2163" si="12547">(AH2163*AP2160+AI2163*AO2160+AJ2163*AP2163+AK2163*AO2163)</f>
        <v>0</v>
      </c>
      <c r="AW2163" s="49">
        <f t="shared" ref="AW2163" si="12548">(180/PI())*ATAN(-1*(AS2160/AR2160))</f>
        <v>-78.46836865005163</v>
      </c>
      <c r="AY2163" s="140">
        <f t="shared" ref="AY2163" si="12549">20*LOG(((1-(10^(AW2160/20)^2)*(1-((1-AY2160)/(1+AY2160))^2))^0.5))</f>
        <v>-5.4930062198514846E-4</v>
      </c>
      <c r="AZ2163" s="13"/>
      <c r="BA2163" s="36"/>
      <c r="BB2163" s="36"/>
      <c r="BC2163" s="36"/>
      <c r="BD2163" s="36"/>
    </row>
    <row r="2164" spans="2:56" ht="18.600000000000001" customHeight="1">
      <c r="AY2164" s="37"/>
    </row>
    <row r="2165" spans="2:56" ht="18.600000000000001" customHeight="1" thickBot="1">
      <c r="D2165" s="22" t="s">
        <v>60</v>
      </c>
      <c r="E2165" s="22"/>
      <c r="F2165" s="22"/>
      <c r="G2165" s="22"/>
      <c r="H2165" s="22"/>
      <c r="I2165" s="22" t="s">
        <v>61</v>
      </c>
      <c r="J2165" s="22"/>
      <c r="K2165" s="22"/>
      <c r="L2165" s="22"/>
      <c r="M2165" s="23"/>
      <c r="N2165" s="23"/>
      <c r="O2165" s="28" t="s">
        <v>62</v>
      </c>
      <c r="P2165" s="23"/>
      <c r="Q2165" s="23"/>
      <c r="R2165" s="23"/>
      <c r="S2165" s="22"/>
      <c r="T2165" s="22" t="s">
        <v>63</v>
      </c>
      <c r="U2165" s="23"/>
      <c r="V2165" s="23"/>
      <c r="W2165" s="23"/>
      <c r="X2165" s="23"/>
      <c r="Y2165" s="28" t="s">
        <v>64</v>
      </c>
      <c r="Z2165" s="23"/>
      <c r="AA2165" s="23"/>
      <c r="AB2165" s="23"/>
      <c r="AC2165" s="28" t="s">
        <v>65</v>
      </c>
      <c r="AD2165" s="22"/>
      <c r="AE2165" s="22"/>
      <c r="AF2165" s="22"/>
      <c r="AG2165" s="22"/>
      <c r="AH2165" s="23"/>
      <c r="AI2165" s="28" t="s">
        <v>66</v>
      </c>
      <c r="AJ2165" s="23"/>
      <c r="AK2165" s="23"/>
      <c r="AL2165" s="22"/>
      <c r="AM2165" s="28" t="s">
        <v>67</v>
      </c>
      <c r="AN2165" s="22"/>
      <c r="AO2165" s="23"/>
      <c r="AP2165" s="23"/>
      <c r="AQ2165" s="23"/>
      <c r="AR2165" s="23"/>
      <c r="AS2165" s="28" t="s">
        <v>68</v>
      </c>
      <c r="AT2165" s="23"/>
      <c r="AU2165" s="23"/>
    </row>
    <row r="2166" spans="2:56" ht="18.600000000000001" customHeight="1" thickBot="1">
      <c r="B2166" s="11"/>
      <c r="D2166" s="212" t="s">
        <v>69</v>
      </c>
      <c r="E2166" s="213"/>
      <c r="F2166" s="214" t="s">
        <v>70</v>
      </c>
      <c r="G2166" s="215"/>
      <c r="H2166" s="207"/>
      <c r="I2166" s="212" t="s">
        <v>71</v>
      </c>
      <c r="J2166" s="213"/>
      <c r="K2166" s="214" t="s">
        <v>72</v>
      </c>
      <c r="L2166" s="215"/>
      <c r="M2166" s="23"/>
      <c r="N2166" s="208" t="s">
        <v>73</v>
      </c>
      <c r="O2166" s="209"/>
      <c r="P2166" s="210" t="s">
        <v>74</v>
      </c>
      <c r="Q2166" s="211"/>
      <c r="R2166" s="23"/>
      <c r="S2166" s="212" t="s">
        <v>75</v>
      </c>
      <c r="T2166" s="213"/>
      <c r="U2166" s="214" t="s">
        <v>76</v>
      </c>
      <c r="V2166" s="215"/>
      <c r="W2166" s="22"/>
      <c r="X2166" s="208" t="s">
        <v>77</v>
      </c>
      <c r="Y2166" s="209"/>
      <c r="Z2166" s="210" t="s">
        <v>78</v>
      </c>
      <c r="AA2166" s="211"/>
      <c r="AB2166" s="22"/>
      <c r="AC2166" s="212" t="s">
        <v>79</v>
      </c>
      <c r="AD2166" s="213"/>
      <c r="AE2166" s="214" t="s">
        <v>80</v>
      </c>
      <c r="AF2166" s="215"/>
      <c r="AG2166" s="22"/>
      <c r="AH2166" s="208" t="s">
        <v>81</v>
      </c>
      <c r="AI2166" s="209"/>
      <c r="AJ2166" s="210" t="s">
        <v>82</v>
      </c>
      <c r="AK2166" s="211"/>
      <c r="AL2166" s="22"/>
      <c r="AM2166" s="212" t="s">
        <v>83</v>
      </c>
      <c r="AN2166" s="213"/>
      <c r="AO2166" s="214" t="s">
        <v>84</v>
      </c>
      <c r="AP2166" s="215"/>
      <c r="AQ2166" s="23"/>
      <c r="AR2166" s="208" t="s">
        <v>85</v>
      </c>
      <c r="AS2166" s="209"/>
      <c r="AT2166" s="210" t="s">
        <v>86</v>
      </c>
      <c r="AU2166" s="211"/>
      <c r="AW2166" s="29" t="s">
        <v>4</v>
      </c>
      <c r="AY2166" s="136" t="s">
        <v>46</v>
      </c>
      <c r="AZ2166" s="13"/>
      <c r="BA2166" s="36"/>
      <c r="BB2166" s="36"/>
      <c r="BC2166" s="36"/>
      <c r="BD2166" s="36"/>
    </row>
    <row r="2167" spans="2:56" ht="18.600000000000001" customHeight="1" thickTop="1" thickBot="1">
      <c r="B2167" s="40">
        <v>6.2</v>
      </c>
      <c r="D2167" s="1">
        <v>1</v>
      </c>
      <c r="E2167" s="7">
        <v>0</v>
      </c>
      <c r="F2167" s="2">
        <v>0</v>
      </c>
      <c r="G2167" s="8">
        <v>0</v>
      </c>
      <c r="I2167" s="1">
        <v>1</v>
      </c>
      <c r="J2167" s="9">
        <v>0</v>
      </c>
      <c r="K2167" s="2">
        <v>0</v>
      </c>
      <c r="L2167" s="9">
        <f t="shared" ref="L2167" si="12550">IF(0=(1-$J$9*$K$9*$B2167^2),10^14,$B2167*$K$9/(1-$J$9*$K$9*$B2167^2))</f>
        <v>-0.578743410317759</v>
      </c>
      <c r="N2167" s="1">
        <f t="shared" ref="N2167" si="12551">D2167*I2167+F2167*I2170-E2167*J2167-G2167*J2170</f>
        <v>1</v>
      </c>
      <c r="O2167" s="9">
        <f t="shared" ref="O2167" si="12552">(D2167*J2167+E2167*I2167+F2167*J2170+G2167*I2170)</f>
        <v>0</v>
      </c>
      <c r="P2167" s="2">
        <f t="shared" ref="P2167" si="12553">D2167*K2167+F2167*K2170-E2167*L2167-G2167*L2170</f>
        <v>0</v>
      </c>
      <c r="Q2167" s="8">
        <f t="shared" ref="Q2167" si="12554">(D2167*L2167+E2167*K2167+F2167*L2170+G2167*K2170)</f>
        <v>-0.578743410317759</v>
      </c>
      <c r="S2167" s="1">
        <v>1</v>
      </c>
      <c r="T2167" s="7">
        <v>0</v>
      </c>
      <c r="U2167" s="2">
        <v>0</v>
      </c>
      <c r="V2167" s="8">
        <v>0</v>
      </c>
      <c r="X2167" s="1">
        <f t="shared" ref="X2167" si="12555">N2167*S2167+P2167*S2170-O2167*T2167-Q2167*T2170</f>
        <v>5.3391854357116095</v>
      </c>
      <c r="Y2167" s="9">
        <f t="shared" ref="Y2167" si="12556">(N2167*T2167+O2167*S2167+P2167*T2170+Q2167*S2170)</f>
        <v>0</v>
      </c>
      <c r="Z2167" s="2">
        <f t="shared" ref="Z2167" si="12557">N2167*U2167+P2167*U2170-O2167*V2167-Q2167*V2170</f>
        <v>0</v>
      </c>
      <c r="AA2167" s="8">
        <f t="shared" ref="AA2167" si="12558">(N2167*V2167+O2167*U2167+P2167*V2170+Q2167*U2170)</f>
        <v>-0.578743410317759</v>
      </c>
      <c r="AB2167" s="22"/>
      <c r="AC2167" s="1">
        <v>1</v>
      </c>
      <c r="AD2167" s="9">
        <v>0</v>
      </c>
      <c r="AE2167" s="2">
        <v>0</v>
      </c>
      <c r="AF2167" s="9">
        <f t="shared" ref="AF2167" si="12559">$B2167*$AE$9</f>
        <v>5.0262780000000005</v>
      </c>
      <c r="AH2167" s="1">
        <f t="shared" ref="AH2167" si="12560">X2167*AC2167+Z2167*AC2170-Y2167*AD2167-AA2167*AD2170</f>
        <v>5.3391854357116095</v>
      </c>
      <c r="AI2167" s="9">
        <f t="shared" ref="AI2167" si="12561">(X2167*AD2167+Y2167*AC2167+Z2167*AD2170+AA2167*AC2170)</f>
        <v>0</v>
      </c>
      <c r="AJ2167" s="2">
        <f t="shared" ref="AJ2167" si="12562">X2167*AE2167+Z2167*AE2170-Y2167*AF2167-AA2167*AF2170</f>
        <v>0</v>
      </c>
      <c r="AK2167" s="8">
        <f t="shared" ref="AK2167" si="12563">(X2167*AF2167+Y2167*AE2167+Z2167*AF2170+AA2167*AE2170)</f>
        <v>26.25748688311992</v>
      </c>
      <c r="AM2167" s="18">
        <v>1</v>
      </c>
      <c r="AN2167" s="25">
        <v>0</v>
      </c>
      <c r="AO2167" s="14">
        <v>0</v>
      </c>
      <c r="AP2167" s="24">
        <v>0</v>
      </c>
      <c r="AR2167" s="1">
        <f t="shared" ref="AR2167" si="12564">AH2167*AM2167+AJ2167*AM2170-AI2167*AN2167-AK2167*AN2170</f>
        <v>5.3391854357116095</v>
      </c>
      <c r="AS2167" s="9">
        <f t="shared" ref="AS2167" si="12565">(AH2167*AN2167+AI2167*AM2167+AJ2167*AN2170+AK2167*AM2170)</f>
        <v>26.25748688311992</v>
      </c>
      <c r="AT2167" s="2">
        <f t="shared" ref="AT2167" si="12566">AH2167*AO2167+AJ2167*AO2170-AI2167*AP2167-AK2167*AP2170</f>
        <v>0</v>
      </c>
      <c r="AU2167" s="8">
        <f t="shared" ref="AU2167" si="12567">(AH2167*AP2167+AI2167*AO2167+AJ2167*AP2170+AK2167*AO2170)</f>
        <v>26.25748688311992</v>
      </c>
      <c r="AW2167" s="30">
        <f t="shared" ref="AW2167" si="12568">20*LOG(((1+$AN$9)/$AN$9)/((AR2167+AR2170)^2+(AS2167+AS2170)^2)^0.5)</f>
        <v>-36.540755344456997</v>
      </c>
      <c r="AY2167" s="137">
        <f t="shared" ref="AY2167" si="12569">((AR2167^2+AS2167^2)^0.5)/((AR2170^2+AS2170^2)^0.5)</f>
        <v>0.2036240521551767</v>
      </c>
      <c r="AZ2167" s="13"/>
      <c r="BA2167" s="36"/>
      <c r="BB2167" s="36"/>
      <c r="BC2167" s="36"/>
      <c r="BD2167" s="36"/>
    </row>
    <row r="2168" spans="2:56" ht="18.600000000000001" customHeight="1" thickBot="1">
      <c r="D2168" s="3"/>
      <c r="G2168" s="4"/>
      <c r="I2168" s="3"/>
      <c r="L2168" s="4"/>
      <c r="N2168" s="3"/>
      <c r="Q2168" s="4"/>
      <c r="S2168" s="3"/>
      <c r="V2168" s="4"/>
      <c r="X2168" s="3"/>
      <c r="AA2168" s="4"/>
      <c r="AC2168" s="3"/>
      <c r="AF2168" s="4"/>
      <c r="AH2168" s="3"/>
      <c r="AK2168" s="4"/>
      <c r="AM2168" s="18"/>
      <c r="AN2168" s="14"/>
      <c r="AO2168" s="14"/>
      <c r="AP2168" s="19"/>
      <c r="AR2168" s="3"/>
      <c r="AU2168" s="4"/>
      <c r="AY2168" s="138"/>
      <c r="AZ2168" s="13"/>
      <c r="BA2168" s="36"/>
      <c r="BB2168" s="36"/>
      <c r="BC2168" s="36"/>
      <c r="BD2168" s="36"/>
    </row>
    <row r="2169" spans="2:56" ht="18.600000000000001" customHeight="1" thickBot="1">
      <c r="D2169" s="216" t="s">
        <v>87</v>
      </c>
      <c r="E2169" s="217"/>
      <c r="F2169" s="218" t="s">
        <v>88</v>
      </c>
      <c r="G2169" s="219"/>
      <c r="H2169" s="207"/>
      <c r="I2169" s="216" t="s">
        <v>89</v>
      </c>
      <c r="J2169" s="217"/>
      <c r="K2169" s="218" t="s">
        <v>90</v>
      </c>
      <c r="L2169" s="219"/>
      <c r="N2169" s="208" t="s">
        <v>7</v>
      </c>
      <c r="O2169" s="209"/>
      <c r="P2169" s="210" t="s">
        <v>8</v>
      </c>
      <c r="Q2169" s="211"/>
      <c r="S2169" s="216" t="s">
        <v>91</v>
      </c>
      <c r="T2169" s="217"/>
      <c r="U2169" s="218" t="s">
        <v>92</v>
      </c>
      <c r="V2169" s="219"/>
      <c r="W2169" s="22"/>
      <c r="X2169" s="208" t="s">
        <v>93</v>
      </c>
      <c r="Y2169" s="209"/>
      <c r="Z2169" s="210" t="s">
        <v>94</v>
      </c>
      <c r="AA2169" s="211"/>
      <c r="AB2169" s="22"/>
      <c r="AC2169" s="216" t="s">
        <v>3</v>
      </c>
      <c r="AD2169" s="217"/>
      <c r="AE2169" s="218" t="s">
        <v>2</v>
      </c>
      <c r="AF2169" s="219"/>
      <c r="AG2169" s="22"/>
      <c r="AH2169" s="208" t="s">
        <v>95</v>
      </c>
      <c r="AI2169" s="209"/>
      <c r="AJ2169" s="210" t="s">
        <v>96</v>
      </c>
      <c r="AK2169" s="211"/>
      <c r="AL2169" s="22"/>
      <c r="AM2169" s="216" t="s">
        <v>97</v>
      </c>
      <c r="AN2169" s="217"/>
      <c r="AO2169" s="218" t="s">
        <v>98</v>
      </c>
      <c r="AP2169" s="219"/>
      <c r="AR2169" s="208" t="s">
        <v>99</v>
      </c>
      <c r="AS2169" s="209"/>
      <c r="AT2169" s="210" t="s">
        <v>100</v>
      </c>
      <c r="AU2169" s="211"/>
      <c r="AW2169" s="48" t="s">
        <v>10</v>
      </c>
      <c r="AY2169" s="139" t="s">
        <v>47</v>
      </c>
      <c r="AZ2169" s="13"/>
      <c r="BA2169" s="36"/>
      <c r="BB2169" s="36"/>
      <c r="BC2169" s="36"/>
      <c r="BD2169" s="36"/>
    </row>
    <row r="2170" spans="2:56" ht="18.600000000000001" customHeight="1" thickTop="1" thickBot="1">
      <c r="D2170" s="1">
        <v>0</v>
      </c>
      <c r="E2170" s="8">
        <f t="shared" ref="E2170" si="12570">$E$9*$B2167</f>
        <v>3.5136020000000006</v>
      </c>
      <c r="F2170" s="2">
        <v>1</v>
      </c>
      <c r="G2170" s="8">
        <v>0</v>
      </c>
      <c r="I2170" s="1">
        <v>0</v>
      </c>
      <c r="J2170" s="9">
        <v>0</v>
      </c>
      <c r="K2170" s="2">
        <v>1</v>
      </c>
      <c r="L2170" s="8">
        <v>0</v>
      </c>
      <c r="N2170" s="1">
        <f t="shared" ref="N2170" si="12571">D2170*I2167+F2170*I2170-E2170*J2167-G2170*J2170</f>
        <v>0</v>
      </c>
      <c r="O2170" s="9">
        <f t="shared" ref="O2170" si="12572">(D2170*J2167+E2170*I2167+F2170*J2170+G2170*I2170)</f>
        <v>3.5136020000000006</v>
      </c>
      <c r="P2170" s="2">
        <f t="shared" ref="P2170" si="12573">D2170*K2167+F2170*K2170-E2170*L2167-G2170*L2170</f>
        <v>3.0334740039792991</v>
      </c>
      <c r="Q2170" s="8">
        <f t="shared" ref="Q2170" si="12574">(D2170*L2167+E2170*K2167+F2170*L2170+G2170*K2170)</f>
        <v>0</v>
      </c>
      <c r="S2170" s="1">
        <v>0</v>
      </c>
      <c r="T2170" s="8">
        <f t="shared" ref="T2170" si="12575">$T$9*$B2167</f>
        <v>7.497598</v>
      </c>
      <c r="U2170" s="2">
        <v>1</v>
      </c>
      <c r="V2170" s="8">
        <v>0</v>
      </c>
      <c r="X2170" s="1">
        <f t="shared" ref="X2170" si="12576">N2170*S2167+P2170*S2170-O2170*T2167-Q2170*T2170</f>
        <v>0</v>
      </c>
      <c r="Y2170" s="9">
        <f t="shared" ref="Y2170" si="12577">(N2170*T2167+O2170*S2167+P2170*T2170+Q2170*S2170)</f>
        <v>26.257370625287187</v>
      </c>
      <c r="Z2170" s="2">
        <f t="shared" ref="Z2170" si="12578">N2170*U2167+P2170*U2170-O2170*V2167-Q2170*V2170</f>
        <v>3.0334740039792991</v>
      </c>
      <c r="AA2170" s="8">
        <f t="shared" ref="AA2170" si="12579">(N2170*V2167+O2170*U2167+P2170*V2170+Q2170*U2170)</f>
        <v>0</v>
      </c>
      <c r="AB2170" s="22"/>
      <c r="AC2170" s="1">
        <v>0</v>
      </c>
      <c r="AD2170" s="9">
        <v>0</v>
      </c>
      <c r="AE2170" s="2">
        <v>1</v>
      </c>
      <c r="AF2170" s="8">
        <v>0</v>
      </c>
      <c r="AH2170" s="1">
        <f t="shared" ref="AH2170" si="12580">X2170*AC2167+Z2170*AC2170-Y2170*AD2167-AA2170*AD2170</f>
        <v>0</v>
      </c>
      <c r="AI2170" s="9">
        <f t="shared" ref="AI2170" si="12581">(X2170*AD2167+Y2170*AC2167+Z2170*AD2170+AA2170*AC2170)</f>
        <v>26.257370625287187</v>
      </c>
      <c r="AJ2170" s="2">
        <f t="shared" ref="AJ2170" si="12582">X2170*AE2167+Z2170*AE2170-Y2170*AF2167-AA2170*AF2170</f>
        <v>-128.94337030774793</v>
      </c>
      <c r="AK2170" s="8">
        <f t="shared" ref="AK2170" si="12583">(X2170*AF2167+Y2170*AE2167+Z2170*AF2170+AA2170*AE2170)</f>
        <v>0</v>
      </c>
      <c r="AM2170" s="20">
        <f t="shared" ref="AM2170" si="12584">1/$AN$9</f>
        <v>1</v>
      </c>
      <c r="AN2170" s="27">
        <v>0</v>
      </c>
      <c r="AO2170" s="21">
        <v>1</v>
      </c>
      <c r="AP2170" s="26">
        <v>0</v>
      </c>
      <c r="AR2170" s="1">
        <f t="shared" ref="AR2170" si="12585">AH2170*AM2167+AJ2170*AM2170-AI2170*AN2167-AK2170*AN2170</f>
        <v>-128.94337030774793</v>
      </c>
      <c r="AS2170" s="9">
        <f t="shared" ref="AS2170" si="12586">(AH2170*AN2167+AI2170*AM2167+AJ2170*AN2170+AK2170*AM2170)</f>
        <v>26.257370625287187</v>
      </c>
      <c r="AT2170" s="2">
        <f t="shared" ref="AT2170" si="12587">AH2170*AO2167+AJ2170*AO2170-AI2170*AP2167-AK2170*AP2170</f>
        <v>-128.94337030774793</v>
      </c>
      <c r="AU2170" s="8">
        <f t="shared" ref="AU2170" si="12588">(AH2170*AP2167+AI2170*AO2167+AJ2170*AP2170+AK2170*AO2170)</f>
        <v>0</v>
      </c>
      <c r="AW2170" s="49">
        <f t="shared" ref="AW2170" si="12589">(180/PI())*ATAN(-1*(AS2167/AR2167))</f>
        <v>-78.506203705779853</v>
      </c>
      <c r="AY2170" s="140">
        <f t="shared" ref="AY2170" si="12590">20*LOG(((1-(10^(AW2167/20)^2)*(1-((1-AY2167)/(1+AY2167))^2))^0.5))</f>
        <v>-5.4155579322302686E-4</v>
      </c>
      <c r="AZ2170" s="13"/>
      <c r="BA2170" s="36"/>
      <c r="BB2170" s="36"/>
      <c r="BC2170" s="36"/>
      <c r="BD2170" s="36"/>
    </row>
    <row r="2171" spans="2:56" ht="18.600000000000001" customHeight="1">
      <c r="AY2171" s="37"/>
    </row>
    <row r="2172" spans="2:56" ht="18.600000000000001" customHeight="1" thickBot="1">
      <c r="D2172" s="22" t="s">
        <v>60</v>
      </c>
      <c r="E2172" s="22"/>
      <c r="F2172" s="22"/>
      <c r="G2172" s="22"/>
      <c r="H2172" s="22"/>
      <c r="I2172" s="22" t="s">
        <v>61</v>
      </c>
      <c r="J2172" s="22"/>
      <c r="K2172" s="22"/>
      <c r="L2172" s="22"/>
      <c r="M2172" s="23"/>
      <c r="N2172" s="23"/>
      <c r="O2172" s="28" t="s">
        <v>62</v>
      </c>
      <c r="P2172" s="23"/>
      <c r="Q2172" s="23"/>
      <c r="R2172" s="23"/>
      <c r="S2172" s="22"/>
      <c r="T2172" s="22" t="s">
        <v>63</v>
      </c>
      <c r="U2172" s="23"/>
      <c r="V2172" s="23"/>
      <c r="W2172" s="23"/>
      <c r="X2172" s="23"/>
      <c r="Y2172" s="28" t="s">
        <v>64</v>
      </c>
      <c r="Z2172" s="23"/>
      <c r="AA2172" s="23"/>
      <c r="AB2172" s="23"/>
      <c r="AC2172" s="28" t="s">
        <v>65</v>
      </c>
      <c r="AD2172" s="22"/>
      <c r="AE2172" s="22"/>
      <c r="AF2172" s="22"/>
      <c r="AG2172" s="22"/>
      <c r="AH2172" s="23"/>
      <c r="AI2172" s="28" t="s">
        <v>66</v>
      </c>
      <c r="AJ2172" s="23"/>
      <c r="AK2172" s="23"/>
      <c r="AL2172" s="22"/>
      <c r="AM2172" s="28" t="s">
        <v>67</v>
      </c>
      <c r="AN2172" s="22"/>
      <c r="AO2172" s="23"/>
      <c r="AP2172" s="23"/>
      <c r="AQ2172" s="23"/>
      <c r="AR2172" s="23"/>
      <c r="AS2172" s="28" t="s">
        <v>68</v>
      </c>
      <c r="AT2172" s="23"/>
      <c r="AU2172" s="23"/>
    </row>
    <row r="2173" spans="2:56" ht="18.600000000000001" customHeight="1" thickBot="1">
      <c r="B2173" s="11"/>
      <c r="D2173" s="212" t="s">
        <v>69</v>
      </c>
      <c r="E2173" s="213"/>
      <c r="F2173" s="214" t="s">
        <v>70</v>
      </c>
      <c r="G2173" s="215"/>
      <c r="H2173" s="207"/>
      <c r="I2173" s="212" t="s">
        <v>71</v>
      </c>
      <c r="J2173" s="213"/>
      <c r="K2173" s="214" t="s">
        <v>72</v>
      </c>
      <c r="L2173" s="215"/>
      <c r="M2173" s="23"/>
      <c r="N2173" s="208" t="s">
        <v>73</v>
      </c>
      <c r="O2173" s="209"/>
      <c r="P2173" s="210" t="s">
        <v>74</v>
      </c>
      <c r="Q2173" s="211"/>
      <c r="R2173" s="23"/>
      <c r="S2173" s="212" t="s">
        <v>75</v>
      </c>
      <c r="T2173" s="213"/>
      <c r="U2173" s="214" t="s">
        <v>76</v>
      </c>
      <c r="V2173" s="215"/>
      <c r="W2173" s="22"/>
      <c r="X2173" s="208" t="s">
        <v>77</v>
      </c>
      <c r="Y2173" s="209"/>
      <c r="Z2173" s="210" t="s">
        <v>78</v>
      </c>
      <c r="AA2173" s="211"/>
      <c r="AB2173" s="22"/>
      <c r="AC2173" s="212" t="s">
        <v>79</v>
      </c>
      <c r="AD2173" s="213"/>
      <c r="AE2173" s="214" t="s">
        <v>80</v>
      </c>
      <c r="AF2173" s="215"/>
      <c r="AG2173" s="22"/>
      <c r="AH2173" s="208" t="s">
        <v>81</v>
      </c>
      <c r="AI2173" s="209"/>
      <c r="AJ2173" s="210" t="s">
        <v>82</v>
      </c>
      <c r="AK2173" s="211"/>
      <c r="AL2173" s="22"/>
      <c r="AM2173" s="212" t="s">
        <v>83</v>
      </c>
      <c r="AN2173" s="213"/>
      <c r="AO2173" s="214" t="s">
        <v>84</v>
      </c>
      <c r="AP2173" s="215"/>
      <c r="AQ2173" s="23"/>
      <c r="AR2173" s="208" t="s">
        <v>85</v>
      </c>
      <c r="AS2173" s="209"/>
      <c r="AT2173" s="210" t="s">
        <v>86</v>
      </c>
      <c r="AU2173" s="211"/>
      <c r="AW2173" s="29" t="s">
        <v>4</v>
      </c>
      <c r="AY2173" s="136" t="s">
        <v>46</v>
      </c>
      <c r="AZ2173" s="13"/>
      <c r="BA2173" s="36"/>
      <c r="BB2173" s="36"/>
      <c r="BC2173" s="36"/>
      <c r="BD2173" s="36"/>
    </row>
    <row r="2174" spans="2:56" ht="18.600000000000001" customHeight="1" thickTop="1" thickBot="1">
      <c r="B2174" s="40">
        <v>6.22</v>
      </c>
      <c r="D2174" s="1">
        <v>1</v>
      </c>
      <c r="E2174" s="7">
        <v>0</v>
      </c>
      <c r="F2174" s="2">
        <v>0</v>
      </c>
      <c r="G2174" s="8">
        <v>0</v>
      </c>
      <c r="I2174" s="1">
        <v>1</v>
      </c>
      <c r="J2174" s="9">
        <v>0</v>
      </c>
      <c r="K2174" s="2">
        <v>0</v>
      </c>
      <c r="L2174" s="9">
        <f t="shared" ref="L2174" si="12591">IF(0=(1-$J$9*$K$9*$B2174^2),10^14,$B2174*$K$9/(1-$J$9*$K$9*$B2174^2))</f>
        <v>-0.57652455411729397</v>
      </c>
      <c r="N2174" s="1">
        <f t="shared" ref="N2174" si="12592">D2174*I2174+F2174*I2177-E2174*J2174-G2174*J2177</f>
        <v>1</v>
      </c>
      <c r="O2174" s="9">
        <f t="shared" ref="O2174" si="12593">(D2174*J2174+E2174*I2174+F2174*J2177+G2174*I2177)</f>
        <v>0</v>
      </c>
      <c r="P2174" s="2">
        <f t="shared" ref="P2174" si="12594">D2174*K2174+F2174*K2177-E2174*L2174-G2174*L2177</f>
        <v>0</v>
      </c>
      <c r="Q2174" s="8">
        <f t="shared" ref="Q2174" si="12595">(D2174*L2174+E2174*K2174+F2174*L2177+G2174*K2177)</f>
        <v>-0.57652455411729397</v>
      </c>
      <c r="S2174" s="1">
        <v>1</v>
      </c>
      <c r="T2174" s="7">
        <v>0</v>
      </c>
      <c r="U2174" s="2">
        <v>0</v>
      </c>
      <c r="V2174" s="8">
        <v>0</v>
      </c>
      <c r="X2174" s="1">
        <f t="shared" ref="X2174" si="12596">N2174*S2174+P2174*S2177-O2174*T2174-Q2174*T2177</f>
        <v>5.3364930514616846</v>
      </c>
      <c r="Y2174" s="9">
        <f t="shared" ref="Y2174" si="12597">(N2174*T2174+O2174*S2174+P2174*T2177+Q2174*S2177)</f>
        <v>0</v>
      </c>
      <c r="Z2174" s="2">
        <f t="shared" ref="Z2174" si="12598">N2174*U2174+P2174*U2177-O2174*V2174-Q2174*V2177</f>
        <v>0</v>
      </c>
      <c r="AA2174" s="8">
        <f t="shared" ref="AA2174" si="12599">(N2174*V2174+O2174*U2174+P2174*V2177+Q2174*U2177)</f>
        <v>-0.57652455411729397</v>
      </c>
      <c r="AB2174" s="22"/>
      <c r="AC2174" s="1">
        <v>1</v>
      </c>
      <c r="AD2174" s="9">
        <v>0</v>
      </c>
      <c r="AE2174" s="2">
        <v>0</v>
      </c>
      <c r="AF2174" s="9">
        <f t="shared" ref="AF2174" si="12600">$B2174*$AE$9</f>
        <v>5.0424917999999996</v>
      </c>
      <c r="AH2174" s="1">
        <f t="shared" ref="AH2174" si="12601">X2174*AC2174+Z2174*AC2177-Y2174*AD2174-AA2174*AD2177</f>
        <v>5.3364930514616846</v>
      </c>
      <c r="AI2174" s="9">
        <f t="shared" ref="AI2174" si="12602">(X2174*AD2174+Y2174*AC2174+Z2174*AD2177+AA2174*AC2177)</f>
        <v>0</v>
      </c>
      <c r="AJ2174" s="2">
        <f t="shared" ref="AJ2174" si="12603">X2174*AE2174+Z2174*AE2177-Y2174*AF2174-AA2174*AF2177</f>
        <v>0</v>
      </c>
      <c r="AK2174" s="8">
        <f t="shared" ref="AK2174" si="12604">(X2174*AF2174+Y2174*AE2174+Z2174*AF2177+AA2174*AE2177)</f>
        <v>26.332697898635224</v>
      </c>
      <c r="AM2174" s="18">
        <v>1</v>
      </c>
      <c r="AN2174" s="25">
        <v>0</v>
      </c>
      <c r="AO2174" s="14">
        <v>0</v>
      </c>
      <c r="AP2174" s="24">
        <v>0</v>
      </c>
      <c r="AR2174" s="1">
        <f t="shared" ref="AR2174" si="12605">AH2174*AM2174+AJ2174*AM2177-AI2174*AN2174-AK2174*AN2177</f>
        <v>5.3364930514616846</v>
      </c>
      <c r="AS2174" s="9">
        <f t="shared" ref="AS2174" si="12606">(AH2174*AN2174+AI2174*AM2174+AJ2174*AN2177+AK2174*AM2177)</f>
        <v>26.332697898635224</v>
      </c>
      <c r="AT2174" s="2">
        <f t="shared" ref="AT2174" si="12607">AH2174*AO2174+AJ2174*AO2177-AI2174*AP2174-AK2174*AP2177</f>
        <v>0</v>
      </c>
      <c r="AU2174" s="8">
        <f t="shared" ref="AU2174" si="12608">(AH2174*AP2174+AI2174*AO2174+AJ2174*AP2177+AK2174*AO2177)</f>
        <v>26.332697898635224</v>
      </c>
      <c r="AW2174" s="30">
        <f t="shared" ref="AW2174" si="12609">20*LOG(((1+$AN$9)/$AN$9)/((AR2174+AR2177)^2+(AS2174+AS2177)^2)^0.5)</f>
        <v>-36.592565625116222</v>
      </c>
      <c r="AY2174" s="137">
        <f t="shared" ref="AY2174" si="12610">((AR2174^2+AS2174^2)^0.5)/((AR2177^2+AS2177^2)^0.5)</f>
        <v>0.20293853681746443</v>
      </c>
      <c r="AZ2174" s="13"/>
      <c r="BA2174" s="36"/>
      <c r="BB2174" s="36"/>
      <c r="BC2174" s="36"/>
      <c r="BD2174" s="36"/>
    </row>
    <row r="2175" spans="2:56" ht="18.600000000000001" customHeight="1" thickBot="1">
      <c r="D2175" s="3"/>
      <c r="G2175" s="4"/>
      <c r="I2175" s="3"/>
      <c r="L2175" s="4"/>
      <c r="N2175" s="3"/>
      <c r="Q2175" s="4"/>
      <c r="S2175" s="3"/>
      <c r="V2175" s="4"/>
      <c r="X2175" s="3"/>
      <c r="AA2175" s="4"/>
      <c r="AC2175" s="3"/>
      <c r="AF2175" s="4"/>
      <c r="AH2175" s="3"/>
      <c r="AK2175" s="4"/>
      <c r="AM2175" s="18"/>
      <c r="AN2175" s="14"/>
      <c r="AO2175" s="14"/>
      <c r="AP2175" s="19"/>
      <c r="AR2175" s="3"/>
      <c r="AU2175" s="4"/>
      <c r="AY2175" s="138"/>
      <c r="AZ2175" s="13"/>
      <c r="BA2175" s="36"/>
      <c r="BB2175" s="36"/>
      <c r="BC2175" s="36"/>
      <c r="BD2175" s="36"/>
    </row>
    <row r="2176" spans="2:56" ht="18.600000000000001" customHeight="1" thickBot="1">
      <c r="D2176" s="216" t="s">
        <v>87</v>
      </c>
      <c r="E2176" s="217"/>
      <c r="F2176" s="218" t="s">
        <v>88</v>
      </c>
      <c r="G2176" s="219"/>
      <c r="H2176" s="207"/>
      <c r="I2176" s="216" t="s">
        <v>89</v>
      </c>
      <c r="J2176" s="217"/>
      <c r="K2176" s="218" t="s">
        <v>90</v>
      </c>
      <c r="L2176" s="219"/>
      <c r="N2176" s="208" t="s">
        <v>7</v>
      </c>
      <c r="O2176" s="209"/>
      <c r="P2176" s="210" t="s">
        <v>8</v>
      </c>
      <c r="Q2176" s="211"/>
      <c r="S2176" s="216" t="s">
        <v>91</v>
      </c>
      <c r="T2176" s="217"/>
      <c r="U2176" s="218" t="s">
        <v>92</v>
      </c>
      <c r="V2176" s="219"/>
      <c r="W2176" s="22"/>
      <c r="X2176" s="208" t="s">
        <v>93</v>
      </c>
      <c r="Y2176" s="209"/>
      <c r="Z2176" s="210" t="s">
        <v>94</v>
      </c>
      <c r="AA2176" s="211"/>
      <c r="AB2176" s="22"/>
      <c r="AC2176" s="216" t="s">
        <v>3</v>
      </c>
      <c r="AD2176" s="217"/>
      <c r="AE2176" s="218" t="s">
        <v>2</v>
      </c>
      <c r="AF2176" s="219"/>
      <c r="AG2176" s="22"/>
      <c r="AH2176" s="208" t="s">
        <v>95</v>
      </c>
      <c r="AI2176" s="209"/>
      <c r="AJ2176" s="210" t="s">
        <v>96</v>
      </c>
      <c r="AK2176" s="211"/>
      <c r="AL2176" s="22"/>
      <c r="AM2176" s="216" t="s">
        <v>97</v>
      </c>
      <c r="AN2176" s="217"/>
      <c r="AO2176" s="218" t="s">
        <v>98</v>
      </c>
      <c r="AP2176" s="219"/>
      <c r="AR2176" s="208" t="s">
        <v>99</v>
      </c>
      <c r="AS2176" s="209"/>
      <c r="AT2176" s="210" t="s">
        <v>100</v>
      </c>
      <c r="AU2176" s="211"/>
      <c r="AW2176" s="48" t="s">
        <v>10</v>
      </c>
      <c r="AY2176" s="139" t="s">
        <v>47</v>
      </c>
      <c r="AZ2176" s="13"/>
      <c r="BA2176" s="36"/>
      <c r="BB2176" s="36"/>
      <c r="BC2176" s="36"/>
      <c r="BD2176" s="36"/>
    </row>
    <row r="2177" spans="2:56" ht="18.600000000000001" customHeight="1" thickTop="1" thickBot="1">
      <c r="D2177" s="1">
        <v>0</v>
      </c>
      <c r="E2177" s="8">
        <f t="shared" ref="E2177" si="12611">$E$9*$B2174</f>
        <v>3.5249362</v>
      </c>
      <c r="F2177" s="2">
        <v>1</v>
      </c>
      <c r="G2177" s="8">
        <v>0</v>
      </c>
      <c r="I2177" s="1">
        <v>0</v>
      </c>
      <c r="J2177" s="9">
        <v>0</v>
      </c>
      <c r="K2177" s="2">
        <v>1</v>
      </c>
      <c r="L2177" s="8">
        <v>0</v>
      </c>
      <c r="N2177" s="1">
        <f t="shared" ref="N2177" si="12612">D2177*I2174+F2177*I2177-E2177*J2174-G2177*J2177</f>
        <v>0</v>
      </c>
      <c r="O2177" s="9">
        <f t="shared" ref="O2177" si="12613">(D2177*J2174+E2177*I2174+F2177*J2177+G2177*I2177)</f>
        <v>3.5249362</v>
      </c>
      <c r="P2177" s="2">
        <f t="shared" ref="P2177" si="12614">D2177*K2174+F2177*K2177-E2177*L2174-G2177*L2177</f>
        <v>3.0322122709969084</v>
      </c>
      <c r="Q2177" s="8">
        <f t="shared" ref="Q2177" si="12615">(D2177*L2174+E2177*K2174+F2177*L2177+G2177*K2177)</f>
        <v>0</v>
      </c>
      <c r="S2177" s="1">
        <v>0</v>
      </c>
      <c r="T2177" s="8">
        <f t="shared" ref="T2177" si="12616">$T$9*$B2174</f>
        <v>7.5217837999999997</v>
      </c>
      <c r="U2177" s="2">
        <v>1</v>
      </c>
      <c r="V2177" s="8">
        <v>0</v>
      </c>
      <c r="X2177" s="1">
        <f t="shared" ref="X2177" si="12617">N2177*S2174+P2177*S2177-O2177*T2174-Q2177*T2177</f>
        <v>0</v>
      </c>
      <c r="Y2177" s="9">
        <f t="shared" ref="Y2177" si="12618">(N2177*T2174+O2177*S2174+P2177*T2177+Q2177*S2177)</f>
        <v>26.332581338145754</v>
      </c>
      <c r="Z2177" s="2">
        <f t="shared" ref="Z2177" si="12619">N2177*U2174+P2177*U2177-O2177*V2174-Q2177*V2177</f>
        <v>3.0322122709969084</v>
      </c>
      <c r="AA2177" s="8">
        <f t="shared" ref="AA2177" si="12620">(N2177*V2174+O2177*U2174+P2177*V2177+Q2177*U2177)</f>
        <v>0</v>
      </c>
      <c r="AB2177" s="22"/>
      <c r="AC2177" s="1">
        <v>0</v>
      </c>
      <c r="AD2177" s="9">
        <v>0</v>
      </c>
      <c r="AE2177" s="2">
        <v>1</v>
      </c>
      <c r="AF2177" s="8">
        <v>0</v>
      </c>
      <c r="AH2177" s="1">
        <f t="shared" ref="AH2177" si="12621">X2177*AC2174+Z2177*AC2177-Y2177*AD2174-AA2177*AD2177</f>
        <v>0</v>
      </c>
      <c r="AI2177" s="9">
        <f t="shared" ref="AI2177" si="12622">(X2177*AD2174+Y2177*AC2174+Z2177*AD2177+AA2177*AC2177)</f>
        <v>26.332581338145754</v>
      </c>
      <c r="AJ2177" s="2">
        <f t="shared" ref="AJ2177" si="12623">X2177*AE2174+Z2177*AE2177-Y2177*AF2174-AA2177*AF2177</f>
        <v>-129.74961319943606</v>
      </c>
      <c r="AK2177" s="8">
        <f t="shared" ref="AK2177" si="12624">(X2177*AF2174+Y2177*AE2174+Z2177*AF2177+AA2177*AE2177)</f>
        <v>0</v>
      </c>
      <c r="AM2177" s="20">
        <f t="shared" ref="AM2177" si="12625">1/$AN$9</f>
        <v>1</v>
      </c>
      <c r="AN2177" s="27">
        <v>0</v>
      </c>
      <c r="AO2177" s="21">
        <v>1</v>
      </c>
      <c r="AP2177" s="26">
        <v>0</v>
      </c>
      <c r="AR2177" s="1">
        <f t="shared" ref="AR2177" si="12626">AH2177*AM2174+AJ2177*AM2177-AI2177*AN2174-AK2177*AN2177</f>
        <v>-129.74961319943606</v>
      </c>
      <c r="AS2177" s="9">
        <f t="shared" ref="AS2177" si="12627">(AH2177*AN2174+AI2177*AM2174+AJ2177*AN2177+AK2177*AM2177)</f>
        <v>26.332581338145754</v>
      </c>
      <c r="AT2177" s="2">
        <f t="shared" ref="AT2177" si="12628">AH2177*AO2174+AJ2177*AO2177-AI2177*AP2174-AK2177*AP2177</f>
        <v>-129.74961319943606</v>
      </c>
      <c r="AU2177" s="8">
        <f t="shared" ref="AU2177" si="12629">(AH2177*AP2174+AI2177*AO2174+AJ2177*AP2177+AK2177*AO2177)</f>
        <v>0</v>
      </c>
      <c r="AW2177" s="49">
        <f t="shared" ref="AW2177" si="12630">(180/PI())*ATAN(-1*(AS2174/AR2174))</f>
        <v>-78.543789040753893</v>
      </c>
      <c r="AY2177" s="140">
        <f t="shared" ref="AY2177" si="12631">20*LOG(((1-(10^(AW2174/20)^2)*(1-((1-AY2174)/(1+AY2174))^2))^0.5))</f>
        <v>-5.3393954327088117E-4</v>
      </c>
      <c r="AZ2177" s="13"/>
      <c r="BA2177" s="36"/>
      <c r="BB2177" s="36"/>
      <c r="BC2177" s="36"/>
      <c r="BD2177" s="36"/>
    </row>
    <row r="2178" spans="2:56" ht="18.600000000000001" customHeight="1">
      <c r="AY2178" s="37"/>
    </row>
    <row r="2179" spans="2:56" ht="18.600000000000001" customHeight="1" thickBot="1">
      <c r="D2179" s="22" t="s">
        <v>60</v>
      </c>
      <c r="E2179" s="22"/>
      <c r="F2179" s="22"/>
      <c r="G2179" s="22"/>
      <c r="H2179" s="22"/>
      <c r="I2179" s="22" t="s">
        <v>61</v>
      </c>
      <c r="J2179" s="22"/>
      <c r="K2179" s="22"/>
      <c r="L2179" s="22"/>
      <c r="M2179" s="23"/>
      <c r="N2179" s="23"/>
      <c r="O2179" s="28" t="s">
        <v>62</v>
      </c>
      <c r="P2179" s="23"/>
      <c r="Q2179" s="23"/>
      <c r="R2179" s="23"/>
      <c r="S2179" s="22"/>
      <c r="T2179" s="22" t="s">
        <v>63</v>
      </c>
      <c r="U2179" s="23"/>
      <c r="V2179" s="23"/>
      <c r="W2179" s="23"/>
      <c r="X2179" s="23"/>
      <c r="Y2179" s="28" t="s">
        <v>64</v>
      </c>
      <c r="Z2179" s="23"/>
      <c r="AA2179" s="23"/>
      <c r="AB2179" s="23"/>
      <c r="AC2179" s="28" t="s">
        <v>65</v>
      </c>
      <c r="AD2179" s="22"/>
      <c r="AE2179" s="22"/>
      <c r="AF2179" s="22"/>
      <c r="AG2179" s="22"/>
      <c r="AH2179" s="23"/>
      <c r="AI2179" s="28" t="s">
        <v>66</v>
      </c>
      <c r="AJ2179" s="23"/>
      <c r="AK2179" s="23"/>
      <c r="AL2179" s="22"/>
      <c r="AM2179" s="28" t="s">
        <v>67</v>
      </c>
      <c r="AN2179" s="22"/>
      <c r="AO2179" s="23"/>
      <c r="AP2179" s="23"/>
      <c r="AQ2179" s="23"/>
      <c r="AR2179" s="23"/>
      <c r="AS2179" s="28" t="s">
        <v>68</v>
      </c>
      <c r="AT2179" s="23"/>
      <c r="AU2179" s="23"/>
    </row>
    <row r="2180" spans="2:56" ht="18.600000000000001" customHeight="1" thickBot="1">
      <c r="B2180" s="11"/>
      <c r="D2180" s="212" t="s">
        <v>69</v>
      </c>
      <c r="E2180" s="213"/>
      <c r="F2180" s="214" t="s">
        <v>70</v>
      </c>
      <c r="G2180" s="215"/>
      <c r="H2180" s="207"/>
      <c r="I2180" s="212" t="s">
        <v>71</v>
      </c>
      <c r="J2180" s="213"/>
      <c r="K2180" s="214" t="s">
        <v>72</v>
      </c>
      <c r="L2180" s="215"/>
      <c r="M2180" s="23"/>
      <c r="N2180" s="208" t="s">
        <v>73</v>
      </c>
      <c r="O2180" s="209"/>
      <c r="P2180" s="210" t="s">
        <v>74</v>
      </c>
      <c r="Q2180" s="211"/>
      <c r="R2180" s="23"/>
      <c r="S2180" s="212" t="s">
        <v>75</v>
      </c>
      <c r="T2180" s="213"/>
      <c r="U2180" s="214" t="s">
        <v>76</v>
      </c>
      <c r="V2180" s="215"/>
      <c r="W2180" s="22"/>
      <c r="X2180" s="208" t="s">
        <v>77</v>
      </c>
      <c r="Y2180" s="209"/>
      <c r="Z2180" s="210" t="s">
        <v>78</v>
      </c>
      <c r="AA2180" s="211"/>
      <c r="AB2180" s="22"/>
      <c r="AC2180" s="212" t="s">
        <v>79</v>
      </c>
      <c r="AD2180" s="213"/>
      <c r="AE2180" s="214" t="s">
        <v>80</v>
      </c>
      <c r="AF2180" s="215"/>
      <c r="AG2180" s="22"/>
      <c r="AH2180" s="208" t="s">
        <v>81</v>
      </c>
      <c r="AI2180" s="209"/>
      <c r="AJ2180" s="210" t="s">
        <v>82</v>
      </c>
      <c r="AK2180" s="211"/>
      <c r="AL2180" s="22"/>
      <c r="AM2180" s="212" t="s">
        <v>83</v>
      </c>
      <c r="AN2180" s="213"/>
      <c r="AO2180" s="214" t="s">
        <v>84</v>
      </c>
      <c r="AP2180" s="215"/>
      <c r="AQ2180" s="23"/>
      <c r="AR2180" s="208" t="s">
        <v>85</v>
      </c>
      <c r="AS2180" s="209"/>
      <c r="AT2180" s="210" t="s">
        <v>86</v>
      </c>
      <c r="AU2180" s="211"/>
      <c r="AW2180" s="29" t="s">
        <v>4</v>
      </c>
      <c r="AY2180" s="136" t="s">
        <v>46</v>
      </c>
      <c r="AZ2180" s="13"/>
      <c r="BA2180" s="36"/>
      <c r="BB2180" s="36"/>
      <c r="BC2180" s="36"/>
      <c r="BD2180" s="36"/>
    </row>
    <row r="2181" spans="2:56" ht="18.600000000000001" customHeight="1" thickTop="1" thickBot="1">
      <c r="B2181" s="40">
        <v>6.24</v>
      </c>
      <c r="D2181" s="1">
        <v>1</v>
      </c>
      <c r="E2181" s="7">
        <v>0</v>
      </c>
      <c r="F2181" s="2">
        <v>0</v>
      </c>
      <c r="G2181" s="8">
        <v>0</v>
      </c>
      <c r="I2181" s="1">
        <v>1</v>
      </c>
      <c r="J2181" s="9">
        <v>0</v>
      </c>
      <c r="K2181" s="2">
        <v>0</v>
      </c>
      <c r="L2181" s="9">
        <f t="shared" ref="L2181" si="12632">IF(0=(1-$J$9*$K$9*$B2181^2),10^14,$B2181*$K$9/(1-$J$9*$K$9*$B2181^2))</f>
        <v>-0.57432378274889528</v>
      </c>
      <c r="N2181" s="1">
        <f t="shared" ref="N2181" si="12633">D2181*I2181+F2181*I2184-E2181*J2181-G2181*J2184</f>
        <v>1</v>
      </c>
      <c r="O2181" s="9">
        <f t="shared" ref="O2181" si="12634">(D2181*J2181+E2181*I2181+F2181*J2184+G2181*I2184)</f>
        <v>0</v>
      </c>
      <c r="P2181" s="2">
        <f t="shared" ref="P2181" si="12635">D2181*K2181+F2181*K2184-E2181*L2181-G2181*L2184</f>
        <v>0</v>
      </c>
      <c r="Q2181" s="8">
        <f t="shared" ref="Q2181" si="12636">(D2181*L2181+E2181*K2181+F2181*L2184+G2181*K2184)</f>
        <v>-0.57432378274889528</v>
      </c>
      <c r="S2181" s="1">
        <v>1</v>
      </c>
      <c r="T2181" s="7">
        <v>0</v>
      </c>
      <c r="U2181" s="2">
        <v>0</v>
      </c>
      <c r="V2181" s="8">
        <v>0</v>
      </c>
      <c r="X2181" s="1">
        <f t="shared" ref="X2181" si="12637">N2181*S2181+P2181*S2184-O2181*T2181-Q2181*T2184</f>
        <v>5.3338298051801685</v>
      </c>
      <c r="Y2181" s="9">
        <f t="shared" ref="Y2181" si="12638">(N2181*T2181+O2181*S2181+P2181*T2184+Q2181*S2184)</f>
        <v>0</v>
      </c>
      <c r="Z2181" s="2">
        <f t="shared" ref="Z2181" si="12639">N2181*U2181+P2181*U2184-O2181*V2181-Q2181*V2184</f>
        <v>0</v>
      </c>
      <c r="AA2181" s="8">
        <f t="shared" ref="AA2181" si="12640">(N2181*V2181+O2181*U2181+P2181*V2184+Q2181*U2184)</f>
        <v>-0.57432378274889528</v>
      </c>
      <c r="AB2181" s="22"/>
      <c r="AC2181" s="1">
        <v>1</v>
      </c>
      <c r="AD2181" s="9">
        <v>0</v>
      </c>
      <c r="AE2181" s="2">
        <v>0</v>
      </c>
      <c r="AF2181" s="9">
        <f t="shared" ref="AF2181" si="12641">$B2181*$AE$9</f>
        <v>5.0587056000000006</v>
      </c>
      <c r="AH2181" s="1">
        <f t="shared" ref="AH2181" si="12642">X2181*AC2181+Z2181*AC2184-Y2181*AD2181-AA2181*AD2184</f>
        <v>5.3338298051801685</v>
      </c>
      <c r="AI2181" s="9">
        <f t="shared" ref="AI2181" si="12643">(X2181*AD2181+Y2181*AC2181+Z2181*AD2184+AA2181*AC2184)</f>
        <v>0</v>
      </c>
      <c r="AJ2181" s="2">
        <f t="shared" ref="AJ2181" si="12644">X2181*AE2181+Z2181*AE2184-Y2181*AF2181-AA2181*AF2184</f>
        <v>0</v>
      </c>
      <c r="AK2181" s="8">
        <f t="shared" ref="AK2181" si="12645">(X2181*AF2181+Y2181*AE2181+Z2181*AF2184+AA2181*AE2184)</f>
        <v>26.407950922162936</v>
      </c>
      <c r="AM2181" s="18">
        <v>1</v>
      </c>
      <c r="AN2181" s="25">
        <v>0</v>
      </c>
      <c r="AO2181" s="14">
        <v>0</v>
      </c>
      <c r="AP2181" s="24">
        <v>0</v>
      </c>
      <c r="AR2181" s="1">
        <f t="shared" ref="AR2181" si="12646">AH2181*AM2181+AJ2181*AM2184-AI2181*AN2181-AK2181*AN2184</f>
        <v>5.3338298051801685</v>
      </c>
      <c r="AS2181" s="9">
        <f t="shared" ref="AS2181" si="12647">(AH2181*AN2181+AI2181*AM2181+AJ2181*AN2184+AK2181*AM2184)</f>
        <v>26.407950922162936</v>
      </c>
      <c r="AT2181" s="2">
        <f t="shared" ref="AT2181" si="12648">AH2181*AO2181+AJ2181*AO2184-AI2181*AP2181-AK2181*AP2184</f>
        <v>0</v>
      </c>
      <c r="AU2181" s="8">
        <f t="shared" ref="AU2181" si="12649">(AH2181*AP2181+AI2181*AO2181+AJ2181*AP2184+AK2181*AO2184)</f>
        <v>26.407950922162936</v>
      </c>
      <c r="AW2181" s="30">
        <f t="shared" ref="AW2181" si="12650">20*LOG(((1+$AN$9)/$AN$9)/((AR2181+AR2184)^2+(AS2181+AS2184)^2)^0.5)</f>
        <v>-36.644239187805468</v>
      </c>
      <c r="AY2181" s="137">
        <f t="shared" ref="AY2181" si="12651">((AR2181^2+AS2181^2)^0.5)/((AR2184^2+AS2184^2)^0.5)</f>
        <v>0.20225772225796815</v>
      </c>
      <c r="AZ2181" s="13"/>
      <c r="BA2181" s="36"/>
      <c r="BB2181" s="36"/>
      <c r="BC2181" s="36"/>
      <c r="BD2181" s="36"/>
    </row>
    <row r="2182" spans="2:56" ht="18.600000000000001" customHeight="1" thickBot="1">
      <c r="D2182" s="3"/>
      <c r="G2182" s="4"/>
      <c r="I2182" s="3"/>
      <c r="L2182" s="4"/>
      <c r="N2182" s="3"/>
      <c r="Q2182" s="4"/>
      <c r="S2182" s="3"/>
      <c r="V2182" s="4"/>
      <c r="X2182" s="3"/>
      <c r="AA2182" s="4"/>
      <c r="AC2182" s="3"/>
      <c r="AF2182" s="4"/>
      <c r="AH2182" s="3"/>
      <c r="AK2182" s="4"/>
      <c r="AM2182" s="18"/>
      <c r="AN2182" s="14"/>
      <c r="AO2182" s="14"/>
      <c r="AP2182" s="19"/>
      <c r="AR2182" s="3"/>
      <c r="AU2182" s="4"/>
      <c r="AY2182" s="138"/>
      <c r="AZ2182" s="13"/>
      <c r="BA2182" s="36"/>
      <c r="BB2182" s="36"/>
      <c r="BC2182" s="36"/>
      <c r="BD2182" s="36"/>
    </row>
    <row r="2183" spans="2:56" ht="18.600000000000001" customHeight="1" thickBot="1">
      <c r="D2183" s="216" t="s">
        <v>87</v>
      </c>
      <c r="E2183" s="217"/>
      <c r="F2183" s="218" t="s">
        <v>88</v>
      </c>
      <c r="G2183" s="219"/>
      <c r="H2183" s="207"/>
      <c r="I2183" s="216" t="s">
        <v>89</v>
      </c>
      <c r="J2183" s="217"/>
      <c r="K2183" s="218" t="s">
        <v>90</v>
      </c>
      <c r="L2183" s="219"/>
      <c r="N2183" s="208" t="s">
        <v>7</v>
      </c>
      <c r="O2183" s="209"/>
      <c r="P2183" s="210" t="s">
        <v>8</v>
      </c>
      <c r="Q2183" s="211"/>
      <c r="S2183" s="216" t="s">
        <v>91</v>
      </c>
      <c r="T2183" s="217"/>
      <c r="U2183" s="218" t="s">
        <v>92</v>
      </c>
      <c r="V2183" s="219"/>
      <c r="W2183" s="22"/>
      <c r="X2183" s="208" t="s">
        <v>93</v>
      </c>
      <c r="Y2183" s="209"/>
      <c r="Z2183" s="210" t="s">
        <v>94</v>
      </c>
      <c r="AA2183" s="211"/>
      <c r="AB2183" s="22"/>
      <c r="AC2183" s="216" t="s">
        <v>3</v>
      </c>
      <c r="AD2183" s="217"/>
      <c r="AE2183" s="218" t="s">
        <v>2</v>
      </c>
      <c r="AF2183" s="219"/>
      <c r="AG2183" s="22"/>
      <c r="AH2183" s="208" t="s">
        <v>95</v>
      </c>
      <c r="AI2183" s="209"/>
      <c r="AJ2183" s="210" t="s">
        <v>96</v>
      </c>
      <c r="AK2183" s="211"/>
      <c r="AL2183" s="22"/>
      <c r="AM2183" s="216" t="s">
        <v>97</v>
      </c>
      <c r="AN2183" s="217"/>
      <c r="AO2183" s="218" t="s">
        <v>98</v>
      </c>
      <c r="AP2183" s="219"/>
      <c r="AR2183" s="208" t="s">
        <v>99</v>
      </c>
      <c r="AS2183" s="209"/>
      <c r="AT2183" s="210" t="s">
        <v>100</v>
      </c>
      <c r="AU2183" s="211"/>
      <c r="AW2183" s="48" t="s">
        <v>10</v>
      </c>
      <c r="AY2183" s="139" t="s">
        <v>47</v>
      </c>
      <c r="AZ2183" s="13"/>
      <c r="BA2183" s="36"/>
      <c r="BB2183" s="36"/>
      <c r="BC2183" s="36"/>
      <c r="BD2183" s="36"/>
    </row>
    <row r="2184" spans="2:56" ht="18.600000000000001" customHeight="1" thickTop="1" thickBot="1">
      <c r="D2184" s="1">
        <v>0</v>
      </c>
      <c r="E2184" s="8">
        <f t="shared" ref="E2184" si="12652">$E$9*$B2181</f>
        <v>3.5362704000000003</v>
      </c>
      <c r="F2184" s="2">
        <v>1</v>
      </c>
      <c r="G2184" s="8">
        <v>0</v>
      </c>
      <c r="I2184" s="1">
        <v>0</v>
      </c>
      <c r="J2184" s="9">
        <v>0</v>
      </c>
      <c r="K2184" s="2">
        <v>1</v>
      </c>
      <c r="L2184" s="8">
        <v>0</v>
      </c>
      <c r="N2184" s="1">
        <f t="shared" ref="N2184" si="12653">D2184*I2181+F2184*I2184-E2184*J2181-G2184*J2184</f>
        <v>0</v>
      </c>
      <c r="O2184" s="9">
        <f t="shared" ref="O2184" si="12654">(D2184*J2181+E2184*I2181+F2184*J2184+G2184*I2184)</f>
        <v>3.5362704000000003</v>
      </c>
      <c r="P2184" s="2">
        <f t="shared" ref="P2184" si="12655">D2184*K2181+F2184*K2184-E2184*L2181-G2184*L2184</f>
        <v>3.030964192950949</v>
      </c>
      <c r="Q2184" s="8">
        <f t="shared" ref="Q2184" si="12656">(D2184*L2181+E2184*K2181+F2184*L2184+G2184*K2184)</f>
        <v>0</v>
      </c>
      <c r="S2184" s="1">
        <v>0</v>
      </c>
      <c r="T2184" s="8">
        <f t="shared" ref="T2184" si="12657">$T$9*$B2181</f>
        <v>7.5459696000000003</v>
      </c>
      <c r="U2184" s="2">
        <v>1</v>
      </c>
      <c r="V2184" s="8">
        <v>0</v>
      </c>
      <c r="X2184" s="1">
        <f t="shared" ref="X2184" si="12658">N2184*S2181+P2184*S2184-O2184*T2181-Q2184*T2184</f>
        <v>0</v>
      </c>
      <c r="Y2184" s="9">
        <f t="shared" ref="Y2184" si="12659">(N2184*T2181+O2184*S2181+P2184*T2184+Q2184*S2184)</f>
        <v>26.407834058696395</v>
      </c>
      <c r="Z2184" s="2">
        <f t="shared" ref="Z2184" si="12660">N2184*U2181+P2184*U2184-O2184*V2181-Q2184*V2184</f>
        <v>3.030964192950949</v>
      </c>
      <c r="AA2184" s="8">
        <f t="shared" ref="AA2184" si="12661">(N2184*V2181+O2184*U2181+P2184*V2184+Q2184*U2184)</f>
        <v>0</v>
      </c>
      <c r="AB2184" s="22"/>
      <c r="AC2184" s="1">
        <v>0</v>
      </c>
      <c r="AD2184" s="9">
        <v>0</v>
      </c>
      <c r="AE2184" s="2">
        <v>1</v>
      </c>
      <c r="AF2184" s="8">
        <v>0</v>
      </c>
      <c r="AH2184" s="1">
        <f t="shared" ref="AH2184" si="12662">X2184*AC2181+Z2184*AC2184-Y2184*AD2181-AA2184*AD2184</f>
        <v>0</v>
      </c>
      <c r="AI2184" s="9">
        <f t="shared" ref="AI2184" si="12663">(X2184*AD2181+Y2184*AC2181+Z2184*AD2184+AA2184*AC2184)</f>
        <v>26.407834058696395</v>
      </c>
      <c r="AJ2184" s="2">
        <f t="shared" ref="AJ2184" si="12664">X2184*AE2181+Z2184*AE2184-Y2184*AF2181-AA2184*AF2184</f>
        <v>-130.55849384364723</v>
      </c>
      <c r="AK2184" s="8">
        <f t="shared" ref="AK2184" si="12665">(X2184*AF2181+Y2184*AE2181+Z2184*AF2184+AA2184*AE2184)</f>
        <v>0</v>
      </c>
      <c r="AM2184" s="20">
        <f t="shared" ref="AM2184" si="12666">1/$AN$9</f>
        <v>1</v>
      </c>
      <c r="AN2184" s="27">
        <v>0</v>
      </c>
      <c r="AO2184" s="21">
        <v>1</v>
      </c>
      <c r="AP2184" s="26">
        <v>0</v>
      </c>
      <c r="AR2184" s="1">
        <f t="shared" ref="AR2184" si="12667">AH2184*AM2181+AJ2184*AM2184-AI2184*AN2181-AK2184*AN2184</f>
        <v>-130.55849384364723</v>
      </c>
      <c r="AS2184" s="9">
        <f t="shared" ref="AS2184" si="12668">(AH2184*AN2181+AI2184*AM2181+AJ2184*AN2184+AK2184*AM2184)</f>
        <v>26.407834058696395</v>
      </c>
      <c r="AT2184" s="2">
        <f t="shared" ref="AT2184" si="12669">AH2184*AO2181+AJ2184*AO2184-AI2184*AP2181-AK2184*AP2184</f>
        <v>-130.55849384364723</v>
      </c>
      <c r="AU2184" s="8">
        <f t="shared" ref="AU2184" si="12670">(AH2184*AP2181+AI2184*AO2181+AJ2184*AP2184+AK2184*AO2184)</f>
        <v>0</v>
      </c>
      <c r="AW2184" s="49">
        <f t="shared" ref="AW2184" si="12671">(180/PI())*ATAN(-1*(AS2181/AR2181))</f>
        <v>-78.581127142789484</v>
      </c>
      <c r="AY2184" s="140">
        <f t="shared" ref="AY2184" si="12672">20*LOG(((1-(10^(AW2181/20)^2)*(1-((1-AY2181)/(1+AY2181))^2))^0.5))</f>
        <v>-5.2644943942114792E-4</v>
      </c>
      <c r="AZ2184" s="13"/>
      <c r="BA2184" s="36"/>
      <c r="BB2184" s="36"/>
      <c r="BC2184" s="36"/>
      <c r="BD2184" s="36"/>
    </row>
    <row r="2185" spans="2:56" ht="18.600000000000001" customHeight="1">
      <c r="AY2185" s="37"/>
    </row>
    <row r="2186" spans="2:56" ht="18.600000000000001" customHeight="1" thickBot="1">
      <c r="D2186" s="22" t="s">
        <v>60</v>
      </c>
      <c r="E2186" s="22"/>
      <c r="F2186" s="22"/>
      <c r="G2186" s="22"/>
      <c r="H2186" s="22"/>
      <c r="I2186" s="22" t="s">
        <v>61</v>
      </c>
      <c r="J2186" s="22"/>
      <c r="K2186" s="22"/>
      <c r="L2186" s="22"/>
      <c r="M2186" s="23"/>
      <c r="N2186" s="23"/>
      <c r="O2186" s="28" t="s">
        <v>62</v>
      </c>
      <c r="P2186" s="23"/>
      <c r="Q2186" s="23"/>
      <c r="R2186" s="23"/>
      <c r="S2186" s="22"/>
      <c r="T2186" s="22" t="s">
        <v>63</v>
      </c>
      <c r="U2186" s="23"/>
      <c r="V2186" s="23"/>
      <c r="W2186" s="23"/>
      <c r="X2186" s="23"/>
      <c r="Y2186" s="28" t="s">
        <v>64</v>
      </c>
      <c r="Z2186" s="23"/>
      <c r="AA2186" s="23"/>
      <c r="AB2186" s="23"/>
      <c r="AC2186" s="28" t="s">
        <v>65</v>
      </c>
      <c r="AD2186" s="22"/>
      <c r="AE2186" s="22"/>
      <c r="AF2186" s="22"/>
      <c r="AG2186" s="22"/>
      <c r="AH2186" s="23"/>
      <c r="AI2186" s="28" t="s">
        <v>66</v>
      </c>
      <c r="AJ2186" s="23"/>
      <c r="AK2186" s="23"/>
      <c r="AL2186" s="22"/>
      <c r="AM2186" s="28" t="s">
        <v>67</v>
      </c>
      <c r="AN2186" s="22"/>
      <c r="AO2186" s="23"/>
      <c r="AP2186" s="23"/>
      <c r="AQ2186" s="23"/>
      <c r="AR2186" s="23"/>
      <c r="AS2186" s="28" t="s">
        <v>68</v>
      </c>
      <c r="AT2186" s="23"/>
      <c r="AU2186" s="23"/>
    </row>
    <row r="2187" spans="2:56" ht="18.600000000000001" customHeight="1" thickBot="1">
      <c r="B2187" s="11"/>
      <c r="D2187" s="212" t="s">
        <v>69</v>
      </c>
      <c r="E2187" s="213"/>
      <c r="F2187" s="214" t="s">
        <v>70</v>
      </c>
      <c r="G2187" s="215"/>
      <c r="H2187" s="207"/>
      <c r="I2187" s="212" t="s">
        <v>71</v>
      </c>
      <c r="J2187" s="213"/>
      <c r="K2187" s="214" t="s">
        <v>72</v>
      </c>
      <c r="L2187" s="215"/>
      <c r="M2187" s="23"/>
      <c r="N2187" s="208" t="s">
        <v>73</v>
      </c>
      <c r="O2187" s="209"/>
      <c r="P2187" s="210" t="s">
        <v>74</v>
      </c>
      <c r="Q2187" s="211"/>
      <c r="R2187" s="23"/>
      <c r="S2187" s="212" t="s">
        <v>75</v>
      </c>
      <c r="T2187" s="213"/>
      <c r="U2187" s="214" t="s">
        <v>76</v>
      </c>
      <c r="V2187" s="215"/>
      <c r="W2187" s="22"/>
      <c r="X2187" s="208" t="s">
        <v>77</v>
      </c>
      <c r="Y2187" s="209"/>
      <c r="Z2187" s="210" t="s">
        <v>78</v>
      </c>
      <c r="AA2187" s="211"/>
      <c r="AB2187" s="22"/>
      <c r="AC2187" s="212" t="s">
        <v>79</v>
      </c>
      <c r="AD2187" s="213"/>
      <c r="AE2187" s="214" t="s">
        <v>80</v>
      </c>
      <c r="AF2187" s="215"/>
      <c r="AG2187" s="22"/>
      <c r="AH2187" s="208" t="s">
        <v>81</v>
      </c>
      <c r="AI2187" s="209"/>
      <c r="AJ2187" s="210" t="s">
        <v>82</v>
      </c>
      <c r="AK2187" s="211"/>
      <c r="AL2187" s="22"/>
      <c r="AM2187" s="212" t="s">
        <v>83</v>
      </c>
      <c r="AN2187" s="213"/>
      <c r="AO2187" s="214" t="s">
        <v>84</v>
      </c>
      <c r="AP2187" s="215"/>
      <c r="AQ2187" s="23"/>
      <c r="AR2187" s="208" t="s">
        <v>85</v>
      </c>
      <c r="AS2187" s="209"/>
      <c r="AT2187" s="210" t="s">
        <v>86</v>
      </c>
      <c r="AU2187" s="211"/>
      <c r="AW2187" s="29" t="s">
        <v>4</v>
      </c>
      <c r="AY2187" s="136" t="s">
        <v>46</v>
      </c>
      <c r="AZ2187" s="13"/>
      <c r="BA2187" s="36"/>
      <c r="BB2187" s="36"/>
      <c r="BC2187" s="36"/>
      <c r="BD2187" s="36"/>
    </row>
    <row r="2188" spans="2:56" ht="18.600000000000001" customHeight="1" thickTop="1" thickBot="1">
      <c r="B2188" s="40">
        <v>6.26</v>
      </c>
      <c r="D2188" s="1">
        <v>1</v>
      </c>
      <c r="E2188" s="7">
        <v>0</v>
      </c>
      <c r="F2188" s="2">
        <v>0</v>
      </c>
      <c r="G2188" s="8">
        <v>0</v>
      </c>
      <c r="I2188" s="1">
        <v>1</v>
      </c>
      <c r="J2188" s="9">
        <v>0</v>
      </c>
      <c r="K2188" s="2">
        <v>0</v>
      </c>
      <c r="L2188" s="9">
        <f t="shared" ref="L2188" si="12673">IF(0=(1-$J$9*$K$9*$B2188^2),10^14,$B2188*$K$9/(1-$J$9*$K$9*$B2188^2))</f>
        <v>-0.57214086607893966</v>
      </c>
      <c r="N2188" s="1">
        <f t="shared" ref="N2188" si="12674">D2188*I2188+F2188*I2191-E2188*J2188-G2188*J2191</f>
        <v>1</v>
      </c>
      <c r="O2188" s="9">
        <f t="shared" ref="O2188" si="12675">(D2188*J2188+E2188*I2188+F2188*J2191+G2188*I2191)</f>
        <v>0</v>
      </c>
      <c r="P2188" s="2">
        <f t="shared" ref="P2188" si="12676">D2188*K2188+F2188*K2191-E2188*L2188-G2188*L2191</f>
        <v>0</v>
      </c>
      <c r="Q2188" s="8">
        <f t="shared" ref="Q2188" si="12677">(D2188*L2188+E2188*K2188+F2188*L2191+G2188*K2191)</f>
        <v>-0.57214086607893966</v>
      </c>
      <c r="S2188" s="1">
        <v>1</v>
      </c>
      <c r="T2188" s="7">
        <v>0</v>
      </c>
      <c r="U2188" s="2">
        <v>0</v>
      </c>
      <c r="V2188" s="8">
        <v>0</v>
      </c>
      <c r="X2188" s="1">
        <f t="shared" ref="X2188" si="12678">N2188*S2188+P2188*S2191-O2188*T2188-Q2188*T2191</f>
        <v>5.3311952669081615</v>
      </c>
      <c r="Y2188" s="9">
        <f t="shared" ref="Y2188" si="12679">(N2188*T2188+O2188*S2188+P2188*T2191+Q2188*S2191)</f>
        <v>0</v>
      </c>
      <c r="Z2188" s="2">
        <f t="shared" ref="Z2188" si="12680">N2188*U2188+P2188*U2191-O2188*V2188-Q2188*V2191</f>
        <v>0</v>
      </c>
      <c r="AA2188" s="8">
        <f t="shared" ref="AA2188" si="12681">(N2188*V2188+O2188*U2188+P2188*V2191+Q2188*U2191)</f>
        <v>-0.57214086607893966</v>
      </c>
      <c r="AB2188" s="22"/>
      <c r="AC2188" s="1">
        <v>1</v>
      </c>
      <c r="AD2188" s="9">
        <v>0</v>
      </c>
      <c r="AE2188" s="2">
        <v>0</v>
      </c>
      <c r="AF2188" s="9">
        <f t="shared" ref="AF2188" si="12682">$B2188*$AE$9</f>
        <v>5.0749193999999997</v>
      </c>
      <c r="AH2188" s="1">
        <f t="shared" ref="AH2188" si="12683">X2188*AC2188+Z2188*AC2191-Y2188*AD2188-AA2188*AD2191</f>
        <v>5.3311952669081615</v>
      </c>
      <c r="AI2188" s="9">
        <f t="shared" ref="AI2188" si="12684">(X2188*AD2188+Y2188*AC2188+Z2188*AD2191+AA2188*AC2191)</f>
        <v>0</v>
      </c>
      <c r="AJ2188" s="2">
        <f t="shared" ref="AJ2188" si="12685">X2188*AE2188+Z2188*AE2191-Y2188*AF2188-AA2188*AF2191</f>
        <v>0</v>
      </c>
      <c r="AK2188" s="8">
        <f t="shared" ref="AK2188" si="12686">(X2188*AF2188+Y2188*AE2188+Z2188*AF2191+AA2188*AE2191)</f>
        <v>26.483245419141465</v>
      </c>
      <c r="AM2188" s="18">
        <v>1</v>
      </c>
      <c r="AN2188" s="25">
        <v>0</v>
      </c>
      <c r="AO2188" s="14">
        <v>0</v>
      </c>
      <c r="AP2188" s="24">
        <v>0</v>
      </c>
      <c r="AR2188" s="1">
        <f t="shared" ref="AR2188" si="12687">AH2188*AM2188+AJ2188*AM2191-AI2188*AN2188-AK2188*AN2191</f>
        <v>5.3311952669081615</v>
      </c>
      <c r="AS2188" s="9">
        <f t="shared" ref="AS2188" si="12688">(AH2188*AN2188+AI2188*AM2188+AJ2188*AN2191+AK2188*AM2191)</f>
        <v>26.483245419141465</v>
      </c>
      <c r="AT2188" s="2">
        <f t="shared" ref="AT2188" si="12689">AH2188*AO2188+AJ2188*AO2191-AI2188*AP2188-AK2188*AP2191</f>
        <v>0</v>
      </c>
      <c r="AU2188" s="8">
        <f t="shared" ref="AU2188" si="12690">(AH2188*AP2188+AI2188*AO2188+AJ2188*AP2191+AK2188*AO2191)</f>
        <v>26.483245419141465</v>
      </c>
      <c r="AW2188" s="30">
        <f t="shared" ref="AW2188" si="12691">20*LOG(((1+$AN$9)/$AN$9)/((AR2188+AR2191)^2+(AS2188+AS2191)^2)^0.5)</f>
        <v>-36.695776580756515</v>
      </c>
      <c r="AY2188" s="137">
        <f t="shared" ref="AY2188" si="12692">((AR2188^2+AS2188^2)^0.5)/((AR2191^2+AS2191^2)^0.5)</f>
        <v>0.20158155932326843</v>
      </c>
      <c r="AZ2188" s="13"/>
      <c r="BA2188" s="36"/>
      <c r="BB2188" s="36"/>
      <c r="BC2188" s="36"/>
      <c r="BD2188" s="36"/>
    </row>
    <row r="2189" spans="2:56" ht="18.600000000000001" customHeight="1" thickBot="1">
      <c r="D2189" s="3"/>
      <c r="G2189" s="4"/>
      <c r="I2189" s="3"/>
      <c r="L2189" s="4"/>
      <c r="N2189" s="3"/>
      <c r="Q2189" s="4"/>
      <c r="S2189" s="3"/>
      <c r="V2189" s="4"/>
      <c r="X2189" s="3"/>
      <c r="AA2189" s="4"/>
      <c r="AC2189" s="3"/>
      <c r="AF2189" s="4"/>
      <c r="AH2189" s="3"/>
      <c r="AK2189" s="4"/>
      <c r="AM2189" s="18"/>
      <c r="AN2189" s="14"/>
      <c r="AO2189" s="14"/>
      <c r="AP2189" s="19"/>
      <c r="AR2189" s="3"/>
      <c r="AU2189" s="4"/>
      <c r="AY2189" s="138"/>
      <c r="AZ2189" s="13"/>
      <c r="BA2189" s="36"/>
      <c r="BB2189" s="36"/>
      <c r="BC2189" s="36"/>
      <c r="BD2189" s="36"/>
    </row>
    <row r="2190" spans="2:56" ht="18.600000000000001" customHeight="1" thickBot="1">
      <c r="D2190" s="216" t="s">
        <v>87</v>
      </c>
      <c r="E2190" s="217"/>
      <c r="F2190" s="218" t="s">
        <v>88</v>
      </c>
      <c r="G2190" s="219"/>
      <c r="H2190" s="207"/>
      <c r="I2190" s="216" t="s">
        <v>89</v>
      </c>
      <c r="J2190" s="217"/>
      <c r="K2190" s="218" t="s">
        <v>90</v>
      </c>
      <c r="L2190" s="219"/>
      <c r="N2190" s="208" t="s">
        <v>7</v>
      </c>
      <c r="O2190" s="209"/>
      <c r="P2190" s="210" t="s">
        <v>8</v>
      </c>
      <c r="Q2190" s="211"/>
      <c r="S2190" s="216" t="s">
        <v>91</v>
      </c>
      <c r="T2190" s="217"/>
      <c r="U2190" s="218" t="s">
        <v>92</v>
      </c>
      <c r="V2190" s="219"/>
      <c r="W2190" s="22"/>
      <c r="X2190" s="208" t="s">
        <v>93</v>
      </c>
      <c r="Y2190" s="209"/>
      <c r="Z2190" s="210" t="s">
        <v>94</v>
      </c>
      <c r="AA2190" s="211"/>
      <c r="AB2190" s="22"/>
      <c r="AC2190" s="216" t="s">
        <v>3</v>
      </c>
      <c r="AD2190" s="217"/>
      <c r="AE2190" s="218" t="s">
        <v>2</v>
      </c>
      <c r="AF2190" s="219"/>
      <c r="AG2190" s="22"/>
      <c r="AH2190" s="208" t="s">
        <v>95</v>
      </c>
      <c r="AI2190" s="209"/>
      <c r="AJ2190" s="210" t="s">
        <v>96</v>
      </c>
      <c r="AK2190" s="211"/>
      <c r="AL2190" s="22"/>
      <c r="AM2190" s="216" t="s">
        <v>97</v>
      </c>
      <c r="AN2190" s="217"/>
      <c r="AO2190" s="218" t="s">
        <v>98</v>
      </c>
      <c r="AP2190" s="219"/>
      <c r="AR2190" s="208" t="s">
        <v>99</v>
      </c>
      <c r="AS2190" s="209"/>
      <c r="AT2190" s="210" t="s">
        <v>100</v>
      </c>
      <c r="AU2190" s="211"/>
      <c r="AW2190" s="48" t="s">
        <v>10</v>
      </c>
      <c r="AY2190" s="139" t="s">
        <v>47</v>
      </c>
      <c r="AZ2190" s="13"/>
      <c r="BA2190" s="36"/>
      <c r="BB2190" s="36"/>
      <c r="BC2190" s="36"/>
      <c r="BD2190" s="36"/>
    </row>
    <row r="2191" spans="2:56" ht="18.600000000000001" customHeight="1" thickTop="1" thickBot="1">
      <c r="D2191" s="1">
        <v>0</v>
      </c>
      <c r="E2191" s="8">
        <f t="shared" ref="E2191" si="12693">$E$9*$B2188</f>
        <v>3.5476046000000001</v>
      </c>
      <c r="F2191" s="2">
        <v>1</v>
      </c>
      <c r="G2191" s="8">
        <v>0</v>
      </c>
      <c r="I2191" s="1">
        <v>0</v>
      </c>
      <c r="J2191" s="9">
        <v>0</v>
      </c>
      <c r="K2191" s="2">
        <v>1</v>
      </c>
      <c r="L2191" s="8">
        <v>0</v>
      </c>
      <c r="N2191" s="1">
        <f t="shared" ref="N2191" si="12694">D2191*I2188+F2191*I2191-E2191*J2188-G2191*J2191</f>
        <v>0</v>
      </c>
      <c r="O2191" s="9">
        <f t="shared" ref="O2191" si="12695">(D2191*J2188+E2191*I2188+F2191*J2191+G2191*I2191)</f>
        <v>3.5476046000000001</v>
      </c>
      <c r="P2191" s="2">
        <f t="shared" ref="P2191" si="12696">D2191*K2188+F2191*K2191-E2191*L2188-G2191*L2191</f>
        <v>3.0297295683496301</v>
      </c>
      <c r="Q2191" s="8">
        <f t="shared" ref="Q2191" si="12697">(D2191*L2188+E2191*K2188+F2191*L2191+G2191*K2191)</f>
        <v>0</v>
      </c>
      <c r="S2191" s="1">
        <v>0</v>
      </c>
      <c r="T2191" s="8">
        <f t="shared" ref="T2191" si="12698">$T$9*$B2188</f>
        <v>7.5701554</v>
      </c>
      <c r="U2191" s="2">
        <v>1</v>
      </c>
      <c r="V2191" s="8">
        <v>0</v>
      </c>
      <c r="X2191" s="1">
        <f t="shared" ref="X2191" si="12699">N2191*S2188+P2191*S2191-O2191*T2188-Q2191*T2191</f>
        <v>0</v>
      </c>
      <c r="Y2191" s="9">
        <f t="shared" ref="Y2191" si="12700">(N2191*T2188+O2191*S2188+P2191*T2191+Q2191*S2191)</f>
        <v>26.483128252381622</v>
      </c>
      <c r="Z2191" s="2">
        <f t="shared" ref="Z2191" si="12701">N2191*U2188+P2191*U2191-O2191*V2188-Q2191*V2191</f>
        <v>3.0297295683496301</v>
      </c>
      <c r="AA2191" s="8">
        <f t="shared" ref="AA2191" si="12702">(N2191*V2188+O2191*U2188+P2191*V2191+Q2191*U2191)</f>
        <v>0</v>
      </c>
      <c r="AB2191" s="22"/>
      <c r="AC2191" s="1">
        <v>0</v>
      </c>
      <c r="AD2191" s="9">
        <v>0</v>
      </c>
      <c r="AE2191" s="2">
        <v>1</v>
      </c>
      <c r="AF2191" s="8">
        <v>0</v>
      </c>
      <c r="AH2191" s="1">
        <f t="shared" ref="AH2191" si="12703">X2191*AC2188+Z2191*AC2191-Y2191*AD2188-AA2191*AD2191</f>
        <v>0</v>
      </c>
      <c r="AI2191" s="9">
        <f t="shared" ref="AI2191" si="12704">(X2191*AD2188+Y2191*AC2188+Z2191*AD2191+AA2191*AC2191)</f>
        <v>26.483128252381622</v>
      </c>
      <c r="AJ2191" s="2">
        <f t="shared" ref="AJ2191" si="12705">X2191*AE2188+Z2191*AE2191-Y2191*AF2188-AA2191*AF2191</f>
        <v>-131.37001177234995</v>
      </c>
      <c r="AK2191" s="8">
        <f t="shared" ref="AK2191" si="12706">(X2191*AF2188+Y2191*AE2188+Z2191*AF2191+AA2191*AE2191)</f>
        <v>0</v>
      </c>
      <c r="AM2191" s="20">
        <f t="shared" ref="AM2191" si="12707">1/$AN$9</f>
        <v>1</v>
      </c>
      <c r="AN2191" s="27">
        <v>0</v>
      </c>
      <c r="AO2191" s="21">
        <v>1</v>
      </c>
      <c r="AP2191" s="26">
        <v>0</v>
      </c>
      <c r="AR2191" s="1">
        <f t="shared" ref="AR2191" si="12708">AH2191*AM2188+AJ2191*AM2191-AI2191*AN2188-AK2191*AN2191</f>
        <v>-131.37001177234995</v>
      </c>
      <c r="AS2191" s="9">
        <f t="shared" ref="AS2191" si="12709">(AH2191*AN2188+AI2191*AM2188+AJ2191*AN2191+AK2191*AM2191)</f>
        <v>26.483128252381622</v>
      </c>
      <c r="AT2191" s="2">
        <f t="shared" ref="AT2191" si="12710">AH2191*AO2188+AJ2191*AO2191-AI2191*AP2188-AK2191*AP2191</f>
        <v>-131.37001177234995</v>
      </c>
      <c r="AU2191" s="8">
        <f t="shared" ref="AU2191" si="12711">(AH2191*AP2188+AI2191*AO2188+AJ2191*AP2191+AK2191*AO2191)</f>
        <v>0</v>
      </c>
      <c r="AW2191" s="49">
        <f t="shared" ref="AW2191" si="12712">(180/PI())*ATAN(-1*(AS2188/AR2188))</f>
        <v>-78.618220466436085</v>
      </c>
      <c r="AY2191" s="140">
        <f t="shared" ref="AY2191" si="12713">20*LOG(((1-(10^(AW2188/20)^2)*(1-((1-AY2188)/(1+AY2188))^2))^0.5))</f>
        <v>-5.1908309999908653E-4</v>
      </c>
      <c r="AZ2191" s="13"/>
      <c r="BA2191" s="36"/>
      <c r="BB2191" s="36"/>
      <c r="BC2191" s="36"/>
      <c r="BD2191" s="36"/>
    </row>
    <row r="2192" spans="2:56" ht="18.600000000000001" customHeight="1">
      <c r="AY2192" s="37"/>
    </row>
    <row r="2193" spans="2:56" ht="18.600000000000001" customHeight="1" thickBot="1">
      <c r="D2193" s="22" t="s">
        <v>60</v>
      </c>
      <c r="E2193" s="22"/>
      <c r="F2193" s="22"/>
      <c r="G2193" s="22"/>
      <c r="H2193" s="22"/>
      <c r="I2193" s="22" t="s">
        <v>61</v>
      </c>
      <c r="J2193" s="22"/>
      <c r="K2193" s="22"/>
      <c r="L2193" s="22"/>
      <c r="M2193" s="23"/>
      <c r="N2193" s="23"/>
      <c r="O2193" s="28" t="s">
        <v>62</v>
      </c>
      <c r="P2193" s="23"/>
      <c r="Q2193" s="23"/>
      <c r="R2193" s="23"/>
      <c r="S2193" s="22"/>
      <c r="T2193" s="22" t="s">
        <v>63</v>
      </c>
      <c r="U2193" s="23"/>
      <c r="V2193" s="23"/>
      <c r="W2193" s="23"/>
      <c r="X2193" s="23"/>
      <c r="Y2193" s="28" t="s">
        <v>64</v>
      </c>
      <c r="Z2193" s="23"/>
      <c r="AA2193" s="23"/>
      <c r="AB2193" s="23"/>
      <c r="AC2193" s="28" t="s">
        <v>65</v>
      </c>
      <c r="AD2193" s="22"/>
      <c r="AE2193" s="22"/>
      <c r="AF2193" s="22"/>
      <c r="AG2193" s="22"/>
      <c r="AH2193" s="23"/>
      <c r="AI2193" s="28" t="s">
        <v>66</v>
      </c>
      <c r="AJ2193" s="23"/>
      <c r="AK2193" s="23"/>
      <c r="AL2193" s="22"/>
      <c r="AM2193" s="28" t="s">
        <v>67</v>
      </c>
      <c r="AN2193" s="22"/>
      <c r="AO2193" s="23"/>
      <c r="AP2193" s="23"/>
      <c r="AQ2193" s="23"/>
      <c r="AR2193" s="23"/>
      <c r="AS2193" s="28" t="s">
        <v>68</v>
      </c>
      <c r="AT2193" s="23"/>
      <c r="AU2193" s="23"/>
    </row>
    <row r="2194" spans="2:56" ht="18.600000000000001" customHeight="1" thickBot="1">
      <c r="B2194" s="11"/>
      <c r="D2194" s="212" t="s">
        <v>69</v>
      </c>
      <c r="E2194" s="213"/>
      <c r="F2194" s="214" t="s">
        <v>70</v>
      </c>
      <c r="G2194" s="215"/>
      <c r="H2194" s="207"/>
      <c r="I2194" s="212" t="s">
        <v>71</v>
      </c>
      <c r="J2194" s="213"/>
      <c r="K2194" s="214" t="s">
        <v>72</v>
      </c>
      <c r="L2194" s="215"/>
      <c r="M2194" s="23"/>
      <c r="N2194" s="208" t="s">
        <v>73</v>
      </c>
      <c r="O2194" s="209"/>
      <c r="P2194" s="210" t="s">
        <v>74</v>
      </c>
      <c r="Q2194" s="211"/>
      <c r="R2194" s="23"/>
      <c r="S2194" s="212" t="s">
        <v>75</v>
      </c>
      <c r="T2194" s="213"/>
      <c r="U2194" s="214" t="s">
        <v>76</v>
      </c>
      <c r="V2194" s="215"/>
      <c r="W2194" s="22"/>
      <c r="X2194" s="208" t="s">
        <v>77</v>
      </c>
      <c r="Y2194" s="209"/>
      <c r="Z2194" s="210" t="s">
        <v>78</v>
      </c>
      <c r="AA2194" s="211"/>
      <c r="AB2194" s="22"/>
      <c r="AC2194" s="212" t="s">
        <v>79</v>
      </c>
      <c r="AD2194" s="213"/>
      <c r="AE2194" s="214" t="s">
        <v>80</v>
      </c>
      <c r="AF2194" s="215"/>
      <c r="AG2194" s="22"/>
      <c r="AH2194" s="208" t="s">
        <v>81</v>
      </c>
      <c r="AI2194" s="209"/>
      <c r="AJ2194" s="210" t="s">
        <v>82</v>
      </c>
      <c r="AK2194" s="211"/>
      <c r="AL2194" s="22"/>
      <c r="AM2194" s="212" t="s">
        <v>83</v>
      </c>
      <c r="AN2194" s="213"/>
      <c r="AO2194" s="214" t="s">
        <v>84</v>
      </c>
      <c r="AP2194" s="215"/>
      <c r="AQ2194" s="23"/>
      <c r="AR2194" s="208" t="s">
        <v>85</v>
      </c>
      <c r="AS2194" s="209"/>
      <c r="AT2194" s="210" t="s">
        <v>86</v>
      </c>
      <c r="AU2194" s="211"/>
      <c r="AW2194" s="29" t="s">
        <v>4</v>
      </c>
      <c r="AY2194" s="136" t="s">
        <v>46</v>
      </c>
      <c r="AZ2194" s="13"/>
      <c r="BA2194" s="36"/>
      <c r="BB2194" s="36"/>
      <c r="BC2194" s="36"/>
      <c r="BD2194" s="36"/>
    </row>
    <row r="2195" spans="2:56" ht="18.600000000000001" customHeight="1" thickTop="1" thickBot="1">
      <c r="B2195" s="40">
        <v>6.28</v>
      </c>
      <c r="D2195" s="1">
        <v>1</v>
      </c>
      <c r="E2195" s="7">
        <v>0</v>
      </c>
      <c r="F2195" s="2">
        <v>0</v>
      </c>
      <c r="G2195" s="8">
        <v>0</v>
      </c>
      <c r="I2195" s="1">
        <v>1</v>
      </c>
      <c r="J2195" s="9">
        <v>0</v>
      </c>
      <c r="K2195" s="2">
        <v>0</v>
      </c>
      <c r="L2195" s="9">
        <f t="shared" ref="L2195" si="12714">IF(0=(1-$J$9*$K$9*$B2195^2),10^14,$B2195*$K$9/(1-$J$9*$K$9*$B2195^2))</f>
        <v>-0.56997557797010978</v>
      </c>
      <c r="N2195" s="1">
        <f t="shared" ref="N2195" si="12715">D2195*I2195+F2195*I2198-E2195*J2195-G2195*J2198</f>
        <v>1</v>
      </c>
      <c r="O2195" s="9">
        <f t="shared" ref="O2195" si="12716">(D2195*J2195+E2195*I2195+F2195*J2198+G2195*I2198)</f>
        <v>0</v>
      </c>
      <c r="P2195" s="2">
        <f t="shared" ref="P2195" si="12717">D2195*K2195+F2195*K2198-E2195*L2195-G2195*L2198</f>
        <v>0</v>
      </c>
      <c r="Q2195" s="8">
        <f t="shared" ref="Q2195" si="12718">(D2195*L2195+E2195*K2195+F2195*L2198+G2195*K2198)</f>
        <v>-0.56997557797010978</v>
      </c>
      <c r="S2195" s="1">
        <v>1</v>
      </c>
      <c r="T2195" s="7">
        <v>0</v>
      </c>
      <c r="U2195" s="2">
        <v>0</v>
      </c>
      <c r="V2195" s="8">
        <v>0</v>
      </c>
      <c r="X2195" s="1">
        <f t="shared" ref="X2195" si="12719">N2195*S2195+P2195*S2198-O2195*T2195-Q2195*T2198</f>
        <v>5.3285890147722172</v>
      </c>
      <c r="Y2195" s="9">
        <f t="shared" ref="Y2195" si="12720">(N2195*T2195+O2195*S2195+P2195*T2198+Q2195*S2198)</f>
        <v>0</v>
      </c>
      <c r="Z2195" s="2">
        <f t="shared" ref="Z2195" si="12721">N2195*U2195+P2195*U2198-O2195*V2195-Q2195*V2198</f>
        <v>0</v>
      </c>
      <c r="AA2195" s="8">
        <f t="shared" ref="AA2195" si="12722">(N2195*V2195+O2195*U2195+P2195*V2198+Q2195*U2198)</f>
        <v>-0.56997557797010978</v>
      </c>
      <c r="AB2195" s="22"/>
      <c r="AC2195" s="1">
        <v>1</v>
      </c>
      <c r="AD2195" s="9">
        <v>0</v>
      </c>
      <c r="AE2195" s="2">
        <v>0</v>
      </c>
      <c r="AF2195" s="9">
        <f t="shared" ref="AF2195" si="12723">$B2195*$AE$9</f>
        <v>5.0911332000000007</v>
      </c>
      <c r="AH2195" s="1">
        <f t="shared" ref="AH2195" si="12724">X2195*AC2195+Z2195*AC2198-Y2195*AD2195-AA2195*AD2198</f>
        <v>5.3285890147722172</v>
      </c>
      <c r="AI2195" s="9">
        <f t="shared" ref="AI2195" si="12725">(X2195*AD2195+Y2195*AC2195+Z2195*AD2198+AA2195*AC2198)</f>
        <v>0</v>
      </c>
      <c r="AJ2195" s="2">
        <f t="shared" ref="AJ2195" si="12726">X2195*AE2195+Z2195*AE2198-Y2195*AF2195-AA2195*AF2198</f>
        <v>0</v>
      </c>
      <c r="AK2195" s="8">
        <f t="shared" ref="AK2195" si="12727">(X2195*AF2195+Y2195*AE2195+Z2195*AF2198+AA2195*AE2198)</f>
        <v>26.558580864292022</v>
      </c>
      <c r="AM2195" s="18">
        <v>1</v>
      </c>
      <c r="AN2195" s="25">
        <v>0</v>
      </c>
      <c r="AO2195" s="14">
        <v>0</v>
      </c>
      <c r="AP2195" s="24">
        <v>0</v>
      </c>
      <c r="AR2195" s="1">
        <f t="shared" ref="AR2195" si="12728">AH2195*AM2195+AJ2195*AM2198-AI2195*AN2195-AK2195*AN2198</f>
        <v>5.3285890147722172</v>
      </c>
      <c r="AS2195" s="9">
        <f t="shared" ref="AS2195" si="12729">(AH2195*AN2195+AI2195*AM2195+AJ2195*AN2198+AK2195*AM2198)</f>
        <v>26.558580864292022</v>
      </c>
      <c r="AT2195" s="2">
        <f t="shared" ref="AT2195" si="12730">AH2195*AO2195+AJ2195*AO2198-AI2195*AP2195-AK2195*AP2198</f>
        <v>0</v>
      </c>
      <c r="AU2195" s="8">
        <f t="shared" ref="AU2195" si="12731">(AH2195*AP2195+AI2195*AO2195+AJ2195*AP2198+AK2195*AO2198)</f>
        <v>26.558580864292022</v>
      </c>
      <c r="AW2195" s="30">
        <f t="shared" ref="AW2195" si="12732">20*LOG(((1+$AN$9)/$AN$9)/((AR2195+AR2198)^2+(AS2195+AS2198)^2)^0.5)</f>
        <v>-36.747178351874737</v>
      </c>
      <c r="AY2195" s="137">
        <f t="shared" ref="AY2195" si="12733">((AR2195^2+AS2195^2)^0.5)/((AR2198^2+AS2198^2)^0.5)</f>
        <v>0.20090999955510674</v>
      </c>
      <c r="AZ2195" s="13"/>
      <c r="BA2195" s="36"/>
      <c r="BB2195" s="36"/>
      <c r="BC2195" s="36"/>
      <c r="BD2195" s="36"/>
    </row>
    <row r="2196" spans="2:56" ht="18.600000000000001" customHeight="1" thickBot="1">
      <c r="D2196" s="3"/>
      <c r="G2196" s="4"/>
      <c r="I2196" s="3"/>
      <c r="L2196" s="4"/>
      <c r="N2196" s="3"/>
      <c r="Q2196" s="4"/>
      <c r="S2196" s="3"/>
      <c r="V2196" s="4"/>
      <c r="X2196" s="3"/>
      <c r="AA2196" s="4"/>
      <c r="AC2196" s="3"/>
      <c r="AF2196" s="4"/>
      <c r="AH2196" s="3"/>
      <c r="AK2196" s="4"/>
      <c r="AM2196" s="18"/>
      <c r="AN2196" s="14"/>
      <c r="AO2196" s="14"/>
      <c r="AP2196" s="19"/>
      <c r="AR2196" s="3"/>
      <c r="AU2196" s="4"/>
      <c r="AY2196" s="138"/>
      <c r="AZ2196" s="13"/>
      <c r="BA2196" s="36"/>
      <c r="BB2196" s="36"/>
      <c r="BC2196" s="36"/>
      <c r="BD2196" s="36"/>
    </row>
    <row r="2197" spans="2:56" ht="18.600000000000001" customHeight="1" thickBot="1">
      <c r="D2197" s="216" t="s">
        <v>87</v>
      </c>
      <c r="E2197" s="217"/>
      <c r="F2197" s="218" t="s">
        <v>88</v>
      </c>
      <c r="G2197" s="219"/>
      <c r="H2197" s="207"/>
      <c r="I2197" s="216" t="s">
        <v>89</v>
      </c>
      <c r="J2197" s="217"/>
      <c r="K2197" s="218" t="s">
        <v>90</v>
      </c>
      <c r="L2197" s="219"/>
      <c r="N2197" s="208" t="s">
        <v>7</v>
      </c>
      <c r="O2197" s="209"/>
      <c r="P2197" s="210" t="s">
        <v>8</v>
      </c>
      <c r="Q2197" s="211"/>
      <c r="S2197" s="216" t="s">
        <v>91</v>
      </c>
      <c r="T2197" s="217"/>
      <c r="U2197" s="218" t="s">
        <v>92</v>
      </c>
      <c r="V2197" s="219"/>
      <c r="W2197" s="22"/>
      <c r="X2197" s="208" t="s">
        <v>93</v>
      </c>
      <c r="Y2197" s="209"/>
      <c r="Z2197" s="210" t="s">
        <v>94</v>
      </c>
      <c r="AA2197" s="211"/>
      <c r="AB2197" s="22"/>
      <c r="AC2197" s="216" t="s">
        <v>3</v>
      </c>
      <c r="AD2197" s="217"/>
      <c r="AE2197" s="218" t="s">
        <v>2</v>
      </c>
      <c r="AF2197" s="219"/>
      <c r="AG2197" s="22"/>
      <c r="AH2197" s="208" t="s">
        <v>95</v>
      </c>
      <c r="AI2197" s="209"/>
      <c r="AJ2197" s="210" t="s">
        <v>96</v>
      </c>
      <c r="AK2197" s="211"/>
      <c r="AL2197" s="22"/>
      <c r="AM2197" s="216" t="s">
        <v>97</v>
      </c>
      <c r="AN2197" s="217"/>
      <c r="AO2197" s="218" t="s">
        <v>98</v>
      </c>
      <c r="AP2197" s="219"/>
      <c r="AR2197" s="208" t="s">
        <v>99</v>
      </c>
      <c r="AS2197" s="209"/>
      <c r="AT2197" s="210" t="s">
        <v>100</v>
      </c>
      <c r="AU2197" s="211"/>
      <c r="AW2197" s="48" t="s">
        <v>10</v>
      </c>
      <c r="AY2197" s="139" t="s">
        <v>47</v>
      </c>
      <c r="AZ2197" s="13"/>
      <c r="BA2197" s="36"/>
      <c r="BB2197" s="36"/>
      <c r="BC2197" s="36"/>
      <c r="BD2197" s="36"/>
    </row>
    <row r="2198" spans="2:56" ht="18.600000000000001" customHeight="1" thickTop="1" thickBot="1">
      <c r="D2198" s="1">
        <v>0</v>
      </c>
      <c r="E2198" s="8">
        <f t="shared" ref="E2198" si="12734">$E$9*$B2195</f>
        <v>3.5589388000000004</v>
      </c>
      <c r="F2198" s="2">
        <v>1</v>
      </c>
      <c r="G2198" s="8">
        <v>0</v>
      </c>
      <c r="I2198" s="1">
        <v>0</v>
      </c>
      <c r="J2198" s="9">
        <v>0</v>
      </c>
      <c r="K2198" s="2">
        <v>1</v>
      </c>
      <c r="L2198" s="8">
        <v>0</v>
      </c>
      <c r="N2198" s="1">
        <f t="shared" ref="N2198" si="12735">D2198*I2195+F2198*I2198-E2198*J2195-G2198*J2198</f>
        <v>0</v>
      </c>
      <c r="O2198" s="9">
        <f t="shared" ref="O2198" si="12736">(D2198*J2195+E2198*I2195+F2198*J2198+G2198*I2198)</f>
        <v>3.5589388000000004</v>
      </c>
      <c r="P2198" s="2">
        <f t="shared" ref="P2198" si="12737">D2198*K2195+F2198*K2198-E2198*L2195-G2198*L2198</f>
        <v>3.0285081994902492</v>
      </c>
      <c r="Q2198" s="8">
        <f t="shared" ref="Q2198" si="12738">(D2198*L2195+E2198*K2195+F2198*L2198+G2198*K2198)</f>
        <v>0</v>
      </c>
      <c r="S2198" s="1">
        <v>0</v>
      </c>
      <c r="T2198" s="8">
        <f t="shared" ref="T2198" si="12739">$T$9*$B2195</f>
        <v>7.5943412000000006</v>
      </c>
      <c r="U2198" s="2">
        <v>1</v>
      </c>
      <c r="V2198" s="8">
        <v>0</v>
      </c>
      <c r="X2198" s="1">
        <f t="shared" ref="X2198" si="12740">N2198*S2195+P2198*S2198-O2198*T2195-Q2198*T2198</f>
        <v>0</v>
      </c>
      <c r="Y2198" s="9">
        <f t="shared" ref="Y2198" si="12741">(N2198*T2195+O2198*S2195+P2198*T2198+Q2198*S2198)</f>
        <v>26.558463393926619</v>
      </c>
      <c r="Z2198" s="2">
        <f t="shared" ref="Z2198" si="12742">N2198*U2195+P2198*U2198-O2198*V2195-Q2198*V2198</f>
        <v>3.0285081994902492</v>
      </c>
      <c r="AA2198" s="8">
        <f t="shared" ref="AA2198" si="12743">(N2198*V2195+O2198*U2195+P2198*V2198+Q2198*U2198)</f>
        <v>0</v>
      </c>
      <c r="AB2198" s="22"/>
      <c r="AC2198" s="1">
        <v>0</v>
      </c>
      <c r="AD2198" s="9">
        <v>0</v>
      </c>
      <c r="AE2198" s="2">
        <v>1</v>
      </c>
      <c r="AF2198" s="8">
        <v>0</v>
      </c>
      <c r="AH2198" s="1">
        <f t="shared" ref="AH2198" si="12744">X2198*AC2195+Z2198*AC2198-Y2198*AD2195-AA2198*AD2198</f>
        <v>0</v>
      </c>
      <c r="AI2198" s="9">
        <f t="shared" ref="AI2198" si="12745">(X2198*AD2195+Y2198*AC2195+Z2198*AD2198+AA2198*AC2198)</f>
        <v>26.558463393926619</v>
      </c>
      <c r="AJ2198" s="2">
        <f t="shared" ref="AJ2198" si="12746">X2198*AE2195+Z2198*AE2198-Y2198*AF2195-AA2198*AF2198</f>
        <v>-132.18416652631424</v>
      </c>
      <c r="AK2198" s="8">
        <f t="shared" ref="AK2198" si="12747">(X2198*AF2195+Y2198*AE2195+Z2198*AF2198+AA2198*AE2198)</f>
        <v>0</v>
      </c>
      <c r="AM2198" s="20">
        <f t="shared" ref="AM2198" si="12748">1/$AN$9</f>
        <v>1</v>
      </c>
      <c r="AN2198" s="27">
        <v>0</v>
      </c>
      <c r="AO2198" s="21">
        <v>1</v>
      </c>
      <c r="AP2198" s="26">
        <v>0</v>
      </c>
      <c r="AR2198" s="1">
        <f t="shared" ref="AR2198" si="12749">AH2198*AM2195+AJ2198*AM2198-AI2198*AN2195-AK2198*AN2198</f>
        <v>-132.18416652631424</v>
      </c>
      <c r="AS2198" s="9">
        <f t="shared" ref="AS2198" si="12750">(AH2198*AN2195+AI2198*AM2195+AJ2198*AN2198+AK2198*AM2198)</f>
        <v>26.558463393926619</v>
      </c>
      <c r="AT2198" s="2">
        <f t="shared" ref="AT2198" si="12751">AH2198*AO2195+AJ2198*AO2198-AI2198*AP2195-AK2198*AP2198</f>
        <v>-132.18416652631424</v>
      </c>
      <c r="AU2198" s="8">
        <f t="shared" ref="AU2198" si="12752">(AH2198*AP2195+AI2198*AO2195+AJ2198*AP2198+AK2198*AO2198)</f>
        <v>0</v>
      </c>
      <c r="AW2198" s="49">
        <f t="shared" ref="AW2198" si="12753">(180/PI())*ATAN(-1*(AS2195/AR2195))</f>
        <v>-78.655071433536818</v>
      </c>
      <c r="AY2198" s="140">
        <f t="shared" ref="AY2198" si="12754">20*LOG(((1-(10^(AW2195/20)^2)*(1-((1-AY2195)/(1+AY2195))^2))^0.5))</f>
        <v>-5.118381932068839E-4</v>
      </c>
      <c r="AZ2198" s="13"/>
      <c r="BA2198" s="36"/>
      <c r="BB2198" s="36"/>
      <c r="BC2198" s="36"/>
      <c r="BD2198" s="36"/>
    </row>
    <row r="2199" spans="2:56" ht="18.600000000000001" customHeight="1">
      <c r="AY2199" s="37"/>
    </row>
    <row r="2200" spans="2:56" ht="18.600000000000001" customHeight="1" thickBot="1">
      <c r="D2200" s="22" t="s">
        <v>60</v>
      </c>
      <c r="E2200" s="22"/>
      <c r="F2200" s="22"/>
      <c r="G2200" s="22"/>
      <c r="H2200" s="22"/>
      <c r="I2200" s="22" t="s">
        <v>61</v>
      </c>
      <c r="J2200" s="22"/>
      <c r="K2200" s="22"/>
      <c r="L2200" s="22"/>
      <c r="M2200" s="23"/>
      <c r="N2200" s="23"/>
      <c r="O2200" s="28" t="s">
        <v>62</v>
      </c>
      <c r="P2200" s="23"/>
      <c r="Q2200" s="23"/>
      <c r="R2200" s="23"/>
      <c r="S2200" s="22"/>
      <c r="T2200" s="22" t="s">
        <v>63</v>
      </c>
      <c r="U2200" s="23"/>
      <c r="V2200" s="23"/>
      <c r="W2200" s="23"/>
      <c r="X2200" s="23"/>
      <c r="Y2200" s="28" t="s">
        <v>64</v>
      </c>
      <c r="Z2200" s="23"/>
      <c r="AA2200" s="23"/>
      <c r="AB2200" s="23"/>
      <c r="AC2200" s="28" t="s">
        <v>65</v>
      </c>
      <c r="AD2200" s="22"/>
      <c r="AE2200" s="22"/>
      <c r="AF2200" s="22"/>
      <c r="AG2200" s="22"/>
      <c r="AH2200" s="23"/>
      <c r="AI2200" s="28" t="s">
        <v>66</v>
      </c>
      <c r="AJ2200" s="23"/>
      <c r="AK2200" s="23"/>
      <c r="AL2200" s="22"/>
      <c r="AM2200" s="28" t="s">
        <v>67</v>
      </c>
      <c r="AN2200" s="22"/>
      <c r="AO2200" s="23"/>
      <c r="AP2200" s="23"/>
      <c r="AQ2200" s="23"/>
      <c r="AR2200" s="23"/>
      <c r="AS2200" s="28" t="s">
        <v>68</v>
      </c>
      <c r="AT2200" s="23"/>
      <c r="AU2200" s="23"/>
    </row>
    <row r="2201" spans="2:56" ht="18.600000000000001" customHeight="1" thickBot="1">
      <c r="B2201" s="11"/>
      <c r="D2201" s="212" t="s">
        <v>69</v>
      </c>
      <c r="E2201" s="213"/>
      <c r="F2201" s="214" t="s">
        <v>70</v>
      </c>
      <c r="G2201" s="215"/>
      <c r="H2201" s="207"/>
      <c r="I2201" s="212" t="s">
        <v>71</v>
      </c>
      <c r="J2201" s="213"/>
      <c r="K2201" s="214" t="s">
        <v>72</v>
      </c>
      <c r="L2201" s="215"/>
      <c r="M2201" s="23"/>
      <c r="N2201" s="208" t="s">
        <v>73</v>
      </c>
      <c r="O2201" s="209"/>
      <c r="P2201" s="210" t="s">
        <v>74</v>
      </c>
      <c r="Q2201" s="211"/>
      <c r="R2201" s="23"/>
      <c r="S2201" s="212" t="s">
        <v>75</v>
      </c>
      <c r="T2201" s="213"/>
      <c r="U2201" s="214" t="s">
        <v>76</v>
      </c>
      <c r="V2201" s="215"/>
      <c r="W2201" s="22"/>
      <c r="X2201" s="208" t="s">
        <v>77</v>
      </c>
      <c r="Y2201" s="209"/>
      <c r="Z2201" s="210" t="s">
        <v>78</v>
      </c>
      <c r="AA2201" s="211"/>
      <c r="AB2201" s="22"/>
      <c r="AC2201" s="212" t="s">
        <v>79</v>
      </c>
      <c r="AD2201" s="213"/>
      <c r="AE2201" s="214" t="s">
        <v>80</v>
      </c>
      <c r="AF2201" s="215"/>
      <c r="AG2201" s="22"/>
      <c r="AH2201" s="208" t="s">
        <v>81</v>
      </c>
      <c r="AI2201" s="209"/>
      <c r="AJ2201" s="210" t="s">
        <v>82</v>
      </c>
      <c r="AK2201" s="211"/>
      <c r="AL2201" s="22"/>
      <c r="AM2201" s="212" t="s">
        <v>83</v>
      </c>
      <c r="AN2201" s="213"/>
      <c r="AO2201" s="214" t="s">
        <v>84</v>
      </c>
      <c r="AP2201" s="215"/>
      <c r="AQ2201" s="23"/>
      <c r="AR2201" s="208" t="s">
        <v>85</v>
      </c>
      <c r="AS2201" s="209"/>
      <c r="AT2201" s="210" t="s">
        <v>86</v>
      </c>
      <c r="AU2201" s="211"/>
      <c r="AW2201" s="29" t="s">
        <v>4</v>
      </c>
      <c r="AY2201" s="136" t="s">
        <v>46</v>
      </c>
      <c r="AZ2201" s="13"/>
      <c r="BA2201" s="36"/>
      <c r="BB2201" s="36"/>
      <c r="BC2201" s="36"/>
      <c r="BD2201" s="36"/>
    </row>
    <row r="2202" spans="2:56" ht="18.600000000000001" customHeight="1" thickTop="1" thickBot="1">
      <c r="B2202" s="40">
        <v>6.3</v>
      </c>
      <c r="D2202" s="1">
        <v>1</v>
      </c>
      <c r="E2202" s="7">
        <v>0</v>
      </c>
      <c r="F2202" s="2">
        <v>0</v>
      </c>
      <c r="G2202" s="8">
        <v>0</v>
      </c>
      <c r="I2202" s="1">
        <v>1</v>
      </c>
      <c r="J2202" s="9">
        <v>0</v>
      </c>
      <c r="K2202" s="2">
        <v>0</v>
      </c>
      <c r="L2202" s="9">
        <f t="shared" ref="L2202" si="12755">IF(0=(1-$J$9*$K$9*$B2202^2),10^14,$B2202*$K$9/(1-$J$9*$K$9*$B2202^2))</f>
        <v>-0.56782769619362072</v>
      </c>
      <c r="N2202" s="1">
        <f t="shared" ref="N2202" si="12756">D2202*I2202+F2202*I2205-E2202*J2202-G2202*J2205</f>
        <v>1</v>
      </c>
      <c r="O2202" s="9">
        <f t="shared" ref="O2202" si="12757">(D2202*J2202+E2202*I2202+F2202*J2205+G2202*I2205)</f>
        <v>0</v>
      </c>
      <c r="P2202" s="2">
        <f t="shared" ref="P2202" si="12758">D2202*K2202+F2202*K2205-E2202*L2202-G2202*L2205</f>
        <v>0</v>
      </c>
      <c r="Q2202" s="8">
        <f t="shared" ref="Q2202" si="12759">(D2202*L2202+E2202*K2202+F2202*L2205+G2202*K2205)</f>
        <v>-0.56782769619362072</v>
      </c>
      <c r="S2202" s="1">
        <v>1</v>
      </c>
      <c r="T2202" s="7">
        <v>0</v>
      </c>
      <c r="U2202" s="2">
        <v>0</v>
      </c>
      <c r="V2202" s="8">
        <v>0</v>
      </c>
      <c r="X2202" s="1">
        <f t="shared" ref="X2202" si="12760">N2202*S2202+P2202*S2205-O2202*T2202-Q2202*T2205</f>
        <v>5.3260106347988962</v>
      </c>
      <c r="Y2202" s="9">
        <f t="shared" ref="Y2202" si="12761">(N2202*T2202+O2202*S2202+P2202*T2205+Q2202*S2205)</f>
        <v>0</v>
      </c>
      <c r="Z2202" s="2">
        <f t="shared" ref="Z2202" si="12762">N2202*U2202+P2202*U2205-O2202*V2202-Q2202*V2205</f>
        <v>0</v>
      </c>
      <c r="AA2202" s="8">
        <f t="shared" ref="AA2202" si="12763">(N2202*V2202+O2202*U2202+P2202*V2205+Q2202*U2205)</f>
        <v>-0.56782769619362072</v>
      </c>
      <c r="AB2202" s="22"/>
      <c r="AC2202" s="1">
        <v>1</v>
      </c>
      <c r="AD2202" s="9">
        <v>0</v>
      </c>
      <c r="AE2202" s="2">
        <v>0</v>
      </c>
      <c r="AF2202" s="9">
        <f t="shared" ref="AF2202" si="12764">$B2202*$AE$9</f>
        <v>5.1073469999999999</v>
      </c>
      <c r="AH2202" s="1">
        <f t="shared" ref="AH2202" si="12765">X2202*AC2202+Z2202*AC2205-Y2202*AD2202-AA2202*AD2205</f>
        <v>5.3260106347988962</v>
      </c>
      <c r="AI2202" s="9">
        <f t="shared" ref="AI2202" si="12766">(X2202*AD2202+Y2202*AC2202+Z2202*AD2205+AA2202*AC2205)</f>
        <v>0</v>
      </c>
      <c r="AJ2202" s="2">
        <f t="shared" ref="AJ2202" si="12767">X2202*AE2202+Z2202*AE2205-Y2202*AF2202-AA2202*AF2205</f>
        <v>0</v>
      </c>
      <c r="AK2202" s="8">
        <f t="shared" ref="AK2202" si="12768">(X2202*AF2202+Y2202*AE2202+Z2202*AF2205+AA2202*AE2205)</f>
        <v>26.633956741414615</v>
      </c>
      <c r="AM2202" s="18">
        <v>1</v>
      </c>
      <c r="AN2202" s="25">
        <v>0</v>
      </c>
      <c r="AO2202" s="14">
        <v>0</v>
      </c>
      <c r="AP2202" s="24">
        <v>0</v>
      </c>
      <c r="AR2202" s="1">
        <f t="shared" ref="AR2202" si="12769">AH2202*AM2202+AJ2202*AM2205-AI2202*AN2202-AK2202*AN2205</f>
        <v>5.3260106347988962</v>
      </c>
      <c r="AS2202" s="9">
        <f t="shared" ref="AS2202" si="12770">(AH2202*AN2202+AI2202*AM2202+AJ2202*AN2205+AK2202*AM2205)</f>
        <v>26.633956741414615</v>
      </c>
      <c r="AT2202" s="2">
        <f t="shared" ref="AT2202" si="12771">AH2202*AO2202+AJ2202*AO2205-AI2202*AP2202-AK2202*AP2205</f>
        <v>0</v>
      </c>
      <c r="AU2202" s="8">
        <f t="shared" ref="AU2202" si="12772">(AH2202*AP2202+AI2202*AO2202+AJ2202*AP2205+AK2202*AO2205)</f>
        <v>26.633956741414615</v>
      </c>
      <c r="AW2202" s="30">
        <f t="shared" ref="AW2202" si="12773">20*LOG(((1+$AN$9)/$AN$9)/((AR2202+AR2205)^2+(AS2202+AS2205)^2)^0.5)</f>
        <v>-36.798445048648993</v>
      </c>
      <c r="AY2202" s="137">
        <f t="shared" ref="AY2202" si="12774">((AR2202^2+AS2202^2)^0.5)/((AR2205^2+AS2205^2)^0.5)</f>
        <v>0.20024299517794625</v>
      </c>
      <c r="AZ2202" s="13"/>
      <c r="BA2202" s="36"/>
      <c r="BB2202" s="36"/>
      <c r="BC2202" s="36"/>
      <c r="BD2202" s="36"/>
    </row>
    <row r="2203" spans="2:56" ht="18.600000000000001" customHeight="1" thickBot="1">
      <c r="D2203" s="3"/>
      <c r="G2203" s="4"/>
      <c r="I2203" s="3"/>
      <c r="L2203" s="4"/>
      <c r="N2203" s="3"/>
      <c r="Q2203" s="4"/>
      <c r="S2203" s="3"/>
      <c r="V2203" s="4"/>
      <c r="X2203" s="3"/>
      <c r="AA2203" s="4"/>
      <c r="AC2203" s="3"/>
      <c r="AF2203" s="4"/>
      <c r="AH2203" s="3"/>
      <c r="AK2203" s="4"/>
      <c r="AM2203" s="18"/>
      <c r="AN2203" s="14"/>
      <c r="AO2203" s="14"/>
      <c r="AP2203" s="19"/>
      <c r="AR2203" s="3"/>
      <c r="AU2203" s="4"/>
      <c r="AY2203" s="138"/>
      <c r="AZ2203" s="13"/>
      <c r="BA2203" s="36"/>
      <c r="BB2203" s="36"/>
      <c r="BC2203" s="36"/>
      <c r="BD2203" s="36"/>
    </row>
    <row r="2204" spans="2:56" ht="18.600000000000001" customHeight="1" thickBot="1">
      <c r="D2204" s="216" t="s">
        <v>87</v>
      </c>
      <c r="E2204" s="217"/>
      <c r="F2204" s="218" t="s">
        <v>88</v>
      </c>
      <c r="G2204" s="219"/>
      <c r="H2204" s="207"/>
      <c r="I2204" s="216" t="s">
        <v>89</v>
      </c>
      <c r="J2204" s="217"/>
      <c r="K2204" s="218" t="s">
        <v>90</v>
      </c>
      <c r="L2204" s="219"/>
      <c r="N2204" s="208" t="s">
        <v>7</v>
      </c>
      <c r="O2204" s="209"/>
      <c r="P2204" s="210" t="s">
        <v>8</v>
      </c>
      <c r="Q2204" s="211"/>
      <c r="S2204" s="216" t="s">
        <v>91</v>
      </c>
      <c r="T2204" s="217"/>
      <c r="U2204" s="218" t="s">
        <v>92</v>
      </c>
      <c r="V2204" s="219"/>
      <c r="W2204" s="22"/>
      <c r="X2204" s="208" t="s">
        <v>93</v>
      </c>
      <c r="Y2204" s="209"/>
      <c r="Z2204" s="210" t="s">
        <v>94</v>
      </c>
      <c r="AA2204" s="211"/>
      <c r="AB2204" s="22"/>
      <c r="AC2204" s="216" t="s">
        <v>3</v>
      </c>
      <c r="AD2204" s="217"/>
      <c r="AE2204" s="218" t="s">
        <v>2</v>
      </c>
      <c r="AF2204" s="219"/>
      <c r="AG2204" s="22"/>
      <c r="AH2204" s="208" t="s">
        <v>95</v>
      </c>
      <c r="AI2204" s="209"/>
      <c r="AJ2204" s="210" t="s">
        <v>96</v>
      </c>
      <c r="AK2204" s="211"/>
      <c r="AL2204" s="22"/>
      <c r="AM2204" s="216" t="s">
        <v>97</v>
      </c>
      <c r="AN2204" s="217"/>
      <c r="AO2204" s="218" t="s">
        <v>98</v>
      </c>
      <c r="AP2204" s="219"/>
      <c r="AR2204" s="208" t="s">
        <v>99</v>
      </c>
      <c r="AS2204" s="209"/>
      <c r="AT2204" s="210" t="s">
        <v>100</v>
      </c>
      <c r="AU2204" s="211"/>
      <c r="AW2204" s="48" t="s">
        <v>10</v>
      </c>
      <c r="AY2204" s="139" t="s">
        <v>47</v>
      </c>
      <c r="AZ2204" s="13"/>
      <c r="BA2204" s="36"/>
      <c r="BB2204" s="36"/>
      <c r="BC2204" s="36"/>
      <c r="BD2204" s="36"/>
    </row>
    <row r="2205" spans="2:56" ht="18.600000000000001" customHeight="1" thickTop="1" thickBot="1">
      <c r="D2205" s="1">
        <v>0</v>
      </c>
      <c r="E2205" s="8">
        <f t="shared" ref="E2205" si="12775">$E$9*$B2202</f>
        <v>3.5702730000000003</v>
      </c>
      <c r="F2205" s="2">
        <v>1</v>
      </c>
      <c r="G2205" s="8">
        <v>0</v>
      </c>
      <c r="I2205" s="1">
        <v>0</v>
      </c>
      <c r="J2205" s="9">
        <v>0</v>
      </c>
      <c r="K2205" s="2">
        <v>1</v>
      </c>
      <c r="L2205" s="8">
        <v>0</v>
      </c>
      <c r="N2205" s="1">
        <f t="shared" ref="N2205" si="12776">D2205*I2202+F2205*I2205-E2205*J2202-G2205*J2205</f>
        <v>0</v>
      </c>
      <c r="O2205" s="9">
        <f t="shared" ref="O2205" si="12777">(D2205*J2202+E2205*I2202+F2205*J2205+G2205*I2205)</f>
        <v>3.5702730000000003</v>
      </c>
      <c r="P2205" s="2">
        <f t="shared" ref="P2205" si="12778">D2205*K2202+F2205*K2205-E2205*L2202-G2205*L2205</f>
        <v>3.0272998923722869</v>
      </c>
      <c r="Q2205" s="8">
        <f t="shared" ref="Q2205" si="12779">(D2205*L2202+E2205*K2202+F2205*L2205+G2205*K2205)</f>
        <v>0</v>
      </c>
      <c r="S2205" s="1">
        <v>0</v>
      </c>
      <c r="T2205" s="8">
        <f t="shared" ref="T2205" si="12780">$T$9*$B2202</f>
        <v>7.6185269999999994</v>
      </c>
      <c r="U2205" s="2">
        <v>1</v>
      </c>
      <c r="V2205" s="8">
        <v>0</v>
      </c>
      <c r="X2205" s="1">
        <f t="shared" ref="X2205" si="12781">N2205*S2202+P2205*S2205-O2205*T2202-Q2205*T2205</f>
        <v>0</v>
      </c>
      <c r="Y2205" s="9">
        <f t="shared" ref="Y2205" si="12782">(N2205*T2202+O2205*S2202+P2205*T2205+Q2205*S2205)</f>
        <v>26.633838967135361</v>
      </c>
      <c r="Z2205" s="2">
        <f t="shared" ref="Z2205" si="12783">N2205*U2202+P2205*U2205-O2205*V2202-Q2205*V2205</f>
        <v>3.0272998923722869</v>
      </c>
      <c r="AA2205" s="8">
        <f t="shared" ref="AA2205" si="12784">(N2205*V2202+O2205*U2202+P2205*V2205+Q2205*U2205)</f>
        <v>0</v>
      </c>
      <c r="AB2205" s="22"/>
      <c r="AC2205" s="1">
        <v>0</v>
      </c>
      <c r="AD2205" s="9">
        <v>0</v>
      </c>
      <c r="AE2205" s="2">
        <v>1</v>
      </c>
      <c r="AF2205" s="8">
        <v>0</v>
      </c>
      <c r="AH2205" s="1">
        <f t="shared" ref="AH2205" si="12785">X2205*AC2202+Z2205*AC2205-Y2205*AD2202-AA2205*AD2205</f>
        <v>0</v>
      </c>
      <c r="AI2205" s="9">
        <f t="shared" ref="AI2205" si="12786">(X2205*AD2202+Y2205*AC2202+Z2205*AD2205+AA2205*AC2205)</f>
        <v>26.633838967135361</v>
      </c>
      <c r="AJ2205" s="2">
        <f t="shared" ref="AJ2205" si="12787">X2205*AE2202+Z2205*AE2205-Y2205*AF2202-AA2205*AF2205</f>
        <v>-133.00095765490957</v>
      </c>
      <c r="AK2205" s="8">
        <f t="shared" ref="AK2205" si="12788">(X2205*AF2202+Y2205*AE2202+Z2205*AF2205+AA2205*AE2205)</f>
        <v>0</v>
      </c>
      <c r="AM2205" s="20">
        <f t="shared" ref="AM2205" si="12789">1/$AN$9</f>
        <v>1</v>
      </c>
      <c r="AN2205" s="27">
        <v>0</v>
      </c>
      <c r="AO2205" s="21">
        <v>1</v>
      </c>
      <c r="AP2205" s="26">
        <v>0</v>
      </c>
      <c r="AR2205" s="1">
        <f t="shared" ref="AR2205" si="12790">AH2205*AM2202+AJ2205*AM2205-AI2205*AN2202-AK2205*AN2205</f>
        <v>-133.00095765490957</v>
      </c>
      <c r="AS2205" s="9">
        <f t="shared" ref="AS2205" si="12791">(AH2205*AN2202+AI2205*AM2202+AJ2205*AN2205+AK2205*AM2205)</f>
        <v>26.633838967135361</v>
      </c>
      <c r="AT2205" s="2">
        <f t="shared" ref="AT2205" si="12792">AH2205*AO2202+AJ2205*AO2205-AI2205*AP2202-AK2205*AP2205</f>
        <v>-133.00095765490957</v>
      </c>
      <c r="AU2205" s="8">
        <f t="shared" ref="AU2205" si="12793">(AH2205*AP2202+AI2205*AO2202+AJ2205*AP2205+AK2205*AO2205)</f>
        <v>0</v>
      </c>
      <c r="AW2205" s="49">
        <f t="shared" ref="AW2205" si="12794">(180/PI())*ATAN(-1*(AS2202/AR2202))</f>
        <v>-78.691682433776975</v>
      </c>
      <c r="AY2205" s="140">
        <f t="shared" ref="AY2205" si="12795">20*LOG(((1-(10^(AW2202/20)^2)*(1-((1-AY2202)/(1+AY2202))^2))^0.5))</f>
        <v>-5.0471243599575018E-4</v>
      </c>
      <c r="AZ2205" s="13"/>
      <c r="BA2205" s="36"/>
      <c r="BB2205" s="36"/>
      <c r="BC2205" s="36"/>
      <c r="BD2205" s="36"/>
    </row>
    <row r="2206" spans="2:56" ht="18.600000000000001" customHeight="1">
      <c r="AY2206" s="37"/>
    </row>
    <row r="2207" spans="2:56" ht="18.600000000000001" customHeight="1" thickBot="1">
      <c r="D2207" s="22" t="s">
        <v>60</v>
      </c>
      <c r="E2207" s="22"/>
      <c r="F2207" s="22"/>
      <c r="G2207" s="22"/>
      <c r="H2207" s="22"/>
      <c r="I2207" s="22" t="s">
        <v>61</v>
      </c>
      <c r="J2207" s="22"/>
      <c r="K2207" s="22"/>
      <c r="L2207" s="22"/>
      <c r="M2207" s="23"/>
      <c r="N2207" s="23"/>
      <c r="O2207" s="28" t="s">
        <v>62</v>
      </c>
      <c r="P2207" s="23"/>
      <c r="Q2207" s="23"/>
      <c r="R2207" s="23"/>
      <c r="S2207" s="22"/>
      <c r="T2207" s="22" t="s">
        <v>63</v>
      </c>
      <c r="U2207" s="23"/>
      <c r="V2207" s="23"/>
      <c r="W2207" s="23"/>
      <c r="X2207" s="23"/>
      <c r="Y2207" s="28" t="s">
        <v>64</v>
      </c>
      <c r="Z2207" s="23"/>
      <c r="AA2207" s="23"/>
      <c r="AB2207" s="23"/>
      <c r="AC2207" s="28" t="s">
        <v>65</v>
      </c>
      <c r="AD2207" s="22"/>
      <c r="AE2207" s="22"/>
      <c r="AF2207" s="22"/>
      <c r="AG2207" s="22"/>
      <c r="AH2207" s="23"/>
      <c r="AI2207" s="28" t="s">
        <v>66</v>
      </c>
      <c r="AJ2207" s="23"/>
      <c r="AK2207" s="23"/>
      <c r="AL2207" s="22"/>
      <c r="AM2207" s="28" t="s">
        <v>67</v>
      </c>
      <c r="AN2207" s="22"/>
      <c r="AO2207" s="23"/>
      <c r="AP2207" s="23"/>
      <c r="AQ2207" s="23"/>
      <c r="AR2207" s="23"/>
      <c r="AS2207" s="28" t="s">
        <v>68</v>
      </c>
      <c r="AT2207" s="23"/>
      <c r="AU2207" s="23"/>
    </row>
    <row r="2208" spans="2:56" ht="18.600000000000001" customHeight="1" thickBot="1">
      <c r="B2208" s="11"/>
      <c r="D2208" s="212" t="s">
        <v>69</v>
      </c>
      <c r="E2208" s="213"/>
      <c r="F2208" s="214" t="s">
        <v>70</v>
      </c>
      <c r="G2208" s="215"/>
      <c r="H2208" s="207"/>
      <c r="I2208" s="212" t="s">
        <v>71</v>
      </c>
      <c r="J2208" s="213"/>
      <c r="K2208" s="214" t="s">
        <v>72</v>
      </c>
      <c r="L2208" s="215"/>
      <c r="M2208" s="23"/>
      <c r="N2208" s="208" t="s">
        <v>73</v>
      </c>
      <c r="O2208" s="209"/>
      <c r="P2208" s="210" t="s">
        <v>74</v>
      </c>
      <c r="Q2208" s="211"/>
      <c r="R2208" s="23"/>
      <c r="S2208" s="212" t="s">
        <v>75</v>
      </c>
      <c r="T2208" s="213"/>
      <c r="U2208" s="214" t="s">
        <v>76</v>
      </c>
      <c r="V2208" s="215"/>
      <c r="W2208" s="22"/>
      <c r="X2208" s="208" t="s">
        <v>77</v>
      </c>
      <c r="Y2208" s="209"/>
      <c r="Z2208" s="210" t="s">
        <v>78</v>
      </c>
      <c r="AA2208" s="211"/>
      <c r="AB2208" s="22"/>
      <c r="AC2208" s="212" t="s">
        <v>79</v>
      </c>
      <c r="AD2208" s="213"/>
      <c r="AE2208" s="214" t="s">
        <v>80</v>
      </c>
      <c r="AF2208" s="215"/>
      <c r="AG2208" s="22"/>
      <c r="AH2208" s="208" t="s">
        <v>81</v>
      </c>
      <c r="AI2208" s="209"/>
      <c r="AJ2208" s="210" t="s">
        <v>82</v>
      </c>
      <c r="AK2208" s="211"/>
      <c r="AL2208" s="22"/>
      <c r="AM2208" s="212" t="s">
        <v>83</v>
      </c>
      <c r="AN2208" s="213"/>
      <c r="AO2208" s="214" t="s">
        <v>84</v>
      </c>
      <c r="AP2208" s="215"/>
      <c r="AQ2208" s="23"/>
      <c r="AR2208" s="208" t="s">
        <v>85</v>
      </c>
      <c r="AS2208" s="209"/>
      <c r="AT2208" s="210" t="s">
        <v>86</v>
      </c>
      <c r="AU2208" s="211"/>
      <c r="AW2208" s="29" t="s">
        <v>4</v>
      </c>
      <c r="AY2208" s="136" t="s">
        <v>46</v>
      </c>
      <c r="AZ2208" s="13"/>
      <c r="BA2208" s="36"/>
      <c r="BB2208" s="36"/>
      <c r="BC2208" s="36"/>
      <c r="BD2208" s="36"/>
    </row>
    <row r="2209" spans="2:56" ht="18.600000000000001" customHeight="1" thickTop="1" thickBot="1">
      <c r="B2209" s="40">
        <v>6.32</v>
      </c>
      <c r="D2209" s="1">
        <v>1</v>
      </c>
      <c r="E2209" s="7">
        <v>0</v>
      </c>
      <c r="F2209" s="2">
        <v>0</v>
      </c>
      <c r="G2209" s="8">
        <v>0</v>
      </c>
      <c r="I2209" s="1">
        <v>1</v>
      </c>
      <c r="J2209" s="9">
        <v>0</v>
      </c>
      <c r="K2209" s="2">
        <v>0</v>
      </c>
      <c r="L2209" s="9">
        <f t="shared" ref="L2209" si="12796">IF(0=(1-$J$9*$K$9*$B2209^2),10^14,$B2209*$K$9/(1-$J$9*$K$9*$B2209^2))</f>
        <v>-0.56569700234376852</v>
      </c>
      <c r="N2209" s="1">
        <f t="shared" ref="N2209" si="12797">D2209*I2209+F2209*I2212-E2209*J2209-G2209*J2212</f>
        <v>1</v>
      </c>
      <c r="O2209" s="9">
        <f t="shared" ref="O2209" si="12798">(D2209*J2209+E2209*I2209+F2209*J2212+G2209*I2212)</f>
        <v>0</v>
      </c>
      <c r="P2209" s="2">
        <f t="shared" ref="P2209" si="12799">D2209*K2209+F2209*K2212-E2209*L2209-G2209*L2212</f>
        <v>0</v>
      </c>
      <c r="Q2209" s="8">
        <f t="shared" ref="Q2209" si="12800">(D2209*L2209+E2209*K2209+F2209*L2212+G2209*K2212)</f>
        <v>-0.56569700234376852</v>
      </c>
      <c r="S2209" s="1">
        <v>1</v>
      </c>
      <c r="T2209" s="7">
        <v>0</v>
      </c>
      <c r="U2209" s="2">
        <v>0</v>
      </c>
      <c r="V2209" s="8">
        <v>0</v>
      </c>
      <c r="X2209" s="1">
        <f t="shared" ref="X2209" si="12801">N2209*S2209+P2209*S2212-O2209*T2209-Q2209*T2212</f>
        <v>5.3234597207343493</v>
      </c>
      <c r="Y2209" s="9">
        <f t="shared" ref="Y2209" si="12802">(N2209*T2209+O2209*S2209+P2209*T2212+Q2209*S2212)</f>
        <v>0</v>
      </c>
      <c r="Z2209" s="2">
        <f t="shared" ref="Z2209" si="12803">N2209*U2209+P2209*U2212-O2209*V2209-Q2209*V2212</f>
        <v>0</v>
      </c>
      <c r="AA2209" s="8">
        <f t="shared" ref="AA2209" si="12804">(N2209*V2209+O2209*U2209+P2209*V2212+Q2209*U2212)</f>
        <v>-0.56569700234376852</v>
      </c>
      <c r="AB2209" s="22"/>
      <c r="AC2209" s="1">
        <v>1</v>
      </c>
      <c r="AD2209" s="9">
        <v>0</v>
      </c>
      <c r="AE2209" s="2">
        <v>0</v>
      </c>
      <c r="AF2209" s="9">
        <f t="shared" ref="AF2209" si="12805">$B2209*$AE$9</f>
        <v>5.1235608000000008</v>
      </c>
      <c r="AH2209" s="1">
        <f t="shared" ref="AH2209" si="12806">X2209*AC2209+Z2209*AC2212-Y2209*AD2209-AA2209*AD2212</f>
        <v>5.3234597207343493</v>
      </c>
      <c r="AI2209" s="9">
        <f t="shared" ref="AI2209" si="12807">(X2209*AD2209+Y2209*AC2209+Z2209*AD2212+AA2209*AC2212)</f>
        <v>0</v>
      </c>
      <c r="AJ2209" s="2">
        <f t="shared" ref="AJ2209" si="12808">X2209*AE2209+Z2209*AE2212-Y2209*AF2209-AA2209*AF2212</f>
        <v>0</v>
      </c>
      <c r="AK2209" s="8">
        <f t="shared" ref="AK2209" si="12809">(X2209*AF2209+Y2209*AE2209+Z2209*AF2212+AA2209*AE2212)</f>
        <v>26.709372543189694</v>
      </c>
      <c r="AM2209" s="18">
        <v>1</v>
      </c>
      <c r="AN2209" s="25">
        <v>0</v>
      </c>
      <c r="AO2209" s="14">
        <v>0</v>
      </c>
      <c r="AP2209" s="24">
        <v>0</v>
      </c>
      <c r="AR2209" s="1">
        <f t="shared" ref="AR2209" si="12810">AH2209*AM2209+AJ2209*AM2212-AI2209*AN2209-AK2209*AN2212</f>
        <v>5.3234597207343493</v>
      </c>
      <c r="AS2209" s="9">
        <f t="shared" ref="AS2209" si="12811">(AH2209*AN2209+AI2209*AM2209+AJ2209*AN2212+AK2209*AM2212)</f>
        <v>26.709372543189694</v>
      </c>
      <c r="AT2209" s="2">
        <f t="shared" ref="AT2209" si="12812">AH2209*AO2209+AJ2209*AO2212-AI2209*AP2209-AK2209*AP2212</f>
        <v>0</v>
      </c>
      <c r="AU2209" s="8">
        <f t="shared" ref="AU2209" si="12813">(AH2209*AP2209+AI2209*AO2209+AJ2209*AP2212+AK2209*AO2212)</f>
        <v>26.709372543189694</v>
      </c>
      <c r="AW2209" s="30">
        <f t="shared" ref="AW2209" si="12814">20*LOG(((1+$AN$9)/$AN$9)/((AR2209+AR2212)^2+(AS2209+AS2212)^2)^0.5)</f>
        <v>-36.849577218065079</v>
      </c>
      <c r="AY2209" s="137">
        <f t="shared" ref="AY2209" si="12815">((AR2209^2+AS2209^2)^0.5)/((AR2212^2+AS2212^2)^0.5)</f>
        <v>0.19958049908680325</v>
      </c>
      <c r="AZ2209" s="13"/>
      <c r="BA2209" s="36"/>
      <c r="BB2209" s="36"/>
      <c r="BC2209" s="36"/>
      <c r="BD2209" s="36"/>
    </row>
    <row r="2210" spans="2:56" ht="18.600000000000001" customHeight="1" thickBot="1">
      <c r="D2210" s="3"/>
      <c r="G2210" s="4"/>
      <c r="I2210" s="3"/>
      <c r="L2210" s="4"/>
      <c r="N2210" s="3"/>
      <c r="Q2210" s="4"/>
      <c r="S2210" s="3"/>
      <c r="V2210" s="4"/>
      <c r="X2210" s="3"/>
      <c r="AA2210" s="4"/>
      <c r="AC2210" s="3"/>
      <c r="AF2210" s="4"/>
      <c r="AH2210" s="3"/>
      <c r="AK2210" s="4"/>
      <c r="AM2210" s="18"/>
      <c r="AN2210" s="14"/>
      <c r="AO2210" s="14"/>
      <c r="AP2210" s="19"/>
      <c r="AR2210" s="3"/>
      <c r="AU2210" s="4"/>
      <c r="AY2210" s="138"/>
      <c r="AZ2210" s="13"/>
      <c r="BA2210" s="36"/>
      <c r="BB2210" s="36"/>
      <c r="BC2210" s="36"/>
      <c r="BD2210" s="36"/>
    </row>
    <row r="2211" spans="2:56" ht="18.600000000000001" customHeight="1" thickBot="1">
      <c r="D2211" s="216" t="s">
        <v>87</v>
      </c>
      <c r="E2211" s="217"/>
      <c r="F2211" s="218" t="s">
        <v>88</v>
      </c>
      <c r="G2211" s="219"/>
      <c r="H2211" s="207"/>
      <c r="I2211" s="216" t="s">
        <v>89</v>
      </c>
      <c r="J2211" s="217"/>
      <c r="K2211" s="218" t="s">
        <v>90</v>
      </c>
      <c r="L2211" s="219"/>
      <c r="N2211" s="208" t="s">
        <v>7</v>
      </c>
      <c r="O2211" s="209"/>
      <c r="P2211" s="210" t="s">
        <v>8</v>
      </c>
      <c r="Q2211" s="211"/>
      <c r="S2211" s="216" t="s">
        <v>91</v>
      </c>
      <c r="T2211" s="217"/>
      <c r="U2211" s="218" t="s">
        <v>92</v>
      </c>
      <c r="V2211" s="219"/>
      <c r="W2211" s="22"/>
      <c r="X2211" s="208" t="s">
        <v>93</v>
      </c>
      <c r="Y2211" s="209"/>
      <c r="Z2211" s="210" t="s">
        <v>94</v>
      </c>
      <c r="AA2211" s="211"/>
      <c r="AB2211" s="22"/>
      <c r="AC2211" s="216" t="s">
        <v>3</v>
      </c>
      <c r="AD2211" s="217"/>
      <c r="AE2211" s="218" t="s">
        <v>2</v>
      </c>
      <c r="AF2211" s="219"/>
      <c r="AG2211" s="22"/>
      <c r="AH2211" s="208" t="s">
        <v>95</v>
      </c>
      <c r="AI2211" s="209"/>
      <c r="AJ2211" s="210" t="s">
        <v>96</v>
      </c>
      <c r="AK2211" s="211"/>
      <c r="AL2211" s="22"/>
      <c r="AM2211" s="216" t="s">
        <v>97</v>
      </c>
      <c r="AN2211" s="217"/>
      <c r="AO2211" s="218" t="s">
        <v>98</v>
      </c>
      <c r="AP2211" s="219"/>
      <c r="AR2211" s="208" t="s">
        <v>99</v>
      </c>
      <c r="AS2211" s="209"/>
      <c r="AT2211" s="210" t="s">
        <v>100</v>
      </c>
      <c r="AU2211" s="211"/>
      <c r="AW2211" s="48" t="s">
        <v>10</v>
      </c>
      <c r="AY2211" s="139" t="s">
        <v>47</v>
      </c>
      <c r="AZ2211" s="13"/>
      <c r="BA2211" s="36"/>
      <c r="BB2211" s="36"/>
      <c r="BC2211" s="36"/>
      <c r="BD2211" s="36"/>
    </row>
    <row r="2212" spans="2:56" ht="18.600000000000001" customHeight="1" thickTop="1" thickBot="1">
      <c r="D2212" s="1">
        <v>0</v>
      </c>
      <c r="E2212" s="8">
        <f t="shared" ref="E2212" si="12816">$E$9*$B2209</f>
        <v>3.5816072000000005</v>
      </c>
      <c r="F2212" s="2">
        <v>1</v>
      </c>
      <c r="G2212" s="8">
        <v>0</v>
      </c>
      <c r="I2212" s="1">
        <v>0</v>
      </c>
      <c r="J2212" s="9">
        <v>0</v>
      </c>
      <c r="K2212" s="2">
        <v>1</v>
      </c>
      <c r="L2212" s="8">
        <v>0</v>
      </c>
      <c r="N2212" s="1">
        <f t="shared" ref="N2212" si="12817">D2212*I2209+F2212*I2212-E2212*J2209-G2212*J2212</f>
        <v>0</v>
      </c>
      <c r="O2212" s="9">
        <f t="shared" ref="O2212" si="12818">(D2212*J2209+E2212*I2209+F2212*J2212+G2212*I2212)</f>
        <v>3.5816072000000005</v>
      </c>
      <c r="P2212" s="2">
        <f t="shared" ref="P2212" si="12819">D2212*K2209+F2212*K2212-E2212*L2209-G2212*L2212</f>
        <v>3.0261044566128583</v>
      </c>
      <c r="Q2212" s="8">
        <f t="shared" ref="Q2212" si="12820">(D2212*L2209+E2212*K2209+F2212*L2212+G2212*K2212)</f>
        <v>0</v>
      </c>
      <c r="S2212" s="1">
        <v>0</v>
      </c>
      <c r="T2212" s="8">
        <f t="shared" ref="T2212" si="12821">$T$9*$B2209</f>
        <v>7.6427128</v>
      </c>
      <c r="U2212" s="2">
        <v>1</v>
      </c>
      <c r="V2212" s="8">
        <v>0</v>
      </c>
      <c r="X2212" s="1">
        <f t="shared" ref="X2212" si="12822">N2212*S2209+P2212*S2212-O2212*T2209-Q2212*T2212</f>
        <v>0</v>
      </c>
      <c r="Y2212" s="9">
        <f t="shared" ref="Y2212" si="12823">(N2212*T2209+O2212*S2209+P2212*T2212+Q2212*S2212)</f>
        <v>26.709254464692137</v>
      </c>
      <c r="Z2212" s="2">
        <f t="shared" ref="Z2212" si="12824">N2212*U2209+P2212*U2212-O2212*V2209-Q2212*V2212</f>
        <v>3.0261044566128583</v>
      </c>
      <c r="AA2212" s="8">
        <f t="shared" ref="AA2212" si="12825">(N2212*V2209+O2212*U2209+P2212*V2212+Q2212*U2212)</f>
        <v>0</v>
      </c>
      <c r="AB2212" s="22"/>
      <c r="AC2212" s="1">
        <v>0</v>
      </c>
      <c r="AD2212" s="9">
        <v>0</v>
      </c>
      <c r="AE2212" s="2">
        <v>1</v>
      </c>
      <c r="AF2212" s="8">
        <v>0</v>
      </c>
      <c r="AH2212" s="1">
        <f t="shared" ref="AH2212" si="12826">X2212*AC2209+Z2212*AC2212-Y2212*AD2209-AA2212*AD2212</f>
        <v>0</v>
      </c>
      <c r="AI2212" s="9">
        <f t="shared" ref="AI2212" si="12827">(X2212*AD2209+Y2212*AC2209+Z2212*AD2212+AA2212*AC2212)</f>
        <v>26.709254464692137</v>
      </c>
      <c r="AJ2212" s="2">
        <f t="shared" ref="AJ2212" si="12828">X2212*AE2209+Z2212*AE2212-Y2212*AF2209-AA2212*AF2212</f>
        <v>-133.82038471590877</v>
      </c>
      <c r="AK2212" s="8">
        <f t="shared" ref="AK2212" si="12829">(X2212*AF2209+Y2212*AE2209+Z2212*AF2212+AA2212*AE2212)</f>
        <v>0</v>
      </c>
      <c r="AM2212" s="20">
        <f t="shared" ref="AM2212" si="12830">1/$AN$9</f>
        <v>1</v>
      </c>
      <c r="AN2212" s="27">
        <v>0</v>
      </c>
      <c r="AO2212" s="21">
        <v>1</v>
      </c>
      <c r="AP2212" s="26">
        <v>0</v>
      </c>
      <c r="AR2212" s="1">
        <f t="shared" ref="AR2212" si="12831">AH2212*AM2209+AJ2212*AM2212-AI2212*AN2209-AK2212*AN2212</f>
        <v>-133.82038471590877</v>
      </c>
      <c r="AS2212" s="9">
        <f t="shared" ref="AS2212" si="12832">(AH2212*AN2209+AI2212*AM2209+AJ2212*AN2212+AK2212*AM2212)</f>
        <v>26.709254464692137</v>
      </c>
      <c r="AT2212" s="2">
        <f t="shared" ref="AT2212" si="12833">AH2212*AO2209+AJ2212*AO2212-AI2212*AP2209-AK2212*AP2212</f>
        <v>-133.82038471590877</v>
      </c>
      <c r="AU2212" s="8">
        <f t="shared" ref="AU2212" si="12834">(AH2212*AP2209+AI2212*AO2209+AJ2212*AP2212+AK2212*AO2212)</f>
        <v>0</v>
      </c>
      <c r="AW2212" s="49">
        <f t="shared" ref="AW2212" si="12835">(180/PI())*ATAN(-1*(AS2209/AR2209))</f>
        <v>-78.728055825221361</v>
      </c>
      <c r="AY2212" s="140">
        <f t="shared" ref="AY2212" si="12836">20*LOG(((1-(10^(AW2209/20)^2)*(1-((1-AY2209)/(1+AY2209))^2))^0.5))</f>
        <v>-4.9770359296503791E-4</v>
      </c>
      <c r="AZ2212" s="13"/>
      <c r="BA2212" s="36"/>
      <c r="BB2212" s="36"/>
      <c r="BC2212" s="36"/>
      <c r="BD2212" s="36"/>
    </row>
    <row r="2213" spans="2:56" ht="18.600000000000001" customHeight="1">
      <c r="AY2213" s="37"/>
    </row>
    <row r="2214" spans="2:56" ht="18.600000000000001" customHeight="1" thickBot="1">
      <c r="D2214" s="22" t="s">
        <v>60</v>
      </c>
      <c r="E2214" s="22"/>
      <c r="F2214" s="22"/>
      <c r="G2214" s="22"/>
      <c r="H2214" s="22"/>
      <c r="I2214" s="22" t="s">
        <v>61</v>
      </c>
      <c r="J2214" s="22"/>
      <c r="K2214" s="22"/>
      <c r="L2214" s="22"/>
      <c r="M2214" s="23"/>
      <c r="N2214" s="23"/>
      <c r="O2214" s="28" t="s">
        <v>62</v>
      </c>
      <c r="P2214" s="23"/>
      <c r="Q2214" s="23"/>
      <c r="R2214" s="23"/>
      <c r="S2214" s="22"/>
      <c r="T2214" s="22" t="s">
        <v>63</v>
      </c>
      <c r="U2214" s="23"/>
      <c r="V2214" s="23"/>
      <c r="W2214" s="23"/>
      <c r="X2214" s="23"/>
      <c r="Y2214" s="28" t="s">
        <v>64</v>
      </c>
      <c r="Z2214" s="23"/>
      <c r="AA2214" s="23"/>
      <c r="AB2214" s="23"/>
      <c r="AC2214" s="28" t="s">
        <v>65</v>
      </c>
      <c r="AD2214" s="22"/>
      <c r="AE2214" s="22"/>
      <c r="AF2214" s="22"/>
      <c r="AG2214" s="22"/>
      <c r="AH2214" s="23"/>
      <c r="AI2214" s="28" t="s">
        <v>66</v>
      </c>
      <c r="AJ2214" s="23"/>
      <c r="AK2214" s="23"/>
      <c r="AL2214" s="22"/>
      <c r="AM2214" s="28" t="s">
        <v>67</v>
      </c>
      <c r="AN2214" s="22"/>
      <c r="AO2214" s="23"/>
      <c r="AP2214" s="23"/>
      <c r="AQ2214" s="23"/>
      <c r="AR2214" s="23"/>
      <c r="AS2214" s="28" t="s">
        <v>68</v>
      </c>
      <c r="AT2214" s="23"/>
      <c r="AU2214" s="23"/>
    </row>
    <row r="2215" spans="2:56" ht="18.600000000000001" customHeight="1" thickBot="1">
      <c r="B2215" s="11"/>
      <c r="D2215" s="212" t="s">
        <v>69</v>
      </c>
      <c r="E2215" s="213"/>
      <c r="F2215" s="214" t="s">
        <v>70</v>
      </c>
      <c r="G2215" s="215"/>
      <c r="H2215" s="207"/>
      <c r="I2215" s="212" t="s">
        <v>71</v>
      </c>
      <c r="J2215" s="213"/>
      <c r="K2215" s="214" t="s">
        <v>72</v>
      </c>
      <c r="L2215" s="215"/>
      <c r="M2215" s="23"/>
      <c r="N2215" s="208" t="s">
        <v>73</v>
      </c>
      <c r="O2215" s="209"/>
      <c r="P2215" s="210" t="s">
        <v>74</v>
      </c>
      <c r="Q2215" s="211"/>
      <c r="R2215" s="23"/>
      <c r="S2215" s="212" t="s">
        <v>75</v>
      </c>
      <c r="T2215" s="213"/>
      <c r="U2215" s="214" t="s">
        <v>76</v>
      </c>
      <c r="V2215" s="215"/>
      <c r="W2215" s="22"/>
      <c r="X2215" s="208" t="s">
        <v>77</v>
      </c>
      <c r="Y2215" s="209"/>
      <c r="Z2215" s="210" t="s">
        <v>78</v>
      </c>
      <c r="AA2215" s="211"/>
      <c r="AB2215" s="22"/>
      <c r="AC2215" s="212" t="s">
        <v>79</v>
      </c>
      <c r="AD2215" s="213"/>
      <c r="AE2215" s="214" t="s">
        <v>80</v>
      </c>
      <c r="AF2215" s="215"/>
      <c r="AG2215" s="22"/>
      <c r="AH2215" s="208" t="s">
        <v>81</v>
      </c>
      <c r="AI2215" s="209"/>
      <c r="AJ2215" s="210" t="s">
        <v>82</v>
      </c>
      <c r="AK2215" s="211"/>
      <c r="AL2215" s="22"/>
      <c r="AM2215" s="212" t="s">
        <v>83</v>
      </c>
      <c r="AN2215" s="213"/>
      <c r="AO2215" s="214" t="s">
        <v>84</v>
      </c>
      <c r="AP2215" s="215"/>
      <c r="AQ2215" s="23"/>
      <c r="AR2215" s="208" t="s">
        <v>85</v>
      </c>
      <c r="AS2215" s="209"/>
      <c r="AT2215" s="210" t="s">
        <v>86</v>
      </c>
      <c r="AU2215" s="211"/>
      <c r="AW2215" s="29" t="s">
        <v>4</v>
      </c>
      <c r="AY2215" s="136" t="s">
        <v>46</v>
      </c>
      <c r="AZ2215" s="13"/>
      <c r="BA2215" s="36"/>
      <c r="BB2215" s="36"/>
      <c r="BC2215" s="36"/>
      <c r="BD2215" s="36"/>
    </row>
    <row r="2216" spans="2:56" ht="18.600000000000001" customHeight="1" thickTop="1" thickBot="1">
      <c r="B2216" s="40">
        <v>6.34</v>
      </c>
      <c r="D2216" s="1">
        <v>1</v>
      </c>
      <c r="E2216" s="7">
        <v>0</v>
      </c>
      <c r="F2216" s="2">
        <v>0</v>
      </c>
      <c r="G2216" s="8">
        <v>0</v>
      </c>
      <c r="I2216" s="1">
        <v>1</v>
      </c>
      <c r="J2216" s="9">
        <v>0</v>
      </c>
      <c r="K2216" s="2">
        <v>0</v>
      </c>
      <c r="L2216" s="9">
        <f t="shared" ref="L2216" si="12837">IF(0=(1-$J$9*$K$9*$B2216^2),10^14,$B2216*$K$9/(1-$J$9*$K$9*$B2216^2))</f>
        <v>-0.56358328175473305</v>
      </c>
      <c r="N2216" s="1">
        <f t="shared" ref="N2216" si="12838">D2216*I2216+F2216*I2219-E2216*J2216-G2216*J2219</f>
        <v>1</v>
      </c>
      <c r="O2216" s="9">
        <f t="shared" ref="O2216" si="12839">(D2216*J2216+E2216*I2216+F2216*J2219+G2216*I2219)</f>
        <v>0</v>
      </c>
      <c r="P2216" s="2">
        <f t="shared" ref="P2216" si="12840">D2216*K2216+F2216*K2219-E2216*L2216-G2216*L2219</f>
        <v>0</v>
      </c>
      <c r="Q2216" s="8">
        <f t="shared" ref="Q2216" si="12841">(D2216*L2216+E2216*K2216+F2216*L2219+G2216*K2219)</f>
        <v>-0.56358328175473305</v>
      </c>
      <c r="S2216" s="1">
        <v>1</v>
      </c>
      <c r="T2216" s="7">
        <v>0</v>
      </c>
      <c r="U2216" s="2">
        <v>0</v>
      </c>
      <c r="V2216" s="8">
        <v>0</v>
      </c>
      <c r="X2216" s="1">
        <f t="shared" ref="X2216" si="12842">N2216*S2216+P2216*S2219-O2216*T2216-Q2216*T2219</f>
        <v>5.320935873868768</v>
      </c>
      <c r="Y2216" s="9">
        <f t="shared" ref="Y2216" si="12843">(N2216*T2216+O2216*S2216+P2216*T2219+Q2216*S2219)</f>
        <v>0</v>
      </c>
      <c r="Z2216" s="2">
        <f t="shared" ref="Z2216" si="12844">N2216*U2216+P2216*U2219-O2216*V2216-Q2216*V2219</f>
        <v>0</v>
      </c>
      <c r="AA2216" s="8">
        <f t="shared" ref="AA2216" si="12845">(N2216*V2216+O2216*U2216+P2216*V2219+Q2216*U2219)</f>
        <v>-0.56358328175473305</v>
      </c>
      <c r="AB2216" s="22"/>
      <c r="AC2216" s="1">
        <v>1</v>
      </c>
      <c r="AD2216" s="9">
        <v>0</v>
      </c>
      <c r="AE2216" s="2">
        <v>0</v>
      </c>
      <c r="AF2216" s="9">
        <f t="shared" ref="AF2216" si="12846">$B2216*$AE$9</f>
        <v>5.1397746</v>
      </c>
      <c r="AH2216" s="1">
        <f t="shared" ref="AH2216" si="12847">X2216*AC2216+Z2216*AC2219-Y2216*AD2216-AA2216*AD2219</f>
        <v>5.320935873868768</v>
      </c>
      <c r="AI2216" s="9">
        <f t="shared" ref="AI2216" si="12848">(X2216*AD2216+Y2216*AC2216+Z2216*AD2219+AA2216*AC2219)</f>
        <v>0</v>
      </c>
      <c r="AJ2216" s="2">
        <f t="shared" ref="AJ2216" si="12849">X2216*AE2216+Z2216*AE2219-Y2216*AF2216-AA2216*AF2219</f>
        <v>0</v>
      </c>
      <c r="AK2216" s="8">
        <f t="shared" ref="AK2216" si="12850">(X2216*AF2216+Y2216*AE2216+Z2216*AF2219+AA2216*AE2219)</f>
        <v>26.784827770984762</v>
      </c>
      <c r="AM2216" s="18">
        <v>1</v>
      </c>
      <c r="AN2216" s="25">
        <v>0</v>
      </c>
      <c r="AO2216" s="14">
        <v>0</v>
      </c>
      <c r="AP2216" s="24">
        <v>0</v>
      </c>
      <c r="AR2216" s="1">
        <f t="shared" ref="AR2216" si="12851">AH2216*AM2216+AJ2216*AM2219-AI2216*AN2216-AK2216*AN2219</f>
        <v>5.320935873868768</v>
      </c>
      <c r="AS2216" s="9">
        <f t="shared" ref="AS2216" si="12852">(AH2216*AN2216+AI2216*AM2216+AJ2216*AN2219+AK2216*AM2219)</f>
        <v>26.784827770984762</v>
      </c>
      <c r="AT2216" s="2">
        <f t="shared" ref="AT2216" si="12853">AH2216*AO2216+AJ2216*AO2219-AI2216*AP2216-AK2216*AP2219</f>
        <v>0</v>
      </c>
      <c r="AU2216" s="8">
        <f t="shared" ref="AU2216" si="12854">(AH2216*AP2216+AI2216*AO2216+AJ2216*AP2219+AK2216*AO2219)</f>
        <v>26.784827770984762</v>
      </c>
      <c r="AW2216" s="30">
        <f t="shared" ref="AW2216" si="12855">20*LOG(((1+$AN$9)/$AN$9)/((AR2216+AR2219)^2+(AS2216+AS2219)^2)^0.5)</f>
        <v>-36.900575406522698</v>
      </c>
      <c r="AY2216" s="137">
        <f t="shared" ref="AY2216" si="12856">((AR2216^2+AS2216^2)^0.5)/((AR2219^2+AS2219^2)^0.5)</f>
        <v>0.19892246483534096</v>
      </c>
      <c r="AZ2216" s="13"/>
      <c r="BA2216" s="36"/>
      <c r="BB2216" s="36"/>
      <c r="BC2216" s="36"/>
      <c r="BD2216" s="36"/>
    </row>
    <row r="2217" spans="2:56" ht="18.600000000000001" customHeight="1" thickBot="1">
      <c r="D2217" s="3"/>
      <c r="G2217" s="4"/>
      <c r="I2217" s="3"/>
      <c r="L2217" s="4"/>
      <c r="N2217" s="3"/>
      <c r="Q2217" s="4"/>
      <c r="S2217" s="3"/>
      <c r="V2217" s="4"/>
      <c r="X2217" s="3"/>
      <c r="AA2217" s="4"/>
      <c r="AC2217" s="3"/>
      <c r="AF2217" s="4"/>
      <c r="AH2217" s="3"/>
      <c r="AK2217" s="4"/>
      <c r="AM2217" s="18"/>
      <c r="AN2217" s="14"/>
      <c r="AO2217" s="14"/>
      <c r="AP2217" s="19"/>
      <c r="AR2217" s="3"/>
      <c r="AU2217" s="4"/>
      <c r="AY2217" s="138"/>
      <c r="AZ2217" s="13"/>
      <c r="BA2217" s="36"/>
      <c r="BB2217" s="36"/>
      <c r="BC2217" s="36"/>
      <c r="BD2217" s="36"/>
    </row>
    <row r="2218" spans="2:56" ht="18.600000000000001" customHeight="1" thickBot="1">
      <c r="D2218" s="216" t="s">
        <v>87</v>
      </c>
      <c r="E2218" s="217"/>
      <c r="F2218" s="218" t="s">
        <v>88</v>
      </c>
      <c r="G2218" s="219"/>
      <c r="H2218" s="207"/>
      <c r="I2218" s="216" t="s">
        <v>89</v>
      </c>
      <c r="J2218" s="217"/>
      <c r="K2218" s="218" t="s">
        <v>90</v>
      </c>
      <c r="L2218" s="219"/>
      <c r="N2218" s="208" t="s">
        <v>7</v>
      </c>
      <c r="O2218" s="209"/>
      <c r="P2218" s="210" t="s">
        <v>8</v>
      </c>
      <c r="Q2218" s="211"/>
      <c r="S2218" s="216" t="s">
        <v>91</v>
      </c>
      <c r="T2218" s="217"/>
      <c r="U2218" s="218" t="s">
        <v>92</v>
      </c>
      <c r="V2218" s="219"/>
      <c r="W2218" s="22"/>
      <c r="X2218" s="208" t="s">
        <v>93</v>
      </c>
      <c r="Y2218" s="209"/>
      <c r="Z2218" s="210" t="s">
        <v>94</v>
      </c>
      <c r="AA2218" s="211"/>
      <c r="AB2218" s="22"/>
      <c r="AC2218" s="216" t="s">
        <v>3</v>
      </c>
      <c r="AD2218" s="217"/>
      <c r="AE2218" s="218" t="s">
        <v>2</v>
      </c>
      <c r="AF2218" s="219"/>
      <c r="AG2218" s="22"/>
      <c r="AH2218" s="208" t="s">
        <v>95</v>
      </c>
      <c r="AI2218" s="209"/>
      <c r="AJ2218" s="210" t="s">
        <v>96</v>
      </c>
      <c r="AK2218" s="211"/>
      <c r="AL2218" s="22"/>
      <c r="AM2218" s="216" t="s">
        <v>97</v>
      </c>
      <c r="AN2218" s="217"/>
      <c r="AO2218" s="218" t="s">
        <v>98</v>
      </c>
      <c r="AP2218" s="219"/>
      <c r="AR2218" s="208" t="s">
        <v>99</v>
      </c>
      <c r="AS2218" s="209"/>
      <c r="AT2218" s="210" t="s">
        <v>100</v>
      </c>
      <c r="AU2218" s="211"/>
      <c r="AW2218" s="48" t="s">
        <v>10</v>
      </c>
      <c r="AY2218" s="139" t="s">
        <v>47</v>
      </c>
      <c r="AZ2218" s="13"/>
      <c r="BA2218" s="36"/>
      <c r="BB2218" s="36"/>
      <c r="BC2218" s="36"/>
      <c r="BD2218" s="36"/>
    </row>
    <row r="2219" spans="2:56" ht="18.600000000000001" customHeight="1" thickTop="1" thickBot="1">
      <c r="D2219" s="1">
        <v>0</v>
      </c>
      <c r="E2219" s="8">
        <f t="shared" ref="E2219" si="12857">$E$9*$B2216</f>
        <v>3.5929414000000004</v>
      </c>
      <c r="F2219" s="2">
        <v>1</v>
      </c>
      <c r="G2219" s="8">
        <v>0</v>
      </c>
      <c r="I2219" s="1">
        <v>0</v>
      </c>
      <c r="J2219" s="9">
        <v>0</v>
      </c>
      <c r="K2219" s="2">
        <v>1</v>
      </c>
      <c r="L2219" s="8">
        <v>0</v>
      </c>
      <c r="N2219" s="1">
        <f t="shared" ref="N2219" si="12858">D2219*I2216+F2219*I2219-E2219*J2216-G2219*J2219</f>
        <v>0</v>
      </c>
      <c r="O2219" s="9">
        <f t="shared" ref="O2219" si="12859">(D2219*J2216+E2219*I2216+F2219*J2219+G2219*I2219)</f>
        <v>3.5929414000000004</v>
      </c>
      <c r="P2219" s="2">
        <f t="shared" ref="P2219" si="12860">D2219*K2216+F2219*K2219-E2219*L2216-G2219*L2219</f>
        <v>3.024921705364445</v>
      </c>
      <c r="Q2219" s="8">
        <f t="shared" ref="Q2219" si="12861">(D2219*L2216+E2219*K2216+F2219*L2219+G2219*K2219)</f>
        <v>0</v>
      </c>
      <c r="S2219" s="1">
        <v>0</v>
      </c>
      <c r="T2219" s="8">
        <f t="shared" ref="T2219" si="12862">$T$9*$B2216</f>
        <v>7.6668985999999997</v>
      </c>
      <c r="U2219" s="2">
        <v>1</v>
      </c>
      <c r="V2219" s="8">
        <v>0</v>
      </c>
      <c r="X2219" s="1">
        <f t="shared" ref="X2219" si="12863">N2219*S2216+P2219*S2219-O2219*T2216-Q2219*T2219</f>
        <v>0</v>
      </c>
      <c r="Y2219" s="9">
        <f t="shared" ref="Y2219" si="12864">(N2219*T2216+O2219*S2216+P2219*T2219+Q2219*S2219)</f>
        <v>26.784709387968277</v>
      </c>
      <c r="Z2219" s="2">
        <f t="shared" ref="Z2219" si="12865">N2219*U2216+P2219*U2219-O2219*V2216-Q2219*V2219</f>
        <v>3.024921705364445</v>
      </c>
      <c r="AA2219" s="8">
        <f t="shared" ref="AA2219" si="12866">(N2219*V2216+O2219*U2216+P2219*V2219+Q2219*U2219)</f>
        <v>0</v>
      </c>
      <c r="AB2219" s="22"/>
      <c r="AC2219" s="1">
        <v>0</v>
      </c>
      <c r="AD2219" s="9">
        <v>0</v>
      </c>
      <c r="AE2219" s="2">
        <v>1</v>
      </c>
      <c r="AF2219" s="8">
        <v>0</v>
      </c>
      <c r="AH2219" s="1">
        <f t="shared" ref="AH2219" si="12867">X2219*AC2216+Z2219*AC2219-Y2219*AD2216-AA2219*AD2219</f>
        <v>0</v>
      </c>
      <c r="AI2219" s="9">
        <f t="shared" ref="AI2219" si="12868">(X2219*AD2216+Y2219*AC2216+Z2219*AD2219+AA2219*AC2219)</f>
        <v>26.784709387968277</v>
      </c>
      <c r="AJ2219" s="2">
        <f t="shared" ref="AJ2219" si="12869">X2219*AE2216+Z2219*AE2219-Y2219*AF2216-AA2219*AF2219</f>
        <v>-134.64244727529646</v>
      </c>
      <c r="AK2219" s="8">
        <f t="shared" ref="AK2219" si="12870">(X2219*AF2216+Y2219*AE2216+Z2219*AF2219+AA2219*AE2219)</f>
        <v>0</v>
      </c>
      <c r="AM2219" s="20">
        <f t="shared" ref="AM2219" si="12871">1/$AN$9</f>
        <v>1</v>
      </c>
      <c r="AN2219" s="27">
        <v>0</v>
      </c>
      <c r="AO2219" s="21">
        <v>1</v>
      </c>
      <c r="AP2219" s="26">
        <v>0</v>
      </c>
      <c r="AR2219" s="1">
        <f t="shared" ref="AR2219" si="12872">AH2219*AM2216+AJ2219*AM2219-AI2219*AN2216-AK2219*AN2219</f>
        <v>-134.64244727529646</v>
      </c>
      <c r="AS2219" s="9">
        <f t="shared" ref="AS2219" si="12873">(AH2219*AN2216+AI2219*AM2216+AJ2219*AN2219+AK2219*AM2219)</f>
        <v>26.784709387968277</v>
      </c>
      <c r="AT2219" s="2">
        <f t="shared" ref="AT2219" si="12874">AH2219*AO2216+AJ2219*AO2219-AI2219*AP2216-AK2219*AP2219</f>
        <v>-134.64244727529646</v>
      </c>
      <c r="AU2219" s="8">
        <f t="shared" ref="AU2219" si="12875">(AH2219*AP2216+AI2219*AO2216+AJ2219*AP2219+AK2219*AO2219)</f>
        <v>0</v>
      </c>
      <c r="AW2219" s="49">
        <f t="shared" ref="AW2219" si="12876">(180/PI())*ATAN(-1*(AS2216/AR2216))</f>
        <v>-78.764193934840918</v>
      </c>
      <c r="AY2219" s="140">
        <f t="shared" ref="AY2219" si="12877">20*LOG(((1-(10^(AW2216/20)^2)*(1-((1-AY2216)/(1+AY2216))^2))^0.5))</f>
        <v>-4.9080947528645715E-4</v>
      </c>
      <c r="AZ2219" s="13"/>
      <c r="BA2219" s="36"/>
      <c r="BB2219" s="36"/>
      <c r="BC2219" s="36"/>
      <c r="BD2219" s="36"/>
    </row>
    <row r="2220" spans="2:56" ht="18.600000000000001" customHeight="1">
      <c r="AY2220" s="37"/>
    </row>
    <row r="2221" spans="2:56" ht="18.600000000000001" customHeight="1" thickBot="1">
      <c r="D2221" s="22" t="s">
        <v>60</v>
      </c>
      <c r="E2221" s="22"/>
      <c r="F2221" s="22"/>
      <c r="G2221" s="22"/>
      <c r="H2221" s="22"/>
      <c r="I2221" s="22" t="s">
        <v>61</v>
      </c>
      <c r="J2221" s="22"/>
      <c r="K2221" s="22"/>
      <c r="L2221" s="22"/>
      <c r="M2221" s="23"/>
      <c r="N2221" s="23"/>
      <c r="O2221" s="28" t="s">
        <v>62</v>
      </c>
      <c r="P2221" s="23"/>
      <c r="Q2221" s="23"/>
      <c r="R2221" s="23"/>
      <c r="S2221" s="22"/>
      <c r="T2221" s="22" t="s">
        <v>63</v>
      </c>
      <c r="U2221" s="23"/>
      <c r="V2221" s="23"/>
      <c r="W2221" s="23"/>
      <c r="X2221" s="23"/>
      <c r="Y2221" s="28" t="s">
        <v>64</v>
      </c>
      <c r="Z2221" s="23"/>
      <c r="AA2221" s="23"/>
      <c r="AB2221" s="23"/>
      <c r="AC2221" s="28" t="s">
        <v>65</v>
      </c>
      <c r="AD2221" s="22"/>
      <c r="AE2221" s="22"/>
      <c r="AF2221" s="22"/>
      <c r="AG2221" s="22"/>
      <c r="AH2221" s="23"/>
      <c r="AI2221" s="28" t="s">
        <v>66</v>
      </c>
      <c r="AJ2221" s="23"/>
      <c r="AK2221" s="23"/>
      <c r="AL2221" s="22"/>
      <c r="AM2221" s="28" t="s">
        <v>67</v>
      </c>
      <c r="AN2221" s="22"/>
      <c r="AO2221" s="23"/>
      <c r="AP2221" s="23"/>
      <c r="AQ2221" s="23"/>
      <c r="AR2221" s="23"/>
      <c r="AS2221" s="28" t="s">
        <v>68</v>
      </c>
      <c r="AT2221" s="23"/>
      <c r="AU2221" s="23"/>
    </row>
    <row r="2222" spans="2:56" ht="18.600000000000001" customHeight="1" thickBot="1">
      <c r="B2222" s="11"/>
      <c r="D2222" s="212" t="s">
        <v>69</v>
      </c>
      <c r="E2222" s="213"/>
      <c r="F2222" s="214" t="s">
        <v>70</v>
      </c>
      <c r="G2222" s="215"/>
      <c r="H2222" s="207"/>
      <c r="I2222" s="212" t="s">
        <v>71</v>
      </c>
      <c r="J2222" s="213"/>
      <c r="K2222" s="214" t="s">
        <v>72</v>
      </c>
      <c r="L2222" s="215"/>
      <c r="M2222" s="23"/>
      <c r="N2222" s="208" t="s">
        <v>73</v>
      </c>
      <c r="O2222" s="209"/>
      <c r="P2222" s="210" t="s">
        <v>74</v>
      </c>
      <c r="Q2222" s="211"/>
      <c r="R2222" s="23"/>
      <c r="S2222" s="212" t="s">
        <v>75</v>
      </c>
      <c r="T2222" s="213"/>
      <c r="U2222" s="214" t="s">
        <v>76</v>
      </c>
      <c r="V2222" s="215"/>
      <c r="W2222" s="22"/>
      <c r="X2222" s="208" t="s">
        <v>77</v>
      </c>
      <c r="Y2222" s="209"/>
      <c r="Z2222" s="210" t="s">
        <v>78</v>
      </c>
      <c r="AA2222" s="211"/>
      <c r="AB2222" s="22"/>
      <c r="AC2222" s="212" t="s">
        <v>79</v>
      </c>
      <c r="AD2222" s="213"/>
      <c r="AE2222" s="214" t="s">
        <v>80</v>
      </c>
      <c r="AF2222" s="215"/>
      <c r="AG2222" s="22"/>
      <c r="AH2222" s="208" t="s">
        <v>81</v>
      </c>
      <c r="AI2222" s="209"/>
      <c r="AJ2222" s="210" t="s">
        <v>82</v>
      </c>
      <c r="AK2222" s="211"/>
      <c r="AL2222" s="22"/>
      <c r="AM2222" s="212" t="s">
        <v>83</v>
      </c>
      <c r="AN2222" s="213"/>
      <c r="AO2222" s="214" t="s">
        <v>84</v>
      </c>
      <c r="AP2222" s="215"/>
      <c r="AQ2222" s="23"/>
      <c r="AR2222" s="208" t="s">
        <v>85</v>
      </c>
      <c r="AS2222" s="209"/>
      <c r="AT2222" s="210" t="s">
        <v>86</v>
      </c>
      <c r="AU2222" s="211"/>
      <c r="AW2222" s="29" t="s">
        <v>4</v>
      </c>
      <c r="AY2222" s="136" t="s">
        <v>46</v>
      </c>
      <c r="AZ2222" s="13"/>
      <c r="BA2222" s="36"/>
      <c r="BB2222" s="36"/>
      <c r="BC2222" s="36"/>
      <c r="BD2222" s="36"/>
    </row>
    <row r="2223" spans="2:56" ht="18.600000000000001" customHeight="1" thickTop="1" thickBot="1">
      <c r="B2223" s="40">
        <v>6.36</v>
      </c>
      <c r="D2223" s="1">
        <v>1</v>
      </c>
      <c r="E2223" s="7">
        <v>0</v>
      </c>
      <c r="F2223" s="2">
        <v>0</v>
      </c>
      <c r="G2223" s="8">
        <v>0</v>
      </c>
      <c r="I2223" s="1">
        <v>1</v>
      </c>
      <c r="J2223" s="9">
        <v>0</v>
      </c>
      <c r="K2223" s="2">
        <v>0</v>
      </c>
      <c r="L2223" s="9">
        <f t="shared" ref="L2223" si="12878">IF(0=(1-$J$9*$K$9*$B2223^2),10^14,$B2223*$K$9/(1-$J$9*$K$9*$B2223^2))</f>
        <v>-0.56148632341956373</v>
      </c>
      <c r="N2223" s="1">
        <f t="shared" ref="N2223" si="12879">D2223*I2223+F2223*I2226-E2223*J2223-G2223*J2226</f>
        <v>1</v>
      </c>
      <c r="O2223" s="9">
        <f t="shared" ref="O2223" si="12880">(D2223*J2223+E2223*I2223+F2223*J2226+G2223*I2226)</f>
        <v>0</v>
      </c>
      <c r="P2223" s="2">
        <f t="shared" ref="P2223" si="12881">D2223*K2223+F2223*K2226-E2223*L2223-G2223*L2226</f>
        <v>0</v>
      </c>
      <c r="Q2223" s="8">
        <f t="shared" ref="Q2223" si="12882">(D2223*L2223+E2223*K2223+F2223*L2226+G2223*K2226)</f>
        <v>-0.56148632341956373</v>
      </c>
      <c r="S2223" s="1">
        <v>1</v>
      </c>
      <c r="T2223" s="7">
        <v>0</v>
      </c>
      <c r="U2223" s="2">
        <v>0</v>
      </c>
      <c r="V2223" s="8">
        <v>0</v>
      </c>
      <c r="X2223" s="1">
        <f t="shared" ref="X2223" si="12883">N2223*S2223+P2223*S2226-O2223*T2223-Q2223*T2226</f>
        <v>5.3184387028655618</v>
      </c>
      <c r="Y2223" s="9">
        <f t="shared" ref="Y2223" si="12884">(N2223*T2223+O2223*S2223+P2223*T2226+Q2223*S2226)</f>
        <v>0</v>
      </c>
      <c r="Z2223" s="2">
        <f t="shared" ref="Z2223" si="12885">N2223*U2223+P2223*U2226-O2223*V2223-Q2223*V2226</f>
        <v>0</v>
      </c>
      <c r="AA2223" s="8">
        <f t="shared" ref="AA2223" si="12886">(N2223*V2223+O2223*U2223+P2223*V2226+Q2223*U2226)</f>
        <v>-0.56148632341956373</v>
      </c>
      <c r="AB2223" s="22"/>
      <c r="AC2223" s="1">
        <v>1</v>
      </c>
      <c r="AD2223" s="9">
        <v>0</v>
      </c>
      <c r="AE2223" s="2">
        <v>0</v>
      </c>
      <c r="AF2223" s="9">
        <f t="shared" ref="AF2223" si="12887">$B2223*$AE$9</f>
        <v>5.1559884</v>
      </c>
      <c r="AH2223" s="1">
        <f t="shared" ref="AH2223" si="12888">X2223*AC2223+Z2223*AC2226-Y2223*AD2223-AA2223*AD2226</f>
        <v>5.3184387028655618</v>
      </c>
      <c r="AI2223" s="9">
        <f t="shared" ref="AI2223" si="12889">(X2223*AD2223+Y2223*AC2223+Z2223*AD2226+AA2223*AC2226)</f>
        <v>0</v>
      </c>
      <c r="AJ2223" s="2">
        <f t="shared" ref="AJ2223" si="12890">X2223*AE2223+Z2223*AE2226-Y2223*AF2223-AA2223*AF2226</f>
        <v>0</v>
      </c>
      <c r="AK2223" s="8">
        <f t="shared" ref="AK2223" si="12891">(X2223*AF2223+Y2223*AE2223+Z2223*AF2226+AA2223*AE2226)</f>
        <v>26.860321934666317</v>
      </c>
      <c r="AM2223" s="18">
        <v>1</v>
      </c>
      <c r="AN2223" s="25">
        <v>0</v>
      </c>
      <c r="AO2223" s="14">
        <v>0</v>
      </c>
      <c r="AP2223" s="24">
        <v>0</v>
      </c>
      <c r="AR2223" s="1">
        <f t="shared" ref="AR2223" si="12892">AH2223*AM2223+AJ2223*AM2226-AI2223*AN2223-AK2223*AN2226</f>
        <v>5.3184387028655618</v>
      </c>
      <c r="AS2223" s="9">
        <f t="shared" ref="AS2223" si="12893">(AH2223*AN2223+AI2223*AM2223+AJ2223*AN2226+AK2223*AM2226)</f>
        <v>26.860321934666317</v>
      </c>
      <c r="AT2223" s="2">
        <f t="shared" ref="AT2223" si="12894">AH2223*AO2223+AJ2223*AO2226-AI2223*AP2223-AK2223*AP2226</f>
        <v>0</v>
      </c>
      <c r="AU2223" s="8">
        <f t="shared" ref="AU2223" si="12895">(AH2223*AP2223+AI2223*AO2223+AJ2223*AP2226+AK2223*AO2226)</f>
        <v>26.860321934666317</v>
      </c>
      <c r="AW2223" s="30">
        <f t="shared" ref="AW2223" si="12896">20*LOG(((1+$AN$9)/$AN$9)/((AR2223+AR2226)^2+(AS2223+AS2226)^2)^0.5)</f>
        <v>-36.951440159755904</v>
      </c>
      <c r="AY2223" s="137">
        <f t="shared" ref="AY2223" si="12897">((AR2223^2+AS2223^2)^0.5)/((AR2226^2+AS2226^2)^0.5)</f>
        <v>0.1982688466242197</v>
      </c>
      <c r="AZ2223" s="13"/>
      <c r="BA2223" s="36"/>
      <c r="BB2223" s="36"/>
      <c r="BC2223" s="36"/>
      <c r="BD2223" s="36"/>
    </row>
    <row r="2224" spans="2:56" ht="18.600000000000001" customHeight="1" thickBot="1">
      <c r="D2224" s="3"/>
      <c r="G2224" s="4"/>
      <c r="I2224" s="3"/>
      <c r="L2224" s="4"/>
      <c r="N2224" s="3"/>
      <c r="Q2224" s="4"/>
      <c r="S2224" s="3"/>
      <c r="V2224" s="4"/>
      <c r="X2224" s="3"/>
      <c r="AA2224" s="4"/>
      <c r="AC2224" s="3"/>
      <c r="AF2224" s="4"/>
      <c r="AH2224" s="3"/>
      <c r="AK2224" s="4"/>
      <c r="AM2224" s="18"/>
      <c r="AN2224" s="14"/>
      <c r="AO2224" s="14"/>
      <c r="AP2224" s="19"/>
      <c r="AR2224" s="3"/>
      <c r="AU2224" s="4"/>
      <c r="AY2224" s="138"/>
      <c r="AZ2224" s="13"/>
      <c r="BA2224" s="36"/>
      <c r="BB2224" s="36"/>
      <c r="BC2224" s="36"/>
      <c r="BD2224" s="36"/>
    </row>
    <row r="2225" spans="2:56" ht="18.600000000000001" customHeight="1" thickBot="1">
      <c r="D2225" s="216" t="s">
        <v>87</v>
      </c>
      <c r="E2225" s="217"/>
      <c r="F2225" s="218" t="s">
        <v>88</v>
      </c>
      <c r="G2225" s="219"/>
      <c r="H2225" s="207"/>
      <c r="I2225" s="216" t="s">
        <v>89</v>
      </c>
      <c r="J2225" s="217"/>
      <c r="K2225" s="218" t="s">
        <v>90</v>
      </c>
      <c r="L2225" s="219"/>
      <c r="N2225" s="208" t="s">
        <v>7</v>
      </c>
      <c r="O2225" s="209"/>
      <c r="P2225" s="210" t="s">
        <v>8</v>
      </c>
      <c r="Q2225" s="211"/>
      <c r="S2225" s="216" t="s">
        <v>91</v>
      </c>
      <c r="T2225" s="217"/>
      <c r="U2225" s="218" t="s">
        <v>92</v>
      </c>
      <c r="V2225" s="219"/>
      <c r="W2225" s="22"/>
      <c r="X2225" s="208" t="s">
        <v>93</v>
      </c>
      <c r="Y2225" s="209"/>
      <c r="Z2225" s="210" t="s">
        <v>94</v>
      </c>
      <c r="AA2225" s="211"/>
      <c r="AB2225" s="22"/>
      <c r="AC2225" s="216" t="s">
        <v>3</v>
      </c>
      <c r="AD2225" s="217"/>
      <c r="AE2225" s="218" t="s">
        <v>2</v>
      </c>
      <c r="AF2225" s="219"/>
      <c r="AG2225" s="22"/>
      <c r="AH2225" s="208" t="s">
        <v>95</v>
      </c>
      <c r="AI2225" s="209"/>
      <c r="AJ2225" s="210" t="s">
        <v>96</v>
      </c>
      <c r="AK2225" s="211"/>
      <c r="AL2225" s="22"/>
      <c r="AM2225" s="216" t="s">
        <v>97</v>
      </c>
      <c r="AN2225" s="217"/>
      <c r="AO2225" s="218" t="s">
        <v>98</v>
      </c>
      <c r="AP2225" s="219"/>
      <c r="AR2225" s="208" t="s">
        <v>99</v>
      </c>
      <c r="AS2225" s="209"/>
      <c r="AT2225" s="210" t="s">
        <v>100</v>
      </c>
      <c r="AU2225" s="211"/>
      <c r="AW2225" s="48" t="s">
        <v>10</v>
      </c>
      <c r="AY2225" s="139" t="s">
        <v>47</v>
      </c>
      <c r="AZ2225" s="13"/>
      <c r="BA2225" s="36"/>
      <c r="BB2225" s="36"/>
      <c r="BC2225" s="36"/>
      <c r="BD2225" s="36"/>
    </row>
    <row r="2226" spans="2:56" ht="18.600000000000001" customHeight="1" thickTop="1" thickBot="1">
      <c r="D2226" s="1">
        <v>0</v>
      </c>
      <c r="E2226" s="8">
        <f t="shared" ref="E2226" si="12898">$E$9*$B2223</f>
        <v>3.6042756000000007</v>
      </c>
      <c r="F2226" s="2">
        <v>1</v>
      </c>
      <c r="G2226" s="8">
        <v>0</v>
      </c>
      <c r="I2226" s="1">
        <v>0</v>
      </c>
      <c r="J2226" s="9">
        <v>0</v>
      </c>
      <c r="K2226" s="2">
        <v>1</v>
      </c>
      <c r="L2226" s="8">
        <v>0</v>
      </c>
      <c r="N2226" s="1">
        <f t="shared" ref="N2226" si="12899">D2226*I2223+F2226*I2226-E2226*J2223-G2226*J2226</f>
        <v>0</v>
      </c>
      <c r="O2226" s="9">
        <f t="shared" ref="O2226" si="12900">(D2226*J2223+E2226*I2223+F2226*J2226+G2226*I2226)</f>
        <v>3.6042756000000007</v>
      </c>
      <c r="P2226" s="2">
        <f t="shared" ref="P2226" si="12901">D2226*K2223+F2226*K2226-E2226*L2223-G2226*L2226</f>
        <v>3.0237514552348426</v>
      </c>
      <c r="Q2226" s="8">
        <f t="shared" ref="Q2226" si="12902">(D2226*L2223+E2226*K2223+F2226*L2226+G2226*K2226)</f>
        <v>0</v>
      </c>
      <c r="S2226" s="1">
        <v>0</v>
      </c>
      <c r="T2226" s="8">
        <f t="shared" ref="T2226" si="12903">$T$9*$B2223</f>
        <v>7.6910844000000003</v>
      </c>
      <c r="U2226" s="2">
        <v>1</v>
      </c>
      <c r="V2226" s="8">
        <v>0</v>
      </c>
      <c r="X2226" s="1">
        <f t="shared" ref="X2226" si="12904">N2226*S2223+P2226*S2226-O2226*T2223-Q2226*T2226</f>
        <v>0</v>
      </c>
      <c r="Y2226" s="9">
        <f t="shared" ref="Y2226" si="12905">(N2226*T2223+O2226*S2223+P2226*T2226+Q2226*S2226)</f>
        <v>26.860203246833997</v>
      </c>
      <c r="Z2226" s="2">
        <f t="shared" ref="Z2226" si="12906">N2226*U2223+P2226*U2226-O2226*V2223-Q2226*V2226</f>
        <v>3.0237514552348426</v>
      </c>
      <c r="AA2226" s="8">
        <f t="shared" ref="AA2226" si="12907">(N2226*V2223+O2226*U2223+P2226*V2226+Q2226*U2226)</f>
        <v>0</v>
      </c>
      <c r="AB2226" s="22"/>
      <c r="AC2226" s="1">
        <v>0</v>
      </c>
      <c r="AD2226" s="9">
        <v>0</v>
      </c>
      <c r="AE2226" s="2">
        <v>1</v>
      </c>
      <c r="AF2226" s="8">
        <v>0</v>
      </c>
      <c r="AH2226" s="1">
        <f t="shared" ref="AH2226" si="12908">X2226*AC2223+Z2226*AC2226-Y2226*AD2223-AA2226*AD2226</f>
        <v>0</v>
      </c>
      <c r="AI2226" s="9">
        <f t="shared" ref="AI2226" si="12909">(X2226*AD2223+Y2226*AC2223+Z2226*AD2226+AA2226*AC2226)</f>
        <v>26.860203246833997</v>
      </c>
      <c r="AJ2226" s="2">
        <f t="shared" ref="AJ2226" si="12910">X2226*AE2223+Z2226*AE2226-Y2226*AF2223-AA2226*AF2226</f>
        <v>-135.46714490708359</v>
      </c>
      <c r="AK2226" s="8">
        <f t="shared" ref="AK2226" si="12911">(X2226*AF2223+Y2226*AE2223+Z2226*AF2226+AA2226*AE2226)</f>
        <v>0</v>
      </c>
      <c r="AM2226" s="20">
        <f t="shared" ref="AM2226" si="12912">1/$AN$9</f>
        <v>1</v>
      </c>
      <c r="AN2226" s="27">
        <v>0</v>
      </c>
      <c r="AO2226" s="21">
        <v>1</v>
      </c>
      <c r="AP2226" s="26">
        <v>0</v>
      </c>
      <c r="AR2226" s="1">
        <f t="shared" ref="AR2226" si="12913">AH2226*AM2223+AJ2226*AM2226-AI2226*AN2223-AK2226*AN2226</f>
        <v>-135.46714490708359</v>
      </c>
      <c r="AS2226" s="9">
        <f t="shared" ref="AS2226" si="12914">(AH2226*AN2223+AI2226*AM2223+AJ2226*AN2226+AK2226*AM2226)</f>
        <v>26.860203246833997</v>
      </c>
      <c r="AT2226" s="2">
        <f t="shared" ref="AT2226" si="12915">AH2226*AO2223+AJ2226*AO2226-AI2226*AP2223-AK2226*AP2226</f>
        <v>-135.46714490708359</v>
      </c>
      <c r="AU2226" s="8">
        <f t="shared" ref="AU2226" si="12916">(AH2226*AP2223+AI2226*AO2223+AJ2226*AP2226+AK2226*AO2226)</f>
        <v>0</v>
      </c>
      <c r="AW2226" s="49">
        <f t="shared" ref="AW2226" si="12917">(180/PI())*ATAN(-1*(AS2223/AR2223))</f>
        <v>-78.800099059028668</v>
      </c>
      <c r="AY2226" s="140">
        <f t="shared" ref="AY2226" si="12918">20*LOG(((1-(10^(AW2223/20)^2)*(1-((1-AY2223)/(1+AY2223))^2))^0.5))</f>
        <v>-4.8402793965338477E-4</v>
      </c>
      <c r="AZ2226" s="13"/>
      <c r="BA2226" s="36"/>
      <c r="BB2226" s="36"/>
      <c r="BC2226" s="36"/>
      <c r="BD2226" s="36"/>
    </row>
    <row r="2227" spans="2:56" ht="18.600000000000001" customHeight="1">
      <c r="AY2227" s="37"/>
    </row>
    <row r="2228" spans="2:56" ht="18.600000000000001" customHeight="1" thickBot="1">
      <c r="D2228" s="22" t="s">
        <v>60</v>
      </c>
      <c r="E2228" s="22"/>
      <c r="F2228" s="22"/>
      <c r="G2228" s="22"/>
      <c r="H2228" s="22"/>
      <c r="I2228" s="22" t="s">
        <v>61</v>
      </c>
      <c r="J2228" s="22"/>
      <c r="K2228" s="22"/>
      <c r="L2228" s="22"/>
      <c r="M2228" s="23"/>
      <c r="N2228" s="23"/>
      <c r="O2228" s="28" t="s">
        <v>62</v>
      </c>
      <c r="P2228" s="23"/>
      <c r="Q2228" s="23"/>
      <c r="R2228" s="23"/>
      <c r="S2228" s="22"/>
      <c r="T2228" s="22" t="s">
        <v>63</v>
      </c>
      <c r="U2228" s="23"/>
      <c r="V2228" s="23"/>
      <c r="W2228" s="23"/>
      <c r="X2228" s="23"/>
      <c r="Y2228" s="28" t="s">
        <v>64</v>
      </c>
      <c r="Z2228" s="23"/>
      <c r="AA2228" s="23"/>
      <c r="AB2228" s="23"/>
      <c r="AC2228" s="28" t="s">
        <v>65</v>
      </c>
      <c r="AD2228" s="22"/>
      <c r="AE2228" s="22"/>
      <c r="AF2228" s="22"/>
      <c r="AG2228" s="22"/>
      <c r="AH2228" s="23"/>
      <c r="AI2228" s="28" t="s">
        <v>66</v>
      </c>
      <c r="AJ2228" s="23"/>
      <c r="AK2228" s="23"/>
      <c r="AL2228" s="22"/>
      <c r="AM2228" s="28" t="s">
        <v>67</v>
      </c>
      <c r="AN2228" s="22"/>
      <c r="AO2228" s="23"/>
      <c r="AP2228" s="23"/>
      <c r="AQ2228" s="23"/>
      <c r="AR2228" s="23"/>
      <c r="AS2228" s="28" t="s">
        <v>68</v>
      </c>
      <c r="AT2228" s="23"/>
      <c r="AU2228" s="23"/>
    </row>
    <row r="2229" spans="2:56" ht="18.600000000000001" customHeight="1" thickBot="1">
      <c r="B2229" s="11"/>
      <c r="D2229" s="212" t="s">
        <v>69</v>
      </c>
      <c r="E2229" s="213"/>
      <c r="F2229" s="214" t="s">
        <v>70</v>
      </c>
      <c r="G2229" s="215"/>
      <c r="H2229" s="207"/>
      <c r="I2229" s="212" t="s">
        <v>71</v>
      </c>
      <c r="J2229" s="213"/>
      <c r="K2229" s="214" t="s">
        <v>72</v>
      </c>
      <c r="L2229" s="215"/>
      <c r="M2229" s="23"/>
      <c r="N2229" s="208" t="s">
        <v>73</v>
      </c>
      <c r="O2229" s="209"/>
      <c r="P2229" s="210" t="s">
        <v>74</v>
      </c>
      <c r="Q2229" s="211"/>
      <c r="R2229" s="23"/>
      <c r="S2229" s="212" t="s">
        <v>75</v>
      </c>
      <c r="T2229" s="213"/>
      <c r="U2229" s="214" t="s">
        <v>76</v>
      </c>
      <c r="V2229" s="215"/>
      <c r="W2229" s="22"/>
      <c r="X2229" s="208" t="s">
        <v>77</v>
      </c>
      <c r="Y2229" s="209"/>
      <c r="Z2229" s="210" t="s">
        <v>78</v>
      </c>
      <c r="AA2229" s="211"/>
      <c r="AB2229" s="22"/>
      <c r="AC2229" s="212" t="s">
        <v>79</v>
      </c>
      <c r="AD2229" s="213"/>
      <c r="AE2229" s="214" t="s">
        <v>80</v>
      </c>
      <c r="AF2229" s="215"/>
      <c r="AG2229" s="22"/>
      <c r="AH2229" s="208" t="s">
        <v>81</v>
      </c>
      <c r="AI2229" s="209"/>
      <c r="AJ2229" s="210" t="s">
        <v>82</v>
      </c>
      <c r="AK2229" s="211"/>
      <c r="AL2229" s="22"/>
      <c r="AM2229" s="212" t="s">
        <v>83</v>
      </c>
      <c r="AN2229" s="213"/>
      <c r="AO2229" s="214" t="s">
        <v>84</v>
      </c>
      <c r="AP2229" s="215"/>
      <c r="AQ2229" s="23"/>
      <c r="AR2229" s="208" t="s">
        <v>85</v>
      </c>
      <c r="AS2229" s="209"/>
      <c r="AT2229" s="210" t="s">
        <v>86</v>
      </c>
      <c r="AU2229" s="211"/>
      <c r="AW2229" s="29" t="s">
        <v>4</v>
      </c>
      <c r="AY2229" s="136" t="s">
        <v>46</v>
      </c>
      <c r="AZ2229" s="13"/>
      <c r="BA2229" s="36"/>
      <c r="BB2229" s="36"/>
      <c r="BC2229" s="36"/>
      <c r="BD2229" s="36"/>
    </row>
    <row r="2230" spans="2:56" ht="18.600000000000001" customHeight="1" thickTop="1" thickBot="1">
      <c r="B2230" s="40">
        <v>6.38</v>
      </c>
      <c r="D2230" s="1">
        <v>1</v>
      </c>
      <c r="E2230" s="7">
        <v>0</v>
      </c>
      <c r="F2230" s="2">
        <v>0</v>
      </c>
      <c r="G2230" s="8">
        <v>0</v>
      </c>
      <c r="I2230" s="1">
        <v>1</v>
      </c>
      <c r="J2230" s="9">
        <v>0</v>
      </c>
      <c r="K2230" s="2">
        <v>0</v>
      </c>
      <c r="L2230" s="9">
        <f t="shared" ref="L2230" si="12919">IF(0=(1-$J$9*$K$9*$B2230^2),10^14,$B2230*$K$9/(1-$J$9*$K$9*$B2230^2))</f>
        <v>-0.55940591991128097</v>
      </c>
      <c r="N2230" s="1">
        <f t="shared" ref="N2230" si="12920">D2230*I2230+F2230*I2233-E2230*J2230-G2230*J2233</f>
        <v>1</v>
      </c>
      <c r="O2230" s="9">
        <f t="shared" ref="O2230" si="12921">(D2230*J2230+E2230*I2230+F2230*J2233+G2230*I2233)</f>
        <v>0</v>
      </c>
      <c r="P2230" s="2">
        <f t="shared" ref="P2230" si="12922">D2230*K2230+F2230*K2233-E2230*L2230-G2230*L2233</f>
        <v>0</v>
      </c>
      <c r="Q2230" s="8">
        <f t="shared" ref="Q2230" si="12923">(D2230*L2230+E2230*K2230+F2230*L2233+G2230*K2233)</f>
        <v>-0.55940591991128097</v>
      </c>
      <c r="S2230" s="1">
        <v>1</v>
      </c>
      <c r="T2230" s="7">
        <v>0</v>
      </c>
      <c r="U2230" s="2">
        <v>0</v>
      </c>
      <c r="V2230" s="8">
        <v>0</v>
      </c>
      <c r="X2230" s="1">
        <f t="shared" ref="X2230" si="12924">N2230*S2230+P2230*S2233-O2230*T2230-Q2230*T2233</f>
        <v>5.3159678235950931</v>
      </c>
      <c r="Y2230" s="9">
        <f t="shared" ref="Y2230" si="12925">(N2230*T2230+O2230*S2230+P2230*T2233+Q2230*S2233)</f>
        <v>0</v>
      </c>
      <c r="Z2230" s="2">
        <f t="shared" ref="Z2230" si="12926">N2230*U2230+P2230*U2233-O2230*V2230-Q2230*V2233</f>
        <v>0</v>
      </c>
      <c r="AA2230" s="8">
        <f t="shared" ref="AA2230" si="12927">(N2230*V2230+O2230*U2230+P2230*V2233+Q2230*U2233)</f>
        <v>-0.55940591991128097</v>
      </c>
      <c r="AB2230" s="22"/>
      <c r="AC2230" s="1">
        <v>1</v>
      </c>
      <c r="AD2230" s="9">
        <v>0</v>
      </c>
      <c r="AE2230" s="2">
        <v>0</v>
      </c>
      <c r="AF2230" s="9">
        <f t="shared" ref="AF2230" si="12928">$B2230*$AE$9</f>
        <v>5.1722022000000001</v>
      </c>
      <c r="AH2230" s="1">
        <f t="shared" ref="AH2230" si="12929">X2230*AC2230+Z2230*AC2233-Y2230*AD2230-AA2230*AD2233</f>
        <v>5.3159678235950931</v>
      </c>
      <c r="AI2230" s="9">
        <f t="shared" ref="AI2230" si="12930">(X2230*AD2230+Y2230*AC2230+Z2230*AD2233+AA2230*AC2233)</f>
        <v>0</v>
      </c>
      <c r="AJ2230" s="2">
        <f t="shared" ref="AJ2230" si="12931">X2230*AE2230+Z2230*AE2233-Y2230*AF2230-AA2230*AF2233</f>
        <v>0</v>
      </c>
      <c r="AK2230" s="8">
        <f t="shared" ref="AK2230" si="12932">(X2230*AF2230+Y2230*AE2230+Z2230*AF2233+AA2230*AE2233)</f>
        <v>26.935854552416473</v>
      </c>
      <c r="AM2230" s="18">
        <v>1</v>
      </c>
      <c r="AN2230" s="25">
        <v>0</v>
      </c>
      <c r="AO2230" s="14">
        <v>0</v>
      </c>
      <c r="AP2230" s="24">
        <v>0</v>
      </c>
      <c r="AR2230" s="1">
        <f t="shared" ref="AR2230" si="12933">AH2230*AM2230+AJ2230*AM2233-AI2230*AN2230-AK2230*AN2233</f>
        <v>5.3159678235950931</v>
      </c>
      <c r="AS2230" s="9">
        <f t="shared" ref="AS2230" si="12934">(AH2230*AN2230+AI2230*AM2230+AJ2230*AN2233+AK2230*AM2233)</f>
        <v>26.935854552416473</v>
      </c>
      <c r="AT2230" s="2">
        <f t="shared" ref="AT2230" si="12935">AH2230*AO2230+AJ2230*AO2233-AI2230*AP2230-AK2230*AP2233</f>
        <v>0</v>
      </c>
      <c r="AU2230" s="8">
        <f t="shared" ref="AU2230" si="12936">(AH2230*AP2230+AI2230*AO2230+AJ2230*AP2233+AK2230*AO2233)</f>
        <v>26.935854552416473</v>
      </c>
      <c r="AW2230" s="30">
        <f t="shared" ref="AW2230" si="12937">20*LOG(((1+$AN$9)/$AN$9)/((AR2230+AR2233)^2+(AS2230+AS2233)^2)^0.5)</f>
        <v>-37.002172022756604</v>
      </c>
      <c r="AY2230" s="137">
        <f t="shared" ref="AY2230" si="12938">((AR2230^2+AS2230^2)^0.5)/((AR2233^2+AS2233^2)^0.5)</f>
        <v>0.19761959928969697</v>
      </c>
      <c r="AZ2230" s="13"/>
      <c r="BA2230" s="36"/>
      <c r="BB2230" s="36"/>
      <c r="BC2230" s="36"/>
      <c r="BD2230" s="36"/>
    </row>
    <row r="2231" spans="2:56" ht="18.600000000000001" customHeight="1" thickBot="1">
      <c r="D2231" s="3"/>
      <c r="G2231" s="4"/>
      <c r="I2231" s="3"/>
      <c r="L2231" s="4"/>
      <c r="N2231" s="3"/>
      <c r="Q2231" s="4"/>
      <c r="S2231" s="3"/>
      <c r="V2231" s="4"/>
      <c r="X2231" s="3"/>
      <c r="AA2231" s="4"/>
      <c r="AC2231" s="3"/>
      <c r="AF2231" s="4"/>
      <c r="AH2231" s="3"/>
      <c r="AK2231" s="4"/>
      <c r="AM2231" s="18"/>
      <c r="AN2231" s="14"/>
      <c r="AO2231" s="14"/>
      <c r="AP2231" s="19"/>
      <c r="AR2231" s="3"/>
      <c r="AU2231" s="4"/>
      <c r="AY2231" s="138"/>
      <c r="AZ2231" s="13"/>
      <c r="BA2231" s="36"/>
      <c r="BB2231" s="36"/>
      <c r="BC2231" s="36"/>
      <c r="BD2231" s="36"/>
    </row>
    <row r="2232" spans="2:56" ht="18.600000000000001" customHeight="1" thickBot="1">
      <c r="D2232" s="216" t="s">
        <v>87</v>
      </c>
      <c r="E2232" s="217"/>
      <c r="F2232" s="218" t="s">
        <v>88</v>
      </c>
      <c r="G2232" s="219"/>
      <c r="H2232" s="207"/>
      <c r="I2232" s="216" t="s">
        <v>89</v>
      </c>
      <c r="J2232" s="217"/>
      <c r="K2232" s="218" t="s">
        <v>90</v>
      </c>
      <c r="L2232" s="219"/>
      <c r="N2232" s="208" t="s">
        <v>7</v>
      </c>
      <c r="O2232" s="209"/>
      <c r="P2232" s="210" t="s">
        <v>8</v>
      </c>
      <c r="Q2232" s="211"/>
      <c r="S2232" s="216" t="s">
        <v>91</v>
      </c>
      <c r="T2232" s="217"/>
      <c r="U2232" s="218" t="s">
        <v>92</v>
      </c>
      <c r="V2232" s="219"/>
      <c r="W2232" s="22"/>
      <c r="X2232" s="208" t="s">
        <v>93</v>
      </c>
      <c r="Y2232" s="209"/>
      <c r="Z2232" s="210" t="s">
        <v>94</v>
      </c>
      <c r="AA2232" s="211"/>
      <c r="AB2232" s="22"/>
      <c r="AC2232" s="216" t="s">
        <v>3</v>
      </c>
      <c r="AD2232" s="217"/>
      <c r="AE2232" s="218" t="s">
        <v>2</v>
      </c>
      <c r="AF2232" s="219"/>
      <c r="AG2232" s="22"/>
      <c r="AH2232" s="208" t="s">
        <v>95</v>
      </c>
      <c r="AI2232" s="209"/>
      <c r="AJ2232" s="210" t="s">
        <v>96</v>
      </c>
      <c r="AK2232" s="211"/>
      <c r="AL2232" s="22"/>
      <c r="AM2232" s="216" t="s">
        <v>97</v>
      </c>
      <c r="AN2232" s="217"/>
      <c r="AO2232" s="218" t="s">
        <v>98</v>
      </c>
      <c r="AP2232" s="219"/>
      <c r="AR2232" s="208" t="s">
        <v>99</v>
      </c>
      <c r="AS2232" s="209"/>
      <c r="AT2232" s="210" t="s">
        <v>100</v>
      </c>
      <c r="AU2232" s="211"/>
      <c r="AW2232" s="48" t="s">
        <v>10</v>
      </c>
      <c r="AY2232" s="139" t="s">
        <v>47</v>
      </c>
      <c r="AZ2232" s="13"/>
      <c r="BA2232" s="36"/>
      <c r="BB2232" s="36"/>
      <c r="BC2232" s="36"/>
      <c r="BD2232" s="36"/>
    </row>
    <row r="2233" spans="2:56" ht="18.600000000000001" customHeight="1" thickTop="1" thickBot="1">
      <c r="D2233" s="1">
        <v>0</v>
      </c>
      <c r="E2233" s="8">
        <f t="shared" ref="E2233" si="12939">$E$9*$B2230</f>
        <v>3.6156098000000001</v>
      </c>
      <c r="F2233" s="2">
        <v>1</v>
      </c>
      <c r="G2233" s="8">
        <v>0</v>
      </c>
      <c r="I2233" s="1">
        <v>0</v>
      </c>
      <c r="J2233" s="9">
        <v>0</v>
      </c>
      <c r="K2233" s="2">
        <v>1</v>
      </c>
      <c r="L2233" s="8">
        <v>0</v>
      </c>
      <c r="N2233" s="1">
        <f t="shared" ref="N2233" si="12940">D2233*I2230+F2233*I2233-E2233*J2230-G2233*J2233</f>
        <v>0</v>
      </c>
      <c r="O2233" s="9">
        <f t="shared" ref="O2233" si="12941">(D2233*J2230+E2233*I2230+F2233*J2233+G2233*I2233)</f>
        <v>3.6156098000000001</v>
      </c>
      <c r="P2233" s="2">
        <f t="shared" ref="P2233" si="12942">D2233*K2230+F2233*K2233-E2233*L2230-G2233*L2233</f>
        <v>3.0225935262092425</v>
      </c>
      <c r="Q2233" s="8">
        <f t="shared" ref="Q2233" si="12943">(D2233*L2230+E2233*K2230+F2233*L2233+G2233*K2233)</f>
        <v>0</v>
      </c>
      <c r="S2233" s="1">
        <v>0</v>
      </c>
      <c r="T2233" s="8">
        <f t="shared" ref="T2233" si="12944">$T$9*$B2230</f>
        <v>7.7152702</v>
      </c>
      <c r="U2233" s="2">
        <v>1</v>
      </c>
      <c r="V2233" s="8">
        <v>0</v>
      </c>
      <c r="X2233" s="1">
        <f t="shared" ref="X2233" si="12945">N2233*S2230+P2233*S2233-O2233*T2230-Q2233*T2233</f>
        <v>0</v>
      </c>
      <c r="Y2233" s="9">
        <f t="shared" ref="Y2233" si="12946">(N2233*T2230+O2233*S2230+P2233*T2233+Q2233*S2233)</f>
        <v>26.935735559475088</v>
      </c>
      <c r="Z2233" s="2">
        <f t="shared" ref="Z2233" si="12947">N2233*U2230+P2233*U2233-O2233*V2230-Q2233*V2233</f>
        <v>3.0225935262092425</v>
      </c>
      <c r="AA2233" s="8">
        <f t="shared" ref="AA2233" si="12948">(N2233*V2230+O2233*U2230+P2233*V2233+Q2233*U2233)</f>
        <v>0</v>
      </c>
      <c r="AB2233" s="22"/>
      <c r="AC2233" s="1">
        <v>0</v>
      </c>
      <c r="AD2233" s="9">
        <v>0</v>
      </c>
      <c r="AE2233" s="2">
        <v>1</v>
      </c>
      <c r="AF2233" s="8">
        <v>0</v>
      </c>
      <c r="AH2233" s="1">
        <f t="shared" ref="AH2233" si="12949">X2233*AC2230+Z2233*AC2233-Y2233*AD2230-AA2233*AD2233</f>
        <v>0</v>
      </c>
      <c r="AI2233" s="9">
        <f t="shared" ref="AI2233" si="12950">(X2233*AD2230+Y2233*AC2230+Z2233*AD2233+AA2233*AC2233)</f>
        <v>26.935735559475088</v>
      </c>
      <c r="AJ2233" s="2">
        <f t="shared" ref="AJ2233" si="12951">X2233*AE2230+Z2233*AE2233-Y2233*AF2230-AA2233*AF2233</f>
        <v>-136.29447719312603</v>
      </c>
      <c r="AK2233" s="8">
        <f t="shared" ref="AK2233" si="12952">(X2233*AF2230+Y2233*AE2230+Z2233*AF2233+AA2233*AE2233)</f>
        <v>0</v>
      </c>
      <c r="AM2233" s="20">
        <f t="shared" ref="AM2233" si="12953">1/$AN$9</f>
        <v>1</v>
      </c>
      <c r="AN2233" s="27">
        <v>0</v>
      </c>
      <c r="AO2233" s="21">
        <v>1</v>
      </c>
      <c r="AP2233" s="26">
        <v>0</v>
      </c>
      <c r="AR2233" s="1">
        <f t="shared" ref="AR2233" si="12954">AH2233*AM2230+AJ2233*AM2233-AI2233*AN2230-AK2233*AN2233</f>
        <v>-136.29447719312603</v>
      </c>
      <c r="AS2233" s="9">
        <f t="shared" ref="AS2233" si="12955">(AH2233*AN2230+AI2233*AM2230+AJ2233*AN2233+AK2233*AM2233)</f>
        <v>26.935735559475088</v>
      </c>
      <c r="AT2233" s="2">
        <f t="shared" ref="AT2233" si="12956">AH2233*AO2230+AJ2233*AO2233-AI2233*AP2230-AK2233*AP2233</f>
        <v>-136.29447719312603</v>
      </c>
      <c r="AU2233" s="8">
        <f t="shared" ref="AU2233" si="12957">(AH2233*AP2230+AI2233*AO2230+AJ2233*AP2233+AK2233*AO2233)</f>
        <v>0</v>
      </c>
      <c r="AW2233" s="49">
        <f t="shared" ref="AW2233" si="12958">(180/PI())*ATAN(-1*(AS2230/AR2230))</f>
        <v>-78.835773464105287</v>
      </c>
      <c r="AY2233" s="140">
        <f t="shared" ref="AY2233" si="12959">20*LOG(((1-(10^(AW2230/20)^2)*(1-((1-AY2230)/(1+AY2230))^2))^0.5))</f>
        <v>-4.7735688725719508E-4</v>
      </c>
      <c r="AZ2233" s="13"/>
      <c r="BA2233" s="36"/>
      <c r="BB2233" s="36"/>
      <c r="BC2233" s="36"/>
      <c r="BD2233" s="36"/>
    </row>
    <row r="2234" spans="2:56" ht="18.600000000000001" customHeight="1">
      <c r="AY2234" s="37"/>
    </row>
    <row r="2235" spans="2:56" ht="18.600000000000001" customHeight="1" thickBot="1">
      <c r="D2235" s="22" t="s">
        <v>60</v>
      </c>
      <c r="E2235" s="22"/>
      <c r="F2235" s="22"/>
      <c r="G2235" s="22"/>
      <c r="H2235" s="22"/>
      <c r="I2235" s="22" t="s">
        <v>61</v>
      </c>
      <c r="J2235" s="22"/>
      <c r="K2235" s="22"/>
      <c r="L2235" s="22"/>
      <c r="M2235" s="23"/>
      <c r="N2235" s="23"/>
      <c r="O2235" s="28" t="s">
        <v>62</v>
      </c>
      <c r="P2235" s="23"/>
      <c r="Q2235" s="23"/>
      <c r="R2235" s="23"/>
      <c r="S2235" s="22"/>
      <c r="T2235" s="22" t="s">
        <v>63</v>
      </c>
      <c r="U2235" s="23"/>
      <c r="V2235" s="23"/>
      <c r="W2235" s="23"/>
      <c r="X2235" s="23"/>
      <c r="Y2235" s="28" t="s">
        <v>64</v>
      </c>
      <c r="Z2235" s="23"/>
      <c r="AA2235" s="23"/>
      <c r="AB2235" s="23"/>
      <c r="AC2235" s="28" t="s">
        <v>65</v>
      </c>
      <c r="AD2235" s="22"/>
      <c r="AE2235" s="22"/>
      <c r="AF2235" s="22"/>
      <c r="AG2235" s="22"/>
      <c r="AH2235" s="23"/>
      <c r="AI2235" s="28" t="s">
        <v>66</v>
      </c>
      <c r="AJ2235" s="23"/>
      <c r="AK2235" s="23"/>
      <c r="AL2235" s="22"/>
      <c r="AM2235" s="28" t="s">
        <v>67</v>
      </c>
      <c r="AN2235" s="22"/>
      <c r="AO2235" s="23"/>
      <c r="AP2235" s="23"/>
      <c r="AQ2235" s="23"/>
      <c r="AR2235" s="23"/>
      <c r="AS2235" s="28" t="s">
        <v>68</v>
      </c>
      <c r="AT2235" s="23"/>
      <c r="AU2235" s="23"/>
    </row>
    <row r="2236" spans="2:56" ht="18.600000000000001" customHeight="1" thickBot="1">
      <c r="B2236" s="11"/>
      <c r="D2236" s="212" t="s">
        <v>69</v>
      </c>
      <c r="E2236" s="213"/>
      <c r="F2236" s="214" t="s">
        <v>70</v>
      </c>
      <c r="G2236" s="215"/>
      <c r="H2236" s="207"/>
      <c r="I2236" s="212" t="s">
        <v>71</v>
      </c>
      <c r="J2236" s="213"/>
      <c r="K2236" s="214" t="s">
        <v>72</v>
      </c>
      <c r="L2236" s="215"/>
      <c r="M2236" s="23"/>
      <c r="N2236" s="208" t="s">
        <v>73</v>
      </c>
      <c r="O2236" s="209"/>
      <c r="P2236" s="210" t="s">
        <v>74</v>
      </c>
      <c r="Q2236" s="211"/>
      <c r="R2236" s="23"/>
      <c r="S2236" s="212" t="s">
        <v>75</v>
      </c>
      <c r="T2236" s="213"/>
      <c r="U2236" s="214" t="s">
        <v>76</v>
      </c>
      <c r="V2236" s="215"/>
      <c r="W2236" s="22"/>
      <c r="X2236" s="208" t="s">
        <v>77</v>
      </c>
      <c r="Y2236" s="209"/>
      <c r="Z2236" s="210" t="s">
        <v>78</v>
      </c>
      <c r="AA2236" s="211"/>
      <c r="AB2236" s="22"/>
      <c r="AC2236" s="212" t="s">
        <v>79</v>
      </c>
      <c r="AD2236" s="213"/>
      <c r="AE2236" s="214" t="s">
        <v>80</v>
      </c>
      <c r="AF2236" s="215"/>
      <c r="AG2236" s="22"/>
      <c r="AH2236" s="208" t="s">
        <v>81</v>
      </c>
      <c r="AI2236" s="209"/>
      <c r="AJ2236" s="210" t="s">
        <v>82</v>
      </c>
      <c r="AK2236" s="211"/>
      <c r="AL2236" s="22"/>
      <c r="AM2236" s="212" t="s">
        <v>83</v>
      </c>
      <c r="AN2236" s="213"/>
      <c r="AO2236" s="214" t="s">
        <v>84</v>
      </c>
      <c r="AP2236" s="215"/>
      <c r="AQ2236" s="23"/>
      <c r="AR2236" s="208" t="s">
        <v>85</v>
      </c>
      <c r="AS2236" s="209"/>
      <c r="AT2236" s="210" t="s">
        <v>86</v>
      </c>
      <c r="AU2236" s="211"/>
      <c r="AW2236" s="29" t="s">
        <v>4</v>
      </c>
      <c r="AY2236" s="136" t="s">
        <v>46</v>
      </c>
      <c r="AZ2236" s="13"/>
      <c r="BA2236" s="36"/>
      <c r="BB2236" s="36"/>
      <c r="BC2236" s="36"/>
      <c r="BD2236" s="36"/>
    </row>
    <row r="2237" spans="2:56" ht="18.600000000000001" customHeight="1" thickTop="1" thickBot="1">
      <c r="B2237" s="40">
        <v>6.4</v>
      </c>
      <c r="D2237" s="1">
        <v>1</v>
      </c>
      <c r="E2237" s="7">
        <v>0</v>
      </c>
      <c r="F2237" s="2">
        <v>0</v>
      </c>
      <c r="G2237" s="8">
        <v>0</v>
      </c>
      <c r="I2237" s="1">
        <v>1</v>
      </c>
      <c r="J2237" s="9">
        <v>0</v>
      </c>
      <c r="K2237" s="2">
        <v>0</v>
      </c>
      <c r="L2237" s="9">
        <f t="shared" ref="L2237" si="12960">IF(0=(1-$J$9*$K$9*$B2237^2),10^14,$B2237*$K$9/(1-$J$9*$K$9*$B2237^2))</f>
        <v>-0.5573418673060313</v>
      </c>
      <c r="N2237" s="1">
        <f t="shared" ref="N2237" si="12961">D2237*I2237+F2237*I2240-E2237*J2237-G2237*J2240</f>
        <v>1</v>
      </c>
      <c r="O2237" s="9">
        <f t="shared" ref="O2237" si="12962">(D2237*J2237+E2237*I2237+F2237*J2240+G2237*I2240)</f>
        <v>0</v>
      </c>
      <c r="P2237" s="2">
        <f t="shared" ref="P2237" si="12963">D2237*K2237+F2237*K2240-E2237*L2237-G2237*L2240</f>
        <v>0</v>
      </c>
      <c r="Q2237" s="8">
        <f t="shared" ref="Q2237" si="12964">(D2237*L2237+E2237*K2237+F2237*L2240+G2237*K2240)</f>
        <v>-0.5573418673060313</v>
      </c>
      <c r="S2237" s="1">
        <v>1</v>
      </c>
      <c r="T2237" s="7">
        <v>0</v>
      </c>
      <c r="U2237" s="2">
        <v>0</v>
      </c>
      <c r="V2237" s="8">
        <v>0</v>
      </c>
      <c r="X2237" s="1">
        <f t="shared" ref="X2237" si="12965">N2237*S2237+P2237*S2240-O2237*T2237-Q2237*T2240</f>
        <v>5.3135228589728678</v>
      </c>
      <c r="Y2237" s="9">
        <f t="shared" ref="Y2237" si="12966">(N2237*T2237+O2237*S2237+P2237*T2240+Q2237*S2240)</f>
        <v>0</v>
      </c>
      <c r="Z2237" s="2">
        <f t="shared" ref="Z2237" si="12967">N2237*U2237+P2237*U2240-O2237*V2237-Q2237*V2240</f>
        <v>0</v>
      </c>
      <c r="AA2237" s="8">
        <f t="shared" ref="AA2237" si="12968">(N2237*V2237+O2237*U2237+P2237*V2240+Q2237*U2240)</f>
        <v>-0.5573418673060313</v>
      </c>
      <c r="AB2237" s="22"/>
      <c r="AC2237" s="1">
        <v>1</v>
      </c>
      <c r="AD2237" s="9">
        <v>0</v>
      </c>
      <c r="AE2237" s="2">
        <v>0</v>
      </c>
      <c r="AF2237" s="9">
        <f t="shared" ref="AF2237" si="12969">$B2237*$AE$9</f>
        <v>5.1884160000000001</v>
      </c>
      <c r="AH2237" s="1">
        <f t="shared" ref="AH2237" si="12970">X2237*AC2237+Z2237*AC2240-Y2237*AD2237-AA2237*AD2240</f>
        <v>5.3135228589728678</v>
      </c>
      <c r="AI2237" s="9">
        <f t="shared" ref="AI2237" si="12971">(X2237*AD2237+Y2237*AC2237+Z2237*AD2240+AA2237*AC2240)</f>
        <v>0</v>
      </c>
      <c r="AJ2237" s="2">
        <f t="shared" ref="AJ2237" si="12972">X2237*AE2237+Z2237*AE2240-Y2237*AF2237-AA2237*AF2240</f>
        <v>0</v>
      </c>
      <c r="AK2237" s="8">
        <f t="shared" ref="AK2237" si="12973">(X2237*AF2237+Y2237*AE2237+Z2237*AF2240+AA2237*AE2240)</f>
        <v>27.01142515055454</v>
      </c>
      <c r="AM2237" s="18">
        <v>1</v>
      </c>
      <c r="AN2237" s="25">
        <v>0</v>
      </c>
      <c r="AO2237" s="14">
        <v>0</v>
      </c>
      <c r="AP2237" s="24">
        <v>0</v>
      </c>
      <c r="AR2237" s="1">
        <f t="shared" ref="AR2237" si="12974">AH2237*AM2237+AJ2237*AM2240-AI2237*AN2237-AK2237*AN2240</f>
        <v>5.3135228589728678</v>
      </c>
      <c r="AS2237" s="9">
        <f t="shared" ref="AS2237" si="12975">(AH2237*AN2237+AI2237*AM2237+AJ2237*AN2240+AK2237*AM2240)</f>
        <v>27.01142515055454</v>
      </c>
      <c r="AT2237" s="2">
        <f t="shared" ref="AT2237" si="12976">AH2237*AO2237+AJ2237*AO2240-AI2237*AP2237-AK2237*AP2240</f>
        <v>0</v>
      </c>
      <c r="AU2237" s="8">
        <f t="shared" ref="AU2237" si="12977">(AH2237*AP2237+AI2237*AO2237+AJ2237*AP2240+AK2237*AO2240)</f>
        <v>27.01142515055454</v>
      </c>
      <c r="AW2237" s="30">
        <f t="shared" ref="AW2237" si="12978">20*LOG(((1+$AN$9)/$AN$9)/((AR2237+AR2240)^2+(AS2237+AS2240)^2)^0.5)</f>
        <v>-37.052771539701411</v>
      </c>
      <c r="AY2237" s="137">
        <f t="shared" ref="AY2237" si="12979">((AR2237^2+AS2237^2)^0.5)/((AR2240^2+AS2240^2)^0.5)</f>
        <v>0.1969746782924702</v>
      </c>
      <c r="AZ2237" s="13"/>
      <c r="BA2237" s="36"/>
      <c r="BB2237" s="36"/>
      <c r="BC2237" s="36"/>
      <c r="BD2237" s="36"/>
    </row>
    <row r="2238" spans="2:56" ht="18.600000000000001" customHeight="1" thickBot="1">
      <c r="D2238" s="3"/>
      <c r="G2238" s="4"/>
      <c r="I2238" s="3"/>
      <c r="L2238" s="4"/>
      <c r="N2238" s="3"/>
      <c r="Q2238" s="4"/>
      <c r="S2238" s="3"/>
      <c r="V2238" s="4"/>
      <c r="X2238" s="3"/>
      <c r="AA2238" s="4"/>
      <c r="AC2238" s="3"/>
      <c r="AF2238" s="4"/>
      <c r="AH2238" s="3"/>
      <c r="AK2238" s="4"/>
      <c r="AM2238" s="18"/>
      <c r="AN2238" s="14"/>
      <c r="AO2238" s="14"/>
      <c r="AP2238" s="19"/>
      <c r="AR2238" s="3"/>
      <c r="AU2238" s="4"/>
      <c r="AY2238" s="138"/>
      <c r="AZ2238" s="13"/>
      <c r="BA2238" s="36"/>
      <c r="BB2238" s="36"/>
      <c r="BC2238" s="36"/>
      <c r="BD2238" s="36"/>
    </row>
    <row r="2239" spans="2:56" ht="18.600000000000001" customHeight="1" thickBot="1">
      <c r="D2239" s="216" t="s">
        <v>87</v>
      </c>
      <c r="E2239" s="217"/>
      <c r="F2239" s="218" t="s">
        <v>88</v>
      </c>
      <c r="G2239" s="219"/>
      <c r="H2239" s="207"/>
      <c r="I2239" s="216" t="s">
        <v>89</v>
      </c>
      <c r="J2239" s="217"/>
      <c r="K2239" s="218" t="s">
        <v>90</v>
      </c>
      <c r="L2239" s="219"/>
      <c r="N2239" s="208" t="s">
        <v>7</v>
      </c>
      <c r="O2239" s="209"/>
      <c r="P2239" s="210" t="s">
        <v>8</v>
      </c>
      <c r="Q2239" s="211"/>
      <c r="S2239" s="216" t="s">
        <v>91</v>
      </c>
      <c r="T2239" s="217"/>
      <c r="U2239" s="218" t="s">
        <v>92</v>
      </c>
      <c r="V2239" s="219"/>
      <c r="W2239" s="22"/>
      <c r="X2239" s="208" t="s">
        <v>93</v>
      </c>
      <c r="Y2239" s="209"/>
      <c r="Z2239" s="210" t="s">
        <v>94</v>
      </c>
      <c r="AA2239" s="211"/>
      <c r="AB2239" s="22"/>
      <c r="AC2239" s="216" t="s">
        <v>3</v>
      </c>
      <c r="AD2239" s="217"/>
      <c r="AE2239" s="218" t="s">
        <v>2</v>
      </c>
      <c r="AF2239" s="219"/>
      <c r="AG2239" s="22"/>
      <c r="AH2239" s="208" t="s">
        <v>95</v>
      </c>
      <c r="AI2239" s="209"/>
      <c r="AJ2239" s="210" t="s">
        <v>96</v>
      </c>
      <c r="AK2239" s="211"/>
      <c r="AL2239" s="22"/>
      <c r="AM2239" s="216" t="s">
        <v>97</v>
      </c>
      <c r="AN2239" s="217"/>
      <c r="AO2239" s="218" t="s">
        <v>98</v>
      </c>
      <c r="AP2239" s="219"/>
      <c r="AR2239" s="208" t="s">
        <v>99</v>
      </c>
      <c r="AS2239" s="209"/>
      <c r="AT2239" s="210" t="s">
        <v>100</v>
      </c>
      <c r="AU2239" s="211"/>
      <c r="AW2239" s="48" t="s">
        <v>10</v>
      </c>
      <c r="AY2239" s="139" t="s">
        <v>47</v>
      </c>
      <c r="AZ2239" s="13"/>
      <c r="BA2239" s="36"/>
      <c r="BB2239" s="36"/>
      <c r="BC2239" s="36"/>
      <c r="BD2239" s="36"/>
    </row>
    <row r="2240" spans="2:56" ht="18.600000000000001" customHeight="1" thickTop="1" thickBot="1">
      <c r="D2240" s="1">
        <v>0</v>
      </c>
      <c r="E2240" s="8">
        <f t="shared" ref="E2240" si="12980">$E$9*$B2237</f>
        <v>3.6269440000000004</v>
      </c>
      <c r="F2240" s="2">
        <v>1</v>
      </c>
      <c r="G2240" s="8">
        <v>0</v>
      </c>
      <c r="I2240" s="1">
        <v>0</v>
      </c>
      <c r="J2240" s="9">
        <v>0</v>
      </c>
      <c r="K2240" s="2">
        <v>1</v>
      </c>
      <c r="L2240" s="8">
        <v>0</v>
      </c>
      <c r="N2240" s="1">
        <f t="shared" ref="N2240" si="12981">D2240*I2237+F2240*I2240-E2240*J2237-G2240*J2240</f>
        <v>0</v>
      </c>
      <c r="O2240" s="9">
        <f t="shared" ref="O2240" si="12982">(D2240*J2237+E2240*I2237+F2240*J2240+G2240*I2240)</f>
        <v>3.6269440000000004</v>
      </c>
      <c r="P2240" s="2">
        <f t="shared" ref="P2240" si="12983">D2240*K2237+F2240*K2240-E2240*L2237-G2240*L2240</f>
        <v>3.0214477415744065</v>
      </c>
      <c r="Q2240" s="8">
        <f t="shared" ref="Q2240" si="12984">(D2240*L2237+E2240*K2237+F2240*L2240+G2240*K2240)</f>
        <v>0</v>
      </c>
      <c r="S2240" s="1">
        <v>0</v>
      </c>
      <c r="T2240" s="8">
        <f t="shared" ref="T2240" si="12985">$T$9*$B2237</f>
        <v>7.7394560000000006</v>
      </c>
      <c r="U2240" s="2">
        <v>1</v>
      </c>
      <c r="V2240" s="8">
        <v>0</v>
      </c>
      <c r="X2240" s="1">
        <f t="shared" ref="X2240" si="12986">N2240*S2237+P2240*S2240-O2240*T2237-Q2240*T2240</f>
        <v>0</v>
      </c>
      <c r="Y2240" s="9">
        <f t="shared" ref="Y2240" si="12987">(N2240*T2237+O2240*S2237+P2240*T2240+Q2240*S2240)</f>
        <v>27.011305852214495</v>
      </c>
      <c r="Z2240" s="2">
        <f t="shared" ref="Z2240" si="12988">N2240*U2237+P2240*U2240-O2240*V2237-Q2240*V2240</f>
        <v>3.0214477415744065</v>
      </c>
      <c r="AA2240" s="8">
        <f t="shared" ref="AA2240" si="12989">(N2240*V2237+O2240*U2237+P2240*V2240+Q2240*U2240)</f>
        <v>0</v>
      </c>
      <c r="AB2240" s="22"/>
      <c r="AC2240" s="1">
        <v>0</v>
      </c>
      <c r="AD2240" s="9">
        <v>0</v>
      </c>
      <c r="AE2240" s="2">
        <v>1</v>
      </c>
      <c r="AF2240" s="8">
        <v>0</v>
      </c>
      <c r="AH2240" s="1">
        <f t="shared" ref="AH2240" si="12990">X2240*AC2237+Z2240*AC2240-Y2240*AD2237-AA2240*AD2240</f>
        <v>0</v>
      </c>
      <c r="AI2240" s="9">
        <f t="shared" ref="AI2240" si="12991">(X2240*AD2237+Y2240*AC2237+Z2240*AD2240+AA2240*AC2240)</f>
        <v>27.011305852214495</v>
      </c>
      <c r="AJ2240" s="2">
        <f t="shared" ref="AJ2240" si="12992">X2240*AE2237+Z2240*AE2240-Y2240*AF2237-AA2240*AF2240</f>
        <v>-137.12444372294891</v>
      </c>
      <c r="AK2240" s="8">
        <f t="shared" ref="AK2240" si="12993">(X2240*AF2237+Y2240*AE2237+Z2240*AF2240+AA2240*AE2240)</f>
        <v>0</v>
      </c>
      <c r="AM2240" s="20">
        <f t="shared" ref="AM2240" si="12994">1/$AN$9</f>
        <v>1</v>
      </c>
      <c r="AN2240" s="27">
        <v>0</v>
      </c>
      <c r="AO2240" s="21">
        <v>1</v>
      </c>
      <c r="AP2240" s="26">
        <v>0</v>
      </c>
      <c r="AR2240" s="1">
        <f t="shared" ref="AR2240" si="12995">AH2240*AM2237+AJ2240*AM2240-AI2240*AN2237-AK2240*AN2240</f>
        <v>-137.12444372294891</v>
      </c>
      <c r="AS2240" s="9">
        <f t="shared" ref="AS2240" si="12996">(AH2240*AN2237+AI2240*AM2237+AJ2240*AN2240+AK2240*AM2240)</f>
        <v>27.011305852214495</v>
      </c>
      <c r="AT2240" s="2">
        <f t="shared" ref="AT2240" si="12997">AH2240*AO2237+AJ2240*AO2240-AI2240*AP2237-AK2240*AP2240</f>
        <v>-137.12444372294891</v>
      </c>
      <c r="AU2240" s="8">
        <f t="shared" ref="AU2240" si="12998">(AH2240*AP2237+AI2240*AO2237+AJ2240*AP2240+AK2240*AO2240)</f>
        <v>0</v>
      </c>
      <c r="AW2240" s="49">
        <f t="shared" ref="AW2240" si="12999">(180/PI())*ATAN(-1*(AS2237/AR2237))</f>
        <v>-78.871219386814616</v>
      </c>
      <c r="AY2240" s="140">
        <f t="shared" ref="AY2240" si="13000">20*LOG(((1-(10^(AW2237/20)^2)*(1-((1-AY2237)/(1+AY2237))^2))^0.5))</f>
        <v>-4.7079426278386229E-4</v>
      </c>
      <c r="AZ2240" s="13"/>
      <c r="BA2240" s="36"/>
      <c r="BB2240" s="36"/>
      <c r="BC2240" s="36"/>
      <c r="BD2240" s="36"/>
    </row>
    <row r="2241" spans="2:56" ht="18.600000000000001" customHeight="1">
      <c r="AY2241" s="37"/>
    </row>
    <row r="2242" spans="2:56" ht="18.600000000000001" customHeight="1" thickBot="1">
      <c r="D2242" s="22" t="s">
        <v>60</v>
      </c>
      <c r="E2242" s="22"/>
      <c r="F2242" s="22"/>
      <c r="G2242" s="22"/>
      <c r="H2242" s="22"/>
      <c r="I2242" s="22" t="s">
        <v>61</v>
      </c>
      <c r="J2242" s="22"/>
      <c r="K2242" s="22"/>
      <c r="L2242" s="22"/>
      <c r="M2242" s="23"/>
      <c r="N2242" s="23"/>
      <c r="O2242" s="28" t="s">
        <v>62</v>
      </c>
      <c r="P2242" s="23"/>
      <c r="Q2242" s="23"/>
      <c r="R2242" s="23"/>
      <c r="S2242" s="22"/>
      <c r="T2242" s="22" t="s">
        <v>63</v>
      </c>
      <c r="U2242" s="23"/>
      <c r="V2242" s="23"/>
      <c r="W2242" s="23"/>
      <c r="X2242" s="23"/>
      <c r="Y2242" s="28" t="s">
        <v>64</v>
      </c>
      <c r="Z2242" s="23"/>
      <c r="AA2242" s="23"/>
      <c r="AB2242" s="23"/>
      <c r="AC2242" s="28" t="s">
        <v>65</v>
      </c>
      <c r="AD2242" s="22"/>
      <c r="AE2242" s="22"/>
      <c r="AF2242" s="22"/>
      <c r="AG2242" s="22"/>
      <c r="AH2242" s="23"/>
      <c r="AI2242" s="28" t="s">
        <v>66</v>
      </c>
      <c r="AJ2242" s="23"/>
      <c r="AK2242" s="23"/>
      <c r="AL2242" s="22"/>
      <c r="AM2242" s="28" t="s">
        <v>67</v>
      </c>
      <c r="AN2242" s="22"/>
      <c r="AO2242" s="23"/>
      <c r="AP2242" s="23"/>
      <c r="AQ2242" s="23"/>
      <c r="AR2242" s="23"/>
      <c r="AS2242" s="28" t="s">
        <v>68</v>
      </c>
      <c r="AT2242" s="23"/>
      <c r="AU2242" s="23"/>
    </row>
    <row r="2243" spans="2:56" ht="18.600000000000001" customHeight="1" thickBot="1">
      <c r="B2243" s="11"/>
      <c r="D2243" s="212" t="s">
        <v>69</v>
      </c>
      <c r="E2243" s="213"/>
      <c r="F2243" s="214" t="s">
        <v>70</v>
      </c>
      <c r="G2243" s="215"/>
      <c r="H2243" s="207"/>
      <c r="I2243" s="212" t="s">
        <v>71</v>
      </c>
      <c r="J2243" s="213"/>
      <c r="K2243" s="214" t="s">
        <v>72</v>
      </c>
      <c r="L2243" s="215"/>
      <c r="M2243" s="23"/>
      <c r="N2243" s="208" t="s">
        <v>73</v>
      </c>
      <c r="O2243" s="209"/>
      <c r="P2243" s="210" t="s">
        <v>74</v>
      </c>
      <c r="Q2243" s="211"/>
      <c r="R2243" s="23"/>
      <c r="S2243" s="212" t="s">
        <v>75</v>
      </c>
      <c r="T2243" s="213"/>
      <c r="U2243" s="214" t="s">
        <v>76</v>
      </c>
      <c r="V2243" s="215"/>
      <c r="W2243" s="22"/>
      <c r="X2243" s="208" t="s">
        <v>77</v>
      </c>
      <c r="Y2243" s="209"/>
      <c r="Z2243" s="210" t="s">
        <v>78</v>
      </c>
      <c r="AA2243" s="211"/>
      <c r="AB2243" s="22"/>
      <c r="AC2243" s="212" t="s">
        <v>79</v>
      </c>
      <c r="AD2243" s="213"/>
      <c r="AE2243" s="214" t="s">
        <v>80</v>
      </c>
      <c r="AF2243" s="215"/>
      <c r="AG2243" s="22"/>
      <c r="AH2243" s="208" t="s">
        <v>81</v>
      </c>
      <c r="AI2243" s="209"/>
      <c r="AJ2243" s="210" t="s">
        <v>82</v>
      </c>
      <c r="AK2243" s="211"/>
      <c r="AL2243" s="22"/>
      <c r="AM2243" s="212" t="s">
        <v>83</v>
      </c>
      <c r="AN2243" s="213"/>
      <c r="AO2243" s="214" t="s">
        <v>84</v>
      </c>
      <c r="AP2243" s="215"/>
      <c r="AQ2243" s="23"/>
      <c r="AR2243" s="208" t="s">
        <v>85</v>
      </c>
      <c r="AS2243" s="209"/>
      <c r="AT2243" s="210" t="s">
        <v>86</v>
      </c>
      <c r="AU2243" s="211"/>
      <c r="AW2243" s="29" t="s">
        <v>4</v>
      </c>
      <c r="AY2243" s="136" t="s">
        <v>46</v>
      </c>
      <c r="AZ2243" s="13"/>
      <c r="BA2243" s="36"/>
      <c r="BB2243" s="36"/>
      <c r="BC2243" s="36"/>
      <c r="BD2243" s="36"/>
    </row>
    <row r="2244" spans="2:56" ht="18.600000000000001" customHeight="1" thickTop="1" thickBot="1">
      <c r="B2244" s="40">
        <v>6.42</v>
      </c>
      <c r="D2244" s="1">
        <v>1</v>
      </c>
      <c r="E2244" s="7">
        <v>0</v>
      </c>
      <c r="F2244" s="2">
        <v>0</v>
      </c>
      <c r="G2244" s="8">
        <v>0</v>
      </c>
      <c r="I2244" s="1">
        <v>1</v>
      </c>
      <c r="J2244" s="9">
        <v>0</v>
      </c>
      <c r="K2244" s="2">
        <v>0</v>
      </c>
      <c r="L2244" s="9">
        <f t="shared" ref="L2244" si="13001">IF(0=(1-$J$9*$K$9*$B2244^2),10^14,$B2244*$K$9/(1-$J$9*$K$9*$B2244^2))</f>
        <v>-0.55529396510823048</v>
      </c>
      <c r="N2244" s="1">
        <f t="shared" ref="N2244" si="13002">D2244*I2244+F2244*I2247-E2244*J2244-G2244*J2247</f>
        <v>1</v>
      </c>
      <c r="O2244" s="9">
        <f t="shared" ref="O2244" si="13003">(D2244*J2244+E2244*I2244+F2244*J2247+G2244*I2247)</f>
        <v>0</v>
      </c>
      <c r="P2244" s="2">
        <f t="shared" ref="P2244" si="13004">D2244*K2244+F2244*K2247-E2244*L2244-G2244*L2247</f>
        <v>0</v>
      </c>
      <c r="Q2244" s="8">
        <f t="shared" ref="Q2244" si="13005">(D2244*L2244+E2244*K2244+F2244*L2247+G2244*K2247)</f>
        <v>-0.55529396510823048</v>
      </c>
      <c r="S2244" s="1">
        <v>1</v>
      </c>
      <c r="T2244" s="7">
        <v>0</v>
      </c>
      <c r="U2244" s="2">
        <v>0</v>
      </c>
      <c r="V2244" s="8">
        <v>0</v>
      </c>
      <c r="X2244" s="1">
        <f t="shared" ref="X2244" si="13006">N2244*S2244+P2244*S2247-O2244*T2244-Q2244*T2247</f>
        <v>5.3111034388019993</v>
      </c>
      <c r="Y2244" s="9">
        <f t="shared" ref="Y2244" si="13007">(N2244*T2244+O2244*S2244+P2244*T2247+Q2244*S2247)</f>
        <v>0</v>
      </c>
      <c r="Z2244" s="2">
        <f t="shared" ref="Z2244" si="13008">N2244*U2244+P2244*U2247-O2244*V2244-Q2244*V2247</f>
        <v>0</v>
      </c>
      <c r="AA2244" s="8">
        <f t="shared" ref="AA2244" si="13009">(N2244*V2244+O2244*U2244+P2244*V2247+Q2244*U2247)</f>
        <v>-0.55529396510823048</v>
      </c>
      <c r="AB2244" s="22"/>
      <c r="AC2244" s="1">
        <v>1</v>
      </c>
      <c r="AD2244" s="9">
        <v>0</v>
      </c>
      <c r="AE2244" s="2">
        <v>0</v>
      </c>
      <c r="AF2244" s="9">
        <f t="shared" ref="AF2244" si="13010">$B2244*$AE$9</f>
        <v>5.2046298000000002</v>
      </c>
      <c r="AH2244" s="1">
        <f t="shared" ref="AH2244" si="13011">X2244*AC2244+Z2244*AC2247-Y2244*AD2244-AA2244*AD2247</f>
        <v>5.3111034388019993</v>
      </c>
      <c r="AI2244" s="9">
        <f t="shared" ref="AI2244" si="13012">(X2244*AD2244+Y2244*AC2244+Z2244*AD2247+AA2244*AC2247)</f>
        <v>0</v>
      </c>
      <c r="AJ2244" s="2">
        <f t="shared" ref="AJ2244" si="13013">X2244*AE2244+Z2244*AE2247-Y2244*AF2244-AA2244*AF2247</f>
        <v>0</v>
      </c>
      <c r="AK2244" s="8">
        <f t="shared" ref="AK2244" si="13014">(X2244*AF2244+Y2244*AE2244+Z2244*AF2247+AA2244*AE2247)</f>
        <v>27.087033263363132</v>
      </c>
      <c r="AM2244" s="18">
        <v>1</v>
      </c>
      <c r="AN2244" s="25">
        <v>0</v>
      </c>
      <c r="AO2244" s="14">
        <v>0</v>
      </c>
      <c r="AP2244" s="24">
        <v>0</v>
      </c>
      <c r="AR2244" s="1">
        <f t="shared" ref="AR2244" si="13015">AH2244*AM2244+AJ2244*AM2247-AI2244*AN2244-AK2244*AN2247</f>
        <v>5.3111034388019993</v>
      </c>
      <c r="AS2244" s="9">
        <f t="shared" ref="AS2244" si="13016">(AH2244*AN2244+AI2244*AM2244+AJ2244*AN2247+AK2244*AM2247)</f>
        <v>27.087033263363132</v>
      </c>
      <c r="AT2244" s="2">
        <f t="shared" ref="AT2244" si="13017">AH2244*AO2244+AJ2244*AO2247-AI2244*AP2244-AK2244*AP2247</f>
        <v>0</v>
      </c>
      <c r="AU2244" s="8">
        <f t="shared" ref="AU2244" si="13018">(AH2244*AP2244+AI2244*AO2244+AJ2244*AP2247+AK2244*AO2247)</f>
        <v>27.087033263363132</v>
      </c>
      <c r="AW2244" s="30">
        <f t="shared" ref="AW2244" si="13019">20*LOG(((1+$AN$9)/$AN$9)/((AR2244+AR2247)^2+(AS2244+AS2247)^2)^0.5)</f>
        <v>-37.103239253881377</v>
      </c>
      <c r="AY2244" s="137">
        <f t="shared" ref="AY2244" si="13020">((AR2244^2+AS2244^2)^0.5)/((AR2247^2+AS2247^2)^0.5)</f>
        <v>0.19633403970675831</v>
      </c>
      <c r="AZ2244" s="13"/>
      <c r="BA2244" s="36"/>
      <c r="BB2244" s="36"/>
      <c r="BC2244" s="36"/>
      <c r="BD2244" s="36"/>
    </row>
    <row r="2245" spans="2:56" ht="18.600000000000001" customHeight="1" thickBot="1">
      <c r="D2245" s="3"/>
      <c r="G2245" s="4"/>
      <c r="I2245" s="3"/>
      <c r="L2245" s="4"/>
      <c r="N2245" s="3"/>
      <c r="Q2245" s="4"/>
      <c r="S2245" s="3"/>
      <c r="V2245" s="4"/>
      <c r="X2245" s="3"/>
      <c r="AA2245" s="4"/>
      <c r="AC2245" s="3"/>
      <c r="AF2245" s="4"/>
      <c r="AH2245" s="3"/>
      <c r="AK2245" s="4"/>
      <c r="AM2245" s="18"/>
      <c r="AN2245" s="14"/>
      <c r="AO2245" s="14"/>
      <c r="AP2245" s="19"/>
      <c r="AR2245" s="3"/>
      <c r="AU2245" s="4"/>
      <c r="AY2245" s="138"/>
      <c r="AZ2245" s="13"/>
      <c r="BA2245" s="36"/>
      <c r="BB2245" s="36"/>
      <c r="BC2245" s="36"/>
      <c r="BD2245" s="36"/>
    </row>
    <row r="2246" spans="2:56" ht="18.600000000000001" customHeight="1" thickBot="1">
      <c r="D2246" s="216" t="s">
        <v>87</v>
      </c>
      <c r="E2246" s="217"/>
      <c r="F2246" s="218" t="s">
        <v>88</v>
      </c>
      <c r="G2246" s="219"/>
      <c r="H2246" s="207"/>
      <c r="I2246" s="216" t="s">
        <v>89</v>
      </c>
      <c r="J2246" s="217"/>
      <c r="K2246" s="218" t="s">
        <v>90</v>
      </c>
      <c r="L2246" s="219"/>
      <c r="N2246" s="208" t="s">
        <v>7</v>
      </c>
      <c r="O2246" s="209"/>
      <c r="P2246" s="210" t="s">
        <v>8</v>
      </c>
      <c r="Q2246" s="211"/>
      <c r="S2246" s="216" t="s">
        <v>91</v>
      </c>
      <c r="T2246" s="217"/>
      <c r="U2246" s="218" t="s">
        <v>92</v>
      </c>
      <c r="V2246" s="219"/>
      <c r="W2246" s="22"/>
      <c r="X2246" s="208" t="s">
        <v>93</v>
      </c>
      <c r="Y2246" s="209"/>
      <c r="Z2246" s="210" t="s">
        <v>94</v>
      </c>
      <c r="AA2246" s="211"/>
      <c r="AB2246" s="22"/>
      <c r="AC2246" s="216" t="s">
        <v>3</v>
      </c>
      <c r="AD2246" s="217"/>
      <c r="AE2246" s="218" t="s">
        <v>2</v>
      </c>
      <c r="AF2246" s="219"/>
      <c r="AG2246" s="22"/>
      <c r="AH2246" s="208" t="s">
        <v>95</v>
      </c>
      <c r="AI2246" s="209"/>
      <c r="AJ2246" s="210" t="s">
        <v>96</v>
      </c>
      <c r="AK2246" s="211"/>
      <c r="AL2246" s="22"/>
      <c r="AM2246" s="216" t="s">
        <v>97</v>
      </c>
      <c r="AN2246" s="217"/>
      <c r="AO2246" s="218" t="s">
        <v>98</v>
      </c>
      <c r="AP2246" s="219"/>
      <c r="AR2246" s="208" t="s">
        <v>99</v>
      </c>
      <c r="AS2246" s="209"/>
      <c r="AT2246" s="210" t="s">
        <v>100</v>
      </c>
      <c r="AU2246" s="211"/>
      <c r="AW2246" s="48" t="s">
        <v>10</v>
      </c>
      <c r="AY2246" s="139" t="s">
        <v>47</v>
      </c>
      <c r="AZ2246" s="13"/>
      <c r="BA2246" s="36"/>
      <c r="BB2246" s="36"/>
      <c r="BC2246" s="36"/>
      <c r="BD2246" s="36"/>
    </row>
    <row r="2247" spans="2:56" ht="18.600000000000001" customHeight="1" thickTop="1" thickBot="1">
      <c r="D2247" s="1">
        <v>0</v>
      </c>
      <c r="E2247" s="8">
        <f t="shared" ref="E2247" si="13021">$E$9*$B2244</f>
        <v>3.6382782000000002</v>
      </c>
      <c r="F2247" s="2">
        <v>1</v>
      </c>
      <c r="G2247" s="8">
        <v>0</v>
      </c>
      <c r="I2247" s="1">
        <v>0</v>
      </c>
      <c r="J2247" s="9">
        <v>0</v>
      </c>
      <c r="K2247" s="2">
        <v>1</v>
      </c>
      <c r="L2247" s="8">
        <v>0</v>
      </c>
      <c r="N2247" s="1">
        <f t="shared" ref="N2247" si="13022">D2247*I2244+F2247*I2247-E2247*J2244-G2247*J2247</f>
        <v>0</v>
      </c>
      <c r="O2247" s="9">
        <f t="shared" ref="O2247" si="13023">(D2247*J2244+E2247*I2244+F2247*J2247+G2247*I2247)</f>
        <v>3.6382782000000002</v>
      </c>
      <c r="P2247" s="2">
        <f t="shared" ref="P2247" si="13024">D2247*K2244+F2247*K2247-E2247*L2244-G2247*L2247</f>
        <v>3.0203139278448359</v>
      </c>
      <c r="Q2247" s="8">
        <f t="shared" ref="Q2247" si="13025">(D2247*L2244+E2247*K2244+F2247*L2247+G2247*K2247)</f>
        <v>0</v>
      </c>
      <c r="S2247" s="1">
        <v>0</v>
      </c>
      <c r="T2247" s="8">
        <f t="shared" ref="T2247" si="13026">$T$9*$B2244</f>
        <v>7.7636417999999994</v>
      </c>
      <c r="U2247" s="2">
        <v>1</v>
      </c>
      <c r="V2247" s="8">
        <v>0</v>
      </c>
      <c r="X2247" s="1">
        <f t="shared" ref="X2247" si="13027">N2247*S2244+P2247*S2247-O2247*T2244-Q2247*T2247</f>
        <v>0</v>
      </c>
      <c r="Y2247" s="9">
        <f t="shared" ref="Y2247" si="13028">(N2247*T2244+O2247*S2244+P2247*T2247+Q2247*S2247)</f>
        <v>27.08691365933835</v>
      </c>
      <c r="Z2247" s="2">
        <f t="shared" ref="Z2247" si="13029">N2247*U2244+P2247*U2247-O2247*V2244-Q2247*V2247</f>
        <v>3.0203139278448359</v>
      </c>
      <c r="AA2247" s="8">
        <f t="shared" ref="AA2247" si="13030">(N2247*V2244+O2247*U2244+P2247*V2247+Q2247*U2247)</f>
        <v>0</v>
      </c>
      <c r="AB2247" s="22"/>
      <c r="AC2247" s="1">
        <v>0</v>
      </c>
      <c r="AD2247" s="9">
        <v>0</v>
      </c>
      <c r="AE2247" s="2">
        <v>1</v>
      </c>
      <c r="AF2247" s="8">
        <v>0</v>
      </c>
      <c r="AH2247" s="1">
        <f t="shared" ref="AH2247" si="13031">X2247*AC2244+Z2247*AC2247-Y2247*AD2244-AA2247*AD2247</f>
        <v>0</v>
      </c>
      <c r="AI2247" s="9">
        <f t="shared" ref="AI2247" si="13032">(X2247*AD2244+Y2247*AC2244+Z2247*AD2247+AA2247*AC2247)</f>
        <v>27.08691365933835</v>
      </c>
      <c r="AJ2247" s="2">
        <f t="shared" ref="AJ2247" si="13033">X2247*AE2244+Z2247*AE2247-Y2247*AF2244-AA2247*AF2247</f>
        <v>-137.95704409357461</v>
      </c>
      <c r="AK2247" s="8">
        <f t="shared" ref="AK2247" si="13034">(X2247*AF2244+Y2247*AE2244+Z2247*AF2247+AA2247*AE2247)</f>
        <v>0</v>
      </c>
      <c r="AM2247" s="20">
        <f t="shared" ref="AM2247" si="13035">1/$AN$9</f>
        <v>1</v>
      </c>
      <c r="AN2247" s="27">
        <v>0</v>
      </c>
      <c r="AO2247" s="21">
        <v>1</v>
      </c>
      <c r="AP2247" s="26">
        <v>0</v>
      </c>
      <c r="AR2247" s="1">
        <f t="shared" ref="AR2247" si="13036">AH2247*AM2244+AJ2247*AM2247-AI2247*AN2244-AK2247*AN2247</f>
        <v>-137.95704409357461</v>
      </c>
      <c r="AS2247" s="9">
        <f t="shared" ref="AS2247" si="13037">(AH2247*AN2244+AI2247*AM2244+AJ2247*AN2247+AK2247*AM2247)</f>
        <v>27.08691365933835</v>
      </c>
      <c r="AT2247" s="2">
        <f t="shared" ref="AT2247" si="13038">AH2247*AO2244+AJ2247*AO2247-AI2247*AP2244-AK2247*AP2247</f>
        <v>-137.95704409357461</v>
      </c>
      <c r="AU2247" s="8">
        <f t="shared" ref="AU2247" si="13039">(AH2247*AP2244+AI2247*AO2244+AJ2247*AP2247+AK2247*AO2247)</f>
        <v>0</v>
      </c>
      <c r="AW2247" s="49">
        <f t="shared" ref="AW2247" si="13040">(180/PI())*ATAN(-1*(AS2244/AR2244))</f>
        <v>-78.906439034809324</v>
      </c>
      <c r="AY2247" s="140">
        <f t="shared" ref="AY2247" si="13041">20*LOG(((1-(10^(AW2244/20)^2)*(1-((1-AY2244)/(1+AY2244))^2))^0.5))</f>
        <v>-4.6433805343951113E-4</v>
      </c>
      <c r="AZ2247" s="13"/>
      <c r="BA2247" s="36"/>
      <c r="BB2247" s="36"/>
      <c r="BC2247" s="36"/>
      <c r="BD2247" s="36"/>
    </row>
    <row r="2248" spans="2:56" ht="18.600000000000001" customHeight="1">
      <c r="AY2248" s="37"/>
    </row>
    <row r="2249" spans="2:56" ht="18.600000000000001" customHeight="1" thickBot="1">
      <c r="D2249" s="22" t="s">
        <v>60</v>
      </c>
      <c r="E2249" s="22"/>
      <c r="F2249" s="22"/>
      <c r="G2249" s="22"/>
      <c r="H2249" s="22"/>
      <c r="I2249" s="22" t="s">
        <v>61</v>
      </c>
      <c r="J2249" s="22"/>
      <c r="K2249" s="22"/>
      <c r="L2249" s="22"/>
      <c r="M2249" s="23"/>
      <c r="N2249" s="23"/>
      <c r="O2249" s="28" t="s">
        <v>62</v>
      </c>
      <c r="P2249" s="23"/>
      <c r="Q2249" s="23"/>
      <c r="R2249" s="23"/>
      <c r="S2249" s="22"/>
      <c r="T2249" s="22" t="s">
        <v>63</v>
      </c>
      <c r="U2249" s="23"/>
      <c r="V2249" s="23"/>
      <c r="W2249" s="23"/>
      <c r="X2249" s="23"/>
      <c r="Y2249" s="28" t="s">
        <v>64</v>
      </c>
      <c r="Z2249" s="23"/>
      <c r="AA2249" s="23"/>
      <c r="AB2249" s="23"/>
      <c r="AC2249" s="28" t="s">
        <v>65</v>
      </c>
      <c r="AD2249" s="22"/>
      <c r="AE2249" s="22"/>
      <c r="AF2249" s="22"/>
      <c r="AG2249" s="22"/>
      <c r="AH2249" s="23"/>
      <c r="AI2249" s="28" t="s">
        <v>66</v>
      </c>
      <c r="AJ2249" s="23"/>
      <c r="AK2249" s="23"/>
      <c r="AL2249" s="22"/>
      <c r="AM2249" s="28" t="s">
        <v>67</v>
      </c>
      <c r="AN2249" s="22"/>
      <c r="AO2249" s="23"/>
      <c r="AP2249" s="23"/>
      <c r="AQ2249" s="23"/>
      <c r="AR2249" s="23"/>
      <c r="AS2249" s="28" t="s">
        <v>68</v>
      </c>
      <c r="AT2249" s="23"/>
      <c r="AU2249" s="23"/>
    </row>
    <row r="2250" spans="2:56" ht="18.600000000000001" customHeight="1" thickBot="1">
      <c r="B2250" s="11"/>
      <c r="D2250" s="212" t="s">
        <v>69</v>
      </c>
      <c r="E2250" s="213"/>
      <c r="F2250" s="214" t="s">
        <v>70</v>
      </c>
      <c r="G2250" s="215"/>
      <c r="H2250" s="207"/>
      <c r="I2250" s="212" t="s">
        <v>71</v>
      </c>
      <c r="J2250" s="213"/>
      <c r="K2250" s="214" t="s">
        <v>72</v>
      </c>
      <c r="L2250" s="215"/>
      <c r="M2250" s="23"/>
      <c r="N2250" s="208" t="s">
        <v>73</v>
      </c>
      <c r="O2250" s="209"/>
      <c r="P2250" s="210" t="s">
        <v>74</v>
      </c>
      <c r="Q2250" s="211"/>
      <c r="R2250" s="23"/>
      <c r="S2250" s="212" t="s">
        <v>75</v>
      </c>
      <c r="T2250" s="213"/>
      <c r="U2250" s="214" t="s">
        <v>76</v>
      </c>
      <c r="V2250" s="215"/>
      <c r="W2250" s="22"/>
      <c r="X2250" s="208" t="s">
        <v>77</v>
      </c>
      <c r="Y2250" s="209"/>
      <c r="Z2250" s="210" t="s">
        <v>78</v>
      </c>
      <c r="AA2250" s="211"/>
      <c r="AB2250" s="22"/>
      <c r="AC2250" s="212" t="s">
        <v>79</v>
      </c>
      <c r="AD2250" s="213"/>
      <c r="AE2250" s="214" t="s">
        <v>80</v>
      </c>
      <c r="AF2250" s="215"/>
      <c r="AG2250" s="22"/>
      <c r="AH2250" s="208" t="s">
        <v>81</v>
      </c>
      <c r="AI2250" s="209"/>
      <c r="AJ2250" s="210" t="s">
        <v>82</v>
      </c>
      <c r="AK2250" s="211"/>
      <c r="AL2250" s="22"/>
      <c r="AM2250" s="212" t="s">
        <v>83</v>
      </c>
      <c r="AN2250" s="213"/>
      <c r="AO2250" s="214" t="s">
        <v>84</v>
      </c>
      <c r="AP2250" s="215"/>
      <c r="AQ2250" s="23"/>
      <c r="AR2250" s="208" t="s">
        <v>85</v>
      </c>
      <c r="AS2250" s="209"/>
      <c r="AT2250" s="210" t="s">
        <v>86</v>
      </c>
      <c r="AU2250" s="211"/>
      <c r="AW2250" s="29" t="s">
        <v>4</v>
      </c>
      <c r="AY2250" s="136" t="s">
        <v>46</v>
      </c>
      <c r="AZ2250" s="13"/>
      <c r="BA2250" s="36"/>
      <c r="BB2250" s="36"/>
      <c r="BC2250" s="36"/>
      <c r="BD2250" s="36"/>
    </row>
    <row r="2251" spans="2:56" ht="18.600000000000001" customHeight="1" thickTop="1" thickBot="1">
      <c r="B2251" s="40">
        <v>6.44</v>
      </c>
      <c r="D2251" s="1">
        <v>1</v>
      </c>
      <c r="E2251" s="7">
        <v>0</v>
      </c>
      <c r="F2251" s="2">
        <v>0</v>
      </c>
      <c r="G2251" s="8">
        <v>0</v>
      </c>
      <c r="I2251" s="1">
        <v>1</v>
      </c>
      <c r="J2251" s="9">
        <v>0</v>
      </c>
      <c r="K2251" s="2">
        <v>0</v>
      </c>
      <c r="L2251" s="9">
        <f t="shared" ref="L2251" si="13042">IF(0=(1-$J$9*$K$9*$B2251^2),10^14,$B2251*$K$9/(1-$J$9*$K$9*$B2251^2))</f>
        <v>-0.55326201617763593</v>
      </c>
      <c r="N2251" s="1">
        <f t="shared" ref="N2251" si="13043">D2251*I2251+F2251*I2254-E2251*J2251-G2251*J2254</f>
        <v>1</v>
      </c>
      <c r="O2251" s="9">
        <f t="shared" ref="O2251" si="13044">(D2251*J2251+E2251*I2251+F2251*J2254+G2251*I2254)</f>
        <v>0</v>
      </c>
      <c r="P2251" s="2">
        <f t="shared" ref="P2251" si="13045">D2251*K2251+F2251*K2254-E2251*L2251-G2251*L2254</f>
        <v>0</v>
      </c>
      <c r="Q2251" s="8">
        <f t="shared" ref="Q2251" si="13046">(D2251*L2251+E2251*K2251+F2251*L2254+G2251*K2254)</f>
        <v>-0.55326201617763593</v>
      </c>
      <c r="S2251" s="1">
        <v>1</v>
      </c>
      <c r="T2251" s="7">
        <v>0</v>
      </c>
      <c r="U2251" s="2">
        <v>0</v>
      </c>
      <c r="V2251" s="8">
        <v>0</v>
      </c>
      <c r="X2251" s="1">
        <f t="shared" ref="X2251" si="13047">N2251*S2251+P2251*S2254-O2251*T2251-Q2251*T2254</f>
        <v>5.3087091996198392</v>
      </c>
      <c r="Y2251" s="9">
        <f t="shared" ref="Y2251" si="13048">(N2251*T2251+O2251*S2251+P2251*T2254+Q2251*S2254)</f>
        <v>0</v>
      </c>
      <c r="Z2251" s="2">
        <f t="shared" ref="Z2251" si="13049">N2251*U2251+P2251*U2254-O2251*V2251-Q2251*V2254</f>
        <v>0</v>
      </c>
      <c r="AA2251" s="8">
        <f t="shared" ref="AA2251" si="13050">(N2251*V2251+O2251*U2251+P2251*V2254+Q2251*U2254)</f>
        <v>-0.55326201617763593</v>
      </c>
      <c r="AB2251" s="22"/>
      <c r="AC2251" s="1">
        <v>1</v>
      </c>
      <c r="AD2251" s="9">
        <v>0</v>
      </c>
      <c r="AE2251" s="2">
        <v>0</v>
      </c>
      <c r="AF2251" s="9">
        <f t="shared" ref="AF2251" si="13051">$B2251*$AE$9</f>
        <v>5.2208436000000003</v>
      </c>
      <c r="AH2251" s="1">
        <f t="shared" ref="AH2251" si="13052">X2251*AC2251+Z2251*AC2254-Y2251*AD2251-AA2251*AD2254</f>
        <v>5.3087091996198392</v>
      </c>
      <c r="AI2251" s="9">
        <f t="shared" ref="AI2251" si="13053">(X2251*AD2251+Y2251*AC2251+Z2251*AD2254+AA2251*AC2254)</f>
        <v>0</v>
      </c>
      <c r="AJ2251" s="2">
        <f t="shared" ref="AJ2251" si="13054">X2251*AE2251+Z2251*AE2254-Y2251*AF2251-AA2251*AF2254</f>
        <v>0</v>
      </c>
      <c r="AK2251" s="8">
        <f t="shared" ref="AK2251" si="13055">(X2251*AF2251+Y2251*AE2251+Z2251*AF2254+AA2251*AE2254)</f>
        <v>27.162678432918725</v>
      </c>
      <c r="AM2251" s="18">
        <v>1</v>
      </c>
      <c r="AN2251" s="25">
        <v>0</v>
      </c>
      <c r="AO2251" s="14">
        <v>0</v>
      </c>
      <c r="AP2251" s="24">
        <v>0</v>
      </c>
      <c r="AR2251" s="1">
        <f t="shared" ref="AR2251" si="13056">AH2251*AM2251+AJ2251*AM2254-AI2251*AN2251-AK2251*AN2254</f>
        <v>5.3087091996198392</v>
      </c>
      <c r="AS2251" s="9">
        <f t="shared" ref="AS2251" si="13057">(AH2251*AN2251+AI2251*AM2251+AJ2251*AN2254+AK2251*AM2254)</f>
        <v>27.162678432918725</v>
      </c>
      <c r="AT2251" s="2">
        <f t="shared" ref="AT2251" si="13058">AH2251*AO2251+AJ2251*AO2254-AI2251*AP2251-AK2251*AP2254</f>
        <v>0</v>
      </c>
      <c r="AU2251" s="8">
        <f t="shared" ref="AU2251" si="13059">(AH2251*AP2251+AI2251*AO2251+AJ2251*AP2254+AK2251*AO2254)</f>
        <v>27.162678432918725</v>
      </c>
      <c r="AW2251" s="30">
        <f t="shared" ref="AW2251" si="13060">20*LOG(((1+$AN$9)/$AN$9)/((AR2251+AR2254)^2+(AS2251+AS2254)^2)^0.5)</f>
        <v>-37.153575707634673</v>
      </c>
      <c r="AY2251" s="137">
        <f t="shared" ref="AY2251" si="13061">((AR2251^2+AS2251^2)^0.5)/((AR2254^2+AS2254^2)^0.5)</f>
        <v>0.19569764020961275</v>
      </c>
      <c r="AZ2251" s="13"/>
      <c r="BA2251" s="36"/>
      <c r="BB2251" s="36"/>
      <c r="BC2251" s="36"/>
      <c r="BD2251" s="36"/>
    </row>
    <row r="2252" spans="2:56" ht="18.600000000000001" customHeight="1" thickBot="1">
      <c r="D2252" s="3"/>
      <c r="G2252" s="4"/>
      <c r="I2252" s="3"/>
      <c r="L2252" s="4"/>
      <c r="N2252" s="3"/>
      <c r="Q2252" s="4"/>
      <c r="S2252" s="3"/>
      <c r="V2252" s="4"/>
      <c r="X2252" s="3"/>
      <c r="AA2252" s="4"/>
      <c r="AC2252" s="3"/>
      <c r="AF2252" s="4"/>
      <c r="AH2252" s="3"/>
      <c r="AK2252" s="4"/>
      <c r="AM2252" s="18"/>
      <c r="AN2252" s="14"/>
      <c r="AO2252" s="14"/>
      <c r="AP2252" s="19"/>
      <c r="AR2252" s="3"/>
      <c r="AU2252" s="4"/>
      <c r="AY2252" s="138"/>
      <c r="AZ2252" s="13"/>
      <c r="BA2252" s="36"/>
      <c r="BB2252" s="36"/>
      <c r="BC2252" s="36"/>
      <c r="BD2252" s="36"/>
    </row>
    <row r="2253" spans="2:56" ht="18.600000000000001" customHeight="1" thickBot="1">
      <c r="D2253" s="216" t="s">
        <v>87</v>
      </c>
      <c r="E2253" s="217"/>
      <c r="F2253" s="218" t="s">
        <v>88</v>
      </c>
      <c r="G2253" s="219"/>
      <c r="H2253" s="207"/>
      <c r="I2253" s="216" t="s">
        <v>89</v>
      </c>
      <c r="J2253" s="217"/>
      <c r="K2253" s="218" t="s">
        <v>90</v>
      </c>
      <c r="L2253" s="219"/>
      <c r="N2253" s="208" t="s">
        <v>7</v>
      </c>
      <c r="O2253" s="209"/>
      <c r="P2253" s="210" t="s">
        <v>8</v>
      </c>
      <c r="Q2253" s="211"/>
      <c r="S2253" s="216" t="s">
        <v>91</v>
      </c>
      <c r="T2253" s="217"/>
      <c r="U2253" s="218" t="s">
        <v>92</v>
      </c>
      <c r="V2253" s="219"/>
      <c r="W2253" s="22"/>
      <c r="X2253" s="208" t="s">
        <v>93</v>
      </c>
      <c r="Y2253" s="209"/>
      <c r="Z2253" s="210" t="s">
        <v>94</v>
      </c>
      <c r="AA2253" s="211"/>
      <c r="AB2253" s="22"/>
      <c r="AC2253" s="216" t="s">
        <v>3</v>
      </c>
      <c r="AD2253" s="217"/>
      <c r="AE2253" s="218" t="s">
        <v>2</v>
      </c>
      <c r="AF2253" s="219"/>
      <c r="AG2253" s="22"/>
      <c r="AH2253" s="208" t="s">
        <v>95</v>
      </c>
      <c r="AI2253" s="209"/>
      <c r="AJ2253" s="210" t="s">
        <v>96</v>
      </c>
      <c r="AK2253" s="211"/>
      <c r="AL2253" s="22"/>
      <c r="AM2253" s="216" t="s">
        <v>97</v>
      </c>
      <c r="AN2253" s="217"/>
      <c r="AO2253" s="218" t="s">
        <v>98</v>
      </c>
      <c r="AP2253" s="219"/>
      <c r="AR2253" s="208" t="s">
        <v>99</v>
      </c>
      <c r="AS2253" s="209"/>
      <c r="AT2253" s="210" t="s">
        <v>100</v>
      </c>
      <c r="AU2253" s="211"/>
      <c r="AW2253" s="48" t="s">
        <v>10</v>
      </c>
      <c r="AY2253" s="139" t="s">
        <v>47</v>
      </c>
      <c r="AZ2253" s="13"/>
      <c r="BA2253" s="36"/>
      <c r="BB2253" s="36"/>
      <c r="BC2253" s="36"/>
      <c r="BD2253" s="36"/>
    </row>
    <row r="2254" spans="2:56" ht="18.600000000000001" customHeight="1" thickTop="1" thickBot="1">
      <c r="D2254" s="1">
        <v>0</v>
      </c>
      <c r="E2254" s="8">
        <f t="shared" ref="E2254" si="13062">$E$9*$B2251</f>
        <v>3.6496124000000005</v>
      </c>
      <c r="F2254" s="2">
        <v>1</v>
      </c>
      <c r="G2254" s="8">
        <v>0</v>
      </c>
      <c r="I2254" s="1">
        <v>0</v>
      </c>
      <c r="J2254" s="9">
        <v>0</v>
      </c>
      <c r="K2254" s="2">
        <v>1</v>
      </c>
      <c r="L2254" s="8">
        <v>0</v>
      </c>
      <c r="N2254" s="1">
        <f t="shared" ref="N2254" si="13063">D2254*I2251+F2254*I2254-E2254*J2251-G2254*J2254</f>
        <v>0</v>
      </c>
      <c r="O2254" s="9">
        <f t="shared" ref="O2254" si="13064">(D2254*J2251+E2254*I2251+F2254*J2254+G2254*I2254)</f>
        <v>3.6496124000000005</v>
      </c>
      <c r="P2254" s="2">
        <f t="shared" ref="P2254" si="13065">D2254*K2251+F2254*K2254-E2254*L2251-G2254*L2254</f>
        <v>3.019191914690901</v>
      </c>
      <c r="Q2254" s="8">
        <f t="shared" ref="Q2254" si="13066">(D2254*L2251+E2254*K2251+F2254*L2254+G2254*K2254)</f>
        <v>0</v>
      </c>
      <c r="S2254" s="1">
        <v>0</v>
      </c>
      <c r="T2254" s="8">
        <f t="shared" ref="T2254" si="13067">$T$9*$B2251</f>
        <v>7.7878276</v>
      </c>
      <c r="U2254" s="2">
        <v>1</v>
      </c>
      <c r="V2254" s="8">
        <v>0</v>
      </c>
      <c r="X2254" s="1">
        <f t="shared" ref="X2254" si="13068">N2254*S2251+P2254*S2254-O2254*T2251-Q2254*T2254</f>
        <v>0</v>
      </c>
      <c r="Y2254" s="9">
        <f t="shared" ref="Y2254" si="13069">(N2254*T2251+O2254*S2251+P2254*T2254+Q2254*S2254)</f>
        <v>27.162558522926645</v>
      </c>
      <c r="Z2254" s="2">
        <f t="shared" ref="Z2254" si="13070">N2254*U2251+P2254*U2254-O2254*V2251-Q2254*V2254</f>
        <v>3.019191914690901</v>
      </c>
      <c r="AA2254" s="8">
        <f t="shared" ref="AA2254" si="13071">(N2254*V2251+O2254*U2251+P2254*V2254+Q2254*U2254)</f>
        <v>0</v>
      </c>
      <c r="AB2254" s="22"/>
      <c r="AC2254" s="1">
        <v>0</v>
      </c>
      <c r="AD2254" s="9">
        <v>0</v>
      </c>
      <c r="AE2254" s="2">
        <v>1</v>
      </c>
      <c r="AF2254" s="8">
        <v>0</v>
      </c>
      <c r="AH2254" s="1">
        <f t="shared" ref="AH2254" si="13072">X2254*AC2251+Z2254*AC2254-Y2254*AD2251-AA2254*AD2254</f>
        <v>0</v>
      </c>
      <c r="AI2254" s="9">
        <f t="shared" ref="AI2254" si="13073">(X2254*AD2251+Y2254*AC2251+Z2254*AD2254+AA2254*AC2254)</f>
        <v>27.162558522926645</v>
      </c>
      <c r="AJ2254" s="2">
        <f t="shared" ref="AJ2254" si="13074">X2254*AE2251+Z2254*AE2254-Y2254*AF2251-AA2254*AF2254</f>
        <v>-138.79227790935613</v>
      </c>
      <c r="AK2254" s="8">
        <f t="shared" ref="AK2254" si="13075">(X2254*AF2251+Y2254*AE2251+Z2254*AF2254+AA2254*AE2254)</f>
        <v>0</v>
      </c>
      <c r="AM2254" s="20">
        <f t="shared" ref="AM2254" si="13076">1/$AN$9</f>
        <v>1</v>
      </c>
      <c r="AN2254" s="27">
        <v>0</v>
      </c>
      <c r="AO2254" s="21">
        <v>1</v>
      </c>
      <c r="AP2254" s="26">
        <v>0</v>
      </c>
      <c r="AR2254" s="1">
        <f t="shared" ref="AR2254" si="13077">AH2254*AM2251+AJ2254*AM2254-AI2254*AN2251-AK2254*AN2254</f>
        <v>-138.79227790935613</v>
      </c>
      <c r="AS2254" s="9">
        <f t="shared" ref="AS2254" si="13078">(AH2254*AN2251+AI2254*AM2251+AJ2254*AN2254+AK2254*AM2254)</f>
        <v>27.162558522926645</v>
      </c>
      <c r="AT2254" s="2">
        <f t="shared" ref="AT2254" si="13079">AH2254*AO2251+AJ2254*AO2254-AI2254*AP2251-AK2254*AP2254</f>
        <v>-138.79227790935613</v>
      </c>
      <c r="AU2254" s="8">
        <f t="shared" ref="AU2254" si="13080">(AH2254*AP2251+AI2254*AO2251+AJ2254*AP2254+AK2254*AO2254)</f>
        <v>0</v>
      </c>
      <c r="AW2254" s="49">
        <f t="shared" ref="AW2254" si="13081">(180/PI())*ATAN(-1*(AS2251/AR2251))</f>
        <v>-78.941434587126949</v>
      </c>
      <c r="AY2254" s="140">
        <f t="shared" ref="AY2254" si="13082">20*LOG(((1-(10^(AW2251/20)^2)*(1-((1-AY2251)/(1+AY2251))^2))^0.5))</f>
        <v>-4.5798628799623755E-4</v>
      </c>
      <c r="AZ2254" s="13"/>
      <c r="BA2254" s="36"/>
      <c r="BB2254" s="36"/>
      <c r="BC2254" s="36"/>
      <c r="BD2254" s="36"/>
    </row>
    <row r="2255" spans="2:56" ht="18.600000000000001" customHeight="1">
      <c r="AY2255" s="37"/>
    </row>
    <row r="2256" spans="2:56" ht="18.600000000000001" customHeight="1" thickBot="1">
      <c r="D2256" s="22" t="s">
        <v>60</v>
      </c>
      <c r="E2256" s="22"/>
      <c r="F2256" s="22"/>
      <c r="G2256" s="22"/>
      <c r="H2256" s="22"/>
      <c r="I2256" s="22" t="s">
        <v>61</v>
      </c>
      <c r="J2256" s="22"/>
      <c r="K2256" s="22"/>
      <c r="L2256" s="22"/>
      <c r="M2256" s="23"/>
      <c r="N2256" s="23"/>
      <c r="O2256" s="28" t="s">
        <v>62</v>
      </c>
      <c r="P2256" s="23"/>
      <c r="Q2256" s="23"/>
      <c r="R2256" s="23"/>
      <c r="S2256" s="22"/>
      <c r="T2256" s="22" t="s">
        <v>63</v>
      </c>
      <c r="U2256" s="23"/>
      <c r="V2256" s="23"/>
      <c r="W2256" s="23"/>
      <c r="X2256" s="23"/>
      <c r="Y2256" s="28" t="s">
        <v>64</v>
      </c>
      <c r="Z2256" s="23"/>
      <c r="AA2256" s="23"/>
      <c r="AB2256" s="23"/>
      <c r="AC2256" s="28" t="s">
        <v>65</v>
      </c>
      <c r="AD2256" s="22"/>
      <c r="AE2256" s="22"/>
      <c r="AF2256" s="22"/>
      <c r="AG2256" s="22"/>
      <c r="AH2256" s="23"/>
      <c r="AI2256" s="28" t="s">
        <v>66</v>
      </c>
      <c r="AJ2256" s="23"/>
      <c r="AK2256" s="23"/>
      <c r="AL2256" s="22"/>
      <c r="AM2256" s="28" t="s">
        <v>67</v>
      </c>
      <c r="AN2256" s="22"/>
      <c r="AO2256" s="23"/>
      <c r="AP2256" s="23"/>
      <c r="AQ2256" s="23"/>
      <c r="AR2256" s="23"/>
      <c r="AS2256" s="28" t="s">
        <v>68</v>
      </c>
      <c r="AT2256" s="23"/>
      <c r="AU2256" s="23"/>
    </row>
    <row r="2257" spans="2:56" ht="18.600000000000001" customHeight="1" thickBot="1">
      <c r="B2257" s="11"/>
      <c r="D2257" s="212" t="s">
        <v>69</v>
      </c>
      <c r="E2257" s="213"/>
      <c r="F2257" s="214" t="s">
        <v>70</v>
      </c>
      <c r="G2257" s="215"/>
      <c r="H2257" s="207"/>
      <c r="I2257" s="212" t="s">
        <v>71</v>
      </c>
      <c r="J2257" s="213"/>
      <c r="K2257" s="214" t="s">
        <v>72</v>
      </c>
      <c r="L2257" s="215"/>
      <c r="M2257" s="23"/>
      <c r="N2257" s="208" t="s">
        <v>73</v>
      </c>
      <c r="O2257" s="209"/>
      <c r="P2257" s="210" t="s">
        <v>74</v>
      </c>
      <c r="Q2257" s="211"/>
      <c r="R2257" s="23"/>
      <c r="S2257" s="212" t="s">
        <v>75</v>
      </c>
      <c r="T2257" s="213"/>
      <c r="U2257" s="214" t="s">
        <v>76</v>
      </c>
      <c r="V2257" s="215"/>
      <c r="W2257" s="22"/>
      <c r="X2257" s="208" t="s">
        <v>77</v>
      </c>
      <c r="Y2257" s="209"/>
      <c r="Z2257" s="210" t="s">
        <v>78</v>
      </c>
      <c r="AA2257" s="211"/>
      <c r="AB2257" s="22"/>
      <c r="AC2257" s="212" t="s">
        <v>79</v>
      </c>
      <c r="AD2257" s="213"/>
      <c r="AE2257" s="214" t="s">
        <v>80</v>
      </c>
      <c r="AF2257" s="215"/>
      <c r="AG2257" s="22"/>
      <c r="AH2257" s="208" t="s">
        <v>81</v>
      </c>
      <c r="AI2257" s="209"/>
      <c r="AJ2257" s="210" t="s">
        <v>82</v>
      </c>
      <c r="AK2257" s="211"/>
      <c r="AL2257" s="22"/>
      <c r="AM2257" s="212" t="s">
        <v>83</v>
      </c>
      <c r="AN2257" s="213"/>
      <c r="AO2257" s="214" t="s">
        <v>84</v>
      </c>
      <c r="AP2257" s="215"/>
      <c r="AQ2257" s="23"/>
      <c r="AR2257" s="208" t="s">
        <v>85</v>
      </c>
      <c r="AS2257" s="209"/>
      <c r="AT2257" s="210" t="s">
        <v>86</v>
      </c>
      <c r="AU2257" s="211"/>
      <c r="AW2257" s="29" t="s">
        <v>4</v>
      </c>
      <c r="AY2257" s="136" t="s">
        <v>46</v>
      </c>
      <c r="AZ2257" s="13"/>
      <c r="BA2257" s="36"/>
      <c r="BB2257" s="36"/>
      <c r="BC2257" s="36"/>
      <c r="BD2257" s="36"/>
    </row>
    <row r="2258" spans="2:56" ht="18.600000000000001" customHeight="1" thickTop="1" thickBot="1">
      <c r="B2258" s="40">
        <v>6.46</v>
      </c>
      <c r="D2258" s="1">
        <v>1</v>
      </c>
      <c r="E2258" s="7">
        <v>0</v>
      </c>
      <c r="F2258" s="2">
        <v>0</v>
      </c>
      <c r="G2258" s="8">
        <v>0</v>
      </c>
      <c r="I2258" s="1">
        <v>1</v>
      </c>
      <c r="J2258" s="9">
        <v>0</v>
      </c>
      <c r="K2258" s="2">
        <v>0</v>
      </c>
      <c r="L2258" s="9">
        <f t="shared" ref="L2258" si="13083">IF(0=(1-$J$9*$K$9*$B2258^2),10^14,$B2258*$K$9/(1-$J$9*$K$9*$B2258^2))</f>
        <v>-0.55124582665829247</v>
      </c>
      <c r="N2258" s="1">
        <f t="shared" ref="N2258" si="13084">D2258*I2258+F2258*I2261-E2258*J2258-G2258*J2261</f>
        <v>1</v>
      </c>
      <c r="O2258" s="9">
        <f t="shared" ref="O2258" si="13085">(D2258*J2258+E2258*I2258+F2258*J2261+G2258*I2261)</f>
        <v>0</v>
      </c>
      <c r="P2258" s="2">
        <f t="shared" ref="P2258" si="13086">D2258*K2258+F2258*K2261-E2258*L2258-G2258*L2261</f>
        <v>0</v>
      </c>
      <c r="Q2258" s="8">
        <f t="shared" ref="Q2258" si="13087">(D2258*L2258+E2258*K2258+F2258*L2261+G2258*K2261)</f>
        <v>-0.55124582665829247</v>
      </c>
      <c r="S2258" s="1">
        <v>1</v>
      </c>
      <c r="T2258" s="7">
        <v>0</v>
      </c>
      <c r="U2258" s="2">
        <v>0</v>
      </c>
      <c r="V2258" s="8">
        <v>0</v>
      </c>
      <c r="X2258" s="1">
        <f t="shared" ref="X2258" si="13088">N2258*S2258+P2258*S2261-O2258*T2258-Q2258*T2261</f>
        <v>5.3063397845486575</v>
      </c>
      <c r="Y2258" s="9">
        <f t="shared" ref="Y2258" si="13089">(N2258*T2258+O2258*S2258+P2258*T2261+Q2258*S2261)</f>
        <v>0</v>
      </c>
      <c r="Z2258" s="2">
        <f t="shared" ref="Z2258" si="13090">N2258*U2258+P2258*U2261-O2258*V2258-Q2258*V2261</f>
        <v>0</v>
      </c>
      <c r="AA2258" s="8">
        <f t="shared" ref="AA2258" si="13091">(N2258*V2258+O2258*U2258+P2258*V2261+Q2258*U2261)</f>
        <v>-0.55124582665829247</v>
      </c>
      <c r="AB2258" s="22"/>
      <c r="AC2258" s="1">
        <v>1</v>
      </c>
      <c r="AD2258" s="9">
        <v>0</v>
      </c>
      <c r="AE2258" s="2">
        <v>0</v>
      </c>
      <c r="AF2258" s="9">
        <f t="shared" ref="AF2258" si="13092">$B2258*$AE$9</f>
        <v>5.2370574000000003</v>
      </c>
      <c r="AH2258" s="1">
        <f t="shared" ref="AH2258" si="13093">X2258*AC2258+Z2258*AC2261-Y2258*AD2258-AA2258*AD2261</f>
        <v>5.3063397845486575</v>
      </c>
      <c r="AI2258" s="9">
        <f t="shared" ref="AI2258" si="13094">(X2258*AD2258+Y2258*AC2258+Z2258*AD2261+AA2258*AC2261)</f>
        <v>0</v>
      </c>
      <c r="AJ2258" s="2">
        <f t="shared" ref="AJ2258" si="13095">X2258*AE2258+Z2258*AE2261-Y2258*AF2258-AA2258*AF2261</f>
        <v>0</v>
      </c>
      <c r="AK2258" s="8">
        <f t="shared" ref="AK2258" si="13096">(X2258*AF2258+Y2258*AE2258+Z2258*AF2261+AA2258*AE2261)</f>
        <v>27.238360208926661</v>
      </c>
      <c r="AM2258" s="18">
        <v>1</v>
      </c>
      <c r="AN2258" s="25">
        <v>0</v>
      </c>
      <c r="AO2258" s="14">
        <v>0</v>
      </c>
      <c r="AP2258" s="24">
        <v>0</v>
      </c>
      <c r="AR2258" s="1">
        <f t="shared" ref="AR2258" si="13097">AH2258*AM2258+AJ2258*AM2261-AI2258*AN2258-AK2258*AN2261</f>
        <v>5.3063397845486575</v>
      </c>
      <c r="AS2258" s="9">
        <f t="shared" ref="AS2258" si="13098">(AH2258*AN2258+AI2258*AM2258+AJ2258*AN2261+AK2258*AM2261)</f>
        <v>27.238360208926661</v>
      </c>
      <c r="AT2258" s="2">
        <f t="shared" ref="AT2258" si="13099">AH2258*AO2258+AJ2258*AO2261-AI2258*AP2258-AK2258*AP2261</f>
        <v>0</v>
      </c>
      <c r="AU2258" s="8">
        <f t="shared" ref="AU2258" si="13100">(AH2258*AP2258+AI2258*AO2258+AJ2258*AP2261+AK2258*AO2261)</f>
        <v>27.238360208926661</v>
      </c>
      <c r="AW2258" s="30">
        <f t="shared" ref="AW2258" si="13101">20*LOG(((1+$AN$9)/$AN$9)/((AR2258+AR2261)^2+(AS2258+AS2261)^2)^0.5)</f>
        <v>-37.203781442282171</v>
      </c>
      <c r="AY2258" s="137">
        <f t="shared" ref="AY2258" si="13102">((AR2258^2+AS2258^2)^0.5)/((AR2261^2+AS2261^2)^0.5)</f>
        <v>0.19506543707045573</v>
      </c>
      <c r="AZ2258" s="13"/>
      <c r="BA2258" s="36"/>
      <c r="BB2258" s="36"/>
      <c r="BC2258" s="36"/>
      <c r="BD2258" s="36"/>
    </row>
    <row r="2259" spans="2:56" ht="18.600000000000001" customHeight="1" thickBot="1">
      <c r="D2259" s="3"/>
      <c r="G2259" s="4"/>
      <c r="I2259" s="3"/>
      <c r="L2259" s="4"/>
      <c r="N2259" s="3"/>
      <c r="Q2259" s="4"/>
      <c r="S2259" s="3"/>
      <c r="V2259" s="4"/>
      <c r="X2259" s="3"/>
      <c r="AA2259" s="4"/>
      <c r="AC2259" s="3"/>
      <c r="AF2259" s="4"/>
      <c r="AH2259" s="3"/>
      <c r="AK2259" s="4"/>
      <c r="AM2259" s="18"/>
      <c r="AN2259" s="14"/>
      <c r="AO2259" s="14"/>
      <c r="AP2259" s="19"/>
      <c r="AR2259" s="3"/>
      <c r="AU2259" s="4"/>
      <c r="AY2259" s="138"/>
      <c r="AZ2259" s="13"/>
      <c r="BA2259" s="36"/>
      <c r="BB2259" s="36"/>
      <c r="BC2259" s="36"/>
      <c r="BD2259" s="36"/>
    </row>
    <row r="2260" spans="2:56" ht="18.600000000000001" customHeight="1" thickBot="1">
      <c r="D2260" s="216" t="s">
        <v>87</v>
      </c>
      <c r="E2260" s="217"/>
      <c r="F2260" s="218" t="s">
        <v>88</v>
      </c>
      <c r="G2260" s="219"/>
      <c r="H2260" s="207"/>
      <c r="I2260" s="216" t="s">
        <v>89</v>
      </c>
      <c r="J2260" s="217"/>
      <c r="K2260" s="218" t="s">
        <v>90</v>
      </c>
      <c r="L2260" s="219"/>
      <c r="N2260" s="208" t="s">
        <v>7</v>
      </c>
      <c r="O2260" s="209"/>
      <c r="P2260" s="210" t="s">
        <v>8</v>
      </c>
      <c r="Q2260" s="211"/>
      <c r="S2260" s="216" t="s">
        <v>91</v>
      </c>
      <c r="T2260" s="217"/>
      <c r="U2260" s="218" t="s">
        <v>92</v>
      </c>
      <c r="V2260" s="219"/>
      <c r="W2260" s="22"/>
      <c r="X2260" s="208" t="s">
        <v>93</v>
      </c>
      <c r="Y2260" s="209"/>
      <c r="Z2260" s="210" t="s">
        <v>94</v>
      </c>
      <c r="AA2260" s="211"/>
      <c r="AB2260" s="22"/>
      <c r="AC2260" s="216" t="s">
        <v>3</v>
      </c>
      <c r="AD2260" s="217"/>
      <c r="AE2260" s="218" t="s">
        <v>2</v>
      </c>
      <c r="AF2260" s="219"/>
      <c r="AG2260" s="22"/>
      <c r="AH2260" s="208" t="s">
        <v>95</v>
      </c>
      <c r="AI2260" s="209"/>
      <c r="AJ2260" s="210" t="s">
        <v>96</v>
      </c>
      <c r="AK2260" s="211"/>
      <c r="AL2260" s="22"/>
      <c r="AM2260" s="216" t="s">
        <v>97</v>
      </c>
      <c r="AN2260" s="217"/>
      <c r="AO2260" s="218" t="s">
        <v>98</v>
      </c>
      <c r="AP2260" s="219"/>
      <c r="AR2260" s="208" t="s">
        <v>99</v>
      </c>
      <c r="AS2260" s="209"/>
      <c r="AT2260" s="210" t="s">
        <v>100</v>
      </c>
      <c r="AU2260" s="211"/>
      <c r="AW2260" s="48" t="s">
        <v>10</v>
      </c>
      <c r="AY2260" s="139" t="s">
        <v>47</v>
      </c>
      <c r="AZ2260" s="13"/>
      <c r="BA2260" s="36"/>
      <c r="BB2260" s="36"/>
      <c r="BC2260" s="36"/>
      <c r="BD2260" s="36"/>
    </row>
    <row r="2261" spans="2:56" ht="18.600000000000001" customHeight="1" thickTop="1" thickBot="1">
      <c r="D2261" s="1">
        <v>0</v>
      </c>
      <c r="E2261" s="8">
        <f t="shared" ref="E2261" si="13103">$E$9*$B2258</f>
        <v>3.6609466000000004</v>
      </c>
      <c r="F2261" s="2">
        <v>1</v>
      </c>
      <c r="G2261" s="8">
        <v>0</v>
      </c>
      <c r="I2261" s="1">
        <v>0</v>
      </c>
      <c r="J2261" s="9">
        <v>0</v>
      </c>
      <c r="K2261" s="2">
        <v>1</v>
      </c>
      <c r="L2261" s="8">
        <v>0</v>
      </c>
      <c r="N2261" s="1">
        <f t="shared" ref="N2261" si="13104">D2261*I2258+F2261*I2261-E2261*J2258-G2261*J2261</f>
        <v>0</v>
      </c>
      <c r="O2261" s="9">
        <f t="shared" ref="O2261" si="13105">(D2261*J2258+E2261*I2258+F2261*J2261+G2261*I2261)</f>
        <v>3.6609466000000004</v>
      </c>
      <c r="P2261" s="2">
        <f t="shared" ref="P2261" si="13106">D2261*K2258+F2261*K2261-E2261*L2258-G2261*L2261</f>
        <v>3.0180815348688652</v>
      </c>
      <c r="Q2261" s="8">
        <f t="shared" ref="Q2261" si="13107">(D2261*L2258+E2261*K2258+F2261*L2261+G2261*K2261)</f>
        <v>0</v>
      </c>
      <c r="S2261" s="1">
        <v>0</v>
      </c>
      <c r="T2261" s="8">
        <f t="shared" ref="T2261" si="13108">$T$9*$B2258</f>
        <v>7.8120133999999997</v>
      </c>
      <c r="U2261" s="2">
        <v>1</v>
      </c>
      <c r="V2261" s="8">
        <v>0</v>
      </c>
      <c r="X2261" s="1">
        <f t="shared" ref="X2261" si="13109">N2261*S2258+P2261*S2261-O2261*T2258-Q2261*T2261</f>
        <v>0</v>
      </c>
      <c r="Y2261" s="9">
        <f t="shared" ref="Y2261" si="13110">(N2261*T2258+O2261*S2258+P2261*T2261+Q2261*S2261)</f>
        <v>27.23823999268814</v>
      </c>
      <c r="Z2261" s="2">
        <f t="shared" ref="Z2261" si="13111">N2261*U2258+P2261*U2261-O2261*V2258-Q2261*V2261</f>
        <v>3.0180815348688652</v>
      </c>
      <c r="AA2261" s="8">
        <f t="shared" ref="AA2261" si="13112">(N2261*V2258+O2261*U2258+P2261*V2261+Q2261*U2261)</f>
        <v>0</v>
      </c>
      <c r="AB2261" s="22"/>
      <c r="AC2261" s="1">
        <v>0</v>
      </c>
      <c r="AD2261" s="9">
        <v>0</v>
      </c>
      <c r="AE2261" s="2">
        <v>1</v>
      </c>
      <c r="AF2261" s="8">
        <v>0</v>
      </c>
      <c r="AH2261" s="1">
        <f t="shared" ref="AH2261" si="13113">X2261*AC2258+Z2261*AC2261-Y2261*AD2258-AA2261*AD2261</f>
        <v>0</v>
      </c>
      <c r="AI2261" s="9">
        <f t="shared" ref="AI2261" si="13114">(X2261*AD2258+Y2261*AC2258+Z2261*AD2261+AA2261*AC2261)</f>
        <v>27.23823999268814</v>
      </c>
      <c r="AJ2261" s="2">
        <f t="shared" ref="AJ2261" si="13115">X2261*AE2258+Z2261*AE2261-Y2261*AF2258-AA2261*AF2261</f>
        <v>-139.63014478181452</v>
      </c>
      <c r="AK2261" s="8">
        <f t="shared" ref="AK2261" si="13116">(X2261*AF2258+Y2261*AE2258+Z2261*AF2261+AA2261*AE2261)</f>
        <v>0</v>
      </c>
      <c r="AM2261" s="20">
        <f t="shared" ref="AM2261" si="13117">1/$AN$9</f>
        <v>1</v>
      </c>
      <c r="AN2261" s="27">
        <v>0</v>
      </c>
      <c r="AO2261" s="21">
        <v>1</v>
      </c>
      <c r="AP2261" s="26">
        <v>0</v>
      </c>
      <c r="AR2261" s="1">
        <f t="shared" ref="AR2261" si="13118">AH2261*AM2258+AJ2261*AM2261-AI2261*AN2258-AK2261*AN2261</f>
        <v>-139.63014478181452</v>
      </c>
      <c r="AS2261" s="9">
        <f t="shared" ref="AS2261" si="13119">(AH2261*AN2258+AI2261*AM2258+AJ2261*AN2261+AK2261*AM2261)</f>
        <v>27.23823999268814</v>
      </c>
      <c r="AT2261" s="2">
        <f t="shared" ref="AT2261" si="13120">AH2261*AO2258+AJ2261*AO2261-AI2261*AP2258-AK2261*AP2261</f>
        <v>-139.63014478181452</v>
      </c>
      <c r="AU2261" s="8">
        <f t="shared" ref="AU2261" si="13121">(AH2261*AP2258+AI2261*AO2258+AJ2261*AP2261+AK2261*AO2261)</f>
        <v>0</v>
      </c>
      <c r="AW2261" s="49">
        <f t="shared" ref="AW2261" si="13122">(180/PI())*ATAN(-1*(AS2258/AR2258))</f>
        <v>-78.976208194656436</v>
      </c>
      <c r="AY2261" s="140">
        <f t="shared" ref="AY2261" si="13123">20*LOG(((1-(10^(AW2258/20)^2)*(1-((1-AY2258)/(1+AY2258))^2))^0.5))</f>
        <v>-4.5173703585819718E-4</v>
      </c>
      <c r="AZ2261" s="13"/>
      <c r="BA2261" s="36"/>
      <c r="BB2261" s="36"/>
      <c r="BC2261" s="36"/>
      <c r="BD2261" s="36"/>
    </row>
    <row r="2262" spans="2:56" ht="18.600000000000001" customHeight="1">
      <c r="AY2262" s="37"/>
    </row>
    <row r="2263" spans="2:56" ht="18.600000000000001" customHeight="1" thickBot="1">
      <c r="D2263" s="22" t="s">
        <v>60</v>
      </c>
      <c r="E2263" s="22"/>
      <c r="F2263" s="22"/>
      <c r="G2263" s="22"/>
      <c r="H2263" s="22"/>
      <c r="I2263" s="22" t="s">
        <v>61</v>
      </c>
      <c r="J2263" s="22"/>
      <c r="K2263" s="22"/>
      <c r="L2263" s="22"/>
      <c r="M2263" s="23"/>
      <c r="N2263" s="23"/>
      <c r="O2263" s="28" t="s">
        <v>62</v>
      </c>
      <c r="P2263" s="23"/>
      <c r="Q2263" s="23"/>
      <c r="R2263" s="23"/>
      <c r="S2263" s="22"/>
      <c r="T2263" s="22" t="s">
        <v>63</v>
      </c>
      <c r="U2263" s="23"/>
      <c r="V2263" s="23"/>
      <c r="W2263" s="23"/>
      <c r="X2263" s="23"/>
      <c r="Y2263" s="28" t="s">
        <v>64</v>
      </c>
      <c r="Z2263" s="23"/>
      <c r="AA2263" s="23"/>
      <c r="AB2263" s="23"/>
      <c r="AC2263" s="28" t="s">
        <v>65</v>
      </c>
      <c r="AD2263" s="22"/>
      <c r="AE2263" s="22"/>
      <c r="AF2263" s="22"/>
      <c r="AG2263" s="22"/>
      <c r="AH2263" s="23"/>
      <c r="AI2263" s="28" t="s">
        <v>66</v>
      </c>
      <c r="AJ2263" s="23"/>
      <c r="AK2263" s="23"/>
      <c r="AL2263" s="22"/>
      <c r="AM2263" s="28" t="s">
        <v>67</v>
      </c>
      <c r="AN2263" s="22"/>
      <c r="AO2263" s="23"/>
      <c r="AP2263" s="23"/>
      <c r="AQ2263" s="23"/>
      <c r="AR2263" s="23"/>
      <c r="AS2263" s="28" t="s">
        <v>68</v>
      </c>
      <c r="AT2263" s="23"/>
      <c r="AU2263" s="23"/>
    </row>
    <row r="2264" spans="2:56" ht="18.600000000000001" customHeight="1" thickBot="1">
      <c r="B2264" s="11"/>
      <c r="D2264" s="212" t="s">
        <v>69</v>
      </c>
      <c r="E2264" s="213"/>
      <c r="F2264" s="214" t="s">
        <v>70</v>
      </c>
      <c r="G2264" s="215"/>
      <c r="H2264" s="207"/>
      <c r="I2264" s="212" t="s">
        <v>71</v>
      </c>
      <c r="J2264" s="213"/>
      <c r="K2264" s="214" t="s">
        <v>72</v>
      </c>
      <c r="L2264" s="215"/>
      <c r="M2264" s="23"/>
      <c r="N2264" s="208" t="s">
        <v>73</v>
      </c>
      <c r="O2264" s="209"/>
      <c r="P2264" s="210" t="s">
        <v>74</v>
      </c>
      <c r="Q2264" s="211"/>
      <c r="R2264" s="23"/>
      <c r="S2264" s="212" t="s">
        <v>75</v>
      </c>
      <c r="T2264" s="213"/>
      <c r="U2264" s="214" t="s">
        <v>76</v>
      </c>
      <c r="V2264" s="215"/>
      <c r="W2264" s="22"/>
      <c r="X2264" s="208" t="s">
        <v>77</v>
      </c>
      <c r="Y2264" s="209"/>
      <c r="Z2264" s="210" t="s">
        <v>78</v>
      </c>
      <c r="AA2264" s="211"/>
      <c r="AB2264" s="22"/>
      <c r="AC2264" s="212" t="s">
        <v>79</v>
      </c>
      <c r="AD2264" s="213"/>
      <c r="AE2264" s="214" t="s">
        <v>80</v>
      </c>
      <c r="AF2264" s="215"/>
      <c r="AG2264" s="22"/>
      <c r="AH2264" s="208" t="s">
        <v>81</v>
      </c>
      <c r="AI2264" s="209"/>
      <c r="AJ2264" s="210" t="s">
        <v>82</v>
      </c>
      <c r="AK2264" s="211"/>
      <c r="AL2264" s="22"/>
      <c r="AM2264" s="212" t="s">
        <v>83</v>
      </c>
      <c r="AN2264" s="213"/>
      <c r="AO2264" s="214" t="s">
        <v>84</v>
      </c>
      <c r="AP2264" s="215"/>
      <c r="AQ2264" s="23"/>
      <c r="AR2264" s="208" t="s">
        <v>85</v>
      </c>
      <c r="AS2264" s="209"/>
      <c r="AT2264" s="210" t="s">
        <v>86</v>
      </c>
      <c r="AU2264" s="211"/>
      <c r="AW2264" s="29" t="s">
        <v>4</v>
      </c>
      <c r="AY2264" s="136" t="s">
        <v>46</v>
      </c>
      <c r="AZ2264" s="13"/>
      <c r="BA2264" s="36"/>
      <c r="BB2264" s="36"/>
      <c r="BC2264" s="36"/>
      <c r="BD2264" s="36"/>
    </row>
    <row r="2265" spans="2:56" ht="18.600000000000001" customHeight="1" thickTop="1" thickBot="1">
      <c r="B2265" s="40">
        <v>6.48</v>
      </c>
      <c r="D2265" s="1">
        <v>1</v>
      </c>
      <c r="E2265" s="7">
        <v>0</v>
      </c>
      <c r="F2265" s="2">
        <v>0</v>
      </c>
      <c r="G2265" s="8">
        <v>0</v>
      </c>
      <c r="I2265" s="1">
        <v>1</v>
      </c>
      <c r="J2265" s="9">
        <v>0</v>
      </c>
      <c r="K2265" s="2">
        <v>0</v>
      </c>
      <c r="L2265" s="9">
        <f t="shared" ref="L2265" si="13124">IF(0=(1-$J$9*$K$9*$B2265^2),10^14,$B2265*$K$9/(1-$J$9*$K$9*$B2265^2))</f>
        <v>-0.54924520590929116</v>
      </c>
      <c r="N2265" s="1">
        <f t="shared" ref="N2265" si="13125">D2265*I2265+F2265*I2268-E2265*J2265-G2265*J2268</f>
        <v>1</v>
      </c>
      <c r="O2265" s="9">
        <f t="shared" ref="O2265" si="13126">(D2265*J2265+E2265*I2265+F2265*J2268+G2265*I2268)</f>
        <v>0</v>
      </c>
      <c r="P2265" s="2">
        <f t="shared" ref="P2265" si="13127">D2265*K2265+F2265*K2268-E2265*L2265-G2265*L2268</f>
        <v>0</v>
      </c>
      <c r="Q2265" s="8">
        <f t="shared" ref="Q2265" si="13128">(D2265*L2265+E2265*K2265+F2265*L2268+G2265*K2268)</f>
        <v>-0.54924520590929116</v>
      </c>
      <c r="S2265" s="1">
        <v>1</v>
      </c>
      <c r="T2265" s="7">
        <v>0</v>
      </c>
      <c r="U2265" s="2">
        <v>0</v>
      </c>
      <c r="V2265" s="8">
        <v>0</v>
      </c>
      <c r="X2265" s="1">
        <f t="shared" ref="X2265" si="13129">N2265*S2265+P2265*S2268-O2265*T2265-Q2265*T2268</f>
        <v>5.3039948431502228</v>
      </c>
      <c r="Y2265" s="9">
        <f t="shared" ref="Y2265" si="13130">(N2265*T2265+O2265*S2265+P2265*T2268+Q2265*S2268)</f>
        <v>0</v>
      </c>
      <c r="Z2265" s="2">
        <f t="shared" ref="Z2265" si="13131">N2265*U2265+P2265*U2268-O2265*V2265-Q2265*V2268</f>
        <v>0</v>
      </c>
      <c r="AA2265" s="8">
        <f t="shared" ref="AA2265" si="13132">(N2265*V2265+O2265*U2265+P2265*V2268+Q2265*U2268)</f>
        <v>-0.54924520590929116</v>
      </c>
      <c r="AB2265" s="22"/>
      <c r="AC2265" s="1">
        <v>1</v>
      </c>
      <c r="AD2265" s="9">
        <v>0</v>
      </c>
      <c r="AE2265" s="2">
        <v>0</v>
      </c>
      <c r="AF2265" s="9">
        <f t="shared" ref="AF2265" si="13133">$B2265*$AE$9</f>
        <v>5.2532712000000004</v>
      </c>
      <c r="AH2265" s="1">
        <f t="shared" ref="AH2265" si="13134">X2265*AC2265+Z2265*AC2268-Y2265*AD2265-AA2265*AD2268</f>
        <v>5.3039948431502228</v>
      </c>
      <c r="AI2265" s="9">
        <f t="shared" ref="AI2265" si="13135">(X2265*AD2265+Y2265*AC2265+Z2265*AD2268+AA2265*AC2268)</f>
        <v>0</v>
      </c>
      <c r="AJ2265" s="2">
        <f t="shared" ref="AJ2265" si="13136">X2265*AE2265+Z2265*AE2268-Y2265*AF2265-AA2265*AF2268</f>
        <v>0</v>
      </c>
      <c r="AK2265" s="8">
        <f t="shared" ref="AK2265" si="13137">(X2265*AF2265+Y2265*AE2265+Z2265*AF2268+AA2265*AE2268)</f>
        <v>27.314078148560295</v>
      </c>
      <c r="AM2265" s="18">
        <v>1</v>
      </c>
      <c r="AN2265" s="25">
        <v>0</v>
      </c>
      <c r="AO2265" s="14">
        <v>0</v>
      </c>
      <c r="AP2265" s="24">
        <v>0</v>
      </c>
      <c r="AR2265" s="1">
        <f t="shared" ref="AR2265" si="13138">AH2265*AM2265+AJ2265*AM2268-AI2265*AN2265-AK2265*AN2268</f>
        <v>5.3039948431502228</v>
      </c>
      <c r="AS2265" s="9">
        <f t="shared" ref="AS2265" si="13139">(AH2265*AN2265+AI2265*AM2265+AJ2265*AN2268+AK2265*AM2268)</f>
        <v>27.314078148560295</v>
      </c>
      <c r="AT2265" s="2">
        <f t="shared" ref="AT2265" si="13140">AH2265*AO2265+AJ2265*AO2268-AI2265*AP2265-AK2265*AP2268</f>
        <v>0</v>
      </c>
      <c r="AU2265" s="8">
        <f t="shared" ref="AU2265" si="13141">(AH2265*AP2265+AI2265*AO2265+AJ2265*AP2268+AK2265*AO2268)</f>
        <v>27.314078148560295</v>
      </c>
      <c r="AW2265" s="30">
        <f t="shared" ref="AW2265" si="13142">20*LOG(((1+$AN$9)/$AN$9)/((AR2265+AR2268)^2+(AS2265+AS2268)^2)^0.5)</f>
        <v>-37.253856998065615</v>
      </c>
      <c r="AY2265" s="137">
        <f t="shared" ref="AY2265" si="13143">((AR2265^2+AS2265^2)^0.5)/((AR2268^2+AS2268^2)^0.5)</f>
        <v>0.19443738814083752</v>
      </c>
      <c r="AZ2265" s="13"/>
      <c r="BA2265" s="36"/>
      <c r="BB2265" s="36"/>
      <c r="BC2265" s="36"/>
      <c r="BD2265" s="36"/>
    </row>
    <row r="2266" spans="2:56" ht="18.600000000000001" customHeight="1" thickBot="1">
      <c r="D2266" s="3"/>
      <c r="G2266" s="4"/>
      <c r="I2266" s="3"/>
      <c r="L2266" s="4"/>
      <c r="N2266" s="3"/>
      <c r="Q2266" s="4"/>
      <c r="S2266" s="3"/>
      <c r="V2266" s="4"/>
      <c r="X2266" s="3"/>
      <c r="AA2266" s="4"/>
      <c r="AC2266" s="3"/>
      <c r="AF2266" s="4"/>
      <c r="AH2266" s="3"/>
      <c r="AK2266" s="4"/>
      <c r="AM2266" s="18"/>
      <c r="AN2266" s="14"/>
      <c r="AO2266" s="14"/>
      <c r="AP2266" s="19"/>
      <c r="AR2266" s="3"/>
      <c r="AU2266" s="4"/>
      <c r="AY2266" s="138"/>
      <c r="AZ2266" s="13"/>
      <c r="BA2266" s="36"/>
      <c r="BB2266" s="36"/>
      <c r="BC2266" s="36"/>
      <c r="BD2266" s="36"/>
    </row>
    <row r="2267" spans="2:56" ht="18.600000000000001" customHeight="1" thickBot="1">
      <c r="D2267" s="216" t="s">
        <v>87</v>
      </c>
      <c r="E2267" s="217"/>
      <c r="F2267" s="218" t="s">
        <v>88</v>
      </c>
      <c r="G2267" s="219"/>
      <c r="H2267" s="207"/>
      <c r="I2267" s="216" t="s">
        <v>89</v>
      </c>
      <c r="J2267" s="217"/>
      <c r="K2267" s="218" t="s">
        <v>90</v>
      </c>
      <c r="L2267" s="219"/>
      <c r="N2267" s="208" t="s">
        <v>7</v>
      </c>
      <c r="O2267" s="209"/>
      <c r="P2267" s="210" t="s">
        <v>8</v>
      </c>
      <c r="Q2267" s="211"/>
      <c r="S2267" s="216" t="s">
        <v>91</v>
      </c>
      <c r="T2267" s="217"/>
      <c r="U2267" s="218" t="s">
        <v>92</v>
      </c>
      <c r="V2267" s="219"/>
      <c r="W2267" s="22"/>
      <c r="X2267" s="208" t="s">
        <v>93</v>
      </c>
      <c r="Y2267" s="209"/>
      <c r="Z2267" s="210" t="s">
        <v>94</v>
      </c>
      <c r="AA2267" s="211"/>
      <c r="AB2267" s="22"/>
      <c r="AC2267" s="216" t="s">
        <v>3</v>
      </c>
      <c r="AD2267" s="217"/>
      <c r="AE2267" s="218" t="s">
        <v>2</v>
      </c>
      <c r="AF2267" s="219"/>
      <c r="AG2267" s="22"/>
      <c r="AH2267" s="208" t="s">
        <v>95</v>
      </c>
      <c r="AI2267" s="209"/>
      <c r="AJ2267" s="210" t="s">
        <v>96</v>
      </c>
      <c r="AK2267" s="211"/>
      <c r="AL2267" s="22"/>
      <c r="AM2267" s="216" t="s">
        <v>97</v>
      </c>
      <c r="AN2267" s="217"/>
      <c r="AO2267" s="218" t="s">
        <v>98</v>
      </c>
      <c r="AP2267" s="219"/>
      <c r="AR2267" s="208" t="s">
        <v>99</v>
      </c>
      <c r="AS2267" s="209"/>
      <c r="AT2267" s="210" t="s">
        <v>100</v>
      </c>
      <c r="AU2267" s="211"/>
      <c r="AW2267" s="48" t="s">
        <v>10</v>
      </c>
      <c r="AY2267" s="139" t="s">
        <v>47</v>
      </c>
      <c r="AZ2267" s="13"/>
      <c r="BA2267" s="36"/>
      <c r="BB2267" s="36"/>
      <c r="BC2267" s="36"/>
      <c r="BD2267" s="36"/>
    </row>
    <row r="2268" spans="2:56" ht="18.600000000000001" customHeight="1" thickTop="1" thickBot="1">
      <c r="D2268" s="1">
        <v>0</v>
      </c>
      <c r="E2268" s="8">
        <f t="shared" ref="E2268" si="13144">$E$9*$B2265</f>
        <v>3.6722808000000007</v>
      </c>
      <c r="F2268" s="2">
        <v>1</v>
      </c>
      <c r="G2268" s="8">
        <v>0</v>
      </c>
      <c r="I2268" s="1">
        <v>0</v>
      </c>
      <c r="J2268" s="9">
        <v>0</v>
      </c>
      <c r="K2268" s="2">
        <v>1</v>
      </c>
      <c r="L2268" s="8">
        <v>0</v>
      </c>
      <c r="N2268" s="1">
        <f t="shared" ref="N2268" si="13145">D2268*I2265+F2268*I2268-E2268*J2265-G2268*J2268</f>
        <v>0</v>
      </c>
      <c r="O2268" s="9">
        <f t="shared" ref="O2268" si="13146">(D2268*J2265+E2268*I2265+F2268*J2268+G2268*I2268)</f>
        <v>3.6722808000000007</v>
      </c>
      <c r="P2268" s="2">
        <f t="shared" ref="P2268" si="13147">D2268*K2265+F2268*K2268-E2268*L2265-G2268*L2268</f>
        <v>3.0169826241527367</v>
      </c>
      <c r="Q2268" s="8">
        <f t="shared" ref="Q2268" si="13148">(D2268*L2265+E2268*K2265+F2268*L2268+G2268*K2268)</f>
        <v>0</v>
      </c>
      <c r="S2268" s="1">
        <v>0</v>
      </c>
      <c r="T2268" s="8">
        <f t="shared" ref="T2268" si="13149">$T$9*$B2265</f>
        <v>7.8361992000000003</v>
      </c>
      <c r="U2268" s="2">
        <v>1</v>
      </c>
      <c r="V2268" s="8">
        <v>0</v>
      </c>
      <c r="X2268" s="1">
        <f t="shared" ref="X2268" si="13150">N2268*S2265+P2268*S2268-O2268*T2265-Q2268*T2268</f>
        <v>0</v>
      </c>
      <c r="Y2268" s="9">
        <f t="shared" ref="Y2268" si="13151">(N2268*T2265+O2268*S2265+P2268*T2268+Q2268*S2268)</f>
        <v>27.313957625799574</v>
      </c>
      <c r="Z2268" s="2">
        <f t="shared" ref="Z2268" si="13152">N2268*U2265+P2268*U2268-O2268*V2265-Q2268*V2268</f>
        <v>3.0169826241527367</v>
      </c>
      <c r="AA2268" s="8">
        <f t="shared" ref="AA2268" si="13153">(N2268*V2265+O2268*U2265+P2268*V2268+Q2268*U2268)</f>
        <v>0</v>
      </c>
      <c r="AB2268" s="22"/>
      <c r="AC2268" s="1">
        <v>0</v>
      </c>
      <c r="AD2268" s="9">
        <v>0</v>
      </c>
      <c r="AE2268" s="2">
        <v>1</v>
      </c>
      <c r="AF2268" s="8">
        <v>0</v>
      </c>
      <c r="AH2268" s="1">
        <f t="shared" ref="AH2268" si="13154">X2268*AC2265+Z2268*AC2268-Y2268*AD2265-AA2268*AD2268</f>
        <v>0</v>
      </c>
      <c r="AI2268" s="9">
        <f t="shared" ref="AI2268" si="13155">(X2268*AD2265+Y2268*AC2265+Z2268*AD2268+AA2268*AC2268)</f>
        <v>27.313957625799574</v>
      </c>
      <c r="AJ2268" s="2">
        <f t="shared" ref="AJ2268" si="13156">X2268*AE2265+Z2268*AE2268-Y2268*AF2265-AA2268*AF2268</f>
        <v>-140.47064432948054</v>
      </c>
      <c r="AK2268" s="8">
        <f t="shared" ref="AK2268" si="13157">(X2268*AF2265+Y2268*AE2265+Z2268*AF2268+AA2268*AE2268)</f>
        <v>0</v>
      </c>
      <c r="AM2268" s="20">
        <f t="shared" ref="AM2268" si="13158">1/$AN$9</f>
        <v>1</v>
      </c>
      <c r="AN2268" s="27">
        <v>0</v>
      </c>
      <c r="AO2268" s="21">
        <v>1</v>
      </c>
      <c r="AP2268" s="26">
        <v>0</v>
      </c>
      <c r="AR2268" s="1">
        <f t="shared" ref="AR2268" si="13159">AH2268*AM2265+AJ2268*AM2268-AI2268*AN2265-AK2268*AN2268</f>
        <v>-140.47064432948054</v>
      </c>
      <c r="AS2268" s="9">
        <f t="shared" ref="AS2268" si="13160">(AH2268*AN2265+AI2268*AM2265+AJ2268*AN2268+AK2268*AM2268)</f>
        <v>27.313957625799574</v>
      </c>
      <c r="AT2268" s="2">
        <f t="shared" ref="AT2268" si="13161">AH2268*AO2265+AJ2268*AO2268-AI2268*AP2265-AK2268*AP2268</f>
        <v>-140.47064432948054</v>
      </c>
      <c r="AU2268" s="8">
        <f t="shared" ref="AU2268" si="13162">(AH2268*AP2265+AI2268*AO2265+AJ2268*AP2268+AK2268*AO2268)</f>
        <v>0</v>
      </c>
      <c r="AW2268" s="49">
        <f t="shared" ref="AW2268" si="13163">(180/PI())*ATAN(-1*(AS2265/AR2265))</f>
        <v>-79.010761980595589</v>
      </c>
      <c r="AY2268" s="140">
        <f t="shared" ref="AY2268" si="13164">20*LOG(((1-(10^(AW2265/20)^2)*(1-((1-AY2265)/(1+AY2265))^2))^0.5))</f>
        <v>-4.4558840615471242E-4</v>
      </c>
      <c r="AZ2268" s="13"/>
      <c r="BA2268" s="36"/>
      <c r="BB2268" s="36"/>
      <c r="BC2268" s="36"/>
      <c r="BD2268" s="36"/>
    </row>
    <row r="2269" spans="2:56" ht="18.600000000000001" customHeight="1">
      <c r="AY2269" s="37"/>
    </row>
    <row r="2270" spans="2:56" ht="18.600000000000001" customHeight="1" thickBot="1">
      <c r="D2270" s="22" t="s">
        <v>60</v>
      </c>
      <c r="E2270" s="22"/>
      <c r="F2270" s="22"/>
      <c r="G2270" s="22"/>
      <c r="H2270" s="22"/>
      <c r="I2270" s="22" t="s">
        <v>61</v>
      </c>
      <c r="J2270" s="22"/>
      <c r="K2270" s="22"/>
      <c r="L2270" s="22"/>
      <c r="M2270" s="23"/>
      <c r="N2270" s="23"/>
      <c r="O2270" s="28" t="s">
        <v>62</v>
      </c>
      <c r="P2270" s="23"/>
      <c r="Q2270" s="23"/>
      <c r="R2270" s="23"/>
      <c r="S2270" s="22"/>
      <c r="T2270" s="22" t="s">
        <v>63</v>
      </c>
      <c r="U2270" s="23"/>
      <c r="V2270" s="23"/>
      <c r="W2270" s="23"/>
      <c r="X2270" s="23"/>
      <c r="Y2270" s="28" t="s">
        <v>64</v>
      </c>
      <c r="Z2270" s="23"/>
      <c r="AA2270" s="23"/>
      <c r="AB2270" s="23"/>
      <c r="AC2270" s="28" t="s">
        <v>65</v>
      </c>
      <c r="AD2270" s="22"/>
      <c r="AE2270" s="22"/>
      <c r="AF2270" s="22"/>
      <c r="AG2270" s="22"/>
      <c r="AH2270" s="23"/>
      <c r="AI2270" s="28" t="s">
        <v>66</v>
      </c>
      <c r="AJ2270" s="23"/>
      <c r="AK2270" s="23"/>
      <c r="AL2270" s="22"/>
      <c r="AM2270" s="28" t="s">
        <v>67</v>
      </c>
      <c r="AN2270" s="22"/>
      <c r="AO2270" s="23"/>
      <c r="AP2270" s="23"/>
      <c r="AQ2270" s="23"/>
      <c r="AR2270" s="23"/>
      <c r="AS2270" s="28" t="s">
        <v>68</v>
      </c>
      <c r="AT2270" s="23"/>
      <c r="AU2270" s="23"/>
    </row>
    <row r="2271" spans="2:56" ht="18.600000000000001" customHeight="1" thickBot="1">
      <c r="B2271" s="11"/>
      <c r="D2271" s="212" t="s">
        <v>69</v>
      </c>
      <c r="E2271" s="213"/>
      <c r="F2271" s="214" t="s">
        <v>70</v>
      </c>
      <c r="G2271" s="215"/>
      <c r="H2271" s="207"/>
      <c r="I2271" s="212" t="s">
        <v>71</v>
      </c>
      <c r="J2271" s="213"/>
      <c r="K2271" s="214" t="s">
        <v>72</v>
      </c>
      <c r="L2271" s="215"/>
      <c r="M2271" s="23"/>
      <c r="N2271" s="208" t="s">
        <v>73</v>
      </c>
      <c r="O2271" s="209"/>
      <c r="P2271" s="210" t="s">
        <v>74</v>
      </c>
      <c r="Q2271" s="211"/>
      <c r="R2271" s="23"/>
      <c r="S2271" s="212" t="s">
        <v>75</v>
      </c>
      <c r="T2271" s="213"/>
      <c r="U2271" s="214" t="s">
        <v>76</v>
      </c>
      <c r="V2271" s="215"/>
      <c r="W2271" s="22"/>
      <c r="X2271" s="208" t="s">
        <v>77</v>
      </c>
      <c r="Y2271" s="209"/>
      <c r="Z2271" s="210" t="s">
        <v>78</v>
      </c>
      <c r="AA2271" s="211"/>
      <c r="AB2271" s="22"/>
      <c r="AC2271" s="212" t="s">
        <v>79</v>
      </c>
      <c r="AD2271" s="213"/>
      <c r="AE2271" s="214" t="s">
        <v>80</v>
      </c>
      <c r="AF2271" s="215"/>
      <c r="AG2271" s="22"/>
      <c r="AH2271" s="208" t="s">
        <v>81</v>
      </c>
      <c r="AI2271" s="209"/>
      <c r="AJ2271" s="210" t="s">
        <v>82</v>
      </c>
      <c r="AK2271" s="211"/>
      <c r="AL2271" s="22"/>
      <c r="AM2271" s="212" t="s">
        <v>83</v>
      </c>
      <c r="AN2271" s="213"/>
      <c r="AO2271" s="214" t="s">
        <v>84</v>
      </c>
      <c r="AP2271" s="215"/>
      <c r="AQ2271" s="23"/>
      <c r="AR2271" s="208" t="s">
        <v>85</v>
      </c>
      <c r="AS2271" s="209"/>
      <c r="AT2271" s="210" t="s">
        <v>86</v>
      </c>
      <c r="AU2271" s="211"/>
      <c r="AW2271" s="29" t="s">
        <v>4</v>
      </c>
      <c r="AY2271" s="136" t="s">
        <v>46</v>
      </c>
      <c r="AZ2271" s="13"/>
      <c r="BA2271" s="36"/>
      <c r="BB2271" s="36"/>
      <c r="BC2271" s="36"/>
      <c r="BD2271" s="36"/>
    </row>
    <row r="2272" spans="2:56" ht="18.600000000000001" customHeight="1" thickTop="1" thickBot="1">
      <c r="B2272" s="40">
        <v>6.5</v>
      </c>
      <c r="D2272" s="1">
        <v>1</v>
      </c>
      <c r="E2272" s="7">
        <v>0</v>
      </c>
      <c r="F2272" s="2">
        <v>0</v>
      </c>
      <c r="G2272" s="8">
        <v>0</v>
      </c>
      <c r="I2272" s="1">
        <v>1</v>
      </c>
      <c r="J2272" s="9">
        <v>0</v>
      </c>
      <c r="K2272" s="2">
        <v>0</v>
      </c>
      <c r="L2272" s="9">
        <f t="shared" ref="L2272" si="13165">IF(0=(1-$J$9*$K$9*$B2272^2),10^14,$B2272*$K$9/(1-$J$9*$K$9*$B2272^2))</f>
        <v>-0.54725996643729025</v>
      </c>
      <c r="N2272" s="1">
        <f t="shared" ref="N2272" si="13166">D2272*I2272+F2272*I2275-E2272*J2272-G2272*J2275</f>
        <v>1</v>
      </c>
      <c r="O2272" s="9">
        <f t="shared" ref="O2272" si="13167">(D2272*J2272+E2272*I2272+F2272*J2275+G2272*I2275)</f>
        <v>0</v>
      </c>
      <c r="P2272" s="2">
        <f t="shared" ref="P2272" si="13168">D2272*K2272+F2272*K2275-E2272*L2272-G2272*L2275</f>
        <v>0</v>
      </c>
      <c r="Q2272" s="8">
        <f t="shared" ref="Q2272" si="13169">(D2272*L2272+E2272*K2272+F2272*L2275+G2272*K2275)</f>
        <v>-0.54725996643729025</v>
      </c>
      <c r="S2272" s="1">
        <v>1</v>
      </c>
      <c r="T2272" s="7">
        <v>0</v>
      </c>
      <c r="U2272" s="2">
        <v>0</v>
      </c>
      <c r="V2272" s="8">
        <v>0</v>
      </c>
      <c r="X2272" s="1">
        <f t="shared" ref="X2272" si="13170">N2272*S2272+P2272*S2275-O2272*T2272-Q2272*T2275</f>
        <v>5.3016740312841799</v>
      </c>
      <c r="Y2272" s="9">
        <f t="shared" ref="Y2272" si="13171">(N2272*T2272+O2272*S2272+P2272*T2275+Q2272*S2275)</f>
        <v>0</v>
      </c>
      <c r="Z2272" s="2">
        <f t="shared" ref="Z2272" si="13172">N2272*U2272+P2272*U2275-O2272*V2272-Q2272*V2275</f>
        <v>0</v>
      </c>
      <c r="AA2272" s="8">
        <f t="shared" ref="AA2272" si="13173">(N2272*V2272+O2272*U2272+P2272*V2275+Q2272*U2275)</f>
        <v>-0.54725996643729025</v>
      </c>
      <c r="AB2272" s="22"/>
      <c r="AC2272" s="1">
        <v>1</v>
      </c>
      <c r="AD2272" s="9">
        <v>0</v>
      </c>
      <c r="AE2272" s="2">
        <v>0</v>
      </c>
      <c r="AF2272" s="9">
        <f t="shared" ref="AF2272" si="13174">$B2272*$AE$9</f>
        <v>5.2694850000000004</v>
      </c>
      <c r="AH2272" s="1">
        <f t="shared" ref="AH2272" si="13175">X2272*AC2272+Z2272*AC2275-Y2272*AD2272-AA2272*AD2275</f>
        <v>5.3016740312841799</v>
      </c>
      <c r="AI2272" s="9">
        <f t="shared" ref="AI2272" si="13176">(X2272*AD2272+Y2272*AC2272+Z2272*AD2275+AA2272*AC2275)</f>
        <v>0</v>
      </c>
      <c r="AJ2272" s="2">
        <f t="shared" ref="AJ2272" si="13177">X2272*AE2272+Z2272*AE2275-Y2272*AF2272-AA2272*AF2275</f>
        <v>0</v>
      </c>
      <c r="AK2272" s="8">
        <f t="shared" ref="AK2272" si="13178">(X2272*AF2272+Y2272*AE2272+Z2272*AF2275+AA2272*AE2275)</f>
        <v>27.389831816304227</v>
      </c>
      <c r="AM2272" s="18">
        <v>1</v>
      </c>
      <c r="AN2272" s="25">
        <v>0</v>
      </c>
      <c r="AO2272" s="14">
        <v>0</v>
      </c>
      <c r="AP2272" s="24">
        <v>0</v>
      </c>
      <c r="AR2272" s="1">
        <f t="shared" ref="AR2272" si="13179">AH2272*AM2272+AJ2272*AM2275-AI2272*AN2272-AK2272*AN2275</f>
        <v>5.3016740312841799</v>
      </c>
      <c r="AS2272" s="9">
        <f t="shared" ref="AS2272" si="13180">(AH2272*AN2272+AI2272*AM2272+AJ2272*AN2275+AK2272*AM2275)</f>
        <v>27.389831816304227</v>
      </c>
      <c r="AT2272" s="2">
        <f t="shared" ref="AT2272" si="13181">AH2272*AO2272+AJ2272*AO2275-AI2272*AP2272-AK2272*AP2275</f>
        <v>0</v>
      </c>
      <c r="AU2272" s="8">
        <f t="shared" ref="AU2272" si="13182">(AH2272*AP2272+AI2272*AO2272+AJ2272*AP2275+AK2272*AO2275)</f>
        <v>27.389831816304227</v>
      </c>
      <c r="AW2272" s="30">
        <f t="shared" ref="AW2272" si="13183">20*LOG(((1+$AN$9)/$AN$9)/((AR2272+AR2275)^2+(AS2272+AS2275)^2)^0.5)</f>
        <v>-37.303802914088507</v>
      </c>
      <c r="AY2272" s="137">
        <f t="shared" ref="AY2272" si="13184">((AR2272^2+AS2272^2)^0.5)/((AR2275^2+AS2275^2)^0.5)</f>
        <v>0.19381345184440871</v>
      </c>
      <c r="AZ2272" s="13"/>
      <c r="BA2272" s="36"/>
      <c r="BB2272" s="36"/>
      <c r="BC2272" s="36"/>
      <c r="BD2272" s="36"/>
    </row>
    <row r="2273" spans="2:56" ht="18.600000000000001" customHeight="1" thickBot="1">
      <c r="D2273" s="3"/>
      <c r="G2273" s="4"/>
      <c r="I2273" s="3"/>
      <c r="L2273" s="4"/>
      <c r="N2273" s="3"/>
      <c r="Q2273" s="4"/>
      <c r="S2273" s="3"/>
      <c r="V2273" s="4"/>
      <c r="X2273" s="3"/>
      <c r="AA2273" s="4"/>
      <c r="AC2273" s="3"/>
      <c r="AF2273" s="4"/>
      <c r="AH2273" s="3"/>
      <c r="AK2273" s="4"/>
      <c r="AM2273" s="18"/>
      <c r="AN2273" s="14"/>
      <c r="AO2273" s="14"/>
      <c r="AP2273" s="19"/>
      <c r="AR2273" s="3"/>
      <c r="AU2273" s="4"/>
      <c r="AY2273" s="138"/>
      <c r="AZ2273" s="13"/>
      <c r="BA2273" s="36"/>
      <c r="BB2273" s="36"/>
      <c r="BC2273" s="36"/>
      <c r="BD2273" s="36"/>
    </row>
    <row r="2274" spans="2:56" ht="18.600000000000001" customHeight="1" thickBot="1">
      <c r="D2274" s="216" t="s">
        <v>87</v>
      </c>
      <c r="E2274" s="217"/>
      <c r="F2274" s="218" t="s">
        <v>88</v>
      </c>
      <c r="G2274" s="219"/>
      <c r="H2274" s="207"/>
      <c r="I2274" s="216" t="s">
        <v>89</v>
      </c>
      <c r="J2274" s="217"/>
      <c r="K2274" s="218" t="s">
        <v>90</v>
      </c>
      <c r="L2274" s="219"/>
      <c r="N2274" s="208" t="s">
        <v>7</v>
      </c>
      <c r="O2274" s="209"/>
      <c r="P2274" s="210" t="s">
        <v>8</v>
      </c>
      <c r="Q2274" s="211"/>
      <c r="S2274" s="216" t="s">
        <v>91</v>
      </c>
      <c r="T2274" s="217"/>
      <c r="U2274" s="218" t="s">
        <v>92</v>
      </c>
      <c r="V2274" s="219"/>
      <c r="W2274" s="22"/>
      <c r="X2274" s="208" t="s">
        <v>93</v>
      </c>
      <c r="Y2274" s="209"/>
      <c r="Z2274" s="210" t="s">
        <v>94</v>
      </c>
      <c r="AA2274" s="211"/>
      <c r="AB2274" s="22"/>
      <c r="AC2274" s="216" t="s">
        <v>3</v>
      </c>
      <c r="AD2274" s="217"/>
      <c r="AE2274" s="218" t="s">
        <v>2</v>
      </c>
      <c r="AF2274" s="219"/>
      <c r="AG2274" s="22"/>
      <c r="AH2274" s="208" t="s">
        <v>95</v>
      </c>
      <c r="AI2274" s="209"/>
      <c r="AJ2274" s="210" t="s">
        <v>96</v>
      </c>
      <c r="AK2274" s="211"/>
      <c r="AL2274" s="22"/>
      <c r="AM2274" s="216" t="s">
        <v>97</v>
      </c>
      <c r="AN2274" s="217"/>
      <c r="AO2274" s="218" t="s">
        <v>98</v>
      </c>
      <c r="AP2274" s="219"/>
      <c r="AR2274" s="208" t="s">
        <v>99</v>
      </c>
      <c r="AS2274" s="209"/>
      <c r="AT2274" s="210" t="s">
        <v>100</v>
      </c>
      <c r="AU2274" s="211"/>
      <c r="AW2274" s="48" t="s">
        <v>10</v>
      </c>
      <c r="AY2274" s="139" t="s">
        <v>47</v>
      </c>
      <c r="AZ2274" s="13"/>
      <c r="BA2274" s="36"/>
      <c r="BB2274" s="36"/>
      <c r="BC2274" s="36"/>
      <c r="BD2274" s="36"/>
    </row>
    <row r="2275" spans="2:56" ht="18.600000000000001" customHeight="1" thickTop="1" thickBot="1">
      <c r="D2275" s="1">
        <v>0</v>
      </c>
      <c r="E2275" s="8">
        <f t="shared" ref="E2275" si="13185">$E$9*$B2272</f>
        <v>3.6836150000000005</v>
      </c>
      <c r="F2275" s="2">
        <v>1</v>
      </c>
      <c r="G2275" s="8">
        <v>0</v>
      </c>
      <c r="I2275" s="1">
        <v>0</v>
      </c>
      <c r="J2275" s="9">
        <v>0</v>
      </c>
      <c r="K2275" s="2">
        <v>1</v>
      </c>
      <c r="L2275" s="8">
        <v>0</v>
      </c>
      <c r="N2275" s="1">
        <f t="shared" ref="N2275" si="13186">D2275*I2272+F2275*I2275-E2275*J2272-G2275*J2275</f>
        <v>0</v>
      </c>
      <c r="O2275" s="9">
        <f t="shared" ref="O2275" si="13187">(D2275*J2272+E2275*I2272+F2275*J2275+G2275*I2275)</f>
        <v>3.6836150000000005</v>
      </c>
      <c r="P2275" s="2">
        <f t="shared" ref="P2275" si="13188">D2275*K2272+F2275*K2275-E2275*L2272-G2275*L2275</f>
        <v>3.015895021267899</v>
      </c>
      <c r="Q2275" s="8">
        <f t="shared" ref="Q2275" si="13189">(D2275*L2272+E2275*K2272+F2275*L2275+G2275*K2275)</f>
        <v>0</v>
      </c>
      <c r="S2275" s="1">
        <v>0</v>
      </c>
      <c r="T2275" s="8">
        <f t="shared" ref="T2275" si="13190">$T$9*$B2272</f>
        <v>7.860385</v>
      </c>
      <c r="U2275" s="2">
        <v>1</v>
      </c>
      <c r="V2275" s="8">
        <v>0</v>
      </c>
      <c r="X2275" s="1">
        <f t="shared" ref="X2275" si="13191">N2275*S2272+P2275*S2275-O2275*T2272-Q2275*T2275</f>
        <v>0</v>
      </c>
      <c r="Y2275" s="9">
        <f t="shared" ref="Y2275" si="13192">(N2275*T2272+O2275*S2272+P2275*T2275+Q2275*S2275)</f>
        <v>27.389710986748874</v>
      </c>
      <c r="Z2275" s="2">
        <f t="shared" ref="Z2275" si="13193">N2275*U2272+P2275*U2275-O2275*V2272-Q2275*V2275</f>
        <v>3.015895021267899</v>
      </c>
      <c r="AA2275" s="8">
        <f t="shared" ref="AA2275" si="13194">(N2275*V2272+O2275*U2272+P2275*V2275+Q2275*U2275)</f>
        <v>0</v>
      </c>
      <c r="AB2275" s="22"/>
      <c r="AC2275" s="1">
        <v>0</v>
      </c>
      <c r="AD2275" s="9">
        <v>0</v>
      </c>
      <c r="AE2275" s="2">
        <v>1</v>
      </c>
      <c r="AF2275" s="8">
        <v>0</v>
      </c>
      <c r="AH2275" s="1">
        <f t="shared" ref="AH2275" si="13195">X2275*AC2272+Z2275*AC2275-Y2275*AD2272-AA2275*AD2275</f>
        <v>0</v>
      </c>
      <c r="AI2275" s="9">
        <f t="shared" ref="AI2275" si="13196">(X2275*AD2272+Y2275*AC2272+Z2275*AD2275+AA2275*AC2275)</f>
        <v>27.389710986748874</v>
      </c>
      <c r="AJ2275" s="2">
        <f t="shared" ref="AJ2275" si="13197">X2275*AE2272+Z2275*AE2275-Y2275*AF2272-AA2275*AF2275</f>
        <v>-141.31377617774049</v>
      </c>
      <c r="AK2275" s="8">
        <f t="shared" ref="AK2275" si="13198">(X2275*AF2272+Y2275*AE2272+Z2275*AF2275+AA2275*AE2275)</f>
        <v>0</v>
      </c>
      <c r="AM2275" s="20">
        <f t="shared" ref="AM2275" si="13199">1/$AN$9</f>
        <v>1</v>
      </c>
      <c r="AN2275" s="27">
        <v>0</v>
      </c>
      <c r="AO2275" s="21">
        <v>1</v>
      </c>
      <c r="AP2275" s="26">
        <v>0</v>
      </c>
      <c r="AR2275" s="1">
        <f t="shared" ref="AR2275" si="13200">AH2275*AM2272+AJ2275*AM2275-AI2275*AN2272-AK2275*AN2275</f>
        <v>-141.31377617774049</v>
      </c>
      <c r="AS2275" s="9">
        <f t="shared" ref="AS2275" si="13201">(AH2275*AN2272+AI2275*AM2272+AJ2275*AN2275+AK2275*AM2275)</f>
        <v>27.389710986748874</v>
      </c>
      <c r="AT2275" s="2">
        <f t="shared" ref="AT2275" si="13202">AH2275*AO2272+AJ2275*AO2275-AI2275*AP2272-AK2275*AP2275</f>
        <v>-141.31377617774049</v>
      </c>
      <c r="AU2275" s="8">
        <f t="shared" ref="AU2275" si="13203">(AH2275*AP2272+AI2275*AO2272+AJ2275*AP2275+AK2275*AO2275)</f>
        <v>0</v>
      </c>
      <c r="AW2275" s="49">
        <f t="shared" ref="AW2275" si="13204">(180/PI())*ATAN(-1*(AS2272/AR2272))</f>
        <v>-79.045098040899518</v>
      </c>
      <c r="AY2275" s="140">
        <f t="shared" ref="AY2275" si="13205">20*LOG(((1-(10^(AW2272/20)^2)*(1-((1-AY2272)/(1+AY2272))^2))^0.5))</f>
        <v>-4.3953854685075354E-4</v>
      </c>
      <c r="AZ2275" s="13"/>
      <c r="BA2275" s="36"/>
      <c r="BB2275" s="36"/>
      <c r="BC2275" s="36"/>
      <c r="BD2275" s="36"/>
    </row>
    <row r="2276" spans="2:56" ht="18.600000000000001" customHeight="1">
      <c r="AY2276" s="37"/>
    </row>
    <row r="2277" spans="2:56" ht="18.600000000000001" customHeight="1" thickBot="1">
      <c r="D2277" s="22" t="s">
        <v>60</v>
      </c>
      <c r="E2277" s="22"/>
      <c r="F2277" s="22"/>
      <c r="G2277" s="22"/>
      <c r="H2277" s="22"/>
      <c r="I2277" s="22" t="s">
        <v>61</v>
      </c>
      <c r="J2277" s="22"/>
      <c r="K2277" s="22"/>
      <c r="L2277" s="22"/>
      <c r="M2277" s="23"/>
      <c r="N2277" s="23"/>
      <c r="O2277" s="28" t="s">
        <v>62</v>
      </c>
      <c r="P2277" s="23"/>
      <c r="Q2277" s="23"/>
      <c r="R2277" s="23"/>
      <c r="S2277" s="22"/>
      <c r="T2277" s="22" t="s">
        <v>63</v>
      </c>
      <c r="U2277" s="23"/>
      <c r="V2277" s="23"/>
      <c r="W2277" s="23"/>
      <c r="X2277" s="23"/>
      <c r="Y2277" s="28" t="s">
        <v>64</v>
      </c>
      <c r="Z2277" s="23"/>
      <c r="AA2277" s="23"/>
      <c r="AB2277" s="23"/>
      <c r="AC2277" s="28" t="s">
        <v>65</v>
      </c>
      <c r="AD2277" s="22"/>
      <c r="AE2277" s="22"/>
      <c r="AF2277" s="22"/>
      <c r="AG2277" s="22"/>
      <c r="AH2277" s="23"/>
      <c r="AI2277" s="28" t="s">
        <v>66</v>
      </c>
      <c r="AJ2277" s="23"/>
      <c r="AK2277" s="23"/>
      <c r="AL2277" s="22"/>
      <c r="AM2277" s="28" t="s">
        <v>67</v>
      </c>
      <c r="AN2277" s="22"/>
      <c r="AO2277" s="23"/>
      <c r="AP2277" s="23"/>
      <c r="AQ2277" s="23"/>
      <c r="AR2277" s="23"/>
      <c r="AS2277" s="28" t="s">
        <v>68</v>
      </c>
      <c r="AT2277" s="23"/>
      <c r="AU2277" s="23"/>
    </row>
    <row r="2278" spans="2:56" ht="18.600000000000001" customHeight="1" thickBot="1">
      <c r="B2278" s="11"/>
      <c r="D2278" s="212" t="s">
        <v>69</v>
      </c>
      <c r="E2278" s="213"/>
      <c r="F2278" s="214" t="s">
        <v>70</v>
      </c>
      <c r="G2278" s="215"/>
      <c r="H2278" s="207"/>
      <c r="I2278" s="212" t="s">
        <v>71</v>
      </c>
      <c r="J2278" s="213"/>
      <c r="K2278" s="214" t="s">
        <v>72</v>
      </c>
      <c r="L2278" s="215"/>
      <c r="M2278" s="23"/>
      <c r="N2278" s="208" t="s">
        <v>73</v>
      </c>
      <c r="O2278" s="209"/>
      <c r="P2278" s="210" t="s">
        <v>74</v>
      </c>
      <c r="Q2278" s="211"/>
      <c r="R2278" s="23"/>
      <c r="S2278" s="212" t="s">
        <v>75</v>
      </c>
      <c r="T2278" s="213"/>
      <c r="U2278" s="214" t="s">
        <v>76</v>
      </c>
      <c r="V2278" s="215"/>
      <c r="W2278" s="22"/>
      <c r="X2278" s="208" t="s">
        <v>77</v>
      </c>
      <c r="Y2278" s="209"/>
      <c r="Z2278" s="210" t="s">
        <v>78</v>
      </c>
      <c r="AA2278" s="211"/>
      <c r="AB2278" s="22"/>
      <c r="AC2278" s="212" t="s">
        <v>79</v>
      </c>
      <c r="AD2278" s="213"/>
      <c r="AE2278" s="214" t="s">
        <v>80</v>
      </c>
      <c r="AF2278" s="215"/>
      <c r="AG2278" s="22"/>
      <c r="AH2278" s="208" t="s">
        <v>81</v>
      </c>
      <c r="AI2278" s="209"/>
      <c r="AJ2278" s="210" t="s">
        <v>82</v>
      </c>
      <c r="AK2278" s="211"/>
      <c r="AL2278" s="22"/>
      <c r="AM2278" s="212" t="s">
        <v>83</v>
      </c>
      <c r="AN2278" s="213"/>
      <c r="AO2278" s="214" t="s">
        <v>84</v>
      </c>
      <c r="AP2278" s="215"/>
      <c r="AQ2278" s="23"/>
      <c r="AR2278" s="208" t="s">
        <v>85</v>
      </c>
      <c r="AS2278" s="209"/>
      <c r="AT2278" s="210" t="s">
        <v>86</v>
      </c>
      <c r="AU2278" s="211"/>
      <c r="AW2278" s="29" t="s">
        <v>4</v>
      </c>
      <c r="AY2278" s="136" t="s">
        <v>46</v>
      </c>
      <c r="AZ2278" s="13"/>
      <c r="BA2278" s="36"/>
      <c r="BB2278" s="36"/>
      <c r="BC2278" s="36"/>
      <c r="BD2278" s="36"/>
    </row>
    <row r="2279" spans="2:56" ht="18.600000000000001" customHeight="1" thickTop="1" thickBot="1">
      <c r="B2279" s="40">
        <v>6.52</v>
      </c>
      <c r="D2279" s="1">
        <v>1</v>
      </c>
      <c r="E2279" s="7">
        <v>0</v>
      </c>
      <c r="F2279" s="2">
        <v>0</v>
      </c>
      <c r="G2279" s="8">
        <v>0</v>
      </c>
      <c r="I2279" s="1">
        <v>1</v>
      </c>
      <c r="J2279" s="9">
        <v>0</v>
      </c>
      <c r="K2279" s="2">
        <v>0</v>
      </c>
      <c r="L2279" s="9">
        <f t="shared" ref="L2279" si="13206">IF(0=(1-$J$9*$K$9*$B2279^2),10^14,$B2279*$K$9/(1-$J$9*$K$9*$B2279^2))</f>
        <v>-0.5452899238307447</v>
      </c>
      <c r="N2279" s="1">
        <f t="shared" ref="N2279" si="13207">D2279*I2279+F2279*I2282-E2279*J2279-G2279*J2282</f>
        <v>1</v>
      </c>
      <c r="O2279" s="9">
        <f t="shared" ref="O2279" si="13208">(D2279*J2279+E2279*I2279+F2279*J2282+G2279*I2282)</f>
        <v>0</v>
      </c>
      <c r="P2279" s="2">
        <f t="shared" ref="P2279" si="13209">D2279*K2279+F2279*K2282-E2279*L2279-G2279*L2282</f>
        <v>0</v>
      </c>
      <c r="Q2279" s="8">
        <f t="shared" ref="Q2279" si="13210">(D2279*L2279+E2279*K2279+F2279*L2282+G2279*K2282)</f>
        <v>-0.5452899238307447</v>
      </c>
      <c r="S2279" s="1">
        <v>1</v>
      </c>
      <c r="T2279" s="7">
        <v>0</v>
      </c>
      <c r="U2279" s="2">
        <v>0</v>
      </c>
      <c r="V2279" s="8">
        <v>0</v>
      </c>
      <c r="X2279" s="1">
        <f t="shared" ref="X2279" si="13211">N2279*S2279+P2279*S2282-O2279*T2279-Q2279*T2282</f>
        <v>5.2993770109701135</v>
      </c>
      <c r="Y2279" s="9">
        <f t="shared" ref="Y2279" si="13212">(N2279*T2279+O2279*S2279+P2279*T2282+Q2279*S2282)</f>
        <v>0</v>
      </c>
      <c r="Z2279" s="2">
        <f t="shared" ref="Z2279" si="13213">N2279*U2279+P2279*U2282-O2279*V2279-Q2279*V2282</f>
        <v>0</v>
      </c>
      <c r="AA2279" s="8">
        <f t="shared" ref="AA2279" si="13214">(N2279*V2279+O2279*U2279+P2279*V2282+Q2279*U2282)</f>
        <v>-0.5452899238307447</v>
      </c>
      <c r="AB2279" s="22"/>
      <c r="AC2279" s="1">
        <v>1</v>
      </c>
      <c r="AD2279" s="9">
        <v>0</v>
      </c>
      <c r="AE2279" s="2">
        <v>0</v>
      </c>
      <c r="AF2279" s="9">
        <f t="shared" ref="AF2279" si="13215">$B2279*$AE$9</f>
        <v>5.2856987999999996</v>
      </c>
      <c r="AH2279" s="1">
        <f t="shared" ref="AH2279" si="13216">X2279*AC2279+Z2279*AC2282-Y2279*AD2279-AA2279*AD2282</f>
        <v>5.2993770109701135</v>
      </c>
      <c r="AI2279" s="9">
        <f t="shared" ref="AI2279" si="13217">(X2279*AD2279+Y2279*AC2279+Z2279*AD2282+AA2279*AC2282)</f>
        <v>0</v>
      </c>
      <c r="AJ2279" s="2">
        <f t="shared" ref="AJ2279" si="13218">X2279*AE2279+Z2279*AE2282-Y2279*AF2279-AA2279*AF2282</f>
        <v>0</v>
      </c>
      <c r="AK2279" s="8">
        <f t="shared" ref="AK2279" si="13219">(X2279*AF2279+Y2279*AE2279+Z2279*AF2282+AA2279*AE2282)</f>
        <v>27.465620783801569</v>
      </c>
      <c r="AM2279" s="18">
        <v>1</v>
      </c>
      <c r="AN2279" s="25">
        <v>0</v>
      </c>
      <c r="AO2279" s="14">
        <v>0</v>
      </c>
      <c r="AP2279" s="24">
        <v>0</v>
      </c>
      <c r="AR2279" s="1">
        <f t="shared" ref="AR2279" si="13220">AH2279*AM2279+AJ2279*AM2282-AI2279*AN2279-AK2279*AN2282</f>
        <v>5.2993770109701135</v>
      </c>
      <c r="AS2279" s="9">
        <f t="shared" ref="AS2279" si="13221">(AH2279*AN2279+AI2279*AM2279+AJ2279*AN2282+AK2279*AM2282)</f>
        <v>27.465620783801569</v>
      </c>
      <c r="AT2279" s="2">
        <f t="shared" ref="AT2279" si="13222">AH2279*AO2279+AJ2279*AO2282-AI2279*AP2279-AK2279*AP2282</f>
        <v>0</v>
      </c>
      <c r="AU2279" s="8">
        <f t="shared" ref="AU2279" si="13223">(AH2279*AP2279+AI2279*AO2279+AJ2279*AP2282+AK2279*AO2282)</f>
        <v>27.465620783801569</v>
      </c>
      <c r="AW2279" s="30">
        <f t="shared" ref="AW2279" si="13224">20*LOG(((1+$AN$9)/$AN$9)/((AR2279+AR2282)^2+(AS2279+AS2282)^2)^0.5)</f>
        <v>-37.353619728259496</v>
      </c>
      <c r="AY2279" s="137">
        <f t="shared" ref="AY2279" si="13225">((AR2279^2+AS2279^2)^0.5)/((AR2282^2+AS2282^2)^0.5)</f>
        <v>0.19319358716710164</v>
      </c>
      <c r="AZ2279" s="13"/>
      <c r="BA2279" s="36"/>
      <c r="BB2279" s="36"/>
      <c r="BC2279" s="36"/>
      <c r="BD2279" s="36"/>
    </row>
    <row r="2280" spans="2:56" ht="18.600000000000001" customHeight="1" thickBot="1">
      <c r="D2280" s="3"/>
      <c r="G2280" s="4"/>
      <c r="I2280" s="3"/>
      <c r="L2280" s="4"/>
      <c r="N2280" s="3"/>
      <c r="Q2280" s="4"/>
      <c r="S2280" s="3"/>
      <c r="V2280" s="4"/>
      <c r="X2280" s="3"/>
      <c r="AA2280" s="4"/>
      <c r="AC2280" s="3"/>
      <c r="AF2280" s="4"/>
      <c r="AH2280" s="3"/>
      <c r="AK2280" s="4"/>
      <c r="AM2280" s="18"/>
      <c r="AN2280" s="14"/>
      <c r="AO2280" s="14"/>
      <c r="AP2280" s="19"/>
      <c r="AR2280" s="3"/>
      <c r="AU2280" s="4"/>
      <c r="AY2280" s="138"/>
      <c r="AZ2280" s="13"/>
      <c r="BA2280" s="36"/>
      <c r="BB2280" s="36"/>
      <c r="BC2280" s="36"/>
      <c r="BD2280" s="36"/>
    </row>
    <row r="2281" spans="2:56" ht="18.600000000000001" customHeight="1" thickBot="1">
      <c r="D2281" s="216" t="s">
        <v>87</v>
      </c>
      <c r="E2281" s="217"/>
      <c r="F2281" s="218" t="s">
        <v>88</v>
      </c>
      <c r="G2281" s="219"/>
      <c r="H2281" s="207"/>
      <c r="I2281" s="216" t="s">
        <v>89</v>
      </c>
      <c r="J2281" s="217"/>
      <c r="K2281" s="218" t="s">
        <v>90</v>
      </c>
      <c r="L2281" s="219"/>
      <c r="N2281" s="208" t="s">
        <v>7</v>
      </c>
      <c r="O2281" s="209"/>
      <c r="P2281" s="210" t="s">
        <v>8</v>
      </c>
      <c r="Q2281" s="211"/>
      <c r="S2281" s="216" t="s">
        <v>91</v>
      </c>
      <c r="T2281" s="217"/>
      <c r="U2281" s="218" t="s">
        <v>92</v>
      </c>
      <c r="V2281" s="219"/>
      <c r="W2281" s="22"/>
      <c r="X2281" s="208" t="s">
        <v>93</v>
      </c>
      <c r="Y2281" s="209"/>
      <c r="Z2281" s="210" t="s">
        <v>94</v>
      </c>
      <c r="AA2281" s="211"/>
      <c r="AB2281" s="22"/>
      <c r="AC2281" s="216" t="s">
        <v>3</v>
      </c>
      <c r="AD2281" s="217"/>
      <c r="AE2281" s="218" t="s">
        <v>2</v>
      </c>
      <c r="AF2281" s="219"/>
      <c r="AG2281" s="22"/>
      <c r="AH2281" s="208" t="s">
        <v>95</v>
      </c>
      <c r="AI2281" s="209"/>
      <c r="AJ2281" s="210" t="s">
        <v>96</v>
      </c>
      <c r="AK2281" s="211"/>
      <c r="AL2281" s="22"/>
      <c r="AM2281" s="216" t="s">
        <v>97</v>
      </c>
      <c r="AN2281" s="217"/>
      <c r="AO2281" s="218" t="s">
        <v>98</v>
      </c>
      <c r="AP2281" s="219"/>
      <c r="AR2281" s="208" t="s">
        <v>99</v>
      </c>
      <c r="AS2281" s="209"/>
      <c r="AT2281" s="210" t="s">
        <v>100</v>
      </c>
      <c r="AU2281" s="211"/>
      <c r="AW2281" s="48" t="s">
        <v>10</v>
      </c>
      <c r="AY2281" s="139" t="s">
        <v>47</v>
      </c>
      <c r="AZ2281" s="13"/>
      <c r="BA2281" s="36"/>
      <c r="BB2281" s="36"/>
      <c r="BC2281" s="36"/>
      <c r="BD2281" s="36"/>
    </row>
    <row r="2282" spans="2:56" ht="18.600000000000001" customHeight="1" thickTop="1" thickBot="1">
      <c r="D2282" s="1">
        <v>0</v>
      </c>
      <c r="E2282" s="8">
        <f t="shared" ref="E2282" si="13226">$E$9*$B2279</f>
        <v>3.6949491999999999</v>
      </c>
      <c r="F2282" s="2">
        <v>1</v>
      </c>
      <c r="G2282" s="8">
        <v>0</v>
      </c>
      <c r="I2282" s="1">
        <v>0</v>
      </c>
      <c r="J2282" s="9">
        <v>0</v>
      </c>
      <c r="K2282" s="2">
        <v>1</v>
      </c>
      <c r="L2282" s="8">
        <v>0</v>
      </c>
      <c r="N2282" s="1">
        <f t="shared" ref="N2282" si="13227">D2282*I2279+F2282*I2282-E2282*J2279-G2282*J2282</f>
        <v>0</v>
      </c>
      <c r="O2282" s="9">
        <f t="shared" ref="O2282" si="13228">(D2282*J2279+E2282*I2279+F2282*J2282+G2282*I2282)</f>
        <v>3.6949491999999999</v>
      </c>
      <c r="P2282" s="2">
        <f t="shared" ref="P2282" si="13229">D2282*K2279+F2282*K2282-E2282*L2279-G2282*L2282</f>
        <v>3.0148185678264712</v>
      </c>
      <c r="Q2282" s="8">
        <f t="shared" ref="Q2282" si="13230">(D2282*L2279+E2282*K2279+F2282*L2282+G2282*K2282)</f>
        <v>0</v>
      </c>
      <c r="S2282" s="1">
        <v>0</v>
      </c>
      <c r="T2282" s="8">
        <f t="shared" ref="T2282" si="13231">$T$9*$B2279</f>
        <v>7.8845707999999997</v>
      </c>
      <c r="U2282" s="2">
        <v>1</v>
      </c>
      <c r="V2282" s="8">
        <v>0</v>
      </c>
      <c r="X2282" s="1">
        <f t="shared" ref="X2282" si="13232">N2282*S2279+P2282*S2282-O2282*T2279-Q2282*T2282</f>
        <v>0</v>
      </c>
      <c r="Y2282" s="9">
        <f t="shared" ref="Y2282" si="13233">(N2282*T2279+O2282*S2279+P2282*T2282+Q2282*S2282)</f>
        <v>27.465499647182412</v>
      </c>
      <c r="Z2282" s="2">
        <f t="shared" ref="Z2282" si="13234">N2282*U2279+P2282*U2282-O2282*V2279-Q2282*V2282</f>
        <v>3.0148185678264712</v>
      </c>
      <c r="AA2282" s="8">
        <f t="shared" ref="AA2282" si="13235">(N2282*V2279+O2282*U2279+P2282*V2282+Q2282*U2282)</f>
        <v>0</v>
      </c>
      <c r="AB2282" s="22"/>
      <c r="AC2282" s="1">
        <v>0</v>
      </c>
      <c r="AD2282" s="9">
        <v>0</v>
      </c>
      <c r="AE2282" s="2">
        <v>1</v>
      </c>
      <c r="AF2282" s="8">
        <v>0</v>
      </c>
      <c r="AH2282" s="1">
        <f t="shared" ref="AH2282" si="13236">X2282*AC2279+Z2282*AC2282-Y2282*AD2279-AA2282*AD2282</f>
        <v>0</v>
      </c>
      <c r="AI2282" s="9">
        <f t="shared" ref="AI2282" si="13237">(X2282*AD2279+Y2282*AC2279+Z2282*AD2282+AA2282*AC2282)</f>
        <v>27.465499647182412</v>
      </c>
      <c r="AJ2282" s="2">
        <f t="shared" ref="AJ2282" si="13238">X2282*AE2279+Z2282*AE2282-Y2282*AF2279-AA2282*AF2282</f>
        <v>-142.15953995868603</v>
      </c>
      <c r="AK2282" s="8">
        <f t="shared" ref="AK2282" si="13239">(X2282*AF2279+Y2282*AE2279+Z2282*AF2282+AA2282*AE2282)</f>
        <v>0</v>
      </c>
      <c r="AM2282" s="20">
        <f t="shared" ref="AM2282" si="13240">1/$AN$9</f>
        <v>1</v>
      </c>
      <c r="AN2282" s="27">
        <v>0</v>
      </c>
      <c r="AO2282" s="21">
        <v>1</v>
      </c>
      <c r="AP2282" s="26">
        <v>0</v>
      </c>
      <c r="AR2282" s="1">
        <f t="shared" ref="AR2282" si="13241">AH2282*AM2279+AJ2282*AM2282-AI2282*AN2279-AK2282*AN2282</f>
        <v>-142.15953995868603</v>
      </c>
      <c r="AS2282" s="9">
        <f t="shared" ref="AS2282" si="13242">(AH2282*AN2279+AI2282*AM2279+AJ2282*AN2282+AK2282*AM2282)</f>
        <v>27.465499647182412</v>
      </c>
      <c r="AT2282" s="2">
        <f t="shared" ref="AT2282" si="13243">AH2282*AO2279+AJ2282*AO2282-AI2282*AP2279-AK2282*AP2282</f>
        <v>-142.15953995868603</v>
      </c>
      <c r="AU2282" s="8">
        <f t="shared" ref="AU2282" si="13244">(AH2282*AP2279+AI2282*AO2279+AJ2282*AP2282+AK2282*AO2282)</f>
        <v>0</v>
      </c>
      <c r="AW2282" s="49">
        <f t="shared" ref="AW2282" si="13245">(180/PI())*ATAN(-1*(AS2279/AR2279))</f>
        <v>-79.079218444720254</v>
      </c>
      <c r="AY2282" s="140">
        <f t="shared" ref="AY2282" si="13246">20*LOG(((1-(10^(AW2279/20)^2)*(1-((1-AY2279)/(1+AY2279))^2))^0.5))</f>
        <v>-4.3358564388057939E-4</v>
      </c>
      <c r="AZ2282" s="13"/>
      <c r="BA2282" s="36"/>
      <c r="BB2282" s="36"/>
      <c r="BC2282" s="36"/>
      <c r="BD2282" s="36"/>
    </row>
    <row r="2283" spans="2:56" ht="18.600000000000001" customHeight="1">
      <c r="AY2283" s="37"/>
    </row>
    <row r="2284" spans="2:56" ht="18.600000000000001" customHeight="1" thickBot="1">
      <c r="D2284" s="22" t="s">
        <v>60</v>
      </c>
      <c r="E2284" s="22"/>
      <c r="F2284" s="22"/>
      <c r="G2284" s="22"/>
      <c r="H2284" s="22"/>
      <c r="I2284" s="22" t="s">
        <v>61</v>
      </c>
      <c r="J2284" s="22"/>
      <c r="K2284" s="22"/>
      <c r="L2284" s="22"/>
      <c r="M2284" s="23"/>
      <c r="N2284" s="23"/>
      <c r="O2284" s="28" t="s">
        <v>62</v>
      </c>
      <c r="P2284" s="23"/>
      <c r="Q2284" s="23"/>
      <c r="R2284" s="23"/>
      <c r="S2284" s="22"/>
      <c r="T2284" s="22" t="s">
        <v>63</v>
      </c>
      <c r="U2284" s="23"/>
      <c r="V2284" s="23"/>
      <c r="W2284" s="23"/>
      <c r="X2284" s="23"/>
      <c r="Y2284" s="28" t="s">
        <v>64</v>
      </c>
      <c r="Z2284" s="23"/>
      <c r="AA2284" s="23"/>
      <c r="AB2284" s="23"/>
      <c r="AC2284" s="28" t="s">
        <v>65</v>
      </c>
      <c r="AD2284" s="22"/>
      <c r="AE2284" s="22"/>
      <c r="AF2284" s="22"/>
      <c r="AG2284" s="22"/>
      <c r="AH2284" s="23"/>
      <c r="AI2284" s="28" t="s">
        <v>66</v>
      </c>
      <c r="AJ2284" s="23"/>
      <c r="AK2284" s="23"/>
      <c r="AL2284" s="22"/>
      <c r="AM2284" s="28" t="s">
        <v>67</v>
      </c>
      <c r="AN2284" s="22"/>
      <c r="AO2284" s="23"/>
      <c r="AP2284" s="23"/>
      <c r="AQ2284" s="23"/>
      <c r="AR2284" s="23"/>
      <c r="AS2284" s="28" t="s">
        <v>68</v>
      </c>
      <c r="AT2284" s="23"/>
      <c r="AU2284" s="23"/>
    </row>
    <row r="2285" spans="2:56" ht="18.600000000000001" customHeight="1" thickBot="1">
      <c r="B2285" s="11"/>
      <c r="D2285" s="212" t="s">
        <v>69</v>
      </c>
      <c r="E2285" s="213"/>
      <c r="F2285" s="214" t="s">
        <v>70</v>
      </c>
      <c r="G2285" s="215"/>
      <c r="H2285" s="207"/>
      <c r="I2285" s="212" t="s">
        <v>71</v>
      </c>
      <c r="J2285" s="213"/>
      <c r="K2285" s="214" t="s">
        <v>72</v>
      </c>
      <c r="L2285" s="215"/>
      <c r="M2285" s="23"/>
      <c r="N2285" s="208" t="s">
        <v>73</v>
      </c>
      <c r="O2285" s="209"/>
      <c r="P2285" s="210" t="s">
        <v>74</v>
      </c>
      <c r="Q2285" s="211"/>
      <c r="R2285" s="23"/>
      <c r="S2285" s="212" t="s">
        <v>75</v>
      </c>
      <c r="T2285" s="213"/>
      <c r="U2285" s="214" t="s">
        <v>76</v>
      </c>
      <c r="V2285" s="215"/>
      <c r="W2285" s="22"/>
      <c r="X2285" s="208" t="s">
        <v>77</v>
      </c>
      <c r="Y2285" s="209"/>
      <c r="Z2285" s="210" t="s">
        <v>78</v>
      </c>
      <c r="AA2285" s="211"/>
      <c r="AB2285" s="22"/>
      <c r="AC2285" s="212" t="s">
        <v>79</v>
      </c>
      <c r="AD2285" s="213"/>
      <c r="AE2285" s="214" t="s">
        <v>80</v>
      </c>
      <c r="AF2285" s="215"/>
      <c r="AG2285" s="22"/>
      <c r="AH2285" s="208" t="s">
        <v>81</v>
      </c>
      <c r="AI2285" s="209"/>
      <c r="AJ2285" s="210" t="s">
        <v>82</v>
      </c>
      <c r="AK2285" s="211"/>
      <c r="AL2285" s="22"/>
      <c r="AM2285" s="212" t="s">
        <v>83</v>
      </c>
      <c r="AN2285" s="213"/>
      <c r="AO2285" s="214" t="s">
        <v>84</v>
      </c>
      <c r="AP2285" s="215"/>
      <c r="AQ2285" s="23"/>
      <c r="AR2285" s="208" t="s">
        <v>85</v>
      </c>
      <c r="AS2285" s="209"/>
      <c r="AT2285" s="210" t="s">
        <v>86</v>
      </c>
      <c r="AU2285" s="211"/>
      <c r="AW2285" s="29" t="s">
        <v>4</v>
      </c>
      <c r="AY2285" s="136" t="s">
        <v>46</v>
      </c>
      <c r="AZ2285" s="13"/>
      <c r="BA2285" s="36"/>
      <c r="BB2285" s="36"/>
      <c r="BC2285" s="36"/>
      <c r="BD2285" s="36"/>
    </row>
    <row r="2286" spans="2:56" ht="18.600000000000001" customHeight="1" thickTop="1" thickBot="1">
      <c r="B2286" s="40">
        <v>6.54</v>
      </c>
      <c r="D2286" s="1">
        <v>1</v>
      </c>
      <c r="E2286" s="7">
        <v>0</v>
      </c>
      <c r="F2286" s="2">
        <v>0</v>
      </c>
      <c r="G2286" s="8">
        <v>0</v>
      </c>
      <c r="I2286" s="1">
        <v>1</v>
      </c>
      <c r="J2286" s="9">
        <v>0</v>
      </c>
      <c r="K2286" s="2">
        <v>0</v>
      </c>
      <c r="L2286" s="9">
        <f t="shared" ref="L2286" si="13247">IF(0=(1-$J$9*$K$9*$B2286^2),10^14,$B2286*$K$9/(1-$J$9*$K$9*$B2286^2))</f>
        <v>-0.54333489669579393</v>
      </c>
      <c r="N2286" s="1">
        <f t="shared" ref="N2286" si="13248">D2286*I2286+F2286*I2289-E2286*J2286-G2286*J2289</f>
        <v>1</v>
      </c>
      <c r="O2286" s="9">
        <f t="shared" ref="O2286" si="13249">(D2286*J2286+E2286*I2286+F2286*J2289+G2286*I2289)</f>
        <v>0</v>
      </c>
      <c r="P2286" s="2">
        <f t="shared" ref="P2286" si="13250">D2286*K2286+F2286*K2289-E2286*L2286-G2286*L2289</f>
        <v>0</v>
      </c>
      <c r="Q2286" s="8">
        <f t="shared" ref="Q2286" si="13251">(D2286*L2286+E2286*K2286+F2286*L2289+G2286*K2289)</f>
        <v>-0.54333489669579393</v>
      </c>
      <c r="S2286" s="1">
        <v>1</v>
      </c>
      <c r="T2286" s="7">
        <v>0</v>
      </c>
      <c r="U2286" s="2">
        <v>0</v>
      </c>
      <c r="V2286" s="8">
        <v>0</v>
      </c>
      <c r="X2286" s="1">
        <f t="shared" ref="X2286" si="13252">N2286*S2286+P2286*S2289-O2286*T2286-Q2286*T2289</f>
        <v>5.2971034502531786</v>
      </c>
      <c r="Y2286" s="9">
        <f t="shared" ref="Y2286" si="13253">(N2286*T2286+O2286*S2286+P2286*T2289+Q2286*S2289)</f>
        <v>0</v>
      </c>
      <c r="Z2286" s="2">
        <f t="shared" ref="Z2286" si="13254">N2286*U2286+P2286*U2289-O2286*V2286-Q2286*V2289</f>
        <v>0</v>
      </c>
      <c r="AA2286" s="8">
        <f t="shared" ref="AA2286" si="13255">(N2286*V2286+O2286*U2286+P2286*V2289+Q2286*U2289)</f>
        <v>-0.54333489669579393</v>
      </c>
      <c r="AB2286" s="22"/>
      <c r="AC2286" s="1">
        <v>1</v>
      </c>
      <c r="AD2286" s="9">
        <v>0</v>
      </c>
      <c r="AE2286" s="2">
        <v>0</v>
      </c>
      <c r="AF2286" s="9">
        <f t="shared" ref="AF2286" si="13256">$B2286*$AE$9</f>
        <v>5.3019126000000005</v>
      </c>
      <c r="AH2286" s="1">
        <f t="shared" ref="AH2286" si="13257">X2286*AC2286+Z2286*AC2289-Y2286*AD2286-AA2286*AD2289</f>
        <v>5.2971034502531786</v>
      </c>
      <c r="AI2286" s="9">
        <f t="shared" ref="AI2286" si="13258">(X2286*AD2286+Y2286*AC2286+Z2286*AD2289+AA2286*AC2289)</f>
        <v>0</v>
      </c>
      <c r="AJ2286" s="2">
        <f t="shared" ref="AJ2286" si="13259">X2286*AE2286+Z2286*AE2289-Y2286*AF2286-AA2286*AF2289</f>
        <v>0</v>
      </c>
      <c r="AK2286" s="8">
        <f t="shared" ref="AK2286" si="13260">(X2286*AF2286+Y2286*AE2286+Z2286*AF2289+AA2286*AE2289)</f>
        <v>27.541444629705012</v>
      </c>
      <c r="AM2286" s="18">
        <v>1</v>
      </c>
      <c r="AN2286" s="25">
        <v>0</v>
      </c>
      <c r="AO2286" s="14">
        <v>0</v>
      </c>
      <c r="AP2286" s="24">
        <v>0</v>
      </c>
      <c r="AR2286" s="1">
        <f t="shared" ref="AR2286" si="13261">AH2286*AM2286+AJ2286*AM2289-AI2286*AN2286-AK2286*AN2289</f>
        <v>5.2971034502531786</v>
      </c>
      <c r="AS2286" s="9">
        <f t="shared" ref="AS2286" si="13262">(AH2286*AN2286+AI2286*AM2286+AJ2286*AN2289+AK2286*AM2289)</f>
        <v>27.541444629705012</v>
      </c>
      <c r="AT2286" s="2">
        <f t="shared" ref="AT2286" si="13263">AH2286*AO2286+AJ2286*AO2289-AI2286*AP2286-AK2286*AP2289</f>
        <v>0</v>
      </c>
      <c r="AU2286" s="8">
        <f t="shared" ref="AU2286" si="13264">(AH2286*AP2286+AI2286*AO2286+AJ2286*AP2289+AK2286*AO2289)</f>
        <v>27.541444629705012</v>
      </c>
      <c r="AW2286" s="30">
        <f t="shared" ref="AW2286" si="13265">20*LOG(((1+$AN$9)/$AN$9)/((AR2286+AR2289)^2+(AS2286+AS2289)^2)^0.5)</f>
        <v>-37.403307977238185</v>
      </c>
      <c r="AY2286" s="137">
        <f t="shared" ref="AY2286" si="13266">((AR2286^2+AS2286^2)^0.5)/((AR2289^2+AS2289^2)^0.5)</f>
        <v>0.19257775364751631</v>
      </c>
      <c r="AZ2286" s="13"/>
      <c r="BA2286" s="36"/>
      <c r="BB2286" s="36"/>
      <c r="BC2286" s="36"/>
      <c r="BD2286" s="36"/>
    </row>
    <row r="2287" spans="2:56" ht="18.600000000000001" customHeight="1" thickBot="1">
      <c r="D2287" s="3"/>
      <c r="G2287" s="4"/>
      <c r="I2287" s="3"/>
      <c r="L2287" s="4"/>
      <c r="N2287" s="3"/>
      <c r="Q2287" s="4"/>
      <c r="S2287" s="3"/>
      <c r="V2287" s="4"/>
      <c r="X2287" s="3"/>
      <c r="AA2287" s="4"/>
      <c r="AC2287" s="3"/>
      <c r="AF2287" s="4"/>
      <c r="AH2287" s="3"/>
      <c r="AK2287" s="4"/>
      <c r="AM2287" s="18"/>
      <c r="AN2287" s="14"/>
      <c r="AO2287" s="14"/>
      <c r="AP2287" s="19"/>
      <c r="AR2287" s="3"/>
      <c r="AU2287" s="4"/>
      <c r="AY2287" s="138"/>
      <c r="AZ2287" s="13"/>
      <c r="BA2287" s="36"/>
      <c r="BB2287" s="36"/>
      <c r="BC2287" s="36"/>
      <c r="BD2287" s="36"/>
    </row>
    <row r="2288" spans="2:56" ht="18.600000000000001" customHeight="1" thickBot="1">
      <c r="D2288" s="216" t="s">
        <v>87</v>
      </c>
      <c r="E2288" s="217"/>
      <c r="F2288" s="218" t="s">
        <v>88</v>
      </c>
      <c r="G2288" s="219"/>
      <c r="H2288" s="207"/>
      <c r="I2288" s="216" t="s">
        <v>89</v>
      </c>
      <c r="J2288" s="217"/>
      <c r="K2288" s="218" t="s">
        <v>90</v>
      </c>
      <c r="L2288" s="219"/>
      <c r="N2288" s="208" t="s">
        <v>7</v>
      </c>
      <c r="O2288" s="209"/>
      <c r="P2288" s="210" t="s">
        <v>8</v>
      </c>
      <c r="Q2288" s="211"/>
      <c r="S2288" s="216" t="s">
        <v>91</v>
      </c>
      <c r="T2288" s="217"/>
      <c r="U2288" s="218" t="s">
        <v>92</v>
      </c>
      <c r="V2288" s="219"/>
      <c r="W2288" s="22"/>
      <c r="X2288" s="208" t="s">
        <v>93</v>
      </c>
      <c r="Y2288" s="209"/>
      <c r="Z2288" s="210" t="s">
        <v>94</v>
      </c>
      <c r="AA2288" s="211"/>
      <c r="AB2288" s="22"/>
      <c r="AC2288" s="216" t="s">
        <v>3</v>
      </c>
      <c r="AD2288" s="217"/>
      <c r="AE2288" s="218" t="s">
        <v>2</v>
      </c>
      <c r="AF2288" s="219"/>
      <c r="AG2288" s="22"/>
      <c r="AH2288" s="208" t="s">
        <v>95</v>
      </c>
      <c r="AI2288" s="209"/>
      <c r="AJ2288" s="210" t="s">
        <v>96</v>
      </c>
      <c r="AK2288" s="211"/>
      <c r="AL2288" s="22"/>
      <c r="AM2288" s="216" t="s">
        <v>97</v>
      </c>
      <c r="AN2288" s="217"/>
      <c r="AO2288" s="218" t="s">
        <v>98</v>
      </c>
      <c r="AP2288" s="219"/>
      <c r="AR2288" s="208" t="s">
        <v>99</v>
      </c>
      <c r="AS2288" s="209"/>
      <c r="AT2288" s="210" t="s">
        <v>100</v>
      </c>
      <c r="AU2288" s="211"/>
      <c r="AW2288" s="48" t="s">
        <v>10</v>
      </c>
      <c r="AY2288" s="139" t="s">
        <v>47</v>
      </c>
      <c r="AZ2288" s="13"/>
      <c r="BA2288" s="36"/>
      <c r="BB2288" s="36"/>
      <c r="BC2288" s="36"/>
      <c r="BD2288" s="36"/>
    </row>
    <row r="2289" spans="2:56" ht="18.600000000000001" customHeight="1" thickTop="1" thickBot="1">
      <c r="D2289" s="1">
        <v>0</v>
      </c>
      <c r="E2289" s="8">
        <f t="shared" ref="E2289" si="13267">$E$9*$B2286</f>
        <v>3.7062834000000002</v>
      </c>
      <c r="F2289" s="2">
        <v>1</v>
      </c>
      <c r="G2289" s="8">
        <v>0</v>
      </c>
      <c r="I2289" s="1">
        <v>0</v>
      </c>
      <c r="J2289" s="9">
        <v>0</v>
      </c>
      <c r="K2289" s="2">
        <v>1</v>
      </c>
      <c r="L2289" s="8">
        <v>0</v>
      </c>
      <c r="N2289" s="1">
        <f t="shared" ref="N2289" si="13268">D2289*I2286+F2289*I2289-E2289*J2286-G2289*J2289</f>
        <v>0</v>
      </c>
      <c r="O2289" s="9">
        <f t="shared" ref="O2289" si="13269">(D2289*J2286+E2289*I2286+F2289*J2289+G2289*I2289)</f>
        <v>3.7062834000000002</v>
      </c>
      <c r="P2289" s="2">
        <f t="shared" ref="P2289" si="13270">D2289*K2286+F2289*K2289-E2289*L2286-G2289*L2289</f>
        <v>3.0137531082643361</v>
      </c>
      <c r="Q2289" s="8">
        <f t="shared" ref="Q2289" si="13271">(D2289*L2286+E2289*K2286+F2289*L2289+G2289*K2289)</f>
        <v>0</v>
      </c>
      <c r="S2289" s="1">
        <v>0</v>
      </c>
      <c r="T2289" s="8">
        <f t="shared" ref="T2289" si="13272">$T$9*$B2286</f>
        <v>7.9087566000000002</v>
      </c>
      <c r="U2289" s="2">
        <v>1</v>
      </c>
      <c r="V2289" s="8">
        <v>0</v>
      </c>
      <c r="X2289" s="1">
        <f t="shared" ref="X2289" si="13273">N2289*S2286+P2289*S2289-O2289*T2286-Q2289*T2289</f>
        <v>0</v>
      </c>
      <c r="Y2289" s="9">
        <f t="shared" ref="Y2289" si="13274">(N2289*T2286+O2289*S2286+P2289*T2289+Q2289*S2289)</f>
        <v>27.541323185756085</v>
      </c>
      <c r="Z2289" s="2">
        <f t="shared" ref="Z2289" si="13275">N2289*U2286+P2289*U2289-O2289*V2286-Q2289*V2289</f>
        <v>3.0137531082643361</v>
      </c>
      <c r="AA2289" s="8">
        <f t="shared" ref="AA2289" si="13276">(N2289*V2286+O2289*U2286+P2289*V2289+Q2289*U2289)</f>
        <v>0</v>
      </c>
      <c r="AB2289" s="22"/>
      <c r="AC2289" s="1">
        <v>0</v>
      </c>
      <c r="AD2289" s="9">
        <v>0</v>
      </c>
      <c r="AE2289" s="2">
        <v>1</v>
      </c>
      <c r="AF2289" s="8">
        <v>0</v>
      </c>
      <c r="AH2289" s="1">
        <f t="shared" ref="AH2289" si="13277">X2289*AC2286+Z2289*AC2289-Y2289*AD2286-AA2289*AD2289</f>
        <v>0</v>
      </c>
      <c r="AI2289" s="9">
        <f t="shared" ref="AI2289" si="13278">(X2289*AD2286+Y2289*AC2286+Z2289*AD2289+AA2289*AC2289)</f>
        <v>27.541323185756085</v>
      </c>
      <c r="AJ2289" s="2">
        <f t="shared" ref="AJ2289" si="13279">X2289*AE2286+Z2289*AE2289-Y2289*AF2286-AA2289*AF2289</f>
        <v>-143.00793531096801</v>
      </c>
      <c r="AK2289" s="8">
        <f t="shared" ref="AK2289" si="13280">(X2289*AF2286+Y2289*AE2286+Z2289*AF2289+AA2289*AE2289)</f>
        <v>0</v>
      </c>
      <c r="AM2289" s="20">
        <f t="shared" ref="AM2289" si="13281">1/$AN$9</f>
        <v>1</v>
      </c>
      <c r="AN2289" s="27">
        <v>0</v>
      </c>
      <c r="AO2289" s="21">
        <v>1</v>
      </c>
      <c r="AP2289" s="26">
        <v>0</v>
      </c>
      <c r="AR2289" s="1">
        <f t="shared" ref="AR2289" si="13282">AH2289*AM2286+AJ2289*AM2289-AI2289*AN2286-AK2289*AN2289</f>
        <v>-143.00793531096801</v>
      </c>
      <c r="AS2289" s="9">
        <f t="shared" ref="AS2289" si="13283">(AH2289*AN2286+AI2289*AM2286+AJ2289*AN2289+AK2289*AM2289)</f>
        <v>27.541323185756085</v>
      </c>
      <c r="AT2289" s="2">
        <f t="shared" ref="AT2289" si="13284">AH2289*AO2286+AJ2289*AO2289-AI2289*AP2286-AK2289*AP2289</f>
        <v>-143.00793531096801</v>
      </c>
      <c r="AU2289" s="8">
        <f t="shared" ref="AU2289" si="13285">(AH2289*AP2286+AI2289*AO2286+AJ2289*AP2289+AK2289*AO2289)</f>
        <v>0</v>
      </c>
      <c r="AW2289" s="49">
        <f t="shared" ref="AW2289" si="13286">(180/PI())*ATAN(-1*(AS2286/AR2286))</f>
        <v>-79.113125234837895</v>
      </c>
      <c r="AY2289" s="140">
        <f t="shared" ref="AY2289" si="13287">20*LOG(((1-(10^(AW2286/20)^2)*(1-((1-AY2286)/(1+AY2286))^2))^0.5))</f>
        <v>-4.2772792030357242E-4</v>
      </c>
      <c r="AZ2289" s="13"/>
      <c r="BA2289" s="36"/>
      <c r="BB2289" s="36"/>
      <c r="BC2289" s="36"/>
      <c r="BD2289" s="36"/>
    </row>
    <row r="2290" spans="2:56" ht="18.600000000000001" customHeight="1">
      <c r="AY2290" s="37"/>
    </row>
    <row r="2291" spans="2:56" ht="18.600000000000001" customHeight="1" thickBot="1">
      <c r="D2291" s="22" t="s">
        <v>60</v>
      </c>
      <c r="E2291" s="22"/>
      <c r="F2291" s="22"/>
      <c r="G2291" s="22"/>
      <c r="H2291" s="22"/>
      <c r="I2291" s="22" t="s">
        <v>61</v>
      </c>
      <c r="J2291" s="22"/>
      <c r="K2291" s="22"/>
      <c r="L2291" s="22"/>
      <c r="M2291" s="23"/>
      <c r="N2291" s="23"/>
      <c r="O2291" s="28" t="s">
        <v>62</v>
      </c>
      <c r="P2291" s="23"/>
      <c r="Q2291" s="23"/>
      <c r="R2291" s="23"/>
      <c r="S2291" s="22"/>
      <c r="T2291" s="22" t="s">
        <v>63</v>
      </c>
      <c r="U2291" s="23"/>
      <c r="V2291" s="23"/>
      <c r="W2291" s="23"/>
      <c r="X2291" s="23"/>
      <c r="Y2291" s="28" t="s">
        <v>64</v>
      </c>
      <c r="Z2291" s="23"/>
      <c r="AA2291" s="23"/>
      <c r="AB2291" s="23"/>
      <c r="AC2291" s="28" t="s">
        <v>65</v>
      </c>
      <c r="AD2291" s="22"/>
      <c r="AE2291" s="22"/>
      <c r="AF2291" s="22"/>
      <c r="AG2291" s="22"/>
      <c r="AH2291" s="23"/>
      <c r="AI2291" s="28" t="s">
        <v>66</v>
      </c>
      <c r="AJ2291" s="23"/>
      <c r="AK2291" s="23"/>
      <c r="AL2291" s="22"/>
      <c r="AM2291" s="28" t="s">
        <v>67</v>
      </c>
      <c r="AN2291" s="22"/>
      <c r="AO2291" s="23"/>
      <c r="AP2291" s="23"/>
      <c r="AQ2291" s="23"/>
      <c r="AR2291" s="23"/>
      <c r="AS2291" s="28" t="s">
        <v>68</v>
      </c>
      <c r="AT2291" s="23"/>
      <c r="AU2291" s="23"/>
    </row>
    <row r="2292" spans="2:56" ht="18.600000000000001" customHeight="1" thickBot="1">
      <c r="B2292" s="11"/>
      <c r="D2292" s="212" t="s">
        <v>69</v>
      </c>
      <c r="E2292" s="213"/>
      <c r="F2292" s="214" t="s">
        <v>70</v>
      </c>
      <c r="G2292" s="215"/>
      <c r="H2292" s="207"/>
      <c r="I2292" s="212" t="s">
        <v>71</v>
      </c>
      <c r="J2292" s="213"/>
      <c r="K2292" s="214" t="s">
        <v>72</v>
      </c>
      <c r="L2292" s="215"/>
      <c r="M2292" s="23"/>
      <c r="N2292" s="208" t="s">
        <v>73</v>
      </c>
      <c r="O2292" s="209"/>
      <c r="P2292" s="210" t="s">
        <v>74</v>
      </c>
      <c r="Q2292" s="211"/>
      <c r="R2292" s="23"/>
      <c r="S2292" s="212" t="s">
        <v>75</v>
      </c>
      <c r="T2292" s="213"/>
      <c r="U2292" s="214" t="s">
        <v>76</v>
      </c>
      <c r="V2292" s="215"/>
      <c r="W2292" s="22"/>
      <c r="X2292" s="208" t="s">
        <v>77</v>
      </c>
      <c r="Y2292" s="209"/>
      <c r="Z2292" s="210" t="s">
        <v>78</v>
      </c>
      <c r="AA2292" s="211"/>
      <c r="AB2292" s="22"/>
      <c r="AC2292" s="212" t="s">
        <v>79</v>
      </c>
      <c r="AD2292" s="213"/>
      <c r="AE2292" s="214" t="s">
        <v>80</v>
      </c>
      <c r="AF2292" s="215"/>
      <c r="AG2292" s="22"/>
      <c r="AH2292" s="208" t="s">
        <v>81</v>
      </c>
      <c r="AI2292" s="209"/>
      <c r="AJ2292" s="210" t="s">
        <v>82</v>
      </c>
      <c r="AK2292" s="211"/>
      <c r="AL2292" s="22"/>
      <c r="AM2292" s="212" t="s">
        <v>83</v>
      </c>
      <c r="AN2292" s="213"/>
      <c r="AO2292" s="214" t="s">
        <v>84</v>
      </c>
      <c r="AP2292" s="215"/>
      <c r="AQ2292" s="23"/>
      <c r="AR2292" s="208" t="s">
        <v>85</v>
      </c>
      <c r="AS2292" s="209"/>
      <c r="AT2292" s="210" t="s">
        <v>86</v>
      </c>
      <c r="AU2292" s="211"/>
      <c r="AW2292" s="29" t="s">
        <v>4</v>
      </c>
      <c r="AY2292" s="136" t="s">
        <v>46</v>
      </c>
      <c r="AZ2292" s="13"/>
      <c r="BA2292" s="36"/>
      <c r="BB2292" s="36"/>
      <c r="BC2292" s="36"/>
      <c r="BD2292" s="36"/>
    </row>
    <row r="2293" spans="2:56" ht="18.600000000000001" customHeight="1" thickTop="1" thickBot="1">
      <c r="B2293" s="40">
        <v>6.56</v>
      </c>
      <c r="D2293" s="1">
        <v>1</v>
      </c>
      <c r="E2293" s="7">
        <v>0</v>
      </c>
      <c r="F2293" s="2">
        <v>0</v>
      </c>
      <c r="G2293" s="8">
        <v>0</v>
      </c>
      <c r="I2293" s="1">
        <v>1</v>
      </c>
      <c r="J2293" s="9">
        <v>0</v>
      </c>
      <c r="K2293" s="2">
        <v>0</v>
      </c>
      <c r="L2293" s="9">
        <f t="shared" ref="L2293" si="13288">IF(0=(1-$J$9*$K$9*$B2293^2),10^14,$B2293*$K$9/(1-$J$9*$K$9*$B2293^2))</f>
        <v>-0.54139470659375943</v>
      </c>
      <c r="N2293" s="1">
        <f t="shared" ref="N2293" si="13289">D2293*I2293+F2293*I2296-E2293*J2293-G2293*J2296</f>
        <v>1</v>
      </c>
      <c r="O2293" s="9">
        <f t="shared" ref="O2293" si="13290">(D2293*J2293+E2293*I2293+F2293*J2296+G2293*I2296)</f>
        <v>0</v>
      </c>
      <c r="P2293" s="2">
        <f t="shared" ref="P2293" si="13291">D2293*K2293+F2293*K2296-E2293*L2293-G2293*L2296</f>
        <v>0</v>
      </c>
      <c r="Q2293" s="8">
        <f t="shared" ref="Q2293" si="13292">(D2293*L2293+E2293*K2293+F2293*L2296+G2293*K2296)</f>
        <v>-0.54139470659375943</v>
      </c>
      <c r="S2293" s="1">
        <v>1</v>
      </c>
      <c r="T2293" s="7">
        <v>0</v>
      </c>
      <c r="U2293" s="2">
        <v>0</v>
      </c>
      <c r="V2293" s="8">
        <v>0</v>
      </c>
      <c r="X2293" s="1">
        <f t="shared" ref="X2293" si="13293">N2293*S2293+P2293*S2296-O2293*T2293-Q2293*T2296</f>
        <v>5.2948530230731929</v>
      </c>
      <c r="Y2293" s="9">
        <f t="shared" ref="Y2293" si="13294">(N2293*T2293+O2293*S2293+P2293*T2296+Q2293*S2296)</f>
        <v>0</v>
      </c>
      <c r="Z2293" s="2">
        <f t="shared" ref="Z2293" si="13295">N2293*U2293+P2293*U2296-O2293*V2293-Q2293*V2296</f>
        <v>0</v>
      </c>
      <c r="AA2293" s="8">
        <f t="shared" ref="AA2293" si="13296">(N2293*V2293+O2293*U2293+P2293*V2296+Q2293*U2296)</f>
        <v>-0.54139470659375943</v>
      </c>
      <c r="AB2293" s="22"/>
      <c r="AC2293" s="1">
        <v>1</v>
      </c>
      <c r="AD2293" s="9">
        <v>0</v>
      </c>
      <c r="AE2293" s="2">
        <v>0</v>
      </c>
      <c r="AF2293" s="9">
        <f t="shared" ref="AF2293" si="13297">$B2293*$AE$9</f>
        <v>5.3181263999999997</v>
      </c>
      <c r="AH2293" s="1">
        <f t="shared" ref="AH2293" si="13298">X2293*AC2293+Z2293*AC2296-Y2293*AD2293-AA2293*AD2296</f>
        <v>5.2948530230731929</v>
      </c>
      <c r="AI2293" s="9">
        <f t="shared" ref="AI2293" si="13299">(X2293*AD2293+Y2293*AC2293+Z2293*AD2296+AA2293*AC2296)</f>
        <v>0</v>
      </c>
      <c r="AJ2293" s="2">
        <f t="shared" ref="AJ2293" si="13300">X2293*AE2293+Z2293*AE2296-Y2293*AF2293-AA2293*AF2296</f>
        <v>0</v>
      </c>
      <c r="AK2293" s="8">
        <f t="shared" ref="AK2293" si="13301">(X2293*AF2293+Y2293*AE2293+Z2293*AF2296+AA2293*AE2296)</f>
        <v>27.617302939531594</v>
      </c>
      <c r="AM2293" s="18">
        <v>1</v>
      </c>
      <c r="AN2293" s="25">
        <v>0</v>
      </c>
      <c r="AO2293" s="14">
        <v>0</v>
      </c>
      <c r="AP2293" s="24">
        <v>0</v>
      </c>
      <c r="AR2293" s="1">
        <f t="shared" ref="AR2293" si="13302">AH2293*AM2293+AJ2293*AM2296-AI2293*AN2293-AK2293*AN2296</f>
        <v>5.2948530230731929</v>
      </c>
      <c r="AS2293" s="9">
        <f t="shared" ref="AS2293" si="13303">(AH2293*AN2293+AI2293*AM2293+AJ2293*AN2296+AK2293*AM2296)</f>
        <v>27.617302939531594</v>
      </c>
      <c r="AT2293" s="2">
        <f t="shared" ref="AT2293" si="13304">AH2293*AO2293+AJ2293*AO2296-AI2293*AP2293-AK2293*AP2296</f>
        <v>0</v>
      </c>
      <c r="AU2293" s="8">
        <f t="shared" ref="AU2293" si="13305">(AH2293*AP2293+AI2293*AO2293+AJ2293*AP2296+AK2293*AO2296)</f>
        <v>27.617302939531594</v>
      </c>
      <c r="AW2293" s="30">
        <f t="shared" ref="AW2293" si="13306">20*LOG(((1+$AN$9)/$AN$9)/((AR2293+AR2296)^2+(AS2293+AS2296)^2)^0.5)</f>
        <v>-37.452868196383307</v>
      </c>
      <c r="AY2293" s="137">
        <f t="shared" ref="AY2293" si="13307">((AR2293^2+AS2293^2)^0.5)/((AR2296^2+AS2296^2)^0.5)</f>
        <v>0.19196591136750454</v>
      </c>
      <c r="AZ2293" s="13"/>
      <c r="BA2293" s="36"/>
      <c r="BB2293" s="36"/>
      <c r="BC2293" s="36"/>
      <c r="BD2293" s="36"/>
    </row>
    <row r="2294" spans="2:56" ht="18.600000000000001" customHeight="1" thickBot="1">
      <c r="D2294" s="3"/>
      <c r="G2294" s="4"/>
      <c r="I2294" s="3"/>
      <c r="L2294" s="4"/>
      <c r="N2294" s="3"/>
      <c r="Q2294" s="4"/>
      <c r="S2294" s="3"/>
      <c r="V2294" s="4"/>
      <c r="X2294" s="3"/>
      <c r="AA2294" s="4"/>
      <c r="AC2294" s="3"/>
      <c r="AF2294" s="4"/>
      <c r="AH2294" s="3"/>
      <c r="AK2294" s="4"/>
      <c r="AM2294" s="18"/>
      <c r="AN2294" s="14"/>
      <c r="AO2294" s="14"/>
      <c r="AP2294" s="19"/>
      <c r="AR2294" s="3"/>
      <c r="AU2294" s="4"/>
      <c r="AY2294" s="138"/>
      <c r="AZ2294" s="13"/>
      <c r="BA2294" s="36"/>
      <c r="BB2294" s="36"/>
      <c r="BC2294" s="36"/>
      <c r="BD2294" s="36"/>
    </row>
    <row r="2295" spans="2:56" ht="18.600000000000001" customHeight="1" thickBot="1">
      <c r="D2295" s="216" t="s">
        <v>87</v>
      </c>
      <c r="E2295" s="217"/>
      <c r="F2295" s="218" t="s">
        <v>88</v>
      </c>
      <c r="G2295" s="219"/>
      <c r="H2295" s="207"/>
      <c r="I2295" s="216" t="s">
        <v>89</v>
      </c>
      <c r="J2295" s="217"/>
      <c r="K2295" s="218" t="s">
        <v>90</v>
      </c>
      <c r="L2295" s="219"/>
      <c r="N2295" s="208" t="s">
        <v>7</v>
      </c>
      <c r="O2295" s="209"/>
      <c r="P2295" s="210" t="s">
        <v>8</v>
      </c>
      <c r="Q2295" s="211"/>
      <c r="S2295" s="216" t="s">
        <v>91</v>
      </c>
      <c r="T2295" s="217"/>
      <c r="U2295" s="218" t="s">
        <v>92</v>
      </c>
      <c r="V2295" s="219"/>
      <c r="W2295" s="22"/>
      <c r="X2295" s="208" t="s">
        <v>93</v>
      </c>
      <c r="Y2295" s="209"/>
      <c r="Z2295" s="210" t="s">
        <v>94</v>
      </c>
      <c r="AA2295" s="211"/>
      <c r="AB2295" s="22"/>
      <c r="AC2295" s="216" t="s">
        <v>3</v>
      </c>
      <c r="AD2295" s="217"/>
      <c r="AE2295" s="218" t="s">
        <v>2</v>
      </c>
      <c r="AF2295" s="219"/>
      <c r="AG2295" s="22"/>
      <c r="AH2295" s="208" t="s">
        <v>95</v>
      </c>
      <c r="AI2295" s="209"/>
      <c r="AJ2295" s="210" t="s">
        <v>96</v>
      </c>
      <c r="AK2295" s="211"/>
      <c r="AL2295" s="22"/>
      <c r="AM2295" s="216" t="s">
        <v>97</v>
      </c>
      <c r="AN2295" s="217"/>
      <c r="AO2295" s="218" t="s">
        <v>98</v>
      </c>
      <c r="AP2295" s="219"/>
      <c r="AR2295" s="208" t="s">
        <v>99</v>
      </c>
      <c r="AS2295" s="209"/>
      <c r="AT2295" s="210" t="s">
        <v>100</v>
      </c>
      <c r="AU2295" s="211"/>
      <c r="AW2295" s="48" t="s">
        <v>10</v>
      </c>
      <c r="AY2295" s="139" t="s">
        <v>47</v>
      </c>
      <c r="AZ2295" s="13"/>
      <c r="BA2295" s="36"/>
      <c r="BB2295" s="36"/>
      <c r="BC2295" s="36"/>
      <c r="BD2295" s="36"/>
    </row>
    <row r="2296" spans="2:56" ht="18.600000000000001" customHeight="1" thickTop="1" thickBot="1">
      <c r="D2296" s="1">
        <v>0</v>
      </c>
      <c r="E2296" s="8">
        <f t="shared" ref="E2296" si="13308">$E$9*$B2293</f>
        <v>3.7176176000000001</v>
      </c>
      <c r="F2296" s="2">
        <v>1</v>
      </c>
      <c r="G2296" s="8">
        <v>0</v>
      </c>
      <c r="I2296" s="1">
        <v>0</v>
      </c>
      <c r="J2296" s="9">
        <v>0</v>
      </c>
      <c r="K2296" s="2">
        <v>1</v>
      </c>
      <c r="L2296" s="8">
        <v>0</v>
      </c>
      <c r="N2296" s="1">
        <f t="shared" ref="N2296" si="13309">D2296*I2293+F2296*I2296-E2296*J2293-G2296*J2296</f>
        <v>0</v>
      </c>
      <c r="O2296" s="9">
        <f t="shared" ref="O2296" si="13310">(D2296*J2293+E2296*I2293+F2296*J2296+G2296*I2296)</f>
        <v>3.7176176000000001</v>
      </c>
      <c r="P2296" s="2">
        <f t="shared" ref="P2296" si="13311">D2296*K2293+F2296*K2296-E2296*L2293-G2296*L2296</f>
        <v>3.0126984897797962</v>
      </c>
      <c r="Q2296" s="8">
        <f t="shared" ref="Q2296" si="13312">(D2296*L2293+E2296*K2293+F2296*L2296+G2296*K2296)</f>
        <v>0</v>
      </c>
      <c r="S2296" s="1">
        <v>0</v>
      </c>
      <c r="T2296" s="8">
        <f t="shared" ref="T2296" si="13313">$T$9*$B2293</f>
        <v>7.9329423999999991</v>
      </c>
      <c r="U2296" s="2">
        <v>1</v>
      </c>
      <c r="V2296" s="8">
        <v>0</v>
      </c>
      <c r="X2296" s="1">
        <f t="shared" ref="X2296" si="13314">N2296*S2293+P2296*S2296-O2296*T2293-Q2296*T2296</f>
        <v>0</v>
      </c>
      <c r="Y2296" s="9">
        <f t="shared" ref="Y2296" si="13315">(N2296*T2293+O2296*S2293+P2296*T2296+Q2296*S2296)</f>
        <v>27.617181187990109</v>
      </c>
      <c r="Z2296" s="2">
        <f t="shared" ref="Z2296" si="13316">N2296*U2293+P2296*U2296-O2296*V2293-Q2296*V2296</f>
        <v>3.0126984897797962</v>
      </c>
      <c r="AA2296" s="8">
        <f t="shared" ref="AA2296" si="13317">(N2296*V2293+O2296*U2293+P2296*V2296+Q2296*U2296)</f>
        <v>0</v>
      </c>
      <c r="AB2296" s="22"/>
      <c r="AC2296" s="1">
        <v>0</v>
      </c>
      <c r="AD2296" s="9">
        <v>0</v>
      </c>
      <c r="AE2296" s="2">
        <v>1</v>
      </c>
      <c r="AF2296" s="8">
        <v>0</v>
      </c>
      <c r="AH2296" s="1">
        <f t="shared" ref="AH2296" si="13318">X2296*AC2293+Z2296*AC2296-Y2296*AD2293-AA2296*AD2296</f>
        <v>0</v>
      </c>
      <c r="AI2296" s="9">
        <f t="shared" ref="AI2296" si="13319">(X2296*AD2293+Y2296*AC2293+Z2296*AD2296+AA2296*AC2296)</f>
        <v>27.617181187990109</v>
      </c>
      <c r="AJ2296" s="2">
        <f t="shared" ref="AJ2296" si="13320">X2296*AE2293+Z2296*AE2296-Y2296*AF2293-AA2296*AF2296</f>
        <v>-143.85896187965375</v>
      </c>
      <c r="AK2296" s="8">
        <f t="shared" ref="AK2296" si="13321">(X2296*AF2293+Y2296*AE2293+Z2296*AF2296+AA2296*AE2296)</f>
        <v>0</v>
      </c>
      <c r="AM2296" s="20">
        <f t="shared" ref="AM2296" si="13322">1/$AN$9</f>
        <v>1</v>
      </c>
      <c r="AN2296" s="27">
        <v>0</v>
      </c>
      <c r="AO2296" s="21">
        <v>1</v>
      </c>
      <c r="AP2296" s="26">
        <v>0</v>
      </c>
      <c r="AR2296" s="1">
        <f t="shared" ref="AR2296" si="13323">AH2296*AM2293+AJ2296*AM2296-AI2296*AN2293-AK2296*AN2296</f>
        <v>-143.85896187965375</v>
      </c>
      <c r="AS2296" s="9">
        <f t="shared" ref="AS2296" si="13324">(AH2296*AN2293+AI2296*AM2293+AJ2296*AN2296+AK2296*AM2296)</f>
        <v>27.617181187990109</v>
      </c>
      <c r="AT2296" s="2">
        <f t="shared" ref="AT2296" si="13325">AH2296*AO2293+AJ2296*AO2296-AI2296*AP2293-AK2296*AP2296</f>
        <v>-143.85896187965375</v>
      </c>
      <c r="AU2296" s="8">
        <f t="shared" ref="AU2296" si="13326">(AH2296*AP2293+AI2296*AO2293+AJ2296*AP2296+AK2296*AO2296)</f>
        <v>0</v>
      </c>
      <c r="AW2296" s="49">
        <f t="shared" ref="AW2296" si="13327">(180/PI())*ATAN(-1*(AS2293/AR2293))</f>
        <v>-79.146820428083274</v>
      </c>
      <c r="AY2296" s="140">
        <f t="shared" ref="AY2296" si="13328">20*LOG(((1-(10^(AW2293/20)^2)*(1-((1-AY2293)/(1+AY2293))^2))^0.5))</f>
        <v>-4.219636354716604E-4</v>
      </c>
      <c r="AZ2296" s="13"/>
      <c r="BA2296" s="36"/>
      <c r="BB2296" s="36"/>
      <c r="BC2296" s="36"/>
      <c r="BD2296" s="36"/>
    </row>
    <row r="2297" spans="2:56" ht="18.600000000000001" customHeight="1">
      <c r="AY2297" s="37"/>
    </row>
    <row r="2298" spans="2:56" ht="18.600000000000001" customHeight="1" thickBot="1">
      <c r="D2298" s="22" t="s">
        <v>60</v>
      </c>
      <c r="E2298" s="22"/>
      <c r="F2298" s="22"/>
      <c r="G2298" s="22"/>
      <c r="H2298" s="22"/>
      <c r="I2298" s="22" t="s">
        <v>61</v>
      </c>
      <c r="J2298" s="22"/>
      <c r="K2298" s="22"/>
      <c r="L2298" s="22"/>
      <c r="M2298" s="23"/>
      <c r="N2298" s="23"/>
      <c r="O2298" s="28" t="s">
        <v>62</v>
      </c>
      <c r="P2298" s="23"/>
      <c r="Q2298" s="23"/>
      <c r="R2298" s="23"/>
      <c r="S2298" s="22"/>
      <c r="T2298" s="22" t="s">
        <v>63</v>
      </c>
      <c r="U2298" s="23"/>
      <c r="V2298" s="23"/>
      <c r="W2298" s="23"/>
      <c r="X2298" s="23"/>
      <c r="Y2298" s="28" t="s">
        <v>64</v>
      </c>
      <c r="Z2298" s="23"/>
      <c r="AA2298" s="23"/>
      <c r="AB2298" s="23"/>
      <c r="AC2298" s="28" t="s">
        <v>65</v>
      </c>
      <c r="AD2298" s="22"/>
      <c r="AE2298" s="22"/>
      <c r="AF2298" s="22"/>
      <c r="AG2298" s="22"/>
      <c r="AH2298" s="23"/>
      <c r="AI2298" s="28" t="s">
        <v>66</v>
      </c>
      <c r="AJ2298" s="23"/>
      <c r="AK2298" s="23"/>
      <c r="AL2298" s="22"/>
      <c r="AM2298" s="28" t="s">
        <v>67</v>
      </c>
      <c r="AN2298" s="22"/>
      <c r="AO2298" s="23"/>
      <c r="AP2298" s="23"/>
      <c r="AQ2298" s="23"/>
      <c r="AR2298" s="23"/>
      <c r="AS2298" s="28" t="s">
        <v>68</v>
      </c>
      <c r="AT2298" s="23"/>
      <c r="AU2298" s="23"/>
    </row>
    <row r="2299" spans="2:56" ht="18.600000000000001" customHeight="1" thickBot="1">
      <c r="B2299" s="11"/>
      <c r="D2299" s="212" t="s">
        <v>69</v>
      </c>
      <c r="E2299" s="213"/>
      <c r="F2299" s="214" t="s">
        <v>70</v>
      </c>
      <c r="G2299" s="215"/>
      <c r="H2299" s="207"/>
      <c r="I2299" s="212" t="s">
        <v>71</v>
      </c>
      <c r="J2299" s="213"/>
      <c r="K2299" s="214" t="s">
        <v>72</v>
      </c>
      <c r="L2299" s="215"/>
      <c r="M2299" s="23"/>
      <c r="N2299" s="208" t="s">
        <v>73</v>
      </c>
      <c r="O2299" s="209"/>
      <c r="P2299" s="210" t="s">
        <v>74</v>
      </c>
      <c r="Q2299" s="211"/>
      <c r="R2299" s="23"/>
      <c r="S2299" s="212" t="s">
        <v>75</v>
      </c>
      <c r="T2299" s="213"/>
      <c r="U2299" s="214" t="s">
        <v>76</v>
      </c>
      <c r="V2299" s="215"/>
      <c r="W2299" s="22"/>
      <c r="X2299" s="208" t="s">
        <v>77</v>
      </c>
      <c r="Y2299" s="209"/>
      <c r="Z2299" s="210" t="s">
        <v>78</v>
      </c>
      <c r="AA2299" s="211"/>
      <c r="AB2299" s="22"/>
      <c r="AC2299" s="212" t="s">
        <v>79</v>
      </c>
      <c r="AD2299" s="213"/>
      <c r="AE2299" s="214" t="s">
        <v>80</v>
      </c>
      <c r="AF2299" s="215"/>
      <c r="AG2299" s="22"/>
      <c r="AH2299" s="208" t="s">
        <v>81</v>
      </c>
      <c r="AI2299" s="209"/>
      <c r="AJ2299" s="210" t="s">
        <v>82</v>
      </c>
      <c r="AK2299" s="211"/>
      <c r="AL2299" s="22"/>
      <c r="AM2299" s="212" t="s">
        <v>83</v>
      </c>
      <c r="AN2299" s="213"/>
      <c r="AO2299" s="214" t="s">
        <v>84</v>
      </c>
      <c r="AP2299" s="215"/>
      <c r="AQ2299" s="23"/>
      <c r="AR2299" s="208" t="s">
        <v>85</v>
      </c>
      <c r="AS2299" s="209"/>
      <c r="AT2299" s="210" t="s">
        <v>86</v>
      </c>
      <c r="AU2299" s="211"/>
      <c r="AW2299" s="29" t="s">
        <v>4</v>
      </c>
      <c r="AY2299" s="136" t="s">
        <v>46</v>
      </c>
      <c r="AZ2299" s="13"/>
      <c r="BA2299" s="36"/>
      <c r="BB2299" s="36"/>
      <c r="BC2299" s="36"/>
      <c r="BD2299" s="36"/>
    </row>
    <row r="2300" spans="2:56" ht="18.600000000000001" customHeight="1" thickTop="1" thickBot="1">
      <c r="B2300" s="40">
        <v>6.58</v>
      </c>
      <c r="D2300" s="1">
        <v>1</v>
      </c>
      <c r="E2300" s="7">
        <v>0</v>
      </c>
      <c r="F2300" s="2">
        <v>0</v>
      </c>
      <c r="G2300" s="8">
        <v>0</v>
      </c>
      <c r="I2300" s="1">
        <v>1</v>
      </c>
      <c r="J2300" s="9">
        <v>0</v>
      </c>
      <c r="K2300" s="2">
        <v>0</v>
      </c>
      <c r="L2300" s="9">
        <f t="shared" ref="L2300" si="13329">IF(0=(1-$J$9*$K$9*$B2300^2),10^14,$B2300*$K$9/(1-$J$9*$K$9*$B2300^2))</f>
        <v>-0.53946917798020333</v>
      </c>
      <c r="N2300" s="1">
        <f t="shared" ref="N2300" si="13330">D2300*I2300+F2300*I2303-E2300*J2300-G2300*J2303</f>
        <v>1</v>
      </c>
      <c r="O2300" s="9">
        <f t="shared" ref="O2300" si="13331">(D2300*J2300+E2300*I2300+F2300*J2303+G2300*I2303)</f>
        <v>0</v>
      </c>
      <c r="P2300" s="2">
        <f t="shared" ref="P2300" si="13332">D2300*K2300+F2300*K2303-E2300*L2300-G2300*L2303</f>
        <v>0</v>
      </c>
      <c r="Q2300" s="8">
        <f t="shared" ref="Q2300" si="13333">(D2300*L2300+E2300*K2300+F2300*L2303+G2300*K2303)</f>
        <v>-0.53946917798020333</v>
      </c>
      <c r="S2300" s="1">
        <v>1</v>
      </c>
      <c r="T2300" s="7">
        <v>0</v>
      </c>
      <c r="U2300" s="2">
        <v>0</v>
      </c>
      <c r="V2300" s="8">
        <v>0</v>
      </c>
      <c r="X2300" s="1">
        <f t="shared" ref="X2300" si="13334">N2300*S2300+P2300*S2303-O2300*T2300-Q2300*T2303</f>
        <v>5.292625409137095</v>
      </c>
      <c r="Y2300" s="9">
        <f t="shared" ref="Y2300" si="13335">(N2300*T2300+O2300*S2300+P2300*T2303+Q2300*S2303)</f>
        <v>0</v>
      </c>
      <c r="Z2300" s="2">
        <f t="shared" ref="Z2300" si="13336">N2300*U2300+P2300*U2303-O2300*V2300-Q2300*V2303</f>
        <v>0</v>
      </c>
      <c r="AA2300" s="8">
        <f t="shared" ref="AA2300" si="13337">(N2300*V2300+O2300*U2300+P2300*V2303+Q2300*U2303)</f>
        <v>-0.53946917798020333</v>
      </c>
      <c r="AB2300" s="22"/>
      <c r="AC2300" s="1">
        <v>1</v>
      </c>
      <c r="AD2300" s="9">
        <v>0</v>
      </c>
      <c r="AE2300" s="2">
        <v>0</v>
      </c>
      <c r="AF2300" s="9">
        <f t="shared" ref="AF2300" si="13338">$B2300*$AE$9</f>
        <v>5.3343402000000006</v>
      </c>
      <c r="AH2300" s="1">
        <f t="shared" ref="AH2300" si="13339">X2300*AC2300+Z2300*AC2303-Y2300*AD2300-AA2300*AD2303</f>
        <v>5.292625409137095</v>
      </c>
      <c r="AI2300" s="9">
        <f t="shared" ref="AI2300" si="13340">(X2300*AD2300+Y2300*AC2300+Z2300*AD2303+AA2300*AC2303)</f>
        <v>0</v>
      </c>
      <c r="AJ2300" s="2">
        <f t="shared" ref="AJ2300" si="13341">X2300*AE2300+Z2300*AE2303-Y2300*AF2300-AA2300*AF2303</f>
        <v>0</v>
      </c>
      <c r="AK2300" s="8">
        <f t="shared" ref="AK2300" si="13342">(X2300*AF2300+Y2300*AE2300+Z2300*AF2303+AA2300*AE2303)</f>
        <v>27.693195305521254</v>
      </c>
      <c r="AM2300" s="18">
        <v>1</v>
      </c>
      <c r="AN2300" s="25">
        <v>0</v>
      </c>
      <c r="AO2300" s="14">
        <v>0</v>
      </c>
      <c r="AP2300" s="24">
        <v>0</v>
      </c>
      <c r="AR2300" s="1">
        <f t="shared" ref="AR2300" si="13343">AH2300*AM2300+AJ2300*AM2303-AI2300*AN2300-AK2300*AN2303</f>
        <v>5.292625409137095</v>
      </c>
      <c r="AS2300" s="9">
        <f t="shared" ref="AS2300" si="13344">(AH2300*AN2300+AI2300*AM2300+AJ2300*AN2303+AK2300*AM2303)</f>
        <v>27.693195305521254</v>
      </c>
      <c r="AT2300" s="2">
        <f t="shared" ref="AT2300" si="13345">AH2300*AO2300+AJ2300*AO2303-AI2300*AP2300-AK2300*AP2303</f>
        <v>0</v>
      </c>
      <c r="AU2300" s="8">
        <f t="shared" ref="AU2300" si="13346">(AH2300*AP2300+AI2300*AO2300+AJ2300*AP2303+AK2300*AO2303)</f>
        <v>27.693195305521254</v>
      </c>
      <c r="AW2300" s="30">
        <f t="shared" ref="AW2300" si="13347">20*LOG(((1+$AN$9)/$AN$9)/((AR2300+AR2303)^2+(AS2300+AS2303)^2)^0.5)</f>
        <v>-37.50230091970321</v>
      </c>
      <c r="AY2300" s="137">
        <f t="shared" ref="AY2300" si="13348">((AR2300^2+AS2300^2)^0.5)/((AR2303^2+AS2303^2)^0.5)</f>
        <v>0.19135802094294962</v>
      </c>
      <c r="AZ2300" s="13"/>
      <c r="BA2300" s="36"/>
      <c r="BB2300" s="36"/>
      <c r="BC2300" s="36"/>
      <c r="BD2300" s="36"/>
    </row>
    <row r="2301" spans="2:56" ht="18.600000000000001" customHeight="1" thickBot="1">
      <c r="D2301" s="3"/>
      <c r="G2301" s="4"/>
      <c r="I2301" s="3"/>
      <c r="L2301" s="4"/>
      <c r="N2301" s="3"/>
      <c r="Q2301" s="4"/>
      <c r="S2301" s="3"/>
      <c r="V2301" s="4"/>
      <c r="X2301" s="3"/>
      <c r="AA2301" s="4"/>
      <c r="AC2301" s="3"/>
      <c r="AF2301" s="4"/>
      <c r="AH2301" s="3"/>
      <c r="AK2301" s="4"/>
      <c r="AM2301" s="18"/>
      <c r="AN2301" s="14"/>
      <c r="AO2301" s="14"/>
      <c r="AP2301" s="19"/>
      <c r="AR2301" s="3"/>
      <c r="AU2301" s="4"/>
      <c r="AY2301" s="138"/>
      <c r="AZ2301" s="13"/>
      <c r="BA2301" s="36"/>
      <c r="BB2301" s="36"/>
      <c r="BC2301" s="36"/>
      <c r="BD2301" s="36"/>
    </row>
    <row r="2302" spans="2:56" ht="18.600000000000001" customHeight="1" thickBot="1">
      <c r="D2302" s="216" t="s">
        <v>87</v>
      </c>
      <c r="E2302" s="217"/>
      <c r="F2302" s="218" t="s">
        <v>88</v>
      </c>
      <c r="G2302" s="219"/>
      <c r="H2302" s="207"/>
      <c r="I2302" s="216" t="s">
        <v>89</v>
      </c>
      <c r="J2302" s="217"/>
      <c r="K2302" s="218" t="s">
        <v>90</v>
      </c>
      <c r="L2302" s="219"/>
      <c r="N2302" s="208" t="s">
        <v>7</v>
      </c>
      <c r="O2302" s="209"/>
      <c r="P2302" s="210" t="s">
        <v>8</v>
      </c>
      <c r="Q2302" s="211"/>
      <c r="S2302" s="216" t="s">
        <v>91</v>
      </c>
      <c r="T2302" s="217"/>
      <c r="U2302" s="218" t="s">
        <v>92</v>
      </c>
      <c r="V2302" s="219"/>
      <c r="W2302" s="22"/>
      <c r="X2302" s="208" t="s">
        <v>93</v>
      </c>
      <c r="Y2302" s="209"/>
      <c r="Z2302" s="210" t="s">
        <v>94</v>
      </c>
      <c r="AA2302" s="211"/>
      <c r="AB2302" s="22"/>
      <c r="AC2302" s="216" t="s">
        <v>3</v>
      </c>
      <c r="AD2302" s="217"/>
      <c r="AE2302" s="218" t="s">
        <v>2</v>
      </c>
      <c r="AF2302" s="219"/>
      <c r="AG2302" s="22"/>
      <c r="AH2302" s="208" t="s">
        <v>95</v>
      </c>
      <c r="AI2302" s="209"/>
      <c r="AJ2302" s="210" t="s">
        <v>96</v>
      </c>
      <c r="AK2302" s="211"/>
      <c r="AL2302" s="22"/>
      <c r="AM2302" s="216" t="s">
        <v>97</v>
      </c>
      <c r="AN2302" s="217"/>
      <c r="AO2302" s="218" t="s">
        <v>98</v>
      </c>
      <c r="AP2302" s="219"/>
      <c r="AR2302" s="208" t="s">
        <v>99</v>
      </c>
      <c r="AS2302" s="209"/>
      <c r="AT2302" s="210" t="s">
        <v>100</v>
      </c>
      <c r="AU2302" s="211"/>
      <c r="AW2302" s="48" t="s">
        <v>10</v>
      </c>
      <c r="AY2302" s="139" t="s">
        <v>47</v>
      </c>
      <c r="AZ2302" s="13"/>
      <c r="BA2302" s="36"/>
      <c r="BB2302" s="36"/>
      <c r="BC2302" s="36"/>
      <c r="BD2302" s="36"/>
    </row>
    <row r="2303" spans="2:56" ht="18.600000000000001" customHeight="1" thickTop="1" thickBot="1">
      <c r="D2303" s="1">
        <v>0</v>
      </c>
      <c r="E2303" s="8">
        <f t="shared" ref="E2303" si="13349">$E$9*$B2300</f>
        <v>3.7289518000000004</v>
      </c>
      <c r="F2303" s="2">
        <v>1</v>
      </c>
      <c r="G2303" s="8">
        <v>0</v>
      </c>
      <c r="I2303" s="1">
        <v>0</v>
      </c>
      <c r="J2303" s="9">
        <v>0</v>
      </c>
      <c r="K2303" s="2">
        <v>1</v>
      </c>
      <c r="L2303" s="8">
        <v>0</v>
      </c>
      <c r="N2303" s="1">
        <f t="shared" ref="N2303" si="13350">D2303*I2300+F2303*I2303-E2303*J2300-G2303*J2303</f>
        <v>0</v>
      </c>
      <c r="O2303" s="9">
        <f t="shared" ref="O2303" si="13351">(D2303*J2300+E2303*I2300+F2303*J2303+G2303*I2303)</f>
        <v>3.7289518000000004</v>
      </c>
      <c r="P2303" s="2">
        <f t="shared" ref="P2303" si="13352">D2303*K2300+F2303*K2303-E2303*L2300-G2303*L2303</f>
        <v>3.0116545622737996</v>
      </c>
      <c r="Q2303" s="8">
        <f t="shared" ref="Q2303" si="13353">(D2303*L2300+E2303*K2300+F2303*L2303+G2303*K2303)</f>
        <v>0</v>
      </c>
      <c r="S2303" s="1">
        <v>0</v>
      </c>
      <c r="T2303" s="8">
        <f t="shared" ref="T2303" si="13354">$T$9*$B2300</f>
        <v>7.9571281999999997</v>
      </c>
      <c r="U2303" s="2">
        <v>1</v>
      </c>
      <c r="V2303" s="8">
        <v>0</v>
      </c>
      <c r="X2303" s="1">
        <f t="shared" ref="X2303" si="13355">N2303*S2300+P2303*S2303-O2303*T2300-Q2303*T2303</f>
        <v>0</v>
      </c>
      <c r="Y2303" s="9">
        <f t="shared" ref="Y2303" si="13356">(N2303*T2300+O2303*S2300+P2303*T2303+Q2303*S2303)</f>
        <v>27.693073246127508</v>
      </c>
      <c r="Z2303" s="2">
        <f t="shared" ref="Z2303" si="13357">N2303*U2300+P2303*U2303-O2303*V2300-Q2303*V2303</f>
        <v>3.0116545622737996</v>
      </c>
      <c r="AA2303" s="8">
        <f t="shared" ref="AA2303" si="13358">(N2303*V2300+O2303*U2300+P2303*V2303+Q2303*U2303)</f>
        <v>0</v>
      </c>
      <c r="AB2303" s="22"/>
      <c r="AC2303" s="1">
        <v>0</v>
      </c>
      <c r="AD2303" s="9">
        <v>0</v>
      </c>
      <c r="AE2303" s="2">
        <v>1</v>
      </c>
      <c r="AF2303" s="8">
        <v>0</v>
      </c>
      <c r="AH2303" s="1">
        <f t="shared" ref="AH2303" si="13359">X2303*AC2300+Z2303*AC2303-Y2303*AD2300-AA2303*AD2303</f>
        <v>0</v>
      </c>
      <c r="AI2303" s="9">
        <f t="shared" ref="AI2303" si="13360">(X2303*AD2300+Y2303*AC2300+Z2303*AD2303+AA2303*AC2303)</f>
        <v>27.693073246127508</v>
      </c>
      <c r="AJ2303" s="2">
        <f t="shared" ref="AJ2303" si="13361">X2303*AE2300+Z2303*AE2303-Y2303*AF2300-AA2303*AF2303</f>
        <v>-144.71261931608868</v>
      </c>
      <c r="AK2303" s="8">
        <f t="shared" ref="AK2303" si="13362">(X2303*AF2300+Y2303*AE2300+Z2303*AF2303+AA2303*AE2303)</f>
        <v>0</v>
      </c>
      <c r="AM2303" s="20">
        <f t="shared" ref="AM2303" si="13363">1/$AN$9</f>
        <v>1</v>
      </c>
      <c r="AN2303" s="27">
        <v>0</v>
      </c>
      <c r="AO2303" s="21">
        <v>1</v>
      </c>
      <c r="AP2303" s="26">
        <v>0</v>
      </c>
      <c r="AR2303" s="1">
        <f t="shared" ref="AR2303" si="13364">AH2303*AM2300+AJ2303*AM2303-AI2303*AN2300-AK2303*AN2303</f>
        <v>-144.71261931608868</v>
      </c>
      <c r="AS2303" s="9">
        <f t="shared" ref="AS2303" si="13365">(AH2303*AN2300+AI2303*AM2300+AJ2303*AN2303+AK2303*AM2303)</f>
        <v>27.693073246127508</v>
      </c>
      <c r="AT2303" s="2">
        <f t="shared" ref="AT2303" si="13366">AH2303*AO2300+AJ2303*AO2303-AI2303*AP2300-AK2303*AP2303</f>
        <v>-144.71261931608868</v>
      </c>
      <c r="AU2303" s="8">
        <f t="shared" ref="AU2303" si="13367">(AH2303*AP2300+AI2303*AO2300+AJ2303*AP2303+AK2303*AO2303)</f>
        <v>0</v>
      </c>
      <c r="AW2303" s="49">
        <f t="shared" ref="AW2303" si="13368">(180/PI())*ATAN(-1*(AS2300/AR2300))</f>
        <v>-79.180306015752564</v>
      </c>
      <c r="AY2303" s="140">
        <f t="shared" ref="AY2303" si="13369">20*LOG(((1-(10^(AW2300/20)^2)*(1-((1-AY2300)/(1+AY2300))^2))^0.5))</f>
        <v>-4.162910842285742E-4</v>
      </c>
      <c r="AZ2303" s="13"/>
      <c r="BA2303" s="36"/>
      <c r="BB2303" s="36"/>
      <c r="BC2303" s="36"/>
      <c r="BD2303" s="36"/>
    </row>
    <row r="2304" spans="2:56" ht="18.600000000000001" customHeight="1">
      <c r="AY2304" s="37"/>
    </row>
    <row r="2305" spans="2:56" ht="18.600000000000001" customHeight="1" thickBot="1">
      <c r="D2305" s="22" t="s">
        <v>60</v>
      </c>
      <c r="E2305" s="22"/>
      <c r="F2305" s="22"/>
      <c r="G2305" s="22"/>
      <c r="H2305" s="22"/>
      <c r="I2305" s="22" t="s">
        <v>61</v>
      </c>
      <c r="J2305" s="22"/>
      <c r="K2305" s="22"/>
      <c r="L2305" s="22"/>
      <c r="M2305" s="23"/>
      <c r="N2305" s="23"/>
      <c r="O2305" s="28" t="s">
        <v>62</v>
      </c>
      <c r="P2305" s="23"/>
      <c r="Q2305" s="23"/>
      <c r="R2305" s="23"/>
      <c r="S2305" s="22"/>
      <c r="T2305" s="22" t="s">
        <v>63</v>
      </c>
      <c r="U2305" s="23"/>
      <c r="V2305" s="23"/>
      <c r="W2305" s="23"/>
      <c r="X2305" s="23"/>
      <c r="Y2305" s="28" t="s">
        <v>64</v>
      </c>
      <c r="Z2305" s="23"/>
      <c r="AA2305" s="23"/>
      <c r="AB2305" s="23"/>
      <c r="AC2305" s="28" t="s">
        <v>65</v>
      </c>
      <c r="AD2305" s="22"/>
      <c r="AE2305" s="22"/>
      <c r="AF2305" s="22"/>
      <c r="AG2305" s="22"/>
      <c r="AH2305" s="23"/>
      <c r="AI2305" s="28" t="s">
        <v>66</v>
      </c>
      <c r="AJ2305" s="23"/>
      <c r="AK2305" s="23"/>
      <c r="AL2305" s="22"/>
      <c r="AM2305" s="28" t="s">
        <v>67</v>
      </c>
      <c r="AN2305" s="22"/>
      <c r="AO2305" s="23"/>
      <c r="AP2305" s="23"/>
      <c r="AQ2305" s="23"/>
      <c r="AR2305" s="23"/>
      <c r="AS2305" s="28" t="s">
        <v>68</v>
      </c>
      <c r="AT2305" s="23"/>
      <c r="AU2305" s="23"/>
    </row>
    <row r="2306" spans="2:56" ht="18.600000000000001" customHeight="1" thickBot="1">
      <c r="B2306" s="11"/>
      <c r="D2306" s="212" t="s">
        <v>69</v>
      </c>
      <c r="E2306" s="213"/>
      <c r="F2306" s="214" t="s">
        <v>70</v>
      </c>
      <c r="G2306" s="215"/>
      <c r="H2306" s="207"/>
      <c r="I2306" s="212" t="s">
        <v>71</v>
      </c>
      <c r="J2306" s="213"/>
      <c r="K2306" s="214" t="s">
        <v>72</v>
      </c>
      <c r="L2306" s="215"/>
      <c r="M2306" s="23"/>
      <c r="N2306" s="208" t="s">
        <v>73</v>
      </c>
      <c r="O2306" s="209"/>
      <c r="P2306" s="210" t="s">
        <v>74</v>
      </c>
      <c r="Q2306" s="211"/>
      <c r="R2306" s="23"/>
      <c r="S2306" s="212" t="s">
        <v>75</v>
      </c>
      <c r="T2306" s="213"/>
      <c r="U2306" s="214" t="s">
        <v>76</v>
      </c>
      <c r="V2306" s="215"/>
      <c r="W2306" s="22"/>
      <c r="X2306" s="208" t="s">
        <v>77</v>
      </c>
      <c r="Y2306" s="209"/>
      <c r="Z2306" s="210" t="s">
        <v>78</v>
      </c>
      <c r="AA2306" s="211"/>
      <c r="AB2306" s="22"/>
      <c r="AC2306" s="212" t="s">
        <v>79</v>
      </c>
      <c r="AD2306" s="213"/>
      <c r="AE2306" s="214" t="s">
        <v>80</v>
      </c>
      <c r="AF2306" s="215"/>
      <c r="AG2306" s="22"/>
      <c r="AH2306" s="208" t="s">
        <v>81</v>
      </c>
      <c r="AI2306" s="209"/>
      <c r="AJ2306" s="210" t="s">
        <v>82</v>
      </c>
      <c r="AK2306" s="211"/>
      <c r="AL2306" s="22"/>
      <c r="AM2306" s="212" t="s">
        <v>83</v>
      </c>
      <c r="AN2306" s="213"/>
      <c r="AO2306" s="214" t="s">
        <v>84</v>
      </c>
      <c r="AP2306" s="215"/>
      <c r="AQ2306" s="23"/>
      <c r="AR2306" s="208" t="s">
        <v>85</v>
      </c>
      <c r="AS2306" s="209"/>
      <c r="AT2306" s="210" t="s">
        <v>86</v>
      </c>
      <c r="AU2306" s="211"/>
      <c r="AW2306" s="29" t="s">
        <v>4</v>
      </c>
      <c r="AY2306" s="136" t="s">
        <v>46</v>
      </c>
      <c r="AZ2306" s="13"/>
      <c r="BA2306" s="36"/>
      <c r="BB2306" s="36"/>
      <c r="BC2306" s="36"/>
      <c r="BD2306" s="36"/>
    </row>
    <row r="2307" spans="2:56" ht="18.600000000000001" customHeight="1" thickTop="1" thickBot="1">
      <c r="B2307" s="40">
        <v>6.6</v>
      </c>
      <c r="D2307" s="1">
        <v>1</v>
      </c>
      <c r="E2307" s="7">
        <v>0</v>
      </c>
      <c r="F2307" s="2">
        <v>0</v>
      </c>
      <c r="G2307" s="8">
        <v>0</v>
      </c>
      <c r="I2307" s="1">
        <v>1</v>
      </c>
      <c r="J2307" s="9">
        <v>0</v>
      </c>
      <c r="K2307" s="2">
        <v>0</v>
      </c>
      <c r="L2307" s="9">
        <f t="shared" ref="L2307" si="13370">IF(0=(1-$J$9*$K$9*$B2307^2),10^14,$B2307*$K$9/(1-$J$9*$K$9*$B2307^2))</f>
        <v>-0.53755813814550524</v>
      </c>
      <c r="N2307" s="1">
        <f t="shared" ref="N2307" si="13371">D2307*I2307+F2307*I2310-E2307*J2307-G2307*J2310</f>
        <v>1</v>
      </c>
      <c r="O2307" s="9">
        <f t="shared" ref="O2307" si="13372">(D2307*J2307+E2307*I2307+F2307*J2310+G2307*I2310)</f>
        <v>0</v>
      </c>
      <c r="P2307" s="2">
        <f t="shared" ref="P2307" si="13373">D2307*K2307+F2307*K2310-E2307*L2307-G2307*L2310</f>
        <v>0</v>
      </c>
      <c r="Q2307" s="8">
        <f t="shared" ref="Q2307" si="13374">(D2307*L2307+E2307*K2307+F2307*L2310+G2307*K2310)</f>
        <v>-0.53755813814550524</v>
      </c>
      <c r="S2307" s="1">
        <v>1</v>
      </c>
      <c r="T2307" s="7">
        <v>0</v>
      </c>
      <c r="U2307" s="2">
        <v>0</v>
      </c>
      <c r="V2307" s="8">
        <v>0</v>
      </c>
      <c r="X2307" s="1">
        <f t="shared" ref="X2307" si="13375">N2307*S2307+P2307*S2310-O2307*T2307-Q2307*T2310</f>
        <v>5.2904202937946545</v>
      </c>
      <c r="Y2307" s="9">
        <f t="shared" ref="Y2307" si="13376">(N2307*T2307+O2307*S2307+P2307*T2310+Q2307*S2310)</f>
        <v>0</v>
      </c>
      <c r="Z2307" s="2">
        <f t="shared" ref="Z2307" si="13377">N2307*U2307+P2307*U2310-O2307*V2307-Q2307*V2310</f>
        <v>0</v>
      </c>
      <c r="AA2307" s="8">
        <f t="shared" ref="AA2307" si="13378">(N2307*V2307+O2307*U2307+P2307*V2310+Q2307*U2310)</f>
        <v>-0.53755813814550524</v>
      </c>
      <c r="AB2307" s="22"/>
      <c r="AC2307" s="1">
        <v>1</v>
      </c>
      <c r="AD2307" s="9">
        <v>0</v>
      </c>
      <c r="AE2307" s="2">
        <v>0</v>
      </c>
      <c r="AF2307" s="9">
        <f t="shared" ref="AF2307" si="13379">$B2307*$AE$9</f>
        <v>5.3505539999999998</v>
      </c>
      <c r="AH2307" s="1">
        <f t="shared" ref="AH2307" si="13380">X2307*AC2307+Z2307*AC2310-Y2307*AD2307-AA2307*AD2310</f>
        <v>5.2904202937946545</v>
      </c>
      <c r="AI2307" s="9">
        <f t="shared" ref="AI2307" si="13381">(X2307*AD2307+Y2307*AC2307+Z2307*AD2310+AA2307*AC2310)</f>
        <v>0</v>
      </c>
      <c r="AJ2307" s="2">
        <f t="shared" ref="AJ2307" si="13382">X2307*AE2307+Z2307*AE2310-Y2307*AF2307-AA2307*AF2310</f>
        <v>0</v>
      </c>
      <c r="AK2307" s="8">
        <f t="shared" ref="AK2307" si="13383">(X2307*AF2307+Y2307*AE2307+Z2307*AF2310+AA2307*AE2310)</f>
        <v>27.769121326498656</v>
      </c>
      <c r="AM2307" s="18">
        <v>1</v>
      </c>
      <c r="AN2307" s="25">
        <v>0</v>
      </c>
      <c r="AO2307" s="14">
        <v>0</v>
      </c>
      <c r="AP2307" s="24">
        <v>0</v>
      </c>
      <c r="AR2307" s="1">
        <f t="shared" ref="AR2307" si="13384">AH2307*AM2307+AJ2307*AM2310-AI2307*AN2307-AK2307*AN2310</f>
        <v>5.2904202937946545</v>
      </c>
      <c r="AS2307" s="9">
        <f t="shared" ref="AS2307" si="13385">(AH2307*AN2307+AI2307*AM2307+AJ2307*AN2310+AK2307*AM2310)</f>
        <v>27.769121326498656</v>
      </c>
      <c r="AT2307" s="2">
        <f t="shared" ref="AT2307" si="13386">AH2307*AO2307+AJ2307*AO2310-AI2307*AP2307-AK2307*AP2310</f>
        <v>0</v>
      </c>
      <c r="AU2307" s="8">
        <f t="shared" ref="AU2307" si="13387">(AH2307*AP2307+AI2307*AO2307+AJ2307*AP2310+AK2307*AO2310)</f>
        <v>27.769121326498656</v>
      </c>
      <c r="AW2307" s="30">
        <f t="shared" ref="AW2307" si="13388">20*LOG(((1+$AN$9)/$AN$9)/((AR2307+AR2310)^2+(AS2307+AS2310)^2)^0.5)</f>
        <v>-37.551606679808444</v>
      </c>
      <c r="AY2307" s="137">
        <f t="shared" ref="AY2307" si="13389">((AR2307^2+AS2307^2)^0.5)/((AR2310^2+AS2310^2)^0.5)</f>
        <v>0.19075404351473463</v>
      </c>
      <c r="AZ2307" s="13"/>
      <c r="BA2307" s="36"/>
      <c r="BB2307" s="36"/>
      <c r="BC2307" s="36"/>
      <c r="BD2307" s="36"/>
    </row>
    <row r="2308" spans="2:56" ht="18.600000000000001" customHeight="1" thickBot="1">
      <c r="D2308" s="3"/>
      <c r="G2308" s="4"/>
      <c r="I2308" s="3"/>
      <c r="L2308" s="4"/>
      <c r="N2308" s="3"/>
      <c r="Q2308" s="4"/>
      <c r="S2308" s="3"/>
      <c r="V2308" s="4"/>
      <c r="X2308" s="3"/>
      <c r="AA2308" s="4"/>
      <c r="AC2308" s="3"/>
      <c r="AF2308" s="4"/>
      <c r="AH2308" s="3"/>
      <c r="AK2308" s="4"/>
      <c r="AM2308" s="18"/>
      <c r="AN2308" s="14"/>
      <c r="AO2308" s="14"/>
      <c r="AP2308" s="19"/>
      <c r="AR2308" s="3"/>
      <c r="AU2308" s="4"/>
      <c r="AY2308" s="138"/>
      <c r="AZ2308" s="13"/>
      <c r="BA2308" s="36"/>
      <c r="BB2308" s="36"/>
      <c r="BC2308" s="36"/>
      <c r="BD2308" s="36"/>
    </row>
    <row r="2309" spans="2:56" ht="18.600000000000001" customHeight="1" thickBot="1">
      <c r="D2309" s="216" t="s">
        <v>87</v>
      </c>
      <c r="E2309" s="217"/>
      <c r="F2309" s="218" t="s">
        <v>88</v>
      </c>
      <c r="G2309" s="219"/>
      <c r="H2309" s="207"/>
      <c r="I2309" s="216" t="s">
        <v>89</v>
      </c>
      <c r="J2309" s="217"/>
      <c r="K2309" s="218" t="s">
        <v>90</v>
      </c>
      <c r="L2309" s="219"/>
      <c r="N2309" s="208" t="s">
        <v>7</v>
      </c>
      <c r="O2309" s="209"/>
      <c r="P2309" s="210" t="s">
        <v>8</v>
      </c>
      <c r="Q2309" s="211"/>
      <c r="S2309" s="216" t="s">
        <v>91</v>
      </c>
      <c r="T2309" s="217"/>
      <c r="U2309" s="218" t="s">
        <v>92</v>
      </c>
      <c r="V2309" s="219"/>
      <c r="W2309" s="22"/>
      <c r="X2309" s="208" t="s">
        <v>93</v>
      </c>
      <c r="Y2309" s="209"/>
      <c r="Z2309" s="210" t="s">
        <v>94</v>
      </c>
      <c r="AA2309" s="211"/>
      <c r="AB2309" s="22"/>
      <c r="AC2309" s="216" t="s">
        <v>3</v>
      </c>
      <c r="AD2309" s="217"/>
      <c r="AE2309" s="218" t="s">
        <v>2</v>
      </c>
      <c r="AF2309" s="219"/>
      <c r="AG2309" s="22"/>
      <c r="AH2309" s="208" t="s">
        <v>95</v>
      </c>
      <c r="AI2309" s="209"/>
      <c r="AJ2309" s="210" t="s">
        <v>96</v>
      </c>
      <c r="AK2309" s="211"/>
      <c r="AL2309" s="22"/>
      <c r="AM2309" s="216" t="s">
        <v>97</v>
      </c>
      <c r="AN2309" s="217"/>
      <c r="AO2309" s="218" t="s">
        <v>98</v>
      </c>
      <c r="AP2309" s="219"/>
      <c r="AR2309" s="208" t="s">
        <v>99</v>
      </c>
      <c r="AS2309" s="209"/>
      <c r="AT2309" s="210" t="s">
        <v>100</v>
      </c>
      <c r="AU2309" s="211"/>
      <c r="AW2309" s="48" t="s">
        <v>10</v>
      </c>
      <c r="AY2309" s="139" t="s">
        <v>47</v>
      </c>
      <c r="AZ2309" s="13"/>
      <c r="BA2309" s="36"/>
      <c r="BB2309" s="36"/>
      <c r="BC2309" s="36"/>
      <c r="BD2309" s="36"/>
    </row>
    <row r="2310" spans="2:56" ht="18.600000000000001" customHeight="1" thickTop="1" thickBot="1">
      <c r="D2310" s="1">
        <v>0</v>
      </c>
      <c r="E2310" s="8">
        <f t="shared" ref="E2310" si="13390">$E$9*$B2307</f>
        <v>3.7402860000000002</v>
      </c>
      <c r="F2310" s="2">
        <v>1</v>
      </c>
      <c r="G2310" s="8">
        <v>0</v>
      </c>
      <c r="I2310" s="1">
        <v>0</v>
      </c>
      <c r="J2310" s="9">
        <v>0</v>
      </c>
      <c r="K2310" s="2">
        <v>1</v>
      </c>
      <c r="L2310" s="8">
        <v>0</v>
      </c>
      <c r="N2310" s="1">
        <f t="shared" ref="N2310" si="13391">D2310*I2307+F2310*I2310-E2310*J2307-G2310*J2310</f>
        <v>0</v>
      </c>
      <c r="O2310" s="9">
        <f t="shared" ref="O2310" si="13392">(D2310*J2307+E2310*I2307+F2310*J2310+G2310*I2310)</f>
        <v>3.7402860000000002</v>
      </c>
      <c r="P2310" s="2">
        <f t="shared" ref="P2310" si="13393">D2310*K2307+F2310*K2310-E2310*L2307-G2310*L2310</f>
        <v>3.0106211782916992</v>
      </c>
      <c r="Q2310" s="8">
        <f t="shared" ref="Q2310" si="13394">(D2310*L2307+E2310*K2307+F2310*L2310+G2310*K2310)</f>
        <v>0</v>
      </c>
      <c r="S2310" s="1">
        <v>0</v>
      </c>
      <c r="T2310" s="8">
        <f t="shared" ref="T2310" si="13395">$T$9*$B2307</f>
        <v>7.9813139999999994</v>
      </c>
      <c r="U2310" s="2">
        <v>1</v>
      </c>
      <c r="V2310" s="8">
        <v>0</v>
      </c>
      <c r="X2310" s="1">
        <f t="shared" ref="X2310" si="13396">N2310*S2307+P2310*S2310-O2310*T2307-Q2310*T2310</f>
        <v>0</v>
      </c>
      <c r="Y2310" s="9">
        <f t="shared" ref="Y2310" si="13397">(N2310*T2307+O2310*S2307+P2310*T2310+Q2310*S2310)</f>
        <v>27.768998958996033</v>
      </c>
      <c r="Z2310" s="2">
        <f t="shared" ref="Z2310" si="13398">N2310*U2307+P2310*U2310-O2310*V2307-Q2310*V2310</f>
        <v>3.0106211782916992</v>
      </c>
      <c r="AA2310" s="8">
        <f t="shared" ref="AA2310" si="13399">(N2310*V2307+O2310*U2307+P2310*V2310+Q2310*U2310)</f>
        <v>0</v>
      </c>
      <c r="AB2310" s="22"/>
      <c r="AC2310" s="1">
        <v>0</v>
      </c>
      <c r="AD2310" s="9">
        <v>0</v>
      </c>
      <c r="AE2310" s="2">
        <v>1</v>
      </c>
      <c r="AF2310" s="8">
        <v>0</v>
      </c>
      <c r="AH2310" s="1">
        <f t="shared" ref="AH2310" si="13400">X2310*AC2307+Z2310*AC2310-Y2310*AD2307-AA2310*AD2310</f>
        <v>0</v>
      </c>
      <c r="AI2310" s="9">
        <f t="shared" ref="AI2310" si="13401">(X2310*AD2307+Y2310*AC2307+Z2310*AD2310+AA2310*AC2310)</f>
        <v>27.768998958996033</v>
      </c>
      <c r="AJ2310" s="2">
        <f t="shared" ref="AJ2310" si="13402">X2310*AE2307+Z2310*AE2310-Y2310*AF2307-AA2310*AF2310</f>
        <v>-145.56890727776036</v>
      </c>
      <c r="AK2310" s="8">
        <f t="shared" ref="AK2310" si="13403">(X2310*AF2307+Y2310*AE2307+Z2310*AF2310+AA2310*AE2310)</f>
        <v>0</v>
      </c>
      <c r="AM2310" s="20">
        <f t="shared" ref="AM2310" si="13404">1/$AN$9</f>
        <v>1</v>
      </c>
      <c r="AN2310" s="27">
        <v>0</v>
      </c>
      <c r="AO2310" s="21">
        <v>1</v>
      </c>
      <c r="AP2310" s="26">
        <v>0</v>
      </c>
      <c r="AR2310" s="1">
        <f t="shared" ref="AR2310" si="13405">AH2310*AM2307+AJ2310*AM2310-AI2310*AN2307-AK2310*AN2310</f>
        <v>-145.56890727776036</v>
      </c>
      <c r="AS2310" s="9">
        <f t="shared" ref="AS2310" si="13406">(AH2310*AN2307+AI2310*AM2307+AJ2310*AN2310+AK2310*AM2310)</f>
        <v>27.768998958996033</v>
      </c>
      <c r="AT2310" s="2">
        <f t="shared" ref="AT2310" si="13407">AH2310*AO2307+AJ2310*AO2310-AI2310*AP2307-AK2310*AP2310</f>
        <v>-145.56890727776036</v>
      </c>
      <c r="AU2310" s="8">
        <f t="shared" ref="AU2310" si="13408">(AH2310*AP2307+AI2310*AO2307+AJ2310*AP2310+AK2310*AO2310)</f>
        <v>0</v>
      </c>
      <c r="AW2310" s="49">
        <f t="shared" ref="AW2310" si="13409">(180/PI())*ATAN(-1*(AS2307/AR2307))</f>
        <v>-79.213583964013793</v>
      </c>
      <c r="AY2310" s="140">
        <f t="shared" ref="AY2310" si="13410">20*LOG(((1-(10^(AW2307/20)^2)*(1-((1-AY2307)/(1+AY2307))^2))^0.5))</f>
        <v>-4.1070859611876288E-4</v>
      </c>
      <c r="AZ2310" s="13"/>
      <c r="BA2310" s="36"/>
      <c r="BB2310" s="36"/>
      <c r="BC2310" s="36"/>
      <c r="BD2310" s="36"/>
    </row>
    <row r="2311" spans="2:56" ht="18.600000000000001" customHeight="1">
      <c r="AY2311" s="37"/>
    </row>
    <row r="2312" spans="2:56" ht="18.600000000000001" customHeight="1" thickBot="1">
      <c r="D2312" s="22" t="s">
        <v>60</v>
      </c>
      <c r="E2312" s="22"/>
      <c r="F2312" s="22"/>
      <c r="G2312" s="22"/>
      <c r="H2312" s="22"/>
      <c r="I2312" s="22" t="s">
        <v>61</v>
      </c>
      <c r="J2312" s="22"/>
      <c r="K2312" s="22"/>
      <c r="L2312" s="22"/>
      <c r="M2312" s="23"/>
      <c r="N2312" s="23"/>
      <c r="O2312" s="28" t="s">
        <v>62</v>
      </c>
      <c r="P2312" s="23"/>
      <c r="Q2312" s="23"/>
      <c r="R2312" s="23"/>
      <c r="S2312" s="22"/>
      <c r="T2312" s="22" t="s">
        <v>63</v>
      </c>
      <c r="U2312" s="23"/>
      <c r="V2312" s="23"/>
      <c r="W2312" s="23"/>
      <c r="X2312" s="23"/>
      <c r="Y2312" s="28" t="s">
        <v>64</v>
      </c>
      <c r="Z2312" s="23"/>
      <c r="AA2312" s="23"/>
      <c r="AB2312" s="23"/>
      <c r="AC2312" s="28" t="s">
        <v>65</v>
      </c>
      <c r="AD2312" s="22"/>
      <c r="AE2312" s="22"/>
      <c r="AF2312" s="22"/>
      <c r="AG2312" s="22"/>
      <c r="AH2312" s="23"/>
      <c r="AI2312" s="28" t="s">
        <v>66</v>
      </c>
      <c r="AJ2312" s="23"/>
      <c r="AK2312" s="23"/>
      <c r="AL2312" s="22"/>
      <c r="AM2312" s="28" t="s">
        <v>67</v>
      </c>
      <c r="AN2312" s="22"/>
      <c r="AO2312" s="23"/>
      <c r="AP2312" s="23"/>
      <c r="AQ2312" s="23"/>
      <c r="AR2312" s="23"/>
      <c r="AS2312" s="28" t="s">
        <v>68</v>
      </c>
      <c r="AT2312" s="23"/>
      <c r="AU2312" s="23"/>
    </row>
    <row r="2313" spans="2:56" ht="18.600000000000001" customHeight="1" thickBot="1">
      <c r="B2313" s="11"/>
      <c r="D2313" s="212" t="s">
        <v>69</v>
      </c>
      <c r="E2313" s="213"/>
      <c r="F2313" s="214" t="s">
        <v>70</v>
      </c>
      <c r="G2313" s="215"/>
      <c r="H2313" s="207"/>
      <c r="I2313" s="212" t="s">
        <v>71</v>
      </c>
      <c r="J2313" s="213"/>
      <c r="K2313" s="214" t="s">
        <v>72</v>
      </c>
      <c r="L2313" s="215"/>
      <c r="M2313" s="23"/>
      <c r="N2313" s="208" t="s">
        <v>73</v>
      </c>
      <c r="O2313" s="209"/>
      <c r="P2313" s="210" t="s">
        <v>74</v>
      </c>
      <c r="Q2313" s="211"/>
      <c r="R2313" s="23"/>
      <c r="S2313" s="212" t="s">
        <v>75</v>
      </c>
      <c r="T2313" s="213"/>
      <c r="U2313" s="214" t="s">
        <v>76</v>
      </c>
      <c r="V2313" s="215"/>
      <c r="W2313" s="22"/>
      <c r="X2313" s="208" t="s">
        <v>77</v>
      </c>
      <c r="Y2313" s="209"/>
      <c r="Z2313" s="210" t="s">
        <v>78</v>
      </c>
      <c r="AA2313" s="211"/>
      <c r="AB2313" s="22"/>
      <c r="AC2313" s="212" t="s">
        <v>79</v>
      </c>
      <c r="AD2313" s="213"/>
      <c r="AE2313" s="214" t="s">
        <v>80</v>
      </c>
      <c r="AF2313" s="215"/>
      <c r="AG2313" s="22"/>
      <c r="AH2313" s="208" t="s">
        <v>81</v>
      </c>
      <c r="AI2313" s="209"/>
      <c r="AJ2313" s="210" t="s">
        <v>82</v>
      </c>
      <c r="AK2313" s="211"/>
      <c r="AL2313" s="22"/>
      <c r="AM2313" s="212" t="s">
        <v>83</v>
      </c>
      <c r="AN2313" s="213"/>
      <c r="AO2313" s="214" t="s">
        <v>84</v>
      </c>
      <c r="AP2313" s="215"/>
      <c r="AQ2313" s="23"/>
      <c r="AR2313" s="208" t="s">
        <v>85</v>
      </c>
      <c r="AS2313" s="209"/>
      <c r="AT2313" s="210" t="s">
        <v>86</v>
      </c>
      <c r="AU2313" s="211"/>
      <c r="AW2313" s="29" t="s">
        <v>4</v>
      </c>
      <c r="AY2313" s="136" t="s">
        <v>46</v>
      </c>
      <c r="AZ2313" s="13"/>
      <c r="BA2313" s="36"/>
      <c r="BB2313" s="36"/>
      <c r="BC2313" s="36"/>
      <c r="BD2313" s="36"/>
    </row>
    <row r="2314" spans="2:56" ht="18.600000000000001" customHeight="1" thickTop="1" thickBot="1">
      <c r="B2314" s="40">
        <v>6.62</v>
      </c>
      <c r="D2314" s="1">
        <v>1</v>
      </c>
      <c r="E2314" s="7">
        <v>0</v>
      </c>
      <c r="F2314" s="2">
        <v>0</v>
      </c>
      <c r="G2314" s="8">
        <v>0</v>
      </c>
      <c r="I2314" s="1">
        <v>1</v>
      </c>
      <c r="J2314" s="9">
        <v>0</v>
      </c>
      <c r="K2314" s="2">
        <v>0</v>
      </c>
      <c r="L2314" s="9">
        <f t="shared" ref="L2314" si="13411">IF(0=(1-$J$9*$K$9*$B2314^2),10^14,$B2314*$K$9/(1-$J$9*$K$9*$B2314^2))</f>
        <v>-0.53566141715690985</v>
      </c>
      <c r="N2314" s="1">
        <f t="shared" ref="N2314" si="13412">D2314*I2314+F2314*I2317-E2314*J2314-G2314*J2317</f>
        <v>1</v>
      </c>
      <c r="O2314" s="9">
        <f t="shared" ref="O2314" si="13413">(D2314*J2314+E2314*I2314+F2314*J2317+G2314*I2317)</f>
        <v>0</v>
      </c>
      <c r="P2314" s="2">
        <f t="shared" ref="P2314" si="13414">D2314*K2314+F2314*K2317-E2314*L2314-G2314*L2317</f>
        <v>0</v>
      </c>
      <c r="Q2314" s="8">
        <f t="shared" ref="Q2314" si="13415">(D2314*L2314+E2314*K2314+F2314*L2317+G2314*K2317)</f>
        <v>-0.53566141715690985</v>
      </c>
      <c r="S2314" s="1">
        <v>1</v>
      </c>
      <c r="T2314" s="7">
        <v>0</v>
      </c>
      <c r="U2314" s="2">
        <v>0</v>
      </c>
      <c r="V2314" s="8">
        <v>0</v>
      </c>
      <c r="X2314" s="1">
        <f t="shared" ref="X2314" si="13416">N2314*S2314+P2314*S2317-O2314*T2314-Q2314*T2317</f>
        <v>5.2882373679173584</v>
      </c>
      <c r="Y2314" s="9">
        <f t="shared" ref="Y2314" si="13417">(N2314*T2314+O2314*S2314+P2314*T2317+Q2314*S2317)</f>
        <v>0</v>
      </c>
      <c r="Z2314" s="2">
        <f t="shared" ref="Z2314" si="13418">N2314*U2314+P2314*U2317-O2314*V2314-Q2314*V2317</f>
        <v>0</v>
      </c>
      <c r="AA2314" s="8">
        <f t="shared" ref="AA2314" si="13419">(N2314*V2314+O2314*U2314+P2314*V2317+Q2314*U2317)</f>
        <v>-0.53566141715690985</v>
      </c>
      <c r="AB2314" s="22"/>
      <c r="AC2314" s="1">
        <v>1</v>
      </c>
      <c r="AD2314" s="9">
        <v>0</v>
      </c>
      <c r="AE2314" s="2">
        <v>0</v>
      </c>
      <c r="AF2314" s="9">
        <f t="shared" ref="AF2314" si="13420">$B2314*$AE$9</f>
        <v>5.3667677999999999</v>
      </c>
      <c r="AH2314" s="1">
        <f t="shared" ref="AH2314" si="13421">X2314*AC2314+Z2314*AC2317-Y2314*AD2314-AA2314*AD2317</f>
        <v>5.2882373679173584</v>
      </c>
      <c r="AI2314" s="9">
        <f t="shared" ref="AI2314" si="13422">(X2314*AD2314+Y2314*AC2314+Z2314*AD2317+AA2314*AC2317)</f>
        <v>0</v>
      </c>
      <c r="AJ2314" s="2">
        <f t="shared" ref="AJ2314" si="13423">X2314*AE2314+Z2314*AE2317-Y2314*AF2314-AA2314*AF2317</f>
        <v>0</v>
      </c>
      <c r="AK2314" s="8">
        <f t="shared" ref="AK2314" si="13424">(X2314*AF2314+Y2314*AE2314+Z2314*AF2317+AA2314*AE2317)</f>
        <v>27.845080607738723</v>
      </c>
      <c r="AM2314" s="18">
        <v>1</v>
      </c>
      <c r="AN2314" s="25">
        <v>0</v>
      </c>
      <c r="AO2314" s="14">
        <v>0</v>
      </c>
      <c r="AP2314" s="24">
        <v>0</v>
      </c>
      <c r="AR2314" s="1">
        <f t="shared" ref="AR2314" si="13425">AH2314*AM2314+AJ2314*AM2317-AI2314*AN2314-AK2314*AN2317</f>
        <v>5.2882373679173584</v>
      </c>
      <c r="AS2314" s="9">
        <f t="shared" ref="AS2314" si="13426">(AH2314*AN2314+AI2314*AM2314+AJ2314*AN2317+AK2314*AM2317)</f>
        <v>27.845080607738723</v>
      </c>
      <c r="AT2314" s="2">
        <f t="shared" ref="AT2314" si="13427">AH2314*AO2314+AJ2314*AO2317-AI2314*AP2314-AK2314*AP2317</f>
        <v>0</v>
      </c>
      <c r="AU2314" s="8">
        <f t="shared" ref="AU2314" si="13428">(AH2314*AP2314+AI2314*AO2314+AJ2314*AP2317+AK2314*AO2317)</f>
        <v>27.845080607738723</v>
      </c>
      <c r="AW2314" s="30">
        <f t="shared" ref="AW2314" si="13429">20*LOG(((1+$AN$9)/$AN$9)/((AR2314+AR2317)^2+(AS2314+AS2317)^2)^0.5)</f>
        <v>-37.600786007866546</v>
      </c>
      <c r="AY2314" s="137">
        <f t="shared" ref="AY2314" si="13430">((AR2314^2+AS2314^2)^0.5)/((AR2317^2+AS2317^2)^0.5)</f>
        <v>0.19015394073989625</v>
      </c>
      <c r="AZ2314" s="13"/>
      <c r="BA2314" s="36"/>
      <c r="BB2314" s="36"/>
      <c r="BC2314" s="36"/>
      <c r="BD2314" s="36"/>
    </row>
    <row r="2315" spans="2:56" ht="18.600000000000001" customHeight="1" thickBot="1">
      <c r="D2315" s="3"/>
      <c r="G2315" s="4"/>
      <c r="I2315" s="3"/>
      <c r="L2315" s="4"/>
      <c r="N2315" s="3"/>
      <c r="Q2315" s="4"/>
      <c r="S2315" s="3"/>
      <c r="V2315" s="4"/>
      <c r="X2315" s="3"/>
      <c r="AA2315" s="4"/>
      <c r="AC2315" s="3"/>
      <c r="AF2315" s="4"/>
      <c r="AH2315" s="3"/>
      <c r="AK2315" s="4"/>
      <c r="AM2315" s="18"/>
      <c r="AN2315" s="14"/>
      <c r="AO2315" s="14"/>
      <c r="AP2315" s="19"/>
      <c r="AR2315" s="3"/>
      <c r="AU2315" s="4"/>
      <c r="AY2315" s="138"/>
      <c r="AZ2315" s="13"/>
      <c r="BA2315" s="36"/>
      <c r="BB2315" s="36"/>
      <c r="BC2315" s="36"/>
      <c r="BD2315" s="36"/>
    </row>
    <row r="2316" spans="2:56" ht="18.600000000000001" customHeight="1" thickBot="1">
      <c r="D2316" s="216" t="s">
        <v>87</v>
      </c>
      <c r="E2316" s="217"/>
      <c r="F2316" s="218" t="s">
        <v>88</v>
      </c>
      <c r="G2316" s="219"/>
      <c r="H2316" s="207"/>
      <c r="I2316" s="216" t="s">
        <v>89</v>
      </c>
      <c r="J2316" s="217"/>
      <c r="K2316" s="218" t="s">
        <v>90</v>
      </c>
      <c r="L2316" s="219"/>
      <c r="N2316" s="208" t="s">
        <v>7</v>
      </c>
      <c r="O2316" s="209"/>
      <c r="P2316" s="210" t="s">
        <v>8</v>
      </c>
      <c r="Q2316" s="211"/>
      <c r="S2316" s="216" t="s">
        <v>91</v>
      </c>
      <c r="T2316" s="217"/>
      <c r="U2316" s="218" t="s">
        <v>92</v>
      </c>
      <c r="V2316" s="219"/>
      <c r="W2316" s="22"/>
      <c r="X2316" s="208" t="s">
        <v>93</v>
      </c>
      <c r="Y2316" s="209"/>
      <c r="Z2316" s="210" t="s">
        <v>94</v>
      </c>
      <c r="AA2316" s="211"/>
      <c r="AB2316" s="22"/>
      <c r="AC2316" s="216" t="s">
        <v>3</v>
      </c>
      <c r="AD2316" s="217"/>
      <c r="AE2316" s="218" t="s">
        <v>2</v>
      </c>
      <c r="AF2316" s="219"/>
      <c r="AG2316" s="22"/>
      <c r="AH2316" s="208" t="s">
        <v>95</v>
      </c>
      <c r="AI2316" s="209"/>
      <c r="AJ2316" s="210" t="s">
        <v>96</v>
      </c>
      <c r="AK2316" s="211"/>
      <c r="AL2316" s="22"/>
      <c r="AM2316" s="216" t="s">
        <v>97</v>
      </c>
      <c r="AN2316" s="217"/>
      <c r="AO2316" s="218" t="s">
        <v>98</v>
      </c>
      <c r="AP2316" s="219"/>
      <c r="AR2316" s="208" t="s">
        <v>99</v>
      </c>
      <c r="AS2316" s="209"/>
      <c r="AT2316" s="210" t="s">
        <v>100</v>
      </c>
      <c r="AU2316" s="211"/>
      <c r="AW2316" s="48" t="s">
        <v>10</v>
      </c>
      <c r="AY2316" s="139" t="s">
        <v>47</v>
      </c>
      <c r="AZ2316" s="13"/>
      <c r="BA2316" s="36"/>
      <c r="BB2316" s="36"/>
      <c r="BC2316" s="36"/>
      <c r="BD2316" s="36"/>
    </row>
    <row r="2317" spans="2:56" ht="18.600000000000001" customHeight="1" thickTop="1" thickBot="1">
      <c r="D2317" s="1">
        <v>0</v>
      </c>
      <c r="E2317" s="8">
        <f t="shared" ref="E2317" si="13431">$E$9*$B2314</f>
        <v>3.7516202000000005</v>
      </c>
      <c r="F2317" s="2">
        <v>1</v>
      </c>
      <c r="G2317" s="8">
        <v>0</v>
      </c>
      <c r="I2317" s="1">
        <v>0</v>
      </c>
      <c r="J2317" s="9">
        <v>0</v>
      </c>
      <c r="K2317" s="2">
        <v>1</v>
      </c>
      <c r="L2317" s="8">
        <v>0</v>
      </c>
      <c r="N2317" s="1">
        <f t="shared" ref="N2317" si="13432">D2317*I2314+F2317*I2317-E2317*J2314-G2317*J2317</f>
        <v>0</v>
      </c>
      <c r="O2317" s="9">
        <f t="shared" ref="O2317" si="13433">(D2317*J2314+E2317*I2314+F2317*J2317+G2317*I2317)</f>
        <v>3.7516202000000005</v>
      </c>
      <c r="P2317" s="2">
        <f t="shared" ref="P2317" si="13434">D2317*K2314+F2317*K2317-E2317*L2314-G2317*L2317</f>
        <v>3.0095981929664899</v>
      </c>
      <c r="Q2317" s="8">
        <f t="shared" ref="Q2317" si="13435">(D2317*L2314+E2317*K2314+F2317*L2317+G2317*K2317)</f>
        <v>0</v>
      </c>
      <c r="S2317" s="1">
        <v>0</v>
      </c>
      <c r="T2317" s="8">
        <f t="shared" ref="T2317" si="13436">$T$9*$B2314</f>
        <v>8.0054998000000008</v>
      </c>
      <c r="U2317" s="2">
        <v>1</v>
      </c>
      <c r="V2317" s="8">
        <v>0</v>
      </c>
      <c r="X2317" s="1">
        <f t="shared" ref="X2317" si="13437">N2317*S2314+P2317*S2317-O2317*T2314-Q2317*T2317</f>
        <v>0</v>
      </c>
      <c r="Y2317" s="9">
        <f t="shared" ref="Y2317" si="13438">(N2317*T2314+O2317*S2314+P2317*T2317+Q2317*S2317)</f>
        <v>27.844957931873601</v>
      </c>
      <c r="Z2317" s="2">
        <f t="shared" ref="Z2317" si="13439">N2317*U2314+P2317*U2317-O2317*V2314-Q2317*V2317</f>
        <v>3.0095981929664899</v>
      </c>
      <c r="AA2317" s="8">
        <f t="shared" ref="AA2317" si="13440">(N2317*V2314+O2317*U2314+P2317*V2317+Q2317*U2317)</f>
        <v>0</v>
      </c>
      <c r="AB2317" s="22"/>
      <c r="AC2317" s="1">
        <v>0</v>
      </c>
      <c r="AD2317" s="9">
        <v>0</v>
      </c>
      <c r="AE2317" s="2">
        <v>1</v>
      </c>
      <c r="AF2317" s="8">
        <v>0</v>
      </c>
      <c r="AH2317" s="1">
        <f t="shared" ref="AH2317" si="13441">X2317*AC2314+Z2317*AC2317-Y2317*AD2314-AA2317*AD2317</f>
        <v>0</v>
      </c>
      <c r="AI2317" s="9">
        <f t="shared" ref="AI2317" si="13442">(X2317*AD2314+Y2317*AC2314+Z2317*AD2317+AA2317*AC2317)</f>
        <v>27.844957931873601</v>
      </c>
      <c r="AJ2317" s="2">
        <f t="shared" ref="AJ2317" si="13443">X2317*AE2314+Z2317*AE2317-Y2317*AF2314-AA2317*AF2317</f>
        <v>-146.42782542816735</v>
      </c>
      <c r="AK2317" s="8">
        <f t="shared" ref="AK2317" si="13444">(X2317*AF2314+Y2317*AE2314+Z2317*AF2317+AA2317*AE2317)</f>
        <v>0</v>
      </c>
      <c r="AM2317" s="20">
        <f t="shared" ref="AM2317" si="13445">1/$AN$9</f>
        <v>1</v>
      </c>
      <c r="AN2317" s="27">
        <v>0</v>
      </c>
      <c r="AO2317" s="21">
        <v>1</v>
      </c>
      <c r="AP2317" s="26">
        <v>0</v>
      </c>
      <c r="AR2317" s="1">
        <f t="shared" ref="AR2317" si="13446">AH2317*AM2314+AJ2317*AM2317-AI2317*AN2314-AK2317*AN2317</f>
        <v>-146.42782542816735</v>
      </c>
      <c r="AS2317" s="9">
        <f t="shared" ref="AS2317" si="13447">(AH2317*AN2314+AI2317*AM2314+AJ2317*AN2317+AK2317*AM2317)</f>
        <v>27.844957931873601</v>
      </c>
      <c r="AT2317" s="2">
        <f t="shared" ref="AT2317" si="13448">AH2317*AO2314+AJ2317*AO2317-AI2317*AP2314-AK2317*AP2317</f>
        <v>-146.42782542816735</v>
      </c>
      <c r="AU2317" s="8">
        <f t="shared" ref="AU2317" si="13449">(AH2317*AP2314+AI2317*AO2314+AJ2317*AP2317+AK2317*AO2317)</f>
        <v>0</v>
      </c>
      <c r="AW2317" s="49">
        <f t="shared" ref="AW2317" si="13450">(180/PI())*ATAN(-1*(AS2314/AR2314))</f>
        <v>-79.246656214305517</v>
      </c>
      <c r="AY2317" s="140">
        <f t="shared" ref="AY2317" si="13451">20*LOG(((1-(10^(AW2314/20)^2)*(1-((1-AY2314)/(1+AY2314))^2))^0.5))</f>
        <v>-4.0521453461850034E-4</v>
      </c>
      <c r="AZ2317" s="13"/>
      <c r="BA2317" s="36"/>
      <c r="BB2317" s="36"/>
      <c r="BC2317" s="36"/>
      <c r="BD2317" s="36"/>
    </row>
    <row r="2318" spans="2:56" ht="18.600000000000001" customHeight="1">
      <c r="AY2318" s="37"/>
    </row>
    <row r="2319" spans="2:56" ht="18.600000000000001" customHeight="1" thickBot="1">
      <c r="D2319" s="22" t="s">
        <v>60</v>
      </c>
      <c r="E2319" s="22"/>
      <c r="F2319" s="22"/>
      <c r="G2319" s="22"/>
      <c r="H2319" s="22"/>
      <c r="I2319" s="22" t="s">
        <v>61</v>
      </c>
      <c r="J2319" s="22"/>
      <c r="K2319" s="22"/>
      <c r="L2319" s="22"/>
      <c r="M2319" s="23"/>
      <c r="N2319" s="23"/>
      <c r="O2319" s="28" t="s">
        <v>62</v>
      </c>
      <c r="P2319" s="23"/>
      <c r="Q2319" s="23"/>
      <c r="R2319" s="23"/>
      <c r="S2319" s="22"/>
      <c r="T2319" s="22" t="s">
        <v>63</v>
      </c>
      <c r="U2319" s="23"/>
      <c r="V2319" s="23"/>
      <c r="W2319" s="23"/>
      <c r="X2319" s="23"/>
      <c r="Y2319" s="28" t="s">
        <v>64</v>
      </c>
      <c r="Z2319" s="23"/>
      <c r="AA2319" s="23"/>
      <c r="AB2319" s="23"/>
      <c r="AC2319" s="28" t="s">
        <v>65</v>
      </c>
      <c r="AD2319" s="22"/>
      <c r="AE2319" s="22"/>
      <c r="AF2319" s="22"/>
      <c r="AG2319" s="22"/>
      <c r="AH2319" s="23"/>
      <c r="AI2319" s="28" t="s">
        <v>66</v>
      </c>
      <c r="AJ2319" s="23"/>
      <c r="AK2319" s="23"/>
      <c r="AL2319" s="22"/>
      <c r="AM2319" s="28" t="s">
        <v>67</v>
      </c>
      <c r="AN2319" s="22"/>
      <c r="AO2319" s="23"/>
      <c r="AP2319" s="23"/>
      <c r="AQ2319" s="23"/>
      <c r="AR2319" s="23"/>
      <c r="AS2319" s="28" t="s">
        <v>68</v>
      </c>
      <c r="AT2319" s="23"/>
      <c r="AU2319" s="23"/>
    </row>
    <row r="2320" spans="2:56" ht="18.600000000000001" customHeight="1" thickBot="1">
      <c r="B2320" s="11"/>
      <c r="D2320" s="212" t="s">
        <v>69</v>
      </c>
      <c r="E2320" s="213"/>
      <c r="F2320" s="214" t="s">
        <v>70</v>
      </c>
      <c r="G2320" s="215"/>
      <c r="H2320" s="207"/>
      <c r="I2320" s="212" t="s">
        <v>71</v>
      </c>
      <c r="J2320" s="213"/>
      <c r="K2320" s="214" t="s">
        <v>72</v>
      </c>
      <c r="L2320" s="215"/>
      <c r="M2320" s="23"/>
      <c r="N2320" s="208" t="s">
        <v>73</v>
      </c>
      <c r="O2320" s="209"/>
      <c r="P2320" s="210" t="s">
        <v>74</v>
      </c>
      <c r="Q2320" s="211"/>
      <c r="R2320" s="23"/>
      <c r="S2320" s="212" t="s">
        <v>75</v>
      </c>
      <c r="T2320" s="213"/>
      <c r="U2320" s="214" t="s">
        <v>76</v>
      </c>
      <c r="V2320" s="215"/>
      <c r="W2320" s="22"/>
      <c r="X2320" s="208" t="s">
        <v>77</v>
      </c>
      <c r="Y2320" s="209"/>
      <c r="Z2320" s="210" t="s">
        <v>78</v>
      </c>
      <c r="AA2320" s="211"/>
      <c r="AB2320" s="22"/>
      <c r="AC2320" s="212" t="s">
        <v>79</v>
      </c>
      <c r="AD2320" s="213"/>
      <c r="AE2320" s="214" t="s">
        <v>80</v>
      </c>
      <c r="AF2320" s="215"/>
      <c r="AG2320" s="22"/>
      <c r="AH2320" s="208" t="s">
        <v>81</v>
      </c>
      <c r="AI2320" s="209"/>
      <c r="AJ2320" s="210" t="s">
        <v>82</v>
      </c>
      <c r="AK2320" s="211"/>
      <c r="AL2320" s="22"/>
      <c r="AM2320" s="212" t="s">
        <v>83</v>
      </c>
      <c r="AN2320" s="213"/>
      <c r="AO2320" s="214" t="s">
        <v>84</v>
      </c>
      <c r="AP2320" s="215"/>
      <c r="AQ2320" s="23"/>
      <c r="AR2320" s="208" t="s">
        <v>85</v>
      </c>
      <c r="AS2320" s="209"/>
      <c r="AT2320" s="210" t="s">
        <v>86</v>
      </c>
      <c r="AU2320" s="211"/>
      <c r="AW2320" s="29" t="s">
        <v>4</v>
      </c>
      <c r="AY2320" s="136" t="s">
        <v>46</v>
      </c>
      <c r="AZ2320" s="13"/>
      <c r="BA2320" s="36"/>
      <c r="BB2320" s="36"/>
      <c r="BC2320" s="36"/>
      <c r="BD2320" s="36"/>
    </row>
    <row r="2321" spans="2:56" ht="18.600000000000001" customHeight="1" thickTop="1" thickBot="1">
      <c r="B2321" s="40">
        <v>6.64</v>
      </c>
      <c r="D2321" s="1">
        <v>1</v>
      </c>
      <c r="E2321" s="7">
        <v>0</v>
      </c>
      <c r="F2321" s="2">
        <v>0</v>
      </c>
      <c r="G2321" s="8">
        <v>0</v>
      </c>
      <c r="I2321" s="1">
        <v>1</v>
      </c>
      <c r="J2321" s="9">
        <v>0</v>
      </c>
      <c r="K2321" s="2">
        <v>0</v>
      </c>
      <c r="L2321" s="9">
        <f t="shared" ref="L2321" si="13452">IF(0=(1-$J$9*$K$9*$B2321^2),10^14,$B2321*$K$9/(1-$J$9*$K$9*$B2321^2))</f>
        <v>-0.53377884780200602</v>
      </c>
      <c r="N2321" s="1">
        <f t="shared" ref="N2321" si="13453">D2321*I2321+F2321*I2324-E2321*J2321-G2321*J2324</f>
        <v>1</v>
      </c>
      <c r="O2321" s="9">
        <f t="shared" ref="O2321" si="13454">(D2321*J2321+E2321*I2321+F2321*J2324+G2321*I2324)</f>
        <v>0</v>
      </c>
      <c r="P2321" s="2">
        <f t="shared" ref="P2321" si="13455">D2321*K2321+F2321*K2324-E2321*L2321-G2321*L2324</f>
        <v>0</v>
      </c>
      <c r="Q2321" s="8">
        <f t="shared" ref="Q2321" si="13456">(D2321*L2321+E2321*K2321+F2321*L2324+G2321*K2324)</f>
        <v>-0.53377884780200602</v>
      </c>
      <c r="S2321" s="1">
        <v>1</v>
      </c>
      <c r="T2321" s="7">
        <v>0</v>
      </c>
      <c r="U2321" s="2">
        <v>0</v>
      </c>
      <c r="V2321" s="8">
        <v>0</v>
      </c>
      <c r="X2321" s="1">
        <f t="shared" ref="X2321" si="13457">N2321*S2321+P2321*S2324-O2321*T2321-Q2321*T2324</f>
        <v>5.2860763277803589</v>
      </c>
      <c r="Y2321" s="9">
        <f t="shared" ref="Y2321" si="13458">(N2321*T2321+O2321*S2321+P2321*T2324+Q2321*S2324)</f>
        <v>0</v>
      </c>
      <c r="Z2321" s="2">
        <f t="shared" ref="Z2321" si="13459">N2321*U2321+P2321*U2324-O2321*V2321-Q2321*V2324</f>
        <v>0</v>
      </c>
      <c r="AA2321" s="8">
        <f t="shared" ref="AA2321" si="13460">(N2321*V2321+O2321*U2321+P2321*V2324+Q2321*U2324)</f>
        <v>-0.53377884780200602</v>
      </c>
      <c r="AB2321" s="22"/>
      <c r="AC2321" s="1">
        <v>1</v>
      </c>
      <c r="AD2321" s="9">
        <v>0</v>
      </c>
      <c r="AE2321" s="2">
        <v>0</v>
      </c>
      <c r="AF2321" s="9">
        <f t="shared" ref="AF2321" si="13461">$B2321*$AE$9</f>
        <v>5.3829815999999999</v>
      </c>
      <c r="AH2321" s="1">
        <f t="shared" ref="AH2321" si="13462">X2321*AC2321+Z2321*AC2324-Y2321*AD2321-AA2321*AD2324</f>
        <v>5.2860763277803589</v>
      </c>
      <c r="AI2321" s="9">
        <f t="shared" ref="AI2321" si="13463">(X2321*AD2321+Y2321*AC2321+Z2321*AD2324+AA2321*AC2324)</f>
        <v>0</v>
      </c>
      <c r="AJ2321" s="2">
        <f t="shared" ref="AJ2321" si="13464">X2321*AE2321+Z2321*AE2324-Y2321*AF2321-AA2321*AF2324</f>
        <v>0</v>
      </c>
      <c r="AK2321" s="8">
        <f t="shared" ref="AK2321" si="13465">(X2321*AF2321+Y2321*AE2321+Z2321*AF2324+AA2321*AE2324)</f>
        <v>27.921072760835237</v>
      </c>
      <c r="AM2321" s="18">
        <v>1</v>
      </c>
      <c r="AN2321" s="25">
        <v>0</v>
      </c>
      <c r="AO2321" s="14">
        <v>0</v>
      </c>
      <c r="AP2321" s="24">
        <v>0</v>
      </c>
      <c r="AR2321" s="1">
        <f t="shared" ref="AR2321" si="13466">AH2321*AM2321+AJ2321*AM2324-AI2321*AN2321-AK2321*AN2324</f>
        <v>5.2860763277803589</v>
      </c>
      <c r="AS2321" s="9">
        <f t="shared" ref="AS2321" si="13467">(AH2321*AN2321+AI2321*AM2321+AJ2321*AN2324+AK2321*AM2324)</f>
        <v>27.921072760835237</v>
      </c>
      <c r="AT2321" s="2">
        <f t="shared" ref="AT2321" si="13468">AH2321*AO2321+AJ2321*AO2324-AI2321*AP2321-AK2321*AP2324</f>
        <v>0</v>
      </c>
      <c r="AU2321" s="8">
        <f t="shared" ref="AU2321" si="13469">(AH2321*AP2321+AI2321*AO2321+AJ2321*AP2324+AK2321*AO2324)</f>
        <v>27.921072760835237</v>
      </c>
      <c r="AW2321" s="30">
        <f t="shared" ref="AW2321" si="13470">20*LOG(((1+$AN$9)/$AN$9)/((AR2321+AR2324)^2+(AS2321+AS2324)^2)^0.5)</f>
        <v>-37.649839433558824</v>
      </c>
      <c r="AY2321" s="137">
        <f t="shared" ref="AY2321" si="13471">((AR2321^2+AS2321^2)^0.5)/((AR2324^2+AS2324^2)^0.5)</f>
        <v>0.18955767478295915</v>
      </c>
      <c r="AZ2321" s="13"/>
      <c r="BA2321" s="36"/>
      <c r="BB2321" s="36"/>
      <c r="BC2321" s="36"/>
      <c r="BD2321" s="36"/>
    </row>
    <row r="2322" spans="2:56" ht="18.600000000000001" customHeight="1" thickBot="1">
      <c r="D2322" s="3"/>
      <c r="G2322" s="4"/>
      <c r="I2322" s="3"/>
      <c r="L2322" s="4"/>
      <c r="N2322" s="3"/>
      <c r="Q2322" s="4"/>
      <c r="S2322" s="3"/>
      <c r="V2322" s="4"/>
      <c r="X2322" s="3"/>
      <c r="AA2322" s="4"/>
      <c r="AC2322" s="3"/>
      <c r="AF2322" s="4"/>
      <c r="AH2322" s="3"/>
      <c r="AK2322" s="4"/>
      <c r="AM2322" s="18"/>
      <c r="AN2322" s="14"/>
      <c r="AO2322" s="14"/>
      <c r="AP2322" s="19"/>
      <c r="AR2322" s="3"/>
      <c r="AU2322" s="4"/>
      <c r="AY2322" s="138"/>
      <c r="AZ2322" s="13"/>
      <c r="BA2322" s="36"/>
      <c r="BB2322" s="36"/>
      <c r="BC2322" s="36"/>
      <c r="BD2322" s="36"/>
    </row>
    <row r="2323" spans="2:56" ht="18.600000000000001" customHeight="1" thickBot="1">
      <c r="D2323" s="216" t="s">
        <v>87</v>
      </c>
      <c r="E2323" s="217"/>
      <c r="F2323" s="218" t="s">
        <v>88</v>
      </c>
      <c r="G2323" s="219"/>
      <c r="H2323" s="207"/>
      <c r="I2323" s="216" t="s">
        <v>89</v>
      </c>
      <c r="J2323" s="217"/>
      <c r="K2323" s="218" t="s">
        <v>90</v>
      </c>
      <c r="L2323" s="219"/>
      <c r="N2323" s="208" t="s">
        <v>7</v>
      </c>
      <c r="O2323" s="209"/>
      <c r="P2323" s="210" t="s">
        <v>8</v>
      </c>
      <c r="Q2323" s="211"/>
      <c r="S2323" s="216" t="s">
        <v>91</v>
      </c>
      <c r="T2323" s="217"/>
      <c r="U2323" s="218" t="s">
        <v>92</v>
      </c>
      <c r="V2323" s="219"/>
      <c r="W2323" s="22"/>
      <c r="X2323" s="208" t="s">
        <v>93</v>
      </c>
      <c r="Y2323" s="209"/>
      <c r="Z2323" s="210" t="s">
        <v>94</v>
      </c>
      <c r="AA2323" s="211"/>
      <c r="AB2323" s="22"/>
      <c r="AC2323" s="216" t="s">
        <v>3</v>
      </c>
      <c r="AD2323" s="217"/>
      <c r="AE2323" s="218" t="s">
        <v>2</v>
      </c>
      <c r="AF2323" s="219"/>
      <c r="AG2323" s="22"/>
      <c r="AH2323" s="208" t="s">
        <v>95</v>
      </c>
      <c r="AI2323" s="209"/>
      <c r="AJ2323" s="210" t="s">
        <v>96</v>
      </c>
      <c r="AK2323" s="211"/>
      <c r="AL2323" s="22"/>
      <c r="AM2323" s="216" t="s">
        <v>97</v>
      </c>
      <c r="AN2323" s="217"/>
      <c r="AO2323" s="218" t="s">
        <v>98</v>
      </c>
      <c r="AP2323" s="219"/>
      <c r="AR2323" s="208" t="s">
        <v>99</v>
      </c>
      <c r="AS2323" s="209"/>
      <c r="AT2323" s="210" t="s">
        <v>100</v>
      </c>
      <c r="AU2323" s="211"/>
      <c r="AW2323" s="48" t="s">
        <v>10</v>
      </c>
      <c r="AY2323" s="139" t="s">
        <v>47</v>
      </c>
      <c r="AZ2323" s="13"/>
      <c r="BA2323" s="36"/>
      <c r="BB2323" s="36"/>
      <c r="BC2323" s="36"/>
      <c r="BD2323" s="36"/>
    </row>
    <row r="2324" spans="2:56" ht="18.600000000000001" customHeight="1" thickTop="1" thickBot="1">
      <c r="D2324" s="1">
        <v>0</v>
      </c>
      <c r="E2324" s="8">
        <f t="shared" ref="E2324" si="13472">$E$9*$B2321</f>
        <v>3.7629543999999999</v>
      </c>
      <c r="F2324" s="2">
        <v>1</v>
      </c>
      <c r="G2324" s="8">
        <v>0</v>
      </c>
      <c r="I2324" s="1">
        <v>0</v>
      </c>
      <c r="J2324" s="9">
        <v>0</v>
      </c>
      <c r="K2324" s="2">
        <v>1</v>
      </c>
      <c r="L2324" s="8">
        <v>0</v>
      </c>
      <c r="N2324" s="1">
        <f t="shared" ref="N2324" si="13473">D2324*I2321+F2324*I2324-E2324*J2321-G2324*J2324</f>
        <v>0</v>
      </c>
      <c r="O2324" s="9">
        <f t="shared" ref="O2324" si="13474">(D2324*J2321+E2324*I2321+F2324*J2324+G2324*I2324)</f>
        <v>3.7629543999999999</v>
      </c>
      <c r="P2324" s="2">
        <f t="shared" ref="P2324" si="13475">D2324*K2321+F2324*K2324-E2324*L2321-G2324*L2324</f>
        <v>3.008585463963489</v>
      </c>
      <c r="Q2324" s="8">
        <f t="shared" ref="Q2324" si="13476">(D2324*L2321+E2324*K2321+F2324*L2324+G2324*K2324)</f>
        <v>0</v>
      </c>
      <c r="S2324" s="1">
        <v>0</v>
      </c>
      <c r="T2324" s="8">
        <f t="shared" ref="T2324" si="13477">$T$9*$B2321</f>
        <v>8.0296855999999988</v>
      </c>
      <c r="U2324" s="2">
        <v>1</v>
      </c>
      <c r="V2324" s="8">
        <v>0</v>
      </c>
      <c r="X2324" s="1">
        <f t="shared" ref="X2324" si="13478">N2324*S2321+P2324*S2324-O2324*T2321-Q2324*T2324</f>
        <v>0</v>
      </c>
      <c r="Y2324" s="9">
        <f t="shared" ref="Y2324" si="13479">(N2324*T2321+O2324*S2321+P2324*T2324+Q2324*S2324)</f>
        <v>27.920949776356942</v>
      </c>
      <c r="Z2324" s="2">
        <f t="shared" ref="Z2324" si="13480">N2324*U2321+P2324*U2324-O2324*V2321-Q2324*V2324</f>
        <v>3.008585463963489</v>
      </c>
      <c r="AA2324" s="8">
        <f t="shared" ref="AA2324" si="13481">(N2324*V2321+O2324*U2321+P2324*V2324+Q2324*U2324)</f>
        <v>0</v>
      </c>
      <c r="AB2324" s="22"/>
      <c r="AC2324" s="1">
        <v>0</v>
      </c>
      <c r="AD2324" s="9">
        <v>0</v>
      </c>
      <c r="AE2324" s="2">
        <v>1</v>
      </c>
      <c r="AF2324" s="8">
        <v>0</v>
      </c>
      <c r="AH2324" s="1">
        <f t="shared" ref="AH2324" si="13482">X2324*AC2321+Z2324*AC2324-Y2324*AD2321-AA2324*AD2324</f>
        <v>0</v>
      </c>
      <c r="AI2324" s="9">
        <f t="shared" ref="AI2324" si="13483">(X2324*AD2321+Y2324*AC2321+Z2324*AD2324+AA2324*AC2324)</f>
        <v>27.920949776356942</v>
      </c>
      <c r="AJ2324" s="2">
        <f t="shared" ref="AJ2324" si="13484">X2324*AE2321+Z2324*AE2324-Y2324*AF2321-AA2324*AF2324</f>
        <v>-147.28937343669003</v>
      </c>
      <c r="AK2324" s="8">
        <f t="shared" ref="AK2324" si="13485">(X2324*AF2321+Y2324*AE2321+Z2324*AF2324+AA2324*AE2324)</f>
        <v>0</v>
      </c>
      <c r="AM2324" s="20">
        <f t="shared" ref="AM2324" si="13486">1/$AN$9</f>
        <v>1</v>
      </c>
      <c r="AN2324" s="27">
        <v>0</v>
      </c>
      <c r="AO2324" s="21">
        <v>1</v>
      </c>
      <c r="AP2324" s="26">
        <v>0</v>
      </c>
      <c r="AR2324" s="1">
        <f t="shared" ref="AR2324" si="13487">AH2324*AM2321+AJ2324*AM2324-AI2324*AN2321-AK2324*AN2324</f>
        <v>-147.28937343669003</v>
      </c>
      <c r="AS2324" s="9">
        <f t="shared" ref="AS2324" si="13488">(AH2324*AN2321+AI2324*AM2321+AJ2324*AN2324+AK2324*AM2324)</f>
        <v>27.920949776356942</v>
      </c>
      <c r="AT2324" s="2">
        <f t="shared" ref="AT2324" si="13489">AH2324*AO2321+AJ2324*AO2324-AI2324*AP2321-AK2324*AP2324</f>
        <v>-147.28937343669003</v>
      </c>
      <c r="AU2324" s="8">
        <f t="shared" ref="AU2324" si="13490">(AH2324*AP2321+AI2324*AO2321+AJ2324*AP2324+AK2324*AO2324)</f>
        <v>0</v>
      </c>
      <c r="AW2324" s="49">
        <f t="shared" ref="AW2324" si="13491">(180/PI())*ATAN(-1*(AS2321/AR2321))</f>
        <v>-79.279524683727985</v>
      </c>
      <c r="AY2324" s="140">
        <f t="shared" ref="AY2324" si="13492">20*LOG(((1-(10^(AW2321/20)^2)*(1-((1-AY2321)/(1+AY2321))^2))^0.5))</f>
        <v>-3.9980729638436276E-4</v>
      </c>
      <c r="AZ2324" s="13"/>
      <c r="BA2324" s="36"/>
      <c r="BB2324" s="36"/>
      <c r="BC2324" s="36"/>
      <c r="BD2324" s="36"/>
    </row>
    <row r="2325" spans="2:56" ht="18.600000000000001" customHeight="1">
      <c r="AY2325" s="37"/>
    </row>
    <row r="2326" spans="2:56" ht="18.600000000000001" customHeight="1" thickBot="1">
      <c r="D2326" s="22" t="s">
        <v>60</v>
      </c>
      <c r="E2326" s="22"/>
      <c r="F2326" s="22"/>
      <c r="G2326" s="22"/>
      <c r="H2326" s="22"/>
      <c r="I2326" s="22" t="s">
        <v>61</v>
      </c>
      <c r="J2326" s="22"/>
      <c r="K2326" s="22"/>
      <c r="L2326" s="22"/>
      <c r="M2326" s="23"/>
      <c r="N2326" s="23"/>
      <c r="O2326" s="28" t="s">
        <v>62</v>
      </c>
      <c r="P2326" s="23"/>
      <c r="Q2326" s="23"/>
      <c r="R2326" s="23"/>
      <c r="S2326" s="22"/>
      <c r="T2326" s="22" t="s">
        <v>63</v>
      </c>
      <c r="U2326" s="23"/>
      <c r="V2326" s="23"/>
      <c r="W2326" s="23"/>
      <c r="X2326" s="23"/>
      <c r="Y2326" s="28" t="s">
        <v>64</v>
      </c>
      <c r="Z2326" s="23"/>
      <c r="AA2326" s="23"/>
      <c r="AB2326" s="23"/>
      <c r="AC2326" s="28" t="s">
        <v>65</v>
      </c>
      <c r="AD2326" s="22"/>
      <c r="AE2326" s="22"/>
      <c r="AF2326" s="22"/>
      <c r="AG2326" s="22"/>
      <c r="AH2326" s="23"/>
      <c r="AI2326" s="28" t="s">
        <v>66</v>
      </c>
      <c r="AJ2326" s="23"/>
      <c r="AK2326" s="23"/>
      <c r="AL2326" s="22"/>
      <c r="AM2326" s="28" t="s">
        <v>67</v>
      </c>
      <c r="AN2326" s="22"/>
      <c r="AO2326" s="23"/>
      <c r="AP2326" s="23"/>
      <c r="AQ2326" s="23"/>
      <c r="AR2326" s="23"/>
      <c r="AS2326" s="28" t="s">
        <v>68</v>
      </c>
      <c r="AT2326" s="23"/>
      <c r="AU2326" s="23"/>
    </row>
    <row r="2327" spans="2:56" ht="18.600000000000001" customHeight="1" thickBot="1">
      <c r="B2327" s="11"/>
      <c r="D2327" s="212" t="s">
        <v>69</v>
      </c>
      <c r="E2327" s="213"/>
      <c r="F2327" s="214" t="s">
        <v>70</v>
      </c>
      <c r="G2327" s="215"/>
      <c r="H2327" s="207"/>
      <c r="I2327" s="212" t="s">
        <v>71</v>
      </c>
      <c r="J2327" s="213"/>
      <c r="K2327" s="214" t="s">
        <v>72</v>
      </c>
      <c r="L2327" s="215"/>
      <c r="M2327" s="23"/>
      <c r="N2327" s="208" t="s">
        <v>73</v>
      </c>
      <c r="O2327" s="209"/>
      <c r="P2327" s="210" t="s">
        <v>74</v>
      </c>
      <c r="Q2327" s="211"/>
      <c r="R2327" s="23"/>
      <c r="S2327" s="212" t="s">
        <v>75</v>
      </c>
      <c r="T2327" s="213"/>
      <c r="U2327" s="214" t="s">
        <v>76</v>
      </c>
      <c r="V2327" s="215"/>
      <c r="W2327" s="22"/>
      <c r="X2327" s="208" t="s">
        <v>77</v>
      </c>
      <c r="Y2327" s="209"/>
      <c r="Z2327" s="210" t="s">
        <v>78</v>
      </c>
      <c r="AA2327" s="211"/>
      <c r="AB2327" s="22"/>
      <c r="AC2327" s="212" t="s">
        <v>79</v>
      </c>
      <c r="AD2327" s="213"/>
      <c r="AE2327" s="214" t="s">
        <v>80</v>
      </c>
      <c r="AF2327" s="215"/>
      <c r="AG2327" s="22"/>
      <c r="AH2327" s="208" t="s">
        <v>81</v>
      </c>
      <c r="AI2327" s="209"/>
      <c r="AJ2327" s="210" t="s">
        <v>82</v>
      </c>
      <c r="AK2327" s="211"/>
      <c r="AL2327" s="22"/>
      <c r="AM2327" s="212" t="s">
        <v>83</v>
      </c>
      <c r="AN2327" s="213"/>
      <c r="AO2327" s="214" t="s">
        <v>84</v>
      </c>
      <c r="AP2327" s="215"/>
      <c r="AQ2327" s="23"/>
      <c r="AR2327" s="208" t="s">
        <v>85</v>
      </c>
      <c r="AS2327" s="209"/>
      <c r="AT2327" s="210" t="s">
        <v>86</v>
      </c>
      <c r="AU2327" s="211"/>
      <c r="AW2327" s="29" t="s">
        <v>4</v>
      </c>
      <c r="AY2327" s="136" t="s">
        <v>46</v>
      </c>
      <c r="AZ2327" s="13"/>
      <c r="BA2327" s="36"/>
      <c r="BB2327" s="36"/>
      <c r="BC2327" s="36"/>
      <c r="BD2327" s="36"/>
    </row>
    <row r="2328" spans="2:56" ht="18.600000000000001" customHeight="1" thickTop="1" thickBot="1">
      <c r="B2328" s="40">
        <v>6.66</v>
      </c>
      <c r="D2328" s="1">
        <v>1</v>
      </c>
      <c r="E2328" s="7">
        <v>0</v>
      </c>
      <c r="F2328" s="2">
        <v>0</v>
      </c>
      <c r="G2328" s="8">
        <v>0</v>
      </c>
      <c r="I2328" s="1">
        <v>1</v>
      </c>
      <c r="J2328" s="9">
        <v>0</v>
      </c>
      <c r="K2328" s="2">
        <v>0</v>
      </c>
      <c r="L2328" s="9">
        <f t="shared" ref="L2328" si="13493">IF(0=(1-$J$9*$K$9*$B2328^2),10^14,$B2328*$K$9/(1-$J$9*$K$9*$B2328^2))</f>
        <v>-0.53191026553359255</v>
      </c>
      <c r="N2328" s="1">
        <f t="shared" ref="N2328" si="13494">D2328*I2328+F2328*I2331-E2328*J2328-G2328*J2331</f>
        <v>1</v>
      </c>
      <c r="O2328" s="9">
        <f t="shared" ref="O2328" si="13495">(D2328*J2328+E2328*I2328+F2328*J2331+G2328*I2331)</f>
        <v>0</v>
      </c>
      <c r="P2328" s="2">
        <f t="shared" ref="P2328" si="13496">D2328*K2328+F2328*K2331-E2328*L2328-G2328*L2331</f>
        <v>0</v>
      </c>
      <c r="Q2328" s="8">
        <f t="shared" ref="Q2328" si="13497">(D2328*L2328+E2328*K2328+F2328*L2331+G2328*K2331)</f>
        <v>-0.53191026553359255</v>
      </c>
      <c r="S2328" s="1">
        <v>1</v>
      </c>
      <c r="T2328" s="7">
        <v>0</v>
      </c>
      <c r="U2328" s="2">
        <v>0</v>
      </c>
      <c r="V2328" s="8">
        <v>0</v>
      </c>
      <c r="X2328" s="1">
        <f t="shared" ref="X2328" si="13498">N2328*S2328+P2328*S2331-O2328*T2328-Q2328*T2331</f>
        <v>5.2839368749474067</v>
      </c>
      <c r="Y2328" s="9">
        <f t="shared" ref="Y2328" si="13499">(N2328*T2328+O2328*S2328+P2328*T2331+Q2328*S2331)</f>
        <v>0</v>
      </c>
      <c r="Z2328" s="2">
        <f t="shared" ref="Z2328" si="13500">N2328*U2328+P2328*U2331-O2328*V2328-Q2328*V2331</f>
        <v>0</v>
      </c>
      <c r="AA2328" s="8">
        <f t="shared" ref="AA2328" si="13501">(N2328*V2328+O2328*U2328+P2328*V2331+Q2328*U2331)</f>
        <v>-0.53191026553359255</v>
      </c>
      <c r="AB2328" s="22"/>
      <c r="AC2328" s="1">
        <v>1</v>
      </c>
      <c r="AD2328" s="9">
        <v>0</v>
      </c>
      <c r="AE2328" s="2">
        <v>0</v>
      </c>
      <c r="AF2328" s="9">
        <f t="shared" ref="AF2328" si="13502">$B2328*$AE$9</f>
        <v>5.3991954</v>
      </c>
      <c r="AH2328" s="1">
        <f t="shared" ref="AH2328" si="13503">X2328*AC2328+Z2328*AC2331-Y2328*AD2328-AA2328*AD2331</f>
        <v>5.2839368749474067</v>
      </c>
      <c r="AI2328" s="9">
        <f t="shared" ref="AI2328" si="13504">(X2328*AD2328+Y2328*AC2328+Z2328*AD2331+AA2328*AC2331)</f>
        <v>0</v>
      </c>
      <c r="AJ2328" s="2">
        <f t="shared" ref="AJ2328" si="13505">X2328*AE2328+Z2328*AE2331-Y2328*AF2328-AA2328*AF2331</f>
        <v>0</v>
      </c>
      <c r="AK2328" s="8">
        <f t="shared" ref="AK2328" si="13506">(X2328*AF2328+Y2328*AE2328+Z2328*AF2331+AA2328*AE2331)</f>
        <v>27.99709740357282</v>
      </c>
      <c r="AM2328" s="18">
        <v>1</v>
      </c>
      <c r="AN2328" s="25">
        <v>0</v>
      </c>
      <c r="AO2328" s="14">
        <v>0</v>
      </c>
      <c r="AP2328" s="24">
        <v>0</v>
      </c>
      <c r="AR2328" s="1">
        <f t="shared" ref="AR2328" si="13507">AH2328*AM2328+AJ2328*AM2331-AI2328*AN2328-AK2328*AN2331</f>
        <v>5.2839368749474067</v>
      </c>
      <c r="AS2328" s="9">
        <f t="shared" ref="AS2328" si="13508">(AH2328*AN2328+AI2328*AM2328+AJ2328*AN2331+AK2328*AM2331)</f>
        <v>27.99709740357282</v>
      </c>
      <c r="AT2328" s="2">
        <f t="shared" ref="AT2328" si="13509">AH2328*AO2328+AJ2328*AO2331-AI2328*AP2328-AK2328*AP2331</f>
        <v>0</v>
      </c>
      <c r="AU2328" s="8">
        <f t="shared" ref="AU2328" si="13510">(AH2328*AP2328+AI2328*AO2328+AJ2328*AP2331+AK2328*AO2331)</f>
        <v>27.99709740357282</v>
      </c>
      <c r="AW2328" s="30">
        <f t="shared" ref="AW2328" si="13511">20*LOG(((1+$AN$9)/$AN$9)/((AR2328+AR2331)^2+(AS2328+AS2331)^2)^0.5)</f>
        <v>-37.698767485039113</v>
      </c>
      <c r="AY2328" s="137">
        <f t="shared" ref="AY2328" si="13512">((AR2328^2+AS2328^2)^0.5)/((AR2331^2+AS2331^2)^0.5)</f>
        <v>0.18896520830744568</v>
      </c>
      <c r="AZ2328" s="13"/>
      <c r="BA2328" s="36"/>
      <c r="BB2328" s="36"/>
      <c r="BC2328" s="36"/>
      <c r="BD2328" s="36"/>
    </row>
    <row r="2329" spans="2:56" ht="18.600000000000001" customHeight="1" thickBot="1">
      <c r="D2329" s="3"/>
      <c r="G2329" s="4"/>
      <c r="I2329" s="3"/>
      <c r="L2329" s="4"/>
      <c r="N2329" s="3"/>
      <c r="Q2329" s="4"/>
      <c r="S2329" s="3"/>
      <c r="V2329" s="4"/>
      <c r="X2329" s="3"/>
      <c r="AA2329" s="4"/>
      <c r="AC2329" s="3"/>
      <c r="AF2329" s="4"/>
      <c r="AH2329" s="3"/>
      <c r="AK2329" s="4"/>
      <c r="AM2329" s="18"/>
      <c r="AN2329" s="14"/>
      <c r="AO2329" s="14"/>
      <c r="AP2329" s="19"/>
      <c r="AR2329" s="3"/>
      <c r="AU2329" s="4"/>
      <c r="AY2329" s="138"/>
      <c r="AZ2329" s="13"/>
      <c r="BA2329" s="36"/>
      <c r="BB2329" s="36"/>
      <c r="BC2329" s="36"/>
      <c r="BD2329" s="36"/>
    </row>
    <row r="2330" spans="2:56" ht="18.600000000000001" customHeight="1" thickBot="1">
      <c r="D2330" s="216" t="s">
        <v>87</v>
      </c>
      <c r="E2330" s="217"/>
      <c r="F2330" s="218" t="s">
        <v>88</v>
      </c>
      <c r="G2330" s="219"/>
      <c r="H2330" s="207"/>
      <c r="I2330" s="216" t="s">
        <v>89</v>
      </c>
      <c r="J2330" s="217"/>
      <c r="K2330" s="218" t="s">
        <v>90</v>
      </c>
      <c r="L2330" s="219"/>
      <c r="N2330" s="208" t="s">
        <v>7</v>
      </c>
      <c r="O2330" s="209"/>
      <c r="P2330" s="210" t="s">
        <v>8</v>
      </c>
      <c r="Q2330" s="211"/>
      <c r="S2330" s="216" t="s">
        <v>91</v>
      </c>
      <c r="T2330" s="217"/>
      <c r="U2330" s="218" t="s">
        <v>92</v>
      </c>
      <c r="V2330" s="219"/>
      <c r="W2330" s="22"/>
      <c r="X2330" s="208" t="s">
        <v>93</v>
      </c>
      <c r="Y2330" s="209"/>
      <c r="Z2330" s="210" t="s">
        <v>94</v>
      </c>
      <c r="AA2330" s="211"/>
      <c r="AB2330" s="22"/>
      <c r="AC2330" s="216" t="s">
        <v>3</v>
      </c>
      <c r="AD2330" s="217"/>
      <c r="AE2330" s="218" t="s">
        <v>2</v>
      </c>
      <c r="AF2330" s="219"/>
      <c r="AG2330" s="22"/>
      <c r="AH2330" s="208" t="s">
        <v>95</v>
      </c>
      <c r="AI2330" s="209"/>
      <c r="AJ2330" s="210" t="s">
        <v>96</v>
      </c>
      <c r="AK2330" s="211"/>
      <c r="AL2330" s="22"/>
      <c r="AM2330" s="216" t="s">
        <v>97</v>
      </c>
      <c r="AN2330" s="217"/>
      <c r="AO2330" s="218" t="s">
        <v>98</v>
      </c>
      <c r="AP2330" s="219"/>
      <c r="AR2330" s="208" t="s">
        <v>99</v>
      </c>
      <c r="AS2330" s="209"/>
      <c r="AT2330" s="210" t="s">
        <v>100</v>
      </c>
      <c r="AU2330" s="211"/>
      <c r="AW2330" s="48" t="s">
        <v>10</v>
      </c>
      <c r="AY2330" s="139" t="s">
        <v>47</v>
      </c>
      <c r="AZ2330" s="13"/>
      <c r="BA2330" s="36"/>
      <c r="BB2330" s="36"/>
      <c r="BC2330" s="36"/>
      <c r="BD2330" s="36"/>
    </row>
    <row r="2331" spans="2:56" ht="18.600000000000001" customHeight="1" thickTop="1" thickBot="1">
      <c r="D2331" s="1">
        <v>0</v>
      </c>
      <c r="E2331" s="8">
        <f t="shared" ref="E2331" si="13513">$E$9*$B2328</f>
        <v>3.7742886000000002</v>
      </c>
      <c r="F2331" s="2">
        <v>1</v>
      </c>
      <c r="G2331" s="8">
        <v>0</v>
      </c>
      <c r="I2331" s="1">
        <v>0</v>
      </c>
      <c r="J2331" s="9">
        <v>0</v>
      </c>
      <c r="K2331" s="2">
        <v>1</v>
      </c>
      <c r="L2331" s="8">
        <v>0</v>
      </c>
      <c r="N2331" s="1">
        <f t="shared" ref="N2331" si="13514">D2331*I2328+F2331*I2331-E2331*J2328-G2331*J2331</f>
        <v>0</v>
      </c>
      <c r="O2331" s="9">
        <f t="shared" ref="O2331" si="13515">(D2331*J2328+E2331*I2328+F2331*J2331+G2331*I2331)</f>
        <v>3.7742886000000002</v>
      </c>
      <c r="P2331" s="2">
        <f t="shared" ref="P2331" si="13516">D2331*K2328+F2331*K2331-E2331*L2328-G2331*L2331</f>
        <v>3.0075828514264114</v>
      </c>
      <c r="Q2331" s="8">
        <f t="shared" ref="Q2331" si="13517">(D2331*L2328+E2331*K2328+F2331*L2331+G2331*K2331)</f>
        <v>0</v>
      </c>
      <c r="S2331" s="1">
        <v>0</v>
      </c>
      <c r="T2331" s="8">
        <f t="shared" ref="T2331" si="13518">$T$9*$B2328</f>
        <v>8.0538714000000002</v>
      </c>
      <c r="U2331" s="2">
        <v>1</v>
      </c>
      <c r="V2331" s="8">
        <v>0</v>
      </c>
      <c r="X2331" s="1">
        <f t="shared" ref="X2331" si="13519">N2331*S2328+P2331*S2331-O2331*T2328-Q2331*T2331</f>
        <v>0</v>
      </c>
      <c r="Y2331" s="9">
        <f t="shared" ref="Y2331" si="13520">(N2331*T2328+O2331*S2328+P2331*T2331+Q2331*S2331)</f>
        <v>27.996974110233623</v>
      </c>
      <c r="Z2331" s="2">
        <f t="shared" ref="Z2331" si="13521">N2331*U2328+P2331*U2331-O2331*V2328-Q2331*V2331</f>
        <v>3.0075828514264114</v>
      </c>
      <c r="AA2331" s="8">
        <f t="shared" ref="AA2331" si="13522">(N2331*V2328+O2331*U2328+P2331*V2331+Q2331*U2331)</f>
        <v>0</v>
      </c>
      <c r="AB2331" s="22"/>
      <c r="AC2331" s="1">
        <v>0</v>
      </c>
      <c r="AD2331" s="9">
        <v>0</v>
      </c>
      <c r="AE2331" s="2">
        <v>1</v>
      </c>
      <c r="AF2331" s="8">
        <v>0</v>
      </c>
      <c r="AH2331" s="1">
        <f t="shared" ref="AH2331" si="13523">X2331*AC2328+Z2331*AC2331-Y2331*AD2328-AA2331*AD2331</f>
        <v>0</v>
      </c>
      <c r="AI2331" s="9">
        <f t="shared" ref="AI2331" si="13524">(X2331*AD2328+Y2331*AC2328+Z2331*AD2331+AA2331*AC2331)</f>
        <v>27.996974110233623</v>
      </c>
      <c r="AJ2331" s="2">
        <f t="shared" ref="AJ2331" si="13525">X2331*AE2328+Z2331*AE2331-Y2331*AF2328-AA2331*AF2331</f>
        <v>-148.15355097846606</v>
      </c>
      <c r="AK2331" s="8">
        <f t="shared" ref="AK2331" si="13526">(X2331*AF2328+Y2331*AE2328+Z2331*AF2331+AA2331*AE2331)</f>
        <v>0</v>
      </c>
      <c r="AM2331" s="20">
        <f t="shared" ref="AM2331" si="13527">1/$AN$9</f>
        <v>1</v>
      </c>
      <c r="AN2331" s="27">
        <v>0</v>
      </c>
      <c r="AO2331" s="21">
        <v>1</v>
      </c>
      <c r="AP2331" s="26">
        <v>0</v>
      </c>
      <c r="AR2331" s="1">
        <f t="shared" ref="AR2331" si="13528">AH2331*AM2328+AJ2331*AM2331-AI2331*AN2328-AK2331*AN2331</f>
        <v>-148.15355097846606</v>
      </c>
      <c r="AS2331" s="9">
        <f t="shared" ref="AS2331" si="13529">(AH2331*AN2328+AI2331*AM2328+AJ2331*AN2331+AK2331*AM2331)</f>
        <v>27.996974110233623</v>
      </c>
      <c r="AT2331" s="2">
        <f t="shared" ref="AT2331" si="13530">AH2331*AO2328+AJ2331*AO2331-AI2331*AP2328-AK2331*AP2331</f>
        <v>-148.15355097846606</v>
      </c>
      <c r="AU2331" s="8">
        <f t="shared" ref="AU2331" si="13531">(AH2331*AP2328+AI2331*AO2328+AJ2331*AP2331+AK2331*AO2331)</f>
        <v>0</v>
      </c>
      <c r="AW2331" s="49">
        <f t="shared" ref="AW2331" si="13532">(180/PI())*ATAN(-1*(AS2328/AR2328))</f>
        <v>-79.312191265426733</v>
      </c>
      <c r="AY2331" s="140">
        <f t="shared" ref="AY2331" si="13533">20*LOG(((1-(10^(AW2328/20)^2)*(1-((1-AY2328)/(1+AY2328))^2))^0.5))</f>
        <v>-3.9448531052293259E-4</v>
      </c>
      <c r="AZ2331" s="13"/>
      <c r="BA2331" s="36"/>
      <c r="BB2331" s="36"/>
      <c r="BC2331" s="36"/>
      <c r="BD2331" s="36"/>
    </row>
    <row r="2332" spans="2:56" ht="18.600000000000001" customHeight="1">
      <c r="AY2332" s="37"/>
    </row>
    <row r="2333" spans="2:56" ht="18.600000000000001" customHeight="1" thickBot="1">
      <c r="D2333" s="22" t="s">
        <v>60</v>
      </c>
      <c r="E2333" s="22"/>
      <c r="F2333" s="22"/>
      <c r="G2333" s="22"/>
      <c r="H2333" s="22"/>
      <c r="I2333" s="22" t="s">
        <v>61</v>
      </c>
      <c r="J2333" s="22"/>
      <c r="K2333" s="22"/>
      <c r="L2333" s="22"/>
      <c r="M2333" s="23"/>
      <c r="N2333" s="23"/>
      <c r="O2333" s="28" t="s">
        <v>62</v>
      </c>
      <c r="P2333" s="23"/>
      <c r="Q2333" s="23"/>
      <c r="R2333" s="23"/>
      <c r="S2333" s="22"/>
      <c r="T2333" s="22" t="s">
        <v>63</v>
      </c>
      <c r="U2333" s="23"/>
      <c r="V2333" s="23"/>
      <c r="W2333" s="23"/>
      <c r="X2333" s="23"/>
      <c r="Y2333" s="28" t="s">
        <v>64</v>
      </c>
      <c r="Z2333" s="23"/>
      <c r="AA2333" s="23"/>
      <c r="AB2333" s="23"/>
      <c r="AC2333" s="28" t="s">
        <v>65</v>
      </c>
      <c r="AD2333" s="22"/>
      <c r="AE2333" s="22"/>
      <c r="AF2333" s="22"/>
      <c r="AG2333" s="22"/>
      <c r="AH2333" s="23"/>
      <c r="AI2333" s="28" t="s">
        <v>66</v>
      </c>
      <c r="AJ2333" s="23"/>
      <c r="AK2333" s="23"/>
      <c r="AL2333" s="22"/>
      <c r="AM2333" s="28" t="s">
        <v>67</v>
      </c>
      <c r="AN2333" s="22"/>
      <c r="AO2333" s="23"/>
      <c r="AP2333" s="23"/>
      <c r="AQ2333" s="23"/>
      <c r="AR2333" s="23"/>
      <c r="AS2333" s="28" t="s">
        <v>68</v>
      </c>
      <c r="AT2333" s="23"/>
      <c r="AU2333" s="23"/>
    </row>
    <row r="2334" spans="2:56" ht="18.600000000000001" customHeight="1" thickBot="1">
      <c r="B2334" s="11"/>
      <c r="D2334" s="212" t="s">
        <v>69</v>
      </c>
      <c r="E2334" s="213"/>
      <c r="F2334" s="214" t="s">
        <v>70</v>
      </c>
      <c r="G2334" s="215"/>
      <c r="H2334" s="207"/>
      <c r="I2334" s="212" t="s">
        <v>71</v>
      </c>
      <c r="J2334" s="213"/>
      <c r="K2334" s="214" t="s">
        <v>72</v>
      </c>
      <c r="L2334" s="215"/>
      <c r="M2334" s="23"/>
      <c r="N2334" s="208" t="s">
        <v>73</v>
      </c>
      <c r="O2334" s="209"/>
      <c r="P2334" s="210" t="s">
        <v>74</v>
      </c>
      <c r="Q2334" s="211"/>
      <c r="R2334" s="23"/>
      <c r="S2334" s="212" t="s">
        <v>75</v>
      </c>
      <c r="T2334" s="213"/>
      <c r="U2334" s="214" t="s">
        <v>76</v>
      </c>
      <c r="V2334" s="215"/>
      <c r="W2334" s="22"/>
      <c r="X2334" s="208" t="s">
        <v>77</v>
      </c>
      <c r="Y2334" s="209"/>
      <c r="Z2334" s="210" t="s">
        <v>78</v>
      </c>
      <c r="AA2334" s="211"/>
      <c r="AB2334" s="22"/>
      <c r="AC2334" s="212" t="s">
        <v>79</v>
      </c>
      <c r="AD2334" s="213"/>
      <c r="AE2334" s="214" t="s">
        <v>80</v>
      </c>
      <c r="AF2334" s="215"/>
      <c r="AG2334" s="22"/>
      <c r="AH2334" s="208" t="s">
        <v>81</v>
      </c>
      <c r="AI2334" s="209"/>
      <c r="AJ2334" s="210" t="s">
        <v>82</v>
      </c>
      <c r="AK2334" s="211"/>
      <c r="AL2334" s="22"/>
      <c r="AM2334" s="212" t="s">
        <v>83</v>
      </c>
      <c r="AN2334" s="213"/>
      <c r="AO2334" s="214" t="s">
        <v>84</v>
      </c>
      <c r="AP2334" s="215"/>
      <c r="AQ2334" s="23"/>
      <c r="AR2334" s="208" t="s">
        <v>85</v>
      </c>
      <c r="AS2334" s="209"/>
      <c r="AT2334" s="210" t="s">
        <v>86</v>
      </c>
      <c r="AU2334" s="211"/>
      <c r="AW2334" s="29" t="s">
        <v>4</v>
      </c>
      <c r="AY2334" s="136" t="s">
        <v>46</v>
      </c>
      <c r="AZ2334" s="13"/>
      <c r="BA2334" s="36"/>
      <c r="BB2334" s="36"/>
      <c r="BC2334" s="36"/>
      <c r="BD2334" s="36"/>
    </row>
    <row r="2335" spans="2:56" ht="18.600000000000001" customHeight="1" thickTop="1" thickBot="1">
      <c r="B2335" s="40">
        <v>6.68</v>
      </c>
      <c r="D2335" s="1">
        <v>1</v>
      </c>
      <c r="E2335" s="7">
        <v>0</v>
      </c>
      <c r="F2335" s="2">
        <v>0</v>
      </c>
      <c r="G2335" s="8">
        <v>0</v>
      </c>
      <c r="I2335" s="1">
        <v>1</v>
      </c>
      <c r="J2335" s="9">
        <v>0</v>
      </c>
      <c r="K2335" s="2">
        <v>0</v>
      </c>
      <c r="L2335" s="9">
        <f t="shared" ref="L2335" si="13534">IF(0=(1-$J$9*$K$9*$B2335^2),10^14,$B2335*$K$9/(1-$J$9*$K$9*$B2335^2))</f>
        <v>-0.53005550841589466</v>
      </c>
      <c r="N2335" s="1">
        <f t="shared" ref="N2335" si="13535">D2335*I2335+F2335*I2338-E2335*J2335-G2335*J2338</f>
        <v>1</v>
      </c>
      <c r="O2335" s="9">
        <f t="shared" ref="O2335" si="13536">(D2335*J2335+E2335*I2335+F2335*J2338+G2335*I2338)</f>
        <v>0</v>
      </c>
      <c r="P2335" s="2">
        <f t="shared" ref="P2335" si="13537">D2335*K2335+F2335*K2338-E2335*L2335-G2335*L2338</f>
        <v>0</v>
      </c>
      <c r="Q2335" s="8">
        <f t="shared" ref="Q2335" si="13538">(D2335*L2335+E2335*K2335+F2335*L2338+G2335*K2338)</f>
        <v>-0.53005550841589466</v>
      </c>
      <c r="S2335" s="1">
        <v>1</v>
      </c>
      <c r="T2335" s="7">
        <v>0</v>
      </c>
      <c r="U2335" s="2">
        <v>0</v>
      </c>
      <c r="V2335" s="8">
        <v>0</v>
      </c>
      <c r="X2335" s="1">
        <f t="shared" ref="X2335" si="13539">N2335*S2335+P2335*S2338-O2335*T2335-Q2335*T2338</f>
        <v>5.2818187161586785</v>
      </c>
      <c r="Y2335" s="9">
        <f t="shared" ref="Y2335" si="13540">(N2335*T2335+O2335*S2335+P2335*T2338+Q2335*S2338)</f>
        <v>0</v>
      </c>
      <c r="Z2335" s="2">
        <f t="shared" ref="Z2335" si="13541">N2335*U2335+P2335*U2338-O2335*V2335-Q2335*V2338</f>
        <v>0</v>
      </c>
      <c r="AA2335" s="8">
        <f t="shared" ref="AA2335" si="13542">(N2335*V2335+O2335*U2335+P2335*V2338+Q2335*U2338)</f>
        <v>-0.53005550841589466</v>
      </c>
      <c r="AB2335" s="22"/>
      <c r="AC2335" s="1">
        <v>1</v>
      </c>
      <c r="AD2335" s="9">
        <v>0</v>
      </c>
      <c r="AE2335" s="2">
        <v>0</v>
      </c>
      <c r="AF2335" s="9">
        <f t="shared" ref="AF2335" si="13543">$B2335*$AE$9</f>
        <v>5.4154092</v>
      </c>
      <c r="AH2335" s="1">
        <f t="shared" ref="AH2335" si="13544">X2335*AC2335+Z2335*AC2338-Y2335*AD2335-AA2335*AD2338</f>
        <v>5.2818187161586785</v>
      </c>
      <c r="AI2335" s="9">
        <f t="shared" ref="AI2335" si="13545">(X2335*AD2335+Y2335*AC2335+Z2335*AD2338+AA2335*AC2338)</f>
        <v>0</v>
      </c>
      <c r="AJ2335" s="2">
        <f t="shared" ref="AJ2335" si="13546">X2335*AE2335+Z2335*AE2338-Y2335*AF2335-AA2335*AF2338</f>
        <v>0</v>
      </c>
      <c r="AK2335" s="8">
        <f t="shared" ref="AK2335" si="13547">(X2335*AF2335+Y2335*AE2335+Z2335*AF2338+AA2335*AE2338)</f>
        <v>28.073154159802002</v>
      </c>
      <c r="AM2335" s="18">
        <v>1</v>
      </c>
      <c r="AN2335" s="25">
        <v>0</v>
      </c>
      <c r="AO2335" s="14">
        <v>0</v>
      </c>
      <c r="AP2335" s="24">
        <v>0</v>
      </c>
      <c r="AR2335" s="1">
        <f t="shared" ref="AR2335" si="13548">AH2335*AM2335+AJ2335*AM2338-AI2335*AN2335-AK2335*AN2338</f>
        <v>5.2818187161586785</v>
      </c>
      <c r="AS2335" s="9">
        <f t="shared" ref="AS2335" si="13549">(AH2335*AN2335+AI2335*AM2335+AJ2335*AN2338+AK2335*AM2338)</f>
        <v>28.073154159802002</v>
      </c>
      <c r="AT2335" s="2">
        <f t="shared" ref="AT2335" si="13550">AH2335*AO2335+AJ2335*AO2338-AI2335*AP2335-AK2335*AP2338</f>
        <v>0</v>
      </c>
      <c r="AU2335" s="8">
        <f t="shared" ref="AU2335" si="13551">(AH2335*AP2335+AI2335*AO2335+AJ2335*AP2338+AK2335*AO2338)</f>
        <v>28.073154159802002</v>
      </c>
      <c r="AW2335" s="30">
        <f t="shared" ref="AW2335" si="13552">20*LOG(((1+$AN$9)/$AN$9)/((AR2335+AR2338)^2+(AS2335+AS2338)^2)^0.5)</f>
        <v>-37.747570688894427</v>
      </c>
      <c r="AY2335" s="137">
        <f t="shared" ref="AY2335" si="13553">((AR2335^2+AS2335^2)^0.5)/((AR2338^2+AS2338^2)^0.5)</f>
        <v>0.18837650446755952</v>
      </c>
      <c r="AZ2335" s="13"/>
      <c r="BA2335" s="36"/>
      <c r="BB2335" s="36"/>
      <c r="BC2335" s="36"/>
      <c r="BD2335" s="36"/>
    </row>
    <row r="2336" spans="2:56" ht="18.600000000000001" customHeight="1" thickBot="1">
      <c r="D2336" s="3"/>
      <c r="G2336" s="4"/>
      <c r="I2336" s="3"/>
      <c r="L2336" s="4"/>
      <c r="N2336" s="3"/>
      <c r="Q2336" s="4"/>
      <c r="S2336" s="3"/>
      <c r="V2336" s="4"/>
      <c r="X2336" s="3"/>
      <c r="AA2336" s="4"/>
      <c r="AC2336" s="3"/>
      <c r="AF2336" s="4"/>
      <c r="AH2336" s="3"/>
      <c r="AK2336" s="4"/>
      <c r="AM2336" s="18"/>
      <c r="AN2336" s="14"/>
      <c r="AO2336" s="14"/>
      <c r="AP2336" s="19"/>
      <c r="AR2336" s="3"/>
      <c r="AU2336" s="4"/>
      <c r="AY2336" s="138"/>
      <c r="AZ2336" s="13"/>
      <c r="BA2336" s="36"/>
      <c r="BB2336" s="36"/>
      <c r="BC2336" s="36"/>
      <c r="BD2336" s="36"/>
    </row>
    <row r="2337" spans="2:56" ht="18.600000000000001" customHeight="1" thickBot="1">
      <c r="D2337" s="216" t="s">
        <v>87</v>
      </c>
      <c r="E2337" s="217"/>
      <c r="F2337" s="218" t="s">
        <v>88</v>
      </c>
      <c r="G2337" s="219"/>
      <c r="H2337" s="207"/>
      <c r="I2337" s="216" t="s">
        <v>89</v>
      </c>
      <c r="J2337" s="217"/>
      <c r="K2337" s="218" t="s">
        <v>90</v>
      </c>
      <c r="L2337" s="219"/>
      <c r="N2337" s="208" t="s">
        <v>7</v>
      </c>
      <c r="O2337" s="209"/>
      <c r="P2337" s="210" t="s">
        <v>8</v>
      </c>
      <c r="Q2337" s="211"/>
      <c r="S2337" s="216" t="s">
        <v>91</v>
      </c>
      <c r="T2337" s="217"/>
      <c r="U2337" s="218" t="s">
        <v>92</v>
      </c>
      <c r="V2337" s="219"/>
      <c r="W2337" s="22"/>
      <c r="X2337" s="208" t="s">
        <v>93</v>
      </c>
      <c r="Y2337" s="209"/>
      <c r="Z2337" s="210" t="s">
        <v>94</v>
      </c>
      <c r="AA2337" s="211"/>
      <c r="AB2337" s="22"/>
      <c r="AC2337" s="216" t="s">
        <v>3</v>
      </c>
      <c r="AD2337" s="217"/>
      <c r="AE2337" s="218" t="s">
        <v>2</v>
      </c>
      <c r="AF2337" s="219"/>
      <c r="AG2337" s="22"/>
      <c r="AH2337" s="208" t="s">
        <v>95</v>
      </c>
      <c r="AI2337" s="209"/>
      <c r="AJ2337" s="210" t="s">
        <v>96</v>
      </c>
      <c r="AK2337" s="211"/>
      <c r="AL2337" s="22"/>
      <c r="AM2337" s="216" t="s">
        <v>97</v>
      </c>
      <c r="AN2337" s="217"/>
      <c r="AO2337" s="218" t="s">
        <v>98</v>
      </c>
      <c r="AP2337" s="219"/>
      <c r="AR2337" s="208" t="s">
        <v>99</v>
      </c>
      <c r="AS2337" s="209"/>
      <c r="AT2337" s="210" t="s">
        <v>100</v>
      </c>
      <c r="AU2337" s="211"/>
      <c r="AW2337" s="48" t="s">
        <v>10</v>
      </c>
      <c r="AY2337" s="139" t="s">
        <v>47</v>
      </c>
      <c r="AZ2337" s="13"/>
      <c r="BA2337" s="36"/>
      <c r="BB2337" s="36"/>
      <c r="BC2337" s="36"/>
      <c r="BD2337" s="36"/>
    </row>
    <row r="2338" spans="2:56" ht="18.600000000000001" customHeight="1" thickTop="1" thickBot="1">
      <c r="D2338" s="1">
        <v>0</v>
      </c>
      <c r="E2338" s="8">
        <f t="shared" ref="E2338" si="13554">$E$9*$B2335</f>
        <v>3.7856228000000001</v>
      </c>
      <c r="F2338" s="2">
        <v>1</v>
      </c>
      <c r="G2338" s="8">
        <v>0</v>
      </c>
      <c r="I2338" s="1">
        <v>0</v>
      </c>
      <c r="J2338" s="9">
        <v>0</v>
      </c>
      <c r="K2338" s="2">
        <v>1</v>
      </c>
      <c r="L2338" s="8">
        <v>0</v>
      </c>
      <c r="N2338" s="1">
        <f t="shared" ref="N2338" si="13555">D2338*I2335+F2338*I2338-E2338*J2335-G2338*J2338</f>
        <v>0</v>
      </c>
      <c r="O2338" s="9">
        <f t="shared" ref="O2338" si="13556">(D2338*J2335+E2338*I2335+F2338*J2338+G2338*I2338)</f>
        <v>3.7856228000000001</v>
      </c>
      <c r="P2338" s="2">
        <f t="shared" ref="P2338" si="13557">D2338*K2335+F2338*K2338-E2338*L2335-G2338*L2338</f>
        <v>3.0065902179248027</v>
      </c>
      <c r="Q2338" s="8">
        <f t="shared" ref="Q2338" si="13558">(D2338*L2335+E2338*K2335+F2338*L2338+G2338*K2338)</f>
        <v>0</v>
      </c>
      <c r="S2338" s="1">
        <v>0</v>
      </c>
      <c r="T2338" s="8">
        <f t="shared" ref="T2338" si="13559">$T$9*$B2335</f>
        <v>8.0780571999999999</v>
      </c>
      <c r="U2338" s="2">
        <v>1</v>
      </c>
      <c r="V2338" s="8">
        <v>0</v>
      </c>
      <c r="X2338" s="1">
        <f t="shared" ref="X2338" si="13560">N2338*S2335+P2338*S2338-O2338*T2335-Q2338*T2338</f>
        <v>0</v>
      </c>
      <c r="Y2338" s="9">
        <f t="shared" ref="Y2338" si="13561">(N2338*T2335+O2338*S2335+P2338*T2338+Q2338*S2338)</f>
        <v>28.073030557357022</v>
      </c>
      <c r="Z2338" s="2">
        <f t="shared" ref="Z2338" si="13562">N2338*U2335+P2338*U2338-O2338*V2335-Q2338*V2338</f>
        <v>3.0065902179248027</v>
      </c>
      <c r="AA2338" s="8">
        <f t="shared" ref="AA2338" si="13563">(N2338*V2335+O2338*U2335+P2338*V2338+Q2338*U2338)</f>
        <v>0</v>
      </c>
      <c r="AB2338" s="22"/>
      <c r="AC2338" s="1">
        <v>0</v>
      </c>
      <c r="AD2338" s="9">
        <v>0</v>
      </c>
      <c r="AE2338" s="2">
        <v>1</v>
      </c>
      <c r="AF2338" s="8">
        <v>0</v>
      </c>
      <c r="AH2338" s="1">
        <f t="shared" ref="AH2338" si="13564">X2338*AC2335+Z2338*AC2338-Y2338*AD2335-AA2338*AD2338</f>
        <v>0</v>
      </c>
      <c r="AI2338" s="9">
        <f t="shared" ref="AI2338" si="13565">(X2338*AD2335+Y2338*AC2335+Z2338*AD2338+AA2338*AC2338)</f>
        <v>28.073030557357022</v>
      </c>
      <c r="AJ2338" s="2">
        <f t="shared" ref="AJ2338" si="13566">X2338*AE2335+Z2338*AE2338-Y2338*AF2335-AA2338*AF2338</f>
        <v>-149.02035773426755</v>
      </c>
      <c r="AK2338" s="8">
        <f t="shared" ref="AK2338" si="13567">(X2338*AF2335+Y2338*AE2335+Z2338*AF2338+AA2338*AE2338)</f>
        <v>0</v>
      </c>
      <c r="AM2338" s="20">
        <f t="shared" ref="AM2338" si="13568">1/$AN$9</f>
        <v>1</v>
      </c>
      <c r="AN2338" s="27">
        <v>0</v>
      </c>
      <c r="AO2338" s="21">
        <v>1</v>
      </c>
      <c r="AP2338" s="26">
        <v>0</v>
      </c>
      <c r="AR2338" s="1">
        <f t="shared" ref="AR2338" si="13569">AH2338*AM2335+AJ2338*AM2338-AI2338*AN2335-AK2338*AN2338</f>
        <v>-149.02035773426755</v>
      </c>
      <c r="AS2338" s="9">
        <f t="shared" ref="AS2338" si="13570">(AH2338*AN2335+AI2338*AM2335+AJ2338*AN2338+AK2338*AM2338)</f>
        <v>28.073030557357022</v>
      </c>
      <c r="AT2338" s="2">
        <f t="shared" ref="AT2338" si="13571">AH2338*AO2335+AJ2338*AO2338-AI2338*AP2335-AK2338*AP2338</f>
        <v>-149.02035773426755</v>
      </c>
      <c r="AU2338" s="8">
        <f t="shared" ref="AU2338" si="13572">(AH2338*AP2335+AI2338*AO2335+AJ2338*AP2338+AK2338*AO2338)</f>
        <v>0</v>
      </c>
      <c r="AW2338" s="49">
        <f t="shared" ref="AW2338" si="13573">(180/PI())*ATAN(-1*(AS2335/AR2335))</f>
        <v>-79.344657828968892</v>
      </c>
      <c r="AY2338" s="140">
        <f t="shared" ref="AY2338" si="13574">20*LOG(((1-(10^(AW2335/20)^2)*(1-((1-AY2335)/(1+AY2335))^2))^0.5))</f>
        <v>-3.8924703786822831E-4</v>
      </c>
      <c r="AZ2338" s="13"/>
      <c r="BA2338" s="36"/>
      <c r="BB2338" s="36"/>
      <c r="BC2338" s="36"/>
      <c r="BD2338" s="36"/>
    </row>
    <row r="2339" spans="2:56" ht="18.600000000000001" customHeight="1">
      <c r="AY2339" s="37"/>
    </row>
    <row r="2340" spans="2:56" ht="18.600000000000001" customHeight="1" thickBot="1">
      <c r="D2340" s="22" t="s">
        <v>60</v>
      </c>
      <c r="E2340" s="22"/>
      <c r="F2340" s="22"/>
      <c r="G2340" s="22"/>
      <c r="H2340" s="22"/>
      <c r="I2340" s="22" t="s">
        <v>61</v>
      </c>
      <c r="J2340" s="22"/>
      <c r="K2340" s="22"/>
      <c r="L2340" s="22"/>
      <c r="M2340" s="23"/>
      <c r="N2340" s="23"/>
      <c r="O2340" s="28" t="s">
        <v>62</v>
      </c>
      <c r="P2340" s="23"/>
      <c r="Q2340" s="23"/>
      <c r="R2340" s="23"/>
      <c r="S2340" s="22"/>
      <c r="T2340" s="22" t="s">
        <v>63</v>
      </c>
      <c r="U2340" s="23"/>
      <c r="V2340" s="23"/>
      <c r="W2340" s="23"/>
      <c r="X2340" s="23"/>
      <c r="Y2340" s="28" t="s">
        <v>64</v>
      </c>
      <c r="Z2340" s="23"/>
      <c r="AA2340" s="23"/>
      <c r="AB2340" s="23"/>
      <c r="AC2340" s="28" t="s">
        <v>65</v>
      </c>
      <c r="AD2340" s="22"/>
      <c r="AE2340" s="22"/>
      <c r="AF2340" s="22"/>
      <c r="AG2340" s="22"/>
      <c r="AH2340" s="23"/>
      <c r="AI2340" s="28" t="s">
        <v>66</v>
      </c>
      <c r="AJ2340" s="23"/>
      <c r="AK2340" s="23"/>
      <c r="AL2340" s="22"/>
      <c r="AM2340" s="28" t="s">
        <v>67</v>
      </c>
      <c r="AN2340" s="22"/>
      <c r="AO2340" s="23"/>
      <c r="AP2340" s="23"/>
      <c r="AQ2340" s="23"/>
      <c r="AR2340" s="23"/>
      <c r="AS2340" s="28" t="s">
        <v>68</v>
      </c>
      <c r="AT2340" s="23"/>
      <c r="AU2340" s="23"/>
    </row>
    <row r="2341" spans="2:56" ht="18.600000000000001" customHeight="1" thickBot="1">
      <c r="B2341" s="11"/>
      <c r="D2341" s="212" t="s">
        <v>69</v>
      </c>
      <c r="E2341" s="213"/>
      <c r="F2341" s="214" t="s">
        <v>70</v>
      </c>
      <c r="G2341" s="215"/>
      <c r="H2341" s="207"/>
      <c r="I2341" s="212" t="s">
        <v>71</v>
      </c>
      <c r="J2341" s="213"/>
      <c r="K2341" s="214" t="s">
        <v>72</v>
      </c>
      <c r="L2341" s="215"/>
      <c r="M2341" s="23"/>
      <c r="N2341" s="208" t="s">
        <v>73</v>
      </c>
      <c r="O2341" s="209"/>
      <c r="P2341" s="210" t="s">
        <v>74</v>
      </c>
      <c r="Q2341" s="211"/>
      <c r="R2341" s="23"/>
      <c r="S2341" s="212" t="s">
        <v>75</v>
      </c>
      <c r="T2341" s="213"/>
      <c r="U2341" s="214" t="s">
        <v>76</v>
      </c>
      <c r="V2341" s="215"/>
      <c r="W2341" s="22"/>
      <c r="X2341" s="208" t="s">
        <v>77</v>
      </c>
      <c r="Y2341" s="209"/>
      <c r="Z2341" s="210" t="s">
        <v>78</v>
      </c>
      <c r="AA2341" s="211"/>
      <c r="AB2341" s="22"/>
      <c r="AC2341" s="212" t="s">
        <v>79</v>
      </c>
      <c r="AD2341" s="213"/>
      <c r="AE2341" s="214" t="s">
        <v>80</v>
      </c>
      <c r="AF2341" s="215"/>
      <c r="AG2341" s="22"/>
      <c r="AH2341" s="208" t="s">
        <v>81</v>
      </c>
      <c r="AI2341" s="209"/>
      <c r="AJ2341" s="210" t="s">
        <v>82</v>
      </c>
      <c r="AK2341" s="211"/>
      <c r="AL2341" s="22"/>
      <c r="AM2341" s="212" t="s">
        <v>83</v>
      </c>
      <c r="AN2341" s="213"/>
      <c r="AO2341" s="214" t="s">
        <v>84</v>
      </c>
      <c r="AP2341" s="215"/>
      <c r="AQ2341" s="23"/>
      <c r="AR2341" s="208" t="s">
        <v>85</v>
      </c>
      <c r="AS2341" s="209"/>
      <c r="AT2341" s="210" t="s">
        <v>86</v>
      </c>
      <c r="AU2341" s="211"/>
      <c r="AW2341" s="29" t="s">
        <v>4</v>
      </c>
      <c r="AY2341" s="136" t="s">
        <v>46</v>
      </c>
      <c r="AZ2341" s="13"/>
      <c r="BA2341" s="36"/>
      <c r="BB2341" s="36"/>
      <c r="BC2341" s="36"/>
      <c r="BD2341" s="36"/>
    </row>
    <row r="2342" spans="2:56" ht="18.600000000000001" customHeight="1" thickTop="1" thickBot="1">
      <c r="B2342" s="40">
        <v>6.7</v>
      </c>
      <c r="D2342" s="1">
        <v>1</v>
      </c>
      <c r="E2342" s="7">
        <v>0</v>
      </c>
      <c r="F2342" s="2">
        <v>0</v>
      </c>
      <c r="G2342" s="8">
        <v>0</v>
      </c>
      <c r="I2342" s="1">
        <v>1</v>
      </c>
      <c r="J2342" s="9">
        <v>0</v>
      </c>
      <c r="K2342" s="2">
        <v>0</v>
      </c>
      <c r="L2342" s="9">
        <f t="shared" ref="L2342" si="13575">IF(0=(1-$J$9*$K$9*$B2342^2),10^14,$B2342*$K$9/(1-$J$9*$K$9*$B2342^2))</f>
        <v>-0.52821441707208971</v>
      </c>
      <c r="N2342" s="1">
        <f t="shared" ref="N2342" si="13576">D2342*I2342+F2342*I2345-E2342*J2342-G2342*J2345</f>
        <v>1</v>
      </c>
      <c r="O2342" s="9">
        <f t="shared" ref="O2342" si="13577">(D2342*J2342+E2342*I2342+F2342*J2345+G2342*I2345)</f>
        <v>0</v>
      </c>
      <c r="P2342" s="2">
        <f t="shared" ref="P2342" si="13578">D2342*K2342+F2342*K2345-E2342*L2342-G2342*L2345</f>
        <v>0</v>
      </c>
      <c r="Q2342" s="8">
        <f t="shared" ref="Q2342" si="13579">(D2342*L2342+E2342*K2342+F2342*L2345+G2342*K2345)</f>
        <v>-0.52821441707208971</v>
      </c>
      <c r="S2342" s="1">
        <v>1</v>
      </c>
      <c r="T2342" s="7">
        <v>0</v>
      </c>
      <c r="U2342" s="2">
        <v>0</v>
      </c>
      <c r="V2342" s="8">
        <v>0</v>
      </c>
      <c r="X2342" s="1">
        <f t="shared" ref="X2342" si="13580">N2342*S2342+P2342*S2345-O2342*T2342-Q2342*T2345</f>
        <v>5.2797215632214192</v>
      </c>
      <c r="Y2342" s="9">
        <f t="shared" ref="Y2342" si="13581">(N2342*T2342+O2342*S2342+P2342*T2345+Q2342*S2345)</f>
        <v>0</v>
      </c>
      <c r="Z2342" s="2">
        <f t="shared" ref="Z2342" si="13582">N2342*U2342+P2342*U2345-O2342*V2342-Q2342*V2345</f>
        <v>0</v>
      </c>
      <c r="AA2342" s="8">
        <f t="shared" ref="AA2342" si="13583">(N2342*V2342+O2342*U2342+P2342*V2345+Q2342*U2345)</f>
        <v>-0.52821441707208971</v>
      </c>
      <c r="AB2342" s="22"/>
      <c r="AC2342" s="1">
        <v>1</v>
      </c>
      <c r="AD2342" s="9">
        <v>0</v>
      </c>
      <c r="AE2342" s="2">
        <v>0</v>
      </c>
      <c r="AF2342" s="9">
        <f t="shared" ref="AF2342" si="13584">$B2342*$AE$9</f>
        <v>5.4316230000000001</v>
      </c>
      <c r="AH2342" s="1">
        <f t="shared" ref="AH2342" si="13585">X2342*AC2342+Z2342*AC2345-Y2342*AD2342-AA2342*AD2345</f>
        <v>5.2797215632214192</v>
      </c>
      <c r="AI2342" s="9">
        <f t="shared" ref="AI2342" si="13586">(X2342*AD2342+Y2342*AC2342+Z2342*AD2345+AA2342*AC2345)</f>
        <v>0</v>
      </c>
      <c r="AJ2342" s="2">
        <f t="shared" ref="AJ2342" si="13587">X2342*AE2342+Z2342*AE2345-Y2342*AF2342-AA2342*AF2345</f>
        <v>0</v>
      </c>
      <c r="AK2342" s="8">
        <f t="shared" ref="AK2342" si="13588">(X2342*AF2342+Y2342*AE2342+Z2342*AF2345+AA2342*AE2345)</f>
        <v>28.149242659317327</v>
      </c>
      <c r="AM2342" s="18">
        <v>1</v>
      </c>
      <c r="AN2342" s="25">
        <v>0</v>
      </c>
      <c r="AO2342" s="14">
        <v>0</v>
      </c>
      <c r="AP2342" s="24">
        <v>0</v>
      </c>
      <c r="AR2342" s="1">
        <f t="shared" ref="AR2342" si="13589">AH2342*AM2342+AJ2342*AM2345-AI2342*AN2342-AK2342*AN2345</f>
        <v>5.2797215632214192</v>
      </c>
      <c r="AS2342" s="9">
        <f t="shared" ref="AS2342" si="13590">(AH2342*AN2342+AI2342*AM2342+AJ2342*AN2345+AK2342*AM2345)</f>
        <v>28.149242659317327</v>
      </c>
      <c r="AT2342" s="2">
        <f t="shared" ref="AT2342" si="13591">AH2342*AO2342+AJ2342*AO2345-AI2342*AP2342-AK2342*AP2345</f>
        <v>0</v>
      </c>
      <c r="AU2342" s="8">
        <f t="shared" ref="AU2342" si="13592">(AH2342*AP2342+AI2342*AO2342+AJ2342*AP2345+AK2342*AO2345)</f>
        <v>28.149242659317327</v>
      </c>
      <c r="AW2342" s="30">
        <f t="shared" ref="AW2342" si="13593">20*LOG(((1+$AN$9)/$AN$9)/((AR2342+AR2345)^2+(AS2342+AS2345)^2)^0.5)</f>
        <v>-37.79624957010747</v>
      </c>
      <c r="AY2342" s="137">
        <f t="shared" ref="AY2342" si="13594">((AR2342^2+AS2342^2)^0.5)/((AR2345^2+AS2345^2)^0.5)</f>
        <v>0.18779152690003503</v>
      </c>
      <c r="AZ2342" s="13"/>
      <c r="BA2342" s="36"/>
      <c r="BB2342" s="36"/>
      <c r="BC2342" s="36"/>
      <c r="BD2342" s="36"/>
    </row>
    <row r="2343" spans="2:56" ht="18.600000000000001" customHeight="1" thickBot="1">
      <c r="D2343" s="3"/>
      <c r="G2343" s="4"/>
      <c r="I2343" s="3"/>
      <c r="L2343" s="4"/>
      <c r="N2343" s="3"/>
      <c r="Q2343" s="4"/>
      <c r="S2343" s="3"/>
      <c r="V2343" s="4"/>
      <c r="X2343" s="3"/>
      <c r="AA2343" s="4"/>
      <c r="AC2343" s="3"/>
      <c r="AF2343" s="4"/>
      <c r="AH2343" s="3"/>
      <c r="AK2343" s="4"/>
      <c r="AM2343" s="18"/>
      <c r="AN2343" s="14"/>
      <c r="AO2343" s="14"/>
      <c r="AP2343" s="19"/>
      <c r="AR2343" s="3"/>
      <c r="AU2343" s="4"/>
      <c r="AY2343" s="138"/>
      <c r="AZ2343" s="13"/>
      <c r="BA2343" s="36"/>
      <c r="BB2343" s="36"/>
      <c r="BC2343" s="36"/>
      <c r="BD2343" s="36"/>
    </row>
    <row r="2344" spans="2:56" ht="18.600000000000001" customHeight="1" thickBot="1">
      <c r="D2344" s="216" t="s">
        <v>87</v>
      </c>
      <c r="E2344" s="217"/>
      <c r="F2344" s="218" t="s">
        <v>88</v>
      </c>
      <c r="G2344" s="219"/>
      <c r="H2344" s="207"/>
      <c r="I2344" s="216" t="s">
        <v>89</v>
      </c>
      <c r="J2344" s="217"/>
      <c r="K2344" s="218" t="s">
        <v>90</v>
      </c>
      <c r="L2344" s="219"/>
      <c r="N2344" s="208" t="s">
        <v>7</v>
      </c>
      <c r="O2344" s="209"/>
      <c r="P2344" s="210" t="s">
        <v>8</v>
      </c>
      <c r="Q2344" s="211"/>
      <c r="S2344" s="216" t="s">
        <v>91</v>
      </c>
      <c r="T2344" s="217"/>
      <c r="U2344" s="218" t="s">
        <v>92</v>
      </c>
      <c r="V2344" s="219"/>
      <c r="W2344" s="22"/>
      <c r="X2344" s="208" t="s">
        <v>93</v>
      </c>
      <c r="Y2344" s="209"/>
      <c r="Z2344" s="210" t="s">
        <v>94</v>
      </c>
      <c r="AA2344" s="211"/>
      <c r="AB2344" s="22"/>
      <c r="AC2344" s="216" t="s">
        <v>3</v>
      </c>
      <c r="AD2344" s="217"/>
      <c r="AE2344" s="218" t="s">
        <v>2</v>
      </c>
      <c r="AF2344" s="219"/>
      <c r="AG2344" s="22"/>
      <c r="AH2344" s="208" t="s">
        <v>95</v>
      </c>
      <c r="AI2344" s="209"/>
      <c r="AJ2344" s="210" t="s">
        <v>96</v>
      </c>
      <c r="AK2344" s="211"/>
      <c r="AL2344" s="22"/>
      <c r="AM2344" s="216" t="s">
        <v>97</v>
      </c>
      <c r="AN2344" s="217"/>
      <c r="AO2344" s="218" t="s">
        <v>98</v>
      </c>
      <c r="AP2344" s="219"/>
      <c r="AR2344" s="208" t="s">
        <v>99</v>
      </c>
      <c r="AS2344" s="209"/>
      <c r="AT2344" s="210" t="s">
        <v>100</v>
      </c>
      <c r="AU2344" s="211"/>
      <c r="AW2344" s="48" t="s">
        <v>10</v>
      </c>
      <c r="AY2344" s="139" t="s">
        <v>47</v>
      </c>
      <c r="AZ2344" s="13"/>
      <c r="BA2344" s="36"/>
      <c r="BB2344" s="36"/>
      <c r="BC2344" s="36"/>
      <c r="BD2344" s="36"/>
    </row>
    <row r="2345" spans="2:56" ht="18.600000000000001" customHeight="1" thickTop="1" thickBot="1">
      <c r="D2345" s="1">
        <v>0</v>
      </c>
      <c r="E2345" s="8">
        <f t="shared" ref="E2345" si="13595">$E$9*$B2342</f>
        <v>3.7969570000000004</v>
      </c>
      <c r="F2345" s="2">
        <v>1</v>
      </c>
      <c r="G2345" s="8">
        <v>0</v>
      </c>
      <c r="I2345" s="1">
        <v>0</v>
      </c>
      <c r="J2345" s="9">
        <v>0</v>
      </c>
      <c r="K2345" s="2">
        <v>1</v>
      </c>
      <c r="L2345" s="8">
        <v>0</v>
      </c>
      <c r="N2345" s="1">
        <f t="shared" ref="N2345" si="13596">D2345*I2342+F2345*I2345-E2345*J2342-G2345*J2345</f>
        <v>0</v>
      </c>
      <c r="O2345" s="9">
        <f t="shared" ref="O2345" si="13597">(D2345*J2342+E2345*I2342+F2345*J2345+G2345*I2345)</f>
        <v>3.7969570000000004</v>
      </c>
      <c r="P2345" s="2">
        <f t="shared" ref="P2345" si="13598">D2345*K2342+F2345*K2345-E2345*L2342-G2345*L2345</f>
        <v>3.0056074284027909</v>
      </c>
      <c r="Q2345" s="8">
        <f t="shared" ref="Q2345" si="13599">(D2345*L2342+E2345*K2342+F2345*L2345+G2345*K2345)</f>
        <v>0</v>
      </c>
      <c r="S2345" s="1">
        <v>0</v>
      </c>
      <c r="T2345" s="8">
        <f t="shared" ref="T2345" si="13600">$T$9*$B2342</f>
        <v>8.1022429999999996</v>
      </c>
      <c r="U2345" s="2">
        <v>1</v>
      </c>
      <c r="V2345" s="8">
        <v>0</v>
      </c>
      <c r="X2345" s="1">
        <f t="shared" ref="X2345" si="13601">N2345*S2342+P2345*S2345-O2345*T2342-Q2345*T2345</f>
        <v>0</v>
      </c>
      <c r="Y2345" s="9">
        <f t="shared" ref="Y2345" si="13602">(N2345*T2342+O2345*S2342+P2345*T2345+Q2345*S2345)</f>
        <v>28.149118747524511</v>
      </c>
      <c r="Z2345" s="2">
        <f t="shared" ref="Z2345" si="13603">N2345*U2342+P2345*U2345-O2345*V2342-Q2345*V2345</f>
        <v>3.0056074284027909</v>
      </c>
      <c r="AA2345" s="8">
        <f t="shared" ref="AA2345" si="13604">(N2345*V2342+O2345*U2342+P2345*V2345+Q2345*U2345)</f>
        <v>0</v>
      </c>
      <c r="AB2345" s="22"/>
      <c r="AC2345" s="1">
        <v>0</v>
      </c>
      <c r="AD2345" s="9">
        <v>0</v>
      </c>
      <c r="AE2345" s="2">
        <v>1</v>
      </c>
      <c r="AF2345" s="8">
        <v>0</v>
      </c>
      <c r="AH2345" s="1">
        <f t="shared" ref="AH2345" si="13605">X2345*AC2342+Z2345*AC2345-Y2345*AD2342-AA2345*AD2345</f>
        <v>0</v>
      </c>
      <c r="AI2345" s="9">
        <f t="shared" ref="AI2345" si="13606">(X2345*AD2342+Y2345*AC2342+Z2345*AD2345+AA2345*AC2345)</f>
        <v>28.149118747524511</v>
      </c>
      <c r="AJ2345" s="2">
        <f t="shared" ref="AJ2345" si="13607">X2345*AE2342+Z2345*AE2345-Y2345*AF2342-AA2345*AF2345</f>
        <v>-149.88979339038255</v>
      </c>
      <c r="AK2345" s="8">
        <f t="shared" ref="AK2345" si="13608">(X2345*AF2342+Y2345*AE2342+Z2345*AF2345+AA2345*AE2345)</f>
        <v>0</v>
      </c>
      <c r="AM2345" s="20">
        <f t="shared" ref="AM2345" si="13609">1/$AN$9</f>
        <v>1</v>
      </c>
      <c r="AN2345" s="27">
        <v>0</v>
      </c>
      <c r="AO2345" s="21">
        <v>1</v>
      </c>
      <c r="AP2345" s="26">
        <v>0</v>
      </c>
      <c r="AR2345" s="1">
        <f t="shared" ref="AR2345" si="13610">AH2345*AM2342+AJ2345*AM2345-AI2345*AN2342-AK2345*AN2345</f>
        <v>-149.88979339038255</v>
      </c>
      <c r="AS2345" s="9">
        <f t="shared" ref="AS2345" si="13611">(AH2345*AN2342+AI2345*AM2342+AJ2345*AN2345+AK2345*AM2345)</f>
        <v>28.149118747524511</v>
      </c>
      <c r="AT2345" s="2">
        <f t="shared" ref="AT2345" si="13612">AH2345*AO2342+AJ2345*AO2345-AI2345*AP2342-AK2345*AP2345</f>
        <v>-149.88979339038255</v>
      </c>
      <c r="AU2345" s="8">
        <f t="shared" ref="AU2345" si="13613">(AH2345*AP2342+AI2345*AO2342+AJ2345*AP2345+AK2345*AO2345)</f>
        <v>0</v>
      </c>
      <c r="AW2345" s="49">
        <f t="shared" ref="AW2345" si="13614">(180/PI())*ATAN(-1*(AS2342/AR2342))</f>
        <v>-79.376926220712392</v>
      </c>
      <c r="AY2345" s="140">
        <f t="shared" ref="AY2345" si="13615">20*LOG(((1-(10^(AW2342/20)^2)*(1-((1-AY2342)/(1+AY2342))^2))^0.5))</f>
        <v>-3.8409097028614686E-4</v>
      </c>
      <c r="AZ2345" s="13"/>
      <c r="BA2345" s="36"/>
      <c r="BB2345" s="36"/>
      <c r="BC2345" s="36"/>
      <c r="BD2345" s="36"/>
    </row>
    <row r="2346" spans="2:56" ht="18.600000000000001" customHeight="1">
      <c r="AY2346" s="37"/>
    </row>
    <row r="2347" spans="2:56" ht="18.600000000000001" customHeight="1" thickBot="1">
      <c r="D2347" s="22" t="s">
        <v>60</v>
      </c>
      <c r="E2347" s="22"/>
      <c r="F2347" s="22"/>
      <c r="G2347" s="22"/>
      <c r="H2347" s="22"/>
      <c r="I2347" s="22" t="s">
        <v>61</v>
      </c>
      <c r="J2347" s="22"/>
      <c r="K2347" s="22"/>
      <c r="L2347" s="22"/>
      <c r="M2347" s="23"/>
      <c r="N2347" s="23"/>
      <c r="O2347" s="28" t="s">
        <v>62</v>
      </c>
      <c r="P2347" s="23"/>
      <c r="Q2347" s="23"/>
      <c r="R2347" s="23"/>
      <c r="S2347" s="22"/>
      <c r="T2347" s="22" t="s">
        <v>63</v>
      </c>
      <c r="U2347" s="23"/>
      <c r="V2347" s="23"/>
      <c r="W2347" s="23"/>
      <c r="X2347" s="23"/>
      <c r="Y2347" s="28" t="s">
        <v>64</v>
      </c>
      <c r="Z2347" s="23"/>
      <c r="AA2347" s="23"/>
      <c r="AB2347" s="23"/>
      <c r="AC2347" s="28" t="s">
        <v>65</v>
      </c>
      <c r="AD2347" s="22"/>
      <c r="AE2347" s="22"/>
      <c r="AF2347" s="22"/>
      <c r="AG2347" s="22"/>
      <c r="AH2347" s="23"/>
      <c r="AI2347" s="28" t="s">
        <v>66</v>
      </c>
      <c r="AJ2347" s="23"/>
      <c r="AK2347" s="23"/>
      <c r="AL2347" s="22"/>
      <c r="AM2347" s="28" t="s">
        <v>67</v>
      </c>
      <c r="AN2347" s="22"/>
      <c r="AO2347" s="23"/>
      <c r="AP2347" s="23"/>
      <c r="AQ2347" s="23"/>
      <c r="AR2347" s="23"/>
      <c r="AS2347" s="28" t="s">
        <v>68</v>
      </c>
      <c r="AT2347" s="23"/>
      <c r="AU2347" s="23"/>
    </row>
    <row r="2348" spans="2:56" ht="18.600000000000001" customHeight="1" thickBot="1">
      <c r="B2348" s="11"/>
      <c r="D2348" s="212" t="s">
        <v>69</v>
      </c>
      <c r="E2348" s="213"/>
      <c r="F2348" s="214" t="s">
        <v>70</v>
      </c>
      <c r="G2348" s="215"/>
      <c r="H2348" s="207"/>
      <c r="I2348" s="212" t="s">
        <v>71</v>
      </c>
      <c r="J2348" s="213"/>
      <c r="K2348" s="214" t="s">
        <v>72</v>
      </c>
      <c r="L2348" s="215"/>
      <c r="M2348" s="23"/>
      <c r="N2348" s="208" t="s">
        <v>73</v>
      </c>
      <c r="O2348" s="209"/>
      <c r="P2348" s="210" t="s">
        <v>74</v>
      </c>
      <c r="Q2348" s="211"/>
      <c r="R2348" s="23"/>
      <c r="S2348" s="212" t="s">
        <v>75</v>
      </c>
      <c r="T2348" s="213"/>
      <c r="U2348" s="214" t="s">
        <v>76</v>
      </c>
      <c r="V2348" s="215"/>
      <c r="W2348" s="22"/>
      <c r="X2348" s="208" t="s">
        <v>77</v>
      </c>
      <c r="Y2348" s="209"/>
      <c r="Z2348" s="210" t="s">
        <v>78</v>
      </c>
      <c r="AA2348" s="211"/>
      <c r="AB2348" s="22"/>
      <c r="AC2348" s="212" t="s">
        <v>79</v>
      </c>
      <c r="AD2348" s="213"/>
      <c r="AE2348" s="214" t="s">
        <v>80</v>
      </c>
      <c r="AF2348" s="215"/>
      <c r="AG2348" s="22"/>
      <c r="AH2348" s="208" t="s">
        <v>81</v>
      </c>
      <c r="AI2348" s="209"/>
      <c r="AJ2348" s="210" t="s">
        <v>82</v>
      </c>
      <c r="AK2348" s="211"/>
      <c r="AL2348" s="22"/>
      <c r="AM2348" s="212" t="s">
        <v>83</v>
      </c>
      <c r="AN2348" s="213"/>
      <c r="AO2348" s="214" t="s">
        <v>84</v>
      </c>
      <c r="AP2348" s="215"/>
      <c r="AQ2348" s="23"/>
      <c r="AR2348" s="208" t="s">
        <v>85</v>
      </c>
      <c r="AS2348" s="209"/>
      <c r="AT2348" s="210" t="s">
        <v>86</v>
      </c>
      <c r="AU2348" s="211"/>
      <c r="AW2348" s="29" t="s">
        <v>4</v>
      </c>
      <c r="AY2348" s="136" t="s">
        <v>46</v>
      </c>
      <c r="AZ2348" s="13"/>
      <c r="BA2348" s="36"/>
      <c r="BB2348" s="36"/>
      <c r="BC2348" s="36"/>
      <c r="BD2348" s="36"/>
    </row>
    <row r="2349" spans="2:56" ht="18.600000000000001" customHeight="1" thickTop="1" thickBot="1">
      <c r="B2349" s="40">
        <v>6.72</v>
      </c>
      <c r="D2349" s="1">
        <v>1</v>
      </c>
      <c r="E2349" s="7">
        <v>0</v>
      </c>
      <c r="F2349" s="2">
        <v>0</v>
      </c>
      <c r="G2349" s="8">
        <v>0</v>
      </c>
      <c r="I2349" s="1">
        <v>1</v>
      </c>
      <c r="J2349" s="9">
        <v>0</v>
      </c>
      <c r="K2349" s="2">
        <v>0</v>
      </c>
      <c r="L2349" s="9">
        <f t="shared" ref="L2349" si="13616">IF(0=(1-$J$9*$K$9*$B2349^2),10^14,$B2349*$K$9/(1-$J$9*$K$9*$B2349^2))</f>
        <v>-0.52638683463310532</v>
      </c>
      <c r="N2349" s="1">
        <f t="shared" ref="N2349" si="13617">D2349*I2349+F2349*I2352-E2349*J2349-G2349*J2352</f>
        <v>1</v>
      </c>
      <c r="O2349" s="9">
        <f t="shared" ref="O2349" si="13618">(D2349*J2349+E2349*I2349+F2349*J2352+G2349*I2352)</f>
        <v>0</v>
      </c>
      <c r="P2349" s="2">
        <f t="shared" ref="P2349" si="13619">D2349*K2349+F2349*K2352-E2349*L2349-G2349*L2352</f>
        <v>0</v>
      </c>
      <c r="Q2349" s="8">
        <f t="shared" ref="Q2349" si="13620">(D2349*L2349+E2349*K2349+F2349*L2352+G2349*K2352)</f>
        <v>-0.52638683463310532</v>
      </c>
      <c r="S2349" s="1">
        <v>1</v>
      </c>
      <c r="T2349" s="7">
        <v>0</v>
      </c>
      <c r="U2349" s="2">
        <v>0</v>
      </c>
      <c r="V2349" s="8">
        <v>0</v>
      </c>
      <c r="X2349" s="1">
        <f t="shared" ref="X2349" si="13621">N2349*S2349+P2349*S2352-O2349*T2349-Q2349*T2352</f>
        <v>5.2776451329033041</v>
      </c>
      <c r="Y2349" s="9">
        <f t="shared" ref="Y2349" si="13622">(N2349*T2349+O2349*S2349+P2349*T2352+Q2349*S2352)</f>
        <v>0</v>
      </c>
      <c r="Z2349" s="2">
        <f t="shared" ref="Z2349" si="13623">N2349*U2349+P2349*U2352-O2349*V2349-Q2349*V2352</f>
        <v>0</v>
      </c>
      <c r="AA2349" s="8">
        <f t="shared" ref="AA2349" si="13624">(N2349*V2349+O2349*U2349+P2349*V2352+Q2349*U2352)</f>
        <v>-0.52638683463310532</v>
      </c>
      <c r="AB2349" s="22"/>
      <c r="AC2349" s="1">
        <v>1</v>
      </c>
      <c r="AD2349" s="9">
        <v>0</v>
      </c>
      <c r="AE2349" s="2">
        <v>0</v>
      </c>
      <c r="AF2349" s="9">
        <f t="shared" ref="AF2349" si="13625">$B2349*$AE$9</f>
        <v>5.4478368000000001</v>
      </c>
      <c r="AH2349" s="1">
        <f t="shared" ref="AH2349" si="13626">X2349*AC2349+Z2349*AC2352-Y2349*AD2349-AA2349*AD2352</f>
        <v>5.2776451329033041</v>
      </c>
      <c r="AI2349" s="9">
        <f t="shared" ref="AI2349" si="13627">(X2349*AD2349+Y2349*AC2349+Z2349*AD2352+AA2349*AC2352)</f>
        <v>0</v>
      </c>
      <c r="AJ2349" s="2">
        <f t="shared" ref="AJ2349" si="13628">X2349*AE2349+Z2349*AE2352-Y2349*AF2349-AA2349*AF2352</f>
        <v>0</v>
      </c>
      <c r="AK2349" s="8">
        <f t="shared" ref="AK2349" si="13629">(X2349*AF2349+Y2349*AE2349+Z2349*AF2352+AA2349*AE2352)</f>
        <v>28.225362537738405</v>
      </c>
      <c r="AM2349" s="18">
        <v>1</v>
      </c>
      <c r="AN2349" s="25">
        <v>0</v>
      </c>
      <c r="AO2349" s="14">
        <v>0</v>
      </c>
      <c r="AP2349" s="24">
        <v>0</v>
      </c>
      <c r="AR2349" s="1">
        <f t="shared" ref="AR2349" si="13630">AH2349*AM2349+AJ2349*AM2352-AI2349*AN2349-AK2349*AN2352</f>
        <v>5.2776451329033041</v>
      </c>
      <c r="AS2349" s="9">
        <f t="shared" ref="AS2349" si="13631">(AH2349*AN2349+AI2349*AM2349+AJ2349*AN2352+AK2349*AM2352)</f>
        <v>28.225362537738405</v>
      </c>
      <c r="AT2349" s="2">
        <f t="shared" ref="AT2349" si="13632">AH2349*AO2349+AJ2349*AO2352-AI2349*AP2349-AK2349*AP2352</f>
        <v>0</v>
      </c>
      <c r="AU2349" s="8">
        <f t="shared" ref="AU2349" si="13633">(AH2349*AP2349+AI2349*AO2349+AJ2349*AP2352+AK2349*AO2352)</f>
        <v>28.225362537738405</v>
      </c>
      <c r="AW2349" s="30">
        <f t="shared" ref="AW2349" si="13634">20*LOG(((1+$AN$9)/$AN$9)/((AR2349+AR2352)^2+(AS2349+AS2352)^2)^0.5)</f>
        <v>-37.844804652020855</v>
      </c>
      <c r="AY2349" s="137">
        <f t="shared" ref="AY2349" si="13635">((AR2349^2+AS2349^2)^0.5)/((AR2352^2+AS2352^2)^0.5)</f>
        <v>0.18721023971615194</v>
      </c>
      <c r="AZ2349" s="13"/>
      <c r="BA2349" s="36"/>
      <c r="BB2349" s="36"/>
      <c r="BC2349" s="36"/>
      <c r="BD2349" s="36"/>
    </row>
    <row r="2350" spans="2:56" ht="18.600000000000001" customHeight="1" thickBot="1">
      <c r="D2350" s="3"/>
      <c r="G2350" s="4"/>
      <c r="I2350" s="3"/>
      <c r="L2350" s="4"/>
      <c r="N2350" s="3"/>
      <c r="Q2350" s="4"/>
      <c r="S2350" s="3"/>
      <c r="V2350" s="4"/>
      <c r="X2350" s="3"/>
      <c r="AA2350" s="4"/>
      <c r="AC2350" s="3"/>
      <c r="AF2350" s="4"/>
      <c r="AH2350" s="3"/>
      <c r="AK2350" s="4"/>
      <c r="AM2350" s="18"/>
      <c r="AN2350" s="14"/>
      <c r="AO2350" s="14"/>
      <c r="AP2350" s="19"/>
      <c r="AR2350" s="3"/>
      <c r="AU2350" s="4"/>
      <c r="AY2350" s="138"/>
      <c r="AZ2350" s="13"/>
      <c r="BA2350" s="36"/>
      <c r="BB2350" s="36"/>
      <c r="BC2350" s="36"/>
      <c r="BD2350" s="36"/>
    </row>
    <row r="2351" spans="2:56" ht="18.600000000000001" customHeight="1" thickBot="1">
      <c r="D2351" s="216" t="s">
        <v>87</v>
      </c>
      <c r="E2351" s="217"/>
      <c r="F2351" s="218" t="s">
        <v>88</v>
      </c>
      <c r="G2351" s="219"/>
      <c r="H2351" s="207"/>
      <c r="I2351" s="216" t="s">
        <v>89</v>
      </c>
      <c r="J2351" s="217"/>
      <c r="K2351" s="218" t="s">
        <v>90</v>
      </c>
      <c r="L2351" s="219"/>
      <c r="N2351" s="208" t="s">
        <v>7</v>
      </c>
      <c r="O2351" s="209"/>
      <c r="P2351" s="210" t="s">
        <v>8</v>
      </c>
      <c r="Q2351" s="211"/>
      <c r="S2351" s="216" t="s">
        <v>91</v>
      </c>
      <c r="T2351" s="217"/>
      <c r="U2351" s="218" t="s">
        <v>92</v>
      </c>
      <c r="V2351" s="219"/>
      <c r="W2351" s="22"/>
      <c r="X2351" s="208" t="s">
        <v>93</v>
      </c>
      <c r="Y2351" s="209"/>
      <c r="Z2351" s="210" t="s">
        <v>94</v>
      </c>
      <c r="AA2351" s="211"/>
      <c r="AB2351" s="22"/>
      <c r="AC2351" s="216" t="s">
        <v>3</v>
      </c>
      <c r="AD2351" s="217"/>
      <c r="AE2351" s="218" t="s">
        <v>2</v>
      </c>
      <c r="AF2351" s="219"/>
      <c r="AG2351" s="22"/>
      <c r="AH2351" s="208" t="s">
        <v>95</v>
      </c>
      <c r="AI2351" s="209"/>
      <c r="AJ2351" s="210" t="s">
        <v>96</v>
      </c>
      <c r="AK2351" s="211"/>
      <c r="AL2351" s="22"/>
      <c r="AM2351" s="216" t="s">
        <v>97</v>
      </c>
      <c r="AN2351" s="217"/>
      <c r="AO2351" s="218" t="s">
        <v>98</v>
      </c>
      <c r="AP2351" s="219"/>
      <c r="AR2351" s="208" t="s">
        <v>99</v>
      </c>
      <c r="AS2351" s="209"/>
      <c r="AT2351" s="210" t="s">
        <v>100</v>
      </c>
      <c r="AU2351" s="211"/>
      <c r="AW2351" s="48" t="s">
        <v>10</v>
      </c>
      <c r="AY2351" s="139" t="s">
        <v>47</v>
      </c>
      <c r="AZ2351" s="13"/>
      <c r="BA2351" s="36"/>
      <c r="BB2351" s="36"/>
      <c r="BC2351" s="36"/>
      <c r="BD2351" s="36"/>
    </row>
    <row r="2352" spans="2:56" ht="18.600000000000001" customHeight="1" thickTop="1" thickBot="1">
      <c r="D2352" s="1">
        <v>0</v>
      </c>
      <c r="E2352" s="8">
        <f t="shared" ref="E2352" si="13636">$E$9*$B2349</f>
        <v>3.8082912000000002</v>
      </c>
      <c r="F2352" s="2">
        <v>1</v>
      </c>
      <c r="G2352" s="8">
        <v>0</v>
      </c>
      <c r="I2352" s="1">
        <v>0</v>
      </c>
      <c r="J2352" s="9">
        <v>0</v>
      </c>
      <c r="K2352" s="2">
        <v>1</v>
      </c>
      <c r="L2352" s="8">
        <v>0</v>
      </c>
      <c r="N2352" s="1">
        <f t="shared" ref="N2352" si="13637">D2352*I2349+F2352*I2352-E2352*J2349-G2352*J2352</f>
        <v>0</v>
      </c>
      <c r="O2352" s="9">
        <f t="shared" ref="O2352" si="13638">(D2352*J2349+E2352*I2349+F2352*J2352+G2352*I2352)</f>
        <v>3.8082912000000002</v>
      </c>
      <c r="P2352" s="2">
        <f t="shared" ref="P2352" si="13639">D2352*K2349+F2352*K2352-E2352*L2349-G2352*L2352</f>
        <v>3.0046343501291104</v>
      </c>
      <c r="Q2352" s="8">
        <f t="shared" ref="Q2352" si="13640">(D2352*L2349+E2352*K2349+F2352*L2352+G2352*K2352)</f>
        <v>0</v>
      </c>
      <c r="S2352" s="1">
        <v>0</v>
      </c>
      <c r="T2352" s="8">
        <f t="shared" ref="T2352" si="13641">$T$9*$B2349</f>
        <v>8.1264287999999993</v>
      </c>
      <c r="U2352" s="2">
        <v>1</v>
      </c>
      <c r="V2352" s="8">
        <v>0</v>
      </c>
      <c r="X2352" s="1">
        <f t="shared" ref="X2352" si="13642">N2352*S2349+P2352*S2352-O2352*T2349-Q2352*T2352</f>
        <v>0</v>
      </c>
      <c r="Y2352" s="9">
        <f t="shared" ref="Y2352" si="13643">(N2352*T2349+O2352*S2349+P2352*T2352+Q2352*S2352)</f>
        <v>28.225238316358485</v>
      </c>
      <c r="Z2352" s="2">
        <f t="shared" ref="Z2352" si="13644">N2352*U2349+P2352*U2352-O2352*V2349-Q2352*V2352</f>
        <v>3.0046343501291104</v>
      </c>
      <c r="AA2352" s="8">
        <f t="shared" ref="AA2352" si="13645">(N2352*V2349+O2352*U2349+P2352*V2352+Q2352*U2352)</f>
        <v>0</v>
      </c>
      <c r="AB2352" s="22"/>
      <c r="AC2352" s="1">
        <v>0</v>
      </c>
      <c r="AD2352" s="9">
        <v>0</v>
      </c>
      <c r="AE2352" s="2">
        <v>1</v>
      </c>
      <c r="AF2352" s="8">
        <v>0</v>
      </c>
      <c r="AH2352" s="1">
        <f t="shared" ref="AH2352" si="13646">X2352*AC2349+Z2352*AC2352-Y2352*AD2349-AA2352*AD2352</f>
        <v>0</v>
      </c>
      <c r="AI2352" s="9">
        <f t="shared" ref="AI2352" si="13647">(X2352*AD2349+Y2352*AC2349+Z2352*AD2352+AA2352*AC2352)</f>
        <v>28.225238316358485</v>
      </c>
      <c r="AJ2352" s="2">
        <f t="shared" ref="AJ2352" si="13648">X2352*AE2349+Z2352*AE2352-Y2352*AF2349-AA2352*AF2352</f>
        <v>-150.76185763849867</v>
      </c>
      <c r="AK2352" s="8">
        <f t="shared" ref="AK2352" si="13649">(X2352*AF2349+Y2352*AE2349+Z2352*AF2352+AA2352*AE2352)</f>
        <v>0</v>
      </c>
      <c r="AM2352" s="20">
        <f t="shared" ref="AM2352" si="13650">1/$AN$9</f>
        <v>1</v>
      </c>
      <c r="AN2352" s="27">
        <v>0</v>
      </c>
      <c r="AO2352" s="21">
        <v>1</v>
      </c>
      <c r="AP2352" s="26">
        <v>0</v>
      </c>
      <c r="AR2352" s="1">
        <f t="shared" ref="AR2352" si="13651">AH2352*AM2349+AJ2352*AM2352-AI2352*AN2349-AK2352*AN2352</f>
        <v>-150.76185763849867</v>
      </c>
      <c r="AS2352" s="9">
        <f t="shared" ref="AS2352" si="13652">(AH2352*AN2349+AI2352*AM2349+AJ2352*AN2352+AK2352*AM2352)</f>
        <v>28.225238316358485</v>
      </c>
      <c r="AT2352" s="2">
        <f t="shared" ref="AT2352" si="13653">AH2352*AO2349+AJ2352*AO2352-AI2352*AP2349-AK2352*AP2352</f>
        <v>-150.76185763849867</v>
      </c>
      <c r="AU2352" s="8">
        <f t="shared" ref="AU2352" si="13654">(AH2352*AP2349+AI2352*AO2349+AJ2352*AP2352+AK2352*AO2352)</f>
        <v>0</v>
      </c>
      <c r="AW2352" s="49">
        <f t="shared" ref="AW2352" si="13655">(180/PI())*ATAN(-1*(AS2349/AR2349))</f>
        <v>-79.408998264168162</v>
      </c>
      <c r="AY2352" s="140">
        <f t="shared" ref="AY2352" si="13656">20*LOG(((1-(10^(AW2349/20)^2)*(1-((1-AY2349)/(1+AY2349))^2))^0.5))</f>
        <v>-3.7901562999241649E-4</v>
      </c>
      <c r="AZ2352" s="13"/>
      <c r="BA2352" s="36"/>
      <c r="BB2352" s="36"/>
      <c r="BC2352" s="36"/>
      <c r="BD2352" s="36"/>
    </row>
    <row r="2353" spans="2:56" ht="18.600000000000001" customHeight="1">
      <c r="AY2353" s="37"/>
    </row>
    <row r="2354" spans="2:56" ht="18.600000000000001" customHeight="1" thickBot="1">
      <c r="D2354" s="22" t="s">
        <v>60</v>
      </c>
      <c r="E2354" s="22"/>
      <c r="F2354" s="22"/>
      <c r="G2354" s="22"/>
      <c r="H2354" s="22"/>
      <c r="I2354" s="22" t="s">
        <v>61</v>
      </c>
      <c r="J2354" s="22"/>
      <c r="K2354" s="22"/>
      <c r="L2354" s="22"/>
      <c r="M2354" s="23"/>
      <c r="N2354" s="23"/>
      <c r="O2354" s="28" t="s">
        <v>62</v>
      </c>
      <c r="P2354" s="23"/>
      <c r="Q2354" s="23"/>
      <c r="R2354" s="23"/>
      <c r="S2354" s="22"/>
      <c r="T2354" s="22" t="s">
        <v>63</v>
      </c>
      <c r="U2354" s="23"/>
      <c r="V2354" s="23"/>
      <c r="W2354" s="23"/>
      <c r="X2354" s="23"/>
      <c r="Y2354" s="28" t="s">
        <v>64</v>
      </c>
      <c r="Z2354" s="23"/>
      <c r="AA2354" s="23"/>
      <c r="AB2354" s="23"/>
      <c r="AC2354" s="28" t="s">
        <v>65</v>
      </c>
      <c r="AD2354" s="22"/>
      <c r="AE2354" s="22"/>
      <c r="AF2354" s="22"/>
      <c r="AG2354" s="22"/>
      <c r="AH2354" s="23"/>
      <c r="AI2354" s="28" t="s">
        <v>66</v>
      </c>
      <c r="AJ2354" s="23"/>
      <c r="AK2354" s="23"/>
      <c r="AL2354" s="22"/>
      <c r="AM2354" s="28" t="s">
        <v>67</v>
      </c>
      <c r="AN2354" s="22"/>
      <c r="AO2354" s="23"/>
      <c r="AP2354" s="23"/>
      <c r="AQ2354" s="23"/>
      <c r="AR2354" s="23"/>
      <c r="AS2354" s="28" t="s">
        <v>68</v>
      </c>
      <c r="AT2354" s="23"/>
      <c r="AU2354" s="23"/>
    </row>
    <row r="2355" spans="2:56" ht="18.600000000000001" customHeight="1" thickBot="1">
      <c r="B2355" s="11"/>
      <c r="D2355" s="212" t="s">
        <v>69</v>
      </c>
      <c r="E2355" s="213"/>
      <c r="F2355" s="214" t="s">
        <v>70</v>
      </c>
      <c r="G2355" s="215"/>
      <c r="H2355" s="207"/>
      <c r="I2355" s="212" t="s">
        <v>71</v>
      </c>
      <c r="J2355" s="213"/>
      <c r="K2355" s="214" t="s">
        <v>72</v>
      </c>
      <c r="L2355" s="215"/>
      <c r="M2355" s="23"/>
      <c r="N2355" s="208" t="s">
        <v>73</v>
      </c>
      <c r="O2355" s="209"/>
      <c r="P2355" s="210" t="s">
        <v>74</v>
      </c>
      <c r="Q2355" s="211"/>
      <c r="R2355" s="23"/>
      <c r="S2355" s="212" t="s">
        <v>75</v>
      </c>
      <c r="T2355" s="213"/>
      <c r="U2355" s="214" t="s">
        <v>76</v>
      </c>
      <c r="V2355" s="215"/>
      <c r="W2355" s="22"/>
      <c r="X2355" s="208" t="s">
        <v>77</v>
      </c>
      <c r="Y2355" s="209"/>
      <c r="Z2355" s="210" t="s">
        <v>78</v>
      </c>
      <c r="AA2355" s="211"/>
      <c r="AB2355" s="22"/>
      <c r="AC2355" s="212" t="s">
        <v>79</v>
      </c>
      <c r="AD2355" s="213"/>
      <c r="AE2355" s="214" t="s">
        <v>80</v>
      </c>
      <c r="AF2355" s="215"/>
      <c r="AG2355" s="22"/>
      <c r="AH2355" s="208" t="s">
        <v>81</v>
      </c>
      <c r="AI2355" s="209"/>
      <c r="AJ2355" s="210" t="s">
        <v>82</v>
      </c>
      <c r="AK2355" s="211"/>
      <c r="AL2355" s="22"/>
      <c r="AM2355" s="212" t="s">
        <v>83</v>
      </c>
      <c r="AN2355" s="213"/>
      <c r="AO2355" s="214" t="s">
        <v>84</v>
      </c>
      <c r="AP2355" s="215"/>
      <c r="AQ2355" s="23"/>
      <c r="AR2355" s="208" t="s">
        <v>85</v>
      </c>
      <c r="AS2355" s="209"/>
      <c r="AT2355" s="210" t="s">
        <v>86</v>
      </c>
      <c r="AU2355" s="211"/>
      <c r="AW2355" s="29" t="s">
        <v>4</v>
      </c>
      <c r="AY2355" s="136" t="s">
        <v>46</v>
      </c>
      <c r="AZ2355" s="13"/>
      <c r="BA2355" s="36"/>
      <c r="BB2355" s="36"/>
      <c r="BC2355" s="36"/>
      <c r="BD2355" s="36"/>
    </row>
    <row r="2356" spans="2:56" ht="18.600000000000001" customHeight="1" thickTop="1" thickBot="1">
      <c r="B2356" s="40">
        <v>6.74</v>
      </c>
      <c r="D2356" s="1">
        <v>1</v>
      </c>
      <c r="E2356" s="7">
        <v>0</v>
      </c>
      <c r="F2356" s="2">
        <v>0</v>
      </c>
      <c r="G2356" s="8">
        <v>0</v>
      </c>
      <c r="I2356" s="1">
        <v>1</v>
      </c>
      <c r="J2356" s="9">
        <v>0</v>
      </c>
      <c r="K2356" s="2">
        <v>0</v>
      </c>
      <c r="L2356" s="9">
        <f t="shared" ref="L2356" si="13657">IF(0=(1-$J$9*$K$9*$B2356^2),10^14,$B2356*$K$9/(1-$J$9*$K$9*$B2356^2))</f>
        <v>-0.5245726066876556</v>
      </c>
      <c r="N2356" s="1">
        <f t="shared" ref="N2356" si="13658">D2356*I2356+F2356*I2359-E2356*J2356-G2356*J2359</f>
        <v>1</v>
      </c>
      <c r="O2356" s="9">
        <f t="shared" ref="O2356" si="13659">(D2356*J2356+E2356*I2356+F2356*J2359+G2356*I2359)</f>
        <v>0</v>
      </c>
      <c r="P2356" s="2">
        <f t="shared" ref="P2356" si="13660">D2356*K2356+F2356*K2359-E2356*L2356-G2356*L2359</f>
        <v>0</v>
      </c>
      <c r="Q2356" s="8">
        <f t="shared" ref="Q2356" si="13661">(D2356*L2356+E2356*K2356+F2356*L2359+G2356*K2359)</f>
        <v>-0.5245726066876556</v>
      </c>
      <c r="S2356" s="1">
        <v>1</v>
      </c>
      <c r="T2356" s="7">
        <v>0</v>
      </c>
      <c r="U2356" s="2">
        <v>0</v>
      </c>
      <c r="V2356" s="8">
        <v>0</v>
      </c>
      <c r="X2356" s="1">
        <f t="shared" ref="X2356" si="13662">N2356*S2356+P2356*S2359-O2356*T2356-Q2356*T2359</f>
        <v>5.2755891468284641</v>
      </c>
      <c r="Y2356" s="9">
        <f t="shared" ref="Y2356" si="13663">(N2356*T2356+O2356*S2356+P2356*T2359+Q2356*S2359)</f>
        <v>0</v>
      </c>
      <c r="Z2356" s="2">
        <f t="shared" ref="Z2356" si="13664">N2356*U2356+P2356*U2359-O2356*V2356-Q2356*V2359</f>
        <v>0</v>
      </c>
      <c r="AA2356" s="8">
        <f t="shared" ref="AA2356" si="13665">(N2356*V2356+O2356*U2356+P2356*V2359+Q2356*U2359)</f>
        <v>-0.5245726066876556</v>
      </c>
      <c r="AB2356" s="22"/>
      <c r="AC2356" s="1">
        <v>1</v>
      </c>
      <c r="AD2356" s="9">
        <v>0</v>
      </c>
      <c r="AE2356" s="2">
        <v>0</v>
      </c>
      <c r="AF2356" s="9">
        <f t="shared" ref="AF2356" si="13666">$B2356*$AE$9</f>
        <v>5.4640506000000002</v>
      </c>
      <c r="AH2356" s="1">
        <f t="shared" ref="AH2356" si="13667">X2356*AC2356+Z2356*AC2359-Y2356*AD2356-AA2356*AD2359</f>
        <v>5.2755891468284641</v>
      </c>
      <c r="AI2356" s="9">
        <f t="shared" ref="AI2356" si="13668">(X2356*AD2356+Y2356*AC2356+Z2356*AD2359+AA2356*AC2359)</f>
        <v>0</v>
      </c>
      <c r="AJ2356" s="2">
        <f t="shared" ref="AJ2356" si="13669">X2356*AE2356+Z2356*AE2359-Y2356*AF2356-AA2356*AF2359</f>
        <v>0</v>
      </c>
      <c r="AK2356" s="8">
        <f t="shared" ref="AK2356" si="13670">(X2356*AF2356+Y2356*AE2356+Z2356*AF2359+AA2356*AE2359)</f>
        <v>28.301513436393904</v>
      </c>
      <c r="AM2356" s="18">
        <v>1</v>
      </c>
      <c r="AN2356" s="25">
        <v>0</v>
      </c>
      <c r="AO2356" s="14">
        <v>0</v>
      </c>
      <c r="AP2356" s="24">
        <v>0</v>
      </c>
      <c r="AR2356" s="1">
        <f t="shared" ref="AR2356" si="13671">AH2356*AM2356+AJ2356*AM2359-AI2356*AN2356-AK2356*AN2359</f>
        <v>5.2755891468284641</v>
      </c>
      <c r="AS2356" s="9">
        <f t="shared" ref="AS2356" si="13672">(AH2356*AN2356+AI2356*AM2356+AJ2356*AN2359+AK2356*AM2359)</f>
        <v>28.301513436393904</v>
      </c>
      <c r="AT2356" s="2">
        <f t="shared" ref="AT2356" si="13673">AH2356*AO2356+AJ2356*AO2359-AI2356*AP2356-AK2356*AP2359</f>
        <v>0</v>
      </c>
      <c r="AU2356" s="8">
        <f t="shared" ref="AU2356" si="13674">(AH2356*AP2356+AI2356*AO2356+AJ2356*AP2359+AK2356*AO2359)</f>
        <v>28.301513436393904</v>
      </c>
      <c r="AW2356" s="30">
        <f t="shared" ref="AW2356" si="13675">20*LOG(((1+$AN$9)/$AN$9)/((AR2356+AR2359)^2+(AS2356+AS2359)^2)^0.5)</f>
        <v>-37.893236456303121</v>
      </c>
      <c r="AY2356" s="137">
        <f t="shared" ref="AY2356" si="13676">((AR2356^2+AS2356^2)^0.5)/((AR2359^2+AS2359^2)^0.5)</f>
        <v>0.18663260749390972</v>
      </c>
      <c r="AZ2356" s="13"/>
      <c r="BA2356" s="36"/>
      <c r="BB2356" s="36"/>
      <c r="BC2356" s="36"/>
      <c r="BD2356" s="36"/>
    </row>
    <row r="2357" spans="2:56" ht="18.600000000000001" customHeight="1" thickBot="1">
      <c r="D2357" s="3"/>
      <c r="G2357" s="4"/>
      <c r="I2357" s="3"/>
      <c r="L2357" s="4"/>
      <c r="N2357" s="3"/>
      <c r="Q2357" s="4"/>
      <c r="S2357" s="3"/>
      <c r="V2357" s="4"/>
      <c r="X2357" s="3"/>
      <c r="AA2357" s="4"/>
      <c r="AC2357" s="3"/>
      <c r="AF2357" s="4"/>
      <c r="AH2357" s="3"/>
      <c r="AK2357" s="4"/>
      <c r="AM2357" s="18"/>
      <c r="AN2357" s="14"/>
      <c r="AO2357" s="14"/>
      <c r="AP2357" s="19"/>
      <c r="AR2357" s="3"/>
      <c r="AU2357" s="4"/>
      <c r="AY2357" s="138"/>
      <c r="AZ2357" s="13"/>
      <c r="BA2357" s="36"/>
      <c r="BB2357" s="36"/>
      <c r="BC2357" s="36"/>
      <c r="BD2357" s="36"/>
    </row>
    <row r="2358" spans="2:56" ht="18.600000000000001" customHeight="1" thickBot="1">
      <c r="D2358" s="216" t="s">
        <v>87</v>
      </c>
      <c r="E2358" s="217"/>
      <c r="F2358" s="218" t="s">
        <v>88</v>
      </c>
      <c r="G2358" s="219"/>
      <c r="H2358" s="207"/>
      <c r="I2358" s="216" t="s">
        <v>89</v>
      </c>
      <c r="J2358" s="217"/>
      <c r="K2358" s="218" t="s">
        <v>90</v>
      </c>
      <c r="L2358" s="219"/>
      <c r="N2358" s="208" t="s">
        <v>7</v>
      </c>
      <c r="O2358" s="209"/>
      <c r="P2358" s="210" t="s">
        <v>8</v>
      </c>
      <c r="Q2358" s="211"/>
      <c r="S2358" s="216" t="s">
        <v>91</v>
      </c>
      <c r="T2358" s="217"/>
      <c r="U2358" s="218" t="s">
        <v>92</v>
      </c>
      <c r="V2358" s="219"/>
      <c r="W2358" s="22"/>
      <c r="X2358" s="208" t="s">
        <v>93</v>
      </c>
      <c r="Y2358" s="209"/>
      <c r="Z2358" s="210" t="s">
        <v>94</v>
      </c>
      <c r="AA2358" s="211"/>
      <c r="AB2358" s="22"/>
      <c r="AC2358" s="216" t="s">
        <v>3</v>
      </c>
      <c r="AD2358" s="217"/>
      <c r="AE2358" s="218" t="s">
        <v>2</v>
      </c>
      <c r="AF2358" s="219"/>
      <c r="AG2358" s="22"/>
      <c r="AH2358" s="208" t="s">
        <v>95</v>
      </c>
      <c r="AI2358" s="209"/>
      <c r="AJ2358" s="210" t="s">
        <v>96</v>
      </c>
      <c r="AK2358" s="211"/>
      <c r="AL2358" s="22"/>
      <c r="AM2358" s="216" t="s">
        <v>97</v>
      </c>
      <c r="AN2358" s="217"/>
      <c r="AO2358" s="218" t="s">
        <v>98</v>
      </c>
      <c r="AP2358" s="219"/>
      <c r="AR2358" s="208" t="s">
        <v>99</v>
      </c>
      <c r="AS2358" s="209"/>
      <c r="AT2358" s="210" t="s">
        <v>100</v>
      </c>
      <c r="AU2358" s="211"/>
      <c r="AW2358" s="48" t="s">
        <v>10</v>
      </c>
      <c r="AY2358" s="139" t="s">
        <v>47</v>
      </c>
      <c r="AZ2358" s="13"/>
      <c r="BA2358" s="36"/>
      <c r="BB2358" s="36"/>
      <c r="BC2358" s="36"/>
      <c r="BD2358" s="36"/>
    </row>
    <row r="2359" spans="2:56" ht="18.600000000000001" customHeight="1" thickTop="1" thickBot="1">
      <c r="D2359" s="1">
        <v>0</v>
      </c>
      <c r="E2359" s="8">
        <f t="shared" ref="E2359" si="13677">$E$9*$B2356</f>
        <v>3.8196254000000005</v>
      </c>
      <c r="F2359" s="2">
        <v>1</v>
      </c>
      <c r="G2359" s="8">
        <v>0</v>
      </c>
      <c r="I2359" s="1">
        <v>0</v>
      </c>
      <c r="J2359" s="9">
        <v>0</v>
      </c>
      <c r="K2359" s="2">
        <v>1</v>
      </c>
      <c r="L2359" s="8">
        <v>0</v>
      </c>
      <c r="N2359" s="1">
        <f t="shared" ref="N2359" si="13678">D2359*I2356+F2359*I2359-E2359*J2356-G2359*J2359</f>
        <v>0</v>
      </c>
      <c r="O2359" s="9">
        <f t="shared" ref="O2359" si="13679">(D2359*J2356+E2359*I2356+F2359*J2359+G2359*I2359)</f>
        <v>3.8196254000000005</v>
      </c>
      <c r="P2359" s="2">
        <f t="shared" ref="P2359" si="13680">D2359*K2356+F2359*K2359-E2359*L2356-G2359*L2359</f>
        <v>3.0036708526483795</v>
      </c>
      <c r="Q2359" s="8">
        <f t="shared" ref="Q2359" si="13681">(D2359*L2356+E2359*K2356+F2359*L2359+G2359*K2359)</f>
        <v>0</v>
      </c>
      <c r="S2359" s="1">
        <v>0</v>
      </c>
      <c r="T2359" s="8">
        <f t="shared" ref="T2359" si="13682">$T$9*$B2356</f>
        <v>8.1506146000000008</v>
      </c>
      <c r="U2359" s="2">
        <v>1</v>
      </c>
      <c r="V2359" s="8">
        <v>0</v>
      </c>
      <c r="X2359" s="1">
        <f t="shared" ref="X2359" si="13683">N2359*S2356+P2359*S2359-O2359*T2356-Q2359*T2359</f>
        <v>0</v>
      </c>
      <c r="Y2359" s="9">
        <f t="shared" ref="Y2359" si="13684">(N2359*T2356+O2359*S2356+P2359*T2359+Q2359*S2359)</f>
        <v>28.301388905190333</v>
      </c>
      <c r="Z2359" s="2">
        <f t="shared" ref="Z2359" si="13685">N2359*U2356+P2359*U2359-O2359*V2356-Q2359*V2359</f>
        <v>3.0036708526483795</v>
      </c>
      <c r="AA2359" s="8">
        <f t="shared" ref="AA2359" si="13686">(N2359*V2356+O2359*U2356+P2359*V2359+Q2359*U2359)</f>
        <v>0</v>
      </c>
      <c r="AB2359" s="22"/>
      <c r="AC2359" s="1">
        <v>0</v>
      </c>
      <c r="AD2359" s="9">
        <v>0</v>
      </c>
      <c r="AE2359" s="2">
        <v>1</v>
      </c>
      <c r="AF2359" s="8">
        <v>0</v>
      </c>
      <c r="AH2359" s="1">
        <f t="shared" ref="AH2359" si="13687">X2359*AC2356+Z2359*AC2359-Y2359*AD2356-AA2359*AD2359</f>
        <v>0</v>
      </c>
      <c r="AI2359" s="9">
        <f t="shared" ref="AI2359" si="13688">(X2359*AD2356+Y2359*AC2356+Z2359*AD2359+AA2359*AC2359)</f>
        <v>28.301388905190333</v>
      </c>
      <c r="AJ2359" s="2">
        <f t="shared" ref="AJ2359" si="13689">X2359*AE2356+Z2359*AE2359-Y2359*AF2356-AA2359*AF2359</f>
        <v>-151.6365501755902</v>
      </c>
      <c r="AK2359" s="8">
        <f t="shared" ref="AK2359" si="13690">(X2359*AF2356+Y2359*AE2356+Z2359*AF2359+AA2359*AE2359)</f>
        <v>0</v>
      </c>
      <c r="AM2359" s="20">
        <f t="shared" ref="AM2359" si="13691">1/$AN$9</f>
        <v>1</v>
      </c>
      <c r="AN2359" s="27">
        <v>0</v>
      </c>
      <c r="AO2359" s="21">
        <v>1</v>
      </c>
      <c r="AP2359" s="26">
        <v>0</v>
      </c>
      <c r="AR2359" s="1">
        <f t="shared" ref="AR2359" si="13692">AH2359*AM2356+AJ2359*AM2359-AI2359*AN2356-AK2359*AN2359</f>
        <v>-151.6365501755902</v>
      </c>
      <c r="AS2359" s="9">
        <f t="shared" ref="AS2359" si="13693">(AH2359*AN2356+AI2359*AM2356+AJ2359*AN2359+AK2359*AM2359)</f>
        <v>28.301388905190333</v>
      </c>
      <c r="AT2359" s="2">
        <f t="shared" ref="AT2359" si="13694">AH2359*AO2356+AJ2359*AO2359-AI2359*AP2356-AK2359*AP2359</f>
        <v>-151.6365501755902</v>
      </c>
      <c r="AU2359" s="8">
        <f t="shared" ref="AU2359" si="13695">(AH2359*AP2356+AI2359*AO2356+AJ2359*AP2359+AK2359*AO2359)</f>
        <v>0</v>
      </c>
      <c r="AW2359" s="49">
        <f t="shared" ref="AW2359" si="13696">(180/PI())*ATAN(-1*(AS2356/AR2356))</f>
        <v>-79.440875760355496</v>
      </c>
      <c r="AY2359" s="140">
        <f t="shared" ref="AY2359" si="13697">20*LOG(((1-(10^(AW2356/20)^2)*(1-((1-AY2356)/(1+AY2356))^2))^0.5))</f>
        <v>-3.7401956888406058E-4</v>
      </c>
      <c r="AZ2359" s="13"/>
      <c r="BA2359" s="36"/>
      <c r="BB2359" s="36"/>
      <c r="BC2359" s="36"/>
      <c r="BD2359" s="36"/>
    </row>
    <row r="2360" spans="2:56" ht="18.600000000000001" customHeight="1">
      <c r="AY2360" s="37"/>
    </row>
    <row r="2361" spans="2:56" ht="18.600000000000001" customHeight="1" thickBot="1">
      <c r="D2361" s="22" t="s">
        <v>60</v>
      </c>
      <c r="E2361" s="22"/>
      <c r="F2361" s="22"/>
      <c r="G2361" s="22"/>
      <c r="H2361" s="22"/>
      <c r="I2361" s="22" t="s">
        <v>61</v>
      </c>
      <c r="J2361" s="22"/>
      <c r="K2361" s="22"/>
      <c r="L2361" s="22"/>
      <c r="M2361" s="23"/>
      <c r="N2361" s="23"/>
      <c r="O2361" s="28" t="s">
        <v>62</v>
      </c>
      <c r="P2361" s="23"/>
      <c r="Q2361" s="23"/>
      <c r="R2361" s="23"/>
      <c r="S2361" s="22"/>
      <c r="T2361" s="22" t="s">
        <v>63</v>
      </c>
      <c r="U2361" s="23"/>
      <c r="V2361" s="23"/>
      <c r="W2361" s="23"/>
      <c r="X2361" s="23"/>
      <c r="Y2361" s="28" t="s">
        <v>64</v>
      </c>
      <c r="Z2361" s="23"/>
      <c r="AA2361" s="23"/>
      <c r="AB2361" s="23"/>
      <c r="AC2361" s="28" t="s">
        <v>65</v>
      </c>
      <c r="AD2361" s="22"/>
      <c r="AE2361" s="22"/>
      <c r="AF2361" s="22"/>
      <c r="AG2361" s="22"/>
      <c r="AH2361" s="23"/>
      <c r="AI2361" s="28" t="s">
        <v>66</v>
      </c>
      <c r="AJ2361" s="23"/>
      <c r="AK2361" s="23"/>
      <c r="AL2361" s="22"/>
      <c r="AM2361" s="28" t="s">
        <v>67</v>
      </c>
      <c r="AN2361" s="22"/>
      <c r="AO2361" s="23"/>
      <c r="AP2361" s="23"/>
      <c r="AQ2361" s="23"/>
      <c r="AR2361" s="23"/>
      <c r="AS2361" s="28" t="s">
        <v>68</v>
      </c>
      <c r="AT2361" s="23"/>
      <c r="AU2361" s="23"/>
    </row>
    <row r="2362" spans="2:56" ht="18.600000000000001" customHeight="1" thickBot="1">
      <c r="B2362" s="11"/>
      <c r="D2362" s="212" t="s">
        <v>69</v>
      </c>
      <c r="E2362" s="213"/>
      <c r="F2362" s="214" t="s">
        <v>70</v>
      </c>
      <c r="G2362" s="215"/>
      <c r="H2362" s="207"/>
      <c r="I2362" s="212" t="s">
        <v>71</v>
      </c>
      <c r="J2362" s="213"/>
      <c r="K2362" s="214" t="s">
        <v>72</v>
      </c>
      <c r="L2362" s="215"/>
      <c r="M2362" s="23"/>
      <c r="N2362" s="208" t="s">
        <v>73</v>
      </c>
      <c r="O2362" s="209"/>
      <c r="P2362" s="210" t="s">
        <v>74</v>
      </c>
      <c r="Q2362" s="211"/>
      <c r="R2362" s="23"/>
      <c r="S2362" s="212" t="s">
        <v>75</v>
      </c>
      <c r="T2362" s="213"/>
      <c r="U2362" s="214" t="s">
        <v>76</v>
      </c>
      <c r="V2362" s="215"/>
      <c r="W2362" s="22"/>
      <c r="X2362" s="208" t="s">
        <v>77</v>
      </c>
      <c r="Y2362" s="209"/>
      <c r="Z2362" s="210" t="s">
        <v>78</v>
      </c>
      <c r="AA2362" s="211"/>
      <c r="AB2362" s="22"/>
      <c r="AC2362" s="212" t="s">
        <v>79</v>
      </c>
      <c r="AD2362" s="213"/>
      <c r="AE2362" s="214" t="s">
        <v>80</v>
      </c>
      <c r="AF2362" s="215"/>
      <c r="AG2362" s="22"/>
      <c r="AH2362" s="208" t="s">
        <v>81</v>
      </c>
      <c r="AI2362" s="209"/>
      <c r="AJ2362" s="210" t="s">
        <v>82</v>
      </c>
      <c r="AK2362" s="211"/>
      <c r="AL2362" s="22"/>
      <c r="AM2362" s="212" t="s">
        <v>83</v>
      </c>
      <c r="AN2362" s="213"/>
      <c r="AO2362" s="214" t="s">
        <v>84</v>
      </c>
      <c r="AP2362" s="215"/>
      <c r="AQ2362" s="23"/>
      <c r="AR2362" s="208" t="s">
        <v>85</v>
      </c>
      <c r="AS2362" s="209"/>
      <c r="AT2362" s="210" t="s">
        <v>86</v>
      </c>
      <c r="AU2362" s="211"/>
      <c r="AW2362" s="29" t="s">
        <v>4</v>
      </c>
      <c r="AY2362" s="136" t="s">
        <v>46</v>
      </c>
      <c r="AZ2362" s="13"/>
      <c r="BA2362" s="36"/>
      <c r="BB2362" s="36"/>
      <c r="BC2362" s="36"/>
      <c r="BD2362" s="36"/>
    </row>
    <row r="2363" spans="2:56" ht="18.600000000000001" customHeight="1" thickTop="1" thickBot="1">
      <c r="B2363" s="40">
        <v>6.76</v>
      </c>
      <c r="D2363" s="1">
        <v>1</v>
      </c>
      <c r="E2363" s="7">
        <v>0</v>
      </c>
      <c r="F2363" s="2">
        <v>0</v>
      </c>
      <c r="G2363" s="8">
        <v>0</v>
      </c>
      <c r="I2363" s="1">
        <v>1</v>
      </c>
      <c r="J2363" s="9">
        <v>0</v>
      </c>
      <c r="K2363" s="2">
        <v>0</v>
      </c>
      <c r="L2363" s="9">
        <f t="shared" ref="L2363" si="13698">IF(0=(1-$J$9*$K$9*$B2363^2),10^14,$B2363*$K$9/(1-$J$9*$K$9*$B2363^2))</f>
        <v>-0.52277158123347833</v>
      </c>
      <c r="N2363" s="1">
        <f t="shared" ref="N2363" si="13699">D2363*I2363+F2363*I2366-E2363*J2363-G2363*J2366</f>
        <v>1</v>
      </c>
      <c r="O2363" s="9">
        <f t="shared" ref="O2363" si="13700">(D2363*J2363+E2363*I2363+F2363*J2366+G2363*I2366)</f>
        <v>0</v>
      </c>
      <c r="P2363" s="2">
        <f t="shared" ref="P2363" si="13701">D2363*K2363+F2363*K2366-E2363*L2363-G2363*L2366</f>
        <v>0</v>
      </c>
      <c r="Q2363" s="8">
        <f t="shared" ref="Q2363" si="13702">(D2363*L2363+E2363*K2363+F2363*L2366+G2363*K2366)</f>
        <v>-0.52277158123347833</v>
      </c>
      <c r="S2363" s="1">
        <v>1</v>
      </c>
      <c r="T2363" s="7">
        <v>0</v>
      </c>
      <c r="U2363" s="2">
        <v>0</v>
      </c>
      <c r="V2363" s="8">
        <v>0</v>
      </c>
      <c r="X2363" s="1">
        <f t="shared" ref="X2363" si="13703">N2363*S2363+P2363*S2366-O2363*T2363-Q2363*T2366</f>
        <v>5.2735533313760703</v>
      </c>
      <c r="Y2363" s="9">
        <f t="shared" ref="Y2363" si="13704">(N2363*T2363+O2363*S2363+P2363*T2366+Q2363*S2366)</f>
        <v>0</v>
      </c>
      <c r="Z2363" s="2">
        <f t="shared" ref="Z2363" si="13705">N2363*U2363+P2363*U2366-O2363*V2363-Q2363*V2366</f>
        <v>0</v>
      </c>
      <c r="AA2363" s="8">
        <f t="shared" ref="AA2363" si="13706">(N2363*V2363+O2363*U2363+P2363*V2366+Q2363*U2366)</f>
        <v>-0.52277158123347833</v>
      </c>
      <c r="AB2363" s="22"/>
      <c r="AC2363" s="1">
        <v>1</v>
      </c>
      <c r="AD2363" s="9">
        <v>0</v>
      </c>
      <c r="AE2363" s="2">
        <v>0</v>
      </c>
      <c r="AF2363" s="9">
        <f t="shared" ref="AF2363" si="13707">$B2363*$AE$9</f>
        <v>5.4802644000000003</v>
      </c>
      <c r="AH2363" s="1">
        <f t="shared" ref="AH2363" si="13708">X2363*AC2363+Z2363*AC2366-Y2363*AD2363-AA2363*AD2366</f>
        <v>5.2735533313760703</v>
      </c>
      <c r="AI2363" s="9">
        <f t="shared" ref="AI2363" si="13709">(X2363*AD2363+Y2363*AC2363+Z2363*AD2366+AA2363*AC2366)</f>
        <v>0</v>
      </c>
      <c r="AJ2363" s="2">
        <f t="shared" ref="AJ2363" si="13710">X2363*AE2363+Z2363*AE2366-Y2363*AF2363-AA2363*AF2366</f>
        <v>0</v>
      </c>
      <c r="AK2363" s="8">
        <f t="shared" ref="AK2363" si="13711">(X2363*AF2363+Y2363*AE2363+Z2363*AF2366+AA2363*AE2366)</f>
        <v>28.377695002208206</v>
      </c>
      <c r="AM2363" s="18">
        <v>1</v>
      </c>
      <c r="AN2363" s="25">
        <v>0</v>
      </c>
      <c r="AO2363" s="14">
        <v>0</v>
      </c>
      <c r="AP2363" s="24">
        <v>0</v>
      </c>
      <c r="AR2363" s="1">
        <f t="shared" ref="AR2363" si="13712">AH2363*AM2363+AJ2363*AM2366-AI2363*AN2363-AK2363*AN2366</f>
        <v>5.2735533313760703</v>
      </c>
      <c r="AS2363" s="9">
        <f t="shared" ref="AS2363" si="13713">(AH2363*AN2363+AI2363*AM2363+AJ2363*AN2366+AK2363*AM2366)</f>
        <v>28.377695002208206</v>
      </c>
      <c r="AT2363" s="2">
        <f t="shared" ref="AT2363" si="13714">AH2363*AO2363+AJ2363*AO2366-AI2363*AP2363-AK2363*AP2366</f>
        <v>0</v>
      </c>
      <c r="AU2363" s="8">
        <f t="shared" ref="AU2363" si="13715">(AH2363*AP2363+AI2363*AO2363+AJ2363*AP2366+AK2363*AO2366)</f>
        <v>28.377695002208206</v>
      </c>
      <c r="AW2363" s="30">
        <f t="shared" ref="AW2363" si="13716">20*LOG(((1+$AN$9)/$AN$9)/((AR2363+AR2366)^2+(AS2363+AS2366)^2)^0.5)</f>
        <v>-37.941545502916263</v>
      </c>
      <c r="AY2363" s="137">
        <f t="shared" ref="AY2363" si="13717">((AR2363^2+AS2363^2)^0.5)/((AR2366^2+AS2366^2)^0.5)</f>
        <v>0.18605859527035809</v>
      </c>
      <c r="AZ2363" s="13"/>
      <c r="BA2363" s="36"/>
      <c r="BB2363" s="36"/>
      <c r="BC2363" s="36"/>
      <c r="BD2363" s="36"/>
    </row>
    <row r="2364" spans="2:56" ht="18.600000000000001" customHeight="1" thickBot="1">
      <c r="D2364" s="3"/>
      <c r="G2364" s="4"/>
      <c r="I2364" s="3"/>
      <c r="L2364" s="4"/>
      <c r="N2364" s="3"/>
      <c r="Q2364" s="4"/>
      <c r="S2364" s="3"/>
      <c r="V2364" s="4"/>
      <c r="X2364" s="3"/>
      <c r="AA2364" s="4"/>
      <c r="AC2364" s="3"/>
      <c r="AF2364" s="4"/>
      <c r="AH2364" s="3"/>
      <c r="AK2364" s="4"/>
      <c r="AM2364" s="18"/>
      <c r="AN2364" s="14"/>
      <c r="AO2364" s="14"/>
      <c r="AP2364" s="19"/>
      <c r="AR2364" s="3"/>
      <c r="AU2364" s="4"/>
      <c r="AY2364" s="138"/>
      <c r="AZ2364" s="13"/>
      <c r="BA2364" s="36"/>
      <c r="BB2364" s="36"/>
      <c r="BC2364" s="36"/>
      <c r="BD2364" s="36"/>
    </row>
    <row r="2365" spans="2:56" ht="18.600000000000001" customHeight="1" thickBot="1">
      <c r="D2365" s="216" t="s">
        <v>87</v>
      </c>
      <c r="E2365" s="217"/>
      <c r="F2365" s="218" t="s">
        <v>88</v>
      </c>
      <c r="G2365" s="219"/>
      <c r="H2365" s="207"/>
      <c r="I2365" s="216" t="s">
        <v>89</v>
      </c>
      <c r="J2365" s="217"/>
      <c r="K2365" s="218" t="s">
        <v>90</v>
      </c>
      <c r="L2365" s="219"/>
      <c r="N2365" s="208" t="s">
        <v>7</v>
      </c>
      <c r="O2365" s="209"/>
      <c r="P2365" s="210" t="s">
        <v>8</v>
      </c>
      <c r="Q2365" s="211"/>
      <c r="S2365" s="216" t="s">
        <v>91</v>
      </c>
      <c r="T2365" s="217"/>
      <c r="U2365" s="218" t="s">
        <v>92</v>
      </c>
      <c r="V2365" s="219"/>
      <c r="W2365" s="22"/>
      <c r="X2365" s="208" t="s">
        <v>93</v>
      </c>
      <c r="Y2365" s="209"/>
      <c r="Z2365" s="210" t="s">
        <v>94</v>
      </c>
      <c r="AA2365" s="211"/>
      <c r="AB2365" s="22"/>
      <c r="AC2365" s="216" t="s">
        <v>3</v>
      </c>
      <c r="AD2365" s="217"/>
      <c r="AE2365" s="218" t="s">
        <v>2</v>
      </c>
      <c r="AF2365" s="219"/>
      <c r="AG2365" s="22"/>
      <c r="AH2365" s="208" t="s">
        <v>95</v>
      </c>
      <c r="AI2365" s="209"/>
      <c r="AJ2365" s="210" t="s">
        <v>96</v>
      </c>
      <c r="AK2365" s="211"/>
      <c r="AL2365" s="22"/>
      <c r="AM2365" s="216" t="s">
        <v>97</v>
      </c>
      <c r="AN2365" s="217"/>
      <c r="AO2365" s="218" t="s">
        <v>98</v>
      </c>
      <c r="AP2365" s="219"/>
      <c r="AR2365" s="208" t="s">
        <v>99</v>
      </c>
      <c r="AS2365" s="209"/>
      <c r="AT2365" s="210" t="s">
        <v>100</v>
      </c>
      <c r="AU2365" s="211"/>
      <c r="AW2365" s="48" t="s">
        <v>10</v>
      </c>
      <c r="AY2365" s="139" t="s">
        <v>47</v>
      </c>
      <c r="AZ2365" s="13"/>
      <c r="BA2365" s="36"/>
      <c r="BB2365" s="36"/>
      <c r="BC2365" s="36"/>
      <c r="BD2365" s="36"/>
    </row>
    <row r="2366" spans="2:56" ht="18.600000000000001" customHeight="1" thickTop="1" thickBot="1">
      <c r="D2366" s="1">
        <v>0</v>
      </c>
      <c r="E2366" s="8">
        <f t="shared" ref="E2366" si="13718">$E$9*$B2363</f>
        <v>3.8309596000000004</v>
      </c>
      <c r="F2366" s="2">
        <v>1</v>
      </c>
      <c r="G2366" s="8">
        <v>0</v>
      </c>
      <c r="I2366" s="1">
        <v>0</v>
      </c>
      <c r="J2366" s="9">
        <v>0</v>
      </c>
      <c r="K2366" s="2">
        <v>1</v>
      </c>
      <c r="L2366" s="8">
        <v>0</v>
      </c>
      <c r="N2366" s="1">
        <f t="shared" ref="N2366" si="13719">D2366*I2363+F2366*I2366-E2366*J2363-G2366*J2366</f>
        <v>0</v>
      </c>
      <c r="O2366" s="9">
        <f t="shared" ref="O2366" si="13720">(D2366*J2363+E2366*I2363+F2366*J2366+G2366*I2366)</f>
        <v>3.8309596000000004</v>
      </c>
      <c r="P2366" s="2">
        <f t="shared" ref="P2366" si="13721">D2366*K2363+F2366*K2366-E2366*L2363-G2366*L2366</f>
        <v>3.0027168077335737</v>
      </c>
      <c r="Q2366" s="8">
        <f t="shared" ref="Q2366" si="13722">(D2366*L2363+E2366*K2363+F2366*L2366+G2366*K2366)</f>
        <v>0</v>
      </c>
      <c r="S2366" s="1">
        <v>0</v>
      </c>
      <c r="T2366" s="8">
        <f t="shared" ref="T2366" si="13723">$T$9*$B2363</f>
        <v>8.1748003999999987</v>
      </c>
      <c r="U2366" s="2">
        <v>1</v>
      </c>
      <c r="V2366" s="8">
        <v>0</v>
      </c>
      <c r="X2366" s="1">
        <f t="shared" ref="X2366" si="13724">N2366*S2363+P2366*S2366-O2366*T2363-Q2366*T2366</f>
        <v>0</v>
      </c>
      <c r="Y2366" s="9">
        <f t="shared" ref="Y2366" si="13725">(N2366*T2363+O2366*S2363+P2366*T2366+Q2366*S2366)</f>
        <v>28.377570160947137</v>
      </c>
      <c r="Z2366" s="2">
        <f t="shared" ref="Z2366" si="13726">N2366*U2363+P2366*U2366-O2366*V2363-Q2366*V2366</f>
        <v>3.0027168077335737</v>
      </c>
      <c r="AA2366" s="8">
        <f t="shared" ref="AA2366" si="13727">(N2366*V2363+O2366*U2363+P2366*V2366+Q2366*U2366)</f>
        <v>0</v>
      </c>
      <c r="AB2366" s="22"/>
      <c r="AC2366" s="1">
        <v>0</v>
      </c>
      <c r="AD2366" s="9">
        <v>0</v>
      </c>
      <c r="AE2366" s="2">
        <v>1</v>
      </c>
      <c r="AF2366" s="8">
        <v>0</v>
      </c>
      <c r="AH2366" s="1">
        <f t="shared" ref="AH2366" si="13728">X2366*AC2363+Z2366*AC2366-Y2366*AD2363-AA2366*AD2366</f>
        <v>0</v>
      </c>
      <c r="AI2366" s="9">
        <f t="shared" ref="AI2366" si="13729">(X2366*AD2363+Y2366*AC2363+Z2366*AD2366+AA2366*AC2366)</f>
        <v>28.377570160947137</v>
      </c>
      <c r="AJ2366" s="2">
        <f t="shared" ref="AJ2366" si="13730">X2366*AE2363+Z2366*AE2366-Y2366*AF2363-AA2366*AF2366</f>
        <v>-152.5138707038073</v>
      </c>
      <c r="AK2366" s="8">
        <f t="shared" ref="AK2366" si="13731">(X2366*AF2363+Y2366*AE2363+Z2366*AF2366+AA2366*AE2366)</f>
        <v>0</v>
      </c>
      <c r="AM2366" s="20">
        <f t="shared" ref="AM2366" si="13732">1/$AN$9</f>
        <v>1</v>
      </c>
      <c r="AN2366" s="27">
        <v>0</v>
      </c>
      <c r="AO2366" s="21">
        <v>1</v>
      </c>
      <c r="AP2366" s="26">
        <v>0</v>
      </c>
      <c r="AR2366" s="1">
        <f t="shared" ref="AR2366" si="13733">AH2366*AM2363+AJ2366*AM2366-AI2366*AN2363-AK2366*AN2366</f>
        <v>-152.5138707038073</v>
      </c>
      <c r="AS2366" s="9">
        <f t="shared" ref="AS2366" si="13734">(AH2366*AN2363+AI2366*AM2363+AJ2366*AN2366+AK2366*AM2366)</f>
        <v>28.377570160947137</v>
      </c>
      <c r="AT2366" s="2">
        <f t="shared" ref="AT2366" si="13735">AH2366*AO2363+AJ2366*AO2366-AI2366*AP2363-AK2366*AP2366</f>
        <v>-152.5138707038073</v>
      </c>
      <c r="AU2366" s="8">
        <f t="shared" ref="AU2366" si="13736">(AH2366*AP2363+AI2366*AO2363+AJ2366*AP2366+AK2366*AO2366)</f>
        <v>0</v>
      </c>
      <c r="AW2366" s="49">
        <f t="shared" ref="AW2366" si="13737">(180/PI())*ATAN(-1*(AS2363/AR2363))</f>
        <v>-79.472560488150791</v>
      </c>
      <c r="AY2366" s="140">
        <f t="shared" ref="AY2366" si="13738">20*LOG(((1-(10^(AW2363/20)^2)*(1-((1-AY2363)/(1+AY2363))^2))^0.5))</f>
        <v>-3.6910136788726426E-4</v>
      </c>
      <c r="AZ2366" s="13"/>
      <c r="BA2366" s="36"/>
      <c r="BB2366" s="36"/>
      <c r="BC2366" s="36"/>
      <c r="BD2366" s="36"/>
    </row>
    <row r="2367" spans="2:56" ht="18.600000000000001" customHeight="1">
      <c r="AY2367" s="37"/>
    </row>
    <row r="2368" spans="2:56" ht="18.600000000000001" customHeight="1" thickBot="1">
      <c r="D2368" s="22" t="s">
        <v>60</v>
      </c>
      <c r="E2368" s="22"/>
      <c r="F2368" s="22"/>
      <c r="G2368" s="22"/>
      <c r="H2368" s="22"/>
      <c r="I2368" s="22" t="s">
        <v>61</v>
      </c>
      <c r="J2368" s="22"/>
      <c r="K2368" s="22"/>
      <c r="L2368" s="22"/>
      <c r="M2368" s="23"/>
      <c r="N2368" s="23"/>
      <c r="O2368" s="28" t="s">
        <v>62</v>
      </c>
      <c r="P2368" s="23"/>
      <c r="Q2368" s="23"/>
      <c r="R2368" s="23"/>
      <c r="S2368" s="22"/>
      <c r="T2368" s="22" t="s">
        <v>63</v>
      </c>
      <c r="U2368" s="23"/>
      <c r="V2368" s="23"/>
      <c r="W2368" s="23"/>
      <c r="X2368" s="23"/>
      <c r="Y2368" s="28" t="s">
        <v>64</v>
      </c>
      <c r="Z2368" s="23"/>
      <c r="AA2368" s="23"/>
      <c r="AB2368" s="23"/>
      <c r="AC2368" s="28" t="s">
        <v>65</v>
      </c>
      <c r="AD2368" s="22"/>
      <c r="AE2368" s="22"/>
      <c r="AF2368" s="22"/>
      <c r="AG2368" s="22"/>
      <c r="AH2368" s="23"/>
      <c r="AI2368" s="28" t="s">
        <v>66</v>
      </c>
      <c r="AJ2368" s="23"/>
      <c r="AK2368" s="23"/>
      <c r="AL2368" s="22"/>
      <c r="AM2368" s="28" t="s">
        <v>67</v>
      </c>
      <c r="AN2368" s="22"/>
      <c r="AO2368" s="23"/>
      <c r="AP2368" s="23"/>
      <c r="AQ2368" s="23"/>
      <c r="AR2368" s="23"/>
      <c r="AS2368" s="28" t="s">
        <v>68</v>
      </c>
      <c r="AT2368" s="23"/>
      <c r="AU2368" s="23"/>
    </row>
    <row r="2369" spans="2:56" ht="18.600000000000001" customHeight="1" thickBot="1">
      <c r="B2369" s="11"/>
      <c r="D2369" s="212" t="s">
        <v>69</v>
      </c>
      <c r="E2369" s="213"/>
      <c r="F2369" s="214" t="s">
        <v>70</v>
      </c>
      <c r="G2369" s="215"/>
      <c r="H2369" s="207"/>
      <c r="I2369" s="212" t="s">
        <v>71</v>
      </c>
      <c r="J2369" s="213"/>
      <c r="K2369" s="214" t="s">
        <v>72</v>
      </c>
      <c r="L2369" s="215"/>
      <c r="M2369" s="23"/>
      <c r="N2369" s="208" t="s">
        <v>73</v>
      </c>
      <c r="O2369" s="209"/>
      <c r="P2369" s="210" t="s">
        <v>74</v>
      </c>
      <c r="Q2369" s="211"/>
      <c r="R2369" s="23"/>
      <c r="S2369" s="212" t="s">
        <v>75</v>
      </c>
      <c r="T2369" s="213"/>
      <c r="U2369" s="214" t="s">
        <v>76</v>
      </c>
      <c r="V2369" s="215"/>
      <c r="W2369" s="22"/>
      <c r="X2369" s="208" t="s">
        <v>77</v>
      </c>
      <c r="Y2369" s="209"/>
      <c r="Z2369" s="210" t="s">
        <v>78</v>
      </c>
      <c r="AA2369" s="211"/>
      <c r="AB2369" s="22"/>
      <c r="AC2369" s="212" t="s">
        <v>79</v>
      </c>
      <c r="AD2369" s="213"/>
      <c r="AE2369" s="214" t="s">
        <v>80</v>
      </c>
      <c r="AF2369" s="215"/>
      <c r="AG2369" s="22"/>
      <c r="AH2369" s="208" t="s">
        <v>81</v>
      </c>
      <c r="AI2369" s="209"/>
      <c r="AJ2369" s="210" t="s">
        <v>82</v>
      </c>
      <c r="AK2369" s="211"/>
      <c r="AL2369" s="22"/>
      <c r="AM2369" s="212" t="s">
        <v>83</v>
      </c>
      <c r="AN2369" s="213"/>
      <c r="AO2369" s="214" t="s">
        <v>84</v>
      </c>
      <c r="AP2369" s="215"/>
      <c r="AQ2369" s="23"/>
      <c r="AR2369" s="208" t="s">
        <v>85</v>
      </c>
      <c r="AS2369" s="209"/>
      <c r="AT2369" s="210" t="s">
        <v>86</v>
      </c>
      <c r="AU2369" s="211"/>
      <c r="AW2369" s="29" t="s">
        <v>4</v>
      </c>
      <c r="AY2369" s="136" t="s">
        <v>46</v>
      </c>
      <c r="AZ2369" s="13"/>
      <c r="BA2369" s="36"/>
      <c r="BB2369" s="36"/>
      <c r="BC2369" s="36"/>
      <c r="BD2369" s="36"/>
    </row>
    <row r="2370" spans="2:56" ht="18.600000000000001" customHeight="1" thickTop="1" thickBot="1">
      <c r="B2370" s="40">
        <v>6.78</v>
      </c>
      <c r="D2370" s="1">
        <v>1</v>
      </c>
      <c r="E2370" s="7">
        <v>0</v>
      </c>
      <c r="F2370" s="2">
        <v>0</v>
      </c>
      <c r="G2370" s="8">
        <v>0</v>
      </c>
      <c r="I2370" s="1">
        <v>1</v>
      </c>
      <c r="J2370" s="9">
        <v>0</v>
      </c>
      <c r="K2370" s="2">
        <v>0</v>
      </c>
      <c r="L2370" s="9">
        <f t="shared" ref="L2370" si="13739">IF(0=(1-$J$9*$K$9*$B2370^2),10^14,$B2370*$K$9/(1-$J$9*$K$9*$B2370^2))</f>
        <v>-0.52098360862973958</v>
      </c>
      <c r="N2370" s="1">
        <f t="shared" ref="N2370" si="13740">D2370*I2370+F2370*I2373-E2370*J2370-G2370*J2373</f>
        <v>1</v>
      </c>
      <c r="O2370" s="9">
        <f t="shared" ref="O2370" si="13741">(D2370*J2370+E2370*I2370+F2370*J2373+G2370*I2373)</f>
        <v>0</v>
      </c>
      <c r="P2370" s="2">
        <f t="shared" ref="P2370" si="13742">D2370*K2370+F2370*K2373-E2370*L2370-G2370*L2373</f>
        <v>0</v>
      </c>
      <c r="Q2370" s="8">
        <f t="shared" ref="Q2370" si="13743">(D2370*L2370+E2370*K2370+F2370*L2373+G2370*K2373)</f>
        <v>-0.52098360862973958</v>
      </c>
      <c r="S2370" s="1">
        <v>1</v>
      </c>
      <c r="T2370" s="7">
        <v>0</v>
      </c>
      <c r="U2370" s="2">
        <v>0</v>
      </c>
      <c r="V2370" s="8">
        <v>0</v>
      </c>
      <c r="X2370" s="1">
        <f t="shared" ref="X2370" si="13744">N2370*S2370+P2370*S2373-O2370*T2370-Q2370*T2373</f>
        <v>5.2715374175814356</v>
      </c>
      <c r="Y2370" s="9">
        <f t="shared" ref="Y2370" si="13745">(N2370*T2370+O2370*S2370+P2370*T2373+Q2370*S2373)</f>
        <v>0</v>
      </c>
      <c r="Z2370" s="2">
        <f t="shared" ref="Z2370" si="13746">N2370*U2370+P2370*U2373-O2370*V2370-Q2370*V2373</f>
        <v>0</v>
      </c>
      <c r="AA2370" s="8">
        <f t="shared" ref="AA2370" si="13747">(N2370*V2370+O2370*U2370+P2370*V2373+Q2370*U2373)</f>
        <v>-0.52098360862973958</v>
      </c>
      <c r="AB2370" s="22"/>
      <c r="AC2370" s="1">
        <v>1</v>
      </c>
      <c r="AD2370" s="9">
        <v>0</v>
      </c>
      <c r="AE2370" s="2">
        <v>0</v>
      </c>
      <c r="AF2370" s="9">
        <f t="shared" ref="AF2370" si="13748">$B2370*$AE$9</f>
        <v>5.4964782000000003</v>
      </c>
      <c r="AH2370" s="1">
        <f t="shared" ref="AH2370" si="13749">X2370*AC2370+Z2370*AC2373-Y2370*AD2370-AA2370*AD2373</f>
        <v>5.2715374175814356</v>
      </c>
      <c r="AI2370" s="9">
        <f t="shared" ref="AI2370" si="13750">(X2370*AD2370+Y2370*AC2370+Z2370*AD2373+AA2370*AC2373)</f>
        <v>0</v>
      </c>
      <c r="AJ2370" s="2">
        <f t="shared" ref="AJ2370" si="13751">X2370*AE2370+Z2370*AE2373-Y2370*AF2370-AA2370*AF2373</f>
        <v>0</v>
      </c>
      <c r="AK2370" s="8">
        <f t="shared" ref="AK2370" si="13752">(X2370*AF2370+Y2370*AE2370+Z2370*AF2373+AA2370*AE2373)</f>
        <v>28.453906887590922</v>
      </c>
      <c r="AM2370" s="18">
        <v>1</v>
      </c>
      <c r="AN2370" s="25">
        <v>0</v>
      </c>
      <c r="AO2370" s="14">
        <v>0</v>
      </c>
      <c r="AP2370" s="24">
        <v>0</v>
      </c>
      <c r="AR2370" s="1">
        <f t="shared" ref="AR2370" si="13753">AH2370*AM2370+AJ2370*AM2373-AI2370*AN2370-AK2370*AN2373</f>
        <v>5.2715374175814356</v>
      </c>
      <c r="AS2370" s="9">
        <f t="shared" ref="AS2370" si="13754">(AH2370*AN2370+AI2370*AM2370+AJ2370*AN2373+AK2370*AM2373)</f>
        <v>28.453906887590922</v>
      </c>
      <c r="AT2370" s="2">
        <f t="shared" ref="AT2370" si="13755">AH2370*AO2370+AJ2370*AO2373-AI2370*AP2370-AK2370*AP2373</f>
        <v>0</v>
      </c>
      <c r="AU2370" s="8">
        <f t="shared" ref="AU2370" si="13756">(AH2370*AP2370+AI2370*AO2370+AJ2370*AP2373+AK2370*AO2373)</f>
        <v>28.453906887590922</v>
      </c>
      <c r="AW2370" s="30">
        <f t="shared" ref="AW2370" si="13757">20*LOG(((1+$AN$9)/$AN$9)/((AR2370+AR2373)^2+(AS2370+AS2373)^2)^0.5)</f>
        <v>-37.989732310085003</v>
      </c>
      <c r="AY2370" s="137">
        <f t="shared" ref="AY2370" si="13758">((AR2370^2+AS2370^2)^0.5)/((AR2373^2+AS2373^2)^0.5)</f>
        <v>0.18548816853408021</v>
      </c>
      <c r="AZ2370" s="13"/>
      <c r="BA2370" s="36"/>
      <c r="BB2370" s="36"/>
      <c r="BC2370" s="36"/>
      <c r="BD2370" s="36"/>
    </row>
    <row r="2371" spans="2:56" ht="18.600000000000001" customHeight="1" thickBot="1">
      <c r="D2371" s="3"/>
      <c r="G2371" s="4"/>
      <c r="I2371" s="3"/>
      <c r="L2371" s="4"/>
      <c r="N2371" s="3"/>
      <c r="Q2371" s="4"/>
      <c r="S2371" s="3"/>
      <c r="V2371" s="4"/>
      <c r="X2371" s="3"/>
      <c r="AA2371" s="4"/>
      <c r="AC2371" s="3"/>
      <c r="AF2371" s="4"/>
      <c r="AH2371" s="3"/>
      <c r="AK2371" s="4"/>
      <c r="AM2371" s="18"/>
      <c r="AN2371" s="14"/>
      <c r="AO2371" s="14"/>
      <c r="AP2371" s="19"/>
      <c r="AR2371" s="3"/>
      <c r="AU2371" s="4"/>
      <c r="AY2371" s="138"/>
      <c r="AZ2371" s="13"/>
      <c r="BA2371" s="36"/>
      <c r="BB2371" s="36"/>
      <c r="BC2371" s="36"/>
      <c r="BD2371" s="36"/>
    </row>
    <row r="2372" spans="2:56" ht="18.600000000000001" customHeight="1" thickBot="1">
      <c r="D2372" s="216" t="s">
        <v>87</v>
      </c>
      <c r="E2372" s="217"/>
      <c r="F2372" s="218" t="s">
        <v>88</v>
      </c>
      <c r="G2372" s="219"/>
      <c r="H2372" s="207"/>
      <c r="I2372" s="216" t="s">
        <v>89</v>
      </c>
      <c r="J2372" s="217"/>
      <c r="K2372" s="218" t="s">
        <v>90</v>
      </c>
      <c r="L2372" s="219"/>
      <c r="N2372" s="208" t="s">
        <v>7</v>
      </c>
      <c r="O2372" s="209"/>
      <c r="P2372" s="210" t="s">
        <v>8</v>
      </c>
      <c r="Q2372" s="211"/>
      <c r="S2372" s="216" t="s">
        <v>91</v>
      </c>
      <c r="T2372" s="217"/>
      <c r="U2372" s="218" t="s">
        <v>92</v>
      </c>
      <c r="V2372" s="219"/>
      <c r="W2372" s="22"/>
      <c r="X2372" s="208" t="s">
        <v>93</v>
      </c>
      <c r="Y2372" s="209"/>
      <c r="Z2372" s="210" t="s">
        <v>94</v>
      </c>
      <c r="AA2372" s="211"/>
      <c r="AB2372" s="22"/>
      <c r="AC2372" s="216" t="s">
        <v>3</v>
      </c>
      <c r="AD2372" s="217"/>
      <c r="AE2372" s="218" t="s">
        <v>2</v>
      </c>
      <c r="AF2372" s="219"/>
      <c r="AG2372" s="22"/>
      <c r="AH2372" s="208" t="s">
        <v>95</v>
      </c>
      <c r="AI2372" s="209"/>
      <c r="AJ2372" s="210" t="s">
        <v>96</v>
      </c>
      <c r="AK2372" s="211"/>
      <c r="AL2372" s="22"/>
      <c r="AM2372" s="216" t="s">
        <v>97</v>
      </c>
      <c r="AN2372" s="217"/>
      <c r="AO2372" s="218" t="s">
        <v>98</v>
      </c>
      <c r="AP2372" s="219"/>
      <c r="AR2372" s="208" t="s">
        <v>99</v>
      </c>
      <c r="AS2372" s="209"/>
      <c r="AT2372" s="210" t="s">
        <v>100</v>
      </c>
      <c r="AU2372" s="211"/>
      <c r="AW2372" s="48" t="s">
        <v>10</v>
      </c>
      <c r="AY2372" s="139" t="s">
        <v>47</v>
      </c>
      <c r="AZ2372" s="13"/>
      <c r="BA2372" s="36"/>
      <c r="BB2372" s="36"/>
      <c r="BC2372" s="36"/>
      <c r="BD2372" s="36"/>
    </row>
    <row r="2373" spans="2:56" ht="18.600000000000001" customHeight="1" thickTop="1" thickBot="1">
      <c r="D2373" s="1">
        <v>0</v>
      </c>
      <c r="E2373" s="8">
        <f t="shared" ref="E2373" si="13759">$E$9*$B2370</f>
        <v>3.8422938000000006</v>
      </c>
      <c r="F2373" s="2">
        <v>1</v>
      </c>
      <c r="G2373" s="8">
        <v>0</v>
      </c>
      <c r="I2373" s="1">
        <v>0</v>
      </c>
      <c r="J2373" s="9">
        <v>0</v>
      </c>
      <c r="K2373" s="2">
        <v>1</v>
      </c>
      <c r="L2373" s="8">
        <v>0</v>
      </c>
      <c r="N2373" s="1">
        <f t="shared" ref="N2373" si="13760">D2373*I2370+F2373*I2373-E2373*J2370-G2373*J2373</f>
        <v>0</v>
      </c>
      <c r="O2373" s="9">
        <f t="shared" ref="O2373" si="13761">(D2373*J2370+E2373*I2370+F2373*J2373+G2373*I2373)</f>
        <v>3.8422938000000006</v>
      </c>
      <c r="P2373" s="2">
        <f t="shared" ref="P2373" si="13762">D2373*K2370+F2373*K2373-E2373*L2370-G2373*L2373</f>
        <v>3.0017720893396751</v>
      </c>
      <c r="Q2373" s="8">
        <f t="shared" ref="Q2373" si="13763">(D2373*L2370+E2373*K2370+F2373*L2373+G2373*K2373)</f>
        <v>0</v>
      </c>
      <c r="S2373" s="1">
        <v>0</v>
      </c>
      <c r="T2373" s="8">
        <f t="shared" ref="T2373" si="13764">$T$9*$B2370</f>
        <v>8.1989862000000002</v>
      </c>
      <c r="U2373" s="2">
        <v>1</v>
      </c>
      <c r="V2373" s="8">
        <v>0</v>
      </c>
      <c r="X2373" s="1">
        <f t="shared" ref="X2373" si="13765">N2373*S2370+P2373*S2373-O2373*T2370-Q2373*T2373</f>
        <v>0</v>
      </c>
      <c r="Y2373" s="9">
        <f t="shared" ref="Y2373" si="13766">(N2373*T2370+O2373*S2370+P2373*T2373+Q2373*S2373)</f>
        <v>28.453781736041165</v>
      </c>
      <c r="Z2373" s="2">
        <f t="shared" ref="Z2373" si="13767">N2373*U2370+P2373*U2373-O2373*V2370-Q2373*V2373</f>
        <v>3.0017720893396751</v>
      </c>
      <c r="AA2373" s="8">
        <f t="shared" ref="AA2373" si="13768">(N2373*V2370+O2373*U2370+P2373*V2373+Q2373*U2373)</f>
        <v>0</v>
      </c>
      <c r="AB2373" s="22"/>
      <c r="AC2373" s="1">
        <v>0</v>
      </c>
      <c r="AD2373" s="9">
        <v>0</v>
      </c>
      <c r="AE2373" s="2">
        <v>1</v>
      </c>
      <c r="AF2373" s="8">
        <v>0</v>
      </c>
      <c r="AH2373" s="1">
        <f t="shared" ref="AH2373" si="13769">X2373*AC2370+Z2373*AC2373-Y2373*AD2370-AA2373*AD2373</f>
        <v>0</v>
      </c>
      <c r="AI2373" s="9">
        <f t="shared" ref="AI2373" si="13770">(X2373*AD2370+Y2373*AC2370+Z2373*AD2373+AA2373*AC2373)</f>
        <v>28.453781736041165</v>
      </c>
      <c r="AJ2373" s="2">
        <f t="shared" ref="AJ2373" si="13771">X2373*AE2370+Z2373*AE2373-Y2373*AF2370-AA2373*AF2373</f>
        <v>-153.39381893036875</v>
      </c>
      <c r="AK2373" s="8">
        <f t="shared" ref="AK2373" si="13772">(X2373*AF2370+Y2373*AE2370+Z2373*AF2373+AA2373*AE2373)</f>
        <v>0</v>
      </c>
      <c r="AM2373" s="20">
        <f t="shared" ref="AM2373" si="13773">1/$AN$9</f>
        <v>1</v>
      </c>
      <c r="AN2373" s="27">
        <v>0</v>
      </c>
      <c r="AO2373" s="21">
        <v>1</v>
      </c>
      <c r="AP2373" s="26">
        <v>0</v>
      </c>
      <c r="AR2373" s="1">
        <f t="shared" ref="AR2373" si="13774">AH2373*AM2370+AJ2373*AM2373-AI2373*AN2370-AK2373*AN2373</f>
        <v>-153.39381893036875</v>
      </c>
      <c r="AS2373" s="9">
        <f t="shared" ref="AS2373" si="13775">(AH2373*AN2370+AI2373*AM2370+AJ2373*AN2373+AK2373*AM2373)</f>
        <v>28.453781736041165</v>
      </c>
      <c r="AT2373" s="2">
        <f t="shared" ref="AT2373" si="13776">AH2373*AO2370+AJ2373*AO2373-AI2373*AP2370-AK2373*AP2373</f>
        <v>-153.39381893036875</v>
      </c>
      <c r="AU2373" s="8">
        <f t="shared" ref="AU2373" si="13777">(AH2373*AP2370+AI2373*AO2370+AJ2373*AP2373+AK2373*AO2373)</f>
        <v>0</v>
      </c>
      <c r="AW2373" s="49">
        <f t="shared" ref="AW2373" si="13778">(180/PI())*ATAN(-1*(AS2370/AR2370))</f>
        <v>-79.504054204629739</v>
      </c>
      <c r="AY2373" s="140">
        <f t="shared" ref="AY2373" si="13779">20*LOG(((1-(10^(AW2370/20)^2)*(1-((1-AY2370)/(1+AY2370))^2))^0.5))</f>
        <v>-3.6425963632164427E-4</v>
      </c>
      <c r="AZ2373" s="13"/>
      <c r="BA2373" s="36"/>
      <c r="BB2373" s="36"/>
      <c r="BC2373" s="36"/>
      <c r="BD2373" s="36"/>
    </row>
    <row r="2374" spans="2:56" ht="18.600000000000001" customHeight="1">
      <c r="AY2374" s="37"/>
    </row>
    <row r="2375" spans="2:56" ht="18.600000000000001" customHeight="1" thickBot="1">
      <c r="D2375" s="22" t="s">
        <v>60</v>
      </c>
      <c r="E2375" s="22"/>
      <c r="F2375" s="22"/>
      <c r="G2375" s="22"/>
      <c r="H2375" s="22"/>
      <c r="I2375" s="22" t="s">
        <v>61</v>
      </c>
      <c r="J2375" s="22"/>
      <c r="K2375" s="22"/>
      <c r="L2375" s="22"/>
      <c r="M2375" s="23"/>
      <c r="N2375" s="23"/>
      <c r="O2375" s="28" t="s">
        <v>62</v>
      </c>
      <c r="P2375" s="23"/>
      <c r="Q2375" s="23"/>
      <c r="R2375" s="23"/>
      <c r="S2375" s="22"/>
      <c r="T2375" s="22" t="s">
        <v>63</v>
      </c>
      <c r="U2375" s="23"/>
      <c r="V2375" s="23"/>
      <c r="W2375" s="23"/>
      <c r="X2375" s="23"/>
      <c r="Y2375" s="28" t="s">
        <v>64</v>
      </c>
      <c r="Z2375" s="23"/>
      <c r="AA2375" s="23"/>
      <c r="AB2375" s="23"/>
      <c r="AC2375" s="28" t="s">
        <v>65</v>
      </c>
      <c r="AD2375" s="22"/>
      <c r="AE2375" s="22"/>
      <c r="AF2375" s="22"/>
      <c r="AG2375" s="22"/>
      <c r="AH2375" s="23"/>
      <c r="AI2375" s="28" t="s">
        <v>66</v>
      </c>
      <c r="AJ2375" s="23"/>
      <c r="AK2375" s="23"/>
      <c r="AL2375" s="22"/>
      <c r="AM2375" s="28" t="s">
        <v>67</v>
      </c>
      <c r="AN2375" s="22"/>
      <c r="AO2375" s="23"/>
      <c r="AP2375" s="23"/>
      <c r="AQ2375" s="23"/>
      <c r="AR2375" s="23"/>
      <c r="AS2375" s="28" t="s">
        <v>68</v>
      </c>
      <c r="AT2375" s="23"/>
      <c r="AU2375" s="23"/>
    </row>
    <row r="2376" spans="2:56" ht="18.600000000000001" customHeight="1" thickBot="1">
      <c r="B2376" s="11"/>
      <c r="D2376" s="212" t="s">
        <v>69</v>
      </c>
      <c r="E2376" s="213"/>
      <c r="F2376" s="214" t="s">
        <v>70</v>
      </c>
      <c r="G2376" s="215"/>
      <c r="H2376" s="207"/>
      <c r="I2376" s="212" t="s">
        <v>71</v>
      </c>
      <c r="J2376" s="213"/>
      <c r="K2376" s="214" t="s">
        <v>72</v>
      </c>
      <c r="L2376" s="215"/>
      <c r="M2376" s="23"/>
      <c r="N2376" s="208" t="s">
        <v>73</v>
      </c>
      <c r="O2376" s="209"/>
      <c r="P2376" s="210" t="s">
        <v>74</v>
      </c>
      <c r="Q2376" s="211"/>
      <c r="R2376" s="23"/>
      <c r="S2376" s="212" t="s">
        <v>75</v>
      </c>
      <c r="T2376" s="213"/>
      <c r="U2376" s="214" t="s">
        <v>76</v>
      </c>
      <c r="V2376" s="215"/>
      <c r="W2376" s="22"/>
      <c r="X2376" s="208" t="s">
        <v>77</v>
      </c>
      <c r="Y2376" s="209"/>
      <c r="Z2376" s="210" t="s">
        <v>78</v>
      </c>
      <c r="AA2376" s="211"/>
      <c r="AB2376" s="22"/>
      <c r="AC2376" s="212" t="s">
        <v>79</v>
      </c>
      <c r="AD2376" s="213"/>
      <c r="AE2376" s="214" t="s">
        <v>80</v>
      </c>
      <c r="AF2376" s="215"/>
      <c r="AG2376" s="22"/>
      <c r="AH2376" s="208" t="s">
        <v>81</v>
      </c>
      <c r="AI2376" s="209"/>
      <c r="AJ2376" s="210" t="s">
        <v>82</v>
      </c>
      <c r="AK2376" s="211"/>
      <c r="AL2376" s="22"/>
      <c r="AM2376" s="212" t="s">
        <v>83</v>
      </c>
      <c r="AN2376" s="213"/>
      <c r="AO2376" s="214" t="s">
        <v>84</v>
      </c>
      <c r="AP2376" s="215"/>
      <c r="AQ2376" s="23"/>
      <c r="AR2376" s="208" t="s">
        <v>85</v>
      </c>
      <c r="AS2376" s="209"/>
      <c r="AT2376" s="210" t="s">
        <v>86</v>
      </c>
      <c r="AU2376" s="211"/>
      <c r="AW2376" s="29" t="s">
        <v>4</v>
      </c>
      <c r="AY2376" s="136" t="s">
        <v>46</v>
      </c>
      <c r="AZ2376" s="13"/>
      <c r="BA2376" s="36"/>
      <c r="BB2376" s="36"/>
      <c r="BC2376" s="36"/>
      <c r="BD2376" s="36"/>
    </row>
    <row r="2377" spans="2:56" ht="18.600000000000001" customHeight="1" thickTop="1" thickBot="1">
      <c r="B2377" s="40">
        <v>6.8</v>
      </c>
      <c r="D2377" s="1">
        <v>1</v>
      </c>
      <c r="E2377" s="7">
        <v>0</v>
      </c>
      <c r="F2377" s="2">
        <v>0</v>
      </c>
      <c r="G2377" s="8">
        <v>0</v>
      </c>
      <c r="I2377" s="1">
        <v>1</v>
      </c>
      <c r="J2377" s="9">
        <v>0</v>
      </c>
      <c r="K2377" s="2">
        <v>0</v>
      </c>
      <c r="L2377" s="9">
        <f t="shared" ref="L2377" si="13780">IF(0=(1-$J$9*$K$9*$B2377^2),10^14,$B2377*$K$9/(1-$J$9*$K$9*$B2377^2))</f>
        <v>-0.51920854155057605</v>
      </c>
      <c r="N2377" s="1">
        <f t="shared" ref="N2377" si="13781">D2377*I2377+F2377*I2380-E2377*J2377-G2377*J2380</f>
        <v>1</v>
      </c>
      <c r="O2377" s="9">
        <f t="shared" ref="O2377" si="13782">(D2377*J2377+E2377*I2377+F2377*J2380+G2377*I2380)</f>
        <v>0</v>
      </c>
      <c r="P2377" s="2">
        <f t="shared" ref="P2377" si="13783">D2377*K2377+F2377*K2380-E2377*L2377-G2377*L2380</f>
        <v>0</v>
      </c>
      <c r="Q2377" s="8">
        <f t="shared" ref="Q2377" si="13784">(D2377*L2377+E2377*K2377+F2377*L2380+G2377*K2380)</f>
        <v>-0.51920854155057605</v>
      </c>
      <c r="S2377" s="1">
        <v>1</v>
      </c>
      <c r="T2377" s="7">
        <v>0</v>
      </c>
      <c r="U2377" s="2">
        <v>0</v>
      </c>
      <c r="V2377" s="8">
        <v>0</v>
      </c>
      <c r="X2377" s="1">
        <f t="shared" ref="X2377" si="13785">N2377*S2377+P2377*S2380-O2377*T2377-Q2377*T2380</f>
        <v>5.2695411410395332</v>
      </c>
      <c r="Y2377" s="9">
        <f t="shared" ref="Y2377" si="13786">(N2377*T2377+O2377*S2377+P2377*T2380+Q2377*S2380)</f>
        <v>0</v>
      </c>
      <c r="Z2377" s="2">
        <f t="shared" ref="Z2377" si="13787">N2377*U2377+P2377*U2380-O2377*V2377-Q2377*V2380</f>
        <v>0</v>
      </c>
      <c r="AA2377" s="8">
        <f t="shared" ref="AA2377" si="13788">(N2377*V2377+O2377*U2377+P2377*V2380+Q2377*U2380)</f>
        <v>-0.51920854155057605</v>
      </c>
      <c r="AB2377" s="22"/>
      <c r="AC2377" s="1">
        <v>1</v>
      </c>
      <c r="AD2377" s="9">
        <v>0</v>
      </c>
      <c r="AE2377" s="2">
        <v>0</v>
      </c>
      <c r="AF2377" s="9">
        <f t="shared" ref="AF2377" si="13789">$B2377*$AE$9</f>
        <v>5.5126920000000004</v>
      </c>
      <c r="AH2377" s="1">
        <f t="shared" ref="AH2377" si="13790">X2377*AC2377+Z2377*AC2380-Y2377*AD2377-AA2377*AD2380</f>
        <v>5.2695411410395332</v>
      </c>
      <c r="AI2377" s="9">
        <f t="shared" ref="AI2377" si="13791">(X2377*AD2377+Y2377*AC2377+Z2377*AD2380+AA2377*AC2380)</f>
        <v>0</v>
      </c>
      <c r="AJ2377" s="2">
        <f t="shared" ref="AJ2377" si="13792">X2377*AE2377+Z2377*AE2380-Y2377*AF2377-AA2377*AF2380</f>
        <v>0</v>
      </c>
      <c r="AK2377" s="8">
        <f t="shared" ref="AK2377" si="13793">(X2377*AF2377+Y2377*AE2377+Z2377*AF2380+AA2377*AE2380)</f>
        <v>28.530148750328934</v>
      </c>
      <c r="AM2377" s="18">
        <v>1</v>
      </c>
      <c r="AN2377" s="25">
        <v>0</v>
      </c>
      <c r="AO2377" s="14">
        <v>0</v>
      </c>
      <c r="AP2377" s="24">
        <v>0</v>
      </c>
      <c r="AR2377" s="1">
        <f t="shared" ref="AR2377" si="13794">AH2377*AM2377+AJ2377*AM2380-AI2377*AN2377-AK2377*AN2380</f>
        <v>5.2695411410395332</v>
      </c>
      <c r="AS2377" s="9">
        <f t="shared" ref="AS2377" si="13795">(AH2377*AN2377+AI2377*AM2377+AJ2377*AN2380+AK2377*AM2380)</f>
        <v>28.530148750328934</v>
      </c>
      <c r="AT2377" s="2">
        <f t="shared" ref="AT2377" si="13796">AH2377*AO2377+AJ2377*AO2380-AI2377*AP2377-AK2377*AP2380</f>
        <v>0</v>
      </c>
      <c r="AU2377" s="8">
        <f t="shared" ref="AU2377" si="13797">(AH2377*AP2377+AI2377*AO2377+AJ2377*AP2380+AK2377*AO2380)</f>
        <v>28.530148750328934</v>
      </c>
      <c r="AW2377" s="30">
        <f t="shared" ref="AW2377" si="13798">20*LOG(((1+$AN$9)/$AN$9)/((AR2377+AR2380)^2+(AS2377+AS2380)^2)^0.5)</f>
        <v>-38.037797394267471</v>
      </c>
      <c r="AY2377" s="137">
        <f t="shared" ref="AY2377" si="13799">((AR2377^2+AS2377^2)^0.5)/((AR2380^2+AS2380^2)^0.5)</f>
        <v>0.18492129321782516</v>
      </c>
      <c r="AZ2377" s="13"/>
      <c r="BA2377" s="36"/>
      <c r="BB2377" s="36"/>
      <c r="BC2377" s="36"/>
      <c r="BD2377" s="36"/>
    </row>
    <row r="2378" spans="2:56" ht="18.600000000000001" customHeight="1" thickBot="1">
      <c r="D2378" s="3"/>
      <c r="G2378" s="4"/>
      <c r="I2378" s="3"/>
      <c r="L2378" s="4"/>
      <c r="N2378" s="3"/>
      <c r="Q2378" s="4"/>
      <c r="S2378" s="3"/>
      <c r="V2378" s="4"/>
      <c r="X2378" s="3"/>
      <c r="AA2378" s="4"/>
      <c r="AC2378" s="3"/>
      <c r="AF2378" s="4"/>
      <c r="AH2378" s="3"/>
      <c r="AK2378" s="4"/>
      <c r="AM2378" s="18"/>
      <c r="AN2378" s="14"/>
      <c r="AO2378" s="14"/>
      <c r="AP2378" s="19"/>
      <c r="AR2378" s="3"/>
      <c r="AU2378" s="4"/>
      <c r="AY2378" s="138"/>
      <c r="AZ2378" s="13"/>
      <c r="BA2378" s="36"/>
      <c r="BB2378" s="36"/>
      <c r="BC2378" s="36"/>
      <c r="BD2378" s="36"/>
    </row>
    <row r="2379" spans="2:56" ht="18.600000000000001" customHeight="1" thickBot="1">
      <c r="D2379" s="216" t="s">
        <v>87</v>
      </c>
      <c r="E2379" s="217"/>
      <c r="F2379" s="218" t="s">
        <v>88</v>
      </c>
      <c r="G2379" s="219"/>
      <c r="H2379" s="207"/>
      <c r="I2379" s="216" t="s">
        <v>89</v>
      </c>
      <c r="J2379" s="217"/>
      <c r="K2379" s="218" t="s">
        <v>90</v>
      </c>
      <c r="L2379" s="219"/>
      <c r="N2379" s="208" t="s">
        <v>7</v>
      </c>
      <c r="O2379" s="209"/>
      <c r="P2379" s="210" t="s">
        <v>8</v>
      </c>
      <c r="Q2379" s="211"/>
      <c r="S2379" s="216" t="s">
        <v>91</v>
      </c>
      <c r="T2379" s="217"/>
      <c r="U2379" s="218" t="s">
        <v>92</v>
      </c>
      <c r="V2379" s="219"/>
      <c r="W2379" s="22"/>
      <c r="X2379" s="208" t="s">
        <v>93</v>
      </c>
      <c r="Y2379" s="209"/>
      <c r="Z2379" s="210" t="s">
        <v>94</v>
      </c>
      <c r="AA2379" s="211"/>
      <c r="AB2379" s="22"/>
      <c r="AC2379" s="216" t="s">
        <v>3</v>
      </c>
      <c r="AD2379" s="217"/>
      <c r="AE2379" s="218" t="s">
        <v>2</v>
      </c>
      <c r="AF2379" s="219"/>
      <c r="AG2379" s="22"/>
      <c r="AH2379" s="208" t="s">
        <v>95</v>
      </c>
      <c r="AI2379" s="209"/>
      <c r="AJ2379" s="210" t="s">
        <v>96</v>
      </c>
      <c r="AK2379" s="211"/>
      <c r="AL2379" s="22"/>
      <c r="AM2379" s="216" t="s">
        <v>97</v>
      </c>
      <c r="AN2379" s="217"/>
      <c r="AO2379" s="218" t="s">
        <v>98</v>
      </c>
      <c r="AP2379" s="219"/>
      <c r="AR2379" s="208" t="s">
        <v>99</v>
      </c>
      <c r="AS2379" s="209"/>
      <c r="AT2379" s="210" t="s">
        <v>100</v>
      </c>
      <c r="AU2379" s="211"/>
      <c r="AW2379" s="48" t="s">
        <v>10</v>
      </c>
      <c r="AY2379" s="139" t="s">
        <v>47</v>
      </c>
      <c r="AZ2379" s="13"/>
      <c r="BA2379" s="36"/>
      <c r="BB2379" s="36"/>
      <c r="BC2379" s="36"/>
      <c r="BD2379" s="36"/>
    </row>
    <row r="2380" spans="2:56" ht="18.600000000000001" customHeight="1" thickTop="1" thickBot="1">
      <c r="D2380" s="1">
        <v>0</v>
      </c>
      <c r="E2380" s="8">
        <f t="shared" ref="E2380" si="13800">$E$9*$B2377</f>
        <v>3.8536280000000001</v>
      </c>
      <c r="F2380" s="2">
        <v>1</v>
      </c>
      <c r="G2380" s="8">
        <v>0</v>
      </c>
      <c r="I2380" s="1">
        <v>0</v>
      </c>
      <c r="J2380" s="9">
        <v>0</v>
      </c>
      <c r="K2380" s="2">
        <v>1</v>
      </c>
      <c r="L2380" s="8">
        <v>0</v>
      </c>
      <c r="N2380" s="1">
        <f t="shared" ref="N2380" si="13801">D2380*I2377+F2380*I2380-E2380*J2377-G2380*J2380</f>
        <v>0</v>
      </c>
      <c r="O2380" s="9">
        <f t="shared" ref="O2380" si="13802">(D2380*J2377+E2380*I2377+F2380*J2380+G2380*I2380)</f>
        <v>3.8536280000000001</v>
      </c>
      <c r="P2380" s="2">
        <f t="shared" ref="P2380" si="13803">D2380*K2377+F2380*K2380-E2380*L2377-G2380*L2380</f>
        <v>3.0008365735584634</v>
      </c>
      <c r="Q2380" s="8">
        <f t="shared" ref="Q2380" si="13804">(D2380*L2377+E2380*K2377+F2380*L2380+G2380*K2380)</f>
        <v>0</v>
      </c>
      <c r="S2380" s="1">
        <v>0</v>
      </c>
      <c r="T2380" s="8">
        <f t="shared" ref="T2380" si="13805">$T$9*$B2377</f>
        <v>8.2231719999999999</v>
      </c>
      <c r="U2380" s="2">
        <v>1</v>
      </c>
      <c r="V2380" s="8">
        <v>0</v>
      </c>
      <c r="X2380" s="1">
        <f t="shared" ref="X2380" si="13806">N2380*S2377+P2380*S2380-O2380*T2377-Q2380*T2380</f>
        <v>0</v>
      </c>
      <c r="Y2380" s="9">
        <f t="shared" ref="Y2380" si="13807">(N2380*T2377+O2380*S2377+P2380*T2380+Q2380*S2380)</f>
        <v>28.530023288261898</v>
      </c>
      <c r="Z2380" s="2">
        <f t="shared" ref="Z2380" si="13808">N2380*U2377+P2380*U2380-O2380*V2377-Q2380*V2380</f>
        <v>3.0008365735584634</v>
      </c>
      <c r="AA2380" s="8">
        <f t="shared" ref="AA2380" si="13809">(N2380*V2377+O2380*U2377+P2380*V2380+Q2380*U2380)</f>
        <v>0</v>
      </c>
      <c r="AB2380" s="22"/>
      <c r="AC2380" s="1">
        <v>0</v>
      </c>
      <c r="AD2380" s="9">
        <v>0</v>
      </c>
      <c r="AE2380" s="2">
        <v>1</v>
      </c>
      <c r="AF2380" s="8">
        <v>0</v>
      </c>
      <c r="AH2380" s="1">
        <f t="shared" ref="AH2380" si="13810">X2380*AC2377+Z2380*AC2380-Y2380*AD2377-AA2380*AD2380</f>
        <v>0</v>
      </c>
      <c r="AI2380" s="9">
        <f t="shared" ref="AI2380" si="13811">(X2380*AD2377+Y2380*AC2377+Z2380*AD2380+AA2380*AC2380)</f>
        <v>28.530023288261898</v>
      </c>
      <c r="AJ2380" s="2">
        <f t="shared" ref="AJ2380" si="13812">X2380*AE2377+Z2380*AE2380-Y2380*AF2377-AA2380*AF2380</f>
        <v>-154.27639456745661</v>
      </c>
      <c r="AK2380" s="8">
        <f t="shared" ref="AK2380" si="13813">(X2380*AF2377+Y2380*AE2377+Z2380*AF2380+AA2380*AE2380)</f>
        <v>0</v>
      </c>
      <c r="AM2380" s="20">
        <f t="shared" ref="AM2380" si="13814">1/$AN$9</f>
        <v>1</v>
      </c>
      <c r="AN2380" s="27">
        <v>0</v>
      </c>
      <c r="AO2380" s="21">
        <v>1</v>
      </c>
      <c r="AP2380" s="26">
        <v>0</v>
      </c>
      <c r="AR2380" s="1">
        <f t="shared" ref="AR2380" si="13815">AH2380*AM2377+AJ2380*AM2380-AI2380*AN2377-AK2380*AN2380</f>
        <v>-154.27639456745661</v>
      </c>
      <c r="AS2380" s="9">
        <f t="shared" ref="AS2380" si="13816">(AH2380*AN2377+AI2380*AM2377+AJ2380*AN2380+AK2380*AM2380)</f>
        <v>28.530023288261898</v>
      </c>
      <c r="AT2380" s="2">
        <f t="shared" ref="AT2380" si="13817">AH2380*AO2377+AJ2380*AO2380-AI2380*AP2377-AK2380*AP2380</f>
        <v>-154.27639456745661</v>
      </c>
      <c r="AU2380" s="8">
        <f t="shared" ref="AU2380" si="13818">(AH2380*AP2377+AI2380*AO2377+AJ2380*AP2380+AK2380*AO2380)</f>
        <v>0</v>
      </c>
      <c r="AW2380" s="49">
        <f t="shared" ref="AW2380" si="13819">(180/PI())*ATAN(-1*(AS2377/AR2377))</f>
        <v>-79.535358645403107</v>
      </c>
      <c r="AY2380" s="140">
        <f t="shared" ref="AY2380" si="13820">20*LOG(((1-(10^(AW2377/20)^2)*(1-((1-AY2377)/(1+AY2377))^2))^0.5))</f>
        <v>-3.5949301128092087E-4</v>
      </c>
      <c r="AZ2380" s="13"/>
      <c r="BA2380" s="36"/>
      <c r="BB2380" s="36"/>
      <c r="BC2380" s="36"/>
      <c r="BD2380" s="36"/>
    </row>
    <row r="2381" spans="2:56" ht="18.600000000000001" customHeight="1">
      <c r="AY2381" s="37"/>
    </row>
    <row r="2382" spans="2:56" ht="18.600000000000001" customHeight="1" thickBot="1">
      <c r="D2382" s="22" t="s">
        <v>60</v>
      </c>
      <c r="E2382" s="22"/>
      <c r="F2382" s="22"/>
      <c r="G2382" s="22"/>
      <c r="H2382" s="22"/>
      <c r="I2382" s="22" t="s">
        <v>61</v>
      </c>
      <c r="J2382" s="22"/>
      <c r="K2382" s="22"/>
      <c r="L2382" s="22"/>
      <c r="M2382" s="23"/>
      <c r="N2382" s="23"/>
      <c r="O2382" s="28" t="s">
        <v>62</v>
      </c>
      <c r="P2382" s="23"/>
      <c r="Q2382" s="23"/>
      <c r="R2382" s="23"/>
      <c r="S2382" s="22"/>
      <c r="T2382" s="22" t="s">
        <v>63</v>
      </c>
      <c r="U2382" s="23"/>
      <c r="V2382" s="23"/>
      <c r="W2382" s="23"/>
      <c r="X2382" s="23"/>
      <c r="Y2382" s="28" t="s">
        <v>64</v>
      </c>
      <c r="Z2382" s="23"/>
      <c r="AA2382" s="23"/>
      <c r="AB2382" s="23"/>
      <c r="AC2382" s="28" t="s">
        <v>65</v>
      </c>
      <c r="AD2382" s="22"/>
      <c r="AE2382" s="22"/>
      <c r="AF2382" s="22"/>
      <c r="AG2382" s="22"/>
      <c r="AH2382" s="23"/>
      <c r="AI2382" s="28" t="s">
        <v>66</v>
      </c>
      <c r="AJ2382" s="23"/>
      <c r="AK2382" s="23"/>
      <c r="AL2382" s="22"/>
      <c r="AM2382" s="28" t="s">
        <v>67</v>
      </c>
      <c r="AN2382" s="22"/>
      <c r="AO2382" s="23"/>
      <c r="AP2382" s="23"/>
      <c r="AQ2382" s="23"/>
      <c r="AR2382" s="23"/>
      <c r="AS2382" s="28" t="s">
        <v>68</v>
      </c>
      <c r="AT2382" s="23"/>
      <c r="AU2382" s="23"/>
    </row>
    <row r="2383" spans="2:56" ht="18.600000000000001" customHeight="1" thickBot="1">
      <c r="B2383" s="11"/>
      <c r="D2383" s="212" t="s">
        <v>69</v>
      </c>
      <c r="E2383" s="213"/>
      <c r="F2383" s="214" t="s">
        <v>70</v>
      </c>
      <c r="G2383" s="215"/>
      <c r="H2383" s="207"/>
      <c r="I2383" s="212" t="s">
        <v>71</v>
      </c>
      <c r="J2383" s="213"/>
      <c r="K2383" s="214" t="s">
        <v>72</v>
      </c>
      <c r="L2383" s="215"/>
      <c r="M2383" s="23"/>
      <c r="N2383" s="208" t="s">
        <v>73</v>
      </c>
      <c r="O2383" s="209"/>
      <c r="P2383" s="210" t="s">
        <v>74</v>
      </c>
      <c r="Q2383" s="211"/>
      <c r="R2383" s="23"/>
      <c r="S2383" s="212" t="s">
        <v>75</v>
      </c>
      <c r="T2383" s="213"/>
      <c r="U2383" s="214" t="s">
        <v>76</v>
      </c>
      <c r="V2383" s="215"/>
      <c r="W2383" s="22"/>
      <c r="X2383" s="208" t="s">
        <v>77</v>
      </c>
      <c r="Y2383" s="209"/>
      <c r="Z2383" s="210" t="s">
        <v>78</v>
      </c>
      <c r="AA2383" s="211"/>
      <c r="AB2383" s="22"/>
      <c r="AC2383" s="212" t="s">
        <v>79</v>
      </c>
      <c r="AD2383" s="213"/>
      <c r="AE2383" s="214" t="s">
        <v>80</v>
      </c>
      <c r="AF2383" s="215"/>
      <c r="AG2383" s="22"/>
      <c r="AH2383" s="208" t="s">
        <v>81</v>
      </c>
      <c r="AI2383" s="209"/>
      <c r="AJ2383" s="210" t="s">
        <v>82</v>
      </c>
      <c r="AK2383" s="211"/>
      <c r="AL2383" s="22"/>
      <c r="AM2383" s="212" t="s">
        <v>83</v>
      </c>
      <c r="AN2383" s="213"/>
      <c r="AO2383" s="214" t="s">
        <v>84</v>
      </c>
      <c r="AP2383" s="215"/>
      <c r="AQ2383" s="23"/>
      <c r="AR2383" s="208" t="s">
        <v>85</v>
      </c>
      <c r="AS2383" s="209"/>
      <c r="AT2383" s="210" t="s">
        <v>86</v>
      </c>
      <c r="AU2383" s="211"/>
      <c r="AW2383" s="29" t="s">
        <v>4</v>
      </c>
      <c r="AY2383" s="136" t="s">
        <v>46</v>
      </c>
      <c r="AZ2383" s="13"/>
      <c r="BA2383" s="36"/>
      <c r="BB2383" s="36"/>
      <c r="BC2383" s="36"/>
      <c r="BD2383" s="36"/>
    </row>
    <row r="2384" spans="2:56" ht="18.600000000000001" customHeight="1" thickTop="1" thickBot="1">
      <c r="B2384" s="40">
        <v>6.82</v>
      </c>
      <c r="D2384" s="1">
        <v>1</v>
      </c>
      <c r="E2384" s="7">
        <v>0</v>
      </c>
      <c r="F2384" s="2">
        <v>0</v>
      </c>
      <c r="G2384" s="8">
        <v>0</v>
      </c>
      <c r="I2384" s="1">
        <v>1</v>
      </c>
      <c r="J2384" s="9">
        <v>0</v>
      </c>
      <c r="K2384" s="2">
        <v>0</v>
      </c>
      <c r="L2384" s="9">
        <f t="shared" ref="L2384" si="13821">IF(0=(1-$J$9*$K$9*$B2384^2),10^14,$B2384*$K$9/(1-$J$9*$K$9*$B2384^2))</f>
        <v>-0.51744623493973807</v>
      </c>
      <c r="N2384" s="1">
        <f t="shared" ref="N2384" si="13822">D2384*I2384+F2384*I2387-E2384*J2384-G2384*J2387</f>
        <v>1</v>
      </c>
      <c r="O2384" s="9">
        <f t="shared" ref="O2384" si="13823">(D2384*J2384+E2384*I2384+F2384*J2387+G2384*I2387)</f>
        <v>0</v>
      </c>
      <c r="P2384" s="2">
        <f t="shared" ref="P2384" si="13824">D2384*K2384+F2384*K2387-E2384*L2384-G2384*L2387</f>
        <v>0</v>
      </c>
      <c r="Q2384" s="8">
        <f t="shared" ref="Q2384" si="13825">(D2384*L2384+E2384*K2384+F2384*L2387+G2384*K2387)</f>
        <v>-0.51744623493973807</v>
      </c>
      <c r="S2384" s="1">
        <v>1</v>
      </c>
      <c r="T2384" s="7">
        <v>0</v>
      </c>
      <c r="U2384" s="2">
        <v>0</v>
      </c>
      <c r="V2384" s="8">
        <v>0</v>
      </c>
      <c r="X2384" s="1">
        <f t="shared" ref="X2384" si="13826">N2384*S2384+P2384*S2387-O2384*T2384-Q2384*T2387</f>
        <v>5.2675642418108808</v>
      </c>
      <c r="Y2384" s="9">
        <f t="shared" ref="Y2384" si="13827">(N2384*T2384+O2384*S2384+P2384*T2387+Q2384*S2387)</f>
        <v>0</v>
      </c>
      <c r="Z2384" s="2">
        <f t="shared" ref="Z2384" si="13828">N2384*U2384+P2384*U2387-O2384*V2384-Q2384*V2387</f>
        <v>0</v>
      </c>
      <c r="AA2384" s="8">
        <f t="shared" ref="AA2384" si="13829">(N2384*V2384+O2384*U2384+P2384*V2387+Q2384*U2387)</f>
        <v>-0.51744623493973807</v>
      </c>
      <c r="AB2384" s="22"/>
      <c r="AC2384" s="1">
        <v>1</v>
      </c>
      <c r="AD2384" s="9">
        <v>0</v>
      </c>
      <c r="AE2384" s="2">
        <v>0</v>
      </c>
      <c r="AF2384" s="9">
        <f t="shared" ref="AF2384" si="13830">$B2384*$AE$9</f>
        <v>5.5289058000000004</v>
      </c>
      <c r="AH2384" s="1">
        <f t="shared" ref="AH2384" si="13831">X2384*AC2384+Z2384*AC2387-Y2384*AD2384-AA2384*AD2387</f>
        <v>5.2675642418108808</v>
      </c>
      <c r="AI2384" s="9">
        <f t="shared" ref="AI2384" si="13832">(X2384*AD2384+Y2384*AC2384+Z2384*AD2387+AA2384*AC2387)</f>
        <v>0</v>
      </c>
      <c r="AJ2384" s="2">
        <f t="shared" ref="AJ2384" si="13833">X2384*AE2384+Z2384*AE2387-Y2384*AF2384-AA2384*AF2387</f>
        <v>0</v>
      </c>
      <c r="AK2384" s="8">
        <f t="shared" ref="AK2384" si="13834">(X2384*AF2384+Y2384*AE2384+Z2384*AF2387+AA2384*AE2387)</f>
        <v>28.606420253481048</v>
      </c>
      <c r="AM2384" s="18">
        <v>1</v>
      </c>
      <c r="AN2384" s="25">
        <v>0</v>
      </c>
      <c r="AO2384" s="14">
        <v>0</v>
      </c>
      <c r="AP2384" s="24">
        <v>0</v>
      </c>
      <c r="AR2384" s="1">
        <f t="shared" ref="AR2384" si="13835">AH2384*AM2384+AJ2384*AM2387-AI2384*AN2384-AK2384*AN2387</f>
        <v>5.2675642418108808</v>
      </c>
      <c r="AS2384" s="9">
        <f t="shared" ref="AS2384" si="13836">(AH2384*AN2384+AI2384*AM2384+AJ2384*AN2387+AK2384*AM2387)</f>
        <v>28.606420253481048</v>
      </c>
      <c r="AT2384" s="2">
        <f t="shared" ref="AT2384" si="13837">AH2384*AO2384+AJ2384*AO2387-AI2384*AP2384-AK2384*AP2387</f>
        <v>0</v>
      </c>
      <c r="AU2384" s="8">
        <f t="shared" ref="AU2384" si="13838">(AH2384*AP2384+AI2384*AO2384+AJ2384*AP2387+AK2384*AO2387)</f>
        <v>28.606420253481048</v>
      </c>
      <c r="AW2384" s="30">
        <f t="shared" ref="AW2384" si="13839">20*LOG(((1+$AN$9)/$AN$9)/((AR2384+AR2387)^2+(AS2384+AS2387)^2)^0.5)</f>
        <v>-38.085741270127414</v>
      </c>
      <c r="AY2384" s="137">
        <f t="shared" ref="AY2384" si="13840">((AR2384^2+AS2384^2)^0.5)/((AR2387^2+AS2387^2)^0.5)</f>
        <v>0.18435793569128545</v>
      </c>
      <c r="AZ2384" s="13"/>
      <c r="BA2384" s="36"/>
      <c r="BB2384" s="36"/>
      <c r="BC2384" s="36"/>
      <c r="BD2384" s="36"/>
    </row>
    <row r="2385" spans="2:56" ht="18.600000000000001" customHeight="1" thickBot="1">
      <c r="D2385" s="3"/>
      <c r="G2385" s="4"/>
      <c r="I2385" s="3"/>
      <c r="L2385" s="4"/>
      <c r="N2385" s="3"/>
      <c r="Q2385" s="4"/>
      <c r="S2385" s="3"/>
      <c r="V2385" s="4"/>
      <c r="X2385" s="3"/>
      <c r="AA2385" s="4"/>
      <c r="AC2385" s="3"/>
      <c r="AF2385" s="4"/>
      <c r="AH2385" s="3"/>
      <c r="AK2385" s="4"/>
      <c r="AM2385" s="18"/>
      <c r="AN2385" s="14"/>
      <c r="AO2385" s="14"/>
      <c r="AP2385" s="19"/>
      <c r="AR2385" s="3"/>
      <c r="AU2385" s="4"/>
      <c r="AY2385" s="138"/>
      <c r="AZ2385" s="13"/>
      <c r="BA2385" s="36"/>
      <c r="BB2385" s="36"/>
      <c r="BC2385" s="36"/>
      <c r="BD2385" s="36"/>
    </row>
    <row r="2386" spans="2:56" ht="18.600000000000001" customHeight="1" thickBot="1">
      <c r="D2386" s="216" t="s">
        <v>87</v>
      </c>
      <c r="E2386" s="217"/>
      <c r="F2386" s="218" t="s">
        <v>88</v>
      </c>
      <c r="G2386" s="219"/>
      <c r="H2386" s="207"/>
      <c r="I2386" s="216" t="s">
        <v>89</v>
      </c>
      <c r="J2386" s="217"/>
      <c r="K2386" s="218" t="s">
        <v>90</v>
      </c>
      <c r="L2386" s="219"/>
      <c r="N2386" s="208" t="s">
        <v>7</v>
      </c>
      <c r="O2386" s="209"/>
      <c r="P2386" s="210" t="s">
        <v>8</v>
      </c>
      <c r="Q2386" s="211"/>
      <c r="S2386" s="216" t="s">
        <v>91</v>
      </c>
      <c r="T2386" s="217"/>
      <c r="U2386" s="218" t="s">
        <v>92</v>
      </c>
      <c r="V2386" s="219"/>
      <c r="W2386" s="22"/>
      <c r="X2386" s="208" t="s">
        <v>93</v>
      </c>
      <c r="Y2386" s="209"/>
      <c r="Z2386" s="210" t="s">
        <v>94</v>
      </c>
      <c r="AA2386" s="211"/>
      <c r="AB2386" s="22"/>
      <c r="AC2386" s="216" t="s">
        <v>3</v>
      </c>
      <c r="AD2386" s="217"/>
      <c r="AE2386" s="218" t="s">
        <v>2</v>
      </c>
      <c r="AF2386" s="219"/>
      <c r="AG2386" s="22"/>
      <c r="AH2386" s="208" t="s">
        <v>95</v>
      </c>
      <c r="AI2386" s="209"/>
      <c r="AJ2386" s="210" t="s">
        <v>96</v>
      </c>
      <c r="AK2386" s="211"/>
      <c r="AL2386" s="22"/>
      <c r="AM2386" s="216" t="s">
        <v>97</v>
      </c>
      <c r="AN2386" s="217"/>
      <c r="AO2386" s="218" t="s">
        <v>98</v>
      </c>
      <c r="AP2386" s="219"/>
      <c r="AR2386" s="208" t="s">
        <v>99</v>
      </c>
      <c r="AS2386" s="209"/>
      <c r="AT2386" s="210" t="s">
        <v>100</v>
      </c>
      <c r="AU2386" s="211"/>
      <c r="AW2386" s="48" t="s">
        <v>10</v>
      </c>
      <c r="AY2386" s="139" t="s">
        <v>47</v>
      </c>
      <c r="AZ2386" s="13"/>
      <c r="BA2386" s="36"/>
      <c r="BB2386" s="36"/>
      <c r="BC2386" s="36"/>
      <c r="BD2386" s="36"/>
    </row>
    <row r="2387" spans="2:56" ht="18.600000000000001" customHeight="1" thickTop="1" thickBot="1">
      <c r="D2387" s="1">
        <v>0</v>
      </c>
      <c r="E2387" s="8">
        <f t="shared" ref="E2387" si="13841">$E$9*$B2384</f>
        <v>3.8649622000000003</v>
      </c>
      <c r="F2387" s="2">
        <v>1</v>
      </c>
      <c r="G2387" s="8">
        <v>0</v>
      </c>
      <c r="I2387" s="1">
        <v>0</v>
      </c>
      <c r="J2387" s="9">
        <v>0</v>
      </c>
      <c r="K2387" s="2">
        <v>1</v>
      </c>
      <c r="L2387" s="8">
        <v>0</v>
      </c>
      <c r="N2387" s="1">
        <f t="shared" ref="N2387" si="13842">D2387*I2384+F2387*I2387-E2387*J2384-G2387*J2387</f>
        <v>0</v>
      </c>
      <c r="O2387" s="9">
        <f t="shared" ref="O2387" si="13843">(D2387*J2384+E2387*I2384+F2387*J2387+G2387*I2387)</f>
        <v>3.8649622000000003</v>
      </c>
      <c r="P2387" s="2">
        <f t="shared" ref="P2387" si="13844">D2387*K2384+F2387*K2387-E2387*L2384-G2387*L2387</f>
        <v>2.9999101385744069</v>
      </c>
      <c r="Q2387" s="8">
        <f t="shared" ref="Q2387" si="13845">(D2387*L2384+E2387*K2384+F2387*L2387+G2387*K2387)</f>
        <v>0</v>
      </c>
      <c r="S2387" s="1">
        <v>0</v>
      </c>
      <c r="T2387" s="8">
        <f t="shared" ref="T2387" si="13846">$T$9*$B2384</f>
        <v>8.2473577999999996</v>
      </c>
      <c r="U2387" s="2">
        <v>1</v>
      </c>
      <c r="V2387" s="8">
        <v>0</v>
      </c>
      <c r="X2387" s="1">
        <f t="shared" ref="X2387" si="13847">N2387*S2384+P2387*S2387-O2387*T2384-Q2387*T2387</f>
        <v>0</v>
      </c>
      <c r="Y2387" s="9">
        <f t="shared" ref="Y2387" si="13848">(N2387*T2384+O2387*S2384+P2387*T2387+Q2387*S2387)</f>
        <v>28.606294480670716</v>
      </c>
      <c r="Z2387" s="2">
        <f t="shared" ref="Z2387" si="13849">N2387*U2384+P2387*U2387-O2387*V2384-Q2387*V2387</f>
        <v>2.9999101385744069</v>
      </c>
      <c r="AA2387" s="8">
        <f t="shared" ref="AA2387" si="13850">(N2387*V2384+O2387*U2384+P2387*V2387+Q2387*U2387)</f>
        <v>0</v>
      </c>
      <c r="AB2387" s="22"/>
      <c r="AC2387" s="1">
        <v>0</v>
      </c>
      <c r="AD2387" s="9">
        <v>0</v>
      </c>
      <c r="AE2387" s="2">
        <v>1</v>
      </c>
      <c r="AF2387" s="8">
        <v>0</v>
      </c>
      <c r="AH2387" s="1">
        <f t="shared" ref="AH2387" si="13851">X2387*AC2384+Z2387*AC2387-Y2387*AD2384-AA2387*AD2387</f>
        <v>0</v>
      </c>
      <c r="AI2387" s="9">
        <f t="shared" ref="AI2387" si="13852">(X2387*AD2384+Y2387*AC2384+Z2387*AD2387+AA2387*AC2387)</f>
        <v>28.606294480670716</v>
      </c>
      <c r="AJ2387" s="2">
        <f t="shared" ref="AJ2387" si="13853">X2387*AE2384+Z2387*AE2387-Y2387*AF2384-AA2387*AF2387</f>
        <v>-155.1615973321139</v>
      </c>
      <c r="AK2387" s="8">
        <f t="shared" ref="AK2387" si="13854">(X2387*AF2384+Y2387*AE2384+Z2387*AF2387+AA2387*AE2387)</f>
        <v>0</v>
      </c>
      <c r="AM2387" s="20">
        <f t="shared" ref="AM2387" si="13855">1/$AN$9</f>
        <v>1</v>
      </c>
      <c r="AN2387" s="27">
        <v>0</v>
      </c>
      <c r="AO2387" s="21">
        <v>1</v>
      </c>
      <c r="AP2387" s="26">
        <v>0</v>
      </c>
      <c r="AR2387" s="1">
        <f t="shared" ref="AR2387" si="13856">AH2387*AM2384+AJ2387*AM2387-AI2387*AN2384-AK2387*AN2387</f>
        <v>-155.1615973321139</v>
      </c>
      <c r="AS2387" s="9">
        <f t="shared" ref="AS2387" si="13857">(AH2387*AN2384+AI2387*AM2384+AJ2387*AN2387+AK2387*AM2387)</f>
        <v>28.606294480670716</v>
      </c>
      <c r="AT2387" s="2">
        <f t="shared" ref="AT2387" si="13858">AH2387*AO2384+AJ2387*AO2387-AI2387*AP2384-AK2387*AP2387</f>
        <v>-155.1615973321139</v>
      </c>
      <c r="AU2387" s="8">
        <f t="shared" ref="AU2387" si="13859">(AH2387*AP2384+AI2387*AO2384+AJ2387*AP2387+AK2387*AO2387)</f>
        <v>0</v>
      </c>
      <c r="AW2387" s="49">
        <f t="shared" ref="AW2387" si="13860">(180/PI())*ATAN(-1*(AS2384/AR2384))</f>
        <v>-79.56647552494627</v>
      </c>
      <c r="AY2387" s="140">
        <f t="shared" ref="AY2387" si="13861">20*LOG(((1-(10^(AW2384/20)^2)*(1-((1-AY2384)/(1+AY2384))^2))^0.5))</f>
        <v>-3.5480015702324212E-4</v>
      </c>
      <c r="AZ2387" s="13"/>
      <c r="BA2387" s="36"/>
      <c r="BB2387" s="36"/>
      <c r="BC2387" s="36"/>
      <c r="BD2387" s="36"/>
    </row>
    <row r="2388" spans="2:56" ht="18.600000000000001" customHeight="1">
      <c r="AY2388" s="37"/>
    </row>
    <row r="2389" spans="2:56" ht="18.600000000000001" customHeight="1" thickBot="1">
      <c r="D2389" s="22" t="s">
        <v>60</v>
      </c>
      <c r="E2389" s="22"/>
      <c r="F2389" s="22"/>
      <c r="G2389" s="22"/>
      <c r="H2389" s="22"/>
      <c r="I2389" s="22" t="s">
        <v>61</v>
      </c>
      <c r="J2389" s="22"/>
      <c r="K2389" s="22"/>
      <c r="L2389" s="22"/>
      <c r="M2389" s="23"/>
      <c r="N2389" s="23"/>
      <c r="O2389" s="28" t="s">
        <v>62</v>
      </c>
      <c r="P2389" s="23"/>
      <c r="Q2389" s="23"/>
      <c r="R2389" s="23"/>
      <c r="S2389" s="22"/>
      <c r="T2389" s="22" t="s">
        <v>63</v>
      </c>
      <c r="U2389" s="23"/>
      <c r="V2389" s="23"/>
      <c r="W2389" s="23"/>
      <c r="X2389" s="23"/>
      <c r="Y2389" s="28" t="s">
        <v>64</v>
      </c>
      <c r="Z2389" s="23"/>
      <c r="AA2389" s="23"/>
      <c r="AB2389" s="23"/>
      <c r="AC2389" s="28" t="s">
        <v>65</v>
      </c>
      <c r="AD2389" s="22"/>
      <c r="AE2389" s="22"/>
      <c r="AF2389" s="22"/>
      <c r="AG2389" s="22"/>
      <c r="AH2389" s="23"/>
      <c r="AI2389" s="28" t="s">
        <v>66</v>
      </c>
      <c r="AJ2389" s="23"/>
      <c r="AK2389" s="23"/>
      <c r="AL2389" s="22"/>
      <c r="AM2389" s="28" t="s">
        <v>67</v>
      </c>
      <c r="AN2389" s="22"/>
      <c r="AO2389" s="23"/>
      <c r="AP2389" s="23"/>
      <c r="AQ2389" s="23"/>
      <c r="AR2389" s="23"/>
      <c r="AS2389" s="28" t="s">
        <v>68</v>
      </c>
      <c r="AT2389" s="23"/>
      <c r="AU2389" s="23"/>
    </row>
    <row r="2390" spans="2:56" ht="18.600000000000001" customHeight="1" thickBot="1">
      <c r="B2390" s="11"/>
      <c r="D2390" s="212" t="s">
        <v>69</v>
      </c>
      <c r="E2390" s="213"/>
      <c r="F2390" s="214" t="s">
        <v>70</v>
      </c>
      <c r="G2390" s="215"/>
      <c r="H2390" s="207"/>
      <c r="I2390" s="212" t="s">
        <v>71</v>
      </c>
      <c r="J2390" s="213"/>
      <c r="K2390" s="214" t="s">
        <v>72</v>
      </c>
      <c r="L2390" s="215"/>
      <c r="M2390" s="23"/>
      <c r="N2390" s="208" t="s">
        <v>73</v>
      </c>
      <c r="O2390" s="209"/>
      <c r="P2390" s="210" t="s">
        <v>74</v>
      </c>
      <c r="Q2390" s="211"/>
      <c r="R2390" s="23"/>
      <c r="S2390" s="212" t="s">
        <v>75</v>
      </c>
      <c r="T2390" s="213"/>
      <c r="U2390" s="214" t="s">
        <v>76</v>
      </c>
      <c r="V2390" s="215"/>
      <c r="W2390" s="22"/>
      <c r="X2390" s="208" t="s">
        <v>77</v>
      </c>
      <c r="Y2390" s="209"/>
      <c r="Z2390" s="210" t="s">
        <v>78</v>
      </c>
      <c r="AA2390" s="211"/>
      <c r="AB2390" s="22"/>
      <c r="AC2390" s="212" t="s">
        <v>79</v>
      </c>
      <c r="AD2390" s="213"/>
      <c r="AE2390" s="214" t="s">
        <v>80</v>
      </c>
      <c r="AF2390" s="215"/>
      <c r="AG2390" s="22"/>
      <c r="AH2390" s="208" t="s">
        <v>81</v>
      </c>
      <c r="AI2390" s="209"/>
      <c r="AJ2390" s="210" t="s">
        <v>82</v>
      </c>
      <c r="AK2390" s="211"/>
      <c r="AL2390" s="22"/>
      <c r="AM2390" s="212" t="s">
        <v>83</v>
      </c>
      <c r="AN2390" s="213"/>
      <c r="AO2390" s="214" t="s">
        <v>84</v>
      </c>
      <c r="AP2390" s="215"/>
      <c r="AQ2390" s="23"/>
      <c r="AR2390" s="208" t="s">
        <v>85</v>
      </c>
      <c r="AS2390" s="209"/>
      <c r="AT2390" s="210" t="s">
        <v>86</v>
      </c>
      <c r="AU2390" s="211"/>
      <c r="AW2390" s="29" t="s">
        <v>4</v>
      </c>
      <c r="AY2390" s="136" t="s">
        <v>46</v>
      </c>
      <c r="AZ2390" s="13"/>
      <c r="BA2390" s="36"/>
      <c r="BB2390" s="36"/>
      <c r="BC2390" s="36"/>
      <c r="BD2390" s="36"/>
    </row>
    <row r="2391" spans="2:56" ht="18.600000000000001" customHeight="1" thickTop="1" thickBot="1">
      <c r="B2391" s="40">
        <v>6.84</v>
      </c>
      <c r="D2391" s="1">
        <v>1</v>
      </c>
      <c r="E2391" s="7">
        <v>0</v>
      </c>
      <c r="F2391" s="2">
        <v>0</v>
      </c>
      <c r="G2391" s="8">
        <v>0</v>
      </c>
      <c r="I2391" s="1">
        <v>1</v>
      </c>
      <c r="J2391" s="9">
        <v>0</v>
      </c>
      <c r="K2391" s="2">
        <v>0</v>
      </c>
      <c r="L2391" s="9">
        <f t="shared" ref="L2391" si="13862">IF(0=(1-$J$9*$K$9*$B2391^2),10^14,$B2391*$K$9/(1-$J$9*$K$9*$B2391^2))</f>
        <v>-0.51569654596630909</v>
      </c>
      <c r="N2391" s="1">
        <f t="shared" ref="N2391" si="13863">D2391*I2391+F2391*I2394-E2391*J2391-G2391*J2394</f>
        <v>1</v>
      </c>
      <c r="O2391" s="9">
        <f t="shared" ref="O2391" si="13864">(D2391*J2391+E2391*I2391+F2391*J2394+G2391*I2394)</f>
        <v>0</v>
      </c>
      <c r="P2391" s="2">
        <f t="shared" ref="P2391" si="13865">D2391*K2391+F2391*K2394-E2391*L2391-G2391*L2394</f>
        <v>0</v>
      </c>
      <c r="Q2391" s="8">
        <f t="shared" ref="Q2391" si="13866">(D2391*L2391+E2391*K2391+F2391*L2394+G2391*K2394)</f>
        <v>-0.51569654596630909</v>
      </c>
      <c r="S2391" s="1">
        <v>1</v>
      </c>
      <c r="T2391" s="7">
        <v>0</v>
      </c>
      <c r="U2391" s="2">
        <v>0</v>
      </c>
      <c r="V2391" s="8">
        <v>0</v>
      </c>
      <c r="X2391" s="1">
        <f t="shared" ref="X2391" si="13867">N2391*S2391+P2391*S2394-O2391*T2391-Q2391*T2394</f>
        <v>5.2656064643297293</v>
      </c>
      <c r="Y2391" s="9">
        <f t="shared" ref="Y2391" si="13868">(N2391*T2391+O2391*S2391+P2391*T2394+Q2391*S2394)</f>
        <v>0</v>
      </c>
      <c r="Z2391" s="2">
        <f t="shared" ref="Z2391" si="13869">N2391*U2391+P2391*U2394-O2391*V2391-Q2391*V2394</f>
        <v>0</v>
      </c>
      <c r="AA2391" s="8">
        <f t="shared" ref="AA2391" si="13870">(N2391*V2391+O2391*U2391+P2391*V2394+Q2391*U2394)</f>
        <v>-0.51569654596630909</v>
      </c>
      <c r="AB2391" s="22"/>
      <c r="AC2391" s="1">
        <v>1</v>
      </c>
      <c r="AD2391" s="9">
        <v>0</v>
      </c>
      <c r="AE2391" s="2">
        <v>0</v>
      </c>
      <c r="AF2391" s="9">
        <f t="shared" ref="AF2391" si="13871">$B2391*$AE$9</f>
        <v>5.5451195999999996</v>
      </c>
      <c r="AH2391" s="1">
        <f t="shared" ref="AH2391" si="13872">X2391*AC2391+Z2391*AC2394-Y2391*AD2391-AA2391*AD2394</f>
        <v>5.2656064643297293</v>
      </c>
      <c r="AI2391" s="9">
        <f t="shared" ref="AI2391" si="13873">(X2391*AD2391+Y2391*AC2391+Z2391*AD2394+AA2391*AC2394)</f>
        <v>0</v>
      </c>
      <c r="AJ2391" s="2">
        <f t="shared" ref="AJ2391" si="13874">X2391*AE2391+Z2391*AE2394-Y2391*AF2391-AA2391*AF2394</f>
        <v>0</v>
      </c>
      <c r="AK2391" s="8">
        <f t="shared" ref="AK2391" si="13875">(X2391*AF2391+Y2391*AE2391+Z2391*AF2394+AA2391*AE2394)</f>
        <v>28.682721065275171</v>
      </c>
      <c r="AM2391" s="18">
        <v>1</v>
      </c>
      <c r="AN2391" s="25">
        <v>0</v>
      </c>
      <c r="AO2391" s="14">
        <v>0</v>
      </c>
      <c r="AP2391" s="24">
        <v>0</v>
      </c>
      <c r="AR2391" s="1">
        <f t="shared" ref="AR2391" si="13876">AH2391*AM2391+AJ2391*AM2394-AI2391*AN2391-AK2391*AN2394</f>
        <v>5.2656064643297293</v>
      </c>
      <c r="AS2391" s="9">
        <f t="shared" ref="AS2391" si="13877">(AH2391*AN2391+AI2391*AM2391+AJ2391*AN2394+AK2391*AM2394)</f>
        <v>28.682721065275171</v>
      </c>
      <c r="AT2391" s="2">
        <f t="shared" ref="AT2391" si="13878">AH2391*AO2391+AJ2391*AO2394-AI2391*AP2391-AK2391*AP2394</f>
        <v>0</v>
      </c>
      <c r="AU2391" s="8">
        <f t="shared" ref="AU2391" si="13879">(AH2391*AP2391+AI2391*AO2391+AJ2391*AP2394+AK2391*AO2394)</f>
        <v>28.682721065275171</v>
      </c>
      <c r="AW2391" s="30">
        <f t="shared" ref="AW2391" si="13880">20*LOG(((1+$AN$9)/$AN$9)/((AR2391+AR2394)^2+(AS2391+AS2394)^2)^0.5)</f>
        <v>-38.133564450507841</v>
      </c>
      <c r="AY2391" s="137">
        <f t="shared" ref="AY2391" si="13881">((AR2391^2+AS2391^2)^0.5)/((AR2394^2+AS2394^2)^0.5)</f>
        <v>0.18379806275401731</v>
      </c>
      <c r="AZ2391" s="13"/>
      <c r="BA2391" s="36"/>
      <c r="BB2391" s="36"/>
      <c r="BC2391" s="36"/>
      <c r="BD2391" s="36"/>
    </row>
    <row r="2392" spans="2:56" ht="18.600000000000001" customHeight="1" thickBot="1">
      <c r="D2392" s="3"/>
      <c r="G2392" s="4"/>
      <c r="I2392" s="3"/>
      <c r="L2392" s="4"/>
      <c r="N2392" s="3"/>
      <c r="Q2392" s="4"/>
      <c r="S2392" s="3"/>
      <c r="V2392" s="4"/>
      <c r="X2392" s="3"/>
      <c r="AA2392" s="4"/>
      <c r="AC2392" s="3"/>
      <c r="AF2392" s="4"/>
      <c r="AH2392" s="3"/>
      <c r="AK2392" s="4"/>
      <c r="AM2392" s="18"/>
      <c r="AN2392" s="14"/>
      <c r="AO2392" s="14"/>
      <c r="AP2392" s="19"/>
      <c r="AR2392" s="3"/>
      <c r="AU2392" s="4"/>
      <c r="AY2392" s="138"/>
      <c r="AZ2392" s="13"/>
      <c r="BA2392" s="36"/>
      <c r="BB2392" s="36"/>
      <c r="BC2392" s="36"/>
      <c r="BD2392" s="36"/>
    </row>
    <row r="2393" spans="2:56" ht="18.600000000000001" customHeight="1" thickBot="1">
      <c r="D2393" s="216" t="s">
        <v>87</v>
      </c>
      <c r="E2393" s="217"/>
      <c r="F2393" s="218" t="s">
        <v>88</v>
      </c>
      <c r="G2393" s="219"/>
      <c r="H2393" s="207"/>
      <c r="I2393" s="216" t="s">
        <v>89</v>
      </c>
      <c r="J2393" s="217"/>
      <c r="K2393" s="218" t="s">
        <v>90</v>
      </c>
      <c r="L2393" s="219"/>
      <c r="N2393" s="208" t="s">
        <v>7</v>
      </c>
      <c r="O2393" s="209"/>
      <c r="P2393" s="210" t="s">
        <v>8</v>
      </c>
      <c r="Q2393" s="211"/>
      <c r="S2393" s="216" t="s">
        <v>91</v>
      </c>
      <c r="T2393" s="217"/>
      <c r="U2393" s="218" t="s">
        <v>92</v>
      </c>
      <c r="V2393" s="219"/>
      <c r="W2393" s="22"/>
      <c r="X2393" s="208" t="s">
        <v>93</v>
      </c>
      <c r="Y2393" s="209"/>
      <c r="Z2393" s="210" t="s">
        <v>94</v>
      </c>
      <c r="AA2393" s="211"/>
      <c r="AB2393" s="22"/>
      <c r="AC2393" s="216" t="s">
        <v>3</v>
      </c>
      <c r="AD2393" s="217"/>
      <c r="AE2393" s="218" t="s">
        <v>2</v>
      </c>
      <c r="AF2393" s="219"/>
      <c r="AG2393" s="22"/>
      <c r="AH2393" s="208" t="s">
        <v>95</v>
      </c>
      <c r="AI2393" s="209"/>
      <c r="AJ2393" s="210" t="s">
        <v>96</v>
      </c>
      <c r="AK2393" s="211"/>
      <c r="AL2393" s="22"/>
      <c r="AM2393" s="216" t="s">
        <v>97</v>
      </c>
      <c r="AN2393" s="217"/>
      <c r="AO2393" s="218" t="s">
        <v>98</v>
      </c>
      <c r="AP2393" s="219"/>
      <c r="AR2393" s="208" t="s">
        <v>99</v>
      </c>
      <c r="AS2393" s="209"/>
      <c r="AT2393" s="210" t="s">
        <v>100</v>
      </c>
      <c r="AU2393" s="211"/>
      <c r="AW2393" s="48" t="s">
        <v>10</v>
      </c>
      <c r="AY2393" s="139" t="s">
        <v>47</v>
      </c>
      <c r="AZ2393" s="13"/>
      <c r="BA2393" s="36"/>
      <c r="BB2393" s="36"/>
      <c r="BC2393" s="36"/>
      <c r="BD2393" s="36"/>
    </row>
    <row r="2394" spans="2:56" ht="18.600000000000001" customHeight="1" thickTop="1" thickBot="1">
      <c r="D2394" s="1">
        <v>0</v>
      </c>
      <c r="E2394" s="8">
        <f t="shared" ref="E2394" si="13882">$E$9*$B2391</f>
        <v>3.8762964000000002</v>
      </c>
      <c r="F2394" s="2">
        <v>1</v>
      </c>
      <c r="G2394" s="8">
        <v>0</v>
      </c>
      <c r="I2394" s="1">
        <v>0</v>
      </c>
      <c r="J2394" s="9">
        <v>0</v>
      </c>
      <c r="K2394" s="2">
        <v>1</v>
      </c>
      <c r="L2394" s="8">
        <v>0</v>
      </c>
      <c r="N2394" s="1">
        <f t="shared" ref="N2394" si="13883">D2394*I2391+F2394*I2394-E2394*J2391-G2394*J2394</f>
        <v>0</v>
      </c>
      <c r="O2394" s="9">
        <f t="shared" ref="O2394" si="13884">(D2394*J2391+E2394*I2391+F2394*J2394+G2394*I2394)</f>
        <v>3.8762964000000002</v>
      </c>
      <c r="P2394" s="2">
        <f t="shared" ref="P2394" si="13885">D2394*K2391+F2394*K2394-E2394*L2391-G2394*L2394</f>
        <v>2.9989926646216385</v>
      </c>
      <c r="Q2394" s="8">
        <f t="shared" ref="Q2394" si="13886">(D2394*L2391+E2394*K2391+F2394*L2394+G2394*K2394)</f>
        <v>0</v>
      </c>
      <c r="S2394" s="1">
        <v>0</v>
      </c>
      <c r="T2394" s="8">
        <f t="shared" ref="T2394" si="13887">$T$9*$B2391</f>
        <v>8.2715435999999993</v>
      </c>
      <c r="U2394" s="2">
        <v>1</v>
      </c>
      <c r="V2394" s="8">
        <v>0</v>
      </c>
      <c r="X2394" s="1">
        <f t="shared" ref="X2394" si="13888">N2394*S2391+P2394*S2394-O2394*T2391-Q2394*T2394</f>
        <v>0</v>
      </c>
      <c r="Y2394" s="9">
        <f t="shared" ref="Y2394" si="13889">(N2394*T2391+O2394*S2391+P2394*T2394+Q2394*S2394)</f>
        <v>28.68259498149806</v>
      </c>
      <c r="Z2394" s="2">
        <f t="shared" ref="Z2394" si="13890">N2394*U2391+P2394*U2394-O2394*V2391-Q2394*V2394</f>
        <v>2.9989926646216385</v>
      </c>
      <c r="AA2394" s="8">
        <f t="shared" ref="AA2394" si="13891">(N2394*V2391+O2394*U2391+P2394*V2394+Q2394*U2394)</f>
        <v>0</v>
      </c>
      <c r="AB2394" s="22"/>
      <c r="AC2394" s="1">
        <v>0</v>
      </c>
      <c r="AD2394" s="9">
        <v>0</v>
      </c>
      <c r="AE2394" s="2">
        <v>1</v>
      </c>
      <c r="AF2394" s="8">
        <v>0</v>
      </c>
      <c r="AH2394" s="1">
        <f t="shared" ref="AH2394" si="13892">X2394*AC2391+Z2394*AC2394-Y2394*AD2391-AA2394*AD2394</f>
        <v>0</v>
      </c>
      <c r="AI2394" s="9">
        <f t="shared" ref="AI2394" si="13893">(X2394*AD2391+Y2394*AC2391+Z2394*AD2394+AA2394*AC2394)</f>
        <v>28.68259498149806</v>
      </c>
      <c r="AJ2394" s="2">
        <f t="shared" ref="AJ2394" si="13894">X2394*AE2391+Z2394*AE2394-Y2394*AF2391-AA2394*AF2394</f>
        <v>-156.04942694614491</v>
      </c>
      <c r="AK2394" s="8">
        <f t="shared" ref="AK2394" si="13895">(X2394*AF2391+Y2394*AE2391+Z2394*AF2394+AA2394*AE2394)</f>
        <v>0</v>
      </c>
      <c r="AM2394" s="20">
        <f t="shared" ref="AM2394" si="13896">1/$AN$9</f>
        <v>1</v>
      </c>
      <c r="AN2394" s="27">
        <v>0</v>
      </c>
      <c r="AO2394" s="21">
        <v>1</v>
      </c>
      <c r="AP2394" s="26">
        <v>0</v>
      </c>
      <c r="AR2394" s="1">
        <f t="shared" ref="AR2394" si="13897">AH2394*AM2391+AJ2394*AM2394-AI2394*AN2391-AK2394*AN2394</f>
        <v>-156.04942694614491</v>
      </c>
      <c r="AS2394" s="9">
        <f t="shared" ref="AS2394" si="13898">(AH2394*AN2391+AI2394*AM2391+AJ2394*AN2394+AK2394*AM2394)</f>
        <v>28.68259498149806</v>
      </c>
      <c r="AT2394" s="2">
        <f t="shared" ref="AT2394" si="13899">AH2394*AO2391+AJ2394*AO2394-AI2394*AP2391-AK2394*AP2394</f>
        <v>-156.04942694614491</v>
      </c>
      <c r="AU2394" s="8">
        <f t="shared" ref="AU2394" si="13900">(AH2394*AP2391+AI2394*AO2391+AJ2394*AP2394+AK2394*AO2394)</f>
        <v>0</v>
      </c>
      <c r="AW2394" s="49">
        <f t="shared" ref="AW2394" si="13901">(180/PI())*ATAN(-1*(AS2391/AR2391))</f>
        <v>-79.597406536922762</v>
      </c>
      <c r="AY2394" s="140">
        <f t="shared" ref="AY2394" si="13902">20*LOG(((1-(10^(AW2391/20)^2)*(1-((1-AY2391)/(1+AY2391))^2))^0.5))</f>
        <v>-3.5017976438080225E-4</v>
      </c>
      <c r="AZ2394" s="13"/>
      <c r="BA2394" s="36"/>
      <c r="BB2394" s="36"/>
      <c r="BC2394" s="36"/>
      <c r="BD2394" s="36"/>
    </row>
    <row r="2395" spans="2:56" ht="18.600000000000001" customHeight="1">
      <c r="AY2395" s="37"/>
    </row>
    <row r="2396" spans="2:56" ht="18.600000000000001" customHeight="1" thickBot="1">
      <c r="D2396" s="22" t="s">
        <v>60</v>
      </c>
      <c r="E2396" s="22"/>
      <c r="F2396" s="22"/>
      <c r="G2396" s="22"/>
      <c r="H2396" s="22"/>
      <c r="I2396" s="22" t="s">
        <v>61</v>
      </c>
      <c r="J2396" s="22"/>
      <c r="K2396" s="22"/>
      <c r="L2396" s="22"/>
      <c r="M2396" s="23"/>
      <c r="N2396" s="23"/>
      <c r="O2396" s="28" t="s">
        <v>62</v>
      </c>
      <c r="P2396" s="23"/>
      <c r="Q2396" s="23"/>
      <c r="R2396" s="23"/>
      <c r="S2396" s="22"/>
      <c r="T2396" s="22" t="s">
        <v>63</v>
      </c>
      <c r="U2396" s="23"/>
      <c r="V2396" s="23"/>
      <c r="W2396" s="23"/>
      <c r="X2396" s="23"/>
      <c r="Y2396" s="28" t="s">
        <v>64</v>
      </c>
      <c r="Z2396" s="23"/>
      <c r="AA2396" s="23"/>
      <c r="AB2396" s="23"/>
      <c r="AC2396" s="28" t="s">
        <v>65</v>
      </c>
      <c r="AD2396" s="22"/>
      <c r="AE2396" s="22"/>
      <c r="AF2396" s="22"/>
      <c r="AG2396" s="22"/>
      <c r="AH2396" s="23"/>
      <c r="AI2396" s="28" t="s">
        <v>66</v>
      </c>
      <c r="AJ2396" s="23"/>
      <c r="AK2396" s="23"/>
      <c r="AL2396" s="22"/>
      <c r="AM2396" s="28" t="s">
        <v>67</v>
      </c>
      <c r="AN2396" s="22"/>
      <c r="AO2396" s="23"/>
      <c r="AP2396" s="23"/>
      <c r="AQ2396" s="23"/>
      <c r="AR2396" s="23"/>
      <c r="AS2396" s="28" t="s">
        <v>68</v>
      </c>
      <c r="AT2396" s="23"/>
      <c r="AU2396" s="23"/>
    </row>
    <row r="2397" spans="2:56" ht="18.600000000000001" customHeight="1" thickBot="1">
      <c r="B2397" s="11"/>
      <c r="D2397" s="212" t="s">
        <v>69</v>
      </c>
      <c r="E2397" s="213"/>
      <c r="F2397" s="214" t="s">
        <v>70</v>
      </c>
      <c r="G2397" s="215"/>
      <c r="H2397" s="207"/>
      <c r="I2397" s="212" t="s">
        <v>71</v>
      </c>
      <c r="J2397" s="213"/>
      <c r="K2397" s="214" t="s">
        <v>72</v>
      </c>
      <c r="L2397" s="215"/>
      <c r="M2397" s="23"/>
      <c r="N2397" s="208" t="s">
        <v>73</v>
      </c>
      <c r="O2397" s="209"/>
      <c r="P2397" s="210" t="s">
        <v>74</v>
      </c>
      <c r="Q2397" s="211"/>
      <c r="R2397" s="23"/>
      <c r="S2397" s="212" t="s">
        <v>75</v>
      </c>
      <c r="T2397" s="213"/>
      <c r="U2397" s="214" t="s">
        <v>76</v>
      </c>
      <c r="V2397" s="215"/>
      <c r="W2397" s="22"/>
      <c r="X2397" s="208" t="s">
        <v>77</v>
      </c>
      <c r="Y2397" s="209"/>
      <c r="Z2397" s="210" t="s">
        <v>78</v>
      </c>
      <c r="AA2397" s="211"/>
      <c r="AB2397" s="22"/>
      <c r="AC2397" s="212" t="s">
        <v>79</v>
      </c>
      <c r="AD2397" s="213"/>
      <c r="AE2397" s="214" t="s">
        <v>80</v>
      </c>
      <c r="AF2397" s="215"/>
      <c r="AG2397" s="22"/>
      <c r="AH2397" s="208" t="s">
        <v>81</v>
      </c>
      <c r="AI2397" s="209"/>
      <c r="AJ2397" s="210" t="s">
        <v>82</v>
      </c>
      <c r="AK2397" s="211"/>
      <c r="AL2397" s="22"/>
      <c r="AM2397" s="212" t="s">
        <v>83</v>
      </c>
      <c r="AN2397" s="213"/>
      <c r="AO2397" s="214" t="s">
        <v>84</v>
      </c>
      <c r="AP2397" s="215"/>
      <c r="AQ2397" s="23"/>
      <c r="AR2397" s="208" t="s">
        <v>85</v>
      </c>
      <c r="AS2397" s="209"/>
      <c r="AT2397" s="210" t="s">
        <v>86</v>
      </c>
      <c r="AU2397" s="211"/>
      <c r="AW2397" s="29" t="s">
        <v>4</v>
      </c>
      <c r="AY2397" s="136" t="s">
        <v>46</v>
      </c>
      <c r="AZ2397" s="13"/>
      <c r="BA2397" s="36"/>
      <c r="BB2397" s="36"/>
      <c r="BC2397" s="36"/>
      <c r="BD2397" s="36"/>
    </row>
    <row r="2398" spans="2:56" ht="18.600000000000001" customHeight="1" thickTop="1" thickBot="1">
      <c r="B2398" s="40">
        <v>6.86</v>
      </c>
      <c r="D2398" s="1">
        <v>1</v>
      </c>
      <c r="E2398" s="7">
        <v>0</v>
      </c>
      <c r="F2398" s="2">
        <v>0</v>
      </c>
      <c r="G2398" s="8">
        <v>0</v>
      </c>
      <c r="I2398" s="1">
        <v>1</v>
      </c>
      <c r="J2398" s="9">
        <v>0</v>
      </c>
      <c r="K2398" s="2">
        <v>0</v>
      </c>
      <c r="L2398" s="9">
        <f t="shared" ref="L2398" si="13903">IF(0=(1-$J$9*$K$9*$B2398^2),10^14,$B2398*$K$9/(1-$J$9*$K$9*$B2398^2))</f>
        <v>-0.51395933398146421</v>
      </c>
      <c r="N2398" s="1">
        <f t="shared" ref="N2398" si="13904">D2398*I2398+F2398*I2401-E2398*J2398-G2398*J2401</f>
        <v>1</v>
      </c>
      <c r="O2398" s="9">
        <f t="shared" ref="O2398" si="13905">(D2398*J2398+E2398*I2398+F2398*J2401+G2398*I2401)</f>
        <v>0</v>
      </c>
      <c r="P2398" s="2">
        <f t="shared" ref="P2398" si="13906">D2398*K2398+F2398*K2401-E2398*L2398-G2398*L2401</f>
        <v>0</v>
      </c>
      <c r="Q2398" s="8">
        <f t="shared" ref="Q2398" si="13907">(D2398*L2398+E2398*K2398+F2398*L2401+G2398*K2401)</f>
        <v>-0.51395933398146421</v>
      </c>
      <c r="S2398" s="1">
        <v>1</v>
      </c>
      <c r="T2398" s="7">
        <v>0</v>
      </c>
      <c r="U2398" s="2">
        <v>0</v>
      </c>
      <c r="V2398" s="8">
        <v>0</v>
      </c>
      <c r="X2398" s="1">
        <f t="shared" ref="X2398" si="13908">N2398*S2398+P2398*S2401-O2398*T2398-Q2398*T2401</f>
        <v>5.2636675573144522</v>
      </c>
      <c r="Y2398" s="9">
        <f t="shared" ref="Y2398" si="13909">(N2398*T2398+O2398*S2398+P2398*T2401+Q2398*S2401)</f>
        <v>0</v>
      </c>
      <c r="Z2398" s="2">
        <f t="shared" ref="Z2398" si="13910">N2398*U2398+P2398*U2401-O2398*V2398-Q2398*V2401</f>
        <v>0</v>
      </c>
      <c r="AA2398" s="8">
        <f t="shared" ref="AA2398" si="13911">(N2398*V2398+O2398*U2398+P2398*V2401+Q2398*U2401)</f>
        <v>-0.51395933398146421</v>
      </c>
      <c r="AB2398" s="22"/>
      <c r="AC2398" s="1">
        <v>1</v>
      </c>
      <c r="AD2398" s="9">
        <v>0</v>
      </c>
      <c r="AE2398" s="2">
        <v>0</v>
      </c>
      <c r="AF2398" s="9">
        <f t="shared" ref="AF2398" si="13912">$B2398*$AE$9</f>
        <v>5.5613334000000005</v>
      </c>
      <c r="AH2398" s="1">
        <f t="shared" ref="AH2398" si="13913">X2398*AC2398+Z2398*AC2401-Y2398*AD2398-AA2398*AD2401</f>
        <v>5.2636675573144522</v>
      </c>
      <c r="AI2398" s="9">
        <f t="shared" ref="AI2398" si="13914">(X2398*AD2398+Y2398*AC2398+Z2398*AD2401+AA2398*AC2401)</f>
        <v>0</v>
      </c>
      <c r="AJ2398" s="2">
        <f t="shared" ref="AJ2398" si="13915">X2398*AE2398+Z2398*AE2401-Y2398*AF2398-AA2398*AF2401</f>
        <v>0</v>
      </c>
      <c r="AK2398" s="8">
        <f t="shared" ref="AK2398" si="13916">(X2398*AF2398+Y2398*AE2398+Z2398*AF2401+AA2398*AE2401)</f>
        <v>28.759050859007814</v>
      </c>
      <c r="AM2398" s="18">
        <v>1</v>
      </c>
      <c r="AN2398" s="25">
        <v>0</v>
      </c>
      <c r="AO2398" s="14">
        <v>0</v>
      </c>
      <c r="AP2398" s="24">
        <v>0</v>
      </c>
      <c r="AR2398" s="1">
        <f t="shared" ref="AR2398" si="13917">AH2398*AM2398+AJ2398*AM2401-AI2398*AN2398-AK2398*AN2401</f>
        <v>5.2636675573144522</v>
      </c>
      <c r="AS2398" s="9">
        <f t="shared" ref="AS2398" si="13918">(AH2398*AN2398+AI2398*AM2398+AJ2398*AN2401+AK2398*AM2401)</f>
        <v>28.759050859007814</v>
      </c>
      <c r="AT2398" s="2">
        <f t="shared" ref="AT2398" si="13919">AH2398*AO2398+AJ2398*AO2401-AI2398*AP2398-AK2398*AP2401</f>
        <v>0</v>
      </c>
      <c r="AU2398" s="8">
        <f t="shared" ref="AU2398" si="13920">(AH2398*AP2398+AI2398*AO2398+AJ2398*AP2401+AK2398*AO2401)</f>
        <v>28.759050859007814</v>
      </c>
      <c r="AW2398" s="30">
        <f t="shared" ref="AW2398" si="13921">20*LOG(((1+$AN$9)/$AN$9)/((AR2398+AR2401)^2+(AS2398+AS2401)^2)^0.5)</f>
        <v>-38.181267446406004</v>
      </c>
      <c r="AY2398" s="137">
        <f t="shared" ref="AY2398" si="13922">((AR2398^2+AS2398^2)^0.5)/((AR2401^2+AS2401^2)^0.5)</f>
        <v>0.18324164162849949</v>
      </c>
      <c r="AZ2398" s="13"/>
      <c r="BA2398" s="36"/>
      <c r="BB2398" s="36"/>
      <c r="BC2398" s="36"/>
      <c r="BD2398" s="36"/>
    </row>
    <row r="2399" spans="2:56" ht="18.600000000000001" customHeight="1" thickBot="1">
      <c r="D2399" s="3"/>
      <c r="G2399" s="4"/>
      <c r="I2399" s="3"/>
      <c r="L2399" s="4"/>
      <c r="N2399" s="3"/>
      <c r="Q2399" s="4"/>
      <c r="S2399" s="3"/>
      <c r="V2399" s="4"/>
      <c r="X2399" s="3"/>
      <c r="AA2399" s="4"/>
      <c r="AC2399" s="3"/>
      <c r="AF2399" s="4"/>
      <c r="AH2399" s="3"/>
      <c r="AK2399" s="4"/>
      <c r="AM2399" s="18"/>
      <c r="AN2399" s="14"/>
      <c r="AO2399" s="14"/>
      <c r="AP2399" s="19"/>
      <c r="AR2399" s="3"/>
      <c r="AU2399" s="4"/>
      <c r="AY2399" s="138"/>
      <c r="AZ2399" s="13"/>
      <c r="BA2399" s="36"/>
      <c r="BB2399" s="36"/>
      <c r="BC2399" s="36"/>
      <c r="BD2399" s="36"/>
    </row>
    <row r="2400" spans="2:56" ht="18.600000000000001" customHeight="1" thickBot="1">
      <c r="D2400" s="216" t="s">
        <v>87</v>
      </c>
      <c r="E2400" s="217"/>
      <c r="F2400" s="218" t="s">
        <v>88</v>
      </c>
      <c r="G2400" s="219"/>
      <c r="H2400" s="207"/>
      <c r="I2400" s="216" t="s">
        <v>89</v>
      </c>
      <c r="J2400" s="217"/>
      <c r="K2400" s="218" t="s">
        <v>90</v>
      </c>
      <c r="L2400" s="219"/>
      <c r="N2400" s="208" t="s">
        <v>7</v>
      </c>
      <c r="O2400" s="209"/>
      <c r="P2400" s="210" t="s">
        <v>8</v>
      </c>
      <c r="Q2400" s="211"/>
      <c r="S2400" s="216" t="s">
        <v>91</v>
      </c>
      <c r="T2400" s="217"/>
      <c r="U2400" s="218" t="s">
        <v>92</v>
      </c>
      <c r="V2400" s="219"/>
      <c r="W2400" s="22"/>
      <c r="X2400" s="208" t="s">
        <v>93</v>
      </c>
      <c r="Y2400" s="209"/>
      <c r="Z2400" s="210" t="s">
        <v>94</v>
      </c>
      <c r="AA2400" s="211"/>
      <c r="AB2400" s="22"/>
      <c r="AC2400" s="216" t="s">
        <v>3</v>
      </c>
      <c r="AD2400" s="217"/>
      <c r="AE2400" s="218" t="s">
        <v>2</v>
      </c>
      <c r="AF2400" s="219"/>
      <c r="AG2400" s="22"/>
      <c r="AH2400" s="208" t="s">
        <v>95</v>
      </c>
      <c r="AI2400" s="209"/>
      <c r="AJ2400" s="210" t="s">
        <v>96</v>
      </c>
      <c r="AK2400" s="211"/>
      <c r="AL2400" s="22"/>
      <c r="AM2400" s="216" t="s">
        <v>97</v>
      </c>
      <c r="AN2400" s="217"/>
      <c r="AO2400" s="218" t="s">
        <v>98</v>
      </c>
      <c r="AP2400" s="219"/>
      <c r="AR2400" s="208" t="s">
        <v>99</v>
      </c>
      <c r="AS2400" s="209"/>
      <c r="AT2400" s="210" t="s">
        <v>100</v>
      </c>
      <c r="AU2400" s="211"/>
      <c r="AW2400" s="48" t="s">
        <v>10</v>
      </c>
      <c r="AY2400" s="139" t="s">
        <v>47</v>
      </c>
      <c r="AZ2400" s="13"/>
      <c r="BA2400" s="36"/>
      <c r="BB2400" s="36"/>
      <c r="BC2400" s="36"/>
      <c r="BD2400" s="36"/>
    </row>
    <row r="2401" spans="2:56" ht="18.600000000000001" customHeight="1" thickTop="1" thickBot="1">
      <c r="D2401" s="1">
        <v>0</v>
      </c>
      <c r="E2401" s="8">
        <f t="shared" ref="E2401" si="13923">$E$9*$B2398</f>
        <v>3.8876306000000005</v>
      </c>
      <c r="F2401" s="2">
        <v>1</v>
      </c>
      <c r="G2401" s="8">
        <v>0</v>
      </c>
      <c r="I2401" s="1">
        <v>0</v>
      </c>
      <c r="J2401" s="9">
        <v>0</v>
      </c>
      <c r="K2401" s="2">
        <v>1</v>
      </c>
      <c r="L2401" s="8">
        <v>0</v>
      </c>
      <c r="N2401" s="1">
        <f t="shared" ref="N2401" si="13924">D2401*I2398+F2401*I2401-E2401*J2398-G2401*J2401</f>
        <v>0</v>
      </c>
      <c r="O2401" s="9">
        <f t="shared" ref="O2401" si="13925">(D2401*J2398+E2401*I2398+F2401*J2401+G2401*I2401)</f>
        <v>3.8876306000000005</v>
      </c>
      <c r="P2401" s="2">
        <f t="shared" ref="P2401" si="13926">D2401*K2398+F2401*K2401-E2401*L2398-G2401*L2401</f>
        <v>2.9980840339419603</v>
      </c>
      <c r="Q2401" s="8">
        <f t="shared" ref="Q2401" si="13927">(D2401*L2398+E2401*K2398+F2401*L2401+G2401*K2401)</f>
        <v>0</v>
      </c>
      <c r="S2401" s="1">
        <v>0</v>
      </c>
      <c r="T2401" s="8">
        <f t="shared" ref="T2401" si="13928">$T$9*$B2398</f>
        <v>8.2957294000000008</v>
      </c>
      <c r="U2401" s="2">
        <v>1</v>
      </c>
      <c r="V2401" s="8">
        <v>0</v>
      </c>
      <c r="X2401" s="1">
        <f t="shared" ref="X2401" si="13929">N2401*S2398+P2401*S2401-O2401*T2398-Q2401*T2401</f>
        <v>0</v>
      </c>
      <c r="Y2401" s="9">
        <f t="shared" ref="Y2401" si="13930">(N2401*T2398+O2401*S2398+P2401*T2401+Q2401*S2401)</f>
        <v>28.758924464042924</v>
      </c>
      <c r="Z2401" s="2">
        <f t="shared" ref="Z2401" si="13931">N2401*U2398+P2401*U2401-O2401*V2398-Q2401*V2401</f>
        <v>2.9980840339419603</v>
      </c>
      <c r="AA2401" s="8">
        <f t="shared" ref="AA2401" si="13932">(N2401*V2398+O2401*U2398+P2401*V2401+Q2401*U2401)</f>
        <v>0</v>
      </c>
      <c r="AB2401" s="22"/>
      <c r="AC2401" s="1">
        <v>0</v>
      </c>
      <c r="AD2401" s="9">
        <v>0</v>
      </c>
      <c r="AE2401" s="2">
        <v>1</v>
      </c>
      <c r="AF2401" s="8">
        <v>0</v>
      </c>
      <c r="AH2401" s="1">
        <f t="shared" ref="AH2401" si="13933">X2401*AC2398+Z2401*AC2401-Y2401*AD2398-AA2401*AD2401</f>
        <v>0</v>
      </c>
      <c r="AI2401" s="9">
        <f t="shared" ref="AI2401" si="13934">(X2401*AD2398+Y2401*AC2398+Z2401*AD2401+AA2401*AC2401)</f>
        <v>28.758924464042924</v>
      </c>
      <c r="AJ2401" s="2">
        <f t="shared" ref="AJ2401" si="13935">X2401*AE2398+Z2401*AE2401-Y2401*AF2398-AA2401*AF2401</f>
        <v>-156.93988313601707</v>
      </c>
      <c r="AK2401" s="8">
        <f t="shared" ref="AK2401" si="13936">(X2401*AF2398+Y2401*AE2398+Z2401*AF2401+AA2401*AE2401)</f>
        <v>0</v>
      </c>
      <c r="AM2401" s="20">
        <f t="shared" ref="AM2401" si="13937">1/$AN$9</f>
        <v>1</v>
      </c>
      <c r="AN2401" s="27">
        <v>0</v>
      </c>
      <c r="AO2401" s="21">
        <v>1</v>
      </c>
      <c r="AP2401" s="26">
        <v>0</v>
      </c>
      <c r="AR2401" s="1">
        <f t="shared" ref="AR2401" si="13938">AH2401*AM2398+AJ2401*AM2401-AI2401*AN2398-AK2401*AN2401</f>
        <v>-156.93988313601707</v>
      </c>
      <c r="AS2401" s="9">
        <f t="shared" ref="AS2401" si="13939">(AH2401*AN2398+AI2401*AM2398+AJ2401*AN2401+AK2401*AM2401)</f>
        <v>28.758924464042924</v>
      </c>
      <c r="AT2401" s="2">
        <f t="shared" ref="AT2401" si="13940">AH2401*AO2398+AJ2401*AO2401-AI2401*AP2398-AK2401*AP2401</f>
        <v>-156.93988313601707</v>
      </c>
      <c r="AU2401" s="8">
        <f t="shared" ref="AU2401" si="13941">(AH2401*AP2398+AI2401*AO2398+AJ2401*AP2401+AK2401*AO2401)</f>
        <v>0</v>
      </c>
      <c r="AW2401" s="49">
        <f t="shared" ref="AW2401" si="13942">(180/PI())*ATAN(-1*(AS2398/AR2398))</f>
        <v>-79.628153354501663</v>
      </c>
      <c r="AY2401" s="140">
        <f t="shared" ref="AY2401" si="13943">20*LOG(((1-(10^(AW2398/20)^2)*(1-((1-AY2398)/(1+AY2398))^2))^0.5))</f>
        <v>-3.4563055018104025E-4</v>
      </c>
      <c r="AZ2401" s="13"/>
      <c r="BA2401" s="36"/>
      <c r="BB2401" s="36"/>
      <c r="BC2401" s="36"/>
      <c r="BD2401" s="36"/>
    </row>
    <row r="2402" spans="2:56" ht="18.600000000000001" customHeight="1">
      <c r="AY2402" s="37"/>
    </row>
    <row r="2403" spans="2:56" ht="18.600000000000001" customHeight="1" thickBot="1">
      <c r="D2403" s="22" t="s">
        <v>60</v>
      </c>
      <c r="E2403" s="22"/>
      <c r="F2403" s="22"/>
      <c r="G2403" s="22"/>
      <c r="H2403" s="22"/>
      <c r="I2403" s="22" t="s">
        <v>61</v>
      </c>
      <c r="J2403" s="22"/>
      <c r="K2403" s="22"/>
      <c r="L2403" s="22"/>
      <c r="M2403" s="23"/>
      <c r="N2403" s="23"/>
      <c r="O2403" s="28" t="s">
        <v>62</v>
      </c>
      <c r="P2403" s="23"/>
      <c r="Q2403" s="23"/>
      <c r="R2403" s="23"/>
      <c r="S2403" s="22"/>
      <c r="T2403" s="22" t="s">
        <v>63</v>
      </c>
      <c r="U2403" s="23"/>
      <c r="V2403" s="23"/>
      <c r="W2403" s="23"/>
      <c r="X2403" s="23"/>
      <c r="Y2403" s="28" t="s">
        <v>64</v>
      </c>
      <c r="Z2403" s="23"/>
      <c r="AA2403" s="23"/>
      <c r="AB2403" s="23"/>
      <c r="AC2403" s="28" t="s">
        <v>65</v>
      </c>
      <c r="AD2403" s="22"/>
      <c r="AE2403" s="22"/>
      <c r="AF2403" s="22"/>
      <c r="AG2403" s="22"/>
      <c r="AH2403" s="23"/>
      <c r="AI2403" s="28" t="s">
        <v>66</v>
      </c>
      <c r="AJ2403" s="23"/>
      <c r="AK2403" s="23"/>
      <c r="AL2403" s="22"/>
      <c r="AM2403" s="28" t="s">
        <v>67</v>
      </c>
      <c r="AN2403" s="22"/>
      <c r="AO2403" s="23"/>
      <c r="AP2403" s="23"/>
      <c r="AQ2403" s="23"/>
      <c r="AR2403" s="23"/>
      <c r="AS2403" s="28" t="s">
        <v>68</v>
      </c>
      <c r="AT2403" s="23"/>
      <c r="AU2403" s="23"/>
    </row>
    <row r="2404" spans="2:56" ht="18.600000000000001" customHeight="1" thickBot="1">
      <c r="B2404" s="11"/>
      <c r="D2404" s="212" t="s">
        <v>69</v>
      </c>
      <c r="E2404" s="213"/>
      <c r="F2404" s="214" t="s">
        <v>70</v>
      </c>
      <c r="G2404" s="215"/>
      <c r="H2404" s="207"/>
      <c r="I2404" s="212" t="s">
        <v>71</v>
      </c>
      <c r="J2404" s="213"/>
      <c r="K2404" s="214" t="s">
        <v>72</v>
      </c>
      <c r="L2404" s="215"/>
      <c r="M2404" s="23"/>
      <c r="N2404" s="208" t="s">
        <v>73</v>
      </c>
      <c r="O2404" s="209"/>
      <c r="P2404" s="210" t="s">
        <v>74</v>
      </c>
      <c r="Q2404" s="211"/>
      <c r="R2404" s="23"/>
      <c r="S2404" s="212" t="s">
        <v>75</v>
      </c>
      <c r="T2404" s="213"/>
      <c r="U2404" s="214" t="s">
        <v>76</v>
      </c>
      <c r="V2404" s="215"/>
      <c r="W2404" s="22"/>
      <c r="X2404" s="208" t="s">
        <v>77</v>
      </c>
      <c r="Y2404" s="209"/>
      <c r="Z2404" s="210" t="s">
        <v>78</v>
      </c>
      <c r="AA2404" s="211"/>
      <c r="AB2404" s="22"/>
      <c r="AC2404" s="212" t="s">
        <v>79</v>
      </c>
      <c r="AD2404" s="213"/>
      <c r="AE2404" s="214" t="s">
        <v>80</v>
      </c>
      <c r="AF2404" s="215"/>
      <c r="AG2404" s="22"/>
      <c r="AH2404" s="208" t="s">
        <v>81</v>
      </c>
      <c r="AI2404" s="209"/>
      <c r="AJ2404" s="210" t="s">
        <v>82</v>
      </c>
      <c r="AK2404" s="211"/>
      <c r="AL2404" s="22"/>
      <c r="AM2404" s="212" t="s">
        <v>83</v>
      </c>
      <c r="AN2404" s="213"/>
      <c r="AO2404" s="214" t="s">
        <v>84</v>
      </c>
      <c r="AP2404" s="215"/>
      <c r="AQ2404" s="23"/>
      <c r="AR2404" s="208" t="s">
        <v>85</v>
      </c>
      <c r="AS2404" s="209"/>
      <c r="AT2404" s="210" t="s">
        <v>86</v>
      </c>
      <c r="AU2404" s="211"/>
      <c r="AW2404" s="29" t="s">
        <v>4</v>
      </c>
      <c r="AY2404" s="136" t="s">
        <v>46</v>
      </c>
      <c r="AZ2404" s="13"/>
      <c r="BA2404" s="36"/>
      <c r="BB2404" s="36"/>
      <c r="BC2404" s="36"/>
      <c r="BD2404" s="36"/>
    </row>
    <row r="2405" spans="2:56" ht="18.600000000000001" customHeight="1" thickTop="1" thickBot="1">
      <c r="B2405" s="40">
        <v>6.88</v>
      </c>
      <c r="D2405" s="1">
        <v>1</v>
      </c>
      <c r="E2405" s="7">
        <v>0</v>
      </c>
      <c r="F2405" s="2">
        <v>0</v>
      </c>
      <c r="G2405" s="8">
        <v>0</v>
      </c>
      <c r="I2405" s="1">
        <v>1</v>
      </c>
      <c r="J2405" s="9">
        <v>0</v>
      </c>
      <c r="K2405" s="2">
        <v>0</v>
      </c>
      <c r="L2405" s="9">
        <f t="shared" ref="L2405" si="13944">IF(0=(1-$J$9*$K$9*$B2405^2),10^14,$B2405*$K$9/(1-$J$9*$K$9*$B2405^2))</f>
        <v>-0.51223446047624877</v>
      </c>
      <c r="N2405" s="1">
        <f t="shared" ref="N2405" si="13945">D2405*I2405+F2405*I2408-E2405*J2405-G2405*J2408</f>
        <v>1</v>
      </c>
      <c r="O2405" s="9">
        <f t="shared" ref="O2405" si="13946">(D2405*J2405+E2405*I2405+F2405*J2408+G2405*I2408)</f>
        <v>0</v>
      </c>
      <c r="P2405" s="2">
        <f t="shared" ref="P2405" si="13947">D2405*K2405+F2405*K2408-E2405*L2405-G2405*L2408</f>
        <v>0</v>
      </c>
      <c r="Q2405" s="8">
        <f t="shared" ref="Q2405" si="13948">(D2405*L2405+E2405*K2405+F2405*L2408+G2405*K2408)</f>
        <v>-0.51223446047624877</v>
      </c>
      <c r="S2405" s="1">
        <v>1</v>
      </c>
      <c r="T2405" s="7">
        <v>0</v>
      </c>
      <c r="U2405" s="2">
        <v>0</v>
      </c>
      <c r="V2405" s="8">
        <v>0</v>
      </c>
      <c r="X2405" s="1">
        <f t="shared" ref="X2405" si="13949">N2405*S2405+P2405*S2408-O2405*T2405-Q2405*T2408</f>
        <v>5.2617472736801414</v>
      </c>
      <c r="Y2405" s="9">
        <f t="shared" ref="Y2405" si="13950">(N2405*T2405+O2405*S2405+P2405*T2408+Q2405*S2408)</f>
        <v>0</v>
      </c>
      <c r="Z2405" s="2">
        <f t="shared" ref="Z2405" si="13951">N2405*U2405+P2405*U2408-O2405*V2405-Q2405*V2408</f>
        <v>0</v>
      </c>
      <c r="AA2405" s="8">
        <f t="shared" ref="AA2405" si="13952">(N2405*V2405+O2405*U2405+P2405*V2408+Q2405*U2408)</f>
        <v>-0.51223446047624877</v>
      </c>
      <c r="AB2405" s="22"/>
      <c r="AC2405" s="1">
        <v>1</v>
      </c>
      <c r="AD2405" s="9">
        <v>0</v>
      </c>
      <c r="AE2405" s="2">
        <v>0</v>
      </c>
      <c r="AF2405" s="9">
        <f t="shared" ref="AF2405" si="13953">$B2405*$AE$9</f>
        <v>5.5775471999999997</v>
      </c>
      <c r="AH2405" s="1">
        <f t="shared" ref="AH2405" si="13954">X2405*AC2405+Z2405*AC2408-Y2405*AD2405-AA2405*AD2408</f>
        <v>5.2617472736801414</v>
      </c>
      <c r="AI2405" s="9">
        <f t="shared" ref="AI2405" si="13955">(X2405*AD2405+Y2405*AC2405+Z2405*AD2408+AA2405*AC2408)</f>
        <v>0</v>
      </c>
      <c r="AJ2405" s="2">
        <f t="shared" ref="AJ2405" si="13956">X2405*AE2405+Z2405*AE2408-Y2405*AF2405-AA2405*AF2408</f>
        <v>0</v>
      </c>
      <c r="AK2405" s="8">
        <f t="shared" ref="AK2405" si="13957">(X2405*AF2405+Y2405*AE2405+Z2405*AF2408+AA2405*AE2408)</f>
        <v>28.835409312946055</v>
      </c>
      <c r="AM2405" s="18">
        <v>1</v>
      </c>
      <c r="AN2405" s="25">
        <v>0</v>
      </c>
      <c r="AO2405" s="14">
        <v>0</v>
      </c>
      <c r="AP2405" s="24">
        <v>0</v>
      </c>
      <c r="AR2405" s="1">
        <f t="shared" ref="AR2405" si="13958">AH2405*AM2405+AJ2405*AM2408-AI2405*AN2405-AK2405*AN2408</f>
        <v>5.2617472736801414</v>
      </c>
      <c r="AS2405" s="9">
        <f t="shared" ref="AS2405" si="13959">(AH2405*AN2405+AI2405*AM2405+AJ2405*AN2408+AK2405*AM2408)</f>
        <v>28.835409312946055</v>
      </c>
      <c r="AT2405" s="2">
        <f t="shared" ref="AT2405" si="13960">AH2405*AO2405+AJ2405*AO2408-AI2405*AP2405-AK2405*AP2408</f>
        <v>0</v>
      </c>
      <c r="AU2405" s="8">
        <f t="shared" ref="AU2405" si="13961">(AH2405*AP2405+AI2405*AO2405+AJ2405*AP2408+AK2405*AO2408)</f>
        <v>28.835409312946055</v>
      </c>
      <c r="AW2405" s="30">
        <f t="shared" ref="AW2405" si="13962">20*LOG(((1+$AN$9)/$AN$9)/((AR2405+AR2408)^2+(AS2405+AS2408)^2)^0.5)</f>
        <v>-38.228850766949741</v>
      </c>
      <c r="AY2405" s="137">
        <f t="shared" ref="AY2405" si="13963">((AR2405^2+AS2405^2)^0.5)/((AR2408^2+AS2408^2)^0.5)</f>
        <v>0.18268863995332799</v>
      </c>
      <c r="AZ2405" s="13"/>
      <c r="BA2405" s="36"/>
      <c r="BB2405" s="36"/>
      <c r="BC2405" s="36"/>
      <c r="BD2405" s="36"/>
    </row>
    <row r="2406" spans="2:56" ht="18.600000000000001" customHeight="1" thickBot="1">
      <c r="D2406" s="3"/>
      <c r="G2406" s="4"/>
      <c r="I2406" s="3"/>
      <c r="L2406" s="4"/>
      <c r="N2406" s="3"/>
      <c r="Q2406" s="4"/>
      <c r="S2406" s="3"/>
      <c r="V2406" s="4"/>
      <c r="X2406" s="3"/>
      <c r="AA2406" s="4"/>
      <c r="AC2406" s="3"/>
      <c r="AF2406" s="4"/>
      <c r="AH2406" s="3"/>
      <c r="AK2406" s="4"/>
      <c r="AM2406" s="18"/>
      <c r="AN2406" s="14"/>
      <c r="AO2406" s="14"/>
      <c r="AP2406" s="19"/>
      <c r="AR2406" s="3"/>
      <c r="AU2406" s="4"/>
      <c r="AY2406" s="138"/>
      <c r="AZ2406" s="13"/>
      <c r="BA2406" s="36"/>
      <c r="BB2406" s="36"/>
      <c r="BC2406" s="36"/>
      <c r="BD2406" s="36"/>
    </row>
    <row r="2407" spans="2:56" ht="18.600000000000001" customHeight="1" thickBot="1">
      <c r="D2407" s="216" t="s">
        <v>87</v>
      </c>
      <c r="E2407" s="217"/>
      <c r="F2407" s="218" t="s">
        <v>88</v>
      </c>
      <c r="G2407" s="219"/>
      <c r="H2407" s="207"/>
      <c r="I2407" s="216" t="s">
        <v>89</v>
      </c>
      <c r="J2407" s="217"/>
      <c r="K2407" s="218" t="s">
        <v>90</v>
      </c>
      <c r="L2407" s="219"/>
      <c r="N2407" s="208" t="s">
        <v>7</v>
      </c>
      <c r="O2407" s="209"/>
      <c r="P2407" s="210" t="s">
        <v>8</v>
      </c>
      <c r="Q2407" s="211"/>
      <c r="S2407" s="216" t="s">
        <v>91</v>
      </c>
      <c r="T2407" s="217"/>
      <c r="U2407" s="218" t="s">
        <v>92</v>
      </c>
      <c r="V2407" s="219"/>
      <c r="W2407" s="22"/>
      <c r="X2407" s="208" t="s">
        <v>93</v>
      </c>
      <c r="Y2407" s="209"/>
      <c r="Z2407" s="210" t="s">
        <v>94</v>
      </c>
      <c r="AA2407" s="211"/>
      <c r="AB2407" s="22"/>
      <c r="AC2407" s="216" t="s">
        <v>3</v>
      </c>
      <c r="AD2407" s="217"/>
      <c r="AE2407" s="218" t="s">
        <v>2</v>
      </c>
      <c r="AF2407" s="219"/>
      <c r="AG2407" s="22"/>
      <c r="AH2407" s="208" t="s">
        <v>95</v>
      </c>
      <c r="AI2407" s="209"/>
      <c r="AJ2407" s="210" t="s">
        <v>96</v>
      </c>
      <c r="AK2407" s="211"/>
      <c r="AL2407" s="22"/>
      <c r="AM2407" s="216" t="s">
        <v>97</v>
      </c>
      <c r="AN2407" s="217"/>
      <c r="AO2407" s="218" t="s">
        <v>98</v>
      </c>
      <c r="AP2407" s="219"/>
      <c r="AR2407" s="208" t="s">
        <v>99</v>
      </c>
      <c r="AS2407" s="209"/>
      <c r="AT2407" s="210" t="s">
        <v>100</v>
      </c>
      <c r="AU2407" s="211"/>
      <c r="AW2407" s="48" t="s">
        <v>10</v>
      </c>
      <c r="AY2407" s="139" t="s">
        <v>47</v>
      </c>
      <c r="AZ2407" s="13"/>
      <c r="BA2407" s="36"/>
      <c r="BB2407" s="36"/>
      <c r="BC2407" s="36"/>
      <c r="BD2407" s="36"/>
    </row>
    <row r="2408" spans="2:56" ht="18.600000000000001" customHeight="1" thickTop="1" thickBot="1">
      <c r="D2408" s="1">
        <v>0</v>
      </c>
      <c r="E2408" s="8">
        <f t="shared" ref="E2408" si="13964">$E$9*$B2405</f>
        <v>3.8989648000000003</v>
      </c>
      <c r="F2408" s="2">
        <v>1</v>
      </c>
      <c r="G2408" s="8">
        <v>0</v>
      </c>
      <c r="I2408" s="1">
        <v>0</v>
      </c>
      <c r="J2408" s="9">
        <v>0</v>
      </c>
      <c r="K2408" s="2">
        <v>1</v>
      </c>
      <c r="L2408" s="8">
        <v>0</v>
      </c>
      <c r="N2408" s="1">
        <f t="shared" ref="N2408" si="13965">D2408*I2405+F2408*I2408-E2408*J2405-G2408*J2408</f>
        <v>0</v>
      </c>
      <c r="O2408" s="9">
        <f t="shared" ref="O2408" si="13966">(D2408*J2405+E2408*I2405+F2408*J2408+G2408*I2408)</f>
        <v>3.8989648000000003</v>
      </c>
      <c r="P2408" s="2">
        <f t="shared" ref="P2408" si="13967">D2408*K2405+F2408*K2408-E2408*L2405-G2408*L2408</f>
        <v>2.9971841307438853</v>
      </c>
      <c r="Q2408" s="8">
        <f t="shared" ref="Q2408" si="13968">(D2408*L2405+E2408*K2405+F2408*L2408+G2408*K2408)</f>
        <v>0</v>
      </c>
      <c r="S2408" s="1">
        <v>0</v>
      </c>
      <c r="T2408" s="8">
        <f t="shared" ref="T2408" si="13969">$T$9*$B2405</f>
        <v>8.3199152000000005</v>
      </c>
      <c r="U2408" s="2">
        <v>1</v>
      </c>
      <c r="V2408" s="8">
        <v>0</v>
      </c>
      <c r="X2408" s="1">
        <f t="shared" ref="X2408" si="13970">N2408*S2405+P2408*S2408-O2408*T2405-Q2408*T2408</f>
        <v>0</v>
      </c>
      <c r="Y2408" s="9">
        <f t="shared" ref="Y2408" si="13971">(N2408*T2405+O2408*S2405+P2408*T2408+Q2408*S2408)</f>
        <v>28.835282606574843</v>
      </c>
      <c r="Z2408" s="2">
        <f t="shared" ref="Z2408" si="13972">N2408*U2405+P2408*U2408-O2408*V2405-Q2408*V2408</f>
        <v>2.9971841307438853</v>
      </c>
      <c r="AA2408" s="8">
        <f t="shared" ref="AA2408" si="13973">(N2408*V2405+O2408*U2405+P2408*V2408+Q2408*U2408)</f>
        <v>0</v>
      </c>
      <c r="AB2408" s="22"/>
      <c r="AC2408" s="1">
        <v>0</v>
      </c>
      <c r="AD2408" s="9">
        <v>0</v>
      </c>
      <c r="AE2408" s="2">
        <v>1</v>
      </c>
      <c r="AF2408" s="8">
        <v>0</v>
      </c>
      <c r="AH2408" s="1">
        <f t="shared" ref="AH2408" si="13974">X2408*AC2405+Z2408*AC2408-Y2408*AD2405-AA2408*AD2408</f>
        <v>0</v>
      </c>
      <c r="AI2408" s="9">
        <f t="shared" ref="AI2408" si="13975">(X2408*AD2405+Y2408*AC2405+Z2408*AD2408+AA2408*AC2408)</f>
        <v>28.835282606574843</v>
      </c>
      <c r="AJ2408" s="2">
        <f t="shared" ref="AJ2408" si="13976">X2408*AE2405+Z2408*AE2408-Y2408*AF2405-AA2408*AF2408</f>
        <v>-157.83296563276633</v>
      </c>
      <c r="AK2408" s="8">
        <f t="shared" ref="AK2408" si="13977">(X2408*AF2405+Y2408*AE2405+Z2408*AF2408+AA2408*AE2408)</f>
        <v>0</v>
      </c>
      <c r="AM2408" s="20">
        <f t="shared" ref="AM2408" si="13978">1/$AN$9</f>
        <v>1</v>
      </c>
      <c r="AN2408" s="27">
        <v>0</v>
      </c>
      <c r="AO2408" s="21">
        <v>1</v>
      </c>
      <c r="AP2408" s="26">
        <v>0</v>
      </c>
      <c r="AR2408" s="1">
        <f t="shared" ref="AR2408" si="13979">AH2408*AM2405+AJ2408*AM2408-AI2408*AN2405-AK2408*AN2408</f>
        <v>-157.83296563276633</v>
      </c>
      <c r="AS2408" s="9">
        <f t="shared" ref="AS2408" si="13980">(AH2408*AN2405+AI2408*AM2405+AJ2408*AN2408+AK2408*AM2408)</f>
        <v>28.835282606574843</v>
      </c>
      <c r="AT2408" s="2">
        <f t="shared" ref="AT2408" si="13981">AH2408*AO2405+AJ2408*AO2408-AI2408*AP2405-AK2408*AP2408</f>
        <v>-157.83296563276633</v>
      </c>
      <c r="AU2408" s="8">
        <f t="shared" ref="AU2408" si="13982">(AH2408*AP2405+AI2408*AO2405+AJ2408*AP2408+AK2408*AO2408)</f>
        <v>0</v>
      </c>
      <c r="AW2408" s="49">
        <f t="shared" ref="AW2408" si="13983">(180/PI())*ATAN(-1*(AS2405/AR2405))</f>
        <v>-79.658717630669315</v>
      </c>
      <c r="AY2408" s="140">
        <f t="shared" ref="AY2408" si="13984">20*LOG(((1-(10^(AW2405/20)^2)*(1-((1-AY2405)/(1+AY2405))^2))^0.5))</f>
        <v>-3.4115125668134657E-4</v>
      </c>
      <c r="AZ2408" s="13"/>
      <c r="BA2408" s="36"/>
      <c r="BB2408" s="36"/>
      <c r="BC2408" s="36"/>
      <c r="BD2408" s="36"/>
    </row>
    <row r="2409" spans="2:56" ht="18.600000000000001" customHeight="1">
      <c r="AY2409" s="37"/>
    </row>
    <row r="2410" spans="2:56" ht="18.600000000000001" customHeight="1" thickBot="1">
      <c r="D2410" s="22" t="s">
        <v>60</v>
      </c>
      <c r="E2410" s="22"/>
      <c r="F2410" s="22"/>
      <c r="G2410" s="22"/>
      <c r="H2410" s="22"/>
      <c r="I2410" s="22" t="s">
        <v>61</v>
      </c>
      <c r="J2410" s="22"/>
      <c r="K2410" s="22"/>
      <c r="L2410" s="22"/>
      <c r="M2410" s="23"/>
      <c r="N2410" s="23"/>
      <c r="O2410" s="28" t="s">
        <v>62</v>
      </c>
      <c r="P2410" s="23"/>
      <c r="Q2410" s="23"/>
      <c r="R2410" s="23"/>
      <c r="S2410" s="22"/>
      <c r="T2410" s="22" t="s">
        <v>63</v>
      </c>
      <c r="U2410" s="23"/>
      <c r="V2410" s="23"/>
      <c r="W2410" s="23"/>
      <c r="X2410" s="23"/>
      <c r="Y2410" s="28" t="s">
        <v>64</v>
      </c>
      <c r="Z2410" s="23"/>
      <c r="AA2410" s="23"/>
      <c r="AB2410" s="23"/>
      <c r="AC2410" s="28" t="s">
        <v>65</v>
      </c>
      <c r="AD2410" s="22"/>
      <c r="AE2410" s="22"/>
      <c r="AF2410" s="22"/>
      <c r="AG2410" s="22"/>
      <c r="AH2410" s="23"/>
      <c r="AI2410" s="28" t="s">
        <v>66</v>
      </c>
      <c r="AJ2410" s="23"/>
      <c r="AK2410" s="23"/>
      <c r="AL2410" s="22"/>
      <c r="AM2410" s="28" t="s">
        <v>67</v>
      </c>
      <c r="AN2410" s="22"/>
      <c r="AO2410" s="23"/>
      <c r="AP2410" s="23"/>
      <c r="AQ2410" s="23"/>
      <c r="AR2410" s="23"/>
      <c r="AS2410" s="28" t="s">
        <v>68</v>
      </c>
      <c r="AT2410" s="23"/>
      <c r="AU2410" s="23"/>
    </row>
    <row r="2411" spans="2:56" ht="18.600000000000001" customHeight="1" thickBot="1">
      <c r="B2411" s="11"/>
      <c r="D2411" s="212" t="s">
        <v>69</v>
      </c>
      <c r="E2411" s="213"/>
      <c r="F2411" s="214" t="s">
        <v>70</v>
      </c>
      <c r="G2411" s="215"/>
      <c r="H2411" s="207"/>
      <c r="I2411" s="212" t="s">
        <v>71</v>
      </c>
      <c r="J2411" s="213"/>
      <c r="K2411" s="214" t="s">
        <v>72</v>
      </c>
      <c r="L2411" s="215"/>
      <c r="M2411" s="23"/>
      <c r="N2411" s="208" t="s">
        <v>73</v>
      </c>
      <c r="O2411" s="209"/>
      <c r="P2411" s="210" t="s">
        <v>74</v>
      </c>
      <c r="Q2411" s="211"/>
      <c r="R2411" s="23"/>
      <c r="S2411" s="212" t="s">
        <v>75</v>
      </c>
      <c r="T2411" s="213"/>
      <c r="U2411" s="214" t="s">
        <v>76</v>
      </c>
      <c r="V2411" s="215"/>
      <c r="W2411" s="22"/>
      <c r="X2411" s="208" t="s">
        <v>77</v>
      </c>
      <c r="Y2411" s="209"/>
      <c r="Z2411" s="210" t="s">
        <v>78</v>
      </c>
      <c r="AA2411" s="211"/>
      <c r="AB2411" s="22"/>
      <c r="AC2411" s="212" t="s">
        <v>79</v>
      </c>
      <c r="AD2411" s="213"/>
      <c r="AE2411" s="214" t="s">
        <v>80</v>
      </c>
      <c r="AF2411" s="215"/>
      <c r="AG2411" s="22"/>
      <c r="AH2411" s="208" t="s">
        <v>81</v>
      </c>
      <c r="AI2411" s="209"/>
      <c r="AJ2411" s="210" t="s">
        <v>82</v>
      </c>
      <c r="AK2411" s="211"/>
      <c r="AL2411" s="22"/>
      <c r="AM2411" s="212" t="s">
        <v>83</v>
      </c>
      <c r="AN2411" s="213"/>
      <c r="AO2411" s="214" t="s">
        <v>84</v>
      </c>
      <c r="AP2411" s="215"/>
      <c r="AQ2411" s="23"/>
      <c r="AR2411" s="208" t="s">
        <v>85</v>
      </c>
      <c r="AS2411" s="209"/>
      <c r="AT2411" s="210" t="s">
        <v>86</v>
      </c>
      <c r="AU2411" s="211"/>
      <c r="AW2411" s="29" t="s">
        <v>4</v>
      </c>
      <c r="AY2411" s="136" t="s">
        <v>46</v>
      </c>
      <c r="AZ2411" s="13"/>
      <c r="BA2411" s="36"/>
      <c r="BB2411" s="36"/>
      <c r="BC2411" s="36"/>
      <c r="BD2411" s="36"/>
    </row>
    <row r="2412" spans="2:56" ht="18.600000000000001" customHeight="1" thickTop="1" thickBot="1">
      <c r="B2412" s="40">
        <v>6.9</v>
      </c>
      <c r="D2412" s="1">
        <v>1</v>
      </c>
      <c r="E2412" s="7">
        <v>0</v>
      </c>
      <c r="F2412" s="2">
        <v>0</v>
      </c>
      <c r="G2412" s="8">
        <v>0</v>
      </c>
      <c r="I2412" s="1">
        <v>1</v>
      </c>
      <c r="J2412" s="9">
        <v>0</v>
      </c>
      <c r="K2412" s="2">
        <v>0</v>
      </c>
      <c r="L2412" s="9">
        <f t="shared" ref="L2412" si="13985">IF(0=(1-$J$9*$K$9*$B2412^2),10^14,$B2412*$K$9/(1-$J$9*$K$9*$B2412^2))</f>
        <v>-0.51052178904033785</v>
      </c>
      <c r="N2412" s="1">
        <f t="shared" ref="N2412" si="13986">D2412*I2412+F2412*I2415-E2412*J2412-G2412*J2415</f>
        <v>1</v>
      </c>
      <c r="O2412" s="9">
        <f t="shared" ref="O2412" si="13987">(D2412*J2412+E2412*I2412+F2412*J2415+G2412*I2415)</f>
        <v>0</v>
      </c>
      <c r="P2412" s="2">
        <f t="shared" ref="P2412" si="13988">D2412*K2412+F2412*K2415-E2412*L2412-G2412*L2415</f>
        <v>0</v>
      </c>
      <c r="Q2412" s="8">
        <f t="shared" ref="Q2412" si="13989">(D2412*L2412+E2412*K2412+F2412*L2415+G2412*K2415)</f>
        <v>-0.51052178904033785</v>
      </c>
      <c r="S2412" s="1">
        <v>1</v>
      </c>
      <c r="T2412" s="7">
        <v>0</v>
      </c>
      <c r="U2412" s="2">
        <v>0</v>
      </c>
      <c r="V2412" s="8">
        <v>0</v>
      </c>
      <c r="X2412" s="1">
        <f t="shared" ref="X2412" si="13990">N2412*S2412+P2412*S2415-O2412*T2412-Q2412*T2415</f>
        <v>5.2598453704532719</v>
      </c>
      <c r="Y2412" s="9">
        <f t="shared" ref="Y2412" si="13991">(N2412*T2412+O2412*S2412+P2412*T2415+Q2412*S2415)</f>
        <v>0</v>
      </c>
      <c r="Z2412" s="2">
        <f t="shared" ref="Z2412" si="13992">N2412*U2412+P2412*U2415-O2412*V2412-Q2412*V2415</f>
        <v>0</v>
      </c>
      <c r="AA2412" s="8">
        <f t="shared" ref="AA2412" si="13993">(N2412*V2412+O2412*U2412+P2412*V2415+Q2412*U2415)</f>
        <v>-0.51052178904033785</v>
      </c>
      <c r="AB2412" s="22"/>
      <c r="AC2412" s="1">
        <v>1</v>
      </c>
      <c r="AD2412" s="9">
        <v>0</v>
      </c>
      <c r="AE2412" s="2">
        <v>0</v>
      </c>
      <c r="AF2412" s="9">
        <f t="shared" ref="AF2412" si="13994">$B2412*$AE$9</f>
        <v>5.5937610000000006</v>
      </c>
      <c r="AH2412" s="1">
        <f t="shared" ref="AH2412" si="13995">X2412*AC2412+Z2412*AC2415-Y2412*AD2412-AA2412*AD2415</f>
        <v>5.2598453704532719</v>
      </c>
      <c r="AI2412" s="9">
        <f t="shared" ref="AI2412" si="13996">(X2412*AD2412+Y2412*AC2412+Z2412*AD2415+AA2412*AC2415)</f>
        <v>0</v>
      </c>
      <c r="AJ2412" s="2">
        <f t="shared" ref="AJ2412" si="13997">X2412*AE2412+Z2412*AE2415-Y2412*AF2412-AA2412*AF2415</f>
        <v>0</v>
      </c>
      <c r="AK2412" s="8">
        <f t="shared" ref="AK2412" si="13998">(X2412*AF2412+Y2412*AE2412+Z2412*AF2415+AA2412*AE2415)</f>
        <v>28.91179611023173</v>
      </c>
      <c r="AM2412" s="18">
        <v>1</v>
      </c>
      <c r="AN2412" s="25">
        <v>0</v>
      </c>
      <c r="AO2412" s="14">
        <v>0</v>
      </c>
      <c r="AP2412" s="24">
        <v>0</v>
      </c>
      <c r="AR2412" s="1">
        <f t="shared" ref="AR2412" si="13999">AH2412*AM2412+AJ2412*AM2415-AI2412*AN2412-AK2412*AN2415</f>
        <v>5.2598453704532719</v>
      </c>
      <c r="AS2412" s="9">
        <f t="shared" ref="AS2412" si="14000">(AH2412*AN2412+AI2412*AM2412+AJ2412*AN2415+AK2412*AM2415)</f>
        <v>28.91179611023173</v>
      </c>
      <c r="AT2412" s="2">
        <f t="shared" ref="AT2412" si="14001">AH2412*AO2412+AJ2412*AO2415-AI2412*AP2412-AK2412*AP2415</f>
        <v>0</v>
      </c>
      <c r="AU2412" s="8">
        <f t="shared" ref="AU2412" si="14002">(AH2412*AP2412+AI2412*AO2412+AJ2412*AP2415+AK2412*AO2415)</f>
        <v>28.91179611023173</v>
      </c>
      <c r="AW2412" s="30">
        <f t="shared" ref="AW2412" si="14003">20*LOG(((1+$AN$9)/$AN$9)/((AR2412+AR2415)^2+(AS2412+AS2415)^2)^0.5)</f>
        <v>-38.27631491937511</v>
      </c>
      <c r="AY2412" s="137">
        <f t="shared" ref="AY2412" si="14004">((AR2412^2+AS2412^2)^0.5)/((AR2415^2+AS2415^2)^0.5)</f>
        <v>0.18213902577654298</v>
      </c>
      <c r="AZ2412" s="13"/>
      <c r="BA2412" s="36"/>
      <c r="BB2412" s="36"/>
      <c r="BC2412" s="36"/>
      <c r="BD2412" s="36"/>
    </row>
    <row r="2413" spans="2:56" ht="18.600000000000001" customHeight="1" thickBot="1">
      <c r="D2413" s="3"/>
      <c r="G2413" s="4"/>
      <c r="I2413" s="3"/>
      <c r="L2413" s="4"/>
      <c r="N2413" s="3"/>
      <c r="Q2413" s="4"/>
      <c r="S2413" s="3"/>
      <c r="V2413" s="4"/>
      <c r="X2413" s="3"/>
      <c r="AA2413" s="4"/>
      <c r="AC2413" s="3"/>
      <c r="AF2413" s="4"/>
      <c r="AH2413" s="3"/>
      <c r="AK2413" s="4"/>
      <c r="AM2413" s="18"/>
      <c r="AN2413" s="14"/>
      <c r="AO2413" s="14"/>
      <c r="AP2413" s="19"/>
      <c r="AR2413" s="3"/>
      <c r="AU2413" s="4"/>
      <c r="AY2413" s="138"/>
      <c r="AZ2413" s="13"/>
      <c r="BA2413" s="36"/>
      <c r="BB2413" s="36"/>
      <c r="BC2413" s="36"/>
      <c r="BD2413" s="36"/>
    </row>
    <row r="2414" spans="2:56" ht="18.600000000000001" customHeight="1" thickBot="1">
      <c r="D2414" s="216" t="s">
        <v>87</v>
      </c>
      <c r="E2414" s="217"/>
      <c r="F2414" s="218" t="s">
        <v>88</v>
      </c>
      <c r="G2414" s="219"/>
      <c r="H2414" s="207"/>
      <c r="I2414" s="216" t="s">
        <v>89</v>
      </c>
      <c r="J2414" s="217"/>
      <c r="K2414" s="218" t="s">
        <v>90</v>
      </c>
      <c r="L2414" s="219"/>
      <c r="N2414" s="208" t="s">
        <v>7</v>
      </c>
      <c r="O2414" s="209"/>
      <c r="P2414" s="210" t="s">
        <v>8</v>
      </c>
      <c r="Q2414" s="211"/>
      <c r="S2414" s="216" t="s">
        <v>91</v>
      </c>
      <c r="T2414" s="217"/>
      <c r="U2414" s="218" t="s">
        <v>92</v>
      </c>
      <c r="V2414" s="219"/>
      <c r="W2414" s="22"/>
      <c r="X2414" s="208" t="s">
        <v>93</v>
      </c>
      <c r="Y2414" s="209"/>
      <c r="Z2414" s="210" t="s">
        <v>94</v>
      </c>
      <c r="AA2414" s="211"/>
      <c r="AB2414" s="22"/>
      <c r="AC2414" s="216" t="s">
        <v>3</v>
      </c>
      <c r="AD2414" s="217"/>
      <c r="AE2414" s="218" t="s">
        <v>2</v>
      </c>
      <c r="AF2414" s="219"/>
      <c r="AG2414" s="22"/>
      <c r="AH2414" s="208" t="s">
        <v>95</v>
      </c>
      <c r="AI2414" s="209"/>
      <c r="AJ2414" s="210" t="s">
        <v>96</v>
      </c>
      <c r="AK2414" s="211"/>
      <c r="AL2414" s="22"/>
      <c r="AM2414" s="216" t="s">
        <v>97</v>
      </c>
      <c r="AN2414" s="217"/>
      <c r="AO2414" s="218" t="s">
        <v>98</v>
      </c>
      <c r="AP2414" s="219"/>
      <c r="AR2414" s="208" t="s">
        <v>99</v>
      </c>
      <c r="AS2414" s="209"/>
      <c r="AT2414" s="210" t="s">
        <v>100</v>
      </c>
      <c r="AU2414" s="211"/>
      <c r="AW2414" s="48" t="s">
        <v>10</v>
      </c>
      <c r="AY2414" s="139" t="s">
        <v>47</v>
      </c>
      <c r="AZ2414" s="13"/>
      <c r="BA2414" s="36"/>
      <c r="BB2414" s="36"/>
      <c r="BC2414" s="36"/>
      <c r="BD2414" s="36"/>
    </row>
    <row r="2415" spans="2:56" ht="18.600000000000001" customHeight="1" thickTop="1" thickBot="1">
      <c r="D2415" s="1">
        <v>0</v>
      </c>
      <c r="E2415" s="8">
        <f t="shared" ref="E2415" si="14005">$E$9*$B2412</f>
        <v>3.9102990000000006</v>
      </c>
      <c r="F2415" s="2">
        <v>1</v>
      </c>
      <c r="G2415" s="8">
        <v>0</v>
      </c>
      <c r="I2415" s="1">
        <v>0</v>
      </c>
      <c r="J2415" s="9">
        <v>0</v>
      </c>
      <c r="K2415" s="2">
        <v>1</v>
      </c>
      <c r="L2415" s="8">
        <v>0</v>
      </c>
      <c r="N2415" s="1">
        <f t="shared" ref="N2415" si="14006">D2415*I2412+F2415*I2415-E2415*J2412-G2415*J2415</f>
        <v>0</v>
      </c>
      <c r="O2415" s="9">
        <f t="shared" ref="O2415" si="14007">(D2415*J2412+E2415*I2412+F2415*J2415+G2415*I2415)</f>
        <v>3.9102990000000006</v>
      </c>
      <c r="P2415" s="2">
        <f t="shared" ref="P2415" si="14008">D2415*K2412+F2415*K2415-E2415*L2412-G2415*L2415</f>
        <v>2.9962928411626444</v>
      </c>
      <c r="Q2415" s="8">
        <f t="shared" ref="Q2415" si="14009">(D2415*L2412+E2415*K2412+F2415*L2415+G2415*K2415)</f>
        <v>0</v>
      </c>
      <c r="S2415" s="1">
        <v>0</v>
      </c>
      <c r="T2415" s="8">
        <f t="shared" ref="T2415" si="14010">$T$9*$B2412</f>
        <v>8.3441010000000002</v>
      </c>
      <c r="U2415" s="2">
        <v>1</v>
      </c>
      <c r="V2415" s="8">
        <v>0</v>
      </c>
      <c r="X2415" s="1">
        <f t="shared" ref="X2415" si="14011">N2415*S2412+P2415*S2415-O2415*T2412-Q2415*T2415</f>
        <v>0</v>
      </c>
      <c r="Y2415" s="9">
        <f t="shared" ref="Y2415" si="14012">(N2415*T2412+O2415*S2412+P2415*T2415+Q2415*S2415)</f>
        <v>28.911669092238064</v>
      </c>
      <c r="Z2415" s="2">
        <f t="shared" ref="Z2415" si="14013">N2415*U2412+P2415*U2415-O2415*V2412-Q2415*V2415</f>
        <v>2.9962928411626444</v>
      </c>
      <c r="AA2415" s="8">
        <f t="shared" ref="AA2415" si="14014">(N2415*V2412+O2415*U2412+P2415*V2415+Q2415*U2415)</f>
        <v>0</v>
      </c>
      <c r="AB2415" s="22"/>
      <c r="AC2415" s="1">
        <v>0</v>
      </c>
      <c r="AD2415" s="9">
        <v>0</v>
      </c>
      <c r="AE2415" s="2">
        <v>1</v>
      </c>
      <c r="AF2415" s="8">
        <v>0</v>
      </c>
      <c r="AH2415" s="1">
        <f t="shared" ref="AH2415" si="14015">X2415*AC2412+Z2415*AC2415-Y2415*AD2412-AA2415*AD2415</f>
        <v>0</v>
      </c>
      <c r="AI2415" s="9">
        <f t="shared" ref="AI2415" si="14016">(X2415*AD2412+Y2415*AC2412+Z2415*AD2415+AA2415*AC2415)</f>
        <v>28.911669092238064</v>
      </c>
      <c r="AJ2415" s="2">
        <f t="shared" ref="AJ2415" si="14017">X2415*AE2412+Z2415*AE2415-Y2415*AF2412-AA2415*AF2415</f>
        <v>-158.72867417190406</v>
      </c>
      <c r="AK2415" s="8">
        <f t="shared" ref="AK2415" si="14018">(X2415*AF2412+Y2415*AE2412+Z2415*AF2415+AA2415*AE2415)</f>
        <v>0</v>
      </c>
      <c r="AM2415" s="20">
        <f t="shared" ref="AM2415" si="14019">1/$AN$9</f>
        <v>1</v>
      </c>
      <c r="AN2415" s="27">
        <v>0</v>
      </c>
      <c r="AO2415" s="21">
        <v>1</v>
      </c>
      <c r="AP2415" s="26">
        <v>0</v>
      </c>
      <c r="AR2415" s="1">
        <f t="shared" ref="AR2415" si="14020">AH2415*AM2412+AJ2415*AM2415-AI2415*AN2412-AK2415*AN2415</f>
        <v>-158.72867417190406</v>
      </c>
      <c r="AS2415" s="9">
        <f t="shared" ref="AS2415" si="14021">(AH2415*AN2412+AI2415*AM2412+AJ2415*AN2415+AK2415*AM2415)</f>
        <v>28.911669092238064</v>
      </c>
      <c r="AT2415" s="2">
        <f t="shared" ref="AT2415" si="14022">AH2415*AO2412+AJ2415*AO2415-AI2415*AP2412-AK2415*AP2415</f>
        <v>-158.72867417190406</v>
      </c>
      <c r="AU2415" s="8">
        <f t="shared" ref="AU2415" si="14023">(AH2415*AP2412+AI2415*AO2412+AJ2415*AP2415+AK2415*AO2415)</f>
        <v>0</v>
      </c>
      <c r="AW2415" s="49">
        <f t="shared" ref="AW2415" si="14024">(180/PI())*ATAN(-1*(AS2412/AR2412))</f>
        <v>-79.689100998535153</v>
      </c>
      <c r="AY2415" s="140">
        <f t="shared" ref="AY2415" si="14025">20*LOG(((1-(10^(AW2412/20)^2)*(1-((1-AY2412)/(1+AY2412))^2))^0.5))</f>
        <v>-3.3674065101534903E-4</v>
      </c>
      <c r="AZ2415" s="13"/>
      <c r="BA2415" s="36"/>
      <c r="BB2415" s="36"/>
      <c r="BC2415" s="36"/>
      <c r="BD2415" s="36"/>
    </row>
    <row r="2416" spans="2:56" ht="18.600000000000001" customHeight="1">
      <c r="AY2416" s="37"/>
    </row>
    <row r="2417" spans="2:56" ht="18.600000000000001" customHeight="1" thickBot="1">
      <c r="D2417" s="22" t="s">
        <v>60</v>
      </c>
      <c r="E2417" s="22"/>
      <c r="F2417" s="22"/>
      <c r="G2417" s="22"/>
      <c r="H2417" s="22"/>
      <c r="I2417" s="22" t="s">
        <v>61</v>
      </c>
      <c r="J2417" s="22"/>
      <c r="K2417" s="22"/>
      <c r="L2417" s="22"/>
      <c r="M2417" s="23"/>
      <c r="N2417" s="23"/>
      <c r="O2417" s="28" t="s">
        <v>62</v>
      </c>
      <c r="P2417" s="23"/>
      <c r="Q2417" s="23"/>
      <c r="R2417" s="23"/>
      <c r="S2417" s="22"/>
      <c r="T2417" s="22" t="s">
        <v>63</v>
      </c>
      <c r="U2417" s="23"/>
      <c r="V2417" s="23"/>
      <c r="W2417" s="23"/>
      <c r="X2417" s="23"/>
      <c r="Y2417" s="28" t="s">
        <v>64</v>
      </c>
      <c r="Z2417" s="23"/>
      <c r="AA2417" s="23"/>
      <c r="AB2417" s="23"/>
      <c r="AC2417" s="28" t="s">
        <v>65</v>
      </c>
      <c r="AD2417" s="22"/>
      <c r="AE2417" s="22"/>
      <c r="AF2417" s="22"/>
      <c r="AG2417" s="22"/>
      <c r="AH2417" s="23"/>
      <c r="AI2417" s="28" t="s">
        <v>66</v>
      </c>
      <c r="AJ2417" s="23"/>
      <c r="AK2417" s="23"/>
      <c r="AL2417" s="22"/>
      <c r="AM2417" s="28" t="s">
        <v>67</v>
      </c>
      <c r="AN2417" s="22"/>
      <c r="AO2417" s="23"/>
      <c r="AP2417" s="23"/>
      <c r="AQ2417" s="23"/>
      <c r="AR2417" s="23"/>
      <c r="AS2417" s="28" t="s">
        <v>68</v>
      </c>
      <c r="AT2417" s="23"/>
      <c r="AU2417" s="23"/>
    </row>
    <row r="2418" spans="2:56" ht="18.600000000000001" customHeight="1" thickBot="1">
      <c r="B2418" s="11"/>
      <c r="D2418" s="212" t="s">
        <v>69</v>
      </c>
      <c r="E2418" s="213"/>
      <c r="F2418" s="214" t="s">
        <v>70</v>
      </c>
      <c r="G2418" s="215"/>
      <c r="H2418" s="207"/>
      <c r="I2418" s="212" t="s">
        <v>71</v>
      </c>
      <c r="J2418" s="213"/>
      <c r="K2418" s="214" t="s">
        <v>72</v>
      </c>
      <c r="L2418" s="215"/>
      <c r="M2418" s="23"/>
      <c r="N2418" s="208" t="s">
        <v>73</v>
      </c>
      <c r="O2418" s="209"/>
      <c r="P2418" s="210" t="s">
        <v>74</v>
      </c>
      <c r="Q2418" s="211"/>
      <c r="R2418" s="23"/>
      <c r="S2418" s="212" t="s">
        <v>75</v>
      </c>
      <c r="T2418" s="213"/>
      <c r="U2418" s="214" t="s">
        <v>76</v>
      </c>
      <c r="V2418" s="215"/>
      <c r="W2418" s="22"/>
      <c r="X2418" s="208" t="s">
        <v>77</v>
      </c>
      <c r="Y2418" s="209"/>
      <c r="Z2418" s="210" t="s">
        <v>78</v>
      </c>
      <c r="AA2418" s="211"/>
      <c r="AB2418" s="22"/>
      <c r="AC2418" s="212" t="s">
        <v>79</v>
      </c>
      <c r="AD2418" s="213"/>
      <c r="AE2418" s="214" t="s">
        <v>80</v>
      </c>
      <c r="AF2418" s="215"/>
      <c r="AG2418" s="22"/>
      <c r="AH2418" s="208" t="s">
        <v>81</v>
      </c>
      <c r="AI2418" s="209"/>
      <c r="AJ2418" s="210" t="s">
        <v>82</v>
      </c>
      <c r="AK2418" s="211"/>
      <c r="AL2418" s="22"/>
      <c r="AM2418" s="212" t="s">
        <v>83</v>
      </c>
      <c r="AN2418" s="213"/>
      <c r="AO2418" s="214" t="s">
        <v>84</v>
      </c>
      <c r="AP2418" s="215"/>
      <c r="AQ2418" s="23"/>
      <c r="AR2418" s="208" t="s">
        <v>85</v>
      </c>
      <c r="AS2418" s="209"/>
      <c r="AT2418" s="210" t="s">
        <v>86</v>
      </c>
      <c r="AU2418" s="211"/>
      <c r="AW2418" s="29" t="s">
        <v>4</v>
      </c>
      <c r="AY2418" s="136" t="s">
        <v>46</v>
      </c>
      <c r="AZ2418" s="13"/>
      <c r="BA2418" s="36"/>
      <c r="BB2418" s="36"/>
      <c r="BC2418" s="36"/>
      <c r="BD2418" s="36"/>
    </row>
    <row r="2419" spans="2:56" ht="18.600000000000001" customHeight="1" thickTop="1" thickBot="1">
      <c r="B2419" s="40">
        <v>6.92</v>
      </c>
      <c r="D2419" s="1">
        <v>1</v>
      </c>
      <c r="E2419" s="7">
        <v>0</v>
      </c>
      <c r="F2419" s="2">
        <v>0</v>
      </c>
      <c r="G2419" s="8">
        <v>0</v>
      </c>
      <c r="I2419" s="1">
        <v>1</v>
      </c>
      <c r="J2419" s="9">
        <v>0</v>
      </c>
      <c r="K2419" s="2">
        <v>0</v>
      </c>
      <c r="L2419" s="9">
        <f t="shared" ref="L2419" si="14026">IF(0=(1-$J$9*$K$9*$B2419^2),10^14,$B2419*$K$9/(1-$J$9*$K$9*$B2419^2))</f>
        <v>-0.50882118532176124</v>
      </c>
      <c r="N2419" s="1">
        <f t="shared" ref="N2419" si="14027">D2419*I2419+F2419*I2422-E2419*J2419-G2419*J2422</f>
        <v>1</v>
      </c>
      <c r="O2419" s="9">
        <f t="shared" ref="O2419" si="14028">(D2419*J2419+E2419*I2419+F2419*J2422+G2419*I2422)</f>
        <v>0</v>
      </c>
      <c r="P2419" s="2">
        <f t="shared" ref="P2419" si="14029">D2419*K2419+F2419*K2422-E2419*L2419-G2419*L2422</f>
        <v>0</v>
      </c>
      <c r="Q2419" s="8">
        <f t="shared" ref="Q2419" si="14030">(D2419*L2419+E2419*K2419+F2419*L2422+G2419*K2422)</f>
        <v>-0.50882118532176124</v>
      </c>
      <c r="S2419" s="1">
        <v>1</v>
      </c>
      <c r="T2419" s="7">
        <v>0</v>
      </c>
      <c r="U2419" s="2">
        <v>0</v>
      </c>
      <c r="V2419" s="8">
        <v>0</v>
      </c>
      <c r="X2419" s="1">
        <f t="shared" ref="X2419" si="14031">N2419*S2419+P2419*S2422-O2419*T2419-Q2419*T2422</f>
        <v>5.257961608688448</v>
      </c>
      <c r="Y2419" s="9">
        <f t="shared" ref="Y2419" si="14032">(N2419*T2419+O2419*S2419+P2419*T2422+Q2419*S2422)</f>
        <v>0</v>
      </c>
      <c r="Z2419" s="2">
        <f t="shared" ref="Z2419" si="14033">N2419*U2419+P2419*U2422-O2419*V2419-Q2419*V2422</f>
        <v>0</v>
      </c>
      <c r="AA2419" s="8">
        <f t="shared" ref="AA2419" si="14034">(N2419*V2419+O2419*U2419+P2419*V2422+Q2419*U2422)</f>
        <v>-0.50882118532176124</v>
      </c>
      <c r="AB2419" s="22"/>
      <c r="AC2419" s="1">
        <v>1</v>
      </c>
      <c r="AD2419" s="9">
        <v>0</v>
      </c>
      <c r="AE2419" s="2">
        <v>0</v>
      </c>
      <c r="AF2419" s="9">
        <f t="shared" ref="AF2419" si="14035">$B2419*$AE$9</f>
        <v>5.6099747999999998</v>
      </c>
      <c r="AH2419" s="1">
        <f t="shared" ref="AH2419" si="14036">X2419*AC2419+Z2419*AC2422-Y2419*AD2419-AA2419*AD2422</f>
        <v>5.257961608688448</v>
      </c>
      <c r="AI2419" s="9">
        <f t="shared" ref="AI2419" si="14037">(X2419*AD2419+Y2419*AC2419+Z2419*AD2422+AA2419*AC2422)</f>
        <v>0</v>
      </c>
      <c r="AJ2419" s="2">
        <f t="shared" ref="AJ2419" si="14038">X2419*AE2419+Z2419*AE2422-Y2419*AF2419-AA2419*AF2422</f>
        <v>0</v>
      </c>
      <c r="AK2419" s="8">
        <f t="shared" ref="AK2419" si="14039">(X2419*AF2419+Y2419*AE2419+Z2419*AF2422+AA2419*AE2422)</f>
        <v>28.988210938787894</v>
      </c>
      <c r="AM2419" s="18">
        <v>1</v>
      </c>
      <c r="AN2419" s="25">
        <v>0</v>
      </c>
      <c r="AO2419" s="14">
        <v>0</v>
      </c>
      <c r="AP2419" s="24">
        <v>0</v>
      </c>
      <c r="AR2419" s="1">
        <f t="shared" ref="AR2419" si="14040">AH2419*AM2419+AJ2419*AM2422-AI2419*AN2419-AK2419*AN2422</f>
        <v>5.257961608688448</v>
      </c>
      <c r="AS2419" s="9">
        <f t="shared" ref="AS2419" si="14041">(AH2419*AN2419+AI2419*AM2419+AJ2419*AN2422+AK2419*AM2422)</f>
        <v>28.988210938787894</v>
      </c>
      <c r="AT2419" s="2">
        <f t="shared" ref="AT2419" si="14042">AH2419*AO2419+AJ2419*AO2422-AI2419*AP2419-AK2419*AP2422</f>
        <v>0</v>
      </c>
      <c r="AU2419" s="8">
        <f t="shared" ref="AU2419" si="14043">(AH2419*AP2419+AI2419*AO2419+AJ2419*AP2422+AK2419*AO2422)</f>
        <v>28.988210938787894</v>
      </c>
      <c r="AW2419" s="30">
        <f t="shared" ref="AW2419" si="14044">20*LOG(((1+$AN$9)/$AN$9)/((AR2419+AR2422)^2+(AS2419+AS2422)^2)^0.5)</f>
        <v>-38.3236604090052</v>
      </c>
      <c r="AY2419" s="137">
        <f t="shared" ref="AY2419" si="14045">((AR2419^2+AS2419^2)^0.5)/((AR2422^2+AS2422^2)^0.5)</f>
        <v>0.18159276754908588</v>
      </c>
      <c r="AZ2419" s="13"/>
      <c r="BA2419" s="36"/>
      <c r="BB2419" s="36"/>
      <c r="BC2419" s="36"/>
      <c r="BD2419" s="36"/>
    </row>
    <row r="2420" spans="2:56" ht="18.600000000000001" customHeight="1" thickBot="1">
      <c r="D2420" s="3"/>
      <c r="G2420" s="4"/>
      <c r="I2420" s="3"/>
      <c r="L2420" s="4"/>
      <c r="N2420" s="3"/>
      <c r="Q2420" s="4"/>
      <c r="S2420" s="3"/>
      <c r="V2420" s="4"/>
      <c r="X2420" s="3"/>
      <c r="AA2420" s="4"/>
      <c r="AC2420" s="3"/>
      <c r="AF2420" s="4"/>
      <c r="AH2420" s="3"/>
      <c r="AK2420" s="4"/>
      <c r="AM2420" s="18"/>
      <c r="AN2420" s="14"/>
      <c r="AO2420" s="14"/>
      <c r="AP2420" s="19"/>
      <c r="AR2420" s="3"/>
      <c r="AU2420" s="4"/>
      <c r="AY2420" s="138"/>
      <c r="AZ2420" s="13"/>
      <c r="BA2420" s="36"/>
      <c r="BB2420" s="36"/>
      <c r="BC2420" s="36"/>
      <c r="BD2420" s="36"/>
    </row>
    <row r="2421" spans="2:56" ht="18.600000000000001" customHeight="1" thickBot="1">
      <c r="D2421" s="216" t="s">
        <v>87</v>
      </c>
      <c r="E2421" s="217"/>
      <c r="F2421" s="218" t="s">
        <v>88</v>
      </c>
      <c r="G2421" s="219"/>
      <c r="H2421" s="207"/>
      <c r="I2421" s="216" t="s">
        <v>89</v>
      </c>
      <c r="J2421" s="217"/>
      <c r="K2421" s="218" t="s">
        <v>90</v>
      </c>
      <c r="L2421" s="219"/>
      <c r="N2421" s="208" t="s">
        <v>7</v>
      </c>
      <c r="O2421" s="209"/>
      <c r="P2421" s="210" t="s">
        <v>8</v>
      </c>
      <c r="Q2421" s="211"/>
      <c r="S2421" s="216" t="s">
        <v>91</v>
      </c>
      <c r="T2421" s="217"/>
      <c r="U2421" s="218" t="s">
        <v>92</v>
      </c>
      <c r="V2421" s="219"/>
      <c r="W2421" s="22"/>
      <c r="X2421" s="208" t="s">
        <v>93</v>
      </c>
      <c r="Y2421" s="209"/>
      <c r="Z2421" s="210" t="s">
        <v>94</v>
      </c>
      <c r="AA2421" s="211"/>
      <c r="AB2421" s="22"/>
      <c r="AC2421" s="216" t="s">
        <v>3</v>
      </c>
      <c r="AD2421" s="217"/>
      <c r="AE2421" s="218" t="s">
        <v>2</v>
      </c>
      <c r="AF2421" s="219"/>
      <c r="AG2421" s="22"/>
      <c r="AH2421" s="208" t="s">
        <v>95</v>
      </c>
      <c r="AI2421" s="209"/>
      <c r="AJ2421" s="210" t="s">
        <v>96</v>
      </c>
      <c r="AK2421" s="211"/>
      <c r="AL2421" s="22"/>
      <c r="AM2421" s="216" t="s">
        <v>97</v>
      </c>
      <c r="AN2421" s="217"/>
      <c r="AO2421" s="218" t="s">
        <v>98</v>
      </c>
      <c r="AP2421" s="219"/>
      <c r="AR2421" s="208" t="s">
        <v>99</v>
      </c>
      <c r="AS2421" s="209"/>
      <c r="AT2421" s="210" t="s">
        <v>100</v>
      </c>
      <c r="AU2421" s="211"/>
      <c r="AW2421" s="48" t="s">
        <v>10</v>
      </c>
      <c r="AY2421" s="139" t="s">
        <v>47</v>
      </c>
      <c r="AZ2421" s="13"/>
      <c r="BA2421" s="36"/>
      <c r="BB2421" s="36"/>
      <c r="BC2421" s="36"/>
      <c r="BD2421" s="36"/>
    </row>
    <row r="2422" spans="2:56" ht="18.600000000000001" customHeight="1" thickTop="1" thickBot="1">
      <c r="D2422" s="1">
        <v>0</v>
      </c>
      <c r="E2422" s="8">
        <f t="shared" ref="E2422" si="14046">$E$9*$B2419</f>
        <v>3.9216332000000005</v>
      </c>
      <c r="F2422" s="2">
        <v>1</v>
      </c>
      <c r="G2422" s="8">
        <v>0</v>
      </c>
      <c r="I2422" s="1">
        <v>0</v>
      </c>
      <c r="J2422" s="9">
        <v>0</v>
      </c>
      <c r="K2422" s="2">
        <v>1</v>
      </c>
      <c r="L2422" s="8">
        <v>0</v>
      </c>
      <c r="N2422" s="1">
        <f t="shared" ref="N2422" si="14047">D2422*I2419+F2422*I2422-E2422*J2419-G2422*J2422</f>
        <v>0</v>
      </c>
      <c r="O2422" s="9">
        <f t="shared" ref="O2422" si="14048">(D2422*J2419+E2422*I2419+F2422*J2422+G2422*I2422)</f>
        <v>3.9216332000000005</v>
      </c>
      <c r="P2422" s="2">
        <f t="shared" ref="P2422" si="14049">D2422*K2419+F2422*K2422-E2422*L2419-G2422*L2422</f>
        <v>2.995410053221172</v>
      </c>
      <c r="Q2422" s="8">
        <f t="shared" ref="Q2422" si="14050">(D2422*L2419+E2422*K2419+F2422*L2422+G2422*K2422)</f>
        <v>0</v>
      </c>
      <c r="S2422" s="1">
        <v>0</v>
      </c>
      <c r="T2422" s="8">
        <f t="shared" ref="T2422" si="14051">$T$9*$B2419</f>
        <v>8.3682867999999999</v>
      </c>
      <c r="U2422" s="2">
        <v>1</v>
      </c>
      <c r="V2422" s="8">
        <v>0</v>
      </c>
      <c r="X2422" s="1">
        <f t="shared" ref="X2422" si="14052">N2422*S2419+P2422*S2422-O2422*T2419-Q2422*T2422</f>
        <v>0</v>
      </c>
      <c r="Y2422" s="9">
        <f t="shared" ref="Y2422" si="14053">(N2422*T2419+O2422*S2419+P2422*T2422+Q2422*S2422)</f>
        <v>28.988083608958028</v>
      </c>
      <c r="Z2422" s="2">
        <f t="shared" ref="Z2422" si="14054">N2422*U2419+P2422*U2422-O2422*V2419-Q2422*V2422</f>
        <v>2.995410053221172</v>
      </c>
      <c r="AA2422" s="8">
        <f t="shared" ref="AA2422" si="14055">(N2422*V2419+O2422*U2419+P2422*V2422+Q2422*U2422)</f>
        <v>0</v>
      </c>
      <c r="AB2422" s="22"/>
      <c r="AC2422" s="1">
        <v>0</v>
      </c>
      <c r="AD2422" s="9">
        <v>0</v>
      </c>
      <c r="AE2422" s="2">
        <v>1</v>
      </c>
      <c r="AF2422" s="8">
        <v>0</v>
      </c>
      <c r="AH2422" s="1">
        <f t="shared" ref="AH2422" si="14056">X2422*AC2419+Z2422*AC2422-Y2422*AD2419-AA2422*AD2422</f>
        <v>0</v>
      </c>
      <c r="AI2422" s="9">
        <f t="shared" ref="AI2422" si="14057">(X2422*AD2419+Y2422*AC2419+Z2422*AD2422+AA2422*AC2422)</f>
        <v>28.988083608958028</v>
      </c>
      <c r="AJ2422" s="2">
        <f t="shared" ref="AJ2422" si="14058">X2422*AE2419+Z2422*AE2422-Y2422*AF2419-AA2422*AF2422</f>
        <v>-159.6270084933264</v>
      </c>
      <c r="AK2422" s="8">
        <f t="shared" ref="AK2422" si="14059">(X2422*AF2419+Y2422*AE2419+Z2422*AF2422+AA2422*AE2422)</f>
        <v>0</v>
      </c>
      <c r="AM2422" s="20">
        <f t="shared" ref="AM2422" si="14060">1/$AN$9</f>
        <v>1</v>
      </c>
      <c r="AN2422" s="27">
        <v>0</v>
      </c>
      <c r="AO2422" s="21">
        <v>1</v>
      </c>
      <c r="AP2422" s="26">
        <v>0</v>
      </c>
      <c r="AR2422" s="1">
        <f t="shared" ref="AR2422" si="14061">AH2422*AM2419+AJ2422*AM2422-AI2422*AN2419-AK2422*AN2422</f>
        <v>-159.6270084933264</v>
      </c>
      <c r="AS2422" s="9">
        <f t="shared" ref="AS2422" si="14062">(AH2422*AN2419+AI2422*AM2419+AJ2422*AN2422+AK2422*AM2422)</f>
        <v>28.988083608958028</v>
      </c>
      <c r="AT2422" s="2">
        <f t="shared" ref="AT2422" si="14063">AH2422*AO2419+AJ2422*AO2422-AI2422*AP2419-AK2422*AP2422</f>
        <v>-159.6270084933264</v>
      </c>
      <c r="AU2422" s="8">
        <f t="shared" ref="AU2422" si="14064">(AH2422*AP2419+AI2422*AO2419+AJ2422*AP2422+AK2422*AO2422)</f>
        <v>0</v>
      </c>
      <c r="AW2422" s="49">
        <f t="shared" ref="AW2422" si="14065">(180/PI())*ATAN(-1*(AS2419/AR2419))</f>
        <v>-79.719305071632107</v>
      </c>
      <c r="AY2422" s="140">
        <f t="shared" ref="AY2422" si="14066">20*LOG(((1-(10^(AW2419/20)^2)*(1-((1-AY2419)/(1+AY2419))^2))^0.5))</f>
        <v>-3.3239752465656354E-4</v>
      </c>
      <c r="AZ2422" s="13"/>
      <c r="BA2422" s="36"/>
      <c r="BB2422" s="36"/>
      <c r="BC2422" s="36"/>
      <c r="BD2422" s="36"/>
    </row>
    <row r="2423" spans="2:56" ht="18.600000000000001" customHeight="1">
      <c r="AY2423" s="37"/>
    </row>
    <row r="2424" spans="2:56" ht="18.600000000000001" customHeight="1" thickBot="1">
      <c r="D2424" s="22" t="s">
        <v>60</v>
      </c>
      <c r="E2424" s="22"/>
      <c r="F2424" s="22"/>
      <c r="G2424" s="22"/>
      <c r="H2424" s="22"/>
      <c r="I2424" s="22" t="s">
        <v>61</v>
      </c>
      <c r="J2424" s="22"/>
      <c r="K2424" s="22"/>
      <c r="L2424" s="22"/>
      <c r="M2424" s="23"/>
      <c r="N2424" s="23"/>
      <c r="O2424" s="28" t="s">
        <v>62</v>
      </c>
      <c r="P2424" s="23"/>
      <c r="Q2424" s="23"/>
      <c r="R2424" s="23"/>
      <c r="S2424" s="22"/>
      <c r="T2424" s="22" t="s">
        <v>63</v>
      </c>
      <c r="U2424" s="23"/>
      <c r="V2424" s="23"/>
      <c r="W2424" s="23"/>
      <c r="X2424" s="23"/>
      <c r="Y2424" s="28" t="s">
        <v>64</v>
      </c>
      <c r="Z2424" s="23"/>
      <c r="AA2424" s="23"/>
      <c r="AB2424" s="23"/>
      <c r="AC2424" s="28" t="s">
        <v>65</v>
      </c>
      <c r="AD2424" s="22"/>
      <c r="AE2424" s="22"/>
      <c r="AF2424" s="22"/>
      <c r="AG2424" s="22"/>
      <c r="AH2424" s="23"/>
      <c r="AI2424" s="28" t="s">
        <v>66</v>
      </c>
      <c r="AJ2424" s="23"/>
      <c r="AK2424" s="23"/>
      <c r="AL2424" s="22"/>
      <c r="AM2424" s="28" t="s">
        <v>67</v>
      </c>
      <c r="AN2424" s="22"/>
      <c r="AO2424" s="23"/>
      <c r="AP2424" s="23"/>
      <c r="AQ2424" s="23"/>
      <c r="AR2424" s="23"/>
      <c r="AS2424" s="28" t="s">
        <v>68</v>
      </c>
      <c r="AT2424" s="23"/>
      <c r="AU2424" s="23"/>
    </row>
    <row r="2425" spans="2:56" ht="18.600000000000001" customHeight="1" thickBot="1">
      <c r="B2425" s="11"/>
      <c r="D2425" s="212" t="s">
        <v>69</v>
      </c>
      <c r="E2425" s="213"/>
      <c r="F2425" s="214" t="s">
        <v>70</v>
      </c>
      <c r="G2425" s="215"/>
      <c r="H2425" s="207"/>
      <c r="I2425" s="212" t="s">
        <v>71</v>
      </c>
      <c r="J2425" s="213"/>
      <c r="K2425" s="214" t="s">
        <v>72</v>
      </c>
      <c r="L2425" s="215"/>
      <c r="M2425" s="23"/>
      <c r="N2425" s="208" t="s">
        <v>73</v>
      </c>
      <c r="O2425" s="209"/>
      <c r="P2425" s="210" t="s">
        <v>74</v>
      </c>
      <c r="Q2425" s="211"/>
      <c r="R2425" s="23"/>
      <c r="S2425" s="212" t="s">
        <v>75</v>
      </c>
      <c r="T2425" s="213"/>
      <c r="U2425" s="214" t="s">
        <v>76</v>
      </c>
      <c r="V2425" s="215"/>
      <c r="W2425" s="22"/>
      <c r="X2425" s="208" t="s">
        <v>77</v>
      </c>
      <c r="Y2425" s="209"/>
      <c r="Z2425" s="210" t="s">
        <v>78</v>
      </c>
      <c r="AA2425" s="211"/>
      <c r="AB2425" s="22"/>
      <c r="AC2425" s="212" t="s">
        <v>79</v>
      </c>
      <c r="AD2425" s="213"/>
      <c r="AE2425" s="214" t="s">
        <v>80</v>
      </c>
      <c r="AF2425" s="215"/>
      <c r="AG2425" s="22"/>
      <c r="AH2425" s="208" t="s">
        <v>81</v>
      </c>
      <c r="AI2425" s="209"/>
      <c r="AJ2425" s="210" t="s">
        <v>82</v>
      </c>
      <c r="AK2425" s="211"/>
      <c r="AL2425" s="22"/>
      <c r="AM2425" s="212" t="s">
        <v>83</v>
      </c>
      <c r="AN2425" s="213"/>
      <c r="AO2425" s="214" t="s">
        <v>84</v>
      </c>
      <c r="AP2425" s="215"/>
      <c r="AQ2425" s="23"/>
      <c r="AR2425" s="208" t="s">
        <v>85</v>
      </c>
      <c r="AS2425" s="209"/>
      <c r="AT2425" s="210" t="s">
        <v>86</v>
      </c>
      <c r="AU2425" s="211"/>
      <c r="AW2425" s="29" t="s">
        <v>4</v>
      </c>
      <c r="AY2425" s="136" t="s">
        <v>46</v>
      </c>
      <c r="AZ2425" s="13"/>
      <c r="BA2425" s="36"/>
      <c r="BB2425" s="36"/>
      <c r="BC2425" s="36"/>
      <c r="BD2425" s="36"/>
    </row>
    <row r="2426" spans="2:56" ht="18.600000000000001" customHeight="1" thickTop="1" thickBot="1">
      <c r="B2426" s="40">
        <v>6.94</v>
      </c>
      <c r="D2426" s="1">
        <v>1</v>
      </c>
      <c r="E2426" s="7">
        <v>0</v>
      </c>
      <c r="F2426" s="2">
        <v>0</v>
      </c>
      <c r="G2426" s="8">
        <v>0</v>
      </c>
      <c r="I2426" s="1">
        <v>1</v>
      </c>
      <c r="J2426" s="9">
        <v>0</v>
      </c>
      <c r="K2426" s="2">
        <v>0</v>
      </c>
      <c r="L2426" s="9">
        <f t="shared" ref="L2426" si="14067">IF(0=(1-$J$9*$K$9*$B2426^2),10^14,$B2426*$K$9/(1-$J$9*$K$9*$B2426^2))</f>
        <v>-0.50713251698755746</v>
      </c>
      <c r="N2426" s="1">
        <f t="shared" ref="N2426" si="14068">D2426*I2426+F2426*I2429-E2426*J2426-G2426*J2429</f>
        <v>1</v>
      </c>
      <c r="O2426" s="9">
        <f t="shared" ref="O2426" si="14069">(D2426*J2426+E2426*I2426+F2426*J2429+G2426*I2429)</f>
        <v>0</v>
      </c>
      <c r="P2426" s="2">
        <f t="shared" ref="P2426" si="14070">D2426*K2426+F2426*K2429-E2426*L2426-G2426*L2429</f>
        <v>0</v>
      </c>
      <c r="Q2426" s="8">
        <f t="shared" ref="Q2426" si="14071">(D2426*L2426+E2426*K2426+F2426*L2429+G2426*K2429)</f>
        <v>-0.50713251698755746</v>
      </c>
      <c r="S2426" s="1">
        <v>1</v>
      </c>
      <c r="T2426" s="7">
        <v>0</v>
      </c>
      <c r="U2426" s="2">
        <v>0</v>
      </c>
      <c r="V2426" s="8">
        <v>0</v>
      </c>
      <c r="X2426" s="1">
        <f t="shared" ref="X2426" si="14072">N2426*S2426+P2426*S2429-O2426*T2426-Q2426*T2429</f>
        <v>5.2560957533871102</v>
      </c>
      <c r="Y2426" s="9">
        <f t="shared" ref="Y2426" si="14073">(N2426*T2426+O2426*S2426+P2426*T2429+Q2426*S2429)</f>
        <v>0</v>
      </c>
      <c r="Z2426" s="2">
        <f t="shared" ref="Z2426" si="14074">N2426*U2426+P2426*U2429-O2426*V2426-Q2426*V2429</f>
        <v>0</v>
      </c>
      <c r="AA2426" s="8">
        <f t="shared" ref="AA2426" si="14075">(N2426*V2426+O2426*U2426+P2426*V2429+Q2426*U2429)</f>
        <v>-0.50713251698755746</v>
      </c>
      <c r="AB2426" s="22"/>
      <c r="AC2426" s="1">
        <v>1</v>
      </c>
      <c r="AD2426" s="9">
        <v>0</v>
      </c>
      <c r="AE2426" s="2">
        <v>0</v>
      </c>
      <c r="AF2426" s="9">
        <f t="shared" ref="AF2426" si="14076">$B2426*$AE$9</f>
        <v>5.6261886000000008</v>
      </c>
      <c r="AH2426" s="1">
        <f t="shared" ref="AH2426" si="14077">X2426*AC2426+Z2426*AC2429-Y2426*AD2426-AA2426*AD2429</f>
        <v>5.2560957533871102</v>
      </c>
      <c r="AI2426" s="9">
        <f t="shared" ref="AI2426" si="14078">(X2426*AD2426+Y2426*AC2426+Z2426*AD2429+AA2426*AC2429)</f>
        <v>0</v>
      </c>
      <c r="AJ2426" s="2">
        <f t="shared" ref="AJ2426" si="14079">X2426*AE2426+Z2426*AE2429-Y2426*AF2426-AA2426*AF2429</f>
        <v>0</v>
      </c>
      <c r="AK2426" s="8">
        <f t="shared" ref="AK2426" si="14080">(X2426*AF2426+Y2426*AE2426+Z2426*AF2429+AA2426*AE2429)</f>
        <v>29.064653491227418</v>
      </c>
      <c r="AM2426" s="18">
        <v>1</v>
      </c>
      <c r="AN2426" s="25">
        <v>0</v>
      </c>
      <c r="AO2426" s="14">
        <v>0</v>
      </c>
      <c r="AP2426" s="24">
        <v>0</v>
      </c>
      <c r="AR2426" s="1">
        <f t="shared" ref="AR2426" si="14081">AH2426*AM2426+AJ2426*AM2429-AI2426*AN2426-AK2426*AN2429</f>
        <v>5.2560957533871102</v>
      </c>
      <c r="AS2426" s="9">
        <f t="shared" ref="AS2426" si="14082">(AH2426*AN2426+AI2426*AM2426+AJ2426*AN2429+AK2426*AM2429)</f>
        <v>29.064653491227418</v>
      </c>
      <c r="AT2426" s="2">
        <f t="shared" ref="AT2426" si="14083">AH2426*AO2426+AJ2426*AO2429-AI2426*AP2426-AK2426*AP2429</f>
        <v>0</v>
      </c>
      <c r="AU2426" s="8">
        <f t="shared" ref="AU2426" si="14084">(AH2426*AP2426+AI2426*AO2426+AJ2426*AP2429+AK2426*AO2429)</f>
        <v>29.064653491227418</v>
      </c>
      <c r="AW2426" s="30">
        <f t="shared" ref="AW2426" si="14085">20*LOG(((1+$AN$9)/$AN$9)/((AR2426+AR2429)^2+(AS2426+AS2429)^2)^0.5)</f>
        <v>-38.370887739230199</v>
      </c>
      <c r="AY2426" s="137">
        <f t="shared" ref="AY2426" si="14086">((AR2426^2+AS2426^2)^0.5)/((AR2429^2+AS2429^2)^0.5)</f>
        <v>0.18104983411838235</v>
      </c>
      <c r="AZ2426" s="13"/>
      <c r="BA2426" s="36"/>
      <c r="BB2426" s="36"/>
      <c r="BC2426" s="36"/>
      <c r="BD2426" s="36"/>
    </row>
    <row r="2427" spans="2:56" ht="18.600000000000001" customHeight="1" thickBot="1">
      <c r="D2427" s="3"/>
      <c r="G2427" s="4"/>
      <c r="I2427" s="3"/>
      <c r="L2427" s="4"/>
      <c r="N2427" s="3"/>
      <c r="Q2427" s="4"/>
      <c r="S2427" s="3"/>
      <c r="V2427" s="4"/>
      <c r="X2427" s="3"/>
      <c r="AA2427" s="4"/>
      <c r="AC2427" s="3"/>
      <c r="AF2427" s="4"/>
      <c r="AH2427" s="3"/>
      <c r="AK2427" s="4"/>
      <c r="AM2427" s="18"/>
      <c r="AN2427" s="14"/>
      <c r="AO2427" s="14"/>
      <c r="AP2427" s="19"/>
      <c r="AR2427" s="3"/>
      <c r="AU2427" s="4"/>
      <c r="AY2427" s="138"/>
      <c r="AZ2427" s="13"/>
      <c r="BA2427" s="36"/>
      <c r="BB2427" s="36"/>
      <c r="BC2427" s="36"/>
      <c r="BD2427" s="36"/>
    </row>
    <row r="2428" spans="2:56" ht="18.600000000000001" customHeight="1" thickBot="1">
      <c r="D2428" s="216" t="s">
        <v>87</v>
      </c>
      <c r="E2428" s="217"/>
      <c r="F2428" s="218" t="s">
        <v>88</v>
      </c>
      <c r="G2428" s="219"/>
      <c r="H2428" s="207"/>
      <c r="I2428" s="216" t="s">
        <v>89</v>
      </c>
      <c r="J2428" s="217"/>
      <c r="K2428" s="218" t="s">
        <v>90</v>
      </c>
      <c r="L2428" s="219"/>
      <c r="N2428" s="208" t="s">
        <v>7</v>
      </c>
      <c r="O2428" s="209"/>
      <c r="P2428" s="210" t="s">
        <v>8</v>
      </c>
      <c r="Q2428" s="211"/>
      <c r="S2428" s="216" t="s">
        <v>91</v>
      </c>
      <c r="T2428" s="217"/>
      <c r="U2428" s="218" t="s">
        <v>92</v>
      </c>
      <c r="V2428" s="219"/>
      <c r="W2428" s="22"/>
      <c r="X2428" s="208" t="s">
        <v>93</v>
      </c>
      <c r="Y2428" s="209"/>
      <c r="Z2428" s="210" t="s">
        <v>94</v>
      </c>
      <c r="AA2428" s="211"/>
      <c r="AB2428" s="22"/>
      <c r="AC2428" s="216" t="s">
        <v>3</v>
      </c>
      <c r="AD2428" s="217"/>
      <c r="AE2428" s="218" t="s">
        <v>2</v>
      </c>
      <c r="AF2428" s="219"/>
      <c r="AG2428" s="22"/>
      <c r="AH2428" s="208" t="s">
        <v>95</v>
      </c>
      <c r="AI2428" s="209"/>
      <c r="AJ2428" s="210" t="s">
        <v>96</v>
      </c>
      <c r="AK2428" s="211"/>
      <c r="AL2428" s="22"/>
      <c r="AM2428" s="216" t="s">
        <v>97</v>
      </c>
      <c r="AN2428" s="217"/>
      <c r="AO2428" s="218" t="s">
        <v>98</v>
      </c>
      <c r="AP2428" s="219"/>
      <c r="AR2428" s="208" t="s">
        <v>99</v>
      </c>
      <c r="AS2428" s="209"/>
      <c r="AT2428" s="210" t="s">
        <v>100</v>
      </c>
      <c r="AU2428" s="211"/>
      <c r="AW2428" s="48" t="s">
        <v>10</v>
      </c>
      <c r="AY2428" s="139" t="s">
        <v>47</v>
      </c>
      <c r="AZ2428" s="13"/>
      <c r="BA2428" s="36"/>
      <c r="BB2428" s="36"/>
      <c r="BC2428" s="36"/>
      <c r="BD2428" s="36"/>
    </row>
    <row r="2429" spans="2:56" ht="18.600000000000001" customHeight="1" thickTop="1" thickBot="1">
      <c r="D2429" s="1">
        <v>0</v>
      </c>
      <c r="E2429" s="8">
        <f t="shared" ref="E2429" si="14087">$E$9*$B2426</f>
        <v>3.9329674000000003</v>
      </c>
      <c r="F2429" s="2">
        <v>1</v>
      </c>
      <c r="G2429" s="8">
        <v>0</v>
      </c>
      <c r="I2429" s="1">
        <v>0</v>
      </c>
      <c r="J2429" s="9">
        <v>0</v>
      </c>
      <c r="K2429" s="2">
        <v>1</v>
      </c>
      <c r="L2429" s="8">
        <v>0</v>
      </c>
      <c r="N2429" s="1">
        <f t="shared" ref="N2429" si="14088">D2429*I2426+F2429*I2429-E2429*J2426-G2429*J2429</f>
        <v>0</v>
      </c>
      <c r="O2429" s="9">
        <f t="shared" ref="O2429" si="14089">(D2429*J2426+E2429*I2426+F2429*J2429+G2429*I2429)</f>
        <v>3.9329674000000003</v>
      </c>
      <c r="P2429" s="2">
        <f t="shared" ref="P2429" si="14090">D2429*K2426+F2429*K2429-E2429*L2426-G2429*L2429</f>
        <v>2.9945356567920101</v>
      </c>
      <c r="Q2429" s="8">
        <f t="shared" ref="Q2429" si="14091">(D2429*L2426+E2429*K2426+F2429*L2429+G2429*K2429)</f>
        <v>0</v>
      </c>
      <c r="S2429" s="1">
        <v>0</v>
      </c>
      <c r="T2429" s="8">
        <f t="shared" ref="T2429" si="14092">$T$9*$B2426</f>
        <v>8.3924725999999996</v>
      </c>
      <c r="U2429" s="2">
        <v>1</v>
      </c>
      <c r="V2429" s="8">
        <v>0</v>
      </c>
      <c r="X2429" s="1">
        <f t="shared" ref="X2429" si="14093">N2429*S2426+P2429*S2429-O2429*T2426-Q2429*T2429</f>
        <v>0</v>
      </c>
      <c r="Y2429" s="9">
        <f t="shared" ref="Y2429" si="14094">(N2429*T2426+O2429*S2426+P2429*T2429+Q2429*S2429)</f>
        <v>29.064525849349945</v>
      </c>
      <c r="Z2429" s="2">
        <f t="shared" ref="Z2429" si="14095">N2429*U2426+P2429*U2429-O2429*V2426-Q2429*V2429</f>
        <v>2.9945356567920101</v>
      </c>
      <c r="AA2429" s="8">
        <f t="shared" ref="AA2429" si="14096">(N2429*V2426+O2429*U2426+P2429*V2429+Q2429*U2429)</f>
        <v>0</v>
      </c>
      <c r="AB2429" s="22"/>
      <c r="AC2429" s="1">
        <v>0</v>
      </c>
      <c r="AD2429" s="9">
        <v>0</v>
      </c>
      <c r="AE2429" s="2">
        <v>1</v>
      </c>
      <c r="AF2429" s="8">
        <v>0</v>
      </c>
      <c r="AH2429" s="1">
        <f t="shared" ref="AH2429" si="14097">X2429*AC2426+Z2429*AC2429-Y2429*AD2426-AA2429*AD2429</f>
        <v>0</v>
      </c>
      <c r="AI2429" s="9">
        <f t="shared" ref="AI2429" si="14098">(X2429*AD2426+Y2429*AC2426+Z2429*AD2429+AA2429*AC2429)</f>
        <v>29.064525849349945</v>
      </c>
      <c r="AJ2429" s="2">
        <f t="shared" ref="AJ2429" si="14099">X2429*AE2426+Z2429*AE2429-Y2429*AF2426-AA2429*AF2429</f>
        <v>-160.527968341226</v>
      </c>
      <c r="AK2429" s="8">
        <f t="shared" ref="AK2429" si="14100">(X2429*AF2426+Y2429*AE2426+Z2429*AF2429+AA2429*AE2429)</f>
        <v>0</v>
      </c>
      <c r="AM2429" s="20">
        <f t="shared" ref="AM2429" si="14101">1/$AN$9</f>
        <v>1</v>
      </c>
      <c r="AN2429" s="27">
        <v>0</v>
      </c>
      <c r="AO2429" s="21">
        <v>1</v>
      </c>
      <c r="AP2429" s="26">
        <v>0</v>
      </c>
      <c r="AR2429" s="1">
        <f t="shared" ref="AR2429" si="14102">AH2429*AM2426+AJ2429*AM2429-AI2429*AN2426-AK2429*AN2429</f>
        <v>-160.527968341226</v>
      </c>
      <c r="AS2429" s="9">
        <f t="shared" ref="AS2429" si="14103">(AH2429*AN2426+AI2429*AM2426+AJ2429*AN2429+AK2429*AM2429)</f>
        <v>29.064525849349945</v>
      </c>
      <c r="AT2429" s="2">
        <f t="shared" ref="AT2429" si="14104">AH2429*AO2426+AJ2429*AO2429-AI2429*AP2426-AK2429*AP2429</f>
        <v>-160.527968341226</v>
      </c>
      <c r="AU2429" s="8">
        <f t="shared" ref="AU2429" si="14105">(AH2429*AP2426+AI2429*AO2426+AJ2429*AP2429+AK2429*AO2429)</f>
        <v>0</v>
      </c>
      <c r="AW2429" s="49">
        <f t="shared" ref="AW2429" si="14106">(180/PI())*ATAN(-1*(AS2426/AR2426))</f>
        <v>-79.74933144421145</v>
      </c>
      <c r="AY2429" s="140">
        <f t="shared" ref="AY2429" si="14107">20*LOG(((1-(10^(AW2426/20)^2)*(1-((1-AY2426)/(1+AY2426))^2))^0.5))</f>
        <v>-3.2812069288880172E-4</v>
      </c>
      <c r="AZ2429" s="13"/>
      <c r="BA2429" s="36"/>
      <c r="BB2429" s="36"/>
      <c r="BC2429" s="36"/>
      <c r="BD2429" s="36"/>
    </row>
    <row r="2430" spans="2:56" ht="18.600000000000001" customHeight="1">
      <c r="AY2430" s="37"/>
    </row>
    <row r="2431" spans="2:56" ht="18.600000000000001" customHeight="1" thickBot="1">
      <c r="D2431" s="22" t="s">
        <v>60</v>
      </c>
      <c r="E2431" s="22"/>
      <c r="F2431" s="22"/>
      <c r="G2431" s="22"/>
      <c r="H2431" s="22"/>
      <c r="I2431" s="22" t="s">
        <v>61</v>
      </c>
      <c r="J2431" s="22"/>
      <c r="K2431" s="22"/>
      <c r="L2431" s="22"/>
      <c r="M2431" s="23"/>
      <c r="N2431" s="23"/>
      <c r="O2431" s="28" t="s">
        <v>62</v>
      </c>
      <c r="P2431" s="23"/>
      <c r="Q2431" s="23"/>
      <c r="R2431" s="23"/>
      <c r="S2431" s="22"/>
      <c r="T2431" s="22" t="s">
        <v>63</v>
      </c>
      <c r="U2431" s="23"/>
      <c r="V2431" s="23"/>
      <c r="W2431" s="23"/>
      <c r="X2431" s="23"/>
      <c r="Y2431" s="28" t="s">
        <v>64</v>
      </c>
      <c r="Z2431" s="23"/>
      <c r="AA2431" s="23"/>
      <c r="AB2431" s="23"/>
      <c r="AC2431" s="28" t="s">
        <v>65</v>
      </c>
      <c r="AD2431" s="22"/>
      <c r="AE2431" s="22"/>
      <c r="AF2431" s="22"/>
      <c r="AG2431" s="22"/>
      <c r="AH2431" s="23"/>
      <c r="AI2431" s="28" t="s">
        <v>66</v>
      </c>
      <c r="AJ2431" s="23"/>
      <c r="AK2431" s="23"/>
      <c r="AL2431" s="22"/>
      <c r="AM2431" s="28" t="s">
        <v>67</v>
      </c>
      <c r="AN2431" s="22"/>
      <c r="AO2431" s="23"/>
      <c r="AP2431" s="23"/>
      <c r="AQ2431" s="23"/>
      <c r="AR2431" s="23"/>
      <c r="AS2431" s="28" t="s">
        <v>68</v>
      </c>
      <c r="AT2431" s="23"/>
      <c r="AU2431" s="23"/>
    </row>
    <row r="2432" spans="2:56" ht="18.600000000000001" customHeight="1" thickBot="1">
      <c r="B2432" s="11"/>
      <c r="D2432" s="212" t="s">
        <v>69</v>
      </c>
      <c r="E2432" s="213"/>
      <c r="F2432" s="214" t="s">
        <v>70</v>
      </c>
      <c r="G2432" s="215"/>
      <c r="H2432" s="207"/>
      <c r="I2432" s="212" t="s">
        <v>71</v>
      </c>
      <c r="J2432" s="213"/>
      <c r="K2432" s="214" t="s">
        <v>72</v>
      </c>
      <c r="L2432" s="215"/>
      <c r="M2432" s="23"/>
      <c r="N2432" s="208" t="s">
        <v>73</v>
      </c>
      <c r="O2432" s="209"/>
      <c r="P2432" s="210" t="s">
        <v>74</v>
      </c>
      <c r="Q2432" s="211"/>
      <c r="R2432" s="23"/>
      <c r="S2432" s="212" t="s">
        <v>75</v>
      </c>
      <c r="T2432" s="213"/>
      <c r="U2432" s="214" t="s">
        <v>76</v>
      </c>
      <c r="V2432" s="215"/>
      <c r="W2432" s="22"/>
      <c r="X2432" s="208" t="s">
        <v>77</v>
      </c>
      <c r="Y2432" s="209"/>
      <c r="Z2432" s="210" t="s">
        <v>78</v>
      </c>
      <c r="AA2432" s="211"/>
      <c r="AB2432" s="22"/>
      <c r="AC2432" s="212" t="s">
        <v>79</v>
      </c>
      <c r="AD2432" s="213"/>
      <c r="AE2432" s="214" t="s">
        <v>80</v>
      </c>
      <c r="AF2432" s="215"/>
      <c r="AG2432" s="22"/>
      <c r="AH2432" s="208" t="s">
        <v>81</v>
      </c>
      <c r="AI2432" s="209"/>
      <c r="AJ2432" s="210" t="s">
        <v>82</v>
      </c>
      <c r="AK2432" s="211"/>
      <c r="AL2432" s="22"/>
      <c r="AM2432" s="212" t="s">
        <v>83</v>
      </c>
      <c r="AN2432" s="213"/>
      <c r="AO2432" s="214" t="s">
        <v>84</v>
      </c>
      <c r="AP2432" s="215"/>
      <c r="AQ2432" s="23"/>
      <c r="AR2432" s="208" t="s">
        <v>85</v>
      </c>
      <c r="AS2432" s="209"/>
      <c r="AT2432" s="210" t="s">
        <v>86</v>
      </c>
      <c r="AU2432" s="211"/>
      <c r="AW2432" s="29" t="s">
        <v>4</v>
      </c>
      <c r="AY2432" s="136" t="s">
        <v>46</v>
      </c>
      <c r="AZ2432" s="13"/>
      <c r="BA2432" s="36"/>
      <c r="BB2432" s="36"/>
      <c r="BC2432" s="36"/>
      <c r="BD2432" s="36"/>
    </row>
    <row r="2433" spans="2:56" ht="18.600000000000001" customHeight="1" thickTop="1" thickBot="1">
      <c r="B2433" s="40">
        <v>6.96</v>
      </c>
      <c r="D2433" s="1">
        <v>1</v>
      </c>
      <c r="E2433" s="7">
        <v>0</v>
      </c>
      <c r="F2433" s="2">
        <v>0</v>
      </c>
      <c r="G2433" s="8">
        <v>0</v>
      </c>
      <c r="I2433" s="1">
        <v>1</v>
      </c>
      <c r="J2433" s="9">
        <v>0</v>
      </c>
      <c r="K2433" s="2">
        <v>0</v>
      </c>
      <c r="L2433" s="9">
        <f t="shared" ref="L2433" si="14108">IF(0=(1-$J$9*$K$9*$B2433^2),10^14,$B2433*$K$9/(1-$J$9*$K$9*$B2433^2))</f>
        <v>-0.50545565368533907</v>
      </c>
      <c r="N2433" s="1">
        <f t="shared" ref="N2433" si="14109">D2433*I2433+F2433*I2436-E2433*J2433-G2433*J2436</f>
        <v>1</v>
      </c>
      <c r="O2433" s="9">
        <f t="shared" ref="O2433" si="14110">(D2433*J2433+E2433*I2433+F2433*J2436+G2433*I2436)</f>
        <v>0</v>
      </c>
      <c r="P2433" s="2">
        <f t="shared" ref="P2433" si="14111">D2433*K2433+F2433*K2436-E2433*L2433-G2433*L2436</f>
        <v>0</v>
      </c>
      <c r="Q2433" s="8">
        <f t="shared" ref="Q2433" si="14112">(D2433*L2433+E2433*K2433+F2433*L2436+G2433*K2436)</f>
        <v>-0.50545565368533907</v>
      </c>
      <c r="S2433" s="1">
        <v>1</v>
      </c>
      <c r="T2433" s="7">
        <v>0</v>
      </c>
      <c r="U2433" s="2">
        <v>0</v>
      </c>
      <c r="V2433" s="8">
        <v>0</v>
      </c>
      <c r="X2433" s="1">
        <f t="shared" ref="X2433" si="14113">N2433*S2433+P2433*S2436-O2433*T2433-Q2433*T2436</f>
        <v>5.2542475734181995</v>
      </c>
      <c r="Y2433" s="9">
        <f t="shared" ref="Y2433" si="14114">(N2433*T2433+O2433*S2433+P2433*T2436+Q2433*S2436)</f>
        <v>0</v>
      </c>
      <c r="Z2433" s="2">
        <f t="shared" ref="Z2433" si="14115">N2433*U2433+P2433*U2436-O2433*V2433-Q2433*V2436</f>
        <v>0</v>
      </c>
      <c r="AA2433" s="8">
        <f t="shared" ref="AA2433" si="14116">(N2433*V2433+O2433*U2433+P2433*V2436+Q2433*U2436)</f>
        <v>-0.50545565368533907</v>
      </c>
      <c r="AB2433" s="22"/>
      <c r="AC2433" s="1">
        <v>1</v>
      </c>
      <c r="AD2433" s="9">
        <v>0</v>
      </c>
      <c r="AE2433" s="2">
        <v>0</v>
      </c>
      <c r="AF2433" s="9">
        <f t="shared" ref="AF2433" si="14117">$B2433*$AE$9</f>
        <v>5.6424023999999999</v>
      </c>
      <c r="AH2433" s="1">
        <f t="shared" ref="AH2433" si="14118">X2433*AC2433+Z2433*AC2436-Y2433*AD2433-AA2433*AD2436</f>
        <v>5.2542475734181995</v>
      </c>
      <c r="AI2433" s="9">
        <f t="shared" ref="AI2433" si="14119">(X2433*AD2433+Y2433*AC2433+Z2433*AD2436+AA2433*AC2436)</f>
        <v>0</v>
      </c>
      <c r="AJ2433" s="2">
        <f t="shared" ref="AJ2433" si="14120">X2433*AE2433+Z2433*AE2436-Y2433*AF2433-AA2433*AF2436</f>
        <v>0</v>
      </c>
      <c r="AK2433" s="8">
        <f t="shared" ref="AK2433" si="14121">(X2433*AF2433+Y2433*AE2433+Z2433*AF2436+AA2433*AE2436)</f>
        <v>29.141123464763687</v>
      </c>
      <c r="AM2433" s="18">
        <v>1</v>
      </c>
      <c r="AN2433" s="25">
        <v>0</v>
      </c>
      <c r="AO2433" s="14">
        <v>0</v>
      </c>
      <c r="AP2433" s="24">
        <v>0</v>
      </c>
      <c r="AR2433" s="1">
        <f t="shared" ref="AR2433" si="14122">AH2433*AM2433+AJ2433*AM2436-AI2433*AN2433-AK2433*AN2436</f>
        <v>5.2542475734181995</v>
      </c>
      <c r="AS2433" s="9">
        <f t="shared" ref="AS2433" si="14123">(AH2433*AN2433+AI2433*AM2433+AJ2433*AN2436+AK2433*AM2436)</f>
        <v>29.141123464763687</v>
      </c>
      <c r="AT2433" s="2">
        <f t="shared" ref="AT2433" si="14124">AH2433*AO2433+AJ2433*AO2436-AI2433*AP2433-AK2433*AP2436</f>
        <v>0</v>
      </c>
      <c r="AU2433" s="8">
        <f t="shared" ref="AU2433" si="14125">(AH2433*AP2433+AI2433*AO2433+AJ2433*AP2436+AK2433*AO2436)</f>
        <v>29.141123464763687</v>
      </c>
      <c r="AW2433" s="30">
        <f t="shared" ref="AW2433" si="14126">20*LOG(((1+$AN$9)/$AN$9)/((AR2433+AR2436)^2+(AS2433+AS2436)^2)^0.5)</f>
        <v>-38.41799741148855</v>
      </c>
      <c r="AY2433" s="137">
        <f t="shared" ref="AY2433" si="14127">((AR2433^2+AS2433^2)^0.5)/((AR2436^2+AS2436^2)^0.5)</f>
        <v>0.18051019472204963</v>
      </c>
      <c r="AZ2433" s="13"/>
      <c r="BA2433" s="36"/>
      <c r="BB2433" s="36"/>
      <c r="BC2433" s="36"/>
      <c r="BD2433" s="36"/>
    </row>
    <row r="2434" spans="2:56" ht="18.600000000000001" customHeight="1" thickBot="1">
      <c r="D2434" s="3"/>
      <c r="G2434" s="4"/>
      <c r="I2434" s="3"/>
      <c r="L2434" s="4"/>
      <c r="N2434" s="3"/>
      <c r="Q2434" s="4"/>
      <c r="S2434" s="3"/>
      <c r="V2434" s="4"/>
      <c r="X2434" s="3"/>
      <c r="AA2434" s="4"/>
      <c r="AC2434" s="3"/>
      <c r="AF2434" s="4"/>
      <c r="AH2434" s="3"/>
      <c r="AK2434" s="4"/>
      <c r="AM2434" s="18"/>
      <c r="AN2434" s="14"/>
      <c r="AO2434" s="14"/>
      <c r="AP2434" s="19"/>
      <c r="AR2434" s="3"/>
      <c r="AU2434" s="4"/>
      <c r="AY2434" s="138"/>
      <c r="AZ2434" s="13"/>
      <c r="BA2434" s="36"/>
      <c r="BB2434" s="36"/>
      <c r="BC2434" s="36"/>
      <c r="BD2434" s="36"/>
    </row>
    <row r="2435" spans="2:56" ht="18.600000000000001" customHeight="1" thickBot="1">
      <c r="D2435" s="216" t="s">
        <v>87</v>
      </c>
      <c r="E2435" s="217"/>
      <c r="F2435" s="218" t="s">
        <v>88</v>
      </c>
      <c r="G2435" s="219"/>
      <c r="H2435" s="207"/>
      <c r="I2435" s="216" t="s">
        <v>89</v>
      </c>
      <c r="J2435" s="217"/>
      <c r="K2435" s="218" t="s">
        <v>90</v>
      </c>
      <c r="L2435" s="219"/>
      <c r="N2435" s="208" t="s">
        <v>7</v>
      </c>
      <c r="O2435" s="209"/>
      <c r="P2435" s="210" t="s">
        <v>8</v>
      </c>
      <c r="Q2435" s="211"/>
      <c r="S2435" s="216" t="s">
        <v>91</v>
      </c>
      <c r="T2435" s="217"/>
      <c r="U2435" s="218" t="s">
        <v>92</v>
      </c>
      <c r="V2435" s="219"/>
      <c r="W2435" s="22"/>
      <c r="X2435" s="208" t="s">
        <v>93</v>
      </c>
      <c r="Y2435" s="209"/>
      <c r="Z2435" s="210" t="s">
        <v>94</v>
      </c>
      <c r="AA2435" s="211"/>
      <c r="AB2435" s="22"/>
      <c r="AC2435" s="216" t="s">
        <v>3</v>
      </c>
      <c r="AD2435" s="217"/>
      <c r="AE2435" s="218" t="s">
        <v>2</v>
      </c>
      <c r="AF2435" s="219"/>
      <c r="AG2435" s="22"/>
      <c r="AH2435" s="208" t="s">
        <v>95</v>
      </c>
      <c r="AI2435" s="209"/>
      <c r="AJ2435" s="210" t="s">
        <v>96</v>
      </c>
      <c r="AK2435" s="211"/>
      <c r="AL2435" s="22"/>
      <c r="AM2435" s="216" t="s">
        <v>97</v>
      </c>
      <c r="AN2435" s="217"/>
      <c r="AO2435" s="218" t="s">
        <v>98</v>
      </c>
      <c r="AP2435" s="219"/>
      <c r="AR2435" s="208" t="s">
        <v>99</v>
      </c>
      <c r="AS2435" s="209"/>
      <c r="AT2435" s="210" t="s">
        <v>100</v>
      </c>
      <c r="AU2435" s="211"/>
      <c r="AW2435" s="48" t="s">
        <v>10</v>
      </c>
      <c r="AY2435" s="139" t="s">
        <v>47</v>
      </c>
      <c r="AZ2435" s="13"/>
      <c r="BA2435" s="36"/>
      <c r="BB2435" s="36"/>
      <c r="BC2435" s="36"/>
      <c r="BD2435" s="36"/>
    </row>
    <row r="2436" spans="2:56" ht="18.600000000000001" customHeight="1" thickTop="1" thickBot="1">
      <c r="D2436" s="1">
        <v>0</v>
      </c>
      <c r="E2436" s="8">
        <f t="shared" ref="E2436" si="14128">$E$9*$B2433</f>
        <v>3.9443016000000002</v>
      </c>
      <c r="F2436" s="2">
        <v>1</v>
      </c>
      <c r="G2436" s="8">
        <v>0</v>
      </c>
      <c r="I2436" s="1">
        <v>0</v>
      </c>
      <c r="J2436" s="9">
        <v>0</v>
      </c>
      <c r="K2436" s="2">
        <v>1</v>
      </c>
      <c r="L2436" s="8">
        <v>0</v>
      </c>
      <c r="N2436" s="1">
        <f t="shared" ref="N2436" si="14129">D2436*I2433+F2436*I2436-E2436*J2433-G2436*J2436</f>
        <v>0</v>
      </c>
      <c r="O2436" s="9">
        <f t="shared" ref="O2436" si="14130">(D2436*J2433+E2436*I2433+F2436*J2436+G2436*I2436)</f>
        <v>3.9443016000000002</v>
      </c>
      <c r="P2436" s="2">
        <f t="shared" ref="P2436" si="14131">D2436*K2433+F2436*K2436-E2436*L2433-G2436*L2436</f>
        <v>2.993669543560129</v>
      </c>
      <c r="Q2436" s="8">
        <f t="shared" ref="Q2436" si="14132">(D2436*L2433+E2436*K2433+F2436*L2436+G2436*K2436)</f>
        <v>0</v>
      </c>
      <c r="S2436" s="1">
        <v>0</v>
      </c>
      <c r="T2436" s="8">
        <f t="shared" ref="T2436" si="14133">$T$9*$B2433</f>
        <v>8.4166583999999993</v>
      </c>
      <c r="U2436" s="2">
        <v>1</v>
      </c>
      <c r="V2436" s="8">
        <v>0</v>
      </c>
      <c r="X2436" s="1">
        <f t="shared" ref="X2436" si="14134">N2436*S2433+P2436*S2436-O2436*T2433-Q2436*T2436</f>
        <v>0</v>
      </c>
      <c r="Y2436" s="9">
        <f t="shared" ref="Y2436" si="14135">(N2436*T2433+O2436*S2433+P2436*T2436+Q2436*S2436)</f>
        <v>29.140995510629523</v>
      </c>
      <c r="Z2436" s="2">
        <f t="shared" ref="Z2436" si="14136">N2436*U2433+P2436*U2436-O2436*V2433-Q2436*V2436</f>
        <v>2.993669543560129</v>
      </c>
      <c r="AA2436" s="8">
        <f t="shared" ref="AA2436" si="14137">(N2436*V2433+O2436*U2433+P2436*V2436+Q2436*U2436)</f>
        <v>0</v>
      </c>
      <c r="AB2436" s="22"/>
      <c r="AC2436" s="1">
        <v>0</v>
      </c>
      <c r="AD2436" s="9">
        <v>0</v>
      </c>
      <c r="AE2436" s="2">
        <v>1</v>
      </c>
      <c r="AF2436" s="8">
        <v>0</v>
      </c>
      <c r="AH2436" s="1">
        <f t="shared" ref="AH2436" si="14138">X2436*AC2433+Z2436*AC2436-Y2436*AD2433-AA2436*AD2436</f>
        <v>0</v>
      </c>
      <c r="AI2436" s="9">
        <f t="shared" ref="AI2436" si="14139">(X2436*AD2433+Y2436*AC2433+Z2436*AD2436+AA2436*AC2436)</f>
        <v>29.140995510629523</v>
      </c>
      <c r="AJ2436" s="2">
        <f t="shared" ref="AJ2436" si="14140">X2436*AE2433+Z2436*AE2436-Y2436*AF2433-AA2436*AF2436</f>
        <v>-161.43155346400513</v>
      </c>
      <c r="AK2436" s="8">
        <f t="shared" ref="AK2436" si="14141">(X2436*AF2433+Y2436*AE2433+Z2436*AF2436+AA2436*AE2436)</f>
        <v>0</v>
      </c>
      <c r="AM2436" s="20">
        <f t="shared" ref="AM2436" si="14142">1/$AN$9</f>
        <v>1</v>
      </c>
      <c r="AN2436" s="27">
        <v>0</v>
      </c>
      <c r="AO2436" s="21">
        <v>1</v>
      </c>
      <c r="AP2436" s="26">
        <v>0</v>
      </c>
      <c r="AR2436" s="1">
        <f t="shared" ref="AR2436" si="14143">AH2436*AM2433+AJ2436*AM2436-AI2436*AN2433-AK2436*AN2436</f>
        <v>-161.43155346400513</v>
      </c>
      <c r="AS2436" s="9">
        <f t="shared" ref="AS2436" si="14144">(AH2436*AN2433+AI2436*AM2433+AJ2436*AN2436+AK2436*AM2436)</f>
        <v>29.140995510629523</v>
      </c>
      <c r="AT2436" s="2">
        <f t="shared" ref="AT2436" si="14145">AH2436*AO2433+AJ2436*AO2436-AI2436*AP2433-AK2436*AP2436</f>
        <v>-161.43155346400513</v>
      </c>
      <c r="AU2436" s="8">
        <f t="shared" ref="AU2436" si="14146">(AH2436*AP2433+AI2436*AO2433+AJ2436*AP2436+AK2436*AO2436)</f>
        <v>0</v>
      </c>
      <c r="AW2436" s="49">
        <f t="shared" ref="AW2436" si="14147">(180/PI())*ATAN(-1*(AS2433/AR2433))</f>
        <v>-79.779181691532244</v>
      </c>
      <c r="AY2436" s="140">
        <f t="shared" ref="AY2436" si="14148">20*LOG(((1-(10^(AW2433/20)^2)*(1-((1-AY2433)/(1+AY2433))^2))^0.5))</f>
        <v>-3.2390899429394354E-4</v>
      </c>
      <c r="AZ2436" s="13"/>
      <c r="BA2436" s="36"/>
      <c r="BB2436" s="36"/>
      <c r="BC2436" s="36"/>
      <c r="BD2436" s="36"/>
    </row>
    <row r="2437" spans="2:56" ht="18.600000000000001" customHeight="1">
      <c r="AY2437" s="37"/>
    </row>
    <row r="2438" spans="2:56" ht="18.600000000000001" customHeight="1" thickBot="1">
      <c r="D2438" s="22" t="s">
        <v>60</v>
      </c>
      <c r="E2438" s="22"/>
      <c r="F2438" s="22"/>
      <c r="G2438" s="22"/>
      <c r="H2438" s="22"/>
      <c r="I2438" s="22" t="s">
        <v>61</v>
      </c>
      <c r="J2438" s="22"/>
      <c r="K2438" s="22"/>
      <c r="L2438" s="22"/>
      <c r="M2438" s="23"/>
      <c r="N2438" s="23"/>
      <c r="O2438" s="28" t="s">
        <v>62</v>
      </c>
      <c r="P2438" s="23"/>
      <c r="Q2438" s="23"/>
      <c r="R2438" s="23"/>
      <c r="S2438" s="22"/>
      <c r="T2438" s="22" t="s">
        <v>63</v>
      </c>
      <c r="U2438" s="23"/>
      <c r="V2438" s="23"/>
      <c r="W2438" s="23"/>
      <c r="X2438" s="23"/>
      <c r="Y2438" s="28" t="s">
        <v>64</v>
      </c>
      <c r="Z2438" s="23"/>
      <c r="AA2438" s="23"/>
      <c r="AB2438" s="23"/>
      <c r="AC2438" s="28" t="s">
        <v>65</v>
      </c>
      <c r="AD2438" s="22"/>
      <c r="AE2438" s="22"/>
      <c r="AF2438" s="22"/>
      <c r="AG2438" s="22"/>
      <c r="AH2438" s="23"/>
      <c r="AI2438" s="28" t="s">
        <v>66</v>
      </c>
      <c r="AJ2438" s="23"/>
      <c r="AK2438" s="23"/>
      <c r="AL2438" s="22"/>
      <c r="AM2438" s="28" t="s">
        <v>67</v>
      </c>
      <c r="AN2438" s="22"/>
      <c r="AO2438" s="23"/>
      <c r="AP2438" s="23"/>
      <c r="AQ2438" s="23"/>
      <c r="AR2438" s="23"/>
      <c r="AS2438" s="28" t="s">
        <v>68</v>
      </c>
      <c r="AT2438" s="23"/>
      <c r="AU2438" s="23"/>
    </row>
    <row r="2439" spans="2:56" ht="18.600000000000001" customHeight="1" thickBot="1">
      <c r="B2439" s="11"/>
      <c r="D2439" s="212" t="s">
        <v>69</v>
      </c>
      <c r="E2439" s="213"/>
      <c r="F2439" s="214" t="s">
        <v>70</v>
      </c>
      <c r="G2439" s="215"/>
      <c r="H2439" s="207"/>
      <c r="I2439" s="212" t="s">
        <v>71</v>
      </c>
      <c r="J2439" s="213"/>
      <c r="K2439" s="214" t="s">
        <v>72</v>
      </c>
      <c r="L2439" s="215"/>
      <c r="M2439" s="23"/>
      <c r="N2439" s="208" t="s">
        <v>73</v>
      </c>
      <c r="O2439" s="209"/>
      <c r="P2439" s="210" t="s">
        <v>74</v>
      </c>
      <c r="Q2439" s="211"/>
      <c r="R2439" s="23"/>
      <c r="S2439" s="212" t="s">
        <v>75</v>
      </c>
      <c r="T2439" s="213"/>
      <c r="U2439" s="214" t="s">
        <v>76</v>
      </c>
      <c r="V2439" s="215"/>
      <c r="W2439" s="22"/>
      <c r="X2439" s="208" t="s">
        <v>77</v>
      </c>
      <c r="Y2439" s="209"/>
      <c r="Z2439" s="210" t="s">
        <v>78</v>
      </c>
      <c r="AA2439" s="211"/>
      <c r="AB2439" s="22"/>
      <c r="AC2439" s="212" t="s">
        <v>79</v>
      </c>
      <c r="AD2439" s="213"/>
      <c r="AE2439" s="214" t="s">
        <v>80</v>
      </c>
      <c r="AF2439" s="215"/>
      <c r="AG2439" s="22"/>
      <c r="AH2439" s="208" t="s">
        <v>81</v>
      </c>
      <c r="AI2439" s="209"/>
      <c r="AJ2439" s="210" t="s">
        <v>82</v>
      </c>
      <c r="AK2439" s="211"/>
      <c r="AL2439" s="22"/>
      <c r="AM2439" s="212" t="s">
        <v>83</v>
      </c>
      <c r="AN2439" s="213"/>
      <c r="AO2439" s="214" t="s">
        <v>84</v>
      </c>
      <c r="AP2439" s="215"/>
      <c r="AQ2439" s="23"/>
      <c r="AR2439" s="208" t="s">
        <v>85</v>
      </c>
      <c r="AS2439" s="209"/>
      <c r="AT2439" s="210" t="s">
        <v>86</v>
      </c>
      <c r="AU2439" s="211"/>
      <c r="AW2439" s="29" t="s">
        <v>4</v>
      </c>
      <c r="AY2439" s="136" t="s">
        <v>46</v>
      </c>
      <c r="AZ2439" s="13"/>
      <c r="BA2439" s="36"/>
      <c r="BB2439" s="36"/>
      <c r="BC2439" s="36"/>
      <c r="BD2439" s="36"/>
    </row>
    <row r="2440" spans="2:56" ht="18.600000000000001" customHeight="1" thickTop="1" thickBot="1">
      <c r="B2440" s="40">
        <v>6.98</v>
      </c>
      <c r="D2440" s="1">
        <v>1</v>
      </c>
      <c r="E2440" s="7">
        <v>0</v>
      </c>
      <c r="F2440" s="2">
        <v>0</v>
      </c>
      <c r="G2440" s="8">
        <v>0</v>
      </c>
      <c r="I2440" s="1">
        <v>1</v>
      </c>
      <c r="J2440" s="9">
        <v>0</v>
      </c>
      <c r="K2440" s="2">
        <v>0</v>
      </c>
      <c r="L2440" s="9">
        <f t="shared" ref="L2440" si="14149">IF(0=(1-$J$9*$K$9*$B2440^2),10^14,$B2440*$K$9/(1-$J$9*$K$9*$B2440^2))</f>
        <v>-0.50379046700574115</v>
      </c>
      <c r="N2440" s="1">
        <f t="shared" ref="N2440" si="14150">D2440*I2440+F2440*I2443-E2440*J2440-G2440*J2443</f>
        <v>1</v>
      </c>
      <c r="O2440" s="9">
        <f t="shared" ref="O2440" si="14151">(D2440*J2440+E2440*I2440+F2440*J2443+G2440*I2443)</f>
        <v>0</v>
      </c>
      <c r="P2440" s="2">
        <f t="shared" ref="P2440" si="14152">D2440*K2440+F2440*K2443-E2440*L2440-G2440*L2443</f>
        <v>0</v>
      </c>
      <c r="Q2440" s="8">
        <f t="shared" ref="Q2440" si="14153">(D2440*L2440+E2440*K2440+F2440*L2443+G2440*K2443)</f>
        <v>-0.50379046700574115</v>
      </c>
      <c r="S2440" s="1">
        <v>1</v>
      </c>
      <c r="T2440" s="7">
        <v>0</v>
      </c>
      <c r="U2440" s="2">
        <v>0</v>
      </c>
      <c r="V2440" s="8">
        <v>0</v>
      </c>
      <c r="X2440" s="1">
        <f t="shared" ref="X2440" si="14154">N2440*S2440+P2440*S2443-O2440*T2440-Q2440*T2443</f>
        <v>5.2524168414407022</v>
      </c>
      <c r="Y2440" s="9">
        <f t="shared" ref="Y2440" si="14155">(N2440*T2440+O2440*S2440+P2440*T2443+Q2440*S2443)</f>
        <v>0</v>
      </c>
      <c r="Z2440" s="2">
        <f t="shared" ref="Z2440" si="14156">N2440*U2440+P2440*U2443-O2440*V2440-Q2440*V2443</f>
        <v>0</v>
      </c>
      <c r="AA2440" s="8">
        <f t="shared" ref="AA2440" si="14157">(N2440*V2440+O2440*U2440+P2440*V2443+Q2440*U2443)</f>
        <v>-0.50379046700574115</v>
      </c>
      <c r="AB2440" s="22"/>
      <c r="AC2440" s="1">
        <v>1</v>
      </c>
      <c r="AD2440" s="9">
        <v>0</v>
      </c>
      <c r="AE2440" s="2">
        <v>0</v>
      </c>
      <c r="AF2440" s="9">
        <f t="shared" ref="AF2440" si="14158">$B2440*$AE$9</f>
        <v>5.6586162000000009</v>
      </c>
      <c r="AH2440" s="1">
        <f t="shared" ref="AH2440" si="14159">X2440*AC2440+Z2440*AC2443-Y2440*AD2440-AA2440*AD2443</f>
        <v>5.2524168414407022</v>
      </c>
      <c r="AI2440" s="9">
        <f t="shared" ref="AI2440" si="14160">(X2440*AD2440+Y2440*AC2440+Z2440*AD2443+AA2440*AC2443)</f>
        <v>0</v>
      </c>
      <c r="AJ2440" s="2">
        <f t="shared" ref="AJ2440" si="14161">X2440*AE2440+Z2440*AE2443-Y2440*AF2440-AA2440*AF2443</f>
        <v>0</v>
      </c>
      <c r="AK2440" s="8">
        <f t="shared" ref="AK2440" si="14162">(X2440*AF2440+Y2440*AE2440+Z2440*AF2443+AA2440*AE2443)</f>
        <v>29.217620561123454</v>
      </c>
      <c r="AM2440" s="18">
        <v>1</v>
      </c>
      <c r="AN2440" s="25">
        <v>0</v>
      </c>
      <c r="AO2440" s="14">
        <v>0</v>
      </c>
      <c r="AP2440" s="24">
        <v>0</v>
      </c>
      <c r="AR2440" s="1">
        <f t="shared" ref="AR2440" si="14163">AH2440*AM2440+AJ2440*AM2443-AI2440*AN2440-AK2440*AN2443</f>
        <v>5.2524168414407022</v>
      </c>
      <c r="AS2440" s="9">
        <f t="shared" ref="AS2440" si="14164">(AH2440*AN2440+AI2440*AM2440+AJ2440*AN2443+AK2440*AM2443)</f>
        <v>29.217620561123454</v>
      </c>
      <c r="AT2440" s="2">
        <f t="shared" ref="AT2440" si="14165">AH2440*AO2440+AJ2440*AO2443-AI2440*AP2440-AK2440*AP2443</f>
        <v>0</v>
      </c>
      <c r="AU2440" s="8">
        <f t="shared" ref="AU2440" si="14166">(AH2440*AP2440+AI2440*AO2440+AJ2440*AP2443+AK2440*AO2443)</f>
        <v>29.217620561123454</v>
      </c>
      <c r="AW2440" s="30">
        <f t="shared" ref="AW2440" si="14167">20*LOG(((1+$AN$9)/$AN$9)/((AR2440+AR2443)^2+(AS2440+AS2443)^2)^0.5)</f>
        <v>-38.464989925249292</v>
      </c>
      <c r="AY2440" s="137">
        <f t="shared" ref="AY2440" si="14168">((AR2440^2+AS2440^2)^0.5)/((AR2443^2+AS2443^2)^0.5)</f>
        <v>0.17997381898172427</v>
      </c>
      <c r="AZ2440" s="13"/>
      <c r="BA2440" s="36"/>
      <c r="BB2440" s="36"/>
      <c r="BC2440" s="36"/>
      <c r="BD2440" s="36"/>
    </row>
    <row r="2441" spans="2:56" ht="18.600000000000001" customHeight="1" thickBot="1">
      <c r="D2441" s="3"/>
      <c r="G2441" s="4"/>
      <c r="I2441" s="3"/>
      <c r="L2441" s="4"/>
      <c r="N2441" s="3"/>
      <c r="Q2441" s="4"/>
      <c r="S2441" s="3"/>
      <c r="V2441" s="4"/>
      <c r="X2441" s="3"/>
      <c r="AA2441" s="4"/>
      <c r="AC2441" s="3"/>
      <c r="AF2441" s="4"/>
      <c r="AH2441" s="3"/>
      <c r="AK2441" s="4"/>
      <c r="AM2441" s="18"/>
      <c r="AN2441" s="14"/>
      <c r="AO2441" s="14"/>
      <c r="AP2441" s="19"/>
      <c r="AR2441" s="3"/>
      <c r="AU2441" s="4"/>
      <c r="AY2441" s="138"/>
      <c r="AZ2441" s="13"/>
      <c r="BA2441" s="36"/>
      <c r="BB2441" s="36"/>
      <c r="BC2441" s="36"/>
      <c r="BD2441" s="36"/>
    </row>
    <row r="2442" spans="2:56" ht="18.600000000000001" customHeight="1" thickBot="1">
      <c r="D2442" s="216" t="s">
        <v>87</v>
      </c>
      <c r="E2442" s="217"/>
      <c r="F2442" s="218" t="s">
        <v>88</v>
      </c>
      <c r="G2442" s="219"/>
      <c r="H2442" s="207"/>
      <c r="I2442" s="216" t="s">
        <v>89</v>
      </c>
      <c r="J2442" s="217"/>
      <c r="K2442" s="218" t="s">
        <v>90</v>
      </c>
      <c r="L2442" s="219"/>
      <c r="N2442" s="208" t="s">
        <v>7</v>
      </c>
      <c r="O2442" s="209"/>
      <c r="P2442" s="210" t="s">
        <v>8</v>
      </c>
      <c r="Q2442" s="211"/>
      <c r="S2442" s="216" t="s">
        <v>91</v>
      </c>
      <c r="T2442" s="217"/>
      <c r="U2442" s="218" t="s">
        <v>92</v>
      </c>
      <c r="V2442" s="219"/>
      <c r="W2442" s="22"/>
      <c r="X2442" s="208" t="s">
        <v>93</v>
      </c>
      <c r="Y2442" s="209"/>
      <c r="Z2442" s="210" t="s">
        <v>94</v>
      </c>
      <c r="AA2442" s="211"/>
      <c r="AB2442" s="22"/>
      <c r="AC2442" s="216" t="s">
        <v>3</v>
      </c>
      <c r="AD2442" s="217"/>
      <c r="AE2442" s="218" t="s">
        <v>2</v>
      </c>
      <c r="AF2442" s="219"/>
      <c r="AG2442" s="22"/>
      <c r="AH2442" s="208" t="s">
        <v>95</v>
      </c>
      <c r="AI2442" s="209"/>
      <c r="AJ2442" s="210" t="s">
        <v>96</v>
      </c>
      <c r="AK2442" s="211"/>
      <c r="AL2442" s="22"/>
      <c r="AM2442" s="216" t="s">
        <v>97</v>
      </c>
      <c r="AN2442" s="217"/>
      <c r="AO2442" s="218" t="s">
        <v>98</v>
      </c>
      <c r="AP2442" s="219"/>
      <c r="AR2442" s="208" t="s">
        <v>99</v>
      </c>
      <c r="AS2442" s="209"/>
      <c r="AT2442" s="210" t="s">
        <v>100</v>
      </c>
      <c r="AU2442" s="211"/>
      <c r="AW2442" s="48" t="s">
        <v>10</v>
      </c>
      <c r="AY2442" s="139" t="s">
        <v>47</v>
      </c>
      <c r="AZ2442" s="13"/>
      <c r="BA2442" s="36"/>
      <c r="BB2442" s="36"/>
      <c r="BC2442" s="36"/>
      <c r="BD2442" s="36"/>
    </row>
    <row r="2443" spans="2:56" ht="18.600000000000001" customHeight="1" thickTop="1" thickBot="1">
      <c r="D2443" s="1">
        <v>0</v>
      </c>
      <c r="E2443" s="8">
        <f t="shared" ref="E2443" si="14169">$E$9*$B2440</f>
        <v>3.9556358000000005</v>
      </c>
      <c r="F2443" s="2">
        <v>1</v>
      </c>
      <c r="G2443" s="8">
        <v>0</v>
      </c>
      <c r="I2443" s="1">
        <v>0</v>
      </c>
      <c r="J2443" s="9">
        <v>0</v>
      </c>
      <c r="K2443" s="2">
        <v>1</v>
      </c>
      <c r="L2443" s="8">
        <v>0</v>
      </c>
      <c r="N2443" s="1">
        <f t="shared" ref="N2443" si="14170">D2443*I2440+F2443*I2443-E2443*J2440-G2443*J2443</f>
        <v>0</v>
      </c>
      <c r="O2443" s="9">
        <f t="shared" ref="O2443" si="14171">(D2443*J2440+E2443*I2440+F2443*J2443+G2443*I2443)</f>
        <v>3.9556358000000005</v>
      </c>
      <c r="P2443" s="2">
        <f t="shared" ref="P2443" si="14172">D2443*K2440+F2443*K2443-E2443*L2440-G2443*L2443</f>
        <v>2.9928116069866286</v>
      </c>
      <c r="Q2443" s="8">
        <f t="shared" ref="Q2443" si="14173">(D2443*L2440+E2443*K2440+F2443*L2443+G2443*K2443)</f>
        <v>0</v>
      </c>
      <c r="S2443" s="1">
        <v>0</v>
      </c>
      <c r="T2443" s="8">
        <f t="shared" ref="T2443" si="14174">$T$9*$B2440</f>
        <v>8.4408442000000008</v>
      </c>
      <c r="U2443" s="2">
        <v>1</v>
      </c>
      <c r="V2443" s="8">
        <v>0</v>
      </c>
      <c r="X2443" s="1">
        <f t="shared" ref="X2443" si="14175">N2443*S2440+P2443*S2443-O2443*T2440-Q2443*T2443</f>
        <v>0</v>
      </c>
      <c r="Y2443" s="9">
        <f t="shared" ref="Y2443" si="14176">(N2443*T2440+O2443*S2440+P2443*T2443+Q2443*S2443)</f>
        <v>29.217492294525766</v>
      </c>
      <c r="Z2443" s="2">
        <f t="shared" ref="Z2443" si="14177">N2443*U2440+P2443*U2443-O2443*V2440-Q2443*V2443</f>
        <v>2.9928116069866286</v>
      </c>
      <c r="AA2443" s="8">
        <f t="shared" ref="AA2443" si="14178">(N2443*V2440+O2443*U2440+P2443*V2443+Q2443*U2443)</f>
        <v>0</v>
      </c>
      <c r="AB2443" s="22"/>
      <c r="AC2443" s="1">
        <v>0</v>
      </c>
      <c r="AD2443" s="9">
        <v>0</v>
      </c>
      <c r="AE2443" s="2">
        <v>1</v>
      </c>
      <c r="AF2443" s="8">
        <v>0</v>
      </c>
      <c r="AH2443" s="1">
        <f t="shared" ref="AH2443" si="14179">X2443*AC2440+Z2443*AC2443-Y2443*AD2440-AA2443*AD2443</f>
        <v>0</v>
      </c>
      <c r="AI2443" s="9">
        <f t="shared" ref="AI2443" si="14180">(X2443*AD2440+Y2443*AC2440+Z2443*AD2443+AA2443*AC2443)</f>
        <v>29.217492294525766</v>
      </c>
      <c r="AJ2443" s="2">
        <f t="shared" ref="AJ2443" si="14181">X2443*AE2440+Z2443*AE2443-Y2443*AF2440-AA2443*AF2443</f>
        <v>-162.33776361419206</v>
      </c>
      <c r="AK2443" s="8">
        <f t="shared" ref="AK2443" si="14182">(X2443*AF2440+Y2443*AE2440+Z2443*AF2443+AA2443*AE2443)</f>
        <v>0</v>
      </c>
      <c r="AM2443" s="20">
        <f t="shared" ref="AM2443" si="14183">1/$AN$9</f>
        <v>1</v>
      </c>
      <c r="AN2443" s="27">
        <v>0</v>
      </c>
      <c r="AO2443" s="21">
        <v>1</v>
      </c>
      <c r="AP2443" s="26">
        <v>0</v>
      </c>
      <c r="AR2443" s="1">
        <f t="shared" ref="AR2443" si="14184">AH2443*AM2440+AJ2443*AM2443-AI2443*AN2440-AK2443*AN2443</f>
        <v>-162.33776361419206</v>
      </c>
      <c r="AS2443" s="9">
        <f t="shared" ref="AS2443" si="14185">(AH2443*AN2440+AI2443*AM2440+AJ2443*AN2443+AK2443*AM2443)</f>
        <v>29.217492294525766</v>
      </c>
      <c r="AT2443" s="2">
        <f t="shared" ref="AT2443" si="14186">AH2443*AO2440+AJ2443*AO2443-AI2443*AP2440-AK2443*AP2443</f>
        <v>-162.33776361419206</v>
      </c>
      <c r="AU2443" s="8">
        <f t="shared" ref="AU2443" si="14187">(AH2443*AP2440+AI2443*AO2440+AJ2443*AP2443+AK2443*AO2443)</f>
        <v>0</v>
      </c>
      <c r="AW2443" s="49">
        <f t="shared" ref="AW2443" si="14188">(180/PI())*ATAN(-1*(AS2440/AR2440))</f>
        <v>-79.808857370145617</v>
      </c>
      <c r="AY2443" s="140">
        <f t="shared" ref="AY2443" si="14189">20*LOG(((1-(10^(AW2440/20)^2)*(1-((1-AY2440)/(1+AY2440))^2))^0.5))</f>
        <v>-3.1976129024935841E-4</v>
      </c>
      <c r="AZ2443" s="13"/>
      <c r="BA2443" s="36"/>
      <c r="BB2443" s="36"/>
      <c r="BC2443" s="36"/>
      <c r="BD2443" s="36"/>
    </row>
    <row r="2444" spans="2:56" ht="18.600000000000001" customHeight="1">
      <c r="AY2444" s="37"/>
    </row>
    <row r="2445" spans="2:56" ht="18.600000000000001" customHeight="1" thickBot="1">
      <c r="D2445" s="22" t="s">
        <v>60</v>
      </c>
      <c r="E2445" s="22"/>
      <c r="F2445" s="22"/>
      <c r="G2445" s="22"/>
      <c r="H2445" s="22"/>
      <c r="I2445" s="22" t="s">
        <v>61</v>
      </c>
      <c r="J2445" s="22"/>
      <c r="K2445" s="22"/>
      <c r="L2445" s="22"/>
      <c r="M2445" s="23"/>
      <c r="N2445" s="23"/>
      <c r="O2445" s="28" t="s">
        <v>62</v>
      </c>
      <c r="P2445" s="23"/>
      <c r="Q2445" s="23"/>
      <c r="R2445" s="23"/>
      <c r="S2445" s="22"/>
      <c r="T2445" s="22" t="s">
        <v>63</v>
      </c>
      <c r="U2445" s="23"/>
      <c r="V2445" s="23"/>
      <c r="W2445" s="23"/>
      <c r="X2445" s="23"/>
      <c r="Y2445" s="28" t="s">
        <v>64</v>
      </c>
      <c r="Z2445" s="23"/>
      <c r="AA2445" s="23"/>
      <c r="AB2445" s="23"/>
      <c r="AC2445" s="28" t="s">
        <v>65</v>
      </c>
      <c r="AD2445" s="22"/>
      <c r="AE2445" s="22"/>
      <c r="AF2445" s="22"/>
      <c r="AG2445" s="22"/>
      <c r="AH2445" s="23"/>
      <c r="AI2445" s="28" t="s">
        <v>66</v>
      </c>
      <c r="AJ2445" s="23"/>
      <c r="AK2445" s="23"/>
      <c r="AL2445" s="22"/>
      <c r="AM2445" s="28" t="s">
        <v>67</v>
      </c>
      <c r="AN2445" s="22"/>
      <c r="AO2445" s="23"/>
      <c r="AP2445" s="23"/>
      <c r="AQ2445" s="23"/>
      <c r="AR2445" s="23"/>
      <c r="AS2445" s="28" t="s">
        <v>68</v>
      </c>
      <c r="AT2445" s="23"/>
      <c r="AU2445" s="23"/>
    </row>
    <row r="2446" spans="2:56" ht="18.600000000000001" customHeight="1" thickBot="1">
      <c r="B2446" s="11"/>
      <c r="D2446" s="212" t="s">
        <v>69</v>
      </c>
      <c r="E2446" s="213"/>
      <c r="F2446" s="214" t="s">
        <v>70</v>
      </c>
      <c r="G2446" s="215"/>
      <c r="H2446" s="207"/>
      <c r="I2446" s="212" t="s">
        <v>71</v>
      </c>
      <c r="J2446" s="213"/>
      <c r="K2446" s="214" t="s">
        <v>72</v>
      </c>
      <c r="L2446" s="215"/>
      <c r="M2446" s="23"/>
      <c r="N2446" s="208" t="s">
        <v>73</v>
      </c>
      <c r="O2446" s="209"/>
      <c r="P2446" s="210" t="s">
        <v>74</v>
      </c>
      <c r="Q2446" s="211"/>
      <c r="R2446" s="23"/>
      <c r="S2446" s="212" t="s">
        <v>75</v>
      </c>
      <c r="T2446" s="213"/>
      <c r="U2446" s="214" t="s">
        <v>76</v>
      </c>
      <c r="V2446" s="215"/>
      <c r="W2446" s="22"/>
      <c r="X2446" s="208" t="s">
        <v>77</v>
      </c>
      <c r="Y2446" s="209"/>
      <c r="Z2446" s="210" t="s">
        <v>78</v>
      </c>
      <c r="AA2446" s="211"/>
      <c r="AB2446" s="22"/>
      <c r="AC2446" s="212" t="s">
        <v>79</v>
      </c>
      <c r="AD2446" s="213"/>
      <c r="AE2446" s="214" t="s">
        <v>80</v>
      </c>
      <c r="AF2446" s="215"/>
      <c r="AG2446" s="22"/>
      <c r="AH2446" s="208" t="s">
        <v>81</v>
      </c>
      <c r="AI2446" s="209"/>
      <c r="AJ2446" s="210" t="s">
        <v>82</v>
      </c>
      <c r="AK2446" s="211"/>
      <c r="AL2446" s="22"/>
      <c r="AM2446" s="212" t="s">
        <v>83</v>
      </c>
      <c r="AN2446" s="213"/>
      <c r="AO2446" s="214" t="s">
        <v>84</v>
      </c>
      <c r="AP2446" s="215"/>
      <c r="AQ2446" s="23"/>
      <c r="AR2446" s="208" t="s">
        <v>85</v>
      </c>
      <c r="AS2446" s="209"/>
      <c r="AT2446" s="210" t="s">
        <v>86</v>
      </c>
      <c r="AU2446" s="211"/>
      <c r="AW2446" s="29" t="s">
        <v>4</v>
      </c>
      <c r="AY2446" s="136" t="s">
        <v>46</v>
      </c>
      <c r="AZ2446" s="13"/>
      <c r="BA2446" s="36"/>
      <c r="BB2446" s="36"/>
      <c r="BC2446" s="36"/>
      <c r="BD2446" s="36"/>
    </row>
    <row r="2447" spans="2:56" ht="18.600000000000001" customHeight="1" thickTop="1" thickBot="1">
      <c r="B2447" s="40">
        <v>6.9999999999999902</v>
      </c>
      <c r="D2447" s="1">
        <v>1</v>
      </c>
      <c r="E2447" s="7">
        <v>0</v>
      </c>
      <c r="F2447" s="2">
        <v>0</v>
      </c>
      <c r="G2447" s="8">
        <v>0</v>
      </c>
      <c r="I2447" s="1">
        <v>1</v>
      </c>
      <c r="J2447" s="9">
        <v>0</v>
      </c>
      <c r="K2447" s="2">
        <v>0</v>
      </c>
      <c r="L2447" s="9">
        <f t="shared" ref="L2447" si="14190">IF(0=(1-$J$9*$K$9*$B2447^2),10^14,$B2447*$K$9/(1-$J$9*$K$9*$B2447^2))</f>
        <v>-0.5021368304457301</v>
      </c>
      <c r="N2447" s="1">
        <f t="shared" ref="N2447" si="14191">D2447*I2447+F2447*I2450-E2447*J2447-G2447*J2450</f>
        <v>1</v>
      </c>
      <c r="O2447" s="9">
        <f t="shared" ref="O2447" si="14192">(D2447*J2447+E2447*I2447+F2447*J2450+G2447*I2450)</f>
        <v>0</v>
      </c>
      <c r="P2447" s="2">
        <f t="shared" ref="P2447" si="14193">D2447*K2447+F2447*K2450-E2447*L2447-G2447*L2450</f>
        <v>0</v>
      </c>
      <c r="Q2447" s="8">
        <f t="shared" ref="Q2447" si="14194">(D2447*L2447+E2447*K2447+F2447*L2450+G2447*K2450)</f>
        <v>-0.5021368304457301</v>
      </c>
      <c r="S2447" s="1">
        <v>1</v>
      </c>
      <c r="T2447" s="7">
        <v>0</v>
      </c>
      <c r="U2447" s="2">
        <v>0</v>
      </c>
      <c r="V2447" s="8">
        <v>0</v>
      </c>
      <c r="X2447" s="1">
        <f t="shared" ref="X2447" si="14195">N2447*S2447+P2447*S2450-O2447*T2447-Q2447*T2450</f>
        <v>5.2506033338280123</v>
      </c>
      <c r="Y2447" s="9">
        <f t="shared" ref="Y2447" si="14196">(N2447*T2447+O2447*S2447+P2447*T2450+Q2447*S2450)</f>
        <v>0</v>
      </c>
      <c r="Z2447" s="2">
        <f t="shared" ref="Z2447" si="14197">N2447*U2447+P2447*U2450-O2447*V2447-Q2447*V2450</f>
        <v>0</v>
      </c>
      <c r="AA2447" s="8">
        <f t="shared" ref="AA2447" si="14198">(N2447*V2447+O2447*U2447+P2447*V2450+Q2447*U2450)</f>
        <v>-0.5021368304457301</v>
      </c>
      <c r="AB2447" s="22"/>
      <c r="AC2447" s="1">
        <v>1</v>
      </c>
      <c r="AD2447" s="9">
        <v>0</v>
      </c>
      <c r="AE2447" s="2">
        <v>0</v>
      </c>
      <c r="AF2447" s="9">
        <f t="shared" ref="AF2447" si="14199">$B2447*$AE$9</f>
        <v>5.674829999999992</v>
      </c>
      <c r="AH2447" s="1">
        <f t="shared" ref="AH2447" si="14200">X2447*AC2447+Z2447*AC2450-Y2447*AD2447-AA2447*AD2450</f>
        <v>5.2506033338280123</v>
      </c>
      <c r="AI2447" s="9">
        <f t="shared" ref="AI2447" si="14201">(X2447*AD2447+Y2447*AC2447+Z2447*AD2450+AA2447*AC2450)</f>
        <v>0</v>
      </c>
      <c r="AJ2447" s="2">
        <f t="shared" ref="AJ2447" si="14202">X2447*AE2447+Z2447*AE2450-Y2447*AF2447-AA2447*AF2450</f>
        <v>0</v>
      </c>
      <c r="AK2447" s="8">
        <f t="shared" ref="AK2447" si="14203">(X2447*AF2447+Y2447*AE2447+Z2447*AF2450+AA2447*AE2450)</f>
        <v>29.294144486461448</v>
      </c>
      <c r="AM2447" s="18">
        <v>1</v>
      </c>
      <c r="AN2447" s="25">
        <v>0</v>
      </c>
      <c r="AO2447" s="14">
        <v>0</v>
      </c>
      <c r="AP2447" s="24">
        <v>0</v>
      </c>
      <c r="AR2447" s="1">
        <f t="shared" ref="AR2447" si="14204">AH2447*AM2447+AJ2447*AM2450-AI2447*AN2447-AK2447*AN2450</f>
        <v>5.2506033338280123</v>
      </c>
      <c r="AS2447" s="9">
        <f t="shared" ref="AS2447" si="14205">(AH2447*AN2447+AI2447*AM2447+AJ2447*AN2450+AK2447*AM2450)</f>
        <v>29.294144486461448</v>
      </c>
      <c r="AT2447" s="2">
        <f t="shared" ref="AT2447" si="14206">AH2447*AO2447+AJ2447*AO2450-AI2447*AP2447-AK2447*AP2450</f>
        <v>0</v>
      </c>
      <c r="AU2447" s="8">
        <f t="shared" ref="AU2447" si="14207">(AH2447*AP2447+AI2447*AO2447+AJ2447*AP2450+AK2447*AO2450)</f>
        <v>29.294144486461448</v>
      </c>
      <c r="AW2447" s="30">
        <f t="shared" ref="AW2447" si="14208">20*LOG(((1+$AN$9)/$AN$9)/((AR2447+AR2450)^2+(AS2447+AS2450)^2)^0.5)</f>
        <v>-38.511865777995375</v>
      </c>
      <c r="AY2447" s="137">
        <f t="shared" ref="AY2447" si="14209">((AR2447^2+AS2447^2)^0.5)/((AR2450^2+AS2450^2)^0.5)</f>
        <v>0.17944067689700838</v>
      </c>
      <c r="AZ2447" s="13"/>
      <c r="BA2447" s="36"/>
      <c r="BB2447" s="36"/>
      <c r="BC2447" s="36"/>
      <c r="BD2447" s="36"/>
    </row>
    <row r="2448" spans="2:56" ht="18.600000000000001" customHeight="1" thickBot="1">
      <c r="D2448" s="3"/>
      <c r="G2448" s="4"/>
      <c r="I2448" s="3"/>
      <c r="L2448" s="4"/>
      <c r="N2448" s="3"/>
      <c r="Q2448" s="4"/>
      <c r="S2448" s="3"/>
      <c r="V2448" s="4"/>
      <c r="X2448" s="3"/>
      <c r="AA2448" s="4"/>
      <c r="AC2448" s="3"/>
      <c r="AF2448" s="4"/>
      <c r="AH2448" s="3"/>
      <c r="AK2448" s="4"/>
      <c r="AM2448" s="18"/>
      <c r="AN2448" s="14"/>
      <c r="AO2448" s="14"/>
      <c r="AP2448" s="19"/>
      <c r="AR2448" s="3"/>
      <c r="AU2448" s="4"/>
      <c r="AY2448" s="138"/>
      <c r="AZ2448" s="13"/>
      <c r="BA2448" s="36"/>
      <c r="BB2448" s="36"/>
      <c r="BC2448" s="36"/>
      <c r="BD2448" s="36"/>
    </row>
    <row r="2449" spans="2:56" ht="18.600000000000001" customHeight="1" thickBot="1">
      <c r="D2449" s="216" t="s">
        <v>87</v>
      </c>
      <c r="E2449" s="217"/>
      <c r="F2449" s="218" t="s">
        <v>88</v>
      </c>
      <c r="G2449" s="219"/>
      <c r="H2449" s="207"/>
      <c r="I2449" s="216" t="s">
        <v>89</v>
      </c>
      <c r="J2449" s="217"/>
      <c r="K2449" s="218" t="s">
        <v>90</v>
      </c>
      <c r="L2449" s="219"/>
      <c r="N2449" s="208" t="s">
        <v>7</v>
      </c>
      <c r="O2449" s="209"/>
      <c r="P2449" s="210" t="s">
        <v>8</v>
      </c>
      <c r="Q2449" s="211"/>
      <c r="S2449" s="216" t="s">
        <v>91</v>
      </c>
      <c r="T2449" s="217"/>
      <c r="U2449" s="218" t="s">
        <v>92</v>
      </c>
      <c r="V2449" s="219"/>
      <c r="W2449" s="22"/>
      <c r="X2449" s="208" t="s">
        <v>93</v>
      </c>
      <c r="Y2449" s="209"/>
      <c r="Z2449" s="210" t="s">
        <v>94</v>
      </c>
      <c r="AA2449" s="211"/>
      <c r="AB2449" s="22"/>
      <c r="AC2449" s="216" t="s">
        <v>3</v>
      </c>
      <c r="AD2449" s="217"/>
      <c r="AE2449" s="218" t="s">
        <v>2</v>
      </c>
      <c r="AF2449" s="219"/>
      <c r="AG2449" s="22"/>
      <c r="AH2449" s="208" t="s">
        <v>95</v>
      </c>
      <c r="AI2449" s="209"/>
      <c r="AJ2449" s="210" t="s">
        <v>96</v>
      </c>
      <c r="AK2449" s="211"/>
      <c r="AL2449" s="22"/>
      <c r="AM2449" s="216" t="s">
        <v>97</v>
      </c>
      <c r="AN2449" s="217"/>
      <c r="AO2449" s="218" t="s">
        <v>98</v>
      </c>
      <c r="AP2449" s="219"/>
      <c r="AR2449" s="208" t="s">
        <v>99</v>
      </c>
      <c r="AS2449" s="209"/>
      <c r="AT2449" s="210" t="s">
        <v>100</v>
      </c>
      <c r="AU2449" s="211"/>
      <c r="AW2449" s="48" t="s">
        <v>10</v>
      </c>
      <c r="AY2449" s="139" t="s">
        <v>47</v>
      </c>
      <c r="AZ2449" s="13"/>
      <c r="BA2449" s="36"/>
      <c r="BB2449" s="36"/>
      <c r="BC2449" s="36"/>
      <c r="BD2449" s="36"/>
    </row>
    <row r="2450" spans="2:56" ht="18.600000000000001" customHeight="1" thickTop="1" thickBot="1">
      <c r="D2450" s="1">
        <v>0</v>
      </c>
      <c r="E2450" s="8">
        <f t="shared" ref="E2450" si="14210">$E$9*$B2447</f>
        <v>3.966969999999995</v>
      </c>
      <c r="F2450" s="2">
        <v>1</v>
      </c>
      <c r="G2450" s="8">
        <v>0</v>
      </c>
      <c r="I2450" s="1">
        <v>0</v>
      </c>
      <c r="J2450" s="9">
        <v>0</v>
      </c>
      <c r="K2450" s="2">
        <v>1</v>
      </c>
      <c r="L2450" s="8">
        <v>0</v>
      </c>
      <c r="N2450" s="1">
        <f t="shared" ref="N2450" si="14211">D2450*I2447+F2450*I2450-E2450*J2447-G2450*J2450</f>
        <v>0</v>
      </c>
      <c r="O2450" s="9">
        <f t="shared" ref="O2450" si="14212">(D2450*J2447+E2450*I2447+F2450*J2450+G2450*I2450)</f>
        <v>3.966969999999995</v>
      </c>
      <c r="P2450" s="2">
        <f t="shared" ref="P2450" si="14213">D2450*K2447+F2450*K2450-E2450*L2447-G2450*L2450</f>
        <v>2.9919617422732951</v>
      </c>
      <c r="Q2450" s="8">
        <f t="shared" ref="Q2450" si="14214">(D2450*L2447+E2450*K2447+F2450*L2450+G2450*K2450)</f>
        <v>0</v>
      </c>
      <c r="S2450" s="1">
        <v>0</v>
      </c>
      <c r="T2450" s="8">
        <f t="shared" ref="T2450" si="14215">$T$9*$B2447</f>
        <v>8.4650299999999881</v>
      </c>
      <c r="U2450" s="2">
        <v>1</v>
      </c>
      <c r="V2450" s="8">
        <v>0</v>
      </c>
      <c r="X2450" s="1">
        <f t="shared" ref="X2450" si="14216">N2450*S2447+P2450*S2450-O2450*T2447-Q2450*T2450</f>
        <v>0</v>
      </c>
      <c r="Y2450" s="9">
        <f t="shared" ref="Y2450" si="14217">(N2450*T2447+O2450*S2447+P2450*T2450+Q2450*S2450)</f>
        <v>29.294015907195671</v>
      </c>
      <c r="Z2450" s="2">
        <f t="shared" ref="Z2450" si="14218">N2450*U2447+P2450*U2450-O2450*V2447-Q2450*V2450</f>
        <v>2.9919617422732951</v>
      </c>
      <c r="AA2450" s="8">
        <f t="shared" ref="AA2450" si="14219">(N2450*V2447+O2450*U2447+P2450*V2450+Q2450*U2450)</f>
        <v>0</v>
      </c>
      <c r="AB2450" s="22"/>
      <c r="AC2450" s="1">
        <v>0</v>
      </c>
      <c r="AD2450" s="9">
        <v>0</v>
      </c>
      <c r="AE2450" s="2">
        <v>1</v>
      </c>
      <c r="AF2450" s="8">
        <v>0</v>
      </c>
      <c r="AH2450" s="1">
        <f t="shared" ref="AH2450" si="14220">X2450*AC2447+Z2450*AC2450-Y2450*AD2447-AA2450*AD2450</f>
        <v>0</v>
      </c>
      <c r="AI2450" s="9">
        <f t="shared" ref="AI2450" si="14221">(X2450*AD2447+Y2450*AC2447+Z2450*AD2450+AA2450*AC2450)</f>
        <v>29.294015907195671</v>
      </c>
      <c r="AJ2450" s="2">
        <f t="shared" ref="AJ2450" si="14222">X2450*AE2447+Z2450*AE2450-Y2450*AF2447-AA2450*AF2450</f>
        <v>-163.24659854835767</v>
      </c>
      <c r="AK2450" s="8">
        <f t="shared" ref="AK2450" si="14223">(X2450*AF2447+Y2450*AE2447+Z2450*AF2450+AA2450*AE2450)</f>
        <v>0</v>
      </c>
      <c r="AM2450" s="20">
        <f t="shared" ref="AM2450" si="14224">1/$AN$9</f>
        <v>1</v>
      </c>
      <c r="AN2450" s="27">
        <v>0</v>
      </c>
      <c r="AO2450" s="21">
        <v>1</v>
      </c>
      <c r="AP2450" s="26">
        <v>0</v>
      </c>
      <c r="AR2450" s="1">
        <f t="shared" ref="AR2450" si="14225">AH2450*AM2447+AJ2450*AM2450-AI2450*AN2447-AK2450*AN2450</f>
        <v>-163.24659854835767</v>
      </c>
      <c r="AS2450" s="9">
        <f t="shared" ref="AS2450" si="14226">(AH2450*AN2447+AI2450*AM2447+AJ2450*AN2450+AK2450*AM2450)</f>
        <v>29.294015907195671</v>
      </c>
      <c r="AT2450" s="2">
        <f t="shared" ref="AT2450" si="14227">AH2450*AO2447+AJ2450*AO2450-AI2450*AP2447-AK2450*AP2450</f>
        <v>-163.24659854835767</v>
      </c>
      <c r="AU2450" s="8">
        <f t="shared" ref="AU2450" si="14228">(AH2450*AP2447+AI2450*AO2447+AJ2450*AP2450+AK2450*AO2450)</f>
        <v>0</v>
      </c>
      <c r="AW2450" s="49">
        <f t="shared" ref="AW2450" si="14229">(180/PI())*ATAN(-1*(AS2447/AR2447))</f>
        <v>-79.838360018173901</v>
      </c>
      <c r="AY2450" s="140">
        <f t="shared" ref="AY2450" si="14230">20*LOG(((1-(10^(AW2447/20)^2)*(1-((1-AY2447)/(1+AY2447))^2))^0.5))</f>
        <v>-3.1567646443594102E-4</v>
      </c>
      <c r="AZ2450" s="13"/>
      <c r="BA2450" s="36"/>
      <c r="BB2450" s="36"/>
      <c r="BC2450" s="36"/>
      <c r="BD2450" s="36"/>
    </row>
    <row r="2451" spans="2:56" ht="18.600000000000001" customHeight="1">
      <c r="AY2451" s="37"/>
    </row>
    <row r="2452" spans="2:56" ht="18.600000000000001" customHeight="1" thickBot="1">
      <c r="D2452" s="22" t="s">
        <v>60</v>
      </c>
      <c r="E2452" s="22"/>
      <c r="F2452" s="22"/>
      <c r="G2452" s="22"/>
      <c r="H2452" s="22"/>
      <c r="I2452" s="22" t="s">
        <v>61</v>
      </c>
      <c r="J2452" s="22"/>
      <c r="K2452" s="22"/>
      <c r="L2452" s="22"/>
      <c r="M2452" s="23"/>
      <c r="N2452" s="23"/>
      <c r="O2452" s="28" t="s">
        <v>62</v>
      </c>
      <c r="P2452" s="23"/>
      <c r="Q2452" s="23"/>
      <c r="R2452" s="23"/>
      <c r="S2452" s="22"/>
      <c r="T2452" s="22" t="s">
        <v>63</v>
      </c>
      <c r="U2452" s="23"/>
      <c r="V2452" s="23"/>
      <c r="W2452" s="23"/>
      <c r="X2452" s="23"/>
      <c r="Y2452" s="28" t="s">
        <v>64</v>
      </c>
      <c r="Z2452" s="23"/>
      <c r="AA2452" s="23"/>
      <c r="AB2452" s="23"/>
      <c r="AC2452" s="28" t="s">
        <v>65</v>
      </c>
      <c r="AD2452" s="22"/>
      <c r="AE2452" s="22"/>
      <c r="AF2452" s="22"/>
      <c r="AG2452" s="22"/>
      <c r="AH2452" s="23"/>
      <c r="AI2452" s="28" t="s">
        <v>66</v>
      </c>
      <c r="AJ2452" s="23"/>
      <c r="AK2452" s="23"/>
      <c r="AL2452" s="22"/>
      <c r="AM2452" s="28" t="s">
        <v>67</v>
      </c>
      <c r="AN2452" s="22"/>
      <c r="AO2452" s="23"/>
      <c r="AP2452" s="23"/>
      <c r="AQ2452" s="23"/>
      <c r="AR2452" s="23"/>
      <c r="AS2452" s="28" t="s">
        <v>68</v>
      </c>
      <c r="AT2452" s="23"/>
      <c r="AU2452" s="23"/>
    </row>
    <row r="2453" spans="2:56" ht="18.600000000000001" customHeight="1" thickBot="1">
      <c r="B2453" s="11"/>
      <c r="D2453" s="212" t="s">
        <v>69</v>
      </c>
      <c r="E2453" s="213"/>
      <c r="F2453" s="214" t="s">
        <v>70</v>
      </c>
      <c r="G2453" s="215"/>
      <c r="H2453" s="207"/>
      <c r="I2453" s="212" t="s">
        <v>71</v>
      </c>
      <c r="J2453" s="213"/>
      <c r="K2453" s="214" t="s">
        <v>72</v>
      </c>
      <c r="L2453" s="215"/>
      <c r="M2453" s="23"/>
      <c r="N2453" s="208" t="s">
        <v>73</v>
      </c>
      <c r="O2453" s="209"/>
      <c r="P2453" s="210" t="s">
        <v>74</v>
      </c>
      <c r="Q2453" s="211"/>
      <c r="R2453" s="23"/>
      <c r="S2453" s="212" t="s">
        <v>75</v>
      </c>
      <c r="T2453" s="213"/>
      <c r="U2453" s="214" t="s">
        <v>76</v>
      </c>
      <c r="V2453" s="215"/>
      <c r="W2453" s="22"/>
      <c r="X2453" s="208" t="s">
        <v>77</v>
      </c>
      <c r="Y2453" s="209"/>
      <c r="Z2453" s="210" t="s">
        <v>78</v>
      </c>
      <c r="AA2453" s="211"/>
      <c r="AB2453" s="22"/>
      <c r="AC2453" s="212" t="s">
        <v>79</v>
      </c>
      <c r="AD2453" s="213"/>
      <c r="AE2453" s="214" t="s">
        <v>80</v>
      </c>
      <c r="AF2453" s="215"/>
      <c r="AG2453" s="22"/>
      <c r="AH2453" s="208" t="s">
        <v>81</v>
      </c>
      <c r="AI2453" s="209"/>
      <c r="AJ2453" s="210" t="s">
        <v>82</v>
      </c>
      <c r="AK2453" s="211"/>
      <c r="AL2453" s="22"/>
      <c r="AM2453" s="212" t="s">
        <v>83</v>
      </c>
      <c r="AN2453" s="213"/>
      <c r="AO2453" s="214" t="s">
        <v>84</v>
      </c>
      <c r="AP2453" s="215"/>
      <c r="AQ2453" s="23"/>
      <c r="AR2453" s="208" t="s">
        <v>85</v>
      </c>
      <c r="AS2453" s="209"/>
      <c r="AT2453" s="210" t="s">
        <v>86</v>
      </c>
      <c r="AU2453" s="211"/>
      <c r="AW2453" s="29" t="s">
        <v>4</v>
      </c>
      <c r="AY2453" s="136" t="s">
        <v>46</v>
      </c>
      <c r="AZ2453" s="13"/>
      <c r="BA2453" s="36"/>
      <c r="BB2453" s="36"/>
      <c r="BC2453" s="36"/>
      <c r="BD2453" s="36"/>
    </row>
    <row r="2454" spans="2:56" ht="18" customHeight="1" thickTop="1" thickBot="1">
      <c r="B2454" s="40">
        <v>7.0199999999999898</v>
      </c>
      <c r="D2454" s="1">
        <v>1</v>
      </c>
      <c r="E2454" s="7">
        <v>0</v>
      </c>
      <c r="F2454" s="2">
        <v>0</v>
      </c>
      <c r="G2454" s="8">
        <v>0</v>
      </c>
      <c r="I2454" s="1">
        <v>1</v>
      </c>
      <c r="J2454" s="9">
        <v>0</v>
      </c>
      <c r="K2454" s="2">
        <v>0</v>
      </c>
      <c r="L2454" s="9">
        <f t="shared" ref="L2454" si="14231">IF(0=(1-$J$9*$K$9*$B2454^2),10^14,$B2454*$K$9/(1-$J$9*$K$9*$B2454^2))</f>
        <v>-0.50049461937274564</v>
      </c>
      <c r="N2454" s="1">
        <f t="shared" ref="N2454" si="14232">D2454*I2454+F2454*I2457-E2454*J2454-G2454*J2457</f>
        <v>1</v>
      </c>
      <c r="O2454" s="9">
        <f t="shared" ref="O2454" si="14233">(D2454*J2454+E2454*I2454+F2454*J2457+G2454*I2457)</f>
        <v>0</v>
      </c>
      <c r="P2454" s="2">
        <f t="shared" ref="P2454" si="14234">D2454*K2454+F2454*K2457-E2454*L2454-G2454*L2457</f>
        <v>0</v>
      </c>
      <c r="Q2454" s="8">
        <f t="shared" ref="Q2454" si="14235">(D2454*L2454+E2454*K2454+F2454*L2457+G2454*K2457)</f>
        <v>-0.50049461937274564</v>
      </c>
      <c r="S2454" s="1">
        <v>1</v>
      </c>
      <c r="T2454" s="7">
        <v>0</v>
      </c>
      <c r="U2454" s="2">
        <v>0</v>
      </c>
      <c r="V2454" s="8">
        <v>0</v>
      </c>
      <c r="X2454" s="1">
        <f t="shared" ref="X2454" si="14236">N2454*S2454+P2454*S2457-O2454*T2454-Q2454*T2457</f>
        <v>5.2488068305940923</v>
      </c>
      <c r="Y2454" s="9">
        <f t="shared" ref="Y2454" si="14237">(N2454*T2454+O2454*S2454+P2454*T2457+Q2454*S2457)</f>
        <v>0</v>
      </c>
      <c r="Z2454" s="2">
        <f t="shared" ref="Z2454" si="14238">N2454*U2454+P2454*U2457-O2454*V2454-Q2454*V2457</f>
        <v>0</v>
      </c>
      <c r="AA2454" s="8">
        <f t="shared" ref="AA2454" si="14239">(N2454*V2454+O2454*U2454+P2454*V2457+Q2454*U2457)</f>
        <v>-0.50049461937274564</v>
      </c>
      <c r="AB2454" s="22"/>
      <c r="AC2454" s="1">
        <v>1</v>
      </c>
      <c r="AD2454" s="9">
        <v>0</v>
      </c>
      <c r="AE2454" s="2">
        <v>0</v>
      </c>
      <c r="AF2454" s="9">
        <f t="shared" ref="AF2454" si="14240">$B2454*$AE$9</f>
        <v>5.6910437999999921</v>
      </c>
      <c r="AH2454" s="1">
        <f t="shared" ref="AH2454" si="14241">X2454*AC2454+Z2454*AC2457-Y2454*AD2454-AA2454*AD2457</f>
        <v>5.2488068305940923</v>
      </c>
      <c r="AI2454" s="9">
        <f t="shared" ref="AI2454" si="14242">(X2454*AD2454+Y2454*AC2454+Z2454*AD2457+AA2454*AC2457)</f>
        <v>0</v>
      </c>
      <c r="AJ2454" s="2">
        <f t="shared" ref="AJ2454" si="14243">X2454*AE2454+Z2454*AE2457-Y2454*AF2454-AA2454*AF2457</f>
        <v>0</v>
      </c>
      <c r="AK2454" s="8">
        <f t="shared" ref="AK2454" si="14244">(X2454*AF2454+Y2454*AE2454+Z2454*AF2457+AA2454*AE2457)</f>
        <v>29.370694951277372</v>
      </c>
      <c r="AM2454" s="18">
        <v>1</v>
      </c>
      <c r="AN2454" s="25">
        <v>0</v>
      </c>
      <c r="AO2454" s="14">
        <v>0</v>
      </c>
      <c r="AP2454" s="24">
        <v>0</v>
      </c>
      <c r="AR2454" s="1">
        <f t="shared" ref="AR2454" si="14245">AH2454*AM2454+AJ2454*AM2457-AI2454*AN2454-AK2454*AN2457</f>
        <v>5.2488068305940923</v>
      </c>
      <c r="AS2454" s="9">
        <f t="shared" ref="AS2454" si="14246">(AH2454*AN2454+AI2454*AM2454+AJ2454*AN2457+AK2454*AM2457)</f>
        <v>29.370694951277372</v>
      </c>
      <c r="AT2454" s="2">
        <f t="shared" ref="AT2454" si="14247">AH2454*AO2454+AJ2454*AO2457-AI2454*AP2454-AK2454*AP2457</f>
        <v>0</v>
      </c>
      <c r="AU2454" s="8">
        <f t="shared" ref="AU2454" si="14248">(AH2454*AP2454+AI2454*AO2454+AJ2454*AP2457+AK2454*AO2457)</f>
        <v>29.370694951277372</v>
      </c>
      <c r="AW2454" s="30">
        <f t="shared" ref="AW2454" si="14249">20*LOG(((1+$AN$9)/$AN$9)/((AR2454+AR2457)^2+(AS2454+AS2457)^2)^0.5)</f>
        <v>-38.558625465208152</v>
      </c>
      <c r="AY2454" s="137">
        <f t="shared" ref="AY2454" si="14250">((AR2454^2+AS2454^2)^0.5)/((AR2457^2+AS2457^2)^0.5)</f>
        <v>0.1789107388395306</v>
      </c>
      <c r="AZ2454" s="13"/>
      <c r="BA2454" s="36"/>
      <c r="BB2454" s="36"/>
      <c r="BC2454" s="36"/>
      <c r="BD2454" s="36"/>
    </row>
    <row r="2455" spans="2:56" ht="18.600000000000001" customHeight="1" thickBot="1">
      <c r="D2455" s="3"/>
      <c r="G2455" s="4"/>
      <c r="I2455" s="3"/>
      <c r="L2455" s="4"/>
      <c r="N2455" s="3"/>
      <c r="Q2455" s="4"/>
      <c r="S2455" s="3"/>
      <c r="V2455" s="4"/>
      <c r="X2455" s="3"/>
      <c r="AA2455" s="4"/>
      <c r="AC2455" s="3"/>
      <c r="AF2455" s="4"/>
      <c r="AH2455" s="3"/>
      <c r="AK2455" s="4"/>
      <c r="AM2455" s="18"/>
      <c r="AN2455" s="14"/>
      <c r="AO2455" s="14"/>
      <c r="AP2455" s="19"/>
      <c r="AR2455" s="3"/>
      <c r="AU2455" s="4"/>
      <c r="AY2455" s="138"/>
      <c r="AZ2455" s="13"/>
      <c r="BA2455" s="36"/>
      <c r="BB2455" s="36"/>
      <c r="BC2455" s="36"/>
      <c r="BD2455" s="36"/>
    </row>
    <row r="2456" spans="2:56" ht="18.600000000000001" customHeight="1" thickBot="1">
      <c r="D2456" s="216" t="s">
        <v>87</v>
      </c>
      <c r="E2456" s="217"/>
      <c r="F2456" s="218" t="s">
        <v>88</v>
      </c>
      <c r="G2456" s="219"/>
      <c r="H2456" s="207"/>
      <c r="I2456" s="216" t="s">
        <v>89</v>
      </c>
      <c r="J2456" s="217"/>
      <c r="K2456" s="218" t="s">
        <v>90</v>
      </c>
      <c r="L2456" s="219"/>
      <c r="N2456" s="208" t="s">
        <v>7</v>
      </c>
      <c r="O2456" s="209"/>
      <c r="P2456" s="210" t="s">
        <v>8</v>
      </c>
      <c r="Q2456" s="211"/>
      <c r="S2456" s="216" t="s">
        <v>91</v>
      </c>
      <c r="T2456" s="217"/>
      <c r="U2456" s="218" t="s">
        <v>92</v>
      </c>
      <c r="V2456" s="219"/>
      <c r="W2456" s="22"/>
      <c r="X2456" s="208" t="s">
        <v>93</v>
      </c>
      <c r="Y2456" s="209"/>
      <c r="Z2456" s="210" t="s">
        <v>94</v>
      </c>
      <c r="AA2456" s="211"/>
      <c r="AB2456" s="22"/>
      <c r="AC2456" s="216" t="s">
        <v>3</v>
      </c>
      <c r="AD2456" s="217"/>
      <c r="AE2456" s="218" t="s">
        <v>2</v>
      </c>
      <c r="AF2456" s="219"/>
      <c r="AG2456" s="22"/>
      <c r="AH2456" s="208" t="s">
        <v>95</v>
      </c>
      <c r="AI2456" s="209"/>
      <c r="AJ2456" s="210" t="s">
        <v>96</v>
      </c>
      <c r="AK2456" s="211"/>
      <c r="AL2456" s="22"/>
      <c r="AM2456" s="216" t="s">
        <v>97</v>
      </c>
      <c r="AN2456" s="217"/>
      <c r="AO2456" s="218" t="s">
        <v>98</v>
      </c>
      <c r="AP2456" s="219"/>
      <c r="AR2456" s="208" t="s">
        <v>99</v>
      </c>
      <c r="AS2456" s="209"/>
      <c r="AT2456" s="210" t="s">
        <v>100</v>
      </c>
      <c r="AU2456" s="211"/>
      <c r="AW2456" s="48" t="s">
        <v>10</v>
      </c>
      <c r="AY2456" s="139" t="s">
        <v>47</v>
      </c>
      <c r="AZ2456" s="13"/>
      <c r="BA2456" s="36"/>
      <c r="BB2456" s="36"/>
      <c r="BC2456" s="36"/>
      <c r="BD2456" s="36"/>
    </row>
    <row r="2457" spans="2:56" ht="18.600000000000001" customHeight="1" thickTop="1" thickBot="1">
      <c r="D2457" s="1">
        <v>0</v>
      </c>
      <c r="E2457" s="8">
        <f t="shared" ref="E2457" si="14251">$E$9*$B2454</f>
        <v>3.9783041999999944</v>
      </c>
      <c r="F2457" s="2">
        <v>1</v>
      </c>
      <c r="G2457" s="8">
        <v>0</v>
      </c>
      <c r="I2457" s="1">
        <v>0</v>
      </c>
      <c r="J2457" s="9">
        <v>0</v>
      </c>
      <c r="K2457" s="2">
        <v>1</v>
      </c>
      <c r="L2457" s="8">
        <v>0</v>
      </c>
      <c r="N2457" s="1">
        <f t="shared" ref="N2457" si="14252">D2457*I2454+F2457*I2457-E2457*J2454-G2457*J2457</f>
        <v>0</v>
      </c>
      <c r="O2457" s="9">
        <f t="shared" ref="O2457" si="14253">(D2457*J2454+E2457*I2454+F2457*J2457+G2457*I2457)</f>
        <v>3.9783041999999944</v>
      </c>
      <c r="P2457" s="2">
        <f t="shared" ref="P2457" si="14254">D2457*K2454+F2457*K2457-E2457*L2454-G2457*L2457</f>
        <v>2.9911198463279929</v>
      </c>
      <c r="Q2457" s="8">
        <f t="shared" ref="Q2457" si="14255">(D2457*L2454+E2457*K2454+F2457*L2457+G2457*K2457)</f>
        <v>0</v>
      </c>
      <c r="S2457" s="1">
        <v>0</v>
      </c>
      <c r="T2457" s="8">
        <f t="shared" ref="T2457" si="14256">$T$9*$B2454</f>
        <v>8.4892157999999878</v>
      </c>
      <c r="U2457" s="2">
        <v>1</v>
      </c>
      <c r="V2457" s="8">
        <v>0</v>
      </c>
      <c r="X2457" s="1">
        <f t="shared" ref="X2457" si="14257">N2457*S2454+P2457*S2457-O2457*T2454-Q2457*T2457</f>
        <v>0</v>
      </c>
      <c r="Y2457" s="9">
        <f t="shared" ref="Y2457" si="14258">(N2457*T2454+O2457*S2454+P2457*T2457+Q2457*S2457)</f>
        <v>29.370566059141126</v>
      </c>
      <c r="Z2457" s="2">
        <f t="shared" ref="Z2457" si="14259">N2457*U2454+P2457*U2457-O2457*V2454-Q2457*V2457</f>
        <v>2.9911198463279929</v>
      </c>
      <c r="AA2457" s="8">
        <f t="shared" ref="AA2457" si="14260">(N2457*V2454+O2457*U2454+P2457*V2457+Q2457*U2457)</f>
        <v>0</v>
      </c>
      <c r="AB2457" s="22"/>
      <c r="AC2457" s="1">
        <v>0</v>
      </c>
      <c r="AD2457" s="9">
        <v>0</v>
      </c>
      <c r="AE2457" s="2">
        <v>1</v>
      </c>
      <c r="AF2457" s="8">
        <v>0</v>
      </c>
      <c r="AH2457" s="1">
        <f t="shared" ref="AH2457" si="14261">X2457*AC2454+Z2457*AC2457-Y2457*AD2454-AA2457*AD2457</f>
        <v>0</v>
      </c>
      <c r="AI2457" s="9">
        <f t="shared" ref="AI2457" si="14262">(X2457*AD2454+Y2457*AC2454+Z2457*AD2457+AA2457*AC2457)</f>
        <v>29.370566059141126</v>
      </c>
      <c r="AJ2457" s="2">
        <f t="shared" ref="AJ2457" si="14263">X2457*AE2454+Z2457*AE2457-Y2457*AF2454-AA2457*AF2457</f>
        <v>-164.15805802703733</v>
      </c>
      <c r="AK2457" s="8">
        <f t="shared" ref="AK2457" si="14264">(X2457*AF2454+Y2457*AE2454+Z2457*AF2457+AA2457*AE2457)</f>
        <v>0</v>
      </c>
      <c r="AM2457" s="20">
        <f t="shared" ref="AM2457" si="14265">1/$AN$9</f>
        <v>1</v>
      </c>
      <c r="AN2457" s="27">
        <v>0</v>
      </c>
      <c r="AO2457" s="21">
        <v>1</v>
      </c>
      <c r="AP2457" s="26">
        <v>0</v>
      </c>
      <c r="AR2457" s="1">
        <f t="shared" ref="AR2457" si="14266">AH2457*AM2454+AJ2457*AM2457-AI2457*AN2454-AK2457*AN2457</f>
        <v>-164.15805802703733</v>
      </c>
      <c r="AS2457" s="9">
        <f t="shared" ref="AS2457" si="14267">(AH2457*AN2454+AI2457*AM2454+AJ2457*AN2457+AK2457*AM2457)</f>
        <v>29.370566059141126</v>
      </c>
      <c r="AT2457" s="2">
        <f t="shared" ref="AT2457" si="14268">AH2457*AO2454+AJ2457*AO2457-AI2457*AP2454-AK2457*AP2457</f>
        <v>-164.15805802703733</v>
      </c>
      <c r="AU2457" s="8">
        <f t="shared" ref="AU2457" si="14269">(AH2457*AP2454+AI2457*AO2454+AJ2457*AP2457+AK2457*AO2457)</f>
        <v>0</v>
      </c>
      <c r="AW2457" s="49">
        <f t="shared" ref="AW2457" si="14270">(180/PI())*ATAN(-1*(AS2454/AR2454))</f>
        <v>-79.867691155584708</v>
      </c>
      <c r="AY2457" s="140">
        <f t="shared" ref="AY2457" si="14271">20*LOG(((1-(10^(AW2454/20)^2)*(1-((1-AY2454)/(1+AY2454))^2))^0.5))</f>
        <v>-3.1165342236061665E-4</v>
      </c>
      <c r="AZ2457" s="13"/>
      <c r="BA2457" s="36"/>
      <c r="BB2457" s="36"/>
      <c r="BC2457" s="36"/>
      <c r="BD2457" s="36"/>
    </row>
    <row r="2458" spans="2:56" ht="18.600000000000001" customHeight="1">
      <c r="AY2458" s="37"/>
    </row>
    <row r="2459" spans="2:56" ht="18.600000000000001" customHeight="1" thickBot="1">
      <c r="D2459" s="22" t="s">
        <v>60</v>
      </c>
      <c r="E2459" s="22"/>
      <c r="F2459" s="22"/>
      <c r="G2459" s="22"/>
      <c r="H2459" s="22"/>
      <c r="I2459" s="22" t="s">
        <v>61</v>
      </c>
      <c r="J2459" s="22"/>
      <c r="K2459" s="22"/>
      <c r="L2459" s="22"/>
      <c r="M2459" s="23"/>
      <c r="N2459" s="23"/>
      <c r="O2459" s="28" t="s">
        <v>62</v>
      </c>
      <c r="P2459" s="23"/>
      <c r="Q2459" s="23"/>
      <c r="R2459" s="23"/>
      <c r="S2459" s="22"/>
      <c r="T2459" s="22" t="s">
        <v>63</v>
      </c>
      <c r="U2459" s="23"/>
      <c r="V2459" s="23"/>
      <c r="W2459" s="23"/>
      <c r="X2459" s="23"/>
      <c r="Y2459" s="28" t="s">
        <v>64</v>
      </c>
      <c r="Z2459" s="23"/>
      <c r="AA2459" s="23"/>
      <c r="AB2459" s="23"/>
      <c r="AC2459" s="28" t="s">
        <v>65</v>
      </c>
      <c r="AD2459" s="22"/>
      <c r="AE2459" s="22"/>
      <c r="AF2459" s="22"/>
      <c r="AG2459" s="22"/>
      <c r="AH2459" s="23"/>
      <c r="AI2459" s="28" t="s">
        <v>66</v>
      </c>
      <c r="AJ2459" s="23"/>
      <c r="AK2459" s="23"/>
      <c r="AL2459" s="22"/>
      <c r="AM2459" s="28" t="s">
        <v>67</v>
      </c>
      <c r="AN2459" s="22"/>
      <c r="AO2459" s="23"/>
      <c r="AP2459" s="23"/>
      <c r="AQ2459" s="23"/>
      <c r="AR2459" s="23"/>
      <c r="AS2459" s="28" t="s">
        <v>68</v>
      </c>
      <c r="AT2459" s="23"/>
      <c r="AU2459" s="23"/>
    </row>
    <row r="2460" spans="2:56" ht="18.600000000000001" customHeight="1" thickBot="1">
      <c r="B2460" s="11"/>
      <c r="D2460" s="212" t="s">
        <v>69</v>
      </c>
      <c r="E2460" s="213"/>
      <c r="F2460" s="214" t="s">
        <v>70</v>
      </c>
      <c r="G2460" s="215"/>
      <c r="H2460" s="207"/>
      <c r="I2460" s="212" t="s">
        <v>71</v>
      </c>
      <c r="J2460" s="213"/>
      <c r="K2460" s="214" t="s">
        <v>72</v>
      </c>
      <c r="L2460" s="215"/>
      <c r="M2460" s="23"/>
      <c r="N2460" s="208" t="s">
        <v>73</v>
      </c>
      <c r="O2460" s="209"/>
      <c r="P2460" s="210" t="s">
        <v>74</v>
      </c>
      <c r="Q2460" s="211"/>
      <c r="R2460" s="23"/>
      <c r="S2460" s="212" t="s">
        <v>75</v>
      </c>
      <c r="T2460" s="213"/>
      <c r="U2460" s="214" t="s">
        <v>76</v>
      </c>
      <c r="V2460" s="215"/>
      <c r="W2460" s="22"/>
      <c r="X2460" s="208" t="s">
        <v>77</v>
      </c>
      <c r="Y2460" s="209"/>
      <c r="Z2460" s="210" t="s">
        <v>78</v>
      </c>
      <c r="AA2460" s="211"/>
      <c r="AB2460" s="22"/>
      <c r="AC2460" s="212" t="s">
        <v>79</v>
      </c>
      <c r="AD2460" s="213"/>
      <c r="AE2460" s="214" t="s">
        <v>80</v>
      </c>
      <c r="AF2460" s="215"/>
      <c r="AG2460" s="22"/>
      <c r="AH2460" s="208" t="s">
        <v>81</v>
      </c>
      <c r="AI2460" s="209"/>
      <c r="AJ2460" s="210" t="s">
        <v>82</v>
      </c>
      <c r="AK2460" s="211"/>
      <c r="AL2460" s="22"/>
      <c r="AM2460" s="212" t="s">
        <v>83</v>
      </c>
      <c r="AN2460" s="213"/>
      <c r="AO2460" s="214" t="s">
        <v>84</v>
      </c>
      <c r="AP2460" s="215"/>
      <c r="AQ2460" s="23"/>
      <c r="AR2460" s="208" t="s">
        <v>85</v>
      </c>
      <c r="AS2460" s="209"/>
      <c r="AT2460" s="210" t="s">
        <v>86</v>
      </c>
      <c r="AU2460" s="211"/>
      <c r="AW2460" s="29" t="s">
        <v>4</v>
      </c>
      <c r="AY2460" s="136" t="s">
        <v>46</v>
      </c>
      <c r="AZ2460" s="13"/>
      <c r="BA2460" s="36"/>
      <c r="BB2460" s="36"/>
      <c r="BC2460" s="36"/>
      <c r="BD2460" s="36"/>
    </row>
    <row r="2461" spans="2:56" ht="18.600000000000001" customHeight="1" thickTop="1" thickBot="1">
      <c r="B2461" s="40">
        <v>7.0399999999999903</v>
      </c>
      <c r="D2461" s="1">
        <v>1</v>
      </c>
      <c r="E2461" s="7">
        <v>0</v>
      </c>
      <c r="F2461" s="2">
        <v>0</v>
      </c>
      <c r="G2461" s="8">
        <v>0</v>
      </c>
      <c r="I2461" s="1">
        <v>1</v>
      </c>
      <c r="J2461" s="9">
        <v>0</v>
      </c>
      <c r="K2461" s="2">
        <v>0</v>
      </c>
      <c r="L2461" s="9">
        <f t="shared" ref="L2461" si="14272">IF(0=(1-$J$9*$K$9*$B2461^2),10^14,$B2461*$K$9/(1-$J$9*$K$9*$B2461^2))</f>
        <v>-0.49886371098966642</v>
      </c>
      <c r="N2461" s="1">
        <f t="shared" ref="N2461" si="14273">D2461*I2461+F2461*I2464-E2461*J2461-G2461*J2464</f>
        <v>1</v>
      </c>
      <c r="O2461" s="9">
        <f t="shared" ref="O2461" si="14274">(D2461*J2461+E2461*I2461+F2461*J2464+G2461*I2464)</f>
        <v>0</v>
      </c>
      <c r="P2461" s="2">
        <f t="shared" ref="P2461" si="14275">D2461*K2461+F2461*K2464-E2461*L2461-G2461*L2464</f>
        <v>0</v>
      </c>
      <c r="Q2461" s="8">
        <f t="shared" ref="Q2461" si="14276">(D2461*L2461+E2461*K2461+F2461*L2464+G2461*K2464)</f>
        <v>-0.49886371098966642</v>
      </c>
      <c r="S2461" s="1">
        <v>1</v>
      </c>
      <c r="T2461" s="7">
        <v>0</v>
      </c>
      <c r="U2461" s="2">
        <v>0</v>
      </c>
      <c r="V2461" s="8">
        <v>0</v>
      </c>
      <c r="X2461" s="1">
        <f t="shared" ref="X2461" si="14277">N2461*S2461+P2461*S2464-O2461*T2461-Q2461*T2464</f>
        <v>5.247027115321357</v>
      </c>
      <c r="Y2461" s="9">
        <f t="shared" ref="Y2461" si="14278">(N2461*T2461+O2461*S2461+P2461*T2464+Q2461*S2464)</f>
        <v>0</v>
      </c>
      <c r="Z2461" s="2">
        <f t="shared" ref="Z2461" si="14279">N2461*U2461+P2461*U2464-O2461*V2461-Q2461*V2464</f>
        <v>0</v>
      </c>
      <c r="AA2461" s="8">
        <f t="shared" ref="AA2461" si="14280">(N2461*V2461+O2461*U2461+P2461*V2464+Q2461*U2464)</f>
        <v>-0.49886371098966642</v>
      </c>
      <c r="AB2461" s="22"/>
      <c r="AC2461" s="1">
        <v>1</v>
      </c>
      <c r="AD2461" s="9">
        <v>0</v>
      </c>
      <c r="AE2461" s="2">
        <v>0</v>
      </c>
      <c r="AF2461" s="9">
        <f t="shared" ref="AF2461" si="14281">$B2461*$AE$9</f>
        <v>5.7072575999999922</v>
      </c>
      <c r="AH2461" s="1">
        <f t="shared" ref="AH2461" si="14282">X2461*AC2461+Z2461*AC2464-Y2461*AD2461-AA2461*AD2464</f>
        <v>5.247027115321357</v>
      </c>
      <c r="AI2461" s="9">
        <f t="shared" ref="AI2461" si="14283">(X2461*AD2461+Y2461*AC2461+Z2461*AD2464+AA2461*AC2464)</f>
        <v>0</v>
      </c>
      <c r="AJ2461" s="2">
        <f t="shared" ref="AJ2461" si="14284">X2461*AE2461+Z2461*AE2464-Y2461*AF2461-AA2461*AF2464</f>
        <v>0</v>
      </c>
      <c r="AK2461" s="8">
        <f t="shared" ref="AK2461" si="14285">(X2461*AF2461+Y2461*AE2461+Z2461*AF2464+AA2461*AE2464)</f>
        <v>29.447271670334182</v>
      </c>
      <c r="AM2461" s="18">
        <v>1</v>
      </c>
      <c r="AN2461" s="25">
        <v>0</v>
      </c>
      <c r="AO2461" s="14">
        <v>0</v>
      </c>
      <c r="AP2461" s="24">
        <v>0</v>
      </c>
      <c r="AR2461" s="1">
        <f t="shared" ref="AR2461" si="14286">AH2461*AM2461+AJ2461*AM2464-AI2461*AN2461-AK2461*AN2464</f>
        <v>5.247027115321357</v>
      </c>
      <c r="AS2461" s="9">
        <f t="shared" ref="AS2461" si="14287">(AH2461*AN2461+AI2461*AM2461+AJ2461*AN2464+AK2461*AM2464)</f>
        <v>29.447271670334182</v>
      </c>
      <c r="AT2461" s="2">
        <f t="shared" ref="AT2461" si="14288">AH2461*AO2461+AJ2461*AO2464-AI2461*AP2461-AK2461*AP2464</f>
        <v>0</v>
      </c>
      <c r="AU2461" s="8">
        <f t="shared" ref="AU2461" si="14289">(AH2461*AP2461+AI2461*AO2461+AJ2461*AP2464+AK2461*AO2464)</f>
        <v>29.447271670334182</v>
      </c>
      <c r="AW2461" s="30">
        <f t="shared" ref="AW2461" si="14290">20*LOG(((1+$AN$9)/$AN$9)/((AR2461+AR2464)^2+(AS2461+AS2464)^2)^0.5)</f>
        <v>-38.605269480352653</v>
      </c>
      <c r="AY2461" s="137">
        <f t="shared" ref="AY2461" si="14291">((AR2461^2+AS2461^2)^0.5)/((AR2464^2+AS2464^2)^0.5)</f>
        <v>0.17838397554712193</v>
      </c>
      <c r="AZ2461" s="13"/>
      <c r="BA2461" s="36"/>
      <c r="BB2461" s="36"/>
      <c r="BC2461" s="36"/>
      <c r="BD2461" s="36"/>
    </row>
    <row r="2462" spans="2:56" ht="18.600000000000001" customHeight="1" thickBot="1">
      <c r="D2462" s="3"/>
      <c r="G2462" s="4"/>
      <c r="I2462" s="3"/>
      <c r="L2462" s="4"/>
      <c r="N2462" s="3"/>
      <c r="Q2462" s="4"/>
      <c r="S2462" s="3"/>
      <c r="V2462" s="4"/>
      <c r="X2462" s="3"/>
      <c r="AA2462" s="4"/>
      <c r="AC2462" s="3"/>
      <c r="AF2462" s="4"/>
      <c r="AH2462" s="3"/>
      <c r="AK2462" s="4"/>
      <c r="AM2462" s="18"/>
      <c r="AN2462" s="14"/>
      <c r="AO2462" s="14"/>
      <c r="AP2462" s="19"/>
      <c r="AR2462" s="3"/>
      <c r="AU2462" s="4"/>
      <c r="AY2462" s="138"/>
      <c r="AZ2462" s="13"/>
      <c r="BA2462" s="36"/>
      <c r="BB2462" s="36"/>
      <c r="BC2462" s="36"/>
      <c r="BD2462" s="36"/>
    </row>
    <row r="2463" spans="2:56" ht="18.600000000000001" customHeight="1" thickBot="1">
      <c r="D2463" s="216" t="s">
        <v>87</v>
      </c>
      <c r="E2463" s="217"/>
      <c r="F2463" s="218" t="s">
        <v>88</v>
      </c>
      <c r="G2463" s="219"/>
      <c r="H2463" s="207"/>
      <c r="I2463" s="216" t="s">
        <v>89</v>
      </c>
      <c r="J2463" s="217"/>
      <c r="K2463" s="218" t="s">
        <v>90</v>
      </c>
      <c r="L2463" s="219"/>
      <c r="N2463" s="208" t="s">
        <v>7</v>
      </c>
      <c r="O2463" s="209"/>
      <c r="P2463" s="210" t="s">
        <v>8</v>
      </c>
      <c r="Q2463" s="211"/>
      <c r="S2463" s="216" t="s">
        <v>91</v>
      </c>
      <c r="T2463" s="217"/>
      <c r="U2463" s="218" t="s">
        <v>92</v>
      </c>
      <c r="V2463" s="219"/>
      <c r="W2463" s="22"/>
      <c r="X2463" s="208" t="s">
        <v>93</v>
      </c>
      <c r="Y2463" s="209"/>
      <c r="Z2463" s="210" t="s">
        <v>94</v>
      </c>
      <c r="AA2463" s="211"/>
      <c r="AB2463" s="22"/>
      <c r="AC2463" s="216" t="s">
        <v>3</v>
      </c>
      <c r="AD2463" s="217"/>
      <c r="AE2463" s="218" t="s">
        <v>2</v>
      </c>
      <c r="AF2463" s="219"/>
      <c r="AG2463" s="22"/>
      <c r="AH2463" s="208" t="s">
        <v>95</v>
      </c>
      <c r="AI2463" s="209"/>
      <c r="AJ2463" s="210" t="s">
        <v>96</v>
      </c>
      <c r="AK2463" s="211"/>
      <c r="AL2463" s="22"/>
      <c r="AM2463" s="216" t="s">
        <v>97</v>
      </c>
      <c r="AN2463" s="217"/>
      <c r="AO2463" s="218" t="s">
        <v>98</v>
      </c>
      <c r="AP2463" s="219"/>
      <c r="AR2463" s="208" t="s">
        <v>99</v>
      </c>
      <c r="AS2463" s="209"/>
      <c r="AT2463" s="210" t="s">
        <v>100</v>
      </c>
      <c r="AU2463" s="211"/>
      <c r="AW2463" s="48" t="s">
        <v>10</v>
      </c>
      <c r="AY2463" s="139" t="s">
        <v>47</v>
      </c>
      <c r="AZ2463" s="13"/>
      <c r="BA2463" s="36"/>
      <c r="BB2463" s="36"/>
      <c r="BC2463" s="36"/>
      <c r="BD2463" s="36"/>
    </row>
    <row r="2464" spans="2:56" ht="18.600000000000001" customHeight="1" thickTop="1" thickBot="1">
      <c r="D2464" s="1">
        <v>0</v>
      </c>
      <c r="E2464" s="8">
        <f t="shared" ref="E2464" si="14292">$E$9*$B2461</f>
        <v>3.9896383999999947</v>
      </c>
      <c r="F2464" s="2">
        <v>1</v>
      </c>
      <c r="G2464" s="8">
        <v>0</v>
      </c>
      <c r="I2464" s="1">
        <v>0</v>
      </c>
      <c r="J2464" s="9">
        <v>0</v>
      </c>
      <c r="K2464" s="2">
        <v>1</v>
      </c>
      <c r="L2464" s="8">
        <v>0</v>
      </c>
      <c r="N2464" s="1">
        <f t="shared" ref="N2464" si="14293">D2464*I2461+F2464*I2464-E2464*J2461-G2464*J2464</f>
        <v>0</v>
      </c>
      <c r="O2464" s="9">
        <f t="shared" ref="O2464" si="14294">(D2464*J2461+E2464*I2461+F2464*J2464+G2464*I2464)</f>
        <v>3.9896383999999947</v>
      </c>
      <c r="P2464" s="2">
        <f t="shared" ref="P2464" si="14295">D2464*K2461+F2464*K2464-E2464*L2461-G2464*L2464</f>
        <v>2.9902858177308724</v>
      </c>
      <c r="Q2464" s="8">
        <f t="shared" ref="Q2464" si="14296">(D2464*L2461+E2464*K2461+F2464*L2464+G2464*K2464)</f>
        <v>0</v>
      </c>
      <c r="S2464" s="1">
        <v>0</v>
      </c>
      <c r="T2464" s="8">
        <f t="shared" ref="T2464" si="14297">$T$9*$B2461</f>
        <v>8.5134015999999875</v>
      </c>
      <c r="U2464" s="2">
        <v>1</v>
      </c>
      <c r="V2464" s="8">
        <v>0</v>
      </c>
      <c r="X2464" s="1">
        <f t="shared" ref="X2464" si="14298">N2464*S2461+P2464*S2464-O2464*T2461-Q2464*T2464</f>
        <v>0</v>
      </c>
      <c r="Y2464" s="9">
        <f t="shared" ref="Y2464" si="14299">(N2464*T2461+O2464*S2461+P2464*T2464+Q2464*S2464)</f>
        <v>29.447142465127275</v>
      </c>
      <c r="Z2464" s="2">
        <f t="shared" ref="Z2464" si="14300">N2464*U2461+P2464*U2464-O2464*V2461-Q2464*V2464</f>
        <v>2.9902858177308724</v>
      </c>
      <c r="AA2464" s="8">
        <f t="shared" ref="AA2464" si="14301">(N2464*V2461+O2464*U2461+P2464*V2464+Q2464*U2464)</f>
        <v>0</v>
      </c>
      <c r="AB2464" s="22"/>
      <c r="AC2464" s="1">
        <v>0</v>
      </c>
      <c r="AD2464" s="9">
        <v>0</v>
      </c>
      <c r="AE2464" s="2">
        <v>1</v>
      </c>
      <c r="AF2464" s="8">
        <v>0</v>
      </c>
      <c r="AH2464" s="1">
        <f t="shared" ref="AH2464" si="14302">X2464*AC2461+Z2464*AC2464-Y2464*AD2461-AA2464*AD2464</f>
        <v>0</v>
      </c>
      <c r="AI2464" s="9">
        <f t="shared" ref="AI2464" si="14303">(X2464*AD2461+Y2464*AC2461+Z2464*AD2464+AA2464*AC2464)</f>
        <v>29.447142465127275</v>
      </c>
      <c r="AJ2464" s="2">
        <f t="shared" ref="AJ2464" si="14304">X2464*AE2461+Z2464*AE2464-Y2464*AF2461-AA2464*AF2464</f>
        <v>-165.07214181464929</v>
      </c>
      <c r="AK2464" s="8">
        <f t="shared" ref="AK2464" si="14305">(X2464*AF2461+Y2464*AE2461+Z2464*AF2464+AA2464*AE2464)</f>
        <v>0</v>
      </c>
      <c r="AM2464" s="20">
        <f t="shared" ref="AM2464" si="14306">1/$AN$9</f>
        <v>1</v>
      </c>
      <c r="AN2464" s="27">
        <v>0</v>
      </c>
      <c r="AO2464" s="21">
        <v>1</v>
      </c>
      <c r="AP2464" s="26">
        <v>0</v>
      </c>
      <c r="AR2464" s="1">
        <f t="shared" ref="AR2464" si="14307">AH2464*AM2461+AJ2464*AM2464-AI2464*AN2461-AK2464*AN2464</f>
        <v>-165.07214181464929</v>
      </c>
      <c r="AS2464" s="9">
        <f t="shared" ref="AS2464" si="14308">(AH2464*AN2461+AI2464*AM2461+AJ2464*AN2464+AK2464*AM2464)</f>
        <v>29.447142465127275</v>
      </c>
      <c r="AT2464" s="2">
        <f t="shared" ref="AT2464" si="14309">AH2464*AO2461+AJ2464*AO2464-AI2464*AP2461-AK2464*AP2464</f>
        <v>-165.07214181464929</v>
      </c>
      <c r="AU2464" s="8">
        <f t="shared" ref="AU2464" si="14310">(AH2464*AP2461+AI2464*AO2461+AJ2464*AP2464+AK2464*AO2464)</f>
        <v>0</v>
      </c>
      <c r="AW2464" s="49">
        <f t="shared" ref="AW2464" si="14311">(180/PI())*ATAN(-1*(AS2461/AR2461))</f>
        <v>-79.896852284460095</v>
      </c>
      <c r="AY2464" s="140">
        <f t="shared" ref="AY2464" si="14312">20*LOG(((1-(10^(AW2461/20)^2)*(1-((1-AY2461)/(1+AY2461))^2))^0.5))</f>
        <v>-3.0769109088271045E-4</v>
      </c>
      <c r="AZ2464" s="13"/>
      <c r="BA2464" s="36"/>
      <c r="BB2464" s="36"/>
      <c r="BC2464" s="36"/>
      <c r="BD2464" s="36"/>
    </row>
    <row r="2465" spans="2:56" ht="18.600000000000001" customHeight="1">
      <c r="AY2465" s="37"/>
    </row>
    <row r="2466" spans="2:56" ht="18.600000000000001" customHeight="1" thickBot="1">
      <c r="D2466" s="22" t="s">
        <v>60</v>
      </c>
      <c r="E2466" s="22"/>
      <c r="F2466" s="22"/>
      <c r="G2466" s="22"/>
      <c r="H2466" s="22"/>
      <c r="I2466" s="22" t="s">
        <v>61</v>
      </c>
      <c r="J2466" s="22"/>
      <c r="K2466" s="22"/>
      <c r="L2466" s="22"/>
      <c r="M2466" s="23"/>
      <c r="N2466" s="23"/>
      <c r="O2466" s="28" t="s">
        <v>62</v>
      </c>
      <c r="P2466" s="23"/>
      <c r="Q2466" s="23"/>
      <c r="R2466" s="23"/>
      <c r="S2466" s="22"/>
      <c r="T2466" s="22" t="s">
        <v>63</v>
      </c>
      <c r="U2466" s="23"/>
      <c r="V2466" s="23"/>
      <c r="W2466" s="23"/>
      <c r="X2466" s="23"/>
      <c r="Y2466" s="28" t="s">
        <v>64</v>
      </c>
      <c r="Z2466" s="23"/>
      <c r="AA2466" s="23"/>
      <c r="AB2466" s="23"/>
      <c r="AC2466" s="28" t="s">
        <v>65</v>
      </c>
      <c r="AD2466" s="22"/>
      <c r="AE2466" s="22"/>
      <c r="AF2466" s="22"/>
      <c r="AG2466" s="22"/>
      <c r="AH2466" s="23"/>
      <c r="AI2466" s="28" t="s">
        <v>66</v>
      </c>
      <c r="AJ2466" s="23"/>
      <c r="AK2466" s="23"/>
      <c r="AL2466" s="22"/>
      <c r="AM2466" s="28" t="s">
        <v>67</v>
      </c>
      <c r="AN2466" s="22"/>
      <c r="AO2466" s="23"/>
      <c r="AP2466" s="23"/>
      <c r="AQ2466" s="23"/>
      <c r="AR2466" s="23"/>
      <c r="AS2466" s="28" t="s">
        <v>68</v>
      </c>
      <c r="AT2466" s="23"/>
      <c r="AU2466" s="23"/>
    </row>
    <row r="2467" spans="2:56" ht="18.600000000000001" customHeight="1" thickBot="1">
      <c r="B2467" s="11"/>
      <c r="D2467" s="212" t="s">
        <v>69</v>
      </c>
      <c r="E2467" s="213"/>
      <c r="F2467" s="214" t="s">
        <v>70</v>
      </c>
      <c r="G2467" s="215"/>
      <c r="H2467" s="207"/>
      <c r="I2467" s="212" t="s">
        <v>71</v>
      </c>
      <c r="J2467" s="213"/>
      <c r="K2467" s="214" t="s">
        <v>72</v>
      </c>
      <c r="L2467" s="215"/>
      <c r="M2467" s="23"/>
      <c r="N2467" s="208" t="s">
        <v>73</v>
      </c>
      <c r="O2467" s="209"/>
      <c r="P2467" s="210" t="s">
        <v>74</v>
      </c>
      <c r="Q2467" s="211"/>
      <c r="R2467" s="23"/>
      <c r="S2467" s="212" t="s">
        <v>75</v>
      </c>
      <c r="T2467" s="213"/>
      <c r="U2467" s="214" t="s">
        <v>76</v>
      </c>
      <c r="V2467" s="215"/>
      <c r="W2467" s="22"/>
      <c r="X2467" s="208" t="s">
        <v>77</v>
      </c>
      <c r="Y2467" s="209"/>
      <c r="Z2467" s="210" t="s">
        <v>78</v>
      </c>
      <c r="AA2467" s="211"/>
      <c r="AB2467" s="22"/>
      <c r="AC2467" s="212" t="s">
        <v>79</v>
      </c>
      <c r="AD2467" s="213"/>
      <c r="AE2467" s="214" t="s">
        <v>80</v>
      </c>
      <c r="AF2467" s="215"/>
      <c r="AG2467" s="22"/>
      <c r="AH2467" s="208" t="s">
        <v>81</v>
      </c>
      <c r="AI2467" s="209"/>
      <c r="AJ2467" s="210" t="s">
        <v>82</v>
      </c>
      <c r="AK2467" s="211"/>
      <c r="AL2467" s="22"/>
      <c r="AM2467" s="212" t="s">
        <v>83</v>
      </c>
      <c r="AN2467" s="213"/>
      <c r="AO2467" s="214" t="s">
        <v>84</v>
      </c>
      <c r="AP2467" s="215"/>
      <c r="AQ2467" s="23"/>
      <c r="AR2467" s="208" t="s">
        <v>85</v>
      </c>
      <c r="AS2467" s="209"/>
      <c r="AT2467" s="210" t="s">
        <v>86</v>
      </c>
      <c r="AU2467" s="211"/>
      <c r="AW2467" s="29" t="s">
        <v>4</v>
      </c>
      <c r="AY2467" s="136" t="s">
        <v>46</v>
      </c>
      <c r="AZ2467" s="13"/>
      <c r="BA2467" s="36"/>
      <c r="BB2467" s="36"/>
      <c r="BC2467" s="36"/>
      <c r="BD2467" s="36"/>
    </row>
    <row r="2468" spans="2:56" ht="18.600000000000001" customHeight="1" thickTop="1" thickBot="1">
      <c r="B2468" s="40">
        <v>7.0599999999999898</v>
      </c>
      <c r="D2468" s="1">
        <v>1</v>
      </c>
      <c r="E2468" s="7">
        <v>0</v>
      </c>
      <c r="F2468" s="2">
        <v>0</v>
      </c>
      <c r="G2468" s="8">
        <v>0</v>
      </c>
      <c r="I2468" s="1">
        <v>1</v>
      </c>
      <c r="J2468" s="9">
        <v>0</v>
      </c>
      <c r="K2468" s="2">
        <v>0</v>
      </c>
      <c r="L2468" s="9">
        <f t="shared" ref="L2468" si="14313">IF(0=(1-$J$9*$K$9*$B2468^2),10^14,$B2468*$K$9/(1-$J$9*$K$9*$B2468^2))</f>
        <v>-0.4972439843005601</v>
      </c>
      <c r="N2468" s="1">
        <f t="shared" ref="N2468" si="14314">D2468*I2468+F2468*I2471-E2468*J2468-G2468*J2471</f>
        <v>1</v>
      </c>
      <c r="O2468" s="9">
        <f t="shared" ref="O2468" si="14315">(D2468*J2468+E2468*I2468+F2468*J2471+G2468*I2471)</f>
        <v>0</v>
      </c>
      <c r="P2468" s="2">
        <f t="shared" ref="P2468" si="14316">D2468*K2468+F2468*K2471-E2468*L2468-G2468*L2471</f>
        <v>0</v>
      </c>
      <c r="Q2468" s="8">
        <f t="shared" ref="Q2468" si="14317">(D2468*L2468+E2468*K2468+F2468*L2471+G2468*K2471)</f>
        <v>-0.4972439843005601</v>
      </c>
      <c r="S2468" s="1">
        <v>1</v>
      </c>
      <c r="T2468" s="7">
        <v>0</v>
      </c>
      <c r="U2468" s="2">
        <v>0</v>
      </c>
      <c r="V2468" s="8">
        <v>0</v>
      </c>
      <c r="X2468" s="1">
        <f t="shared" ref="X2468" si="14318">N2468*S2468+P2468*S2471-O2468*T2468-Q2468*T2471</f>
        <v>5.2452639750902534</v>
      </c>
      <c r="Y2468" s="9">
        <f t="shared" ref="Y2468" si="14319">(N2468*T2468+O2468*S2468+P2468*T2471+Q2468*S2471)</f>
        <v>0</v>
      </c>
      <c r="Z2468" s="2">
        <f t="shared" ref="Z2468" si="14320">N2468*U2468+P2468*U2471-O2468*V2468-Q2468*V2471</f>
        <v>0</v>
      </c>
      <c r="AA2468" s="8">
        <f t="shared" ref="AA2468" si="14321">(N2468*V2468+O2468*U2468+P2468*V2471+Q2468*U2471)</f>
        <v>-0.4972439843005601</v>
      </c>
      <c r="AB2468" s="22"/>
      <c r="AC2468" s="1">
        <v>1</v>
      </c>
      <c r="AD2468" s="9">
        <v>0</v>
      </c>
      <c r="AE2468" s="2">
        <v>0</v>
      </c>
      <c r="AF2468" s="9">
        <f t="shared" ref="AF2468" si="14322">$B2468*$AE$9</f>
        <v>5.7234713999999922</v>
      </c>
      <c r="AH2468" s="1">
        <f t="shared" ref="AH2468" si="14323">X2468*AC2468+Z2468*AC2471-Y2468*AD2468-AA2468*AD2471</f>
        <v>5.2452639750902534</v>
      </c>
      <c r="AI2468" s="9">
        <f t="shared" ref="AI2468" si="14324">(X2468*AD2468+Y2468*AC2468+Z2468*AD2471+AA2468*AC2471)</f>
        <v>0</v>
      </c>
      <c r="AJ2468" s="2">
        <f t="shared" ref="AJ2468" si="14325">X2468*AE2468+Z2468*AE2471-Y2468*AF2468-AA2468*AF2471</f>
        <v>0</v>
      </c>
      <c r="AK2468" s="8">
        <f t="shared" ref="AK2468" si="14326">(X2468*AF2468+Y2468*AE2468+Z2468*AF2471+AA2468*AE2471)</f>
        <v>29.523874362578777</v>
      </c>
      <c r="AM2468" s="18">
        <v>1</v>
      </c>
      <c r="AN2468" s="25">
        <v>0</v>
      </c>
      <c r="AO2468" s="14">
        <v>0</v>
      </c>
      <c r="AP2468" s="24">
        <v>0</v>
      </c>
      <c r="AR2468" s="1">
        <f t="shared" ref="AR2468" si="14327">AH2468*AM2468+AJ2468*AM2471-AI2468*AN2468-AK2468*AN2471</f>
        <v>5.2452639750902534</v>
      </c>
      <c r="AS2468" s="9">
        <f t="shared" ref="AS2468" si="14328">(AH2468*AN2468+AI2468*AM2468+AJ2468*AN2471+AK2468*AM2471)</f>
        <v>29.523874362578777</v>
      </c>
      <c r="AT2468" s="2">
        <f t="shared" ref="AT2468" si="14329">AH2468*AO2468+AJ2468*AO2471-AI2468*AP2468-AK2468*AP2471</f>
        <v>0</v>
      </c>
      <c r="AU2468" s="8">
        <f t="shared" ref="AU2468" si="14330">(AH2468*AP2468+AI2468*AO2468+AJ2468*AP2471+AK2468*AO2471)</f>
        <v>29.523874362578777</v>
      </c>
      <c r="AW2468" s="30">
        <f t="shared" ref="AW2468" si="14331">20*LOG(((1+$AN$9)/$AN$9)/((AR2468+AR2471)^2+(AS2468+AS2471)^2)^0.5)</f>
        <v>-38.65179831486401</v>
      </c>
      <c r="AY2468" s="137">
        <f t="shared" ref="AY2468" si="14332">((AR2468^2+AS2468^2)^0.5)/((AR2471^2+AS2471^2)^0.5)</f>
        <v>0.17786035811809975</v>
      </c>
      <c r="AZ2468" s="13"/>
      <c r="BA2468" s="36"/>
      <c r="BB2468" s="36"/>
      <c r="BC2468" s="36"/>
      <c r="BD2468" s="36"/>
    </row>
    <row r="2469" spans="2:56" ht="18.600000000000001" customHeight="1" thickBot="1">
      <c r="D2469" s="3"/>
      <c r="G2469" s="4"/>
      <c r="I2469" s="3"/>
      <c r="L2469" s="4"/>
      <c r="N2469" s="3"/>
      <c r="Q2469" s="4"/>
      <c r="S2469" s="3"/>
      <c r="V2469" s="4"/>
      <c r="X2469" s="3"/>
      <c r="AA2469" s="4"/>
      <c r="AC2469" s="3"/>
      <c r="AF2469" s="4"/>
      <c r="AH2469" s="3"/>
      <c r="AK2469" s="4"/>
      <c r="AM2469" s="18"/>
      <c r="AN2469" s="14"/>
      <c r="AO2469" s="14"/>
      <c r="AP2469" s="19"/>
      <c r="AR2469" s="3"/>
      <c r="AU2469" s="4"/>
      <c r="AY2469" s="138"/>
      <c r="AZ2469" s="13"/>
      <c r="BA2469" s="36"/>
      <c r="BB2469" s="36"/>
      <c r="BC2469" s="36"/>
      <c r="BD2469" s="36"/>
    </row>
    <row r="2470" spans="2:56" ht="18.600000000000001" customHeight="1" thickBot="1">
      <c r="D2470" s="216" t="s">
        <v>87</v>
      </c>
      <c r="E2470" s="217"/>
      <c r="F2470" s="218" t="s">
        <v>88</v>
      </c>
      <c r="G2470" s="219"/>
      <c r="H2470" s="207"/>
      <c r="I2470" s="216" t="s">
        <v>89</v>
      </c>
      <c r="J2470" s="217"/>
      <c r="K2470" s="218" t="s">
        <v>90</v>
      </c>
      <c r="L2470" s="219"/>
      <c r="N2470" s="208" t="s">
        <v>7</v>
      </c>
      <c r="O2470" s="209"/>
      <c r="P2470" s="210" t="s">
        <v>8</v>
      </c>
      <c r="Q2470" s="211"/>
      <c r="S2470" s="216" t="s">
        <v>91</v>
      </c>
      <c r="T2470" s="217"/>
      <c r="U2470" s="218" t="s">
        <v>92</v>
      </c>
      <c r="V2470" s="219"/>
      <c r="W2470" s="22"/>
      <c r="X2470" s="208" t="s">
        <v>93</v>
      </c>
      <c r="Y2470" s="209"/>
      <c r="Z2470" s="210" t="s">
        <v>94</v>
      </c>
      <c r="AA2470" s="211"/>
      <c r="AB2470" s="22"/>
      <c r="AC2470" s="216" t="s">
        <v>3</v>
      </c>
      <c r="AD2470" s="217"/>
      <c r="AE2470" s="218" t="s">
        <v>2</v>
      </c>
      <c r="AF2470" s="219"/>
      <c r="AG2470" s="22"/>
      <c r="AH2470" s="208" t="s">
        <v>95</v>
      </c>
      <c r="AI2470" s="209"/>
      <c r="AJ2470" s="210" t="s">
        <v>96</v>
      </c>
      <c r="AK2470" s="211"/>
      <c r="AL2470" s="22"/>
      <c r="AM2470" s="216" t="s">
        <v>97</v>
      </c>
      <c r="AN2470" s="217"/>
      <c r="AO2470" s="218" t="s">
        <v>98</v>
      </c>
      <c r="AP2470" s="219"/>
      <c r="AR2470" s="208" t="s">
        <v>99</v>
      </c>
      <c r="AS2470" s="209"/>
      <c r="AT2470" s="210" t="s">
        <v>100</v>
      </c>
      <c r="AU2470" s="211"/>
      <c r="AW2470" s="48" t="s">
        <v>10</v>
      </c>
      <c r="AY2470" s="139" t="s">
        <v>47</v>
      </c>
      <c r="AZ2470" s="13"/>
      <c r="BA2470" s="36"/>
      <c r="BB2470" s="36"/>
      <c r="BC2470" s="36"/>
      <c r="BD2470" s="36"/>
    </row>
    <row r="2471" spans="2:56" ht="18.600000000000001" customHeight="1" thickTop="1" thickBot="1">
      <c r="D2471" s="1">
        <v>0</v>
      </c>
      <c r="E2471" s="8">
        <f t="shared" ref="E2471" si="14333">$E$9*$B2468</f>
        <v>4.0009725999999946</v>
      </c>
      <c r="F2471" s="2">
        <v>1</v>
      </c>
      <c r="G2471" s="8">
        <v>0</v>
      </c>
      <c r="I2471" s="1">
        <v>0</v>
      </c>
      <c r="J2471" s="9">
        <v>0</v>
      </c>
      <c r="K2471" s="2">
        <v>1</v>
      </c>
      <c r="L2471" s="8">
        <v>0</v>
      </c>
      <c r="N2471" s="1">
        <f t="shared" ref="N2471" si="14334">D2471*I2468+F2471*I2471-E2471*J2468-G2471*J2471</f>
        <v>0</v>
      </c>
      <c r="O2471" s="9">
        <f t="shared" ref="O2471" si="14335">(D2471*J2468+E2471*I2468+F2471*J2471+G2471*I2471)</f>
        <v>4.0009725999999946</v>
      </c>
      <c r="P2471" s="2">
        <f t="shared" ref="P2471" si="14336">D2471*K2468+F2471*K2471-E2471*L2468-G2471*L2471</f>
        <v>2.9894595567013686</v>
      </c>
      <c r="Q2471" s="8">
        <f t="shared" ref="Q2471" si="14337">(D2471*L2468+E2471*K2468+F2471*L2471+G2471*K2471)</f>
        <v>0</v>
      </c>
      <c r="S2471" s="1">
        <v>0</v>
      </c>
      <c r="T2471" s="8">
        <f t="shared" ref="T2471" si="14338">$T$9*$B2468</f>
        <v>8.5375873999999872</v>
      </c>
      <c r="U2471" s="2">
        <v>1</v>
      </c>
      <c r="V2471" s="8">
        <v>0</v>
      </c>
      <c r="X2471" s="1">
        <f t="shared" ref="X2471" si="14339">N2471*S2468+P2471*S2471-O2471*T2468-Q2471*T2471</f>
        <v>0</v>
      </c>
      <c r="Y2471" s="9">
        <f t="shared" ref="Y2471" si="14340">(N2471*T2468+O2471*S2468+P2471*T2471+Q2471*S2471)</f>
        <v>29.523744844103145</v>
      </c>
      <c r="Z2471" s="2">
        <f t="shared" ref="Z2471" si="14341">N2471*U2468+P2471*U2471-O2471*V2468-Q2471*V2471</f>
        <v>2.9894595567013686</v>
      </c>
      <c r="AA2471" s="8">
        <f t="shared" ref="AA2471" si="14342">(N2471*V2468+O2471*U2468+P2471*V2471+Q2471*U2471)</f>
        <v>0</v>
      </c>
      <c r="AB2471" s="22"/>
      <c r="AC2471" s="1">
        <v>0</v>
      </c>
      <c r="AD2471" s="9">
        <v>0</v>
      </c>
      <c r="AE2471" s="2">
        <v>1</v>
      </c>
      <c r="AF2471" s="8">
        <v>0</v>
      </c>
      <c r="AH2471" s="1">
        <f t="shared" ref="AH2471" si="14343">X2471*AC2468+Z2471*AC2471-Y2471*AD2468-AA2471*AD2471</f>
        <v>0</v>
      </c>
      <c r="AI2471" s="9">
        <f t="shared" ref="AI2471" si="14344">(X2471*AD2468+Y2471*AC2468+Z2471*AD2471+AA2471*AC2471)</f>
        <v>29.523744844103145</v>
      </c>
      <c r="AJ2471" s="2">
        <f t="shared" ref="AJ2471" si="14345">X2471*AE2468+Z2471*AE2471-Y2471*AF2468-AA2471*AF2471</f>
        <v>-165.98884967942021</v>
      </c>
      <c r="AK2471" s="8">
        <f t="shared" ref="AK2471" si="14346">(X2471*AF2468+Y2471*AE2468+Z2471*AF2471+AA2471*AE2471)</f>
        <v>0</v>
      </c>
      <c r="AM2471" s="20">
        <f t="shared" ref="AM2471" si="14347">1/$AN$9</f>
        <v>1</v>
      </c>
      <c r="AN2471" s="27">
        <v>0</v>
      </c>
      <c r="AO2471" s="21">
        <v>1</v>
      </c>
      <c r="AP2471" s="26">
        <v>0</v>
      </c>
      <c r="AR2471" s="1">
        <f t="shared" ref="AR2471" si="14348">AH2471*AM2468+AJ2471*AM2471-AI2471*AN2468-AK2471*AN2471</f>
        <v>-165.98884967942021</v>
      </c>
      <c r="AS2471" s="9">
        <f t="shared" ref="AS2471" si="14349">(AH2471*AN2468+AI2471*AM2468+AJ2471*AN2471+AK2471*AM2471)</f>
        <v>29.523744844103145</v>
      </c>
      <c r="AT2471" s="2">
        <f t="shared" ref="AT2471" si="14350">AH2471*AO2468+AJ2471*AO2471-AI2471*AP2468-AK2471*AP2471</f>
        <v>-165.98884967942021</v>
      </c>
      <c r="AU2471" s="8">
        <f t="shared" ref="AU2471" si="14351">(AH2471*AP2468+AI2471*AO2468+AJ2471*AP2471+AK2471*AO2471)</f>
        <v>0</v>
      </c>
      <c r="AW2471" s="49">
        <f t="shared" ref="AW2471" si="14352">(180/PI())*ATAN(-1*(AS2468/AR2468))</f>
        <v>-79.925844889260944</v>
      </c>
      <c r="AY2471" s="140">
        <f t="shared" ref="AY2471" si="14353">20*LOG(((1-(10^(AW2468/20)^2)*(1-((1-AY2468)/(1+AY2468))^2))^0.5))</f>
        <v>-3.0378841776442932E-4</v>
      </c>
      <c r="AZ2471" s="13"/>
      <c r="BA2471" s="36"/>
      <c r="BB2471" s="36"/>
      <c r="BC2471" s="36"/>
      <c r="BD2471" s="36"/>
    </row>
    <row r="2472" spans="2:56" ht="18.600000000000001" customHeight="1">
      <c r="AY2472" s="37"/>
    </row>
    <row r="2473" spans="2:56" ht="18.600000000000001" customHeight="1" thickBot="1">
      <c r="D2473" s="22" t="s">
        <v>60</v>
      </c>
      <c r="E2473" s="22"/>
      <c r="F2473" s="22"/>
      <c r="G2473" s="22"/>
      <c r="H2473" s="22"/>
      <c r="I2473" s="22" t="s">
        <v>61</v>
      </c>
      <c r="J2473" s="22"/>
      <c r="K2473" s="22"/>
      <c r="L2473" s="22"/>
      <c r="M2473" s="23"/>
      <c r="N2473" s="23"/>
      <c r="O2473" s="28" t="s">
        <v>62</v>
      </c>
      <c r="P2473" s="23"/>
      <c r="Q2473" s="23"/>
      <c r="R2473" s="23"/>
      <c r="S2473" s="22"/>
      <c r="T2473" s="22" t="s">
        <v>63</v>
      </c>
      <c r="U2473" s="23"/>
      <c r="V2473" s="23"/>
      <c r="W2473" s="23"/>
      <c r="X2473" s="23"/>
      <c r="Y2473" s="28" t="s">
        <v>64</v>
      </c>
      <c r="Z2473" s="23"/>
      <c r="AA2473" s="23"/>
      <c r="AB2473" s="23"/>
      <c r="AC2473" s="28" t="s">
        <v>65</v>
      </c>
      <c r="AD2473" s="22"/>
      <c r="AE2473" s="22"/>
      <c r="AF2473" s="22"/>
      <c r="AG2473" s="22"/>
      <c r="AH2473" s="23"/>
      <c r="AI2473" s="28" t="s">
        <v>66</v>
      </c>
      <c r="AJ2473" s="23"/>
      <c r="AK2473" s="23"/>
      <c r="AL2473" s="22"/>
      <c r="AM2473" s="28" t="s">
        <v>67</v>
      </c>
      <c r="AN2473" s="22"/>
      <c r="AO2473" s="23"/>
      <c r="AP2473" s="23"/>
      <c r="AQ2473" s="23"/>
      <c r="AR2473" s="23"/>
      <c r="AS2473" s="28" t="s">
        <v>68</v>
      </c>
      <c r="AT2473" s="23"/>
      <c r="AU2473" s="23"/>
    </row>
    <row r="2474" spans="2:56" ht="18.600000000000001" customHeight="1" thickBot="1">
      <c r="B2474" s="11"/>
      <c r="D2474" s="212" t="s">
        <v>69</v>
      </c>
      <c r="E2474" s="213"/>
      <c r="F2474" s="214" t="s">
        <v>70</v>
      </c>
      <c r="G2474" s="215"/>
      <c r="H2474" s="207"/>
      <c r="I2474" s="212" t="s">
        <v>71</v>
      </c>
      <c r="J2474" s="213"/>
      <c r="K2474" s="214" t="s">
        <v>72</v>
      </c>
      <c r="L2474" s="215"/>
      <c r="M2474" s="23"/>
      <c r="N2474" s="208" t="s">
        <v>73</v>
      </c>
      <c r="O2474" s="209"/>
      <c r="P2474" s="210" t="s">
        <v>74</v>
      </c>
      <c r="Q2474" s="211"/>
      <c r="R2474" s="23"/>
      <c r="S2474" s="212" t="s">
        <v>75</v>
      </c>
      <c r="T2474" s="213"/>
      <c r="U2474" s="214" t="s">
        <v>76</v>
      </c>
      <c r="V2474" s="215"/>
      <c r="W2474" s="22"/>
      <c r="X2474" s="208" t="s">
        <v>77</v>
      </c>
      <c r="Y2474" s="209"/>
      <c r="Z2474" s="210" t="s">
        <v>78</v>
      </c>
      <c r="AA2474" s="211"/>
      <c r="AB2474" s="22"/>
      <c r="AC2474" s="212" t="s">
        <v>79</v>
      </c>
      <c r="AD2474" s="213"/>
      <c r="AE2474" s="214" t="s">
        <v>80</v>
      </c>
      <c r="AF2474" s="215"/>
      <c r="AG2474" s="22"/>
      <c r="AH2474" s="208" t="s">
        <v>81</v>
      </c>
      <c r="AI2474" s="209"/>
      <c r="AJ2474" s="210" t="s">
        <v>82</v>
      </c>
      <c r="AK2474" s="211"/>
      <c r="AL2474" s="22"/>
      <c r="AM2474" s="212" t="s">
        <v>83</v>
      </c>
      <c r="AN2474" s="213"/>
      <c r="AO2474" s="214" t="s">
        <v>84</v>
      </c>
      <c r="AP2474" s="215"/>
      <c r="AQ2474" s="23"/>
      <c r="AR2474" s="208" t="s">
        <v>85</v>
      </c>
      <c r="AS2474" s="209"/>
      <c r="AT2474" s="210" t="s">
        <v>86</v>
      </c>
      <c r="AU2474" s="211"/>
      <c r="AW2474" s="29" t="s">
        <v>4</v>
      </c>
      <c r="AY2474" s="136" t="s">
        <v>46</v>
      </c>
      <c r="AZ2474" s="13"/>
      <c r="BA2474" s="36"/>
      <c r="BB2474" s="36"/>
      <c r="BC2474" s="36"/>
      <c r="BD2474" s="36"/>
    </row>
    <row r="2475" spans="2:56" ht="18.600000000000001" customHeight="1" thickTop="1" thickBot="1">
      <c r="B2475" s="40">
        <v>7.0799999999999903</v>
      </c>
      <c r="D2475" s="1">
        <v>1</v>
      </c>
      <c r="E2475" s="7">
        <v>0</v>
      </c>
      <c r="F2475" s="2">
        <v>0</v>
      </c>
      <c r="G2475" s="8">
        <v>0</v>
      </c>
      <c r="I2475" s="1">
        <v>1</v>
      </c>
      <c r="J2475" s="9">
        <v>0</v>
      </c>
      <c r="K2475" s="2">
        <v>0</v>
      </c>
      <c r="L2475" s="9">
        <f t="shared" ref="L2475" si="14354">IF(0=(1-$J$9*$K$9*$B2475^2),10^14,$B2475*$K$9/(1-$J$9*$K$9*$B2475^2))</f>
        <v>-0.49563532007720862</v>
      </c>
      <c r="N2475" s="1">
        <f t="shared" ref="N2475" si="14355">D2475*I2475+F2475*I2478-E2475*J2475-G2475*J2478</f>
        <v>1</v>
      </c>
      <c r="O2475" s="9">
        <f t="shared" ref="O2475" si="14356">(D2475*J2475+E2475*I2475+F2475*J2478+G2475*I2478)</f>
        <v>0</v>
      </c>
      <c r="P2475" s="2">
        <f t="shared" ref="P2475" si="14357">D2475*K2475+F2475*K2478-E2475*L2475-G2475*L2478</f>
        <v>0</v>
      </c>
      <c r="Q2475" s="8">
        <f t="shared" ref="Q2475" si="14358">(D2475*L2475+E2475*K2475+F2475*L2478+G2475*K2478)</f>
        <v>-0.49563532007720862</v>
      </c>
      <c r="S2475" s="1">
        <v>1</v>
      </c>
      <c r="T2475" s="7">
        <v>0</v>
      </c>
      <c r="U2475" s="2">
        <v>0</v>
      </c>
      <c r="V2475" s="8">
        <v>0</v>
      </c>
      <c r="X2475" s="1">
        <f t="shared" ref="X2475" si="14359">N2475*S2475+P2475*S2478-O2475*T2475-Q2475*T2478</f>
        <v>5.2435172004104613</v>
      </c>
      <c r="Y2475" s="9">
        <f t="shared" ref="Y2475" si="14360">(N2475*T2475+O2475*S2475+P2475*T2478+Q2475*S2478)</f>
        <v>0</v>
      </c>
      <c r="Z2475" s="2">
        <f t="shared" ref="Z2475" si="14361">N2475*U2475+P2475*U2478-O2475*V2475-Q2475*V2478</f>
        <v>0</v>
      </c>
      <c r="AA2475" s="8">
        <f t="shared" ref="AA2475" si="14362">(N2475*V2475+O2475*U2475+P2475*V2478+Q2475*U2478)</f>
        <v>-0.49563532007720862</v>
      </c>
      <c r="AB2475" s="22"/>
      <c r="AC2475" s="1">
        <v>1</v>
      </c>
      <c r="AD2475" s="9">
        <v>0</v>
      </c>
      <c r="AE2475" s="2">
        <v>0</v>
      </c>
      <c r="AF2475" s="9">
        <f t="shared" ref="AF2475" si="14363">$B2475*$AE$9</f>
        <v>5.7396851999999923</v>
      </c>
      <c r="AH2475" s="1">
        <f t="shared" ref="AH2475" si="14364">X2475*AC2475+Z2475*AC2478-Y2475*AD2475-AA2475*AD2478</f>
        <v>5.2435172004104613</v>
      </c>
      <c r="AI2475" s="9">
        <f t="shared" ref="AI2475" si="14365">(X2475*AD2475+Y2475*AC2475+Z2475*AD2478+AA2475*AC2478)</f>
        <v>0</v>
      </c>
      <c r="AJ2475" s="2">
        <f t="shared" ref="AJ2475" si="14366">X2475*AE2475+Z2475*AE2478-Y2475*AF2475-AA2475*AF2478</f>
        <v>0</v>
      </c>
      <c r="AK2475" s="8">
        <f t="shared" ref="AK2475" si="14367">(X2475*AF2475+Y2475*AE2475+Z2475*AF2478+AA2475*AE2478)</f>
        <v>29.600502751064109</v>
      </c>
      <c r="AM2475" s="18">
        <v>1</v>
      </c>
      <c r="AN2475" s="25">
        <v>0</v>
      </c>
      <c r="AO2475" s="14">
        <v>0</v>
      </c>
      <c r="AP2475" s="24">
        <v>0</v>
      </c>
      <c r="AR2475" s="1">
        <f t="shared" ref="AR2475" si="14368">AH2475*AM2475+AJ2475*AM2478-AI2475*AN2475-AK2475*AN2478</f>
        <v>5.2435172004104613</v>
      </c>
      <c r="AS2475" s="9">
        <f t="shared" ref="AS2475" si="14369">(AH2475*AN2475+AI2475*AM2475+AJ2475*AN2478+AK2475*AM2478)</f>
        <v>29.600502751064109</v>
      </c>
      <c r="AT2475" s="2">
        <f t="shared" ref="AT2475" si="14370">AH2475*AO2475+AJ2475*AO2478-AI2475*AP2475-AK2475*AP2478</f>
        <v>0</v>
      </c>
      <c r="AU2475" s="8">
        <f t="shared" ref="AU2475" si="14371">(AH2475*AP2475+AI2475*AO2475+AJ2475*AP2478+AK2475*AO2478)</f>
        <v>29.600502751064109</v>
      </c>
      <c r="AW2475" s="30">
        <f t="shared" ref="AW2475" si="14372">20*LOG(((1+$AN$9)/$AN$9)/((AR2475+AR2478)^2+(AS2475+AS2478)^2)^0.5)</f>
        <v>-38.698212458134734</v>
      </c>
      <c r="AY2475" s="137">
        <f t="shared" ref="AY2475" si="14373">((AR2475^2+AS2475^2)^0.5)/((AR2478^2+AS2478^2)^0.5)</f>
        <v>0.17733985800566079</v>
      </c>
      <c r="AZ2475" s="13"/>
      <c r="BA2475" s="36"/>
      <c r="BB2475" s="36"/>
      <c r="BC2475" s="36"/>
      <c r="BD2475" s="36"/>
    </row>
    <row r="2476" spans="2:56" ht="18.600000000000001" customHeight="1" thickBot="1">
      <c r="D2476" s="3"/>
      <c r="G2476" s="4"/>
      <c r="I2476" s="3"/>
      <c r="L2476" s="4"/>
      <c r="N2476" s="3"/>
      <c r="Q2476" s="4"/>
      <c r="S2476" s="3"/>
      <c r="V2476" s="4"/>
      <c r="X2476" s="3"/>
      <c r="AA2476" s="4"/>
      <c r="AC2476" s="3"/>
      <c r="AF2476" s="4"/>
      <c r="AH2476" s="3"/>
      <c r="AK2476" s="4"/>
      <c r="AM2476" s="18"/>
      <c r="AN2476" s="14"/>
      <c r="AO2476" s="14"/>
      <c r="AP2476" s="19"/>
      <c r="AR2476" s="3"/>
      <c r="AU2476" s="4"/>
      <c r="AY2476" s="138"/>
      <c r="AZ2476" s="13"/>
      <c r="BA2476" s="36"/>
      <c r="BB2476" s="36"/>
      <c r="BC2476" s="36"/>
      <c r="BD2476" s="36"/>
    </row>
    <row r="2477" spans="2:56" ht="18.600000000000001" customHeight="1" thickBot="1">
      <c r="D2477" s="216" t="s">
        <v>87</v>
      </c>
      <c r="E2477" s="217"/>
      <c r="F2477" s="218" t="s">
        <v>88</v>
      </c>
      <c r="G2477" s="219"/>
      <c r="H2477" s="207"/>
      <c r="I2477" s="216" t="s">
        <v>89</v>
      </c>
      <c r="J2477" s="217"/>
      <c r="K2477" s="218" t="s">
        <v>90</v>
      </c>
      <c r="L2477" s="219"/>
      <c r="N2477" s="208" t="s">
        <v>7</v>
      </c>
      <c r="O2477" s="209"/>
      <c r="P2477" s="210" t="s">
        <v>8</v>
      </c>
      <c r="Q2477" s="211"/>
      <c r="S2477" s="216" t="s">
        <v>91</v>
      </c>
      <c r="T2477" s="217"/>
      <c r="U2477" s="218" t="s">
        <v>92</v>
      </c>
      <c r="V2477" s="219"/>
      <c r="W2477" s="22"/>
      <c r="X2477" s="208" t="s">
        <v>93</v>
      </c>
      <c r="Y2477" s="209"/>
      <c r="Z2477" s="210" t="s">
        <v>94</v>
      </c>
      <c r="AA2477" s="211"/>
      <c r="AB2477" s="22"/>
      <c r="AC2477" s="216" t="s">
        <v>3</v>
      </c>
      <c r="AD2477" s="217"/>
      <c r="AE2477" s="218" t="s">
        <v>2</v>
      </c>
      <c r="AF2477" s="219"/>
      <c r="AG2477" s="22"/>
      <c r="AH2477" s="208" t="s">
        <v>95</v>
      </c>
      <c r="AI2477" s="209"/>
      <c r="AJ2477" s="210" t="s">
        <v>96</v>
      </c>
      <c r="AK2477" s="211"/>
      <c r="AL2477" s="22"/>
      <c r="AM2477" s="216" t="s">
        <v>97</v>
      </c>
      <c r="AN2477" s="217"/>
      <c r="AO2477" s="218" t="s">
        <v>98</v>
      </c>
      <c r="AP2477" s="219"/>
      <c r="AR2477" s="208" t="s">
        <v>99</v>
      </c>
      <c r="AS2477" s="209"/>
      <c r="AT2477" s="210" t="s">
        <v>100</v>
      </c>
      <c r="AU2477" s="211"/>
      <c r="AW2477" s="48" t="s">
        <v>10</v>
      </c>
      <c r="AY2477" s="139" t="s">
        <v>47</v>
      </c>
      <c r="AZ2477" s="13"/>
      <c r="BA2477" s="36"/>
      <c r="BB2477" s="36"/>
      <c r="BC2477" s="36"/>
      <c r="BD2477" s="36"/>
    </row>
    <row r="2478" spans="2:56" ht="18.600000000000001" customHeight="1" thickTop="1" thickBot="1">
      <c r="D2478" s="1">
        <v>0</v>
      </c>
      <c r="E2478" s="8">
        <f t="shared" ref="E2478" si="14374">$E$9*$B2475</f>
        <v>4.0123067999999948</v>
      </c>
      <c r="F2478" s="2">
        <v>1</v>
      </c>
      <c r="G2478" s="8">
        <v>0</v>
      </c>
      <c r="I2478" s="1">
        <v>0</v>
      </c>
      <c r="J2478" s="9">
        <v>0</v>
      </c>
      <c r="K2478" s="2">
        <v>1</v>
      </c>
      <c r="L2478" s="8">
        <v>0</v>
      </c>
      <c r="N2478" s="1">
        <f t="shared" ref="N2478" si="14375">D2478*I2475+F2478*I2478-E2478*J2475-G2478*J2478</f>
        <v>0</v>
      </c>
      <c r="O2478" s="9">
        <f t="shared" ref="O2478" si="14376">(D2478*J2475+E2478*I2475+F2478*J2478+G2478*I2478)</f>
        <v>4.0123067999999948</v>
      </c>
      <c r="P2478" s="2">
        <f t="shared" ref="P2478" si="14377">D2478*K2475+F2478*K2478-E2478*L2475-G2478*L2478</f>
        <v>2.988640965065958</v>
      </c>
      <c r="Q2478" s="8">
        <f t="shared" ref="Q2478" si="14378">(D2478*L2475+E2478*K2475+F2478*L2478+G2478*K2478)</f>
        <v>0</v>
      </c>
      <c r="S2478" s="1">
        <v>0</v>
      </c>
      <c r="T2478" s="8">
        <f t="shared" ref="T2478" si="14379">$T$9*$B2475</f>
        <v>8.5617731999999886</v>
      </c>
      <c r="U2478" s="2">
        <v>1</v>
      </c>
      <c r="V2478" s="8">
        <v>0</v>
      </c>
      <c r="X2478" s="1">
        <f t="shared" ref="X2478" si="14380">N2478*S2475+P2478*S2478-O2478*T2475-Q2478*T2478</f>
        <v>0</v>
      </c>
      <c r="Y2478" s="9">
        <f t="shared" ref="Y2478" si="14381">(N2478*T2475+O2478*S2475+P2478*T2478+Q2478*S2478)</f>
        <v>29.600372919123817</v>
      </c>
      <c r="Z2478" s="2">
        <f t="shared" ref="Z2478" si="14382">N2478*U2475+P2478*U2478-O2478*V2475-Q2478*V2478</f>
        <v>2.988640965065958</v>
      </c>
      <c r="AA2478" s="8">
        <f t="shared" ref="AA2478" si="14383">(N2478*V2475+O2478*U2475+P2478*V2478+Q2478*U2478)</f>
        <v>0</v>
      </c>
      <c r="AB2478" s="22"/>
      <c r="AC2478" s="1">
        <v>0</v>
      </c>
      <c r="AD2478" s="9">
        <v>0</v>
      </c>
      <c r="AE2478" s="2">
        <v>1</v>
      </c>
      <c r="AF2478" s="8">
        <v>0</v>
      </c>
      <c r="AH2478" s="1">
        <f t="shared" ref="AH2478" si="14384">X2478*AC2475+Z2478*AC2478-Y2478*AD2475-AA2478*AD2478</f>
        <v>0</v>
      </c>
      <c r="AI2478" s="9">
        <f t="shared" ref="AI2478" si="14385">(X2478*AD2475+Y2478*AC2475+Z2478*AD2478+AA2478*AC2478)</f>
        <v>29.600372919123817</v>
      </c>
      <c r="AJ2478" s="2">
        <f t="shared" ref="AJ2478" si="14386">X2478*AE2475+Z2478*AE2478-Y2478*AF2475-AA2478*AF2478</f>
        <v>-166.90818139330958</v>
      </c>
      <c r="AK2478" s="8">
        <f t="shared" ref="AK2478" si="14387">(X2478*AF2475+Y2478*AE2475+Z2478*AF2478+AA2478*AE2478)</f>
        <v>0</v>
      </c>
      <c r="AM2478" s="20">
        <f t="shared" ref="AM2478" si="14388">1/$AN$9</f>
        <v>1</v>
      </c>
      <c r="AN2478" s="27">
        <v>0</v>
      </c>
      <c r="AO2478" s="21">
        <v>1</v>
      </c>
      <c r="AP2478" s="26">
        <v>0</v>
      </c>
      <c r="AR2478" s="1">
        <f t="shared" ref="AR2478" si="14389">AH2478*AM2475+AJ2478*AM2478-AI2478*AN2475-AK2478*AN2478</f>
        <v>-166.90818139330958</v>
      </c>
      <c r="AS2478" s="9">
        <f t="shared" ref="AS2478" si="14390">(AH2478*AN2475+AI2478*AM2475+AJ2478*AN2478+AK2478*AM2478)</f>
        <v>29.600372919123817</v>
      </c>
      <c r="AT2478" s="2">
        <f t="shared" ref="AT2478" si="14391">AH2478*AO2475+AJ2478*AO2478-AI2478*AP2475-AK2478*AP2478</f>
        <v>-166.90818139330958</v>
      </c>
      <c r="AU2478" s="8">
        <f t="shared" ref="AU2478" si="14392">(AH2478*AP2475+AI2478*AO2475+AJ2478*AP2478+AK2478*AO2478)</f>
        <v>0</v>
      </c>
      <c r="AW2478" s="49">
        <f t="shared" ref="AW2478" si="14393">(180/PI())*ATAN(-1*(AS2475/AR2475))</f>
        <v>-79.954670437086619</v>
      </c>
      <c r="AY2478" s="140">
        <f t="shared" ref="AY2478" si="14394">20*LOG(((1-(10^(AW2475/20)^2)*(1-((1-AY2475)/(1+AY2475))^2))^0.5))</f>
        <v>-2.9994437121845665E-4</v>
      </c>
      <c r="AZ2478" s="13"/>
      <c r="BA2478" s="36"/>
      <c r="BB2478" s="36"/>
      <c r="BC2478" s="36"/>
      <c r="BD2478" s="36"/>
    </row>
    <row r="2479" spans="2:56" ht="18.600000000000001" customHeight="1">
      <c r="AY2479" s="37"/>
    </row>
    <row r="2480" spans="2:56" ht="18.600000000000001" customHeight="1" thickBot="1">
      <c r="D2480" s="22" t="s">
        <v>60</v>
      </c>
      <c r="E2480" s="22"/>
      <c r="F2480" s="22"/>
      <c r="G2480" s="22"/>
      <c r="H2480" s="22"/>
      <c r="I2480" s="22" t="s">
        <v>61</v>
      </c>
      <c r="J2480" s="22"/>
      <c r="K2480" s="22"/>
      <c r="L2480" s="22"/>
      <c r="M2480" s="23"/>
      <c r="N2480" s="23"/>
      <c r="O2480" s="28" t="s">
        <v>62</v>
      </c>
      <c r="P2480" s="23"/>
      <c r="Q2480" s="23"/>
      <c r="R2480" s="23"/>
      <c r="S2480" s="22"/>
      <c r="T2480" s="22" t="s">
        <v>63</v>
      </c>
      <c r="U2480" s="23"/>
      <c r="V2480" s="23"/>
      <c r="W2480" s="23"/>
      <c r="X2480" s="23"/>
      <c r="Y2480" s="28" t="s">
        <v>64</v>
      </c>
      <c r="Z2480" s="23"/>
      <c r="AA2480" s="23"/>
      <c r="AB2480" s="23"/>
      <c r="AC2480" s="28" t="s">
        <v>65</v>
      </c>
      <c r="AD2480" s="22"/>
      <c r="AE2480" s="22"/>
      <c r="AF2480" s="22"/>
      <c r="AG2480" s="22"/>
      <c r="AH2480" s="23"/>
      <c r="AI2480" s="28" t="s">
        <v>66</v>
      </c>
      <c r="AJ2480" s="23"/>
      <c r="AK2480" s="23"/>
      <c r="AL2480" s="22"/>
      <c r="AM2480" s="28" t="s">
        <v>67</v>
      </c>
      <c r="AN2480" s="22"/>
      <c r="AO2480" s="23"/>
      <c r="AP2480" s="23"/>
      <c r="AQ2480" s="23"/>
      <c r="AR2480" s="23"/>
      <c r="AS2480" s="28" t="s">
        <v>68</v>
      </c>
      <c r="AT2480" s="23"/>
      <c r="AU2480" s="23"/>
    </row>
    <row r="2481" spans="2:56" ht="18.600000000000001" customHeight="1" thickBot="1">
      <c r="B2481" s="11"/>
      <c r="D2481" s="212" t="s">
        <v>69</v>
      </c>
      <c r="E2481" s="213"/>
      <c r="F2481" s="214" t="s">
        <v>70</v>
      </c>
      <c r="G2481" s="215"/>
      <c r="H2481" s="207"/>
      <c r="I2481" s="212" t="s">
        <v>71</v>
      </c>
      <c r="J2481" s="213"/>
      <c r="K2481" s="214" t="s">
        <v>72</v>
      </c>
      <c r="L2481" s="215"/>
      <c r="M2481" s="23"/>
      <c r="N2481" s="208" t="s">
        <v>73</v>
      </c>
      <c r="O2481" s="209"/>
      <c r="P2481" s="210" t="s">
        <v>74</v>
      </c>
      <c r="Q2481" s="211"/>
      <c r="R2481" s="23"/>
      <c r="S2481" s="212" t="s">
        <v>75</v>
      </c>
      <c r="T2481" s="213"/>
      <c r="U2481" s="214" t="s">
        <v>76</v>
      </c>
      <c r="V2481" s="215"/>
      <c r="W2481" s="22"/>
      <c r="X2481" s="208" t="s">
        <v>77</v>
      </c>
      <c r="Y2481" s="209"/>
      <c r="Z2481" s="210" t="s">
        <v>78</v>
      </c>
      <c r="AA2481" s="211"/>
      <c r="AB2481" s="22"/>
      <c r="AC2481" s="212" t="s">
        <v>79</v>
      </c>
      <c r="AD2481" s="213"/>
      <c r="AE2481" s="214" t="s">
        <v>80</v>
      </c>
      <c r="AF2481" s="215"/>
      <c r="AG2481" s="22"/>
      <c r="AH2481" s="208" t="s">
        <v>81</v>
      </c>
      <c r="AI2481" s="209"/>
      <c r="AJ2481" s="210" t="s">
        <v>82</v>
      </c>
      <c r="AK2481" s="211"/>
      <c r="AL2481" s="22"/>
      <c r="AM2481" s="212" t="s">
        <v>83</v>
      </c>
      <c r="AN2481" s="213"/>
      <c r="AO2481" s="214" t="s">
        <v>84</v>
      </c>
      <c r="AP2481" s="215"/>
      <c r="AQ2481" s="23"/>
      <c r="AR2481" s="208" t="s">
        <v>85</v>
      </c>
      <c r="AS2481" s="209"/>
      <c r="AT2481" s="210" t="s">
        <v>86</v>
      </c>
      <c r="AU2481" s="211"/>
      <c r="AW2481" s="29" t="s">
        <v>4</v>
      </c>
      <c r="AY2481" s="136" t="s">
        <v>46</v>
      </c>
      <c r="AZ2481" s="13"/>
      <c r="BA2481" s="36"/>
      <c r="BB2481" s="36"/>
      <c r="BC2481" s="36"/>
      <c r="BD2481" s="36"/>
    </row>
    <row r="2482" spans="2:56" ht="18.600000000000001" customHeight="1" thickTop="1" thickBot="1">
      <c r="B2482" s="40">
        <v>7.0999999999999899</v>
      </c>
      <c r="D2482" s="1">
        <v>1</v>
      </c>
      <c r="E2482" s="7">
        <v>0</v>
      </c>
      <c r="F2482" s="2">
        <v>0</v>
      </c>
      <c r="G2482" s="8">
        <v>0</v>
      </c>
      <c r="I2482" s="1">
        <v>1</v>
      </c>
      <c r="J2482" s="9">
        <v>0</v>
      </c>
      <c r="K2482" s="2">
        <v>0</v>
      </c>
      <c r="L2482" s="9">
        <f t="shared" ref="L2482" si="14395">IF(0=(1-$J$9*$K$9*$B2482^2),10^14,$B2482*$K$9/(1-$J$9*$K$9*$B2482^2))</f>
        <v>-0.49403760082638642</v>
      </c>
      <c r="N2482" s="1">
        <f t="shared" ref="N2482" si="14396">D2482*I2482+F2482*I2485-E2482*J2482-G2482*J2485</f>
        <v>1</v>
      </c>
      <c r="O2482" s="9">
        <f t="shared" ref="O2482" si="14397">(D2482*J2482+E2482*I2482+F2482*J2485+G2482*I2485)</f>
        <v>0</v>
      </c>
      <c r="P2482" s="2">
        <f t="shared" ref="P2482" si="14398">D2482*K2482+F2482*K2485-E2482*L2482-G2482*L2485</f>
        <v>0</v>
      </c>
      <c r="Q2482" s="8">
        <f t="shared" ref="Q2482" si="14399">(D2482*L2482+E2482*K2482+F2482*L2485+G2482*K2485)</f>
        <v>-0.49403760082638642</v>
      </c>
      <c r="S2482" s="1">
        <v>1</v>
      </c>
      <c r="T2482" s="7">
        <v>0</v>
      </c>
      <c r="U2482" s="2">
        <v>0</v>
      </c>
      <c r="V2482" s="8">
        <v>0</v>
      </c>
      <c r="X2482" s="1">
        <f t="shared" ref="X2482" si="14400">N2482*S2482+P2482*S2485-O2482*T2482-Q2482*T2485</f>
        <v>5.2417865851537142</v>
      </c>
      <c r="Y2482" s="9">
        <f t="shared" ref="Y2482" si="14401">(N2482*T2482+O2482*S2482+P2482*T2485+Q2482*S2485)</f>
        <v>0</v>
      </c>
      <c r="Z2482" s="2">
        <f t="shared" ref="Z2482" si="14402">N2482*U2482+P2482*U2485-O2482*V2482-Q2482*V2485</f>
        <v>0</v>
      </c>
      <c r="AA2482" s="8">
        <f t="shared" ref="AA2482" si="14403">(N2482*V2482+O2482*U2482+P2482*V2485+Q2482*U2485)</f>
        <v>-0.49403760082638642</v>
      </c>
      <c r="AB2482" s="22"/>
      <c r="AC2482" s="1">
        <v>1</v>
      </c>
      <c r="AD2482" s="9">
        <v>0</v>
      </c>
      <c r="AE2482" s="2">
        <v>0</v>
      </c>
      <c r="AF2482" s="9">
        <f t="shared" ref="AF2482" si="14404">$B2482*$AE$9</f>
        <v>5.7558989999999923</v>
      </c>
      <c r="AH2482" s="1">
        <f t="shared" ref="AH2482" si="14405">X2482*AC2482+Z2482*AC2485-Y2482*AD2482-AA2482*AD2485</f>
        <v>5.2417865851537142</v>
      </c>
      <c r="AI2482" s="9">
        <f t="shared" ref="AI2482" si="14406">(X2482*AD2482+Y2482*AC2482+Z2482*AD2485+AA2482*AC2485)</f>
        <v>0</v>
      </c>
      <c r="AJ2482" s="2">
        <f t="shared" ref="AJ2482" si="14407">X2482*AE2482+Z2482*AE2485-Y2482*AF2482-AA2482*AF2485</f>
        <v>0</v>
      </c>
      <c r="AK2482" s="8">
        <f t="shared" ref="AK2482" si="14408">(X2482*AF2482+Y2482*AE2482+Z2482*AF2485+AA2482*AE2485)</f>
        <v>29.677156562873254</v>
      </c>
      <c r="AM2482" s="18">
        <v>1</v>
      </c>
      <c r="AN2482" s="25">
        <v>0</v>
      </c>
      <c r="AO2482" s="14">
        <v>0</v>
      </c>
      <c r="AP2482" s="24">
        <v>0</v>
      </c>
      <c r="AR2482" s="1">
        <f t="shared" ref="AR2482" si="14409">AH2482*AM2482+AJ2482*AM2485-AI2482*AN2482-AK2482*AN2485</f>
        <v>5.2417865851537142</v>
      </c>
      <c r="AS2482" s="9">
        <f t="shared" ref="AS2482" si="14410">(AH2482*AN2482+AI2482*AM2482+AJ2482*AN2485+AK2482*AM2485)</f>
        <v>29.677156562873254</v>
      </c>
      <c r="AT2482" s="2">
        <f t="shared" ref="AT2482" si="14411">AH2482*AO2482+AJ2482*AO2485-AI2482*AP2482-AK2482*AP2485</f>
        <v>0</v>
      </c>
      <c r="AU2482" s="8">
        <f t="shared" ref="AU2482" si="14412">(AH2482*AP2482+AI2482*AO2482+AJ2482*AP2485+AK2482*AO2485)</f>
        <v>29.677156562873254</v>
      </c>
      <c r="AW2482" s="30">
        <f t="shared" ref="AW2482" si="14413">20*LOG(((1+$AN$9)/$AN$9)/((AR2482+AR2485)^2+(AS2482+AS2485)^2)^0.5)</f>
        <v>-38.744512397502881</v>
      </c>
      <c r="AY2482" s="137">
        <f t="shared" ref="AY2482" si="14414">((AR2482^2+AS2482^2)^0.5)/((AR2485^2+AS2485^2)^0.5)</f>
        <v>0.17682244701237981</v>
      </c>
      <c r="AZ2482" s="13"/>
      <c r="BA2482" s="36"/>
      <c r="BB2482" s="36"/>
      <c r="BC2482" s="36"/>
      <c r="BD2482" s="36"/>
    </row>
    <row r="2483" spans="2:56" ht="18.600000000000001" customHeight="1" thickBot="1">
      <c r="D2483" s="3"/>
      <c r="G2483" s="4"/>
      <c r="I2483" s="3"/>
      <c r="L2483" s="4"/>
      <c r="N2483" s="3"/>
      <c r="Q2483" s="4"/>
      <c r="S2483" s="3"/>
      <c r="V2483" s="4"/>
      <c r="X2483" s="3"/>
      <c r="AA2483" s="4"/>
      <c r="AC2483" s="3"/>
      <c r="AF2483" s="4"/>
      <c r="AH2483" s="3"/>
      <c r="AK2483" s="4"/>
      <c r="AM2483" s="18"/>
      <c r="AN2483" s="14"/>
      <c r="AO2483" s="14"/>
      <c r="AP2483" s="19"/>
      <c r="AR2483" s="3"/>
      <c r="AU2483" s="4"/>
      <c r="AY2483" s="138"/>
      <c r="AZ2483" s="13"/>
      <c r="BA2483" s="36"/>
      <c r="BB2483" s="36"/>
      <c r="BC2483" s="36"/>
      <c r="BD2483" s="36"/>
    </row>
    <row r="2484" spans="2:56" ht="18.600000000000001" customHeight="1" thickBot="1">
      <c r="D2484" s="216" t="s">
        <v>87</v>
      </c>
      <c r="E2484" s="217"/>
      <c r="F2484" s="218" t="s">
        <v>88</v>
      </c>
      <c r="G2484" s="219"/>
      <c r="H2484" s="207"/>
      <c r="I2484" s="216" t="s">
        <v>89</v>
      </c>
      <c r="J2484" s="217"/>
      <c r="K2484" s="218" t="s">
        <v>90</v>
      </c>
      <c r="L2484" s="219"/>
      <c r="N2484" s="208" t="s">
        <v>7</v>
      </c>
      <c r="O2484" s="209"/>
      <c r="P2484" s="210" t="s">
        <v>8</v>
      </c>
      <c r="Q2484" s="211"/>
      <c r="S2484" s="216" t="s">
        <v>91</v>
      </c>
      <c r="T2484" s="217"/>
      <c r="U2484" s="218" t="s">
        <v>92</v>
      </c>
      <c r="V2484" s="219"/>
      <c r="W2484" s="22"/>
      <c r="X2484" s="208" t="s">
        <v>93</v>
      </c>
      <c r="Y2484" s="209"/>
      <c r="Z2484" s="210" t="s">
        <v>94</v>
      </c>
      <c r="AA2484" s="211"/>
      <c r="AB2484" s="22"/>
      <c r="AC2484" s="216" t="s">
        <v>3</v>
      </c>
      <c r="AD2484" s="217"/>
      <c r="AE2484" s="218" t="s">
        <v>2</v>
      </c>
      <c r="AF2484" s="219"/>
      <c r="AG2484" s="22"/>
      <c r="AH2484" s="208" t="s">
        <v>95</v>
      </c>
      <c r="AI2484" s="209"/>
      <c r="AJ2484" s="210" t="s">
        <v>96</v>
      </c>
      <c r="AK2484" s="211"/>
      <c r="AL2484" s="22"/>
      <c r="AM2484" s="216" t="s">
        <v>97</v>
      </c>
      <c r="AN2484" s="217"/>
      <c r="AO2484" s="218" t="s">
        <v>98</v>
      </c>
      <c r="AP2484" s="219"/>
      <c r="AR2484" s="208" t="s">
        <v>99</v>
      </c>
      <c r="AS2484" s="209"/>
      <c r="AT2484" s="210" t="s">
        <v>100</v>
      </c>
      <c r="AU2484" s="211"/>
      <c r="AW2484" s="48" t="s">
        <v>10</v>
      </c>
      <c r="AY2484" s="139" t="s">
        <v>47</v>
      </c>
      <c r="AZ2484" s="13"/>
      <c r="BA2484" s="36"/>
      <c r="BB2484" s="36"/>
      <c r="BC2484" s="36"/>
      <c r="BD2484" s="36"/>
    </row>
    <row r="2485" spans="2:56" ht="18.600000000000001" customHeight="1" thickTop="1" thickBot="1">
      <c r="D2485" s="1">
        <v>0</v>
      </c>
      <c r="E2485" s="8">
        <f t="shared" ref="E2485" si="14415">$E$9*$B2482</f>
        <v>4.0236409999999942</v>
      </c>
      <c r="F2485" s="2">
        <v>1</v>
      </c>
      <c r="G2485" s="8">
        <v>0</v>
      </c>
      <c r="I2485" s="1">
        <v>0</v>
      </c>
      <c r="J2485" s="9">
        <v>0</v>
      </c>
      <c r="K2485" s="2">
        <v>1</v>
      </c>
      <c r="L2485" s="8">
        <v>0</v>
      </c>
      <c r="N2485" s="1">
        <f t="shared" ref="N2485" si="14416">D2485*I2482+F2485*I2485-E2485*J2482-G2485*J2485</f>
        <v>0</v>
      </c>
      <c r="O2485" s="9">
        <f t="shared" ref="O2485" si="14417">(D2485*J2482+E2485*I2482+F2485*J2485+G2485*I2485)</f>
        <v>4.0236409999999942</v>
      </c>
      <c r="P2485" s="2">
        <f t="shared" ref="P2485" si="14418">D2485*K2482+F2485*K2485-E2485*L2482-G2485*L2485</f>
        <v>2.9878299462266797</v>
      </c>
      <c r="Q2485" s="8">
        <f t="shared" ref="Q2485" si="14419">(D2485*L2482+E2485*K2482+F2485*L2485+G2485*K2485)</f>
        <v>0</v>
      </c>
      <c r="S2485" s="1">
        <v>0</v>
      </c>
      <c r="T2485" s="8">
        <f t="shared" ref="T2485" si="14420">$T$9*$B2482</f>
        <v>8.5859589999999884</v>
      </c>
      <c r="U2485" s="2">
        <v>1</v>
      </c>
      <c r="V2485" s="8">
        <v>0</v>
      </c>
      <c r="X2485" s="1">
        <f t="shared" ref="X2485" si="14421">N2485*S2482+P2485*S2485-O2485*T2482-Q2485*T2485</f>
        <v>0</v>
      </c>
      <c r="Y2485" s="9">
        <f t="shared" ref="Y2485" si="14422">(N2485*T2482+O2485*S2482+P2485*T2485+Q2485*S2485)</f>
        <v>29.677026417274437</v>
      </c>
      <c r="Z2485" s="2">
        <f t="shared" ref="Z2485" si="14423">N2485*U2482+P2485*U2485-O2485*V2482-Q2485*V2485</f>
        <v>2.9878299462266797</v>
      </c>
      <c r="AA2485" s="8">
        <f t="shared" ref="AA2485" si="14424">(N2485*V2482+O2485*U2482+P2485*V2485+Q2485*U2485)</f>
        <v>0</v>
      </c>
      <c r="AB2485" s="22"/>
      <c r="AC2485" s="1">
        <v>0</v>
      </c>
      <c r="AD2485" s="9">
        <v>0</v>
      </c>
      <c r="AE2485" s="2">
        <v>1</v>
      </c>
      <c r="AF2485" s="8">
        <v>0</v>
      </c>
      <c r="AH2485" s="1">
        <f t="shared" ref="AH2485" si="14425">X2485*AC2482+Z2485*AC2485-Y2485*AD2482-AA2485*AD2485</f>
        <v>0</v>
      </c>
      <c r="AI2485" s="9">
        <f t="shared" ref="AI2485" si="14426">(X2485*AD2482+Y2485*AC2482+Z2485*AD2485+AA2485*AC2485)</f>
        <v>29.677026417274437</v>
      </c>
      <c r="AJ2485" s="2">
        <f t="shared" ref="AJ2485" si="14427">X2485*AE2482+Z2485*AE2485-Y2485*AF2482-AA2485*AF2485</f>
        <v>-167.83013673193662</v>
      </c>
      <c r="AK2485" s="8">
        <f t="shared" ref="AK2485" si="14428">(X2485*AF2482+Y2485*AE2482+Z2485*AF2485+AA2485*AE2485)</f>
        <v>0</v>
      </c>
      <c r="AM2485" s="20">
        <f t="shared" ref="AM2485" si="14429">1/$AN$9</f>
        <v>1</v>
      </c>
      <c r="AN2485" s="27">
        <v>0</v>
      </c>
      <c r="AO2485" s="21">
        <v>1</v>
      </c>
      <c r="AP2485" s="26">
        <v>0</v>
      </c>
      <c r="AR2485" s="1">
        <f t="shared" ref="AR2485" si="14430">AH2485*AM2482+AJ2485*AM2485-AI2485*AN2482-AK2485*AN2485</f>
        <v>-167.83013673193662</v>
      </c>
      <c r="AS2485" s="9">
        <f t="shared" ref="AS2485" si="14431">(AH2485*AN2482+AI2485*AM2482+AJ2485*AN2485+AK2485*AM2485)</f>
        <v>29.677026417274437</v>
      </c>
      <c r="AT2485" s="2">
        <f t="shared" ref="AT2485" si="14432">AH2485*AO2482+AJ2485*AO2485-AI2485*AP2482-AK2485*AP2485</f>
        <v>-167.83013673193662</v>
      </c>
      <c r="AU2485" s="8">
        <f t="shared" ref="AU2485" si="14433">(AH2485*AP2482+AI2485*AO2482+AJ2485*AP2485+AK2485*AO2485)</f>
        <v>0</v>
      </c>
      <c r="AW2485" s="49">
        <f t="shared" ref="AW2485" si="14434">(180/PI())*ATAN(-1*(AS2482/AR2482))</f>
        <v>-79.983330377929988</v>
      </c>
      <c r="AY2485" s="140">
        <f t="shared" ref="AY2485" si="14435">20*LOG(((1-(10^(AW2482/20)^2)*(1-((1-AY2482)/(1+AY2482))^2))^0.5))</f>
        <v>-2.9615793947098052E-4</v>
      </c>
      <c r="AZ2485" s="13"/>
      <c r="BA2485" s="36"/>
      <c r="BB2485" s="36"/>
      <c r="BC2485" s="36"/>
      <c r="BD2485" s="36"/>
    </row>
    <row r="2486" spans="2:56" ht="18.600000000000001" customHeight="1">
      <c r="AY2486" s="37"/>
    </row>
    <row r="2487" spans="2:56" ht="18.600000000000001" customHeight="1" thickBot="1">
      <c r="D2487" s="22" t="s">
        <v>60</v>
      </c>
      <c r="E2487" s="22"/>
      <c r="F2487" s="22"/>
      <c r="G2487" s="22"/>
      <c r="H2487" s="22"/>
      <c r="I2487" s="22" t="s">
        <v>61</v>
      </c>
      <c r="J2487" s="22"/>
      <c r="K2487" s="22"/>
      <c r="L2487" s="22"/>
      <c r="M2487" s="23"/>
      <c r="N2487" s="23"/>
      <c r="O2487" s="28" t="s">
        <v>62</v>
      </c>
      <c r="P2487" s="23"/>
      <c r="Q2487" s="23"/>
      <c r="R2487" s="23"/>
      <c r="S2487" s="22"/>
      <c r="T2487" s="22" t="s">
        <v>63</v>
      </c>
      <c r="U2487" s="23"/>
      <c r="V2487" s="23"/>
      <c r="W2487" s="23"/>
      <c r="X2487" s="23"/>
      <c r="Y2487" s="28" t="s">
        <v>64</v>
      </c>
      <c r="Z2487" s="23"/>
      <c r="AA2487" s="23"/>
      <c r="AB2487" s="23"/>
      <c r="AC2487" s="28" t="s">
        <v>65</v>
      </c>
      <c r="AD2487" s="22"/>
      <c r="AE2487" s="22"/>
      <c r="AF2487" s="22"/>
      <c r="AG2487" s="22"/>
      <c r="AH2487" s="23"/>
      <c r="AI2487" s="28" t="s">
        <v>66</v>
      </c>
      <c r="AJ2487" s="23"/>
      <c r="AK2487" s="23"/>
      <c r="AL2487" s="22"/>
      <c r="AM2487" s="28" t="s">
        <v>67</v>
      </c>
      <c r="AN2487" s="22"/>
      <c r="AO2487" s="23"/>
      <c r="AP2487" s="23"/>
      <c r="AQ2487" s="23"/>
      <c r="AR2487" s="23"/>
      <c r="AS2487" s="28" t="s">
        <v>68</v>
      </c>
      <c r="AT2487" s="23"/>
      <c r="AU2487" s="23"/>
    </row>
    <row r="2488" spans="2:56" ht="18.600000000000001" customHeight="1" thickBot="1">
      <c r="B2488" s="11"/>
      <c r="D2488" s="212" t="s">
        <v>69</v>
      </c>
      <c r="E2488" s="213"/>
      <c r="F2488" s="214" t="s">
        <v>70</v>
      </c>
      <c r="G2488" s="215"/>
      <c r="H2488" s="207"/>
      <c r="I2488" s="212" t="s">
        <v>71</v>
      </c>
      <c r="J2488" s="213"/>
      <c r="K2488" s="214" t="s">
        <v>72</v>
      </c>
      <c r="L2488" s="215"/>
      <c r="M2488" s="23"/>
      <c r="N2488" s="208" t="s">
        <v>73</v>
      </c>
      <c r="O2488" s="209"/>
      <c r="P2488" s="210" t="s">
        <v>74</v>
      </c>
      <c r="Q2488" s="211"/>
      <c r="R2488" s="23"/>
      <c r="S2488" s="212" t="s">
        <v>75</v>
      </c>
      <c r="T2488" s="213"/>
      <c r="U2488" s="214" t="s">
        <v>76</v>
      </c>
      <c r="V2488" s="215"/>
      <c r="W2488" s="22"/>
      <c r="X2488" s="208" t="s">
        <v>77</v>
      </c>
      <c r="Y2488" s="209"/>
      <c r="Z2488" s="210" t="s">
        <v>78</v>
      </c>
      <c r="AA2488" s="211"/>
      <c r="AB2488" s="22"/>
      <c r="AC2488" s="212" t="s">
        <v>79</v>
      </c>
      <c r="AD2488" s="213"/>
      <c r="AE2488" s="214" t="s">
        <v>80</v>
      </c>
      <c r="AF2488" s="215"/>
      <c r="AG2488" s="22"/>
      <c r="AH2488" s="208" t="s">
        <v>81</v>
      </c>
      <c r="AI2488" s="209"/>
      <c r="AJ2488" s="210" t="s">
        <v>82</v>
      </c>
      <c r="AK2488" s="211"/>
      <c r="AL2488" s="22"/>
      <c r="AM2488" s="212" t="s">
        <v>83</v>
      </c>
      <c r="AN2488" s="213"/>
      <c r="AO2488" s="214" t="s">
        <v>84</v>
      </c>
      <c r="AP2488" s="215"/>
      <c r="AQ2488" s="23"/>
      <c r="AR2488" s="208" t="s">
        <v>85</v>
      </c>
      <c r="AS2488" s="209"/>
      <c r="AT2488" s="210" t="s">
        <v>86</v>
      </c>
      <c r="AU2488" s="211"/>
      <c r="AW2488" s="29" t="s">
        <v>4</v>
      </c>
      <c r="AY2488" s="136" t="s">
        <v>46</v>
      </c>
      <c r="AZ2488" s="13"/>
      <c r="BA2488" s="36"/>
      <c r="BB2488" s="36"/>
      <c r="BC2488" s="36"/>
      <c r="BD2488" s="36"/>
    </row>
    <row r="2489" spans="2:56" ht="18.600000000000001" customHeight="1" thickTop="1" thickBot="1">
      <c r="B2489" s="40">
        <v>7.1199999999999903</v>
      </c>
      <c r="D2489" s="1">
        <v>1</v>
      </c>
      <c r="E2489" s="7">
        <v>0</v>
      </c>
      <c r="F2489" s="2">
        <v>0</v>
      </c>
      <c r="G2489" s="8">
        <v>0</v>
      </c>
      <c r="I2489" s="1">
        <v>1</v>
      </c>
      <c r="J2489" s="9">
        <v>0</v>
      </c>
      <c r="K2489" s="2">
        <v>0</v>
      </c>
      <c r="L2489" s="9">
        <f t="shared" ref="L2489" si="14436">IF(0=(1-$J$9*$K$9*$B2489^2),10^14,$B2489*$K$9/(1-$J$9*$K$9*$B2489^2))</f>
        <v>-0.49245071075786839</v>
      </c>
      <c r="N2489" s="1">
        <f t="shared" ref="N2489" si="14437">D2489*I2489+F2489*I2492-E2489*J2489-G2489*J2492</f>
        <v>1</v>
      </c>
      <c r="O2489" s="9">
        <f t="shared" ref="O2489" si="14438">(D2489*J2489+E2489*I2489+F2489*J2492+G2489*I2492)</f>
        <v>0</v>
      </c>
      <c r="P2489" s="2">
        <f t="shared" ref="P2489" si="14439">D2489*K2489+F2489*K2492-E2489*L2489-G2489*L2492</f>
        <v>0</v>
      </c>
      <c r="Q2489" s="8">
        <f t="shared" ref="Q2489" si="14440">(D2489*L2489+E2489*K2489+F2489*L2492+G2489*K2492)</f>
        <v>-0.49245071075786839</v>
      </c>
      <c r="S2489" s="1">
        <v>1</v>
      </c>
      <c r="T2489" s="7">
        <v>0</v>
      </c>
      <c r="U2489" s="2">
        <v>0</v>
      </c>
      <c r="V2489" s="8">
        <v>0</v>
      </c>
      <c r="X2489" s="1">
        <f t="shared" ref="X2489" si="14441">N2489*S2489+P2489*S2492-O2489*T2489-Q2489*T2492</f>
        <v>5.2400719264881586</v>
      </c>
      <c r="Y2489" s="9">
        <f t="shared" ref="Y2489" si="14442">(N2489*T2489+O2489*S2489+P2489*T2492+Q2489*S2492)</f>
        <v>0</v>
      </c>
      <c r="Z2489" s="2">
        <f t="shared" ref="Z2489" si="14443">N2489*U2489+P2489*U2492-O2489*V2489-Q2489*V2492</f>
        <v>0</v>
      </c>
      <c r="AA2489" s="8">
        <f t="shared" ref="AA2489" si="14444">(N2489*V2489+O2489*U2489+P2489*V2492+Q2489*U2492)</f>
        <v>-0.49245071075786839</v>
      </c>
      <c r="AB2489" s="22"/>
      <c r="AC2489" s="1">
        <v>1</v>
      </c>
      <c r="AD2489" s="9">
        <v>0</v>
      </c>
      <c r="AE2489" s="2">
        <v>0</v>
      </c>
      <c r="AF2489" s="9">
        <f t="shared" ref="AF2489" si="14445">$B2489*$AE$9</f>
        <v>5.7721127999999924</v>
      </c>
      <c r="AH2489" s="1">
        <f t="shared" ref="AH2489" si="14446">X2489*AC2489+Z2489*AC2492-Y2489*AD2489-AA2489*AD2492</f>
        <v>5.2400719264881586</v>
      </c>
      <c r="AI2489" s="9">
        <f t="shared" ref="AI2489" si="14447">(X2489*AD2489+Y2489*AC2489+Z2489*AD2492+AA2489*AC2492)</f>
        <v>0</v>
      </c>
      <c r="AJ2489" s="2">
        <f t="shared" ref="AJ2489" si="14448">X2489*AE2489+Z2489*AE2492-Y2489*AF2489-AA2489*AF2492</f>
        <v>0</v>
      </c>
      <c r="AK2489" s="8">
        <f t="shared" ref="AK2489" si="14449">(X2489*AF2489+Y2489*AE2489+Z2489*AF2492+AA2489*AE2492)</f>
        <v>29.753835529045052</v>
      </c>
      <c r="AM2489" s="18">
        <v>1</v>
      </c>
      <c r="AN2489" s="25">
        <v>0</v>
      </c>
      <c r="AO2489" s="14">
        <v>0</v>
      </c>
      <c r="AP2489" s="24">
        <v>0</v>
      </c>
      <c r="AR2489" s="1">
        <f t="shared" ref="AR2489" si="14450">AH2489*AM2489+AJ2489*AM2492-AI2489*AN2489-AK2489*AN2492</f>
        <v>5.2400719264881586</v>
      </c>
      <c r="AS2489" s="9">
        <f t="shared" ref="AS2489" si="14451">(AH2489*AN2489+AI2489*AM2489+AJ2489*AN2492+AK2489*AM2492)</f>
        <v>29.753835529045052</v>
      </c>
      <c r="AT2489" s="2">
        <f t="shared" ref="AT2489" si="14452">AH2489*AO2489+AJ2489*AO2492-AI2489*AP2489-AK2489*AP2492</f>
        <v>0</v>
      </c>
      <c r="AU2489" s="8">
        <f t="shared" ref="AU2489" si="14453">(AH2489*AP2489+AI2489*AO2489+AJ2489*AP2492+AK2489*AO2492)</f>
        <v>29.753835529045052</v>
      </c>
      <c r="AW2489" s="30">
        <f t="shared" ref="AW2489" si="14454">20*LOG(((1+$AN$9)/$AN$9)/((AR2489+AR2492)^2+(AS2489+AS2492)^2)^0.5)</f>
        <v>-38.790698618241073</v>
      </c>
      <c r="AY2489" s="137">
        <f t="shared" ref="AY2489" si="14455">((AR2489^2+AS2489^2)^0.5)/((AR2492^2+AS2492^2)^0.5)</f>
        <v>0.17630809728481123</v>
      </c>
      <c r="AZ2489" s="13"/>
      <c r="BA2489" s="36"/>
      <c r="BB2489" s="36"/>
      <c r="BC2489" s="36"/>
      <c r="BD2489" s="36"/>
    </row>
    <row r="2490" spans="2:56" ht="18.600000000000001" customHeight="1" thickBot="1">
      <c r="D2490" s="3"/>
      <c r="G2490" s="4"/>
      <c r="I2490" s="3"/>
      <c r="L2490" s="4"/>
      <c r="N2490" s="3"/>
      <c r="Q2490" s="4"/>
      <c r="S2490" s="3"/>
      <c r="V2490" s="4"/>
      <c r="X2490" s="3"/>
      <c r="AA2490" s="4"/>
      <c r="AC2490" s="3"/>
      <c r="AF2490" s="4"/>
      <c r="AH2490" s="3"/>
      <c r="AK2490" s="4"/>
      <c r="AM2490" s="18"/>
      <c r="AN2490" s="14"/>
      <c r="AO2490" s="14"/>
      <c r="AP2490" s="19"/>
      <c r="AR2490" s="3"/>
      <c r="AU2490" s="4"/>
      <c r="AY2490" s="138"/>
      <c r="AZ2490" s="13"/>
      <c r="BA2490" s="36"/>
      <c r="BB2490" s="36"/>
      <c r="BC2490" s="36"/>
      <c r="BD2490" s="36"/>
    </row>
    <row r="2491" spans="2:56" ht="18.600000000000001" customHeight="1" thickBot="1">
      <c r="D2491" s="216" t="s">
        <v>87</v>
      </c>
      <c r="E2491" s="217"/>
      <c r="F2491" s="218" t="s">
        <v>88</v>
      </c>
      <c r="G2491" s="219"/>
      <c r="H2491" s="207"/>
      <c r="I2491" s="216" t="s">
        <v>89</v>
      </c>
      <c r="J2491" s="217"/>
      <c r="K2491" s="218" t="s">
        <v>90</v>
      </c>
      <c r="L2491" s="219"/>
      <c r="N2491" s="208" t="s">
        <v>7</v>
      </c>
      <c r="O2491" s="209"/>
      <c r="P2491" s="210" t="s">
        <v>8</v>
      </c>
      <c r="Q2491" s="211"/>
      <c r="S2491" s="216" t="s">
        <v>91</v>
      </c>
      <c r="T2491" s="217"/>
      <c r="U2491" s="218" t="s">
        <v>92</v>
      </c>
      <c r="V2491" s="219"/>
      <c r="W2491" s="22"/>
      <c r="X2491" s="208" t="s">
        <v>93</v>
      </c>
      <c r="Y2491" s="209"/>
      <c r="Z2491" s="210" t="s">
        <v>94</v>
      </c>
      <c r="AA2491" s="211"/>
      <c r="AB2491" s="22"/>
      <c r="AC2491" s="216" t="s">
        <v>3</v>
      </c>
      <c r="AD2491" s="217"/>
      <c r="AE2491" s="218" t="s">
        <v>2</v>
      </c>
      <c r="AF2491" s="219"/>
      <c r="AG2491" s="22"/>
      <c r="AH2491" s="208" t="s">
        <v>95</v>
      </c>
      <c r="AI2491" s="209"/>
      <c r="AJ2491" s="210" t="s">
        <v>96</v>
      </c>
      <c r="AK2491" s="211"/>
      <c r="AL2491" s="22"/>
      <c r="AM2491" s="216" t="s">
        <v>97</v>
      </c>
      <c r="AN2491" s="217"/>
      <c r="AO2491" s="218" t="s">
        <v>98</v>
      </c>
      <c r="AP2491" s="219"/>
      <c r="AR2491" s="208" t="s">
        <v>99</v>
      </c>
      <c r="AS2491" s="209"/>
      <c r="AT2491" s="210" t="s">
        <v>100</v>
      </c>
      <c r="AU2491" s="211"/>
      <c r="AW2491" s="48" t="s">
        <v>10</v>
      </c>
      <c r="AY2491" s="139" t="s">
        <v>47</v>
      </c>
      <c r="AZ2491" s="13"/>
      <c r="BA2491" s="36"/>
      <c r="BB2491" s="36"/>
      <c r="BC2491" s="36"/>
      <c r="BD2491" s="36"/>
    </row>
    <row r="2492" spans="2:56" ht="18.600000000000001" customHeight="1" thickTop="1" thickBot="1">
      <c r="D2492" s="1">
        <v>0</v>
      </c>
      <c r="E2492" s="8">
        <f t="shared" ref="E2492" si="14456">$E$9*$B2489</f>
        <v>4.0349751999999945</v>
      </c>
      <c r="F2492" s="2">
        <v>1</v>
      </c>
      <c r="G2492" s="8">
        <v>0</v>
      </c>
      <c r="I2492" s="1">
        <v>0</v>
      </c>
      <c r="J2492" s="9">
        <v>0</v>
      </c>
      <c r="K2492" s="2">
        <v>1</v>
      </c>
      <c r="L2492" s="8">
        <v>0</v>
      </c>
      <c r="N2492" s="1">
        <f t="shared" ref="N2492" si="14457">D2492*I2489+F2492*I2492-E2492*J2489-G2492*J2492</f>
        <v>0</v>
      </c>
      <c r="O2492" s="9">
        <f t="shared" ref="O2492" si="14458">(D2492*J2489+E2492*I2489+F2492*J2492+G2492*I2492)</f>
        <v>4.0349751999999945</v>
      </c>
      <c r="P2492" s="2">
        <f t="shared" ref="P2492" si="14459">D2492*K2489+F2492*K2492-E2492*L2489-G2492*L2492</f>
        <v>2.9870264051303694</v>
      </c>
      <c r="Q2492" s="8">
        <f t="shared" ref="Q2492" si="14460">(D2492*L2489+E2492*K2489+F2492*L2492+G2492*K2492)</f>
        <v>0</v>
      </c>
      <c r="S2492" s="1">
        <v>0</v>
      </c>
      <c r="T2492" s="8">
        <f t="shared" ref="T2492" si="14461">$T$9*$B2489</f>
        <v>8.6101447999999881</v>
      </c>
      <c r="U2492" s="2">
        <v>1</v>
      </c>
      <c r="V2492" s="8">
        <v>0</v>
      </c>
      <c r="X2492" s="1">
        <f t="shared" ref="X2492" si="14462">N2492*S2489+P2492*S2492-O2492*T2489-Q2492*T2492</f>
        <v>0</v>
      </c>
      <c r="Y2492" s="9">
        <f t="shared" ref="Y2492" si="14463">(N2492*T2489+O2492*S2489+P2492*T2492+Q2492*S2492)</f>
        <v>29.753705069595902</v>
      </c>
      <c r="Z2492" s="2">
        <f t="shared" ref="Z2492" si="14464">N2492*U2489+P2492*U2492-O2492*V2489-Q2492*V2492</f>
        <v>2.9870264051303694</v>
      </c>
      <c r="AA2492" s="8">
        <f t="shared" ref="AA2492" si="14465">(N2492*V2489+O2492*U2489+P2492*V2492+Q2492*U2492)</f>
        <v>0</v>
      </c>
      <c r="AB2492" s="22"/>
      <c r="AC2492" s="1">
        <v>0</v>
      </c>
      <c r="AD2492" s="9">
        <v>0</v>
      </c>
      <c r="AE2492" s="2">
        <v>1</v>
      </c>
      <c r="AF2492" s="8">
        <v>0</v>
      </c>
      <c r="AH2492" s="1">
        <f t="shared" ref="AH2492" si="14466">X2492*AC2489+Z2492*AC2492-Y2492*AD2489-AA2492*AD2492</f>
        <v>0</v>
      </c>
      <c r="AI2492" s="9">
        <f t="shared" ref="AI2492" si="14467">(X2492*AD2489+Y2492*AC2489+Z2492*AD2492+AA2492*AC2492)</f>
        <v>29.753705069595902</v>
      </c>
      <c r="AJ2492" s="2">
        <f t="shared" ref="AJ2492" si="14468">X2492*AE2489+Z2492*AE2492-Y2492*AF2489-AA2492*AF2492</f>
        <v>-168.7547154745088</v>
      </c>
      <c r="AK2492" s="8">
        <f t="shared" ref="AK2492" si="14469">(X2492*AF2489+Y2492*AE2489+Z2492*AF2492+AA2492*AE2492)</f>
        <v>0</v>
      </c>
      <c r="AM2492" s="20">
        <f t="shared" ref="AM2492" si="14470">1/$AN$9</f>
        <v>1</v>
      </c>
      <c r="AN2492" s="27">
        <v>0</v>
      </c>
      <c r="AO2492" s="21">
        <v>1</v>
      </c>
      <c r="AP2492" s="26">
        <v>0</v>
      </c>
      <c r="AR2492" s="1">
        <f t="shared" ref="AR2492" si="14471">AH2492*AM2489+AJ2492*AM2492-AI2492*AN2489-AK2492*AN2492</f>
        <v>-168.7547154745088</v>
      </c>
      <c r="AS2492" s="9">
        <f t="shared" ref="AS2492" si="14472">(AH2492*AN2489+AI2492*AM2489+AJ2492*AN2492+AK2492*AM2492)</f>
        <v>29.753705069595902</v>
      </c>
      <c r="AT2492" s="2">
        <f t="shared" ref="AT2492" si="14473">AH2492*AO2489+AJ2492*AO2492-AI2492*AP2489-AK2492*AP2492</f>
        <v>-168.7547154745088</v>
      </c>
      <c r="AU2492" s="8">
        <f t="shared" ref="AU2492" si="14474">(AH2492*AP2489+AI2492*AO2489+AJ2492*AP2492+AK2492*AO2492)</f>
        <v>0</v>
      </c>
      <c r="AW2492" s="49">
        <f t="shared" ref="AW2492" si="14475">(180/PI())*ATAN(-1*(AS2489/AR2489))</f>
        <v>-80.011826144927952</v>
      </c>
      <c r="AY2492" s="140">
        <f t="shared" ref="AY2492" si="14476">20*LOG(((1-(10^(AW2489/20)^2)*(1-((1-AY2489)/(1+AY2489))^2))^0.5))</f>
        <v>-2.9242813033726362E-4</v>
      </c>
      <c r="AZ2492" s="13"/>
      <c r="BA2492" s="36"/>
      <c r="BB2492" s="36"/>
      <c r="BC2492" s="36"/>
      <c r="BD2492" s="36"/>
    </row>
    <row r="2493" spans="2:56" ht="18.600000000000001" customHeight="1">
      <c r="AY2493" s="37"/>
    </row>
    <row r="2494" spans="2:56" ht="18.600000000000001" customHeight="1" thickBot="1">
      <c r="D2494" s="22" t="s">
        <v>60</v>
      </c>
      <c r="E2494" s="22"/>
      <c r="F2494" s="22"/>
      <c r="G2494" s="22"/>
      <c r="H2494" s="22"/>
      <c r="I2494" s="22" t="s">
        <v>61</v>
      </c>
      <c r="J2494" s="22"/>
      <c r="K2494" s="22"/>
      <c r="L2494" s="22"/>
      <c r="M2494" s="23"/>
      <c r="N2494" s="23"/>
      <c r="O2494" s="28" t="s">
        <v>62</v>
      </c>
      <c r="P2494" s="23"/>
      <c r="Q2494" s="23"/>
      <c r="R2494" s="23"/>
      <c r="S2494" s="22"/>
      <c r="T2494" s="22" t="s">
        <v>63</v>
      </c>
      <c r="U2494" s="23"/>
      <c r="V2494" s="23"/>
      <c r="W2494" s="23"/>
      <c r="X2494" s="23"/>
      <c r="Y2494" s="28" t="s">
        <v>64</v>
      </c>
      <c r="Z2494" s="23"/>
      <c r="AA2494" s="23"/>
      <c r="AB2494" s="23"/>
      <c r="AC2494" s="28" t="s">
        <v>65</v>
      </c>
      <c r="AD2494" s="22"/>
      <c r="AE2494" s="22"/>
      <c r="AF2494" s="22"/>
      <c r="AG2494" s="22"/>
      <c r="AH2494" s="23"/>
      <c r="AI2494" s="28" t="s">
        <v>66</v>
      </c>
      <c r="AJ2494" s="23"/>
      <c r="AK2494" s="23"/>
      <c r="AL2494" s="22"/>
      <c r="AM2494" s="28" t="s">
        <v>67</v>
      </c>
      <c r="AN2494" s="22"/>
      <c r="AO2494" s="23"/>
      <c r="AP2494" s="23"/>
      <c r="AQ2494" s="23"/>
      <c r="AR2494" s="23"/>
      <c r="AS2494" s="28" t="s">
        <v>68</v>
      </c>
      <c r="AT2494" s="23"/>
      <c r="AU2494" s="23"/>
    </row>
    <row r="2495" spans="2:56" ht="18.600000000000001" customHeight="1" thickBot="1">
      <c r="B2495" s="11"/>
      <c r="D2495" s="212" t="s">
        <v>69</v>
      </c>
      <c r="E2495" s="213"/>
      <c r="F2495" s="214" t="s">
        <v>70</v>
      </c>
      <c r="G2495" s="215"/>
      <c r="H2495" s="207"/>
      <c r="I2495" s="212" t="s">
        <v>71</v>
      </c>
      <c r="J2495" s="213"/>
      <c r="K2495" s="214" t="s">
        <v>72</v>
      </c>
      <c r="L2495" s="215"/>
      <c r="M2495" s="23"/>
      <c r="N2495" s="208" t="s">
        <v>73</v>
      </c>
      <c r="O2495" s="209"/>
      <c r="P2495" s="210" t="s">
        <v>74</v>
      </c>
      <c r="Q2495" s="211"/>
      <c r="R2495" s="23"/>
      <c r="S2495" s="212" t="s">
        <v>75</v>
      </c>
      <c r="T2495" s="213"/>
      <c r="U2495" s="214" t="s">
        <v>76</v>
      </c>
      <c r="V2495" s="215"/>
      <c r="W2495" s="22"/>
      <c r="X2495" s="208" t="s">
        <v>77</v>
      </c>
      <c r="Y2495" s="209"/>
      <c r="Z2495" s="210" t="s">
        <v>78</v>
      </c>
      <c r="AA2495" s="211"/>
      <c r="AB2495" s="22"/>
      <c r="AC2495" s="212" t="s">
        <v>79</v>
      </c>
      <c r="AD2495" s="213"/>
      <c r="AE2495" s="214" t="s">
        <v>80</v>
      </c>
      <c r="AF2495" s="215"/>
      <c r="AG2495" s="22"/>
      <c r="AH2495" s="208" t="s">
        <v>81</v>
      </c>
      <c r="AI2495" s="209"/>
      <c r="AJ2495" s="210" t="s">
        <v>82</v>
      </c>
      <c r="AK2495" s="211"/>
      <c r="AL2495" s="22"/>
      <c r="AM2495" s="212" t="s">
        <v>83</v>
      </c>
      <c r="AN2495" s="213"/>
      <c r="AO2495" s="214" t="s">
        <v>84</v>
      </c>
      <c r="AP2495" s="215"/>
      <c r="AQ2495" s="23"/>
      <c r="AR2495" s="208" t="s">
        <v>85</v>
      </c>
      <c r="AS2495" s="209"/>
      <c r="AT2495" s="210" t="s">
        <v>86</v>
      </c>
      <c r="AU2495" s="211"/>
      <c r="AW2495" s="29" t="s">
        <v>4</v>
      </c>
      <c r="AY2495" s="136" t="s">
        <v>46</v>
      </c>
      <c r="AZ2495" s="13"/>
      <c r="BA2495" s="36"/>
      <c r="BB2495" s="36"/>
      <c r="BC2495" s="36"/>
      <c r="BD2495" s="36"/>
    </row>
    <row r="2496" spans="2:56" ht="18.600000000000001" customHeight="1" thickTop="1" thickBot="1">
      <c r="B2496" s="40">
        <v>7.1399999999999899</v>
      </c>
      <c r="D2496" s="1">
        <v>1</v>
      </c>
      <c r="E2496" s="7">
        <v>0</v>
      </c>
      <c r="F2496" s="2">
        <v>0</v>
      </c>
      <c r="G2496" s="8">
        <v>0</v>
      </c>
      <c r="I2496" s="1">
        <v>1</v>
      </c>
      <c r="J2496" s="9">
        <v>0</v>
      </c>
      <c r="K2496" s="2">
        <v>0</v>
      </c>
      <c r="L2496" s="9">
        <f t="shared" ref="L2496" si="14477">IF(0=(1-$J$9*$K$9*$B2496^2),10^14,$B2496*$K$9/(1-$J$9*$K$9*$B2496^2))</f>
        <v>-0.4908745357531526</v>
      </c>
      <c r="N2496" s="1">
        <f t="shared" ref="N2496" si="14478">D2496*I2496+F2496*I2499-E2496*J2496-G2496*J2499</f>
        <v>1</v>
      </c>
      <c r="O2496" s="9">
        <f t="shared" ref="O2496" si="14479">(D2496*J2496+E2496*I2496+F2496*J2499+G2496*I2499)</f>
        <v>0</v>
      </c>
      <c r="P2496" s="2">
        <f t="shared" ref="P2496" si="14480">D2496*K2496+F2496*K2499-E2496*L2496-G2496*L2499</f>
        <v>0</v>
      </c>
      <c r="Q2496" s="8">
        <f t="shared" ref="Q2496" si="14481">(D2496*L2496+E2496*K2496+F2496*L2499+G2496*K2499)</f>
        <v>-0.4908745357531526</v>
      </c>
      <c r="S2496" s="1">
        <v>1</v>
      </c>
      <c r="T2496" s="7">
        <v>0</v>
      </c>
      <c r="U2496" s="2">
        <v>0</v>
      </c>
      <c r="V2496" s="8">
        <v>0</v>
      </c>
      <c r="X2496" s="1">
        <f t="shared" ref="X2496" si="14482">N2496*S2496+P2496*S2499-O2496*T2496-Q2496*T2499</f>
        <v>5.2383730248142335</v>
      </c>
      <c r="Y2496" s="9">
        <f t="shared" ref="Y2496" si="14483">(N2496*T2496+O2496*S2496+P2496*T2499+Q2496*S2499)</f>
        <v>0</v>
      </c>
      <c r="Z2496" s="2">
        <f t="shared" ref="Z2496" si="14484">N2496*U2496+P2496*U2499-O2496*V2496-Q2496*V2499</f>
        <v>0</v>
      </c>
      <c r="AA2496" s="8">
        <f t="shared" ref="AA2496" si="14485">(N2496*V2496+O2496*U2496+P2496*V2499+Q2496*U2499)</f>
        <v>-0.4908745357531526</v>
      </c>
      <c r="AB2496" s="22"/>
      <c r="AC2496" s="1">
        <v>1</v>
      </c>
      <c r="AD2496" s="9">
        <v>0</v>
      </c>
      <c r="AE2496" s="2">
        <v>0</v>
      </c>
      <c r="AF2496" s="9">
        <f t="shared" ref="AF2496" si="14486">$B2496*$AE$9</f>
        <v>5.7883265999999916</v>
      </c>
      <c r="AH2496" s="1">
        <f t="shared" ref="AH2496" si="14487">X2496*AC2496+Z2496*AC2499-Y2496*AD2496-AA2496*AD2499</f>
        <v>5.2383730248142335</v>
      </c>
      <c r="AI2496" s="9">
        <f t="shared" ref="AI2496" si="14488">(X2496*AD2496+Y2496*AC2496+Z2496*AD2499+AA2496*AC2499)</f>
        <v>0</v>
      </c>
      <c r="AJ2496" s="2">
        <f t="shared" ref="AJ2496" si="14489">X2496*AE2496+Z2496*AE2499-Y2496*AF2496-AA2496*AF2499</f>
        <v>0</v>
      </c>
      <c r="AK2496" s="8">
        <f t="shared" ref="AK2496" si="14490">(X2496*AF2496+Y2496*AE2496+Z2496*AF2499+AA2496*AE2499)</f>
        <v>29.830539384501488</v>
      </c>
      <c r="AM2496" s="18">
        <v>1</v>
      </c>
      <c r="AN2496" s="25">
        <v>0</v>
      </c>
      <c r="AO2496" s="14">
        <v>0</v>
      </c>
      <c r="AP2496" s="24">
        <v>0</v>
      </c>
      <c r="AR2496" s="1">
        <f t="shared" ref="AR2496" si="14491">AH2496*AM2496+AJ2496*AM2499-AI2496*AN2496-AK2496*AN2499</f>
        <v>5.2383730248142335</v>
      </c>
      <c r="AS2496" s="9">
        <f t="shared" ref="AS2496" si="14492">(AH2496*AN2496+AI2496*AM2496+AJ2496*AN2499+AK2496*AM2499)</f>
        <v>29.830539384501488</v>
      </c>
      <c r="AT2496" s="2">
        <f t="shared" ref="AT2496" si="14493">AH2496*AO2496+AJ2496*AO2499-AI2496*AP2496-AK2496*AP2499</f>
        <v>0</v>
      </c>
      <c r="AU2496" s="8">
        <f t="shared" ref="AU2496" si="14494">(AH2496*AP2496+AI2496*AO2496+AJ2496*AP2499+AK2496*AO2499)</f>
        <v>29.830539384501488</v>
      </c>
      <c r="AW2496" s="30">
        <f t="shared" ref="AW2496" si="14495">20*LOG(((1+$AN$9)/$AN$9)/((AR2496+AR2499)^2+(AS2496+AS2499)^2)^0.5)</f>
        <v>-38.836771603546374</v>
      </c>
      <c r="AY2496" s="137">
        <f t="shared" ref="AY2496" si="14496">((AR2496^2+AS2496^2)^0.5)/((AR2499^2+AS2499^2)^0.5)</f>
        <v>0.17579678130819162</v>
      </c>
      <c r="AZ2496" s="13"/>
      <c r="BA2496" s="36"/>
      <c r="BB2496" s="36"/>
      <c r="BC2496" s="36"/>
      <c r="BD2496" s="36"/>
    </row>
    <row r="2497" spans="2:56" ht="18.600000000000001" customHeight="1" thickBot="1">
      <c r="D2497" s="3"/>
      <c r="G2497" s="4"/>
      <c r="I2497" s="3"/>
      <c r="L2497" s="4"/>
      <c r="N2497" s="3"/>
      <c r="Q2497" s="4"/>
      <c r="S2497" s="3"/>
      <c r="V2497" s="4"/>
      <c r="X2497" s="3"/>
      <c r="AA2497" s="4"/>
      <c r="AC2497" s="3"/>
      <c r="AF2497" s="4"/>
      <c r="AH2497" s="3"/>
      <c r="AK2497" s="4"/>
      <c r="AM2497" s="18"/>
      <c r="AN2497" s="14"/>
      <c r="AO2497" s="14"/>
      <c r="AP2497" s="19"/>
      <c r="AR2497" s="3"/>
      <c r="AU2497" s="4"/>
      <c r="AY2497" s="138"/>
      <c r="AZ2497" s="13"/>
      <c r="BA2497" s="36"/>
      <c r="BB2497" s="36"/>
      <c r="BC2497" s="36"/>
      <c r="BD2497" s="36"/>
    </row>
    <row r="2498" spans="2:56" ht="18.600000000000001" customHeight="1" thickBot="1">
      <c r="D2498" s="216" t="s">
        <v>87</v>
      </c>
      <c r="E2498" s="217"/>
      <c r="F2498" s="218" t="s">
        <v>88</v>
      </c>
      <c r="G2498" s="219"/>
      <c r="H2498" s="207"/>
      <c r="I2498" s="216" t="s">
        <v>89</v>
      </c>
      <c r="J2498" s="217"/>
      <c r="K2498" s="218" t="s">
        <v>90</v>
      </c>
      <c r="L2498" s="219"/>
      <c r="N2498" s="208" t="s">
        <v>7</v>
      </c>
      <c r="O2498" s="209"/>
      <c r="P2498" s="210" t="s">
        <v>8</v>
      </c>
      <c r="Q2498" s="211"/>
      <c r="S2498" s="216" t="s">
        <v>91</v>
      </c>
      <c r="T2498" s="217"/>
      <c r="U2498" s="218" t="s">
        <v>92</v>
      </c>
      <c r="V2498" s="219"/>
      <c r="W2498" s="22"/>
      <c r="X2498" s="208" t="s">
        <v>93</v>
      </c>
      <c r="Y2498" s="209"/>
      <c r="Z2498" s="210" t="s">
        <v>94</v>
      </c>
      <c r="AA2498" s="211"/>
      <c r="AB2498" s="22"/>
      <c r="AC2498" s="216" t="s">
        <v>3</v>
      </c>
      <c r="AD2498" s="217"/>
      <c r="AE2498" s="218" t="s">
        <v>2</v>
      </c>
      <c r="AF2498" s="219"/>
      <c r="AG2498" s="22"/>
      <c r="AH2498" s="208" t="s">
        <v>95</v>
      </c>
      <c r="AI2498" s="209"/>
      <c r="AJ2498" s="210" t="s">
        <v>96</v>
      </c>
      <c r="AK2498" s="211"/>
      <c r="AL2498" s="22"/>
      <c r="AM2498" s="216" t="s">
        <v>97</v>
      </c>
      <c r="AN2498" s="217"/>
      <c r="AO2498" s="218" t="s">
        <v>98</v>
      </c>
      <c r="AP2498" s="219"/>
      <c r="AR2498" s="208" t="s">
        <v>99</v>
      </c>
      <c r="AS2498" s="209"/>
      <c r="AT2498" s="210" t="s">
        <v>100</v>
      </c>
      <c r="AU2498" s="211"/>
      <c r="AW2498" s="48" t="s">
        <v>10</v>
      </c>
      <c r="AY2498" s="139" t="s">
        <v>47</v>
      </c>
      <c r="AZ2498" s="13"/>
      <c r="BA2498" s="36"/>
      <c r="BB2498" s="36"/>
      <c r="BC2498" s="36"/>
      <c r="BD2498" s="36"/>
    </row>
    <row r="2499" spans="2:56" ht="18.600000000000001" customHeight="1" thickTop="1" thickBot="1">
      <c r="D2499" s="1">
        <v>0</v>
      </c>
      <c r="E2499" s="8">
        <f t="shared" ref="E2499" si="14497">$E$9*$B2496</f>
        <v>4.0463093999999948</v>
      </c>
      <c r="F2499" s="2">
        <v>1</v>
      </c>
      <c r="G2499" s="8">
        <v>0</v>
      </c>
      <c r="I2499" s="1">
        <v>0</v>
      </c>
      <c r="J2499" s="9">
        <v>0</v>
      </c>
      <c r="K2499" s="2">
        <v>1</v>
      </c>
      <c r="L2499" s="8">
        <v>0</v>
      </c>
      <c r="N2499" s="1">
        <f t="shared" ref="N2499" si="14498">D2499*I2496+F2499*I2499-E2499*J2496-G2499*J2499</f>
        <v>0</v>
      </c>
      <c r="O2499" s="9">
        <f t="shared" ref="O2499" si="14499">(D2499*J2496+E2499*I2496+F2499*J2499+G2499*I2499)</f>
        <v>4.0463093999999948</v>
      </c>
      <c r="P2499" s="2">
        <f t="shared" ref="P2499" si="14500">D2499*K2496+F2499*K2499-E2499*L2496-G2499*L2499</f>
        <v>2.9862302482386149</v>
      </c>
      <c r="Q2499" s="8">
        <f t="shared" ref="Q2499" si="14501">(D2499*L2496+E2499*K2496+F2499*L2499+G2499*K2499)</f>
        <v>0</v>
      </c>
      <c r="S2499" s="1">
        <v>0</v>
      </c>
      <c r="T2499" s="8">
        <f t="shared" ref="T2499" si="14502">$T$9*$B2496</f>
        <v>8.6343305999999878</v>
      </c>
      <c r="U2499" s="2">
        <v>1</v>
      </c>
      <c r="V2499" s="8">
        <v>0</v>
      </c>
      <c r="X2499" s="1">
        <f t="shared" ref="X2499" si="14503">N2499*S2496+P2499*S2499-O2499*T2496-Q2499*T2499</f>
        <v>0</v>
      </c>
      <c r="Y2499" s="9">
        <f t="shared" ref="Y2499" si="14504">(N2499*T2496+O2499*S2496+P2499*T2499+Q2499*S2499)</f>
        <v>29.830408611012228</v>
      </c>
      <c r="Z2499" s="2">
        <f t="shared" ref="Z2499" si="14505">N2499*U2496+P2499*U2499-O2499*V2496-Q2499*V2499</f>
        <v>2.9862302482386149</v>
      </c>
      <c r="AA2499" s="8">
        <f t="shared" ref="AA2499" si="14506">(N2499*V2496+O2499*U2496+P2499*V2499+Q2499*U2499)</f>
        <v>0</v>
      </c>
      <c r="AB2499" s="22"/>
      <c r="AC2499" s="1">
        <v>0</v>
      </c>
      <c r="AD2499" s="9">
        <v>0</v>
      </c>
      <c r="AE2499" s="2">
        <v>1</v>
      </c>
      <c r="AF2499" s="8">
        <v>0</v>
      </c>
      <c r="AH2499" s="1">
        <f t="shared" ref="AH2499" si="14507">X2499*AC2496+Z2499*AC2499-Y2499*AD2496-AA2499*AD2499</f>
        <v>0</v>
      </c>
      <c r="AI2499" s="9">
        <f t="shared" ref="AI2499" si="14508">(X2499*AD2496+Y2499*AC2496+Z2499*AD2499+AA2499*AC2499)</f>
        <v>29.830408611012228</v>
      </c>
      <c r="AJ2499" s="2">
        <f t="shared" ref="AJ2499" si="14509">X2499*AE2496+Z2499*AE2499-Y2499*AF2496-AA2499*AF2499</f>
        <v>-169.68191740375227</v>
      </c>
      <c r="AK2499" s="8">
        <f t="shared" ref="AK2499" si="14510">(X2499*AF2496+Y2499*AE2496+Z2499*AF2499+AA2499*AE2499)</f>
        <v>0</v>
      </c>
      <c r="AM2499" s="20">
        <f t="shared" ref="AM2499" si="14511">1/$AN$9</f>
        <v>1</v>
      </c>
      <c r="AN2499" s="27">
        <v>0</v>
      </c>
      <c r="AO2499" s="21">
        <v>1</v>
      </c>
      <c r="AP2499" s="26">
        <v>0</v>
      </c>
      <c r="AR2499" s="1">
        <f t="shared" ref="AR2499" si="14512">AH2499*AM2496+AJ2499*AM2499-AI2499*AN2496-AK2499*AN2499</f>
        <v>-169.68191740375227</v>
      </c>
      <c r="AS2499" s="9">
        <f t="shared" ref="AS2499" si="14513">(AH2499*AN2496+AI2499*AM2496+AJ2499*AN2499+AK2499*AM2499)</f>
        <v>29.830408611012228</v>
      </c>
      <c r="AT2499" s="2">
        <f t="shared" ref="AT2499" si="14514">AH2499*AO2496+AJ2499*AO2499-AI2499*AP2496-AK2499*AP2499</f>
        <v>-169.68191740375227</v>
      </c>
      <c r="AU2499" s="8">
        <f t="shared" ref="AU2499" si="14515">(AH2499*AP2496+AI2499*AO2496+AJ2499*AP2499+AK2499*AO2499)</f>
        <v>0</v>
      </c>
      <c r="AW2499" s="49">
        <f t="shared" ref="AW2499" si="14516">(180/PI())*ATAN(-1*(AS2496/AR2496))</f>
        <v>-80.040159154607565</v>
      </c>
      <c r="AY2499" s="140">
        <f t="shared" ref="AY2499" si="14517">20*LOG(((1-(10^(AW2496/20)^2)*(1-((1-AY2496)/(1+AY2496))^2))^0.5))</f>
        <v>-2.8875397080493161E-4</v>
      </c>
      <c r="AZ2499" s="13"/>
      <c r="BA2499" s="36"/>
      <c r="BB2499" s="36"/>
      <c r="BC2499" s="36"/>
      <c r="BD2499" s="36"/>
    </row>
    <row r="2500" spans="2:56" ht="18.600000000000001" customHeight="1">
      <c r="AY2500" s="37"/>
    </row>
    <row r="2501" spans="2:56" ht="18.600000000000001" customHeight="1" thickBot="1">
      <c r="D2501" s="22" t="s">
        <v>60</v>
      </c>
      <c r="E2501" s="22"/>
      <c r="F2501" s="22"/>
      <c r="G2501" s="22"/>
      <c r="H2501" s="22"/>
      <c r="I2501" s="22" t="s">
        <v>61</v>
      </c>
      <c r="J2501" s="22"/>
      <c r="K2501" s="22"/>
      <c r="L2501" s="22"/>
      <c r="M2501" s="23"/>
      <c r="N2501" s="23"/>
      <c r="O2501" s="28" t="s">
        <v>62</v>
      </c>
      <c r="P2501" s="23"/>
      <c r="Q2501" s="23"/>
      <c r="R2501" s="23"/>
      <c r="S2501" s="22"/>
      <c r="T2501" s="22" t="s">
        <v>63</v>
      </c>
      <c r="U2501" s="23"/>
      <c r="V2501" s="23"/>
      <c r="W2501" s="23"/>
      <c r="X2501" s="23"/>
      <c r="Y2501" s="28" t="s">
        <v>64</v>
      </c>
      <c r="Z2501" s="23"/>
      <c r="AA2501" s="23"/>
      <c r="AB2501" s="23"/>
      <c r="AC2501" s="28" t="s">
        <v>65</v>
      </c>
      <c r="AD2501" s="22"/>
      <c r="AE2501" s="22"/>
      <c r="AF2501" s="22"/>
      <c r="AG2501" s="22"/>
      <c r="AH2501" s="23"/>
      <c r="AI2501" s="28" t="s">
        <v>66</v>
      </c>
      <c r="AJ2501" s="23"/>
      <c r="AK2501" s="23"/>
      <c r="AL2501" s="22"/>
      <c r="AM2501" s="28" t="s">
        <v>67</v>
      </c>
      <c r="AN2501" s="22"/>
      <c r="AO2501" s="23"/>
      <c r="AP2501" s="23"/>
      <c r="AQ2501" s="23"/>
      <c r="AR2501" s="23"/>
      <c r="AS2501" s="28" t="s">
        <v>68</v>
      </c>
      <c r="AT2501" s="23"/>
      <c r="AU2501" s="23"/>
    </row>
    <row r="2502" spans="2:56" ht="18.600000000000001" customHeight="1" thickBot="1">
      <c r="B2502" s="11"/>
      <c r="D2502" s="212" t="s">
        <v>69</v>
      </c>
      <c r="E2502" s="213"/>
      <c r="F2502" s="214" t="s">
        <v>70</v>
      </c>
      <c r="G2502" s="215"/>
      <c r="H2502" s="207"/>
      <c r="I2502" s="212" t="s">
        <v>71</v>
      </c>
      <c r="J2502" s="213"/>
      <c r="K2502" s="214" t="s">
        <v>72</v>
      </c>
      <c r="L2502" s="215"/>
      <c r="M2502" s="23"/>
      <c r="N2502" s="208" t="s">
        <v>73</v>
      </c>
      <c r="O2502" s="209"/>
      <c r="P2502" s="210" t="s">
        <v>74</v>
      </c>
      <c r="Q2502" s="211"/>
      <c r="R2502" s="23"/>
      <c r="S2502" s="212" t="s">
        <v>75</v>
      </c>
      <c r="T2502" s="213"/>
      <c r="U2502" s="214" t="s">
        <v>76</v>
      </c>
      <c r="V2502" s="215"/>
      <c r="W2502" s="22"/>
      <c r="X2502" s="208" t="s">
        <v>77</v>
      </c>
      <c r="Y2502" s="209"/>
      <c r="Z2502" s="210" t="s">
        <v>78</v>
      </c>
      <c r="AA2502" s="211"/>
      <c r="AB2502" s="22"/>
      <c r="AC2502" s="212" t="s">
        <v>79</v>
      </c>
      <c r="AD2502" s="213"/>
      <c r="AE2502" s="214" t="s">
        <v>80</v>
      </c>
      <c r="AF2502" s="215"/>
      <c r="AG2502" s="22"/>
      <c r="AH2502" s="208" t="s">
        <v>81</v>
      </c>
      <c r="AI2502" s="209"/>
      <c r="AJ2502" s="210" t="s">
        <v>82</v>
      </c>
      <c r="AK2502" s="211"/>
      <c r="AL2502" s="22"/>
      <c r="AM2502" s="212" t="s">
        <v>83</v>
      </c>
      <c r="AN2502" s="213"/>
      <c r="AO2502" s="214" t="s">
        <v>84</v>
      </c>
      <c r="AP2502" s="215"/>
      <c r="AQ2502" s="23"/>
      <c r="AR2502" s="208" t="s">
        <v>85</v>
      </c>
      <c r="AS2502" s="209"/>
      <c r="AT2502" s="210" t="s">
        <v>86</v>
      </c>
      <c r="AU2502" s="211"/>
      <c r="AW2502" s="29" t="s">
        <v>4</v>
      </c>
      <c r="AY2502" s="136" t="s">
        <v>46</v>
      </c>
      <c r="AZ2502" s="13"/>
      <c r="BA2502" s="36"/>
      <c r="BB2502" s="36"/>
      <c r="BC2502" s="36"/>
      <c r="BD2502" s="36"/>
    </row>
    <row r="2503" spans="2:56" ht="18.600000000000001" customHeight="1" thickTop="1" thickBot="1">
      <c r="B2503" s="40">
        <v>7.1599999999999904</v>
      </c>
      <c r="D2503" s="1">
        <v>1</v>
      </c>
      <c r="E2503" s="7">
        <v>0</v>
      </c>
      <c r="F2503" s="2">
        <v>0</v>
      </c>
      <c r="G2503" s="8">
        <v>0</v>
      </c>
      <c r="I2503" s="1">
        <v>1</v>
      </c>
      <c r="J2503" s="9">
        <v>0</v>
      </c>
      <c r="K2503" s="2">
        <v>0</v>
      </c>
      <c r="L2503" s="9">
        <f t="shared" ref="L2503" si="14518">IF(0=(1-$J$9*$K$9*$B2503^2),10^14,$B2503*$K$9/(1-$J$9*$K$9*$B2503^2))</f>
        <v>-0.48930896333487572</v>
      </c>
      <c r="N2503" s="1">
        <f t="shared" ref="N2503" si="14519">D2503*I2503+F2503*I2506-E2503*J2503-G2503*J2506</f>
        <v>1</v>
      </c>
      <c r="O2503" s="9">
        <f t="shared" ref="O2503" si="14520">(D2503*J2503+E2503*I2503+F2503*J2506+G2503*I2506)</f>
        <v>0</v>
      </c>
      <c r="P2503" s="2">
        <f t="shared" ref="P2503" si="14521">D2503*K2503+F2503*K2506-E2503*L2503-G2503*L2506</f>
        <v>0</v>
      </c>
      <c r="Q2503" s="8">
        <f t="shared" ref="Q2503" si="14522">(D2503*L2503+E2503*K2503+F2503*L2506+G2503*K2506)</f>
        <v>-0.48930896333487572</v>
      </c>
      <c r="S2503" s="1">
        <v>1</v>
      </c>
      <c r="T2503" s="7">
        <v>0</v>
      </c>
      <c r="U2503" s="2">
        <v>0</v>
      </c>
      <c r="V2503" s="8">
        <v>0</v>
      </c>
      <c r="X2503" s="1">
        <f t="shared" ref="X2503" si="14523">N2503*S2503+P2503*S2506-O2503*T2503-Q2503*T2506</f>
        <v>5.2366896837020143</v>
      </c>
      <c r="Y2503" s="9">
        <f t="shared" ref="Y2503" si="14524">(N2503*T2503+O2503*S2503+P2503*T2506+Q2503*S2506)</f>
        <v>0</v>
      </c>
      <c r="Z2503" s="2">
        <f t="shared" ref="Z2503" si="14525">N2503*U2503+P2503*U2506-O2503*V2503-Q2503*V2506</f>
        <v>0</v>
      </c>
      <c r="AA2503" s="8">
        <f t="shared" ref="AA2503" si="14526">(N2503*V2503+O2503*U2503+P2503*V2506+Q2503*U2506)</f>
        <v>-0.48930896333487572</v>
      </c>
      <c r="AB2503" s="22"/>
      <c r="AC2503" s="1">
        <v>1</v>
      </c>
      <c r="AD2503" s="9">
        <v>0</v>
      </c>
      <c r="AE2503" s="2">
        <v>0</v>
      </c>
      <c r="AF2503" s="9">
        <f t="shared" ref="AF2503" si="14527">$B2503*$AE$9</f>
        <v>5.8045403999999925</v>
      </c>
      <c r="AH2503" s="1">
        <f t="shared" ref="AH2503" si="14528">X2503*AC2503+Z2503*AC2506-Y2503*AD2503-AA2503*AD2506</f>
        <v>5.2366896837020143</v>
      </c>
      <c r="AI2503" s="9">
        <f t="shared" ref="AI2503" si="14529">(X2503*AD2503+Y2503*AC2503+Z2503*AD2506+AA2503*AC2506)</f>
        <v>0</v>
      </c>
      <c r="AJ2503" s="2">
        <f t="shared" ref="AJ2503" si="14530">X2503*AE2503+Z2503*AE2506-Y2503*AF2503-AA2503*AF2506</f>
        <v>0</v>
      </c>
      <c r="AK2503" s="8">
        <f t="shared" ref="AK2503" si="14531">(X2503*AF2503+Y2503*AE2503+Z2503*AF2506+AA2503*AE2506)</f>
        <v>29.90726786797665</v>
      </c>
      <c r="AM2503" s="18">
        <v>1</v>
      </c>
      <c r="AN2503" s="25">
        <v>0</v>
      </c>
      <c r="AO2503" s="14">
        <v>0</v>
      </c>
      <c r="AP2503" s="24">
        <v>0</v>
      </c>
      <c r="AR2503" s="1">
        <f t="shared" ref="AR2503" si="14532">AH2503*AM2503+AJ2503*AM2506-AI2503*AN2503-AK2503*AN2506</f>
        <v>5.2366896837020143</v>
      </c>
      <c r="AS2503" s="9">
        <f t="shared" ref="AS2503" si="14533">(AH2503*AN2503+AI2503*AM2503+AJ2503*AN2506+AK2503*AM2506)</f>
        <v>29.90726786797665</v>
      </c>
      <c r="AT2503" s="2">
        <f t="shared" ref="AT2503" si="14534">AH2503*AO2503+AJ2503*AO2506-AI2503*AP2503-AK2503*AP2506</f>
        <v>0</v>
      </c>
      <c r="AU2503" s="8">
        <f t="shared" ref="AU2503" si="14535">(AH2503*AP2503+AI2503*AO2503+AJ2503*AP2506+AK2503*AO2506)</f>
        <v>29.90726786797665</v>
      </c>
      <c r="AW2503" s="30">
        <f t="shared" ref="AW2503" si="14536">20*LOG(((1+$AN$9)/$AN$9)/((AR2503+AR2506)^2+(AS2503+AS2506)^2)^0.5)</f>
        <v>-38.882731834530958</v>
      </c>
      <c r="AY2503" s="137">
        <f t="shared" ref="AY2503" si="14537">((AR2503^2+AS2503^2)^0.5)/((AR2506^2+AS2506^2)^0.5)</f>
        <v>0.17528847190124119</v>
      </c>
      <c r="AZ2503" s="13"/>
      <c r="BA2503" s="36"/>
      <c r="BB2503" s="36"/>
      <c r="BC2503" s="36"/>
      <c r="BD2503" s="36"/>
    </row>
    <row r="2504" spans="2:56" ht="18.600000000000001" customHeight="1" thickBot="1">
      <c r="D2504" s="3"/>
      <c r="G2504" s="4"/>
      <c r="I2504" s="3"/>
      <c r="L2504" s="4"/>
      <c r="N2504" s="3"/>
      <c r="Q2504" s="4"/>
      <c r="S2504" s="3"/>
      <c r="V2504" s="4"/>
      <c r="X2504" s="3"/>
      <c r="AA2504" s="4"/>
      <c r="AC2504" s="3"/>
      <c r="AF2504" s="4"/>
      <c r="AH2504" s="3"/>
      <c r="AK2504" s="4"/>
      <c r="AM2504" s="18"/>
      <c r="AN2504" s="14"/>
      <c r="AO2504" s="14"/>
      <c r="AP2504" s="19"/>
      <c r="AR2504" s="3"/>
      <c r="AU2504" s="4"/>
      <c r="AY2504" s="138"/>
      <c r="AZ2504" s="13"/>
      <c r="BA2504" s="36"/>
      <c r="BB2504" s="36"/>
      <c r="BC2504" s="36"/>
      <c r="BD2504" s="36"/>
    </row>
    <row r="2505" spans="2:56" ht="18.600000000000001" customHeight="1" thickBot="1">
      <c r="D2505" s="216" t="s">
        <v>87</v>
      </c>
      <c r="E2505" s="217"/>
      <c r="F2505" s="218" t="s">
        <v>88</v>
      </c>
      <c r="G2505" s="219"/>
      <c r="H2505" s="207"/>
      <c r="I2505" s="216" t="s">
        <v>89</v>
      </c>
      <c r="J2505" s="217"/>
      <c r="K2505" s="218" t="s">
        <v>90</v>
      </c>
      <c r="L2505" s="219"/>
      <c r="N2505" s="208" t="s">
        <v>7</v>
      </c>
      <c r="O2505" s="209"/>
      <c r="P2505" s="210" t="s">
        <v>8</v>
      </c>
      <c r="Q2505" s="211"/>
      <c r="S2505" s="216" t="s">
        <v>91</v>
      </c>
      <c r="T2505" s="217"/>
      <c r="U2505" s="218" t="s">
        <v>92</v>
      </c>
      <c r="V2505" s="219"/>
      <c r="W2505" s="22"/>
      <c r="X2505" s="208" t="s">
        <v>93</v>
      </c>
      <c r="Y2505" s="209"/>
      <c r="Z2505" s="210" t="s">
        <v>94</v>
      </c>
      <c r="AA2505" s="211"/>
      <c r="AB2505" s="22"/>
      <c r="AC2505" s="216" t="s">
        <v>3</v>
      </c>
      <c r="AD2505" s="217"/>
      <c r="AE2505" s="218" t="s">
        <v>2</v>
      </c>
      <c r="AF2505" s="219"/>
      <c r="AG2505" s="22"/>
      <c r="AH2505" s="208" t="s">
        <v>95</v>
      </c>
      <c r="AI2505" s="209"/>
      <c r="AJ2505" s="210" t="s">
        <v>96</v>
      </c>
      <c r="AK2505" s="211"/>
      <c r="AL2505" s="22"/>
      <c r="AM2505" s="216" t="s">
        <v>97</v>
      </c>
      <c r="AN2505" s="217"/>
      <c r="AO2505" s="218" t="s">
        <v>98</v>
      </c>
      <c r="AP2505" s="219"/>
      <c r="AR2505" s="208" t="s">
        <v>99</v>
      </c>
      <c r="AS2505" s="209"/>
      <c r="AT2505" s="210" t="s">
        <v>100</v>
      </c>
      <c r="AU2505" s="211"/>
      <c r="AW2505" s="48" t="s">
        <v>10</v>
      </c>
      <c r="AY2505" s="139" t="s">
        <v>47</v>
      </c>
      <c r="AZ2505" s="13"/>
      <c r="BA2505" s="36"/>
      <c r="BB2505" s="36"/>
      <c r="BC2505" s="36"/>
      <c r="BD2505" s="36"/>
    </row>
    <row r="2506" spans="2:56" ht="18.600000000000001" customHeight="1" thickTop="1" thickBot="1">
      <c r="D2506" s="1">
        <v>0</v>
      </c>
      <c r="E2506" s="8">
        <f t="shared" ref="E2506" si="14538">$E$9*$B2503</f>
        <v>4.0576435999999951</v>
      </c>
      <c r="F2506" s="2">
        <v>1</v>
      </c>
      <c r="G2506" s="8">
        <v>0</v>
      </c>
      <c r="I2506" s="1">
        <v>0</v>
      </c>
      <c r="J2506" s="9">
        <v>0</v>
      </c>
      <c r="K2506" s="2">
        <v>1</v>
      </c>
      <c r="L2506" s="8">
        <v>0</v>
      </c>
      <c r="N2506" s="1">
        <f t="shared" ref="N2506" si="14539">D2506*I2503+F2506*I2506-E2506*J2503-G2506*J2506</f>
        <v>0</v>
      </c>
      <c r="O2506" s="9">
        <f t="shared" ref="O2506" si="14540">(D2506*J2503+E2506*I2503+F2506*J2506+G2506*I2506)</f>
        <v>4.0576435999999951</v>
      </c>
      <c r="P2506" s="2">
        <f t="shared" ref="P2506" si="14541">D2506*K2503+F2506*K2506-E2506*L2503-G2506*L2506</f>
        <v>2.9854413834983911</v>
      </c>
      <c r="Q2506" s="8">
        <f t="shared" ref="Q2506" si="14542">(D2506*L2503+E2506*K2503+F2506*L2506+G2506*K2506)</f>
        <v>0</v>
      </c>
      <c r="S2506" s="1">
        <v>0</v>
      </c>
      <c r="T2506" s="8">
        <f t="shared" ref="T2506" si="14543">$T$9*$B2503</f>
        <v>8.6585163999999875</v>
      </c>
      <c r="U2506" s="2">
        <v>1</v>
      </c>
      <c r="V2506" s="8">
        <v>0</v>
      </c>
      <c r="X2506" s="1">
        <f t="shared" ref="X2506" si="14544">N2506*S2503+P2506*S2506-O2506*T2503-Q2506*T2506</f>
        <v>0</v>
      </c>
      <c r="Y2506" s="9">
        <f t="shared" ref="Y2506" si="14545">(N2506*T2503+O2506*S2503+P2506*T2506+Q2506*S2506)</f>
        <v>29.907136780259467</v>
      </c>
      <c r="Z2506" s="2">
        <f t="shared" ref="Z2506" si="14546">N2506*U2503+P2506*U2506-O2506*V2503-Q2506*V2506</f>
        <v>2.9854413834983911</v>
      </c>
      <c r="AA2506" s="8">
        <f t="shared" ref="AA2506" si="14547">(N2506*V2503+O2506*U2503+P2506*V2506+Q2506*U2506)</f>
        <v>0</v>
      </c>
      <c r="AB2506" s="22"/>
      <c r="AC2506" s="1">
        <v>0</v>
      </c>
      <c r="AD2506" s="9">
        <v>0</v>
      </c>
      <c r="AE2506" s="2">
        <v>1</v>
      </c>
      <c r="AF2506" s="8">
        <v>0</v>
      </c>
      <c r="AH2506" s="1">
        <f t="shared" ref="AH2506" si="14548">X2506*AC2503+Z2506*AC2506-Y2506*AD2503-AA2506*AD2506</f>
        <v>0</v>
      </c>
      <c r="AI2506" s="9">
        <f t="shared" ref="AI2506" si="14549">(X2506*AD2503+Y2506*AC2503+Z2506*AD2506+AA2506*AC2506)</f>
        <v>29.907136780259467</v>
      </c>
      <c r="AJ2506" s="2">
        <f t="shared" ref="AJ2506" si="14550">X2506*AE2503+Z2506*AE2506-Y2506*AF2503-AA2506*AF2506</f>
        <v>-170.61174230584336</v>
      </c>
      <c r="AK2506" s="8">
        <f t="shared" ref="AK2506" si="14551">(X2506*AF2503+Y2506*AE2503+Z2506*AF2506+AA2506*AE2506)</f>
        <v>0</v>
      </c>
      <c r="AM2506" s="20">
        <f t="shared" ref="AM2506" si="14552">1/$AN$9</f>
        <v>1</v>
      </c>
      <c r="AN2506" s="27">
        <v>0</v>
      </c>
      <c r="AO2506" s="21">
        <v>1</v>
      </c>
      <c r="AP2506" s="26">
        <v>0</v>
      </c>
      <c r="AR2506" s="1">
        <f t="shared" ref="AR2506" si="14553">AH2506*AM2503+AJ2506*AM2506-AI2506*AN2503-AK2506*AN2506</f>
        <v>-170.61174230584336</v>
      </c>
      <c r="AS2506" s="9">
        <f t="shared" ref="AS2506" si="14554">(AH2506*AN2503+AI2506*AM2503+AJ2506*AN2506+AK2506*AM2506)</f>
        <v>29.907136780259467</v>
      </c>
      <c r="AT2506" s="2">
        <f t="shared" ref="AT2506" si="14555">AH2506*AO2503+AJ2506*AO2506-AI2506*AP2503-AK2506*AP2506</f>
        <v>-170.61174230584336</v>
      </c>
      <c r="AU2506" s="8">
        <f t="shared" ref="AU2506" si="14556">(AH2506*AP2503+AI2506*AO2503+AJ2506*AP2506+AK2506*AO2506)</f>
        <v>0</v>
      </c>
      <c r="AW2506" s="49">
        <f t="shared" ref="AW2506" si="14557">(180/PI())*ATAN(-1*(AS2503/AR2503))</f>
        <v>-80.068330807127708</v>
      </c>
      <c r="AY2506" s="140">
        <f t="shared" ref="AY2506" si="14558">20*LOG(((1-(10^(AW2503/20)^2)*(1-((1-AY2503)/(1+AY2503))^2))^0.5))</f>
        <v>-2.8513450662498121E-4</v>
      </c>
      <c r="AZ2506" s="13"/>
      <c r="BA2506" s="36"/>
      <c r="BB2506" s="36"/>
      <c r="BC2506" s="36"/>
      <c r="BD2506" s="36"/>
    </row>
    <row r="2507" spans="2:56" ht="18.600000000000001" customHeight="1">
      <c r="AY2507" s="37"/>
    </row>
    <row r="2508" spans="2:56" ht="18.600000000000001" customHeight="1" thickBot="1">
      <c r="D2508" s="22" t="s">
        <v>60</v>
      </c>
      <c r="E2508" s="22"/>
      <c r="F2508" s="22"/>
      <c r="G2508" s="22"/>
      <c r="H2508" s="22"/>
      <c r="I2508" s="22" t="s">
        <v>61</v>
      </c>
      <c r="J2508" s="22"/>
      <c r="K2508" s="22"/>
      <c r="L2508" s="22"/>
      <c r="M2508" s="23"/>
      <c r="N2508" s="23"/>
      <c r="O2508" s="28" t="s">
        <v>62</v>
      </c>
      <c r="P2508" s="23"/>
      <c r="Q2508" s="23"/>
      <c r="R2508" s="23"/>
      <c r="S2508" s="22"/>
      <c r="T2508" s="22" t="s">
        <v>63</v>
      </c>
      <c r="U2508" s="23"/>
      <c r="V2508" s="23"/>
      <c r="W2508" s="23"/>
      <c r="X2508" s="23"/>
      <c r="Y2508" s="28" t="s">
        <v>64</v>
      </c>
      <c r="Z2508" s="23"/>
      <c r="AA2508" s="23"/>
      <c r="AB2508" s="23"/>
      <c r="AC2508" s="28" t="s">
        <v>65</v>
      </c>
      <c r="AD2508" s="22"/>
      <c r="AE2508" s="22"/>
      <c r="AF2508" s="22"/>
      <c r="AG2508" s="22"/>
      <c r="AH2508" s="23"/>
      <c r="AI2508" s="28" t="s">
        <v>66</v>
      </c>
      <c r="AJ2508" s="23"/>
      <c r="AK2508" s="23"/>
      <c r="AL2508" s="22"/>
      <c r="AM2508" s="28" t="s">
        <v>67</v>
      </c>
      <c r="AN2508" s="22"/>
      <c r="AO2508" s="23"/>
      <c r="AP2508" s="23"/>
      <c r="AQ2508" s="23"/>
      <c r="AR2508" s="23"/>
      <c r="AS2508" s="28" t="s">
        <v>68</v>
      </c>
      <c r="AT2508" s="23"/>
      <c r="AU2508" s="23"/>
    </row>
    <row r="2509" spans="2:56" ht="18.600000000000001" customHeight="1" thickBot="1">
      <c r="B2509" s="11"/>
      <c r="D2509" s="212" t="s">
        <v>69</v>
      </c>
      <c r="E2509" s="213"/>
      <c r="F2509" s="214" t="s">
        <v>70</v>
      </c>
      <c r="G2509" s="215"/>
      <c r="H2509" s="207"/>
      <c r="I2509" s="212" t="s">
        <v>71</v>
      </c>
      <c r="J2509" s="213"/>
      <c r="K2509" s="214" t="s">
        <v>72</v>
      </c>
      <c r="L2509" s="215"/>
      <c r="M2509" s="23"/>
      <c r="N2509" s="208" t="s">
        <v>73</v>
      </c>
      <c r="O2509" s="209"/>
      <c r="P2509" s="210" t="s">
        <v>74</v>
      </c>
      <c r="Q2509" s="211"/>
      <c r="R2509" s="23"/>
      <c r="S2509" s="212" t="s">
        <v>75</v>
      </c>
      <c r="T2509" s="213"/>
      <c r="U2509" s="214" t="s">
        <v>76</v>
      </c>
      <c r="V2509" s="215"/>
      <c r="W2509" s="22"/>
      <c r="X2509" s="208" t="s">
        <v>77</v>
      </c>
      <c r="Y2509" s="209"/>
      <c r="Z2509" s="210" t="s">
        <v>78</v>
      </c>
      <c r="AA2509" s="211"/>
      <c r="AB2509" s="22"/>
      <c r="AC2509" s="212" t="s">
        <v>79</v>
      </c>
      <c r="AD2509" s="213"/>
      <c r="AE2509" s="214" t="s">
        <v>80</v>
      </c>
      <c r="AF2509" s="215"/>
      <c r="AG2509" s="22"/>
      <c r="AH2509" s="208" t="s">
        <v>81</v>
      </c>
      <c r="AI2509" s="209"/>
      <c r="AJ2509" s="210" t="s">
        <v>82</v>
      </c>
      <c r="AK2509" s="211"/>
      <c r="AL2509" s="22"/>
      <c r="AM2509" s="212" t="s">
        <v>83</v>
      </c>
      <c r="AN2509" s="213"/>
      <c r="AO2509" s="214" t="s">
        <v>84</v>
      </c>
      <c r="AP2509" s="215"/>
      <c r="AQ2509" s="23"/>
      <c r="AR2509" s="208" t="s">
        <v>85</v>
      </c>
      <c r="AS2509" s="209"/>
      <c r="AT2509" s="210" t="s">
        <v>86</v>
      </c>
      <c r="AU2509" s="211"/>
      <c r="AW2509" s="29" t="s">
        <v>4</v>
      </c>
      <c r="AY2509" s="136" t="s">
        <v>46</v>
      </c>
      <c r="AZ2509" s="13"/>
      <c r="BA2509" s="36"/>
      <c r="BB2509" s="36"/>
      <c r="BC2509" s="36"/>
      <c r="BD2509" s="36"/>
    </row>
    <row r="2510" spans="2:56" ht="18.600000000000001" customHeight="1" thickTop="1" thickBot="1">
      <c r="B2510" s="40">
        <v>7.1799999999999899</v>
      </c>
      <c r="D2510" s="1">
        <v>1</v>
      </c>
      <c r="E2510" s="7">
        <v>0</v>
      </c>
      <c r="F2510" s="2">
        <v>0</v>
      </c>
      <c r="G2510" s="8">
        <v>0</v>
      </c>
      <c r="I2510" s="1">
        <v>1</v>
      </c>
      <c r="J2510" s="9">
        <v>0</v>
      </c>
      <c r="K2510" s="2">
        <v>0</v>
      </c>
      <c r="L2510" s="9">
        <f t="shared" ref="L2510" si="14559">IF(0=(1-$J$9*$K$9*$B2510^2),10^14,$B2510*$K$9/(1-$J$9*$K$9*$B2510^2))</f>
        <v>-0.48775388263690611</v>
      </c>
      <c r="N2510" s="1">
        <f t="shared" ref="N2510" si="14560">D2510*I2510+F2510*I2513-E2510*J2510-G2510*J2513</f>
        <v>1</v>
      </c>
      <c r="O2510" s="9">
        <f t="shared" ref="O2510" si="14561">(D2510*J2510+E2510*I2510+F2510*J2513+G2510*I2513)</f>
        <v>0</v>
      </c>
      <c r="P2510" s="2">
        <f t="shared" ref="P2510" si="14562">D2510*K2510+F2510*K2513-E2510*L2510-G2510*L2513</f>
        <v>0</v>
      </c>
      <c r="Q2510" s="8">
        <f t="shared" ref="Q2510" si="14563">(D2510*L2510+E2510*K2510+F2510*L2513+G2510*K2513)</f>
        <v>-0.48775388263690611</v>
      </c>
      <c r="S2510" s="1">
        <v>1</v>
      </c>
      <c r="T2510" s="7">
        <v>0</v>
      </c>
      <c r="U2510" s="2">
        <v>0</v>
      </c>
      <c r="V2510" s="8">
        <v>0</v>
      </c>
      <c r="X2510" s="1">
        <f t="shared" ref="X2510" si="14564">N2510*S2510+P2510*S2513-O2510*T2510-Q2510*T2513</f>
        <v>5.2350217098299998</v>
      </c>
      <c r="Y2510" s="9">
        <f t="shared" ref="Y2510" si="14565">(N2510*T2510+O2510*S2510+P2510*T2513+Q2510*S2513)</f>
        <v>0</v>
      </c>
      <c r="Z2510" s="2">
        <f t="shared" ref="Z2510" si="14566">N2510*U2510+P2510*U2513-O2510*V2510-Q2510*V2513</f>
        <v>0</v>
      </c>
      <c r="AA2510" s="8">
        <f t="shared" ref="AA2510" si="14567">(N2510*V2510+O2510*U2510+P2510*V2513+Q2510*U2513)</f>
        <v>-0.48775388263690611</v>
      </c>
      <c r="AB2510" s="22"/>
      <c r="AC2510" s="1">
        <v>1</v>
      </c>
      <c r="AD2510" s="9">
        <v>0</v>
      </c>
      <c r="AE2510" s="2">
        <v>0</v>
      </c>
      <c r="AF2510" s="9">
        <f t="shared" ref="AF2510" si="14568">$B2510*$AE$9</f>
        <v>5.8207541999999917</v>
      </c>
      <c r="AH2510" s="1">
        <f t="shared" ref="AH2510" si="14569">X2510*AC2510+Z2510*AC2513-Y2510*AD2510-AA2510*AD2513</f>
        <v>5.2350217098299998</v>
      </c>
      <c r="AI2510" s="9">
        <f t="shared" ref="AI2510" si="14570">(X2510*AD2510+Y2510*AC2510+Z2510*AD2513+AA2510*AC2513)</f>
        <v>0</v>
      </c>
      <c r="AJ2510" s="2">
        <f t="shared" ref="AJ2510" si="14571">X2510*AE2510+Z2510*AE2513-Y2510*AF2510-AA2510*AF2513</f>
        <v>0</v>
      </c>
      <c r="AK2510" s="8">
        <f t="shared" ref="AK2510" si="14572">(X2510*AF2510+Y2510*AE2510+Z2510*AF2513+AA2510*AE2513)</f>
        <v>29.984020721947203</v>
      </c>
      <c r="AM2510" s="18">
        <v>1</v>
      </c>
      <c r="AN2510" s="25">
        <v>0</v>
      </c>
      <c r="AO2510" s="14">
        <v>0</v>
      </c>
      <c r="AP2510" s="24">
        <v>0</v>
      </c>
      <c r="AR2510" s="1">
        <f t="shared" ref="AR2510" si="14573">AH2510*AM2510+AJ2510*AM2513-AI2510*AN2510-AK2510*AN2513</f>
        <v>5.2350217098299998</v>
      </c>
      <c r="AS2510" s="9">
        <f t="shared" ref="AS2510" si="14574">(AH2510*AN2510+AI2510*AM2510+AJ2510*AN2513+AK2510*AM2513)</f>
        <v>29.984020721947203</v>
      </c>
      <c r="AT2510" s="2">
        <f t="shared" ref="AT2510" si="14575">AH2510*AO2510+AJ2510*AO2513-AI2510*AP2510-AK2510*AP2513</f>
        <v>0</v>
      </c>
      <c r="AU2510" s="8">
        <f t="shared" ref="AU2510" si="14576">(AH2510*AP2510+AI2510*AO2510+AJ2510*AP2513+AK2510*AO2513)</f>
        <v>29.984020721947203</v>
      </c>
      <c r="AW2510" s="30">
        <f t="shared" ref="AW2510" si="14577">20*LOG(((1+$AN$9)/$AN$9)/((AR2510+AR2513)^2+(AS2510+AS2513)^2)^0.5)</f>
        <v>-38.928579790213561</v>
      </c>
      <c r="AY2510" s="137">
        <f t="shared" ref="AY2510" si="14578">((AR2510^2+AS2510^2)^0.5)/((AR2513^2+AS2513^2)^0.5)</f>
        <v>0.17478314221106148</v>
      </c>
      <c r="AZ2510" s="13"/>
      <c r="BA2510" s="36"/>
      <c r="BB2510" s="36"/>
      <c r="BC2510" s="36"/>
      <c r="BD2510" s="36"/>
    </row>
    <row r="2511" spans="2:56" ht="18.600000000000001" customHeight="1" thickBot="1">
      <c r="D2511" s="3"/>
      <c r="G2511" s="4"/>
      <c r="I2511" s="3"/>
      <c r="L2511" s="4"/>
      <c r="N2511" s="3"/>
      <c r="Q2511" s="4"/>
      <c r="S2511" s="3"/>
      <c r="V2511" s="4"/>
      <c r="X2511" s="3"/>
      <c r="AA2511" s="4"/>
      <c r="AC2511" s="3"/>
      <c r="AF2511" s="4"/>
      <c r="AH2511" s="3"/>
      <c r="AK2511" s="4"/>
      <c r="AM2511" s="18"/>
      <c r="AN2511" s="14"/>
      <c r="AO2511" s="14"/>
      <c r="AP2511" s="19"/>
      <c r="AR2511" s="3"/>
      <c r="AU2511" s="4"/>
      <c r="AY2511" s="138"/>
      <c r="AZ2511" s="13"/>
      <c r="BA2511" s="36"/>
      <c r="BB2511" s="36"/>
      <c r="BC2511" s="36"/>
      <c r="BD2511" s="36"/>
    </row>
    <row r="2512" spans="2:56" ht="18.600000000000001" customHeight="1" thickBot="1">
      <c r="D2512" s="216" t="s">
        <v>87</v>
      </c>
      <c r="E2512" s="217"/>
      <c r="F2512" s="218" t="s">
        <v>88</v>
      </c>
      <c r="G2512" s="219"/>
      <c r="H2512" s="207"/>
      <c r="I2512" s="216" t="s">
        <v>89</v>
      </c>
      <c r="J2512" s="217"/>
      <c r="K2512" s="218" t="s">
        <v>90</v>
      </c>
      <c r="L2512" s="219"/>
      <c r="N2512" s="208" t="s">
        <v>7</v>
      </c>
      <c r="O2512" s="209"/>
      <c r="P2512" s="210" t="s">
        <v>8</v>
      </c>
      <c r="Q2512" s="211"/>
      <c r="S2512" s="216" t="s">
        <v>91</v>
      </c>
      <c r="T2512" s="217"/>
      <c r="U2512" s="218" t="s">
        <v>92</v>
      </c>
      <c r="V2512" s="219"/>
      <c r="W2512" s="22"/>
      <c r="X2512" s="208" t="s">
        <v>93</v>
      </c>
      <c r="Y2512" s="209"/>
      <c r="Z2512" s="210" t="s">
        <v>94</v>
      </c>
      <c r="AA2512" s="211"/>
      <c r="AB2512" s="22"/>
      <c r="AC2512" s="216" t="s">
        <v>3</v>
      </c>
      <c r="AD2512" s="217"/>
      <c r="AE2512" s="218" t="s">
        <v>2</v>
      </c>
      <c r="AF2512" s="219"/>
      <c r="AG2512" s="22"/>
      <c r="AH2512" s="208" t="s">
        <v>95</v>
      </c>
      <c r="AI2512" s="209"/>
      <c r="AJ2512" s="210" t="s">
        <v>96</v>
      </c>
      <c r="AK2512" s="211"/>
      <c r="AL2512" s="22"/>
      <c r="AM2512" s="216" t="s">
        <v>97</v>
      </c>
      <c r="AN2512" s="217"/>
      <c r="AO2512" s="218" t="s">
        <v>98</v>
      </c>
      <c r="AP2512" s="219"/>
      <c r="AR2512" s="208" t="s">
        <v>99</v>
      </c>
      <c r="AS2512" s="209"/>
      <c r="AT2512" s="210" t="s">
        <v>100</v>
      </c>
      <c r="AU2512" s="211"/>
      <c r="AW2512" s="48" t="s">
        <v>10</v>
      </c>
      <c r="AY2512" s="139" t="s">
        <v>47</v>
      </c>
      <c r="AZ2512" s="13"/>
      <c r="BA2512" s="36"/>
      <c r="BB2512" s="36"/>
      <c r="BC2512" s="36"/>
      <c r="BD2512" s="36"/>
    </row>
    <row r="2513" spans="2:56" ht="18.600000000000001" customHeight="1" thickTop="1" thickBot="1">
      <c r="D2513" s="1">
        <v>0</v>
      </c>
      <c r="E2513" s="8">
        <f t="shared" ref="E2513" si="14579">$E$9*$B2510</f>
        <v>4.0689777999999945</v>
      </c>
      <c r="F2513" s="2">
        <v>1</v>
      </c>
      <c r="G2513" s="8">
        <v>0</v>
      </c>
      <c r="I2513" s="1">
        <v>0</v>
      </c>
      <c r="J2513" s="9">
        <v>0</v>
      </c>
      <c r="K2513" s="2">
        <v>1</v>
      </c>
      <c r="L2513" s="8">
        <v>0</v>
      </c>
      <c r="N2513" s="1">
        <f t="shared" ref="N2513" si="14580">D2513*I2510+F2513*I2513-E2513*J2510-G2513*J2513</f>
        <v>0</v>
      </c>
      <c r="O2513" s="9">
        <f t="shared" ref="O2513" si="14581">(D2513*J2510+E2513*I2510+F2513*J2513+G2513*I2513)</f>
        <v>4.0689777999999945</v>
      </c>
      <c r="P2513" s="2">
        <f t="shared" ref="P2513" si="14582">D2513*K2510+F2513*K2513-E2513*L2510-G2513*L2513</f>
        <v>2.984659720313374</v>
      </c>
      <c r="Q2513" s="8">
        <f t="shared" ref="Q2513" si="14583">(D2513*L2510+E2513*K2510+F2513*L2513+G2513*K2513)</f>
        <v>0</v>
      </c>
      <c r="S2513" s="1">
        <v>0</v>
      </c>
      <c r="T2513" s="8">
        <f t="shared" ref="T2513" si="14584">$T$9*$B2510</f>
        <v>8.6827021999999872</v>
      </c>
      <c r="U2513" s="2">
        <v>1</v>
      </c>
      <c r="V2513" s="8">
        <v>0</v>
      </c>
      <c r="X2513" s="1">
        <f t="shared" ref="X2513" si="14585">N2513*S2510+P2513*S2513-O2513*T2510-Q2513*T2513</f>
        <v>0</v>
      </c>
      <c r="Y2513" s="9">
        <f t="shared" ref="Y2513" si="14586">(N2513*T2510+O2513*S2510+P2513*T2513+Q2513*S2513)</f>
        <v>29.983889319816274</v>
      </c>
      <c r="Z2513" s="2">
        <f t="shared" ref="Z2513" si="14587">N2513*U2510+P2513*U2513-O2513*V2510-Q2513*V2513</f>
        <v>2.984659720313374</v>
      </c>
      <c r="AA2513" s="8">
        <f t="shared" ref="AA2513" si="14588">(N2513*V2510+O2513*U2510+P2513*V2513+Q2513*U2513)</f>
        <v>0</v>
      </c>
      <c r="AB2513" s="22"/>
      <c r="AC2513" s="1">
        <v>0</v>
      </c>
      <c r="AD2513" s="9">
        <v>0</v>
      </c>
      <c r="AE2513" s="2">
        <v>1</v>
      </c>
      <c r="AF2513" s="8">
        <v>0</v>
      </c>
      <c r="AH2513" s="1">
        <f t="shared" ref="AH2513" si="14589">X2513*AC2510+Z2513*AC2513-Y2513*AD2510-AA2513*AD2513</f>
        <v>0</v>
      </c>
      <c r="AI2513" s="9">
        <f t="shared" ref="AI2513" si="14590">(X2513*AD2510+Y2513*AC2510+Z2513*AD2513+AA2513*AC2513)</f>
        <v>29.983889319816274</v>
      </c>
      <c r="AJ2513" s="2">
        <f t="shared" ref="AJ2513" si="14591">X2513*AE2510+Z2513*AE2513-Y2513*AF2510-AA2513*AF2513</f>
        <v>-171.5441899703421</v>
      </c>
      <c r="AK2513" s="8">
        <f t="shared" ref="AK2513" si="14592">(X2513*AF2510+Y2513*AE2510+Z2513*AF2513+AA2513*AE2513)</f>
        <v>0</v>
      </c>
      <c r="AM2513" s="20">
        <f t="shared" ref="AM2513" si="14593">1/$AN$9</f>
        <v>1</v>
      </c>
      <c r="AN2513" s="27">
        <v>0</v>
      </c>
      <c r="AO2513" s="21">
        <v>1</v>
      </c>
      <c r="AP2513" s="26">
        <v>0</v>
      </c>
      <c r="AR2513" s="1">
        <f t="shared" ref="AR2513" si="14594">AH2513*AM2510+AJ2513*AM2513-AI2513*AN2510-AK2513*AN2513</f>
        <v>-171.5441899703421</v>
      </c>
      <c r="AS2513" s="9">
        <f t="shared" ref="AS2513" si="14595">(AH2513*AN2510+AI2513*AM2510+AJ2513*AN2513+AK2513*AM2513)</f>
        <v>29.983889319816274</v>
      </c>
      <c r="AT2513" s="2">
        <f t="shared" ref="AT2513" si="14596">AH2513*AO2510+AJ2513*AO2513-AI2513*AP2510-AK2513*AP2513</f>
        <v>-171.5441899703421</v>
      </c>
      <c r="AU2513" s="8">
        <f t="shared" ref="AU2513" si="14597">(AH2513*AP2510+AI2513*AO2510+AJ2513*AP2513+AK2513*AO2513)</f>
        <v>0</v>
      </c>
      <c r="AW2513" s="49">
        <f t="shared" ref="AW2513" si="14598">(180/PI())*ATAN(-1*(AS2510/AR2510))</f>
        <v>-80.096342486516718</v>
      </c>
      <c r="AY2513" s="140">
        <f t="shared" ref="AY2513" si="14599">20*LOG(((1-(10^(AW2510/20)^2)*(1-((1-AY2510)/(1+AY2510))^2))^0.5))</f>
        <v>-2.8156880191339956E-4</v>
      </c>
      <c r="AZ2513" s="13"/>
      <c r="BA2513" s="36"/>
      <c r="BB2513" s="36"/>
      <c r="BC2513" s="36"/>
      <c r="BD2513" s="36"/>
    </row>
    <row r="2514" spans="2:56" ht="18.600000000000001" customHeight="1">
      <c r="AY2514" s="37"/>
    </row>
    <row r="2515" spans="2:56" ht="18.600000000000001" customHeight="1" thickBot="1">
      <c r="D2515" s="22" t="s">
        <v>60</v>
      </c>
      <c r="E2515" s="22"/>
      <c r="F2515" s="22"/>
      <c r="G2515" s="22"/>
      <c r="H2515" s="22"/>
      <c r="I2515" s="22" t="s">
        <v>61</v>
      </c>
      <c r="J2515" s="22"/>
      <c r="K2515" s="22"/>
      <c r="L2515" s="22"/>
      <c r="M2515" s="23"/>
      <c r="N2515" s="23"/>
      <c r="O2515" s="28" t="s">
        <v>62</v>
      </c>
      <c r="P2515" s="23"/>
      <c r="Q2515" s="23"/>
      <c r="R2515" s="23"/>
      <c r="S2515" s="22"/>
      <c r="T2515" s="22" t="s">
        <v>63</v>
      </c>
      <c r="U2515" s="23"/>
      <c r="V2515" s="23"/>
      <c r="W2515" s="23"/>
      <c r="X2515" s="23"/>
      <c r="Y2515" s="28" t="s">
        <v>64</v>
      </c>
      <c r="Z2515" s="23"/>
      <c r="AA2515" s="23"/>
      <c r="AB2515" s="23"/>
      <c r="AC2515" s="28" t="s">
        <v>65</v>
      </c>
      <c r="AD2515" s="22"/>
      <c r="AE2515" s="22"/>
      <c r="AF2515" s="22"/>
      <c r="AG2515" s="22"/>
      <c r="AH2515" s="23"/>
      <c r="AI2515" s="28" t="s">
        <v>66</v>
      </c>
      <c r="AJ2515" s="23"/>
      <c r="AK2515" s="23"/>
      <c r="AL2515" s="22"/>
      <c r="AM2515" s="28" t="s">
        <v>67</v>
      </c>
      <c r="AN2515" s="22"/>
      <c r="AO2515" s="23"/>
      <c r="AP2515" s="23"/>
      <c r="AQ2515" s="23"/>
      <c r="AR2515" s="23"/>
      <c r="AS2515" s="28" t="s">
        <v>68</v>
      </c>
      <c r="AT2515" s="23"/>
      <c r="AU2515" s="23"/>
    </row>
    <row r="2516" spans="2:56" ht="18.600000000000001" customHeight="1" thickBot="1">
      <c r="B2516" s="11"/>
      <c r="D2516" s="212" t="s">
        <v>69</v>
      </c>
      <c r="E2516" s="213"/>
      <c r="F2516" s="214" t="s">
        <v>70</v>
      </c>
      <c r="G2516" s="215"/>
      <c r="H2516" s="207"/>
      <c r="I2516" s="212" t="s">
        <v>71</v>
      </c>
      <c r="J2516" s="213"/>
      <c r="K2516" s="214" t="s">
        <v>72</v>
      </c>
      <c r="L2516" s="215"/>
      <c r="M2516" s="23"/>
      <c r="N2516" s="208" t="s">
        <v>73</v>
      </c>
      <c r="O2516" s="209"/>
      <c r="P2516" s="210" t="s">
        <v>74</v>
      </c>
      <c r="Q2516" s="211"/>
      <c r="R2516" s="23"/>
      <c r="S2516" s="212" t="s">
        <v>75</v>
      </c>
      <c r="T2516" s="213"/>
      <c r="U2516" s="214" t="s">
        <v>76</v>
      </c>
      <c r="V2516" s="215"/>
      <c r="W2516" s="22"/>
      <c r="X2516" s="208" t="s">
        <v>77</v>
      </c>
      <c r="Y2516" s="209"/>
      <c r="Z2516" s="210" t="s">
        <v>78</v>
      </c>
      <c r="AA2516" s="211"/>
      <c r="AB2516" s="22"/>
      <c r="AC2516" s="212" t="s">
        <v>79</v>
      </c>
      <c r="AD2516" s="213"/>
      <c r="AE2516" s="214" t="s">
        <v>80</v>
      </c>
      <c r="AF2516" s="215"/>
      <c r="AG2516" s="22"/>
      <c r="AH2516" s="208" t="s">
        <v>81</v>
      </c>
      <c r="AI2516" s="209"/>
      <c r="AJ2516" s="210" t="s">
        <v>82</v>
      </c>
      <c r="AK2516" s="211"/>
      <c r="AL2516" s="22"/>
      <c r="AM2516" s="212" t="s">
        <v>83</v>
      </c>
      <c r="AN2516" s="213"/>
      <c r="AO2516" s="214" t="s">
        <v>84</v>
      </c>
      <c r="AP2516" s="215"/>
      <c r="AQ2516" s="23"/>
      <c r="AR2516" s="208" t="s">
        <v>85</v>
      </c>
      <c r="AS2516" s="209"/>
      <c r="AT2516" s="210" t="s">
        <v>86</v>
      </c>
      <c r="AU2516" s="211"/>
      <c r="AW2516" s="29" t="s">
        <v>4</v>
      </c>
      <c r="AY2516" s="136" t="s">
        <v>46</v>
      </c>
      <c r="AZ2516" s="13"/>
      <c r="BA2516" s="36"/>
      <c r="BB2516" s="36"/>
      <c r="BC2516" s="36"/>
      <c r="BD2516" s="36"/>
    </row>
    <row r="2517" spans="2:56" ht="18.600000000000001" customHeight="1" thickTop="1" thickBot="1">
      <c r="B2517" s="40">
        <v>7.1999999999999904</v>
      </c>
      <c r="D2517" s="1">
        <v>1</v>
      </c>
      <c r="E2517" s="7">
        <v>0</v>
      </c>
      <c r="F2517" s="2">
        <v>0</v>
      </c>
      <c r="G2517" s="8">
        <v>0</v>
      </c>
      <c r="I2517" s="1">
        <v>1</v>
      </c>
      <c r="J2517" s="9">
        <v>0</v>
      </c>
      <c r="K2517" s="2">
        <v>0</v>
      </c>
      <c r="L2517" s="9">
        <f t="shared" ref="L2517" si="14600">IF(0=(1-$J$9*$K$9*$B2517^2),10^14,$B2517*$K$9/(1-$J$9*$K$9*$B2517^2))</f>
        <v>-0.48620918437509358</v>
      </c>
      <c r="N2517" s="1">
        <f t="shared" ref="N2517" si="14601">D2517*I2517+F2517*I2520-E2517*J2517-G2517*J2520</f>
        <v>1</v>
      </c>
      <c r="O2517" s="9">
        <f t="shared" ref="O2517" si="14602">(D2517*J2517+E2517*I2517+F2517*J2520+G2517*I2520)</f>
        <v>0</v>
      </c>
      <c r="P2517" s="2">
        <f t="shared" ref="P2517" si="14603">D2517*K2517+F2517*K2520-E2517*L2517-G2517*L2520</f>
        <v>0</v>
      </c>
      <c r="Q2517" s="8">
        <f t="shared" ref="Q2517" si="14604">(D2517*L2517+E2517*K2517+F2517*L2520+G2517*K2520)</f>
        <v>-0.48620918437509358</v>
      </c>
      <c r="S2517" s="1">
        <v>1</v>
      </c>
      <c r="T2517" s="7">
        <v>0</v>
      </c>
      <c r="U2517" s="2">
        <v>0</v>
      </c>
      <c r="V2517" s="8">
        <v>0</v>
      </c>
      <c r="X2517" s="1">
        <f t="shared" ref="X2517" si="14605">N2517*S2517+P2517*S2520-O2517*T2517-Q2517*T2520</f>
        <v>5.2333689129252843</v>
      </c>
      <c r="Y2517" s="9">
        <f t="shared" ref="Y2517" si="14606">(N2517*T2517+O2517*S2517+P2517*T2520+Q2517*S2520)</f>
        <v>0</v>
      </c>
      <c r="Z2517" s="2">
        <f t="shared" ref="Z2517" si="14607">N2517*U2517+P2517*U2520-O2517*V2517-Q2517*V2520</f>
        <v>0</v>
      </c>
      <c r="AA2517" s="8">
        <f t="shared" ref="AA2517" si="14608">(N2517*V2517+O2517*U2517+P2517*V2520+Q2517*U2520)</f>
        <v>-0.48620918437509358</v>
      </c>
      <c r="AB2517" s="22"/>
      <c r="AC2517" s="1">
        <v>1</v>
      </c>
      <c r="AD2517" s="9">
        <v>0</v>
      </c>
      <c r="AE2517" s="2">
        <v>0</v>
      </c>
      <c r="AF2517" s="9">
        <f t="shared" ref="AF2517" si="14609">$B2517*$AE$9</f>
        <v>5.8369679999999926</v>
      </c>
      <c r="AH2517" s="1">
        <f t="shared" ref="AH2517" si="14610">X2517*AC2517+Z2517*AC2520-Y2517*AD2517-AA2517*AD2520</f>
        <v>5.2333689129252843</v>
      </c>
      <c r="AI2517" s="9">
        <f t="shared" ref="AI2517" si="14611">(X2517*AD2517+Y2517*AC2517+Z2517*AD2520+AA2517*AC2520)</f>
        <v>0</v>
      </c>
      <c r="AJ2517" s="2">
        <f t="shared" ref="AJ2517" si="14612">X2517*AE2517+Z2517*AE2520-Y2517*AF2517-AA2517*AF2520</f>
        <v>0</v>
      </c>
      <c r="AK2517" s="8">
        <f t="shared" ref="AK2517" si="14613">(X2517*AF2517+Y2517*AE2517+Z2517*AF2520+AA2517*AE2520)</f>
        <v>30.060797692564538</v>
      </c>
      <c r="AM2517" s="18">
        <v>1</v>
      </c>
      <c r="AN2517" s="25">
        <v>0</v>
      </c>
      <c r="AO2517" s="14">
        <v>0</v>
      </c>
      <c r="AP2517" s="24">
        <v>0</v>
      </c>
      <c r="AR2517" s="1">
        <f t="shared" ref="AR2517" si="14614">AH2517*AM2517+AJ2517*AM2520-AI2517*AN2517-AK2517*AN2520</f>
        <v>5.2333689129252843</v>
      </c>
      <c r="AS2517" s="9">
        <f t="shared" ref="AS2517" si="14615">(AH2517*AN2517+AI2517*AM2517+AJ2517*AN2520+AK2517*AM2520)</f>
        <v>30.060797692564538</v>
      </c>
      <c r="AT2517" s="2">
        <f t="shared" ref="AT2517" si="14616">AH2517*AO2517+AJ2517*AO2520-AI2517*AP2517-AK2517*AP2520</f>
        <v>0</v>
      </c>
      <c r="AU2517" s="8">
        <f t="shared" ref="AU2517" si="14617">(AH2517*AP2517+AI2517*AO2517+AJ2517*AP2520+AK2517*AO2520)</f>
        <v>30.060797692564538</v>
      </c>
      <c r="AW2517" s="30">
        <f t="shared" ref="AW2517" si="14618">20*LOG(((1+$AN$9)/$AN$9)/((AR2517+AR2520)^2+(AS2517+AS2520)^2)^0.5)</f>
        <v>-38.974315947511592</v>
      </c>
      <c r="AY2517" s="137">
        <f t="shared" ref="AY2517" si="14619">((AR2517^2+AS2517^2)^0.5)/((AR2520^2+AS2520^2)^0.5)</f>
        <v>0.17428076570812784</v>
      </c>
      <c r="AZ2517" s="13"/>
      <c r="BA2517" s="36"/>
      <c r="BB2517" s="36"/>
      <c r="BC2517" s="36"/>
      <c r="BD2517" s="36"/>
    </row>
    <row r="2518" spans="2:56" ht="18.600000000000001" customHeight="1" thickBot="1">
      <c r="D2518" s="3"/>
      <c r="G2518" s="4"/>
      <c r="I2518" s="3"/>
      <c r="L2518" s="4"/>
      <c r="N2518" s="3"/>
      <c r="Q2518" s="4"/>
      <c r="S2518" s="3"/>
      <c r="V2518" s="4"/>
      <c r="X2518" s="3"/>
      <c r="AA2518" s="4"/>
      <c r="AC2518" s="3"/>
      <c r="AF2518" s="4"/>
      <c r="AH2518" s="3"/>
      <c r="AK2518" s="4"/>
      <c r="AM2518" s="18"/>
      <c r="AN2518" s="14"/>
      <c r="AO2518" s="14"/>
      <c r="AP2518" s="19"/>
      <c r="AR2518" s="3"/>
      <c r="AU2518" s="4"/>
      <c r="AY2518" s="138"/>
      <c r="AZ2518" s="13"/>
      <c r="BA2518" s="36"/>
      <c r="BB2518" s="36"/>
      <c r="BC2518" s="36"/>
      <c r="BD2518" s="36"/>
    </row>
    <row r="2519" spans="2:56" ht="18.600000000000001" customHeight="1" thickBot="1">
      <c r="D2519" s="216" t="s">
        <v>87</v>
      </c>
      <c r="E2519" s="217"/>
      <c r="F2519" s="218" t="s">
        <v>88</v>
      </c>
      <c r="G2519" s="219"/>
      <c r="H2519" s="207"/>
      <c r="I2519" s="216" t="s">
        <v>89</v>
      </c>
      <c r="J2519" s="217"/>
      <c r="K2519" s="218" t="s">
        <v>90</v>
      </c>
      <c r="L2519" s="219"/>
      <c r="N2519" s="208" t="s">
        <v>7</v>
      </c>
      <c r="O2519" s="209"/>
      <c r="P2519" s="210" t="s">
        <v>8</v>
      </c>
      <c r="Q2519" s="211"/>
      <c r="S2519" s="216" t="s">
        <v>91</v>
      </c>
      <c r="T2519" s="217"/>
      <c r="U2519" s="218" t="s">
        <v>92</v>
      </c>
      <c r="V2519" s="219"/>
      <c r="W2519" s="22"/>
      <c r="X2519" s="208" t="s">
        <v>93</v>
      </c>
      <c r="Y2519" s="209"/>
      <c r="Z2519" s="210" t="s">
        <v>94</v>
      </c>
      <c r="AA2519" s="211"/>
      <c r="AB2519" s="22"/>
      <c r="AC2519" s="216" t="s">
        <v>3</v>
      </c>
      <c r="AD2519" s="217"/>
      <c r="AE2519" s="218" t="s">
        <v>2</v>
      </c>
      <c r="AF2519" s="219"/>
      <c r="AG2519" s="22"/>
      <c r="AH2519" s="208" t="s">
        <v>95</v>
      </c>
      <c r="AI2519" s="209"/>
      <c r="AJ2519" s="210" t="s">
        <v>96</v>
      </c>
      <c r="AK2519" s="211"/>
      <c r="AL2519" s="22"/>
      <c r="AM2519" s="216" t="s">
        <v>97</v>
      </c>
      <c r="AN2519" s="217"/>
      <c r="AO2519" s="218" t="s">
        <v>98</v>
      </c>
      <c r="AP2519" s="219"/>
      <c r="AR2519" s="208" t="s">
        <v>99</v>
      </c>
      <c r="AS2519" s="209"/>
      <c r="AT2519" s="210" t="s">
        <v>100</v>
      </c>
      <c r="AU2519" s="211"/>
      <c r="AW2519" s="48" t="s">
        <v>10</v>
      </c>
      <c r="AY2519" s="139" t="s">
        <v>47</v>
      </c>
      <c r="AZ2519" s="13"/>
      <c r="BA2519" s="36"/>
      <c r="BB2519" s="36"/>
      <c r="BC2519" s="36"/>
      <c r="BD2519" s="36"/>
    </row>
    <row r="2520" spans="2:56" ht="18.600000000000001" customHeight="1" thickTop="1" thickBot="1">
      <c r="D2520" s="1">
        <v>0</v>
      </c>
      <c r="E2520" s="8">
        <f t="shared" ref="E2520" si="14620">$E$9*$B2517</f>
        <v>4.0803119999999948</v>
      </c>
      <c r="F2520" s="2">
        <v>1</v>
      </c>
      <c r="G2520" s="8">
        <v>0</v>
      </c>
      <c r="I2520" s="1">
        <v>0</v>
      </c>
      <c r="J2520" s="9">
        <v>0</v>
      </c>
      <c r="K2520" s="2">
        <v>1</v>
      </c>
      <c r="L2520" s="8">
        <v>0</v>
      </c>
      <c r="N2520" s="1">
        <f t="shared" ref="N2520" si="14621">D2520*I2517+F2520*I2520-E2520*J2517-G2520*J2520</f>
        <v>0</v>
      </c>
      <c r="O2520" s="9">
        <f t="shared" ref="O2520" si="14622">(D2520*J2517+E2520*I2517+F2520*J2520+G2520*I2520)</f>
        <v>4.0803119999999948</v>
      </c>
      <c r="P2520" s="2">
        <f t="shared" ref="P2520" si="14623">D2520*K2517+F2520*K2520-E2520*L2517-G2520*L2520</f>
        <v>2.9838851695159043</v>
      </c>
      <c r="Q2520" s="8">
        <f t="shared" ref="Q2520" si="14624">(D2520*L2517+E2520*K2517+F2520*L2520+G2520*K2520)</f>
        <v>0</v>
      </c>
      <c r="S2520" s="1">
        <v>0</v>
      </c>
      <c r="T2520" s="8">
        <f t="shared" ref="T2520" si="14625">$T$9*$B2517</f>
        <v>8.7068879999999886</v>
      </c>
      <c r="U2520" s="2">
        <v>1</v>
      </c>
      <c r="V2520" s="8">
        <v>0</v>
      </c>
      <c r="X2520" s="1">
        <f t="shared" ref="X2520" si="14626">N2520*S2517+P2520*S2520-O2520*T2517-Q2520*T2520</f>
        <v>0</v>
      </c>
      <c r="Y2520" s="9">
        <f t="shared" ref="Y2520" si="14627">(N2520*T2517+O2520*S2517+P2520*T2520+Q2520*S2520)</f>
        <v>30.060665975835956</v>
      </c>
      <c r="Z2520" s="2">
        <f t="shared" ref="Z2520" si="14628">N2520*U2517+P2520*U2520-O2520*V2517-Q2520*V2520</f>
        <v>2.9838851695159043</v>
      </c>
      <c r="AA2520" s="8">
        <f t="shared" ref="AA2520" si="14629">(N2520*V2517+O2520*U2517+P2520*V2520+Q2520*U2520)</f>
        <v>0</v>
      </c>
      <c r="AB2520" s="22"/>
      <c r="AC2520" s="1">
        <v>0</v>
      </c>
      <c r="AD2520" s="9">
        <v>0</v>
      </c>
      <c r="AE2520" s="2">
        <v>1</v>
      </c>
      <c r="AF2520" s="8">
        <v>0</v>
      </c>
      <c r="AH2520" s="1">
        <f t="shared" ref="AH2520" si="14630">X2520*AC2517+Z2520*AC2520-Y2520*AD2517-AA2520*AD2520</f>
        <v>0</v>
      </c>
      <c r="AI2520" s="9">
        <f t="shared" ref="AI2520" si="14631">(X2520*AD2517+Y2520*AC2517+Z2520*AD2520+AA2520*AC2520)</f>
        <v>30.060665975835956</v>
      </c>
      <c r="AJ2520" s="2">
        <f t="shared" ref="AJ2520" si="14632">X2520*AE2517+Z2520*AE2520-Y2520*AF2517-AA2520*AF2520</f>
        <v>-172.47926019012712</v>
      </c>
      <c r="AK2520" s="8">
        <f t="shared" ref="AK2520" si="14633">(X2520*AF2517+Y2520*AE2517+Z2520*AF2520+AA2520*AE2520)</f>
        <v>0</v>
      </c>
      <c r="AM2520" s="20">
        <f t="shared" ref="AM2520" si="14634">1/$AN$9</f>
        <v>1</v>
      </c>
      <c r="AN2520" s="27">
        <v>0</v>
      </c>
      <c r="AO2520" s="21">
        <v>1</v>
      </c>
      <c r="AP2520" s="26">
        <v>0</v>
      </c>
      <c r="AR2520" s="1">
        <f t="shared" ref="AR2520" si="14635">AH2520*AM2517+AJ2520*AM2520-AI2520*AN2517-AK2520*AN2520</f>
        <v>-172.47926019012712</v>
      </c>
      <c r="AS2520" s="9">
        <f t="shared" ref="AS2520" si="14636">(AH2520*AN2517+AI2520*AM2517+AJ2520*AN2520+AK2520*AM2520)</f>
        <v>30.060665975835956</v>
      </c>
      <c r="AT2520" s="2">
        <f t="shared" ref="AT2520" si="14637">AH2520*AO2517+AJ2520*AO2520-AI2520*AP2517-AK2520*AP2520</f>
        <v>-172.47926019012712</v>
      </c>
      <c r="AU2520" s="8">
        <f t="shared" ref="AU2520" si="14638">(AH2520*AP2517+AI2520*AO2517+AJ2520*AP2520+AK2520*AO2520)</f>
        <v>0</v>
      </c>
      <c r="AW2520" s="49">
        <f t="shared" ref="AW2520" si="14639">(180/PI())*ATAN(-1*(AS2517/AR2517))</f>
        <v>-80.12419556090569</v>
      </c>
      <c r="AY2520" s="140">
        <f t="shared" ref="AY2520" si="14640">20*LOG(((1-(10^(AW2517/20)^2)*(1-((1-AY2517)/(1+AY2517))^2))^0.5))</f>
        <v>-2.7805593876532408E-4</v>
      </c>
      <c r="AZ2520" s="13"/>
      <c r="BA2520" s="36"/>
      <c r="BB2520" s="36"/>
      <c r="BC2520" s="36"/>
      <c r="BD2520" s="36"/>
    </row>
    <row r="2521" spans="2:56" ht="18.600000000000001" customHeight="1">
      <c r="AY2521" s="37"/>
    </row>
    <row r="2522" spans="2:56" ht="18.600000000000001" customHeight="1" thickBot="1">
      <c r="D2522" s="22" t="s">
        <v>60</v>
      </c>
      <c r="E2522" s="22"/>
      <c r="F2522" s="22"/>
      <c r="G2522" s="22"/>
      <c r="H2522" s="22"/>
      <c r="I2522" s="22" t="s">
        <v>61</v>
      </c>
      <c r="J2522" s="22"/>
      <c r="K2522" s="22"/>
      <c r="L2522" s="22"/>
      <c r="M2522" s="23"/>
      <c r="N2522" s="23"/>
      <c r="O2522" s="28" t="s">
        <v>62</v>
      </c>
      <c r="P2522" s="23"/>
      <c r="Q2522" s="23"/>
      <c r="R2522" s="23"/>
      <c r="S2522" s="22"/>
      <c r="T2522" s="22" t="s">
        <v>63</v>
      </c>
      <c r="U2522" s="23"/>
      <c r="V2522" s="23"/>
      <c r="W2522" s="23"/>
      <c r="X2522" s="23"/>
      <c r="Y2522" s="28" t="s">
        <v>64</v>
      </c>
      <c r="Z2522" s="23"/>
      <c r="AA2522" s="23"/>
      <c r="AB2522" s="23"/>
      <c r="AC2522" s="28" t="s">
        <v>65</v>
      </c>
      <c r="AD2522" s="22"/>
      <c r="AE2522" s="22"/>
      <c r="AF2522" s="22"/>
      <c r="AG2522" s="22"/>
      <c r="AH2522" s="23"/>
      <c r="AI2522" s="28" t="s">
        <v>66</v>
      </c>
      <c r="AJ2522" s="23"/>
      <c r="AK2522" s="23"/>
      <c r="AL2522" s="22"/>
      <c r="AM2522" s="28" t="s">
        <v>67</v>
      </c>
      <c r="AN2522" s="22"/>
      <c r="AO2522" s="23"/>
      <c r="AP2522" s="23"/>
      <c r="AQ2522" s="23"/>
      <c r="AR2522" s="23"/>
      <c r="AS2522" s="28" t="s">
        <v>68</v>
      </c>
      <c r="AT2522" s="23"/>
      <c r="AU2522" s="23"/>
    </row>
    <row r="2523" spans="2:56" ht="18.600000000000001" customHeight="1" thickBot="1">
      <c r="B2523" s="11"/>
      <c r="D2523" s="212" t="s">
        <v>69</v>
      </c>
      <c r="E2523" s="213"/>
      <c r="F2523" s="214" t="s">
        <v>70</v>
      </c>
      <c r="G2523" s="215"/>
      <c r="H2523" s="207"/>
      <c r="I2523" s="212" t="s">
        <v>71</v>
      </c>
      <c r="J2523" s="213"/>
      <c r="K2523" s="214" t="s">
        <v>72</v>
      </c>
      <c r="L2523" s="215"/>
      <c r="M2523" s="23"/>
      <c r="N2523" s="208" t="s">
        <v>73</v>
      </c>
      <c r="O2523" s="209"/>
      <c r="P2523" s="210" t="s">
        <v>74</v>
      </c>
      <c r="Q2523" s="211"/>
      <c r="R2523" s="23"/>
      <c r="S2523" s="212" t="s">
        <v>75</v>
      </c>
      <c r="T2523" s="213"/>
      <c r="U2523" s="214" t="s">
        <v>76</v>
      </c>
      <c r="V2523" s="215"/>
      <c r="W2523" s="22"/>
      <c r="X2523" s="208" t="s">
        <v>77</v>
      </c>
      <c r="Y2523" s="209"/>
      <c r="Z2523" s="210" t="s">
        <v>78</v>
      </c>
      <c r="AA2523" s="211"/>
      <c r="AB2523" s="22"/>
      <c r="AC2523" s="212" t="s">
        <v>79</v>
      </c>
      <c r="AD2523" s="213"/>
      <c r="AE2523" s="214" t="s">
        <v>80</v>
      </c>
      <c r="AF2523" s="215"/>
      <c r="AG2523" s="22"/>
      <c r="AH2523" s="208" t="s">
        <v>81</v>
      </c>
      <c r="AI2523" s="209"/>
      <c r="AJ2523" s="210" t="s">
        <v>82</v>
      </c>
      <c r="AK2523" s="211"/>
      <c r="AL2523" s="22"/>
      <c r="AM2523" s="212" t="s">
        <v>83</v>
      </c>
      <c r="AN2523" s="213"/>
      <c r="AO2523" s="214" t="s">
        <v>84</v>
      </c>
      <c r="AP2523" s="215"/>
      <c r="AQ2523" s="23"/>
      <c r="AR2523" s="208" t="s">
        <v>85</v>
      </c>
      <c r="AS2523" s="209"/>
      <c r="AT2523" s="210" t="s">
        <v>86</v>
      </c>
      <c r="AU2523" s="211"/>
      <c r="AW2523" s="29" t="s">
        <v>4</v>
      </c>
      <c r="AY2523" s="136" t="s">
        <v>46</v>
      </c>
      <c r="AZ2523" s="13"/>
      <c r="BA2523" s="36"/>
      <c r="BB2523" s="36"/>
      <c r="BC2523" s="36"/>
      <c r="BD2523" s="36"/>
    </row>
    <row r="2524" spans="2:56" ht="18.600000000000001" customHeight="1" thickTop="1" thickBot="1">
      <c r="B2524" s="40">
        <v>7.21999999999999</v>
      </c>
      <c r="D2524" s="1">
        <v>1</v>
      </c>
      <c r="E2524" s="7">
        <v>0</v>
      </c>
      <c r="F2524" s="2">
        <v>0</v>
      </c>
      <c r="G2524" s="8">
        <v>0</v>
      </c>
      <c r="I2524" s="1">
        <v>1</v>
      </c>
      <c r="J2524" s="9">
        <v>0</v>
      </c>
      <c r="K2524" s="2">
        <v>0</v>
      </c>
      <c r="L2524" s="9">
        <f t="shared" ref="L2524" si="14641">IF(0=(1-$J$9*$K$9*$B2524^2),10^14,$B2524*$K$9/(1-$J$9*$K$9*$B2524^2))</f>
        <v>-0.4846747608186634</v>
      </c>
      <c r="N2524" s="1">
        <f t="shared" ref="N2524" si="14642">D2524*I2524+F2524*I2527-E2524*J2524-G2524*J2527</f>
        <v>1</v>
      </c>
      <c r="O2524" s="9">
        <f t="shared" ref="O2524" si="14643">(D2524*J2524+E2524*I2524+F2524*J2527+G2524*I2527)</f>
        <v>0</v>
      </c>
      <c r="P2524" s="2">
        <f t="shared" ref="P2524" si="14644">D2524*K2524+F2524*K2527-E2524*L2524-G2524*L2527</f>
        <v>0</v>
      </c>
      <c r="Q2524" s="8">
        <f t="shared" ref="Q2524" si="14645">(D2524*L2524+E2524*K2524+F2524*L2527+G2524*K2527)</f>
        <v>-0.4846747608186634</v>
      </c>
      <c r="S2524" s="1">
        <v>1</v>
      </c>
      <c r="T2524" s="7">
        <v>0</v>
      </c>
      <c r="U2524" s="2">
        <v>0</v>
      </c>
      <c r="V2524" s="8">
        <v>0</v>
      </c>
      <c r="X2524" s="1">
        <f t="shared" ref="X2524" si="14646">N2524*S2524+P2524*S2527-O2524*T2524-Q2524*T2527</f>
        <v>5.2317311057050926</v>
      </c>
      <c r="Y2524" s="9">
        <f t="shared" ref="Y2524" si="14647">(N2524*T2524+O2524*S2524+P2524*T2527+Q2524*S2527)</f>
        <v>0</v>
      </c>
      <c r="Z2524" s="2">
        <f t="shared" ref="Z2524" si="14648">N2524*U2524+P2524*U2527-O2524*V2524-Q2524*V2527</f>
        <v>0</v>
      </c>
      <c r="AA2524" s="8">
        <f t="shared" ref="AA2524" si="14649">(N2524*V2524+O2524*U2524+P2524*V2527+Q2524*U2527)</f>
        <v>-0.4846747608186634</v>
      </c>
      <c r="AB2524" s="22"/>
      <c r="AC2524" s="1">
        <v>1</v>
      </c>
      <c r="AD2524" s="9">
        <v>0</v>
      </c>
      <c r="AE2524" s="2">
        <v>0</v>
      </c>
      <c r="AF2524" s="9">
        <f t="shared" ref="AF2524" si="14650">$B2524*$AE$9</f>
        <v>5.8531817999999918</v>
      </c>
      <c r="AH2524" s="1">
        <f t="shared" ref="AH2524" si="14651">X2524*AC2524+Z2524*AC2527-Y2524*AD2524-AA2524*AD2527</f>
        <v>5.2317311057050926</v>
      </c>
      <c r="AI2524" s="9">
        <f t="shared" ref="AI2524" si="14652">(X2524*AD2524+Y2524*AC2524+Z2524*AD2527+AA2524*AC2527)</f>
        <v>0</v>
      </c>
      <c r="AJ2524" s="2">
        <f t="shared" ref="AJ2524" si="14653">X2524*AE2524+Z2524*AE2527-Y2524*AF2524-AA2524*AF2527</f>
        <v>0</v>
      </c>
      <c r="AK2524" s="8">
        <f t="shared" ref="AK2524" si="14654">(X2524*AF2524+Y2524*AE2524+Z2524*AF2527+AA2524*AE2527)</f>
        <v>30.137598529588217</v>
      </c>
      <c r="AM2524" s="18">
        <v>1</v>
      </c>
      <c r="AN2524" s="25">
        <v>0</v>
      </c>
      <c r="AO2524" s="14">
        <v>0</v>
      </c>
      <c r="AP2524" s="24">
        <v>0</v>
      </c>
      <c r="AR2524" s="1">
        <f t="shared" ref="AR2524" si="14655">AH2524*AM2524+AJ2524*AM2527-AI2524*AN2524-AK2524*AN2527</f>
        <v>5.2317311057050926</v>
      </c>
      <c r="AS2524" s="9">
        <f t="shared" ref="AS2524" si="14656">(AH2524*AN2524+AI2524*AM2524+AJ2524*AN2527+AK2524*AM2527)</f>
        <v>30.137598529588217</v>
      </c>
      <c r="AT2524" s="2">
        <f t="shared" ref="AT2524" si="14657">AH2524*AO2524+AJ2524*AO2527-AI2524*AP2524-AK2524*AP2527</f>
        <v>0</v>
      </c>
      <c r="AU2524" s="8">
        <f t="shared" ref="AU2524" si="14658">(AH2524*AP2524+AI2524*AO2524+AJ2524*AP2527+AK2524*AO2527)</f>
        <v>30.137598529588217</v>
      </c>
      <c r="AW2524" s="30">
        <f t="shared" ref="AW2524" si="14659">20*LOG(((1+$AN$9)/$AN$9)/((AR2524+AR2527)^2+(AS2524+AS2527)^2)^0.5)</f>
        <v>-39.019940781234105</v>
      </c>
      <c r="AY2524" s="137">
        <f t="shared" ref="AY2524" si="14660">((AR2524^2+AS2524^2)^0.5)/((AR2527^2+AS2527^2)^0.5)</f>
        <v>0.17378131618137424</v>
      </c>
      <c r="AZ2524" s="13"/>
      <c r="BA2524" s="36"/>
      <c r="BB2524" s="36"/>
      <c r="BC2524" s="36"/>
      <c r="BD2524" s="36"/>
    </row>
    <row r="2525" spans="2:56" ht="18.600000000000001" customHeight="1" thickBot="1">
      <c r="D2525" s="3"/>
      <c r="G2525" s="4"/>
      <c r="I2525" s="3"/>
      <c r="L2525" s="4"/>
      <c r="N2525" s="3"/>
      <c r="Q2525" s="4"/>
      <c r="S2525" s="3"/>
      <c r="V2525" s="4"/>
      <c r="X2525" s="3"/>
      <c r="AA2525" s="4"/>
      <c r="AC2525" s="3"/>
      <c r="AF2525" s="4"/>
      <c r="AH2525" s="3"/>
      <c r="AK2525" s="4"/>
      <c r="AM2525" s="18"/>
      <c r="AN2525" s="14"/>
      <c r="AO2525" s="14"/>
      <c r="AP2525" s="19"/>
      <c r="AR2525" s="3"/>
      <c r="AU2525" s="4"/>
      <c r="AY2525" s="138"/>
      <c r="AZ2525" s="13"/>
      <c r="BA2525" s="36"/>
      <c r="BB2525" s="36"/>
      <c r="BC2525" s="36"/>
      <c r="BD2525" s="36"/>
    </row>
    <row r="2526" spans="2:56" ht="18.600000000000001" customHeight="1" thickBot="1">
      <c r="D2526" s="216" t="s">
        <v>87</v>
      </c>
      <c r="E2526" s="217"/>
      <c r="F2526" s="218" t="s">
        <v>88</v>
      </c>
      <c r="G2526" s="219"/>
      <c r="H2526" s="207"/>
      <c r="I2526" s="216" t="s">
        <v>89</v>
      </c>
      <c r="J2526" s="217"/>
      <c r="K2526" s="218" t="s">
        <v>90</v>
      </c>
      <c r="L2526" s="219"/>
      <c r="N2526" s="208" t="s">
        <v>7</v>
      </c>
      <c r="O2526" s="209"/>
      <c r="P2526" s="210" t="s">
        <v>8</v>
      </c>
      <c r="Q2526" s="211"/>
      <c r="S2526" s="216" t="s">
        <v>91</v>
      </c>
      <c r="T2526" s="217"/>
      <c r="U2526" s="218" t="s">
        <v>92</v>
      </c>
      <c r="V2526" s="219"/>
      <c r="W2526" s="22"/>
      <c r="X2526" s="208" t="s">
        <v>93</v>
      </c>
      <c r="Y2526" s="209"/>
      <c r="Z2526" s="210" t="s">
        <v>94</v>
      </c>
      <c r="AA2526" s="211"/>
      <c r="AB2526" s="22"/>
      <c r="AC2526" s="216" t="s">
        <v>3</v>
      </c>
      <c r="AD2526" s="217"/>
      <c r="AE2526" s="218" t="s">
        <v>2</v>
      </c>
      <c r="AF2526" s="219"/>
      <c r="AG2526" s="22"/>
      <c r="AH2526" s="208" t="s">
        <v>95</v>
      </c>
      <c r="AI2526" s="209"/>
      <c r="AJ2526" s="210" t="s">
        <v>96</v>
      </c>
      <c r="AK2526" s="211"/>
      <c r="AL2526" s="22"/>
      <c r="AM2526" s="216" t="s">
        <v>97</v>
      </c>
      <c r="AN2526" s="217"/>
      <c r="AO2526" s="218" t="s">
        <v>98</v>
      </c>
      <c r="AP2526" s="219"/>
      <c r="AR2526" s="208" t="s">
        <v>99</v>
      </c>
      <c r="AS2526" s="209"/>
      <c r="AT2526" s="210" t="s">
        <v>100</v>
      </c>
      <c r="AU2526" s="211"/>
      <c r="AW2526" s="48" t="s">
        <v>10</v>
      </c>
      <c r="AY2526" s="139" t="s">
        <v>47</v>
      </c>
      <c r="AZ2526" s="13"/>
      <c r="BA2526" s="36"/>
      <c r="BB2526" s="36"/>
      <c r="BC2526" s="36"/>
      <c r="BD2526" s="36"/>
    </row>
    <row r="2527" spans="2:56" ht="18.600000000000001" customHeight="1" thickTop="1" thickBot="1">
      <c r="D2527" s="1">
        <v>0</v>
      </c>
      <c r="E2527" s="8">
        <f t="shared" ref="E2527" si="14661">$E$9*$B2524</f>
        <v>4.0916461999999942</v>
      </c>
      <c r="F2527" s="2">
        <v>1</v>
      </c>
      <c r="G2527" s="8">
        <v>0</v>
      </c>
      <c r="I2527" s="1">
        <v>0</v>
      </c>
      <c r="J2527" s="9">
        <v>0</v>
      </c>
      <c r="K2527" s="2">
        <v>1</v>
      </c>
      <c r="L2527" s="8">
        <v>0</v>
      </c>
      <c r="N2527" s="1">
        <f t="shared" ref="N2527" si="14662">D2527*I2524+F2527*I2527-E2527*J2524-G2527*J2527</f>
        <v>0</v>
      </c>
      <c r="O2527" s="9">
        <f t="shared" ref="O2527" si="14663">(D2527*J2524+E2527*I2524+F2527*J2527+G2527*I2527)</f>
        <v>4.0916461999999942</v>
      </c>
      <c r="P2527" s="2">
        <f t="shared" ref="P2527" si="14664">D2527*K2524+F2527*K2527-E2527*L2524-G2527*L2527</f>
        <v>2.9831176433395905</v>
      </c>
      <c r="Q2527" s="8">
        <f t="shared" ref="Q2527" si="14665">(D2527*L2524+E2527*K2524+F2527*L2527+G2527*K2527)</f>
        <v>0</v>
      </c>
      <c r="S2527" s="1">
        <v>0</v>
      </c>
      <c r="T2527" s="8">
        <f t="shared" ref="T2527" si="14666">$T$9*$B2524</f>
        <v>8.7310737999999883</v>
      </c>
      <c r="U2527" s="2">
        <v>1</v>
      </c>
      <c r="V2527" s="8">
        <v>0</v>
      </c>
      <c r="X2527" s="1">
        <f t="shared" ref="X2527" si="14667">N2527*S2524+P2527*S2527-O2527*T2524-Q2527*T2527</f>
        <v>0</v>
      </c>
      <c r="Y2527" s="9">
        <f t="shared" ref="Y2527" si="14668">(N2527*T2524+O2527*S2524+P2527*T2527+Q2527*S2527)</f>
        <v>30.137466498080002</v>
      </c>
      <c r="Z2527" s="2">
        <f t="shared" ref="Z2527" si="14669">N2527*U2524+P2527*U2527-O2527*V2524-Q2527*V2527</f>
        <v>2.9831176433395905</v>
      </c>
      <c r="AA2527" s="8">
        <f t="shared" ref="AA2527" si="14670">(N2527*V2524+O2527*U2524+P2527*V2527+Q2527*U2527)</f>
        <v>0</v>
      </c>
      <c r="AB2527" s="22"/>
      <c r="AC2527" s="1">
        <v>0</v>
      </c>
      <c r="AD2527" s="9">
        <v>0</v>
      </c>
      <c r="AE2527" s="2">
        <v>1</v>
      </c>
      <c r="AF2527" s="8">
        <v>0</v>
      </c>
      <c r="AH2527" s="1">
        <f t="shared" ref="AH2527" si="14671">X2527*AC2524+Z2527*AC2527-Y2527*AD2524-AA2527*AD2527</f>
        <v>0</v>
      </c>
      <c r="AI2527" s="9">
        <f t="shared" ref="AI2527" si="14672">(X2527*AD2524+Y2527*AC2524+Z2527*AD2527+AA2527*AC2527)</f>
        <v>30.137466498080002</v>
      </c>
      <c r="AJ2527" s="2">
        <f t="shared" ref="AJ2527" si="14673">X2527*AE2524+Z2527*AE2527-Y2527*AF2524-AA2527*AF2527</f>
        <v>-173.41695276133177</v>
      </c>
      <c r="AK2527" s="8">
        <f t="shared" ref="AK2527" si="14674">(X2527*AF2524+Y2527*AE2524+Z2527*AF2527+AA2527*AE2527)</f>
        <v>0</v>
      </c>
      <c r="AM2527" s="20">
        <f t="shared" ref="AM2527" si="14675">1/$AN$9</f>
        <v>1</v>
      </c>
      <c r="AN2527" s="27">
        <v>0</v>
      </c>
      <c r="AO2527" s="21">
        <v>1</v>
      </c>
      <c r="AP2527" s="26">
        <v>0</v>
      </c>
      <c r="AR2527" s="1">
        <f t="shared" ref="AR2527" si="14676">AH2527*AM2524+AJ2527*AM2527-AI2527*AN2524-AK2527*AN2527</f>
        <v>-173.41695276133177</v>
      </c>
      <c r="AS2527" s="9">
        <f t="shared" ref="AS2527" si="14677">(AH2527*AN2524+AI2527*AM2524+AJ2527*AN2527+AK2527*AM2527)</f>
        <v>30.137466498080002</v>
      </c>
      <c r="AT2527" s="2">
        <f t="shared" ref="AT2527" si="14678">AH2527*AO2524+AJ2527*AO2527-AI2527*AP2524-AK2527*AP2527</f>
        <v>-173.41695276133177</v>
      </c>
      <c r="AU2527" s="8">
        <f t="shared" ref="AU2527" si="14679">(AH2527*AP2524+AI2527*AO2524+AJ2527*AP2527+AK2527*AO2527)</f>
        <v>0</v>
      </c>
      <c r="AW2527" s="49">
        <f t="shared" ref="AW2527" si="14680">(180/PI())*ATAN(-1*(AS2524/AR2524))</f>
        <v>-80.151891382757753</v>
      </c>
      <c r="AY2527" s="140">
        <f t="shared" ref="AY2527" si="14681">20*LOG(((1-(10^(AW2524/20)^2)*(1-((1-AY2524)/(1+AY2524))^2))^0.5))</f>
        <v>-2.7459501687209919E-4</v>
      </c>
      <c r="AZ2527" s="13"/>
      <c r="BA2527" s="36"/>
      <c r="BB2527" s="36"/>
      <c r="BC2527" s="36"/>
      <c r="BD2527" s="36"/>
    </row>
    <row r="2528" spans="2:56" ht="18.600000000000001" customHeight="1">
      <c r="AY2528" s="37"/>
    </row>
    <row r="2529" spans="2:56" ht="18.600000000000001" customHeight="1" thickBot="1">
      <c r="D2529" s="22" t="s">
        <v>60</v>
      </c>
      <c r="E2529" s="22"/>
      <c r="F2529" s="22"/>
      <c r="G2529" s="22"/>
      <c r="H2529" s="22"/>
      <c r="I2529" s="22" t="s">
        <v>61</v>
      </c>
      <c r="J2529" s="22"/>
      <c r="K2529" s="22"/>
      <c r="L2529" s="22"/>
      <c r="M2529" s="23"/>
      <c r="N2529" s="23"/>
      <c r="O2529" s="28" t="s">
        <v>62</v>
      </c>
      <c r="P2529" s="23"/>
      <c r="Q2529" s="23"/>
      <c r="R2529" s="23"/>
      <c r="S2529" s="22"/>
      <c r="T2529" s="22" t="s">
        <v>63</v>
      </c>
      <c r="U2529" s="23"/>
      <c r="V2529" s="23"/>
      <c r="W2529" s="23"/>
      <c r="X2529" s="23"/>
      <c r="Y2529" s="28" t="s">
        <v>64</v>
      </c>
      <c r="Z2529" s="23"/>
      <c r="AA2529" s="23"/>
      <c r="AB2529" s="23"/>
      <c r="AC2529" s="28" t="s">
        <v>65</v>
      </c>
      <c r="AD2529" s="22"/>
      <c r="AE2529" s="22"/>
      <c r="AF2529" s="22"/>
      <c r="AG2529" s="22"/>
      <c r="AH2529" s="23"/>
      <c r="AI2529" s="28" t="s">
        <v>66</v>
      </c>
      <c r="AJ2529" s="23"/>
      <c r="AK2529" s="23"/>
      <c r="AL2529" s="22"/>
      <c r="AM2529" s="28" t="s">
        <v>67</v>
      </c>
      <c r="AN2529" s="22"/>
      <c r="AO2529" s="23"/>
      <c r="AP2529" s="23"/>
      <c r="AQ2529" s="23"/>
      <c r="AR2529" s="23"/>
      <c r="AS2529" s="28" t="s">
        <v>68</v>
      </c>
      <c r="AT2529" s="23"/>
      <c r="AU2529" s="23"/>
    </row>
    <row r="2530" spans="2:56" ht="18.600000000000001" customHeight="1" thickBot="1">
      <c r="B2530" s="11"/>
      <c r="D2530" s="212" t="s">
        <v>69</v>
      </c>
      <c r="E2530" s="213"/>
      <c r="F2530" s="214" t="s">
        <v>70</v>
      </c>
      <c r="G2530" s="215"/>
      <c r="H2530" s="207"/>
      <c r="I2530" s="212" t="s">
        <v>71</v>
      </c>
      <c r="J2530" s="213"/>
      <c r="K2530" s="214" t="s">
        <v>72</v>
      </c>
      <c r="L2530" s="215"/>
      <c r="M2530" s="23"/>
      <c r="N2530" s="208" t="s">
        <v>73</v>
      </c>
      <c r="O2530" s="209"/>
      <c r="P2530" s="210" t="s">
        <v>74</v>
      </c>
      <c r="Q2530" s="211"/>
      <c r="R2530" s="23"/>
      <c r="S2530" s="212" t="s">
        <v>75</v>
      </c>
      <c r="T2530" s="213"/>
      <c r="U2530" s="214" t="s">
        <v>76</v>
      </c>
      <c r="V2530" s="215"/>
      <c r="W2530" s="22"/>
      <c r="X2530" s="208" t="s">
        <v>77</v>
      </c>
      <c r="Y2530" s="209"/>
      <c r="Z2530" s="210" t="s">
        <v>78</v>
      </c>
      <c r="AA2530" s="211"/>
      <c r="AB2530" s="22"/>
      <c r="AC2530" s="212" t="s">
        <v>79</v>
      </c>
      <c r="AD2530" s="213"/>
      <c r="AE2530" s="214" t="s">
        <v>80</v>
      </c>
      <c r="AF2530" s="215"/>
      <c r="AG2530" s="22"/>
      <c r="AH2530" s="208" t="s">
        <v>81</v>
      </c>
      <c r="AI2530" s="209"/>
      <c r="AJ2530" s="210" t="s">
        <v>82</v>
      </c>
      <c r="AK2530" s="211"/>
      <c r="AL2530" s="22"/>
      <c r="AM2530" s="212" t="s">
        <v>83</v>
      </c>
      <c r="AN2530" s="213"/>
      <c r="AO2530" s="214" t="s">
        <v>84</v>
      </c>
      <c r="AP2530" s="215"/>
      <c r="AQ2530" s="23"/>
      <c r="AR2530" s="208" t="s">
        <v>85</v>
      </c>
      <c r="AS2530" s="209"/>
      <c r="AT2530" s="210" t="s">
        <v>86</v>
      </c>
      <c r="AU2530" s="211"/>
      <c r="AW2530" s="29" t="s">
        <v>4</v>
      </c>
      <c r="AY2530" s="136" t="s">
        <v>46</v>
      </c>
      <c r="AZ2530" s="13"/>
      <c r="BA2530" s="36"/>
      <c r="BB2530" s="36"/>
      <c r="BC2530" s="36"/>
      <c r="BD2530" s="36"/>
    </row>
    <row r="2531" spans="2:56" ht="18.600000000000001" customHeight="1" thickTop="1" thickBot="1">
      <c r="B2531" s="40">
        <v>7.2399999999999904</v>
      </c>
      <c r="D2531" s="1">
        <v>1</v>
      </c>
      <c r="E2531" s="7">
        <v>0</v>
      </c>
      <c r="F2531" s="2">
        <v>0</v>
      </c>
      <c r="G2531" s="8">
        <v>0</v>
      </c>
      <c r="I2531" s="1">
        <v>1</v>
      </c>
      <c r="J2531" s="9">
        <v>0</v>
      </c>
      <c r="K2531" s="2">
        <v>0</v>
      </c>
      <c r="L2531" s="9">
        <f t="shared" ref="L2531" si="14682">IF(0=(1-$J$9*$K$9*$B2531^2),10^14,$B2531*$K$9/(1-$J$9*$K$9*$B2531^2))</f>
        <v>-0.48315050576223356</v>
      </c>
      <c r="N2531" s="1">
        <f t="shared" ref="N2531" si="14683">D2531*I2531+F2531*I2534-E2531*J2531-G2531*J2534</f>
        <v>1</v>
      </c>
      <c r="O2531" s="9">
        <f t="shared" ref="O2531" si="14684">(D2531*J2531+E2531*I2531+F2531*J2534+G2531*I2534)</f>
        <v>0</v>
      </c>
      <c r="P2531" s="2">
        <f t="shared" ref="P2531" si="14685">D2531*K2531+F2531*K2534-E2531*L2531-G2531*L2534</f>
        <v>0</v>
      </c>
      <c r="Q2531" s="8">
        <f t="shared" ref="Q2531" si="14686">(D2531*L2531+E2531*K2531+F2531*L2534+G2531*K2534)</f>
        <v>-0.48315050576223356</v>
      </c>
      <c r="S2531" s="1">
        <v>1</v>
      </c>
      <c r="T2531" s="7">
        <v>0</v>
      </c>
      <c r="U2531" s="2">
        <v>0</v>
      </c>
      <c r="V2531" s="8">
        <v>0</v>
      </c>
      <c r="X2531" s="1">
        <f t="shared" ref="X2531" si="14687">N2531*S2531+P2531*S2534-O2531*T2531-Q2531*T2534</f>
        <v>5.2301081038196449</v>
      </c>
      <c r="Y2531" s="9">
        <f t="shared" ref="Y2531" si="14688">(N2531*T2531+O2531*S2531+P2531*T2534+Q2531*S2534)</f>
        <v>0</v>
      </c>
      <c r="Z2531" s="2">
        <f t="shared" ref="Z2531" si="14689">N2531*U2531+P2531*U2534-O2531*V2531-Q2531*V2534</f>
        <v>0</v>
      </c>
      <c r="AA2531" s="8">
        <f t="shared" ref="AA2531" si="14690">(N2531*V2531+O2531*U2531+P2531*V2534+Q2531*U2534)</f>
        <v>-0.48315050576223356</v>
      </c>
      <c r="AB2531" s="22"/>
      <c r="AC2531" s="1">
        <v>1</v>
      </c>
      <c r="AD2531" s="9">
        <v>0</v>
      </c>
      <c r="AE2531" s="2">
        <v>0</v>
      </c>
      <c r="AF2531" s="9">
        <f t="shared" ref="AF2531" si="14691">$B2531*$AE$9</f>
        <v>5.8693955999999927</v>
      </c>
      <c r="AH2531" s="1">
        <f t="shared" ref="AH2531" si="14692">X2531*AC2531+Z2531*AC2534-Y2531*AD2531-AA2531*AD2534</f>
        <v>5.2301081038196449</v>
      </c>
      <c r="AI2531" s="9">
        <f t="shared" ref="AI2531" si="14693">(X2531*AD2531+Y2531*AC2531+Z2531*AD2534+AA2531*AC2534)</f>
        <v>0</v>
      </c>
      <c r="AJ2531" s="2">
        <f t="shared" ref="AJ2531" si="14694">X2531*AE2531+Z2531*AE2534-Y2531*AF2531-AA2531*AF2534</f>
        <v>0</v>
      </c>
      <c r="AK2531" s="8">
        <f t="shared" ref="AK2531" si="14695">(X2531*AF2531+Y2531*AE2531+Z2531*AF2534+AA2531*AE2534)</f>
        <v>30.214422986321097</v>
      </c>
      <c r="AM2531" s="18">
        <v>1</v>
      </c>
      <c r="AN2531" s="25">
        <v>0</v>
      </c>
      <c r="AO2531" s="14">
        <v>0</v>
      </c>
      <c r="AP2531" s="24">
        <v>0</v>
      </c>
      <c r="AR2531" s="1">
        <f t="shared" ref="AR2531" si="14696">AH2531*AM2531+AJ2531*AM2534-AI2531*AN2531-AK2531*AN2534</f>
        <v>5.2301081038196449</v>
      </c>
      <c r="AS2531" s="9">
        <f t="shared" ref="AS2531" si="14697">(AH2531*AN2531+AI2531*AM2531+AJ2531*AN2534+AK2531*AM2534)</f>
        <v>30.214422986321097</v>
      </c>
      <c r="AT2531" s="2">
        <f t="shared" ref="AT2531" si="14698">AH2531*AO2531+AJ2531*AO2534-AI2531*AP2531-AK2531*AP2534</f>
        <v>0</v>
      </c>
      <c r="AU2531" s="8">
        <f t="shared" ref="AU2531" si="14699">(AH2531*AP2531+AI2531*AO2531+AJ2531*AP2534+AK2531*AO2534)</f>
        <v>30.214422986321097</v>
      </c>
      <c r="AW2531" s="30">
        <f t="shared" ref="AW2531" si="14700">20*LOG(((1+$AN$9)/$AN$9)/((AR2531+AR2534)^2+(AS2531+AS2534)^2)^0.5)</f>
        <v>-39.065454764075369</v>
      </c>
      <c r="AY2531" s="137">
        <f t="shared" ref="AY2531" si="14701">((AR2531^2+AS2531^2)^0.5)/((AR2534^2+AS2534^2)^0.5)</f>
        <v>0.17328476773336821</v>
      </c>
      <c r="AZ2531" s="13"/>
      <c r="BA2531" s="36"/>
      <c r="BB2531" s="36"/>
      <c r="BC2531" s="36"/>
      <c r="BD2531" s="36"/>
    </row>
    <row r="2532" spans="2:56" ht="18.600000000000001" customHeight="1" thickBot="1">
      <c r="D2532" s="3"/>
      <c r="G2532" s="4"/>
      <c r="I2532" s="3"/>
      <c r="L2532" s="4"/>
      <c r="N2532" s="3"/>
      <c r="Q2532" s="4"/>
      <c r="S2532" s="3"/>
      <c r="V2532" s="4"/>
      <c r="X2532" s="3"/>
      <c r="AA2532" s="4"/>
      <c r="AC2532" s="3"/>
      <c r="AF2532" s="4"/>
      <c r="AH2532" s="3"/>
      <c r="AK2532" s="4"/>
      <c r="AM2532" s="18"/>
      <c r="AN2532" s="14"/>
      <c r="AO2532" s="14"/>
      <c r="AP2532" s="19"/>
      <c r="AR2532" s="3"/>
      <c r="AU2532" s="4"/>
      <c r="AY2532" s="138"/>
      <c r="AZ2532" s="13"/>
      <c r="BA2532" s="36"/>
      <c r="BB2532" s="36"/>
      <c r="BC2532" s="36"/>
      <c r="BD2532" s="36"/>
    </row>
    <row r="2533" spans="2:56" ht="18.600000000000001" customHeight="1" thickBot="1">
      <c r="D2533" s="216" t="s">
        <v>87</v>
      </c>
      <c r="E2533" s="217"/>
      <c r="F2533" s="218" t="s">
        <v>88</v>
      </c>
      <c r="G2533" s="219"/>
      <c r="H2533" s="207"/>
      <c r="I2533" s="216" t="s">
        <v>89</v>
      </c>
      <c r="J2533" s="217"/>
      <c r="K2533" s="218" t="s">
        <v>90</v>
      </c>
      <c r="L2533" s="219"/>
      <c r="N2533" s="208" t="s">
        <v>7</v>
      </c>
      <c r="O2533" s="209"/>
      <c r="P2533" s="210" t="s">
        <v>8</v>
      </c>
      <c r="Q2533" s="211"/>
      <c r="S2533" s="216" t="s">
        <v>91</v>
      </c>
      <c r="T2533" s="217"/>
      <c r="U2533" s="218" t="s">
        <v>92</v>
      </c>
      <c r="V2533" s="219"/>
      <c r="W2533" s="22"/>
      <c r="X2533" s="208" t="s">
        <v>93</v>
      </c>
      <c r="Y2533" s="209"/>
      <c r="Z2533" s="210" t="s">
        <v>94</v>
      </c>
      <c r="AA2533" s="211"/>
      <c r="AB2533" s="22"/>
      <c r="AC2533" s="216" t="s">
        <v>3</v>
      </c>
      <c r="AD2533" s="217"/>
      <c r="AE2533" s="218" t="s">
        <v>2</v>
      </c>
      <c r="AF2533" s="219"/>
      <c r="AG2533" s="22"/>
      <c r="AH2533" s="208" t="s">
        <v>95</v>
      </c>
      <c r="AI2533" s="209"/>
      <c r="AJ2533" s="210" t="s">
        <v>96</v>
      </c>
      <c r="AK2533" s="211"/>
      <c r="AL2533" s="22"/>
      <c r="AM2533" s="216" t="s">
        <v>97</v>
      </c>
      <c r="AN2533" s="217"/>
      <c r="AO2533" s="218" t="s">
        <v>98</v>
      </c>
      <c r="AP2533" s="219"/>
      <c r="AR2533" s="208" t="s">
        <v>99</v>
      </c>
      <c r="AS2533" s="209"/>
      <c r="AT2533" s="210" t="s">
        <v>100</v>
      </c>
      <c r="AU2533" s="211"/>
      <c r="AW2533" s="48" t="s">
        <v>10</v>
      </c>
      <c r="AY2533" s="139" t="s">
        <v>47</v>
      </c>
      <c r="AZ2533" s="13"/>
      <c r="BA2533" s="36"/>
      <c r="BB2533" s="36"/>
      <c r="BC2533" s="36"/>
      <c r="BD2533" s="36"/>
    </row>
    <row r="2534" spans="2:56" ht="18.600000000000001" customHeight="1" thickTop="1" thickBot="1">
      <c r="D2534" s="1">
        <v>0</v>
      </c>
      <c r="E2534" s="8">
        <f t="shared" ref="E2534" si="14702">$E$9*$B2531</f>
        <v>4.1029803999999945</v>
      </c>
      <c r="F2534" s="2">
        <v>1</v>
      </c>
      <c r="G2534" s="8">
        <v>0</v>
      </c>
      <c r="I2534" s="1">
        <v>0</v>
      </c>
      <c r="J2534" s="9">
        <v>0</v>
      </c>
      <c r="K2534" s="2">
        <v>1</v>
      </c>
      <c r="L2534" s="8">
        <v>0</v>
      </c>
      <c r="N2534" s="1">
        <f t="shared" ref="N2534" si="14703">D2534*I2531+F2534*I2534-E2534*J2531-G2534*J2534</f>
        <v>0</v>
      </c>
      <c r="O2534" s="9">
        <f t="shared" ref="O2534" si="14704">(D2534*J2531+E2534*I2531+F2534*J2534+G2534*I2534)</f>
        <v>4.1029803999999945</v>
      </c>
      <c r="P2534" s="2">
        <f t="shared" ref="P2534" si="14705">D2534*K2531+F2534*K2534-E2534*L2531-G2534*L2534</f>
        <v>2.9823570553925287</v>
      </c>
      <c r="Q2534" s="8">
        <f t="shared" ref="Q2534" si="14706">(D2534*L2531+E2534*K2531+F2534*L2534+G2534*K2534)</f>
        <v>0</v>
      </c>
      <c r="S2534" s="1">
        <v>0</v>
      </c>
      <c r="T2534" s="8">
        <f t="shared" ref="T2534" si="14707">$T$9*$B2531</f>
        <v>8.755259599999988</v>
      </c>
      <c r="U2534" s="2">
        <v>1</v>
      </c>
      <c r="V2534" s="8">
        <v>0</v>
      </c>
      <c r="X2534" s="1">
        <f t="shared" ref="X2534" si="14708">N2534*S2531+P2534*S2534-O2534*T2531-Q2534*T2534</f>
        <v>0</v>
      </c>
      <c r="Y2534" s="9">
        <f t="shared" ref="Y2534" si="14709">(N2534*T2531+O2534*S2531+P2534*T2534+Q2534*S2534)</f>
        <v>30.214290639853125</v>
      </c>
      <c r="Z2534" s="2">
        <f t="shared" ref="Z2534" si="14710">N2534*U2531+P2534*U2534-O2534*V2531-Q2534*V2534</f>
        <v>2.9823570553925287</v>
      </c>
      <c r="AA2534" s="8">
        <f t="shared" ref="AA2534" si="14711">(N2534*V2531+O2534*U2531+P2534*V2534+Q2534*U2534)</f>
        <v>0</v>
      </c>
      <c r="AB2534" s="22"/>
      <c r="AC2534" s="1">
        <v>0</v>
      </c>
      <c r="AD2534" s="9">
        <v>0</v>
      </c>
      <c r="AE2534" s="2">
        <v>1</v>
      </c>
      <c r="AF2534" s="8">
        <v>0</v>
      </c>
      <c r="AH2534" s="1">
        <f t="shared" ref="AH2534" si="14712">X2534*AC2531+Z2534*AC2534-Y2534*AD2531-AA2534*AD2534</f>
        <v>0</v>
      </c>
      <c r="AI2534" s="9">
        <f t="shared" ref="AI2534" si="14713">(X2534*AD2531+Y2534*AC2531+Z2534*AD2534+AA2534*AC2534)</f>
        <v>30.214290639853125</v>
      </c>
      <c r="AJ2534" s="2">
        <f t="shared" ref="AJ2534" si="14714">X2534*AE2531+Z2534*AE2534-Y2534*AF2531-AA2534*AF2534</f>
        <v>-174.35726748328239</v>
      </c>
      <c r="AK2534" s="8">
        <f t="shared" ref="AK2534" si="14715">(X2534*AF2531+Y2534*AE2531+Z2534*AF2534+AA2534*AE2534)</f>
        <v>0</v>
      </c>
      <c r="AM2534" s="20">
        <f t="shared" ref="AM2534" si="14716">1/$AN$9</f>
        <v>1</v>
      </c>
      <c r="AN2534" s="27">
        <v>0</v>
      </c>
      <c r="AO2534" s="21">
        <v>1</v>
      </c>
      <c r="AP2534" s="26">
        <v>0</v>
      </c>
      <c r="AR2534" s="1">
        <f t="shared" ref="AR2534" si="14717">AH2534*AM2531+AJ2534*AM2534-AI2534*AN2531-AK2534*AN2534</f>
        <v>-174.35726748328239</v>
      </c>
      <c r="AS2534" s="9">
        <f t="shared" ref="AS2534" si="14718">(AH2534*AN2531+AI2534*AM2531+AJ2534*AN2534+AK2534*AM2534)</f>
        <v>30.214290639853125</v>
      </c>
      <c r="AT2534" s="2">
        <f t="shared" ref="AT2534" si="14719">AH2534*AO2531+AJ2534*AO2534-AI2534*AP2531-AK2534*AP2534</f>
        <v>-174.35726748328239</v>
      </c>
      <c r="AU2534" s="8">
        <f t="shared" ref="AU2534" si="14720">(AH2534*AP2531+AI2534*AO2531+AJ2534*AP2534+AK2534*AO2534)</f>
        <v>0</v>
      </c>
      <c r="AW2534" s="49">
        <f t="shared" ref="AW2534" si="14721">(180/PI())*ATAN(-1*(AS2531/AR2531))</f>
        <v>-80.179431289093458</v>
      </c>
      <c r="AY2534" s="140">
        <f t="shared" ref="AY2534" si="14722">20*LOG(((1-(10^(AW2531/20)^2)*(1-((1-AY2531)/(1+AY2531))^2))^0.5))</f>
        <v>-2.7118515314990895E-4</v>
      </c>
      <c r="AZ2534" s="13"/>
      <c r="BA2534" s="36"/>
      <c r="BB2534" s="36"/>
      <c r="BC2534" s="36"/>
      <c r="BD2534" s="36"/>
    </row>
    <row r="2535" spans="2:56" ht="18.600000000000001" customHeight="1">
      <c r="AY2535" s="37"/>
    </row>
    <row r="2536" spans="2:56" ht="18.600000000000001" customHeight="1" thickBot="1">
      <c r="D2536" s="22" t="s">
        <v>60</v>
      </c>
      <c r="E2536" s="22"/>
      <c r="F2536" s="22"/>
      <c r="G2536" s="22"/>
      <c r="H2536" s="22"/>
      <c r="I2536" s="22" t="s">
        <v>61</v>
      </c>
      <c r="J2536" s="22"/>
      <c r="K2536" s="22"/>
      <c r="L2536" s="22"/>
      <c r="M2536" s="23"/>
      <c r="N2536" s="23"/>
      <c r="O2536" s="28" t="s">
        <v>62</v>
      </c>
      <c r="P2536" s="23"/>
      <c r="Q2536" s="23"/>
      <c r="R2536" s="23"/>
      <c r="S2536" s="22"/>
      <c r="T2536" s="22" t="s">
        <v>63</v>
      </c>
      <c r="U2536" s="23"/>
      <c r="V2536" s="23"/>
      <c r="W2536" s="23"/>
      <c r="X2536" s="23"/>
      <c r="Y2536" s="28" t="s">
        <v>64</v>
      </c>
      <c r="Z2536" s="23"/>
      <c r="AA2536" s="23"/>
      <c r="AB2536" s="23"/>
      <c r="AC2536" s="28" t="s">
        <v>65</v>
      </c>
      <c r="AD2536" s="22"/>
      <c r="AE2536" s="22"/>
      <c r="AF2536" s="22"/>
      <c r="AG2536" s="22"/>
      <c r="AH2536" s="23"/>
      <c r="AI2536" s="28" t="s">
        <v>66</v>
      </c>
      <c r="AJ2536" s="23"/>
      <c r="AK2536" s="23"/>
      <c r="AL2536" s="22"/>
      <c r="AM2536" s="28" t="s">
        <v>67</v>
      </c>
      <c r="AN2536" s="22"/>
      <c r="AO2536" s="23"/>
      <c r="AP2536" s="23"/>
      <c r="AQ2536" s="23"/>
      <c r="AR2536" s="23"/>
      <c r="AS2536" s="28" t="s">
        <v>68</v>
      </c>
      <c r="AT2536" s="23"/>
      <c r="AU2536" s="23"/>
    </row>
    <row r="2537" spans="2:56" ht="18.600000000000001" customHeight="1" thickBot="1">
      <c r="B2537" s="11"/>
      <c r="D2537" s="212" t="s">
        <v>69</v>
      </c>
      <c r="E2537" s="213"/>
      <c r="F2537" s="214" t="s">
        <v>70</v>
      </c>
      <c r="G2537" s="215"/>
      <c r="H2537" s="207"/>
      <c r="I2537" s="212" t="s">
        <v>71</v>
      </c>
      <c r="J2537" s="213"/>
      <c r="K2537" s="214" t="s">
        <v>72</v>
      </c>
      <c r="L2537" s="215"/>
      <c r="M2537" s="23"/>
      <c r="N2537" s="208" t="s">
        <v>73</v>
      </c>
      <c r="O2537" s="209"/>
      <c r="P2537" s="210" t="s">
        <v>74</v>
      </c>
      <c r="Q2537" s="211"/>
      <c r="R2537" s="23"/>
      <c r="S2537" s="212" t="s">
        <v>75</v>
      </c>
      <c r="T2537" s="213"/>
      <c r="U2537" s="214" t="s">
        <v>76</v>
      </c>
      <c r="V2537" s="215"/>
      <c r="W2537" s="22"/>
      <c r="X2537" s="208" t="s">
        <v>77</v>
      </c>
      <c r="Y2537" s="209"/>
      <c r="Z2537" s="210" t="s">
        <v>78</v>
      </c>
      <c r="AA2537" s="211"/>
      <c r="AB2537" s="22"/>
      <c r="AC2537" s="212" t="s">
        <v>79</v>
      </c>
      <c r="AD2537" s="213"/>
      <c r="AE2537" s="214" t="s">
        <v>80</v>
      </c>
      <c r="AF2537" s="215"/>
      <c r="AG2537" s="22"/>
      <c r="AH2537" s="208" t="s">
        <v>81</v>
      </c>
      <c r="AI2537" s="209"/>
      <c r="AJ2537" s="210" t="s">
        <v>82</v>
      </c>
      <c r="AK2537" s="211"/>
      <c r="AL2537" s="22"/>
      <c r="AM2537" s="212" t="s">
        <v>83</v>
      </c>
      <c r="AN2537" s="213"/>
      <c r="AO2537" s="214" t="s">
        <v>84</v>
      </c>
      <c r="AP2537" s="215"/>
      <c r="AQ2537" s="23"/>
      <c r="AR2537" s="208" t="s">
        <v>85</v>
      </c>
      <c r="AS2537" s="209"/>
      <c r="AT2537" s="210" t="s">
        <v>86</v>
      </c>
      <c r="AU2537" s="211"/>
      <c r="AW2537" s="29" t="s">
        <v>4</v>
      </c>
      <c r="AY2537" s="136" t="s">
        <v>46</v>
      </c>
      <c r="AZ2537" s="13"/>
      <c r="BA2537" s="36"/>
      <c r="BB2537" s="36"/>
      <c r="BC2537" s="36"/>
      <c r="BD2537" s="36"/>
    </row>
    <row r="2538" spans="2:56" ht="18.600000000000001" customHeight="1" thickTop="1" thickBot="1">
      <c r="B2538" s="40">
        <v>7.25999999999999</v>
      </c>
      <c r="D2538" s="1">
        <v>1</v>
      </c>
      <c r="E2538" s="7">
        <v>0</v>
      </c>
      <c r="F2538" s="2">
        <v>0</v>
      </c>
      <c r="G2538" s="8">
        <v>0</v>
      </c>
      <c r="I2538" s="1">
        <v>1</v>
      </c>
      <c r="J2538" s="9">
        <v>0</v>
      </c>
      <c r="K2538" s="2">
        <v>0</v>
      </c>
      <c r="L2538" s="9">
        <f t="shared" ref="L2538" si="14723">IF(0=(1-$J$9*$K$9*$B2538^2),10^14,$B2538*$K$9/(1-$J$9*$K$9*$B2538^2))</f>
        <v>-0.4816363144984423</v>
      </c>
      <c r="N2538" s="1">
        <f t="shared" ref="N2538" si="14724">D2538*I2538+F2538*I2541-E2538*J2538-G2538*J2541</f>
        <v>1</v>
      </c>
      <c r="O2538" s="9">
        <f t="shared" ref="O2538" si="14725">(D2538*J2538+E2538*I2538+F2538*J2541+G2538*I2541)</f>
        <v>0</v>
      </c>
      <c r="P2538" s="2">
        <f t="shared" ref="P2538" si="14726">D2538*K2538+F2538*K2541-E2538*L2538-G2538*L2541</f>
        <v>0</v>
      </c>
      <c r="Q2538" s="8">
        <f t="shared" ref="Q2538" si="14727">(D2538*L2538+E2538*K2538+F2538*L2541+G2538*K2541)</f>
        <v>-0.4816363144984423</v>
      </c>
      <c r="S2538" s="1">
        <v>1</v>
      </c>
      <c r="T2538" s="7">
        <v>0</v>
      </c>
      <c r="U2538" s="2">
        <v>0</v>
      </c>
      <c r="V2538" s="8">
        <v>0</v>
      </c>
      <c r="X2538" s="1">
        <f t="shared" ref="X2538" si="14728">N2538*S2538+P2538*S2541-O2538*T2538-Q2538*T2541</f>
        <v>5.2284997257962971</v>
      </c>
      <c r="Y2538" s="9">
        <f t="shared" ref="Y2538" si="14729">(N2538*T2538+O2538*S2538+P2538*T2541+Q2538*S2541)</f>
        <v>0</v>
      </c>
      <c r="Z2538" s="2">
        <f t="shared" ref="Z2538" si="14730">N2538*U2538+P2538*U2541-O2538*V2538-Q2538*V2541</f>
        <v>0</v>
      </c>
      <c r="AA2538" s="8">
        <f t="shared" ref="AA2538" si="14731">(N2538*V2538+O2538*U2538+P2538*V2541+Q2538*U2541)</f>
        <v>-0.4816363144984423</v>
      </c>
      <c r="AB2538" s="22"/>
      <c r="AC2538" s="1">
        <v>1</v>
      </c>
      <c r="AD2538" s="9">
        <v>0</v>
      </c>
      <c r="AE2538" s="2">
        <v>0</v>
      </c>
      <c r="AF2538" s="9">
        <f t="shared" ref="AF2538" si="14732">$B2538*$AE$9</f>
        <v>5.8856093999999919</v>
      </c>
      <c r="AH2538" s="1">
        <f t="shared" ref="AH2538" si="14733">X2538*AC2538+Z2538*AC2541-Y2538*AD2538-AA2538*AD2541</f>
        <v>5.2284997257962971</v>
      </c>
      <c r="AI2538" s="9">
        <f t="shared" ref="AI2538" si="14734">(X2538*AD2538+Y2538*AC2538+Z2538*AD2541+AA2538*AC2541)</f>
        <v>0</v>
      </c>
      <c r="AJ2538" s="2">
        <f t="shared" ref="AJ2538" si="14735">X2538*AE2538+Z2538*AE2541-Y2538*AF2538-AA2538*AF2541</f>
        <v>0</v>
      </c>
      <c r="AK2538" s="8">
        <f t="shared" ref="AK2538" si="14736">(X2538*AF2538+Y2538*AE2538+Z2538*AF2541+AA2538*AE2541)</f>
        <v>30.291270819545623</v>
      </c>
      <c r="AM2538" s="18">
        <v>1</v>
      </c>
      <c r="AN2538" s="25">
        <v>0</v>
      </c>
      <c r="AO2538" s="14">
        <v>0</v>
      </c>
      <c r="AP2538" s="24">
        <v>0</v>
      </c>
      <c r="AR2538" s="1">
        <f t="shared" ref="AR2538" si="14737">AH2538*AM2538+AJ2538*AM2541-AI2538*AN2538-AK2538*AN2541</f>
        <v>5.2284997257962971</v>
      </c>
      <c r="AS2538" s="9">
        <f t="shared" ref="AS2538" si="14738">(AH2538*AN2538+AI2538*AM2538+AJ2538*AN2541+AK2538*AM2541)</f>
        <v>30.291270819545623</v>
      </c>
      <c r="AT2538" s="2">
        <f t="shared" ref="AT2538" si="14739">AH2538*AO2538+AJ2538*AO2541-AI2538*AP2538-AK2538*AP2541</f>
        <v>0</v>
      </c>
      <c r="AU2538" s="8">
        <f t="shared" ref="AU2538" si="14740">(AH2538*AP2538+AI2538*AO2538+AJ2538*AP2541+AK2538*AO2541)</f>
        <v>30.291270819545623</v>
      </c>
      <c r="AW2538" s="30">
        <f t="shared" ref="AW2538" si="14741">20*LOG(((1+$AN$9)/$AN$9)/((AR2538+AR2541)^2+(AS2538+AS2541)^2)^0.5)</f>
        <v>-39.110858366609087</v>
      </c>
      <c r="AY2538" s="137">
        <f t="shared" ref="AY2538" si="14742">((AR2538^2+AS2538^2)^0.5)/((AR2541^2+AS2541^2)^0.5)</f>
        <v>0.1727910947755745</v>
      </c>
      <c r="AZ2538" s="13"/>
      <c r="BA2538" s="36"/>
      <c r="BB2538" s="36"/>
      <c r="BC2538" s="36"/>
      <c r="BD2538" s="36"/>
    </row>
    <row r="2539" spans="2:56" ht="18.600000000000001" customHeight="1" thickBot="1">
      <c r="D2539" s="3"/>
      <c r="G2539" s="4"/>
      <c r="I2539" s="3"/>
      <c r="L2539" s="4"/>
      <c r="N2539" s="3"/>
      <c r="Q2539" s="4"/>
      <c r="S2539" s="3"/>
      <c r="V2539" s="4"/>
      <c r="X2539" s="3"/>
      <c r="AA2539" s="4"/>
      <c r="AC2539" s="3"/>
      <c r="AF2539" s="4"/>
      <c r="AH2539" s="3"/>
      <c r="AK2539" s="4"/>
      <c r="AM2539" s="18"/>
      <c r="AN2539" s="14"/>
      <c r="AO2539" s="14"/>
      <c r="AP2539" s="19"/>
      <c r="AR2539" s="3"/>
      <c r="AU2539" s="4"/>
      <c r="AY2539" s="138"/>
      <c r="AZ2539" s="13"/>
      <c r="BA2539" s="36"/>
      <c r="BB2539" s="36"/>
      <c r="BC2539" s="36"/>
      <c r="BD2539" s="36"/>
    </row>
    <row r="2540" spans="2:56" ht="18.600000000000001" customHeight="1" thickBot="1">
      <c r="D2540" s="216" t="s">
        <v>87</v>
      </c>
      <c r="E2540" s="217"/>
      <c r="F2540" s="218" t="s">
        <v>88</v>
      </c>
      <c r="G2540" s="219"/>
      <c r="H2540" s="207"/>
      <c r="I2540" s="216" t="s">
        <v>89</v>
      </c>
      <c r="J2540" s="217"/>
      <c r="K2540" s="218" t="s">
        <v>90</v>
      </c>
      <c r="L2540" s="219"/>
      <c r="N2540" s="208" t="s">
        <v>7</v>
      </c>
      <c r="O2540" s="209"/>
      <c r="P2540" s="210" t="s">
        <v>8</v>
      </c>
      <c r="Q2540" s="211"/>
      <c r="S2540" s="216" t="s">
        <v>91</v>
      </c>
      <c r="T2540" s="217"/>
      <c r="U2540" s="218" t="s">
        <v>92</v>
      </c>
      <c r="V2540" s="219"/>
      <c r="W2540" s="22"/>
      <c r="X2540" s="208" t="s">
        <v>93</v>
      </c>
      <c r="Y2540" s="209"/>
      <c r="Z2540" s="210" t="s">
        <v>94</v>
      </c>
      <c r="AA2540" s="211"/>
      <c r="AB2540" s="22"/>
      <c r="AC2540" s="216" t="s">
        <v>3</v>
      </c>
      <c r="AD2540" s="217"/>
      <c r="AE2540" s="218" t="s">
        <v>2</v>
      </c>
      <c r="AF2540" s="219"/>
      <c r="AG2540" s="22"/>
      <c r="AH2540" s="208" t="s">
        <v>95</v>
      </c>
      <c r="AI2540" s="209"/>
      <c r="AJ2540" s="210" t="s">
        <v>96</v>
      </c>
      <c r="AK2540" s="211"/>
      <c r="AL2540" s="22"/>
      <c r="AM2540" s="216" t="s">
        <v>97</v>
      </c>
      <c r="AN2540" s="217"/>
      <c r="AO2540" s="218" t="s">
        <v>98</v>
      </c>
      <c r="AP2540" s="219"/>
      <c r="AR2540" s="208" t="s">
        <v>99</v>
      </c>
      <c r="AS2540" s="209"/>
      <c r="AT2540" s="210" t="s">
        <v>100</v>
      </c>
      <c r="AU2540" s="211"/>
      <c r="AW2540" s="48" t="s">
        <v>10</v>
      </c>
      <c r="AY2540" s="139" t="s">
        <v>47</v>
      </c>
      <c r="AZ2540" s="13"/>
      <c r="BA2540" s="36"/>
      <c r="BB2540" s="36"/>
      <c r="BC2540" s="36"/>
      <c r="BD2540" s="36"/>
    </row>
    <row r="2541" spans="2:56" ht="18.600000000000001" customHeight="1" thickTop="1" thickBot="1">
      <c r="D2541" s="1">
        <v>0</v>
      </c>
      <c r="E2541" s="8">
        <f t="shared" ref="E2541" si="14743">$E$9*$B2538</f>
        <v>4.1143145999999948</v>
      </c>
      <c r="F2541" s="2">
        <v>1</v>
      </c>
      <c r="G2541" s="8">
        <v>0</v>
      </c>
      <c r="I2541" s="1">
        <v>0</v>
      </c>
      <c r="J2541" s="9">
        <v>0</v>
      </c>
      <c r="K2541" s="2">
        <v>1</v>
      </c>
      <c r="L2541" s="8">
        <v>0</v>
      </c>
      <c r="N2541" s="1">
        <f t="shared" ref="N2541" si="14744">D2541*I2538+F2541*I2541-E2541*J2538-G2541*J2541</f>
        <v>0</v>
      </c>
      <c r="O2541" s="9">
        <f t="shared" ref="O2541" si="14745">(D2541*J2538+E2541*I2538+F2541*J2541+G2541*I2541)</f>
        <v>4.1143145999999948</v>
      </c>
      <c r="P2541" s="2">
        <f t="shared" ref="P2541" si="14746">D2541*K2538+F2541*K2541-E2541*L2538-G2541*L2541</f>
        <v>2.9816033206311303</v>
      </c>
      <c r="Q2541" s="8">
        <f t="shared" ref="Q2541" si="14747">(D2541*L2538+E2541*K2538+F2541*L2541+G2541*K2541)</f>
        <v>0</v>
      </c>
      <c r="S2541" s="1">
        <v>0</v>
      </c>
      <c r="T2541" s="8">
        <f t="shared" ref="T2541" si="14748">$T$9*$B2538</f>
        <v>8.7794453999999877</v>
      </c>
      <c r="U2541" s="2">
        <v>1</v>
      </c>
      <c r="V2541" s="8">
        <v>0</v>
      </c>
      <c r="X2541" s="1">
        <f t="shared" ref="X2541" si="14749">N2541*S2538+P2541*S2541-O2541*T2538-Q2541*T2541</f>
        <v>0</v>
      </c>
      <c r="Y2541" s="9">
        <f t="shared" ref="Y2541" si="14750">(N2541*T2538+O2541*S2538+P2541*T2541+Q2541*S2541)</f>
        <v>30.291138157939663</v>
      </c>
      <c r="Z2541" s="2">
        <f t="shared" ref="Z2541" si="14751">N2541*U2538+P2541*U2541-O2541*V2538-Q2541*V2541</f>
        <v>2.9816033206311303</v>
      </c>
      <c r="AA2541" s="8">
        <f t="shared" ref="AA2541" si="14752">(N2541*V2538+O2541*U2538+P2541*V2541+Q2541*U2541)</f>
        <v>0</v>
      </c>
      <c r="AB2541" s="22"/>
      <c r="AC2541" s="1">
        <v>0</v>
      </c>
      <c r="AD2541" s="9">
        <v>0</v>
      </c>
      <c r="AE2541" s="2">
        <v>1</v>
      </c>
      <c r="AF2541" s="8">
        <v>0</v>
      </c>
      <c r="AH2541" s="1">
        <f t="shared" ref="AH2541" si="14753">X2541*AC2538+Z2541*AC2541-Y2541*AD2538-AA2541*AD2541</f>
        <v>0</v>
      </c>
      <c r="AI2541" s="9">
        <f t="shared" ref="AI2541" si="14754">(X2541*AD2538+Y2541*AC2538+Z2541*AD2541+AA2541*AC2541)</f>
        <v>30.291138157939663</v>
      </c>
      <c r="AJ2541" s="2">
        <f t="shared" ref="AJ2541" si="14755">X2541*AE2538+Z2541*AE2541-Y2541*AF2538-AA2541*AF2541</f>
        <v>-175.30020415843697</v>
      </c>
      <c r="AK2541" s="8">
        <f t="shared" ref="AK2541" si="14756">(X2541*AF2538+Y2541*AE2538+Z2541*AF2541+AA2541*AE2541)</f>
        <v>0</v>
      </c>
      <c r="AM2541" s="20">
        <f t="shared" ref="AM2541" si="14757">1/$AN$9</f>
        <v>1</v>
      </c>
      <c r="AN2541" s="27">
        <v>0</v>
      </c>
      <c r="AO2541" s="21">
        <v>1</v>
      </c>
      <c r="AP2541" s="26">
        <v>0</v>
      </c>
      <c r="AR2541" s="1">
        <f t="shared" ref="AR2541" si="14758">AH2541*AM2538+AJ2541*AM2541-AI2541*AN2538-AK2541*AN2541</f>
        <v>-175.30020415843697</v>
      </c>
      <c r="AS2541" s="9">
        <f t="shared" ref="AS2541" si="14759">(AH2541*AN2538+AI2541*AM2538+AJ2541*AN2541+AK2541*AM2541)</f>
        <v>30.291138157939663</v>
      </c>
      <c r="AT2541" s="2">
        <f t="shared" ref="AT2541" si="14760">AH2541*AO2538+AJ2541*AO2541-AI2541*AP2538-AK2541*AP2541</f>
        <v>-175.30020415843697</v>
      </c>
      <c r="AU2541" s="8">
        <f t="shared" ref="AU2541" si="14761">(AH2541*AP2538+AI2541*AO2538+AJ2541*AP2541+AK2541*AO2541)</f>
        <v>0</v>
      </c>
      <c r="AW2541" s="49">
        <f t="shared" ref="AW2541" si="14762">(180/PI())*ATAN(-1*(AS2538/AR2538))</f>
        <v>-80.206816601712035</v>
      </c>
      <c r="AY2541" s="140">
        <f t="shared" ref="AY2541" si="14763">20*LOG(((1-(10^(AW2538/20)^2)*(1-((1-AY2538)/(1+AY2538))^2))^0.5))</f>
        <v>-2.6782548138094928E-4</v>
      </c>
      <c r="AZ2541" s="13"/>
      <c r="BA2541" s="36"/>
      <c r="BB2541" s="36"/>
      <c r="BC2541" s="36"/>
      <c r="BD2541" s="36"/>
    </row>
    <row r="2542" spans="2:56" ht="18.600000000000001" customHeight="1">
      <c r="AY2542" s="37"/>
    </row>
    <row r="2543" spans="2:56" ht="18.600000000000001" customHeight="1" thickBot="1">
      <c r="D2543" s="22" t="s">
        <v>60</v>
      </c>
      <c r="E2543" s="22"/>
      <c r="F2543" s="22"/>
      <c r="G2543" s="22"/>
      <c r="H2543" s="22"/>
      <c r="I2543" s="22" t="s">
        <v>61</v>
      </c>
      <c r="J2543" s="22"/>
      <c r="K2543" s="22"/>
      <c r="L2543" s="22"/>
      <c r="M2543" s="23"/>
      <c r="N2543" s="23"/>
      <c r="O2543" s="28" t="s">
        <v>62</v>
      </c>
      <c r="P2543" s="23"/>
      <c r="Q2543" s="23"/>
      <c r="R2543" s="23"/>
      <c r="S2543" s="22"/>
      <c r="T2543" s="22" t="s">
        <v>63</v>
      </c>
      <c r="U2543" s="23"/>
      <c r="V2543" s="23"/>
      <c r="W2543" s="23"/>
      <c r="X2543" s="23"/>
      <c r="Y2543" s="28" t="s">
        <v>64</v>
      </c>
      <c r="Z2543" s="23"/>
      <c r="AA2543" s="23"/>
      <c r="AB2543" s="23"/>
      <c r="AC2543" s="28" t="s">
        <v>65</v>
      </c>
      <c r="AD2543" s="22"/>
      <c r="AE2543" s="22"/>
      <c r="AF2543" s="22"/>
      <c r="AG2543" s="22"/>
      <c r="AH2543" s="23"/>
      <c r="AI2543" s="28" t="s">
        <v>66</v>
      </c>
      <c r="AJ2543" s="23"/>
      <c r="AK2543" s="23"/>
      <c r="AL2543" s="22"/>
      <c r="AM2543" s="28" t="s">
        <v>67</v>
      </c>
      <c r="AN2543" s="22"/>
      <c r="AO2543" s="23"/>
      <c r="AP2543" s="23"/>
      <c r="AQ2543" s="23"/>
      <c r="AR2543" s="23"/>
      <c r="AS2543" s="28" t="s">
        <v>68</v>
      </c>
      <c r="AT2543" s="23"/>
      <c r="AU2543" s="23"/>
    </row>
    <row r="2544" spans="2:56" ht="18.600000000000001" customHeight="1" thickBot="1">
      <c r="B2544" s="11"/>
      <c r="D2544" s="212" t="s">
        <v>69</v>
      </c>
      <c r="E2544" s="213"/>
      <c r="F2544" s="214" t="s">
        <v>70</v>
      </c>
      <c r="G2544" s="215"/>
      <c r="H2544" s="207"/>
      <c r="I2544" s="212" t="s">
        <v>71</v>
      </c>
      <c r="J2544" s="213"/>
      <c r="K2544" s="214" t="s">
        <v>72</v>
      </c>
      <c r="L2544" s="215"/>
      <c r="M2544" s="23"/>
      <c r="N2544" s="208" t="s">
        <v>73</v>
      </c>
      <c r="O2544" s="209"/>
      <c r="P2544" s="210" t="s">
        <v>74</v>
      </c>
      <c r="Q2544" s="211"/>
      <c r="R2544" s="23"/>
      <c r="S2544" s="212" t="s">
        <v>75</v>
      </c>
      <c r="T2544" s="213"/>
      <c r="U2544" s="214" t="s">
        <v>76</v>
      </c>
      <c r="V2544" s="215"/>
      <c r="W2544" s="22"/>
      <c r="X2544" s="208" t="s">
        <v>77</v>
      </c>
      <c r="Y2544" s="209"/>
      <c r="Z2544" s="210" t="s">
        <v>78</v>
      </c>
      <c r="AA2544" s="211"/>
      <c r="AB2544" s="22"/>
      <c r="AC2544" s="212" t="s">
        <v>79</v>
      </c>
      <c r="AD2544" s="213"/>
      <c r="AE2544" s="214" t="s">
        <v>80</v>
      </c>
      <c r="AF2544" s="215"/>
      <c r="AG2544" s="22"/>
      <c r="AH2544" s="208" t="s">
        <v>81</v>
      </c>
      <c r="AI2544" s="209"/>
      <c r="AJ2544" s="210" t="s">
        <v>82</v>
      </c>
      <c r="AK2544" s="211"/>
      <c r="AL2544" s="22"/>
      <c r="AM2544" s="212" t="s">
        <v>83</v>
      </c>
      <c r="AN2544" s="213"/>
      <c r="AO2544" s="214" t="s">
        <v>84</v>
      </c>
      <c r="AP2544" s="215"/>
      <c r="AQ2544" s="23"/>
      <c r="AR2544" s="208" t="s">
        <v>85</v>
      </c>
      <c r="AS2544" s="209"/>
      <c r="AT2544" s="210" t="s">
        <v>86</v>
      </c>
      <c r="AU2544" s="211"/>
      <c r="AW2544" s="29" t="s">
        <v>4</v>
      </c>
      <c r="AY2544" s="136" t="s">
        <v>46</v>
      </c>
      <c r="AZ2544" s="13"/>
      <c r="BA2544" s="36"/>
      <c r="BB2544" s="36"/>
      <c r="BC2544" s="36"/>
      <c r="BD2544" s="36"/>
    </row>
    <row r="2545" spans="2:56" ht="18.600000000000001" customHeight="1" thickTop="1" thickBot="1">
      <c r="B2545" s="40">
        <v>7.2799999999999896</v>
      </c>
      <c r="D2545" s="1">
        <v>1</v>
      </c>
      <c r="E2545" s="7">
        <v>0</v>
      </c>
      <c r="F2545" s="2">
        <v>0</v>
      </c>
      <c r="G2545" s="8">
        <v>0</v>
      </c>
      <c r="I2545" s="1">
        <v>1</v>
      </c>
      <c r="J2545" s="9">
        <v>0</v>
      </c>
      <c r="K2545" s="2">
        <v>0</v>
      </c>
      <c r="L2545" s="9">
        <f t="shared" ref="L2545" si="14764">IF(0=(1-$J$9*$K$9*$B2545^2),10^14,$B2545*$K$9/(1-$J$9*$K$9*$B2545^2))</f>
        <v>-0.4801320837911689</v>
      </c>
      <c r="N2545" s="1">
        <f t="shared" ref="N2545" si="14765">D2545*I2545+F2545*I2548-E2545*J2545-G2545*J2548</f>
        <v>1</v>
      </c>
      <c r="O2545" s="9">
        <f t="shared" ref="O2545" si="14766">(D2545*J2545+E2545*I2545+F2545*J2548+G2545*I2548)</f>
        <v>0</v>
      </c>
      <c r="P2545" s="2">
        <f t="shared" ref="P2545" si="14767">D2545*K2545+F2545*K2548-E2545*L2545-G2545*L2548</f>
        <v>0</v>
      </c>
      <c r="Q2545" s="8">
        <f t="shared" ref="Q2545" si="14768">(D2545*L2545+E2545*K2545+F2545*L2548+G2545*K2548)</f>
        <v>-0.4801320837911689</v>
      </c>
      <c r="S2545" s="1">
        <v>1</v>
      </c>
      <c r="T2545" s="7">
        <v>0</v>
      </c>
      <c r="U2545" s="2">
        <v>0</v>
      </c>
      <c r="V2545" s="8">
        <v>0</v>
      </c>
      <c r="X2545" s="1">
        <f t="shared" ref="X2545" si="14769">N2545*S2545+P2545*S2548-O2545*T2545-Q2545*T2548</f>
        <v>5.226905792984943</v>
      </c>
      <c r="Y2545" s="9">
        <f t="shared" ref="Y2545" si="14770">(N2545*T2545+O2545*S2545+P2545*T2548+Q2545*S2548)</f>
        <v>0</v>
      </c>
      <c r="Z2545" s="2">
        <f t="shared" ref="Z2545" si="14771">N2545*U2545+P2545*U2548-O2545*V2545-Q2545*V2548</f>
        <v>0</v>
      </c>
      <c r="AA2545" s="8">
        <f t="shared" ref="AA2545" si="14772">(N2545*V2545+O2545*U2545+P2545*V2548+Q2545*U2548)</f>
        <v>-0.4801320837911689</v>
      </c>
      <c r="AB2545" s="22"/>
      <c r="AC2545" s="1">
        <v>1</v>
      </c>
      <c r="AD2545" s="9">
        <v>0</v>
      </c>
      <c r="AE2545" s="2">
        <v>0</v>
      </c>
      <c r="AF2545" s="9">
        <f t="shared" ref="AF2545" si="14773">$B2545*$AE$9</f>
        <v>5.9018231999999919</v>
      </c>
      <c r="AH2545" s="1">
        <f t="shared" ref="AH2545" si="14774">X2545*AC2545+Z2545*AC2548-Y2545*AD2545-AA2545*AD2548</f>
        <v>5.226905792984943</v>
      </c>
      <c r="AI2545" s="9">
        <f t="shared" ref="AI2545" si="14775">(X2545*AD2545+Y2545*AC2545+Z2545*AD2548+AA2545*AC2548)</f>
        <v>0</v>
      </c>
      <c r="AJ2545" s="2">
        <f t="shared" ref="AJ2545" si="14776">X2545*AE2545+Z2545*AE2548-Y2545*AF2545-AA2545*AF2548</f>
        <v>0</v>
      </c>
      <c r="AK2545" s="8">
        <f t="shared" ref="AK2545" si="14777">(X2545*AF2545+Y2545*AE2545+Z2545*AF2548+AA2545*AE2548)</f>
        <v>30.368141789461724</v>
      </c>
      <c r="AM2545" s="18">
        <v>1</v>
      </c>
      <c r="AN2545" s="25">
        <v>0</v>
      </c>
      <c r="AO2545" s="14">
        <v>0</v>
      </c>
      <c r="AP2545" s="24">
        <v>0</v>
      </c>
      <c r="AR2545" s="1">
        <f t="shared" ref="AR2545" si="14778">AH2545*AM2545+AJ2545*AM2548-AI2545*AN2545-AK2545*AN2548</f>
        <v>5.226905792984943</v>
      </c>
      <c r="AS2545" s="9">
        <f t="shared" ref="AS2545" si="14779">(AH2545*AN2545+AI2545*AM2545+AJ2545*AN2548+AK2545*AM2548)</f>
        <v>30.368141789461724</v>
      </c>
      <c r="AT2545" s="2">
        <f t="shared" ref="AT2545" si="14780">AH2545*AO2545+AJ2545*AO2548-AI2545*AP2545-AK2545*AP2548</f>
        <v>0</v>
      </c>
      <c r="AU2545" s="8">
        <f t="shared" ref="AU2545" si="14781">(AH2545*AP2545+AI2545*AO2545+AJ2545*AP2548+AK2545*AO2548)</f>
        <v>30.368141789461724</v>
      </c>
      <c r="AW2545" s="30">
        <f t="shared" ref="AW2545" si="14782">20*LOG(((1+$AN$9)/$AN$9)/((AR2545+AR2548)^2+(AS2545+AS2548)^2)^0.5)</f>
        <v>-39.156152057283343</v>
      </c>
      <c r="AY2545" s="137">
        <f t="shared" ref="AY2545" si="14783">((AR2545^2+AS2545^2)^0.5)/((AR2548^2+AS2548^2)^0.5)</f>
        <v>0.17230027202370535</v>
      </c>
      <c r="AZ2545" s="13"/>
      <c r="BA2545" s="36"/>
      <c r="BB2545" s="36"/>
      <c r="BC2545" s="36"/>
      <c r="BD2545" s="36"/>
    </row>
    <row r="2546" spans="2:56" ht="18.600000000000001" customHeight="1" thickBot="1">
      <c r="D2546" s="3"/>
      <c r="G2546" s="4"/>
      <c r="I2546" s="3"/>
      <c r="L2546" s="4"/>
      <c r="N2546" s="3"/>
      <c r="Q2546" s="4"/>
      <c r="S2546" s="3"/>
      <c r="V2546" s="4"/>
      <c r="X2546" s="3"/>
      <c r="AA2546" s="4"/>
      <c r="AC2546" s="3"/>
      <c r="AF2546" s="4"/>
      <c r="AH2546" s="3"/>
      <c r="AK2546" s="4"/>
      <c r="AM2546" s="18"/>
      <c r="AN2546" s="14"/>
      <c r="AO2546" s="14"/>
      <c r="AP2546" s="19"/>
      <c r="AR2546" s="3"/>
      <c r="AU2546" s="4"/>
      <c r="AY2546" s="138"/>
      <c r="AZ2546" s="13"/>
      <c r="BA2546" s="36"/>
      <c r="BB2546" s="36"/>
      <c r="BC2546" s="36"/>
      <c r="BD2546" s="36"/>
    </row>
    <row r="2547" spans="2:56" ht="18.600000000000001" customHeight="1" thickBot="1">
      <c r="D2547" s="216" t="s">
        <v>87</v>
      </c>
      <c r="E2547" s="217"/>
      <c r="F2547" s="218" t="s">
        <v>88</v>
      </c>
      <c r="G2547" s="219"/>
      <c r="H2547" s="207"/>
      <c r="I2547" s="216" t="s">
        <v>89</v>
      </c>
      <c r="J2547" s="217"/>
      <c r="K2547" s="218" t="s">
        <v>90</v>
      </c>
      <c r="L2547" s="219"/>
      <c r="N2547" s="208" t="s">
        <v>7</v>
      </c>
      <c r="O2547" s="209"/>
      <c r="P2547" s="210" t="s">
        <v>8</v>
      </c>
      <c r="Q2547" s="211"/>
      <c r="S2547" s="216" t="s">
        <v>91</v>
      </c>
      <c r="T2547" s="217"/>
      <c r="U2547" s="218" t="s">
        <v>92</v>
      </c>
      <c r="V2547" s="219"/>
      <c r="W2547" s="22"/>
      <c r="X2547" s="208" t="s">
        <v>93</v>
      </c>
      <c r="Y2547" s="209"/>
      <c r="Z2547" s="210" t="s">
        <v>94</v>
      </c>
      <c r="AA2547" s="211"/>
      <c r="AB2547" s="22"/>
      <c r="AC2547" s="216" t="s">
        <v>3</v>
      </c>
      <c r="AD2547" s="217"/>
      <c r="AE2547" s="218" t="s">
        <v>2</v>
      </c>
      <c r="AF2547" s="219"/>
      <c r="AG2547" s="22"/>
      <c r="AH2547" s="208" t="s">
        <v>95</v>
      </c>
      <c r="AI2547" s="209"/>
      <c r="AJ2547" s="210" t="s">
        <v>96</v>
      </c>
      <c r="AK2547" s="211"/>
      <c r="AL2547" s="22"/>
      <c r="AM2547" s="216" t="s">
        <v>97</v>
      </c>
      <c r="AN2547" s="217"/>
      <c r="AO2547" s="218" t="s">
        <v>98</v>
      </c>
      <c r="AP2547" s="219"/>
      <c r="AR2547" s="208" t="s">
        <v>99</v>
      </c>
      <c r="AS2547" s="209"/>
      <c r="AT2547" s="210" t="s">
        <v>100</v>
      </c>
      <c r="AU2547" s="211"/>
      <c r="AW2547" s="48" t="s">
        <v>10</v>
      </c>
      <c r="AY2547" s="139" t="s">
        <v>47</v>
      </c>
      <c r="AZ2547" s="13"/>
      <c r="BA2547" s="36"/>
      <c r="BB2547" s="36"/>
      <c r="BC2547" s="36"/>
      <c r="BD2547" s="36"/>
    </row>
    <row r="2548" spans="2:56" ht="18.600000000000001" customHeight="1" thickTop="1" thickBot="1">
      <c r="D2548" s="1">
        <v>0</v>
      </c>
      <c r="E2548" s="8">
        <f t="shared" ref="E2548" si="14784">$E$9*$B2545</f>
        <v>4.1256487999999942</v>
      </c>
      <c r="F2548" s="2">
        <v>1</v>
      </c>
      <c r="G2548" s="8">
        <v>0</v>
      </c>
      <c r="I2548" s="1">
        <v>0</v>
      </c>
      <c r="J2548" s="9">
        <v>0</v>
      </c>
      <c r="K2548" s="2">
        <v>1</v>
      </c>
      <c r="L2548" s="8">
        <v>0</v>
      </c>
      <c r="N2548" s="1">
        <f t="shared" ref="N2548" si="14785">D2548*I2545+F2548*I2548-E2548*J2545-G2548*J2548</f>
        <v>0</v>
      </c>
      <c r="O2548" s="9">
        <f t="shared" ref="O2548" si="14786">(D2548*J2545+E2548*I2545+F2548*J2548+G2548*I2548)</f>
        <v>4.1256487999999942</v>
      </c>
      <c r="P2548" s="2">
        <f t="shared" ref="P2548" si="14787">D2548*K2545+F2548*K2548-E2548*L2545-G2548*L2548</f>
        <v>2.9808563553345326</v>
      </c>
      <c r="Q2548" s="8">
        <f t="shared" ref="Q2548" si="14788">(D2548*L2545+E2548*K2545+F2548*L2548+G2548*K2548)</f>
        <v>0</v>
      </c>
      <c r="S2548" s="1">
        <v>0</v>
      </c>
      <c r="T2548" s="8">
        <f t="shared" ref="T2548" si="14789">$T$9*$B2545</f>
        <v>8.8036311999999874</v>
      </c>
      <c r="U2548" s="2">
        <v>1</v>
      </c>
      <c r="V2548" s="8">
        <v>0</v>
      </c>
      <c r="X2548" s="1">
        <f t="shared" ref="X2548" si="14790">N2548*S2545+P2548*S2548-O2548*T2545-Q2548*T2548</f>
        <v>0</v>
      </c>
      <c r="Y2548" s="9">
        <f t="shared" ref="Y2548" si="14791">(N2548*T2545+O2548*S2545+P2548*T2548+Q2548*S2548)</f>
        <v>30.368008812541333</v>
      </c>
      <c r="Z2548" s="2">
        <f t="shared" ref="Z2548" si="14792">N2548*U2545+P2548*U2548-O2548*V2545-Q2548*V2548</f>
        <v>2.9808563553345326</v>
      </c>
      <c r="AA2548" s="8">
        <f t="shared" ref="AA2548" si="14793">(N2548*V2545+O2548*U2545+P2548*V2548+Q2548*U2548)</f>
        <v>0</v>
      </c>
      <c r="AB2548" s="22"/>
      <c r="AC2548" s="1">
        <v>0</v>
      </c>
      <c r="AD2548" s="9">
        <v>0</v>
      </c>
      <c r="AE2548" s="2">
        <v>1</v>
      </c>
      <c r="AF2548" s="8">
        <v>0</v>
      </c>
      <c r="AH2548" s="1">
        <f t="shared" ref="AH2548" si="14794">X2548*AC2545+Z2548*AC2548-Y2548*AD2545-AA2548*AD2548</f>
        <v>0</v>
      </c>
      <c r="AI2548" s="9">
        <f t="shared" ref="AI2548" si="14795">(X2548*AD2545+Y2548*AC2545+Z2548*AD2548+AA2548*AC2548)</f>
        <v>30.368008812541333</v>
      </c>
      <c r="AJ2548" s="2">
        <f t="shared" ref="AJ2548" si="14796">X2548*AE2545+Z2548*AE2548-Y2548*AF2545-AA2548*AF2548</f>
        <v>-176.24576259232612</v>
      </c>
      <c r="AK2548" s="8">
        <f t="shared" ref="AK2548" si="14797">(X2548*AF2545+Y2548*AE2545+Z2548*AF2548+AA2548*AE2548)</f>
        <v>0</v>
      </c>
      <c r="AM2548" s="20">
        <f t="shared" ref="AM2548" si="14798">1/$AN$9</f>
        <v>1</v>
      </c>
      <c r="AN2548" s="27">
        <v>0</v>
      </c>
      <c r="AO2548" s="21">
        <v>1</v>
      </c>
      <c r="AP2548" s="26">
        <v>0</v>
      </c>
      <c r="AR2548" s="1">
        <f t="shared" ref="AR2548" si="14799">AH2548*AM2545+AJ2548*AM2548-AI2548*AN2545-AK2548*AN2548</f>
        <v>-176.24576259232612</v>
      </c>
      <c r="AS2548" s="9">
        <f t="shared" ref="AS2548" si="14800">(AH2548*AN2545+AI2548*AM2545+AJ2548*AN2548+AK2548*AM2548)</f>
        <v>30.368008812541333</v>
      </c>
      <c r="AT2548" s="2">
        <f t="shared" ref="AT2548" si="14801">AH2548*AO2545+AJ2548*AO2548-AI2548*AP2545-AK2548*AP2548</f>
        <v>-176.24576259232612</v>
      </c>
      <c r="AU2548" s="8">
        <f t="shared" ref="AU2548" si="14802">(AH2548*AP2545+AI2548*AO2545+AJ2548*AP2548+AK2548*AO2548)</f>
        <v>0</v>
      </c>
      <c r="AW2548" s="49">
        <f t="shared" ref="AW2548" si="14803">(180/PI())*ATAN(-1*(AS2545/AR2545))</f>
        <v>-80.234048627409109</v>
      </c>
      <c r="AY2548" s="140">
        <f t="shared" ref="AY2548" si="14804">20*LOG(((1-(10^(AW2545/20)^2)*(1-((1-AY2545)/(1+AY2545))^2))^0.5))</f>
        <v>-2.6451515185460354E-4</v>
      </c>
      <c r="AZ2548" s="13"/>
      <c r="BA2548" s="36"/>
      <c r="BB2548" s="36"/>
      <c r="BC2548" s="36"/>
      <c r="BD2548" s="36"/>
    </row>
    <row r="2549" spans="2:56" ht="18.600000000000001" customHeight="1">
      <c r="AY2549" s="37"/>
    </row>
    <row r="2550" spans="2:56" ht="18.600000000000001" customHeight="1" thickBot="1">
      <c r="D2550" s="22" t="s">
        <v>60</v>
      </c>
      <c r="E2550" s="22"/>
      <c r="F2550" s="22"/>
      <c r="G2550" s="22"/>
      <c r="H2550" s="22"/>
      <c r="I2550" s="22" t="s">
        <v>61</v>
      </c>
      <c r="J2550" s="22"/>
      <c r="K2550" s="22"/>
      <c r="L2550" s="22"/>
      <c r="M2550" s="23"/>
      <c r="N2550" s="23"/>
      <c r="O2550" s="28" t="s">
        <v>62</v>
      </c>
      <c r="P2550" s="23"/>
      <c r="Q2550" s="23"/>
      <c r="R2550" s="23"/>
      <c r="S2550" s="22"/>
      <c r="T2550" s="22" t="s">
        <v>63</v>
      </c>
      <c r="U2550" s="23"/>
      <c r="V2550" s="23"/>
      <c r="W2550" s="23"/>
      <c r="X2550" s="23"/>
      <c r="Y2550" s="28" t="s">
        <v>64</v>
      </c>
      <c r="Z2550" s="23"/>
      <c r="AA2550" s="23"/>
      <c r="AB2550" s="23"/>
      <c r="AC2550" s="28" t="s">
        <v>65</v>
      </c>
      <c r="AD2550" s="22"/>
      <c r="AE2550" s="22"/>
      <c r="AF2550" s="22"/>
      <c r="AG2550" s="22"/>
      <c r="AH2550" s="23"/>
      <c r="AI2550" s="28" t="s">
        <v>66</v>
      </c>
      <c r="AJ2550" s="23"/>
      <c r="AK2550" s="23"/>
      <c r="AL2550" s="22"/>
      <c r="AM2550" s="28" t="s">
        <v>67</v>
      </c>
      <c r="AN2550" s="22"/>
      <c r="AO2550" s="23"/>
      <c r="AP2550" s="23"/>
      <c r="AQ2550" s="23"/>
      <c r="AR2550" s="23"/>
      <c r="AS2550" s="28" t="s">
        <v>68</v>
      </c>
      <c r="AT2550" s="23"/>
      <c r="AU2550" s="23"/>
    </row>
    <row r="2551" spans="2:56" ht="18.600000000000001" customHeight="1" thickBot="1">
      <c r="B2551" s="11"/>
      <c r="D2551" s="212" t="s">
        <v>69</v>
      </c>
      <c r="E2551" s="213"/>
      <c r="F2551" s="214" t="s">
        <v>70</v>
      </c>
      <c r="G2551" s="215"/>
      <c r="H2551" s="207"/>
      <c r="I2551" s="212" t="s">
        <v>71</v>
      </c>
      <c r="J2551" s="213"/>
      <c r="K2551" s="214" t="s">
        <v>72</v>
      </c>
      <c r="L2551" s="215"/>
      <c r="M2551" s="23"/>
      <c r="N2551" s="208" t="s">
        <v>73</v>
      </c>
      <c r="O2551" s="209"/>
      <c r="P2551" s="210" t="s">
        <v>74</v>
      </c>
      <c r="Q2551" s="211"/>
      <c r="R2551" s="23"/>
      <c r="S2551" s="212" t="s">
        <v>75</v>
      </c>
      <c r="T2551" s="213"/>
      <c r="U2551" s="214" t="s">
        <v>76</v>
      </c>
      <c r="V2551" s="215"/>
      <c r="W2551" s="22"/>
      <c r="X2551" s="208" t="s">
        <v>77</v>
      </c>
      <c r="Y2551" s="209"/>
      <c r="Z2551" s="210" t="s">
        <v>78</v>
      </c>
      <c r="AA2551" s="211"/>
      <c r="AB2551" s="22"/>
      <c r="AC2551" s="212" t="s">
        <v>79</v>
      </c>
      <c r="AD2551" s="213"/>
      <c r="AE2551" s="214" t="s">
        <v>80</v>
      </c>
      <c r="AF2551" s="215"/>
      <c r="AG2551" s="22"/>
      <c r="AH2551" s="208" t="s">
        <v>81</v>
      </c>
      <c r="AI2551" s="209"/>
      <c r="AJ2551" s="210" t="s">
        <v>82</v>
      </c>
      <c r="AK2551" s="211"/>
      <c r="AL2551" s="22"/>
      <c r="AM2551" s="212" t="s">
        <v>83</v>
      </c>
      <c r="AN2551" s="213"/>
      <c r="AO2551" s="214" t="s">
        <v>84</v>
      </c>
      <c r="AP2551" s="215"/>
      <c r="AQ2551" s="23"/>
      <c r="AR2551" s="208" t="s">
        <v>85</v>
      </c>
      <c r="AS2551" s="209"/>
      <c r="AT2551" s="210" t="s">
        <v>86</v>
      </c>
      <c r="AU2551" s="211"/>
      <c r="AW2551" s="29" t="s">
        <v>4</v>
      </c>
      <c r="AY2551" s="136" t="s">
        <v>46</v>
      </c>
      <c r="AZ2551" s="13"/>
      <c r="BA2551" s="36"/>
      <c r="BB2551" s="36"/>
      <c r="BC2551" s="36"/>
      <c r="BD2551" s="36"/>
    </row>
    <row r="2552" spans="2:56" ht="18.600000000000001" customHeight="1" thickTop="1" thickBot="1">
      <c r="B2552" s="40">
        <v>7.2999999999999901</v>
      </c>
      <c r="D2552" s="1">
        <v>1</v>
      </c>
      <c r="E2552" s="7">
        <v>0</v>
      </c>
      <c r="F2552" s="2">
        <v>0</v>
      </c>
      <c r="G2552" s="8">
        <v>0</v>
      </c>
      <c r="I2552" s="1">
        <v>1</v>
      </c>
      <c r="J2552" s="9">
        <v>0</v>
      </c>
      <c r="K2552" s="2">
        <v>0</v>
      </c>
      <c r="L2552" s="9">
        <f t="shared" ref="L2552" si="14805">IF(0=(1-$J$9*$K$9*$B2552^2),10^14,$B2552*$K$9/(1-$J$9*$K$9*$B2552^2))</f>
        <v>-0.47863771184933368</v>
      </c>
      <c r="N2552" s="1">
        <f t="shared" ref="N2552" si="14806">D2552*I2552+F2552*I2555-E2552*J2552-G2552*J2555</f>
        <v>1</v>
      </c>
      <c r="O2552" s="9">
        <f t="shared" ref="O2552" si="14807">(D2552*J2552+E2552*I2552+F2552*J2555+G2552*I2555)</f>
        <v>0</v>
      </c>
      <c r="P2552" s="2">
        <f t="shared" ref="P2552" si="14808">D2552*K2552+F2552*K2555-E2552*L2552-G2552*L2555</f>
        <v>0</v>
      </c>
      <c r="Q2552" s="8">
        <f t="shared" ref="Q2552" si="14809">(D2552*L2552+E2552*K2552+F2552*L2555+G2552*K2555)</f>
        <v>-0.47863771184933368</v>
      </c>
      <c r="S2552" s="1">
        <v>1</v>
      </c>
      <c r="T2552" s="7">
        <v>0</v>
      </c>
      <c r="U2552" s="2">
        <v>0</v>
      </c>
      <c r="V2552" s="8">
        <v>0</v>
      </c>
      <c r="X2552" s="1">
        <f t="shared" ref="X2552" si="14810">N2552*S2552+P2552*S2555-O2552*T2552-Q2552*T2555</f>
        <v>5.2253261295046434</v>
      </c>
      <c r="Y2552" s="9">
        <f t="shared" ref="Y2552" si="14811">(N2552*T2552+O2552*S2552+P2552*T2555+Q2552*S2555)</f>
        <v>0</v>
      </c>
      <c r="Z2552" s="2">
        <f t="shared" ref="Z2552" si="14812">N2552*U2552+P2552*U2555-O2552*V2552-Q2552*V2555</f>
        <v>0</v>
      </c>
      <c r="AA2552" s="8">
        <f t="shared" ref="AA2552" si="14813">(N2552*V2552+O2552*U2552+P2552*V2555+Q2552*U2555)</f>
        <v>-0.47863771184933368</v>
      </c>
      <c r="AB2552" s="22"/>
      <c r="AC2552" s="1">
        <v>1</v>
      </c>
      <c r="AD2552" s="9">
        <v>0</v>
      </c>
      <c r="AE2552" s="2">
        <v>0</v>
      </c>
      <c r="AF2552" s="9">
        <f t="shared" ref="AF2552" si="14814">$B2552*$AE$9</f>
        <v>5.918036999999992</v>
      </c>
      <c r="AH2552" s="1">
        <f t="shared" ref="AH2552" si="14815">X2552*AC2552+Z2552*AC2555-Y2552*AD2552-AA2552*AD2555</f>
        <v>5.2253261295046434</v>
      </c>
      <c r="AI2552" s="9">
        <f t="shared" ref="AI2552" si="14816">(X2552*AD2552+Y2552*AC2552+Z2552*AD2555+AA2552*AC2555)</f>
        <v>0</v>
      </c>
      <c r="AJ2552" s="2">
        <f t="shared" ref="AJ2552" si="14817">X2552*AE2552+Z2552*AE2555-Y2552*AF2552-AA2552*AF2555</f>
        <v>0</v>
      </c>
      <c r="AK2552" s="8">
        <f t="shared" ref="AK2552" si="14818">(X2552*AF2552+Y2552*AE2552+Z2552*AF2555+AA2552*AE2555)</f>
        <v>30.445035659625894</v>
      </c>
      <c r="AM2552" s="18">
        <v>1</v>
      </c>
      <c r="AN2552" s="25">
        <v>0</v>
      </c>
      <c r="AO2552" s="14">
        <v>0</v>
      </c>
      <c r="AP2552" s="24">
        <v>0</v>
      </c>
      <c r="AR2552" s="1">
        <f t="shared" ref="AR2552" si="14819">AH2552*AM2552+AJ2552*AM2555-AI2552*AN2552-AK2552*AN2555</f>
        <v>5.2253261295046434</v>
      </c>
      <c r="AS2552" s="9">
        <f t="shared" ref="AS2552" si="14820">(AH2552*AN2552+AI2552*AM2552+AJ2552*AN2555+AK2552*AM2555)</f>
        <v>30.445035659625894</v>
      </c>
      <c r="AT2552" s="2">
        <f t="shared" ref="AT2552" si="14821">AH2552*AO2552+AJ2552*AO2555-AI2552*AP2552-AK2552*AP2555</f>
        <v>0</v>
      </c>
      <c r="AU2552" s="8">
        <f t="shared" ref="AU2552" si="14822">(AH2552*AP2552+AI2552*AO2552+AJ2552*AP2555+AK2552*AO2555)</f>
        <v>30.445035659625894</v>
      </c>
      <c r="AW2552" s="30">
        <f t="shared" ref="AW2552" si="14823">20*LOG(((1+$AN$9)/$AN$9)/((AR2552+AR2555)^2+(AS2552+AS2555)^2)^0.5)</f>
        <v>-39.201336302416067</v>
      </c>
      <c r="AY2552" s="137">
        <f t="shared" ref="AY2552" si="14824">((AR2552^2+AS2552^2)^0.5)/((AR2555^2+AS2555^2)^0.5)</f>
        <v>0.171812274493155</v>
      </c>
      <c r="AZ2552" s="13"/>
      <c r="BA2552" s="36"/>
      <c r="BB2552" s="36"/>
      <c r="BC2552" s="36"/>
      <c r="BD2552" s="36"/>
    </row>
    <row r="2553" spans="2:56" ht="18.600000000000001" customHeight="1" thickBot="1">
      <c r="D2553" s="3"/>
      <c r="G2553" s="4"/>
      <c r="I2553" s="3"/>
      <c r="L2553" s="4"/>
      <c r="N2553" s="3"/>
      <c r="Q2553" s="4"/>
      <c r="S2553" s="3"/>
      <c r="V2553" s="4"/>
      <c r="X2553" s="3"/>
      <c r="AA2553" s="4"/>
      <c r="AC2553" s="3"/>
      <c r="AF2553" s="4"/>
      <c r="AH2553" s="3"/>
      <c r="AK2553" s="4"/>
      <c r="AM2553" s="18"/>
      <c r="AN2553" s="14"/>
      <c r="AO2553" s="14"/>
      <c r="AP2553" s="19"/>
      <c r="AR2553" s="3"/>
      <c r="AU2553" s="4"/>
      <c r="AY2553" s="138"/>
      <c r="AZ2553" s="13"/>
      <c r="BA2553" s="36"/>
      <c r="BB2553" s="36"/>
      <c r="BC2553" s="36"/>
      <c r="BD2553" s="36"/>
    </row>
    <row r="2554" spans="2:56" ht="18.600000000000001" customHeight="1" thickBot="1">
      <c r="D2554" s="216" t="s">
        <v>87</v>
      </c>
      <c r="E2554" s="217"/>
      <c r="F2554" s="218" t="s">
        <v>88</v>
      </c>
      <c r="G2554" s="219"/>
      <c r="H2554" s="207"/>
      <c r="I2554" s="216" t="s">
        <v>89</v>
      </c>
      <c r="J2554" s="217"/>
      <c r="K2554" s="218" t="s">
        <v>90</v>
      </c>
      <c r="L2554" s="219"/>
      <c r="N2554" s="208" t="s">
        <v>7</v>
      </c>
      <c r="O2554" s="209"/>
      <c r="P2554" s="210" t="s">
        <v>8</v>
      </c>
      <c r="Q2554" s="211"/>
      <c r="S2554" s="216" t="s">
        <v>91</v>
      </c>
      <c r="T2554" s="217"/>
      <c r="U2554" s="218" t="s">
        <v>92</v>
      </c>
      <c r="V2554" s="219"/>
      <c r="W2554" s="22"/>
      <c r="X2554" s="208" t="s">
        <v>93</v>
      </c>
      <c r="Y2554" s="209"/>
      <c r="Z2554" s="210" t="s">
        <v>94</v>
      </c>
      <c r="AA2554" s="211"/>
      <c r="AB2554" s="22"/>
      <c r="AC2554" s="216" t="s">
        <v>3</v>
      </c>
      <c r="AD2554" s="217"/>
      <c r="AE2554" s="218" t="s">
        <v>2</v>
      </c>
      <c r="AF2554" s="219"/>
      <c r="AG2554" s="22"/>
      <c r="AH2554" s="208" t="s">
        <v>95</v>
      </c>
      <c r="AI2554" s="209"/>
      <c r="AJ2554" s="210" t="s">
        <v>96</v>
      </c>
      <c r="AK2554" s="211"/>
      <c r="AL2554" s="22"/>
      <c r="AM2554" s="216" t="s">
        <v>97</v>
      </c>
      <c r="AN2554" s="217"/>
      <c r="AO2554" s="218" t="s">
        <v>98</v>
      </c>
      <c r="AP2554" s="219"/>
      <c r="AR2554" s="208" t="s">
        <v>99</v>
      </c>
      <c r="AS2554" s="209"/>
      <c r="AT2554" s="210" t="s">
        <v>100</v>
      </c>
      <c r="AU2554" s="211"/>
      <c r="AW2554" s="48" t="s">
        <v>10</v>
      </c>
      <c r="AY2554" s="139" t="s">
        <v>47</v>
      </c>
      <c r="AZ2554" s="13"/>
      <c r="BA2554" s="36"/>
      <c r="BB2554" s="36"/>
      <c r="BC2554" s="36"/>
      <c r="BD2554" s="36"/>
    </row>
    <row r="2555" spans="2:56" ht="18.600000000000001" customHeight="1" thickTop="1" thickBot="1">
      <c r="D2555" s="1">
        <v>0</v>
      </c>
      <c r="E2555" s="8">
        <f t="shared" ref="E2555" si="14825">$E$9*$B2552</f>
        <v>4.1369829999999945</v>
      </c>
      <c r="F2555" s="2">
        <v>1</v>
      </c>
      <c r="G2555" s="8">
        <v>0</v>
      </c>
      <c r="I2555" s="1">
        <v>0</v>
      </c>
      <c r="J2555" s="9">
        <v>0</v>
      </c>
      <c r="K2555" s="2">
        <v>1</v>
      </c>
      <c r="L2555" s="8">
        <v>0</v>
      </c>
      <c r="N2555" s="1">
        <f t="shared" ref="N2555" si="14826">D2555*I2552+F2555*I2555-E2555*J2552-G2555*J2555</f>
        <v>0</v>
      </c>
      <c r="O2555" s="9">
        <f t="shared" ref="O2555" si="14827">(D2555*J2552+E2555*I2552+F2555*J2555+G2555*I2555)</f>
        <v>4.1369829999999945</v>
      </c>
      <c r="P2555" s="2">
        <f t="shared" ref="P2555" si="14828">D2555*K2552+F2555*K2555-E2555*L2552-G2555*L2555</f>
        <v>2.9801160770795896</v>
      </c>
      <c r="Q2555" s="8">
        <f t="shared" ref="Q2555" si="14829">(D2555*L2552+E2555*K2552+F2555*L2555+G2555*K2555)</f>
        <v>0</v>
      </c>
      <c r="S2555" s="1">
        <v>0</v>
      </c>
      <c r="T2555" s="8">
        <f t="shared" ref="T2555" si="14830">$T$9*$B2552</f>
        <v>8.8278169999999871</v>
      </c>
      <c r="U2555" s="2">
        <v>1</v>
      </c>
      <c r="V2555" s="8">
        <v>0</v>
      </c>
      <c r="X2555" s="1">
        <f t="shared" ref="X2555" si="14831">N2555*S2552+P2555*S2555-O2555*T2552-Q2555*T2555</f>
        <v>0</v>
      </c>
      <c r="Y2555" s="9">
        <f t="shared" ref="Y2555" si="14832">(N2555*T2552+O2555*S2552+P2555*T2555+Q2555*S2555)</f>
        <v>30.444902367216468</v>
      </c>
      <c r="Z2555" s="2">
        <f t="shared" ref="Z2555" si="14833">N2555*U2552+P2555*U2555-O2555*V2552-Q2555*V2555</f>
        <v>2.9801160770795896</v>
      </c>
      <c r="AA2555" s="8">
        <f t="shared" ref="AA2555" si="14834">(N2555*V2552+O2555*U2552+P2555*V2555+Q2555*U2555)</f>
        <v>0</v>
      </c>
      <c r="AB2555" s="22"/>
      <c r="AC2555" s="1">
        <v>0</v>
      </c>
      <c r="AD2555" s="9">
        <v>0</v>
      </c>
      <c r="AE2555" s="2">
        <v>1</v>
      </c>
      <c r="AF2555" s="8">
        <v>0</v>
      </c>
      <c r="AH2555" s="1">
        <f t="shared" ref="AH2555" si="14835">X2555*AC2552+Z2555*AC2555-Y2555*AD2552-AA2555*AD2555</f>
        <v>0</v>
      </c>
      <c r="AI2555" s="9">
        <f t="shared" ref="AI2555" si="14836">(X2555*AD2552+Y2555*AC2552+Z2555*AD2555+AA2555*AC2555)</f>
        <v>30.444902367216468</v>
      </c>
      <c r="AJ2555" s="2">
        <f t="shared" ref="AJ2555" si="14837">X2555*AE2552+Z2555*AE2555-Y2555*AF2552-AA2555*AF2555</f>
        <v>-177.1939425934948</v>
      </c>
      <c r="AK2555" s="8">
        <f t="shared" ref="AK2555" si="14838">(X2555*AF2552+Y2555*AE2552+Z2555*AF2555+AA2555*AE2555)</f>
        <v>0</v>
      </c>
      <c r="AM2555" s="20">
        <f t="shared" ref="AM2555" si="14839">1/$AN$9</f>
        <v>1</v>
      </c>
      <c r="AN2555" s="27">
        <v>0</v>
      </c>
      <c r="AO2555" s="21">
        <v>1</v>
      </c>
      <c r="AP2555" s="26">
        <v>0</v>
      </c>
      <c r="AR2555" s="1">
        <f t="shared" ref="AR2555" si="14840">AH2555*AM2552+AJ2555*AM2555-AI2555*AN2552-AK2555*AN2555</f>
        <v>-177.1939425934948</v>
      </c>
      <c r="AS2555" s="9">
        <f t="shared" ref="AS2555" si="14841">(AH2555*AN2552+AI2555*AM2552+AJ2555*AN2555+AK2555*AM2555)</f>
        <v>30.444902367216468</v>
      </c>
      <c r="AT2555" s="2">
        <f t="shared" ref="AT2555" si="14842">AH2555*AO2552+AJ2555*AO2555-AI2555*AP2552-AK2555*AP2555</f>
        <v>-177.1939425934948</v>
      </c>
      <c r="AU2555" s="8">
        <f t="shared" ref="AU2555" si="14843">(AH2555*AP2552+AI2555*AO2552+AJ2555*AP2555+AK2555*AO2555)</f>
        <v>0</v>
      </c>
      <c r="AW2555" s="49">
        <f t="shared" ref="AW2555" si="14844">(180/PI())*ATAN(-1*(AS2552/AR2552))</f>
        <v>-80.261128658190458</v>
      </c>
      <c r="AY2555" s="140">
        <f t="shared" ref="AY2555" si="14845">20*LOG(((1-(10^(AW2552/20)^2)*(1-((1-AY2552)/(1+AY2552))^2))^0.5))</f>
        <v>-2.6125333101922958E-4</v>
      </c>
      <c r="AZ2555" s="13"/>
      <c r="BA2555" s="36"/>
      <c r="BB2555" s="36"/>
      <c r="BC2555" s="36"/>
      <c r="BD2555" s="36"/>
    </row>
    <row r="2556" spans="2:56" ht="18.600000000000001" customHeight="1">
      <c r="AY2556" s="37"/>
    </row>
    <row r="2557" spans="2:56" ht="18.600000000000001" customHeight="1" thickBot="1">
      <c r="D2557" s="22" t="s">
        <v>60</v>
      </c>
      <c r="E2557" s="22"/>
      <c r="F2557" s="22"/>
      <c r="G2557" s="22"/>
      <c r="H2557" s="22"/>
      <c r="I2557" s="22" t="s">
        <v>61</v>
      </c>
      <c r="J2557" s="22"/>
      <c r="K2557" s="22"/>
      <c r="L2557" s="22"/>
      <c r="M2557" s="23"/>
      <c r="N2557" s="23"/>
      <c r="O2557" s="28" t="s">
        <v>62</v>
      </c>
      <c r="P2557" s="23"/>
      <c r="Q2557" s="23"/>
      <c r="R2557" s="23"/>
      <c r="S2557" s="22"/>
      <c r="T2557" s="22" t="s">
        <v>63</v>
      </c>
      <c r="U2557" s="23"/>
      <c r="V2557" s="23"/>
      <c r="W2557" s="23"/>
      <c r="X2557" s="23"/>
      <c r="Y2557" s="28" t="s">
        <v>64</v>
      </c>
      <c r="Z2557" s="23"/>
      <c r="AA2557" s="23"/>
      <c r="AB2557" s="23"/>
      <c r="AC2557" s="28" t="s">
        <v>65</v>
      </c>
      <c r="AD2557" s="22"/>
      <c r="AE2557" s="22"/>
      <c r="AF2557" s="22"/>
      <c r="AG2557" s="22"/>
      <c r="AH2557" s="23"/>
      <c r="AI2557" s="28" t="s">
        <v>66</v>
      </c>
      <c r="AJ2557" s="23"/>
      <c r="AK2557" s="23"/>
      <c r="AL2557" s="22"/>
      <c r="AM2557" s="28" t="s">
        <v>67</v>
      </c>
      <c r="AN2557" s="22"/>
      <c r="AO2557" s="23"/>
      <c r="AP2557" s="23"/>
      <c r="AQ2557" s="23"/>
      <c r="AR2557" s="23"/>
      <c r="AS2557" s="28" t="s">
        <v>68</v>
      </c>
      <c r="AT2557" s="23"/>
      <c r="AU2557" s="23"/>
    </row>
    <row r="2558" spans="2:56" ht="18.600000000000001" customHeight="1" thickBot="1">
      <c r="B2558" s="11"/>
      <c r="D2558" s="212" t="s">
        <v>69</v>
      </c>
      <c r="E2558" s="213"/>
      <c r="F2558" s="214" t="s">
        <v>70</v>
      </c>
      <c r="G2558" s="215"/>
      <c r="H2558" s="207"/>
      <c r="I2558" s="212" t="s">
        <v>71</v>
      </c>
      <c r="J2558" s="213"/>
      <c r="K2558" s="214" t="s">
        <v>72</v>
      </c>
      <c r="L2558" s="215"/>
      <c r="M2558" s="23"/>
      <c r="N2558" s="208" t="s">
        <v>73</v>
      </c>
      <c r="O2558" s="209"/>
      <c r="P2558" s="210" t="s">
        <v>74</v>
      </c>
      <c r="Q2558" s="211"/>
      <c r="R2558" s="23"/>
      <c r="S2558" s="212" t="s">
        <v>75</v>
      </c>
      <c r="T2558" s="213"/>
      <c r="U2558" s="214" t="s">
        <v>76</v>
      </c>
      <c r="V2558" s="215"/>
      <c r="W2558" s="22"/>
      <c r="X2558" s="208" t="s">
        <v>77</v>
      </c>
      <c r="Y2558" s="209"/>
      <c r="Z2558" s="210" t="s">
        <v>78</v>
      </c>
      <c r="AA2558" s="211"/>
      <c r="AB2558" s="22"/>
      <c r="AC2558" s="212" t="s">
        <v>79</v>
      </c>
      <c r="AD2558" s="213"/>
      <c r="AE2558" s="214" t="s">
        <v>80</v>
      </c>
      <c r="AF2558" s="215"/>
      <c r="AG2558" s="22"/>
      <c r="AH2558" s="208" t="s">
        <v>81</v>
      </c>
      <c r="AI2558" s="209"/>
      <c r="AJ2558" s="210" t="s">
        <v>82</v>
      </c>
      <c r="AK2558" s="211"/>
      <c r="AL2558" s="22"/>
      <c r="AM2558" s="212" t="s">
        <v>83</v>
      </c>
      <c r="AN2558" s="213"/>
      <c r="AO2558" s="214" t="s">
        <v>84</v>
      </c>
      <c r="AP2558" s="215"/>
      <c r="AQ2558" s="23"/>
      <c r="AR2558" s="208" t="s">
        <v>85</v>
      </c>
      <c r="AS2558" s="209"/>
      <c r="AT2558" s="210" t="s">
        <v>86</v>
      </c>
      <c r="AU2558" s="211"/>
      <c r="AW2558" s="29" t="s">
        <v>4</v>
      </c>
      <c r="AY2558" s="136" t="s">
        <v>46</v>
      </c>
      <c r="AZ2558" s="13"/>
      <c r="BA2558" s="36"/>
      <c r="BB2558" s="36"/>
      <c r="BC2558" s="36"/>
      <c r="BD2558" s="36"/>
    </row>
    <row r="2559" spans="2:56" ht="18.600000000000001" customHeight="1" thickTop="1" thickBot="1">
      <c r="B2559" s="40">
        <v>7.3199999999999896</v>
      </c>
      <c r="D2559" s="1">
        <v>1</v>
      </c>
      <c r="E2559" s="7">
        <v>0</v>
      </c>
      <c r="F2559" s="2">
        <v>0</v>
      </c>
      <c r="G2559" s="8">
        <v>0</v>
      </c>
      <c r="I2559" s="1">
        <v>1</v>
      </c>
      <c r="J2559" s="9">
        <v>0</v>
      </c>
      <c r="K2559" s="2">
        <v>0</v>
      </c>
      <c r="L2559" s="9">
        <f t="shared" ref="L2559" si="14846">IF(0=(1-$J$9*$K$9*$B2559^2),10^14,$B2559*$K$9/(1-$J$9*$K$9*$B2559^2))</f>
        <v>-0.47715309830126174</v>
      </c>
      <c r="N2559" s="1">
        <f t="shared" ref="N2559" si="14847">D2559*I2559+F2559*I2562-E2559*J2559-G2559*J2562</f>
        <v>1</v>
      </c>
      <c r="O2559" s="9">
        <f t="shared" ref="O2559" si="14848">(D2559*J2559+E2559*I2559+F2559*J2562+G2559*I2562)</f>
        <v>0</v>
      </c>
      <c r="P2559" s="2">
        <f t="shared" ref="P2559" si="14849">D2559*K2559+F2559*K2562-E2559*L2559-G2559*L2562</f>
        <v>0</v>
      </c>
      <c r="Q2559" s="8">
        <f t="shared" ref="Q2559" si="14850">(D2559*L2559+E2559*K2559+F2559*L2562+G2559*K2562)</f>
        <v>-0.47715309830126174</v>
      </c>
      <c r="S2559" s="1">
        <v>1</v>
      </c>
      <c r="T2559" s="7">
        <v>0</v>
      </c>
      <c r="U2559" s="2">
        <v>0</v>
      </c>
      <c r="V2559" s="8">
        <v>0</v>
      </c>
      <c r="X2559" s="1">
        <f t="shared" ref="X2559" si="14851">N2559*S2559+P2559*S2562-O2559*T2559-Q2559*T2562</f>
        <v>5.2237605621914378</v>
      </c>
      <c r="Y2559" s="9">
        <f t="shared" ref="Y2559" si="14852">(N2559*T2559+O2559*S2559+P2559*T2562+Q2559*S2562)</f>
        <v>0</v>
      </c>
      <c r="Z2559" s="2">
        <f t="shared" ref="Z2559" si="14853">N2559*U2559+P2559*U2562-O2559*V2559-Q2559*V2562</f>
        <v>0</v>
      </c>
      <c r="AA2559" s="8">
        <f t="shared" ref="AA2559" si="14854">(N2559*V2559+O2559*U2559+P2559*V2562+Q2559*U2562)</f>
        <v>-0.47715309830126174</v>
      </c>
      <c r="AB2559" s="22"/>
      <c r="AC2559" s="1">
        <v>1</v>
      </c>
      <c r="AD2559" s="9">
        <v>0</v>
      </c>
      <c r="AE2559" s="2">
        <v>0</v>
      </c>
      <c r="AF2559" s="9">
        <f t="shared" ref="AF2559" si="14855">$B2559*$AE$9</f>
        <v>5.9342507999999921</v>
      </c>
      <c r="AH2559" s="1">
        <f t="shared" ref="AH2559" si="14856">X2559*AC2559+Z2559*AC2562-Y2559*AD2559-AA2559*AD2562</f>
        <v>5.2237605621914378</v>
      </c>
      <c r="AI2559" s="9">
        <f t="shared" ref="AI2559" si="14857">(X2559*AD2559+Y2559*AC2559+Z2559*AD2562+AA2559*AC2562)</f>
        <v>0</v>
      </c>
      <c r="AJ2559" s="2">
        <f t="shared" ref="AJ2559" si="14858">X2559*AE2559+Z2559*AE2562-Y2559*AF2559-AA2559*AF2562</f>
        <v>0</v>
      </c>
      <c r="AK2559" s="8">
        <f t="shared" ref="AK2559" si="14859">(X2559*AF2559+Y2559*AE2559+Z2559*AF2562+AA2559*AE2562)</f>
        <v>30.521952196891686</v>
      </c>
      <c r="AM2559" s="18">
        <v>1</v>
      </c>
      <c r="AN2559" s="25">
        <v>0</v>
      </c>
      <c r="AO2559" s="14">
        <v>0</v>
      </c>
      <c r="AP2559" s="24">
        <v>0</v>
      </c>
      <c r="AR2559" s="1">
        <f t="shared" ref="AR2559" si="14860">AH2559*AM2559+AJ2559*AM2562-AI2559*AN2559-AK2559*AN2562</f>
        <v>5.2237605621914378</v>
      </c>
      <c r="AS2559" s="9">
        <f t="shared" ref="AS2559" si="14861">(AH2559*AN2559+AI2559*AM2559+AJ2559*AN2562+AK2559*AM2562)</f>
        <v>30.521952196891686</v>
      </c>
      <c r="AT2559" s="2">
        <f t="shared" ref="AT2559" si="14862">AH2559*AO2559+AJ2559*AO2562-AI2559*AP2559-AK2559*AP2562</f>
        <v>0</v>
      </c>
      <c r="AU2559" s="8">
        <f t="shared" ref="AU2559" si="14863">(AH2559*AP2559+AI2559*AO2559+AJ2559*AP2562+AK2559*AO2562)</f>
        <v>30.521952196891686</v>
      </c>
      <c r="AW2559" s="30">
        <f t="shared" ref="AW2559" si="14864">20*LOG(((1+$AN$9)/$AN$9)/((AR2559+AR2562)^2+(AS2559+AS2562)^2)^0.5)</f>
        <v>-39.246411566191171</v>
      </c>
      <c r="AY2559" s="137">
        <f t="shared" ref="AY2559" si="14865">((AR2559^2+AS2559^2)^0.5)/((AR2562^2+AS2562^2)^0.5)</f>
        <v>0.17132707749451778</v>
      </c>
      <c r="AZ2559" s="13"/>
      <c r="BA2559" s="36"/>
      <c r="BB2559" s="36"/>
      <c r="BC2559" s="36"/>
      <c r="BD2559" s="36"/>
    </row>
    <row r="2560" spans="2:56" ht="18.600000000000001" customHeight="1" thickBot="1">
      <c r="D2560" s="3"/>
      <c r="G2560" s="4"/>
      <c r="I2560" s="3"/>
      <c r="L2560" s="4"/>
      <c r="N2560" s="3"/>
      <c r="Q2560" s="4"/>
      <c r="S2560" s="3"/>
      <c r="V2560" s="4"/>
      <c r="X2560" s="3"/>
      <c r="AA2560" s="4"/>
      <c r="AC2560" s="3"/>
      <c r="AF2560" s="4"/>
      <c r="AH2560" s="3"/>
      <c r="AK2560" s="4"/>
      <c r="AM2560" s="18"/>
      <c r="AN2560" s="14"/>
      <c r="AO2560" s="14"/>
      <c r="AP2560" s="19"/>
      <c r="AR2560" s="3"/>
      <c r="AU2560" s="4"/>
      <c r="AY2560" s="138"/>
      <c r="AZ2560" s="13"/>
      <c r="BA2560" s="36"/>
      <c r="BB2560" s="36"/>
      <c r="BC2560" s="36"/>
      <c r="BD2560" s="36"/>
    </row>
    <row r="2561" spans="2:56" ht="18.600000000000001" customHeight="1" thickBot="1">
      <c r="D2561" s="216" t="s">
        <v>87</v>
      </c>
      <c r="E2561" s="217"/>
      <c r="F2561" s="218" t="s">
        <v>88</v>
      </c>
      <c r="G2561" s="219"/>
      <c r="H2561" s="207"/>
      <c r="I2561" s="216" t="s">
        <v>89</v>
      </c>
      <c r="J2561" s="217"/>
      <c r="K2561" s="218" t="s">
        <v>90</v>
      </c>
      <c r="L2561" s="219"/>
      <c r="N2561" s="208" t="s">
        <v>7</v>
      </c>
      <c r="O2561" s="209"/>
      <c r="P2561" s="210" t="s">
        <v>8</v>
      </c>
      <c r="Q2561" s="211"/>
      <c r="S2561" s="216" t="s">
        <v>91</v>
      </c>
      <c r="T2561" s="217"/>
      <c r="U2561" s="218" t="s">
        <v>92</v>
      </c>
      <c r="V2561" s="219"/>
      <c r="W2561" s="22"/>
      <c r="X2561" s="208" t="s">
        <v>93</v>
      </c>
      <c r="Y2561" s="209"/>
      <c r="Z2561" s="210" t="s">
        <v>94</v>
      </c>
      <c r="AA2561" s="211"/>
      <c r="AB2561" s="22"/>
      <c r="AC2561" s="216" t="s">
        <v>3</v>
      </c>
      <c r="AD2561" s="217"/>
      <c r="AE2561" s="218" t="s">
        <v>2</v>
      </c>
      <c r="AF2561" s="219"/>
      <c r="AG2561" s="22"/>
      <c r="AH2561" s="208" t="s">
        <v>95</v>
      </c>
      <c r="AI2561" s="209"/>
      <c r="AJ2561" s="210" t="s">
        <v>96</v>
      </c>
      <c r="AK2561" s="211"/>
      <c r="AL2561" s="22"/>
      <c r="AM2561" s="216" t="s">
        <v>97</v>
      </c>
      <c r="AN2561" s="217"/>
      <c r="AO2561" s="218" t="s">
        <v>98</v>
      </c>
      <c r="AP2561" s="219"/>
      <c r="AR2561" s="208" t="s">
        <v>99</v>
      </c>
      <c r="AS2561" s="209"/>
      <c r="AT2561" s="210" t="s">
        <v>100</v>
      </c>
      <c r="AU2561" s="211"/>
      <c r="AW2561" s="48" t="s">
        <v>10</v>
      </c>
      <c r="AY2561" s="139" t="s">
        <v>47</v>
      </c>
      <c r="AZ2561" s="13"/>
      <c r="BA2561" s="36"/>
      <c r="BB2561" s="36"/>
      <c r="BC2561" s="36"/>
      <c r="BD2561" s="36"/>
    </row>
    <row r="2562" spans="2:56" ht="18.600000000000001" customHeight="1" thickTop="1" thickBot="1">
      <c r="D2562" s="1">
        <v>0</v>
      </c>
      <c r="E2562" s="8">
        <f t="shared" ref="E2562" si="14866">$E$9*$B2559</f>
        <v>4.1483171999999948</v>
      </c>
      <c r="F2562" s="2">
        <v>1</v>
      </c>
      <c r="G2562" s="8">
        <v>0</v>
      </c>
      <c r="I2562" s="1">
        <v>0</v>
      </c>
      <c r="J2562" s="9">
        <v>0</v>
      </c>
      <c r="K2562" s="2">
        <v>1</v>
      </c>
      <c r="L2562" s="8">
        <v>0</v>
      </c>
      <c r="N2562" s="1">
        <f t="shared" ref="N2562" si="14867">D2562*I2559+F2562*I2562-E2562*J2559-G2562*J2562</f>
        <v>0</v>
      </c>
      <c r="O2562" s="9">
        <f t="shared" ref="O2562" si="14868">(D2562*J2559+E2562*I2559+F2562*J2562+G2562*I2562)</f>
        <v>4.1483171999999948</v>
      </c>
      <c r="P2562" s="2">
        <f t="shared" ref="P2562" si="14869">D2562*K2559+F2562*K2562-E2562*L2559-G2562*L2562</f>
        <v>2.9793824047164126</v>
      </c>
      <c r="Q2562" s="8">
        <f t="shared" ref="Q2562" si="14870">(D2562*L2559+E2562*K2559+F2562*L2562+G2562*K2562)</f>
        <v>0</v>
      </c>
      <c r="S2562" s="1">
        <v>0</v>
      </c>
      <c r="T2562" s="8">
        <f t="shared" ref="T2562" si="14871">$T$9*$B2559</f>
        <v>8.8520027999999868</v>
      </c>
      <c r="U2562" s="2">
        <v>1</v>
      </c>
      <c r="V2562" s="8">
        <v>0</v>
      </c>
      <c r="X2562" s="1">
        <f t="shared" ref="X2562" si="14872">N2562*S2559+P2562*S2562-O2562*T2559-Q2562*T2562</f>
        <v>0</v>
      </c>
      <c r="Y2562" s="9">
        <f t="shared" ref="Y2562" si="14873">(N2562*T2559+O2562*S2559+P2562*T2562+Q2562*S2562)</f>
        <v>30.521818588820373</v>
      </c>
      <c r="Z2562" s="2">
        <f t="shared" ref="Z2562" si="14874">N2562*U2559+P2562*U2562-O2562*V2559-Q2562*V2562</f>
        <v>2.9793824047164126</v>
      </c>
      <c r="AA2562" s="8">
        <f t="shared" ref="AA2562" si="14875">(N2562*V2559+O2562*U2559+P2562*V2562+Q2562*U2562)</f>
        <v>0</v>
      </c>
      <c r="AB2562" s="22"/>
      <c r="AC2562" s="1">
        <v>0</v>
      </c>
      <c r="AD2562" s="9">
        <v>0</v>
      </c>
      <c r="AE2562" s="2">
        <v>1</v>
      </c>
      <c r="AF2562" s="8">
        <v>0</v>
      </c>
      <c r="AH2562" s="1">
        <f t="shared" ref="AH2562" si="14876">X2562*AC2559+Z2562*AC2562-Y2562*AD2559-AA2562*AD2562</f>
        <v>0</v>
      </c>
      <c r="AI2562" s="9">
        <f t="shared" ref="AI2562" si="14877">(X2562*AD2559+Y2562*AC2559+Z2562*AD2562+AA2562*AC2562)</f>
        <v>30.521818588820373</v>
      </c>
      <c r="AJ2562" s="2">
        <f t="shared" ref="AJ2562" si="14878">X2562*AE2559+Z2562*AE2562-Y2562*AF2559-AA2562*AF2562</f>
        <v>-178.14474397344551</v>
      </c>
      <c r="AK2562" s="8">
        <f t="shared" ref="AK2562" si="14879">(X2562*AF2559+Y2562*AE2559+Z2562*AF2562+AA2562*AE2562)</f>
        <v>0</v>
      </c>
      <c r="AM2562" s="20">
        <f t="shared" ref="AM2562" si="14880">1/$AN$9</f>
        <v>1</v>
      </c>
      <c r="AN2562" s="27">
        <v>0</v>
      </c>
      <c r="AO2562" s="21">
        <v>1</v>
      </c>
      <c r="AP2562" s="26">
        <v>0</v>
      </c>
      <c r="AR2562" s="1">
        <f t="shared" ref="AR2562" si="14881">AH2562*AM2559+AJ2562*AM2562-AI2562*AN2559-AK2562*AN2562</f>
        <v>-178.14474397344551</v>
      </c>
      <c r="AS2562" s="9">
        <f t="shared" ref="AS2562" si="14882">(AH2562*AN2559+AI2562*AM2559+AJ2562*AN2562+AK2562*AM2562)</f>
        <v>30.521818588820373</v>
      </c>
      <c r="AT2562" s="2">
        <f t="shared" ref="AT2562" si="14883">AH2562*AO2559+AJ2562*AO2562-AI2562*AP2559-AK2562*AP2562</f>
        <v>-178.14474397344551</v>
      </c>
      <c r="AU2562" s="8">
        <f t="shared" ref="AU2562" si="14884">(AH2562*AP2559+AI2562*AO2559+AJ2562*AP2562+AK2562*AO2562)</f>
        <v>0</v>
      </c>
      <c r="AW2562" s="49">
        <f t="shared" ref="AW2562" si="14885">(180/PI())*ATAN(-1*(AS2559/AR2559))</f>
        <v>-80.288057971482161</v>
      </c>
      <c r="AY2562" s="140">
        <f t="shared" ref="AY2562" si="14886">20*LOG(((1-(10^(AW2559/20)^2)*(1-((1-AY2559)/(1+AY2559))^2))^0.5))</f>
        <v>-2.5803920115130747E-4</v>
      </c>
      <c r="AZ2562" s="13"/>
      <c r="BA2562" s="36"/>
      <c r="BB2562" s="36"/>
      <c r="BC2562" s="36"/>
      <c r="BD2562" s="36"/>
    </row>
    <row r="2563" spans="2:56" ht="18.600000000000001" customHeight="1">
      <c r="AY2563" s="37"/>
    </row>
    <row r="2564" spans="2:56" ht="18.600000000000001" customHeight="1" thickBot="1">
      <c r="D2564" s="22" t="s">
        <v>60</v>
      </c>
      <c r="E2564" s="22"/>
      <c r="F2564" s="22"/>
      <c r="G2564" s="22"/>
      <c r="H2564" s="22"/>
      <c r="I2564" s="22" t="s">
        <v>61</v>
      </c>
      <c r="J2564" s="22"/>
      <c r="K2564" s="22"/>
      <c r="L2564" s="22"/>
      <c r="M2564" s="23"/>
      <c r="N2564" s="23"/>
      <c r="O2564" s="28" t="s">
        <v>62</v>
      </c>
      <c r="P2564" s="23"/>
      <c r="Q2564" s="23"/>
      <c r="R2564" s="23"/>
      <c r="S2564" s="22"/>
      <c r="T2564" s="22" t="s">
        <v>63</v>
      </c>
      <c r="U2564" s="23"/>
      <c r="V2564" s="23"/>
      <c r="W2564" s="23"/>
      <c r="X2564" s="23"/>
      <c r="Y2564" s="28" t="s">
        <v>64</v>
      </c>
      <c r="Z2564" s="23"/>
      <c r="AA2564" s="23"/>
      <c r="AB2564" s="23"/>
      <c r="AC2564" s="28" t="s">
        <v>65</v>
      </c>
      <c r="AD2564" s="22"/>
      <c r="AE2564" s="22"/>
      <c r="AF2564" s="22"/>
      <c r="AG2564" s="22"/>
      <c r="AH2564" s="23"/>
      <c r="AI2564" s="28" t="s">
        <v>66</v>
      </c>
      <c r="AJ2564" s="23"/>
      <c r="AK2564" s="23"/>
      <c r="AL2564" s="22"/>
      <c r="AM2564" s="28" t="s">
        <v>67</v>
      </c>
      <c r="AN2564" s="22"/>
      <c r="AO2564" s="23"/>
      <c r="AP2564" s="23"/>
      <c r="AQ2564" s="23"/>
      <c r="AR2564" s="23"/>
      <c r="AS2564" s="28" t="s">
        <v>68</v>
      </c>
      <c r="AT2564" s="23"/>
      <c r="AU2564" s="23"/>
    </row>
    <row r="2565" spans="2:56" ht="18.600000000000001" customHeight="1" thickBot="1">
      <c r="B2565" s="11"/>
      <c r="D2565" s="212" t="s">
        <v>69</v>
      </c>
      <c r="E2565" s="213"/>
      <c r="F2565" s="214" t="s">
        <v>70</v>
      </c>
      <c r="G2565" s="215"/>
      <c r="H2565" s="207"/>
      <c r="I2565" s="212" t="s">
        <v>71</v>
      </c>
      <c r="J2565" s="213"/>
      <c r="K2565" s="214" t="s">
        <v>72</v>
      </c>
      <c r="L2565" s="215"/>
      <c r="M2565" s="23"/>
      <c r="N2565" s="208" t="s">
        <v>73</v>
      </c>
      <c r="O2565" s="209"/>
      <c r="P2565" s="210" t="s">
        <v>74</v>
      </c>
      <c r="Q2565" s="211"/>
      <c r="R2565" s="23"/>
      <c r="S2565" s="212" t="s">
        <v>75</v>
      </c>
      <c r="T2565" s="213"/>
      <c r="U2565" s="214" t="s">
        <v>76</v>
      </c>
      <c r="V2565" s="215"/>
      <c r="W2565" s="22"/>
      <c r="X2565" s="208" t="s">
        <v>77</v>
      </c>
      <c r="Y2565" s="209"/>
      <c r="Z2565" s="210" t="s">
        <v>78</v>
      </c>
      <c r="AA2565" s="211"/>
      <c r="AB2565" s="22"/>
      <c r="AC2565" s="212" t="s">
        <v>79</v>
      </c>
      <c r="AD2565" s="213"/>
      <c r="AE2565" s="214" t="s">
        <v>80</v>
      </c>
      <c r="AF2565" s="215"/>
      <c r="AG2565" s="22"/>
      <c r="AH2565" s="208" t="s">
        <v>81</v>
      </c>
      <c r="AI2565" s="209"/>
      <c r="AJ2565" s="210" t="s">
        <v>82</v>
      </c>
      <c r="AK2565" s="211"/>
      <c r="AL2565" s="22"/>
      <c r="AM2565" s="212" t="s">
        <v>83</v>
      </c>
      <c r="AN2565" s="213"/>
      <c r="AO2565" s="214" t="s">
        <v>84</v>
      </c>
      <c r="AP2565" s="215"/>
      <c r="AQ2565" s="23"/>
      <c r="AR2565" s="208" t="s">
        <v>85</v>
      </c>
      <c r="AS2565" s="209"/>
      <c r="AT2565" s="210" t="s">
        <v>86</v>
      </c>
      <c r="AU2565" s="211"/>
      <c r="AW2565" s="29" t="s">
        <v>4</v>
      </c>
      <c r="AY2565" s="136" t="s">
        <v>46</v>
      </c>
      <c r="AZ2565" s="13"/>
      <c r="BA2565" s="36"/>
      <c r="BB2565" s="36"/>
      <c r="BC2565" s="36"/>
      <c r="BD2565" s="36"/>
    </row>
    <row r="2566" spans="2:56" ht="18.600000000000001" customHeight="1" thickTop="1" thickBot="1">
      <c r="B2566" s="40">
        <v>7.3399999999999901</v>
      </c>
      <c r="D2566" s="1">
        <v>1</v>
      </c>
      <c r="E2566" s="7">
        <v>0</v>
      </c>
      <c r="F2566" s="2">
        <v>0</v>
      </c>
      <c r="G2566" s="8">
        <v>0</v>
      </c>
      <c r="I2566" s="1">
        <v>1</v>
      </c>
      <c r="J2566" s="9">
        <v>0</v>
      </c>
      <c r="K2566" s="2">
        <v>0</v>
      </c>
      <c r="L2566" s="9">
        <f t="shared" ref="L2566" si="14887">IF(0=(1-$J$9*$K$9*$B2566^2),10^14,$B2566*$K$9/(1-$J$9*$K$9*$B2566^2))</f>
        <v>-0.4756781441695962</v>
      </c>
      <c r="N2566" s="1">
        <f t="shared" ref="N2566" si="14888">D2566*I2566+F2566*I2569-E2566*J2566-G2566*J2569</f>
        <v>1</v>
      </c>
      <c r="O2566" s="9">
        <f t="shared" ref="O2566" si="14889">(D2566*J2566+E2566*I2566+F2566*J2569+G2566*I2569)</f>
        <v>0</v>
      </c>
      <c r="P2566" s="2">
        <f t="shared" ref="P2566" si="14890">D2566*K2566+F2566*K2569-E2566*L2566-G2566*L2569</f>
        <v>0</v>
      </c>
      <c r="Q2566" s="8">
        <f t="shared" ref="Q2566" si="14891">(D2566*L2566+E2566*K2566+F2566*L2569+G2566*K2569)</f>
        <v>-0.4756781441695962</v>
      </c>
      <c r="S2566" s="1">
        <v>1</v>
      </c>
      <c r="T2566" s="7">
        <v>0</v>
      </c>
      <c r="U2566" s="2">
        <v>0</v>
      </c>
      <c r="V2566" s="8">
        <v>0</v>
      </c>
      <c r="X2566" s="1">
        <f t="shared" ref="X2566" si="14892">N2566*S2566+P2566*S2569-O2566*T2566-Q2566*T2569</f>
        <v>5.2222089205473203</v>
      </c>
      <c r="Y2566" s="9">
        <f t="shared" ref="Y2566" si="14893">(N2566*T2566+O2566*S2566+P2566*T2569+Q2566*S2569)</f>
        <v>0</v>
      </c>
      <c r="Z2566" s="2">
        <f t="shared" ref="Z2566" si="14894">N2566*U2566+P2566*U2569-O2566*V2566-Q2566*V2569</f>
        <v>0</v>
      </c>
      <c r="AA2566" s="8">
        <f t="shared" ref="AA2566" si="14895">(N2566*V2566+O2566*U2566+P2566*V2569+Q2566*U2569)</f>
        <v>-0.4756781441695962</v>
      </c>
      <c r="AB2566" s="22"/>
      <c r="AC2566" s="1">
        <v>1</v>
      </c>
      <c r="AD2566" s="9">
        <v>0</v>
      </c>
      <c r="AE2566" s="2">
        <v>0</v>
      </c>
      <c r="AF2566" s="9">
        <f t="shared" ref="AF2566" si="14896">$B2566*$AE$9</f>
        <v>5.9504645999999921</v>
      </c>
      <c r="AH2566" s="1">
        <f t="shared" ref="AH2566" si="14897">X2566*AC2566+Z2566*AC2569-Y2566*AD2566-AA2566*AD2569</f>
        <v>5.2222089205473203</v>
      </c>
      <c r="AI2566" s="9">
        <f t="shared" ref="AI2566" si="14898">(X2566*AD2566+Y2566*AC2566+Z2566*AD2569+AA2566*AC2569)</f>
        <v>0</v>
      </c>
      <c r="AJ2566" s="2">
        <f t="shared" ref="AJ2566" si="14899">X2566*AE2566+Z2566*AE2569-Y2566*AF2566-AA2566*AF2569</f>
        <v>0</v>
      </c>
      <c r="AK2566" s="8">
        <f t="shared" ref="AK2566" si="14900">(X2566*AF2566+Y2566*AE2566+Z2566*AF2569+AA2566*AE2569)</f>
        <v>30.598891171351404</v>
      </c>
      <c r="AM2566" s="18">
        <v>1</v>
      </c>
      <c r="AN2566" s="25">
        <v>0</v>
      </c>
      <c r="AO2566" s="14">
        <v>0</v>
      </c>
      <c r="AP2566" s="24">
        <v>0</v>
      </c>
      <c r="AR2566" s="1">
        <f t="shared" ref="AR2566" si="14901">AH2566*AM2566+AJ2566*AM2569-AI2566*AN2566-AK2566*AN2569</f>
        <v>5.2222089205473203</v>
      </c>
      <c r="AS2566" s="9">
        <f t="shared" ref="AS2566" si="14902">(AH2566*AN2566+AI2566*AM2566+AJ2566*AN2569+AK2566*AM2569)</f>
        <v>30.598891171351404</v>
      </c>
      <c r="AT2566" s="2">
        <f t="shared" ref="AT2566" si="14903">AH2566*AO2566+AJ2566*AO2569-AI2566*AP2566-AK2566*AP2569</f>
        <v>0</v>
      </c>
      <c r="AU2566" s="8">
        <f t="shared" ref="AU2566" si="14904">(AH2566*AP2566+AI2566*AO2566+AJ2566*AP2569+AK2566*AO2569)</f>
        <v>30.598891171351404</v>
      </c>
      <c r="AW2566" s="30">
        <f t="shared" ref="AW2566" si="14905">20*LOG(((1+$AN$9)/$AN$9)/((AR2566+AR2569)^2+(AS2566+AS2569)^2)^0.5)</f>
        <v>-39.291378310655233</v>
      </c>
      <c r="AY2566" s="137">
        <f t="shared" ref="AY2566" si="14906">((AR2566^2+AS2566^2)^0.5)/((AR2569^2+AS2569^2)^0.5)</f>
        <v>0.17084465662918646</v>
      </c>
      <c r="AZ2566" s="13"/>
      <c r="BA2566" s="36"/>
      <c r="BB2566" s="36"/>
      <c r="BC2566" s="36"/>
      <c r="BD2566" s="36"/>
    </row>
    <row r="2567" spans="2:56" ht="18.600000000000001" customHeight="1" thickBot="1">
      <c r="D2567" s="3"/>
      <c r="G2567" s="4"/>
      <c r="I2567" s="3"/>
      <c r="L2567" s="4"/>
      <c r="N2567" s="3"/>
      <c r="Q2567" s="4"/>
      <c r="S2567" s="3"/>
      <c r="V2567" s="4"/>
      <c r="X2567" s="3"/>
      <c r="AA2567" s="4"/>
      <c r="AC2567" s="3"/>
      <c r="AF2567" s="4"/>
      <c r="AH2567" s="3"/>
      <c r="AK2567" s="4"/>
      <c r="AM2567" s="18"/>
      <c r="AN2567" s="14"/>
      <c r="AO2567" s="14"/>
      <c r="AP2567" s="19"/>
      <c r="AR2567" s="3"/>
      <c r="AU2567" s="4"/>
      <c r="AY2567" s="138"/>
      <c r="AZ2567" s="13"/>
      <c r="BA2567" s="36"/>
      <c r="BB2567" s="36"/>
      <c r="BC2567" s="36"/>
      <c r="BD2567" s="36"/>
    </row>
    <row r="2568" spans="2:56" ht="18.600000000000001" customHeight="1" thickBot="1">
      <c r="D2568" s="216" t="s">
        <v>87</v>
      </c>
      <c r="E2568" s="217"/>
      <c r="F2568" s="218" t="s">
        <v>88</v>
      </c>
      <c r="G2568" s="219"/>
      <c r="H2568" s="207"/>
      <c r="I2568" s="216" t="s">
        <v>89</v>
      </c>
      <c r="J2568" s="217"/>
      <c r="K2568" s="218" t="s">
        <v>90</v>
      </c>
      <c r="L2568" s="219"/>
      <c r="N2568" s="208" t="s">
        <v>7</v>
      </c>
      <c r="O2568" s="209"/>
      <c r="P2568" s="210" t="s">
        <v>8</v>
      </c>
      <c r="Q2568" s="211"/>
      <c r="S2568" s="216" t="s">
        <v>91</v>
      </c>
      <c r="T2568" s="217"/>
      <c r="U2568" s="218" t="s">
        <v>92</v>
      </c>
      <c r="V2568" s="219"/>
      <c r="W2568" s="22"/>
      <c r="X2568" s="208" t="s">
        <v>93</v>
      </c>
      <c r="Y2568" s="209"/>
      <c r="Z2568" s="210" t="s">
        <v>94</v>
      </c>
      <c r="AA2568" s="211"/>
      <c r="AB2568" s="22"/>
      <c r="AC2568" s="216" t="s">
        <v>3</v>
      </c>
      <c r="AD2568" s="217"/>
      <c r="AE2568" s="218" t="s">
        <v>2</v>
      </c>
      <c r="AF2568" s="219"/>
      <c r="AG2568" s="22"/>
      <c r="AH2568" s="208" t="s">
        <v>95</v>
      </c>
      <c r="AI2568" s="209"/>
      <c r="AJ2568" s="210" t="s">
        <v>96</v>
      </c>
      <c r="AK2568" s="211"/>
      <c r="AL2568" s="22"/>
      <c r="AM2568" s="216" t="s">
        <v>97</v>
      </c>
      <c r="AN2568" s="217"/>
      <c r="AO2568" s="218" t="s">
        <v>98</v>
      </c>
      <c r="AP2568" s="219"/>
      <c r="AR2568" s="208" t="s">
        <v>99</v>
      </c>
      <c r="AS2568" s="209"/>
      <c r="AT2568" s="210" t="s">
        <v>100</v>
      </c>
      <c r="AU2568" s="211"/>
      <c r="AW2568" s="48" t="s">
        <v>10</v>
      </c>
      <c r="AY2568" s="139" t="s">
        <v>47</v>
      </c>
      <c r="AZ2568" s="13"/>
      <c r="BA2568" s="36"/>
      <c r="BB2568" s="36"/>
      <c r="BC2568" s="36"/>
      <c r="BD2568" s="36"/>
    </row>
    <row r="2569" spans="2:56" ht="18.600000000000001" customHeight="1" thickTop="1" thickBot="1">
      <c r="D2569" s="1">
        <v>0</v>
      </c>
      <c r="E2569" s="8">
        <f t="shared" ref="E2569" si="14907">$E$9*$B2566</f>
        <v>4.1596513999999951</v>
      </c>
      <c r="F2569" s="2">
        <v>1</v>
      </c>
      <c r="G2569" s="8">
        <v>0</v>
      </c>
      <c r="I2569" s="1">
        <v>0</v>
      </c>
      <c r="J2569" s="9">
        <v>0</v>
      </c>
      <c r="K2569" s="2">
        <v>1</v>
      </c>
      <c r="L2569" s="8">
        <v>0</v>
      </c>
      <c r="N2569" s="1">
        <f t="shared" ref="N2569" si="14908">D2569*I2566+F2569*I2569-E2569*J2566-G2569*J2569</f>
        <v>0</v>
      </c>
      <c r="O2569" s="9">
        <f t="shared" ref="O2569" si="14909">(D2569*J2566+E2569*I2566+F2569*J2569+G2569*I2569)</f>
        <v>4.1596513999999951</v>
      </c>
      <c r="P2569" s="2">
        <f t="shared" ref="P2569" si="14910">D2569*K2566+F2569*K2569-E2569*L2566-G2569*L2569</f>
        <v>2.9786552583444603</v>
      </c>
      <c r="Q2569" s="8">
        <f t="shared" ref="Q2569" si="14911">(D2569*L2566+E2569*K2566+F2569*L2569+G2569*K2569)</f>
        <v>0</v>
      </c>
      <c r="S2569" s="1">
        <v>0</v>
      </c>
      <c r="T2569" s="8">
        <f t="shared" ref="T2569" si="14912">$T$9*$B2566</f>
        <v>8.8761885999999883</v>
      </c>
      <c r="U2569" s="2">
        <v>1</v>
      </c>
      <c r="V2569" s="8">
        <v>0</v>
      </c>
      <c r="X2569" s="1">
        <f t="shared" ref="X2569" si="14913">N2569*S2566+P2569*S2569-O2569*T2566-Q2569*T2569</f>
        <v>0</v>
      </c>
      <c r="Y2569" s="9">
        <f t="shared" ref="Y2569" si="14914">(N2569*T2566+O2569*S2566+P2569*T2569+Q2569*S2569)</f>
        <v>30.598757247447114</v>
      </c>
      <c r="Z2569" s="2">
        <f t="shared" ref="Z2569" si="14915">N2569*U2566+P2569*U2569-O2569*V2566-Q2569*V2569</f>
        <v>2.9786552583444603</v>
      </c>
      <c r="AA2569" s="8">
        <f t="shared" ref="AA2569" si="14916">(N2569*V2566+O2569*U2566+P2569*V2569+Q2569*U2569)</f>
        <v>0</v>
      </c>
      <c r="AB2569" s="22"/>
      <c r="AC2569" s="1">
        <v>0</v>
      </c>
      <c r="AD2569" s="9">
        <v>0</v>
      </c>
      <c r="AE2569" s="2">
        <v>1</v>
      </c>
      <c r="AF2569" s="8">
        <v>0</v>
      </c>
      <c r="AH2569" s="1">
        <f t="shared" ref="AH2569" si="14917">X2569*AC2566+Z2569*AC2569-Y2569*AD2566-AA2569*AD2569</f>
        <v>0</v>
      </c>
      <c r="AI2569" s="9">
        <f t="shared" ref="AI2569" si="14918">(X2569*AD2566+Y2569*AC2566+Z2569*AD2569+AA2569*AC2569)</f>
        <v>30.598757247447114</v>
      </c>
      <c r="AJ2569" s="2">
        <f t="shared" ref="AJ2569" si="14919">X2569*AE2566+Z2569*AE2569-Y2569*AF2566-AA2569*AF2569</f>
        <v>-179.09816654658277</v>
      </c>
      <c r="AK2569" s="8">
        <f t="shared" ref="AK2569" si="14920">(X2569*AF2566+Y2569*AE2566+Z2569*AF2569+AA2569*AE2569)</f>
        <v>0</v>
      </c>
      <c r="AM2569" s="20">
        <f t="shared" ref="AM2569" si="14921">1/$AN$9</f>
        <v>1</v>
      </c>
      <c r="AN2569" s="27">
        <v>0</v>
      </c>
      <c r="AO2569" s="21">
        <v>1</v>
      </c>
      <c r="AP2569" s="26">
        <v>0</v>
      </c>
      <c r="AR2569" s="1">
        <f t="shared" ref="AR2569" si="14922">AH2569*AM2566+AJ2569*AM2569-AI2569*AN2566-AK2569*AN2569</f>
        <v>-179.09816654658277</v>
      </c>
      <c r="AS2569" s="9">
        <f t="shared" ref="AS2569" si="14923">(AH2569*AN2566+AI2569*AM2566+AJ2569*AN2569+AK2569*AM2569)</f>
        <v>30.598757247447114</v>
      </c>
      <c r="AT2569" s="2">
        <f t="shared" ref="AT2569" si="14924">AH2569*AO2566+AJ2569*AO2569-AI2569*AP2566-AK2569*AP2569</f>
        <v>-179.09816654658277</v>
      </c>
      <c r="AU2569" s="8">
        <f t="shared" ref="AU2569" si="14925">(AH2569*AP2566+AI2569*AO2566+AJ2569*AP2569+AK2569*AO2569)</f>
        <v>0</v>
      </c>
      <c r="AW2569" s="49">
        <f t="shared" ref="AW2569" si="14926">(180/PI())*ATAN(-1*(AS2566/AR2566))</f>
        <v>-80.314837830337126</v>
      </c>
      <c r="AY2569" s="140">
        <f t="shared" ref="AY2569" si="14927">20*LOG(((1-(10^(AW2566/20)^2)*(1-((1-AY2566)/(1+AY2566))^2))^0.5))</f>
        <v>-2.5487196001687583E-4</v>
      </c>
      <c r="AZ2569" s="13"/>
      <c r="BA2569" s="36"/>
      <c r="BB2569" s="36"/>
      <c r="BC2569" s="36"/>
      <c r="BD2569" s="36"/>
    </row>
    <row r="2570" spans="2:56" ht="18.600000000000001" customHeight="1">
      <c r="AY2570" s="37"/>
    </row>
    <row r="2571" spans="2:56" ht="18.600000000000001" customHeight="1" thickBot="1">
      <c r="D2571" s="22" t="s">
        <v>60</v>
      </c>
      <c r="E2571" s="22"/>
      <c r="F2571" s="22"/>
      <c r="G2571" s="22"/>
      <c r="H2571" s="22"/>
      <c r="I2571" s="22" t="s">
        <v>61</v>
      </c>
      <c r="J2571" s="22"/>
      <c r="K2571" s="22"/>
      <c r="L2571" s="22"/>
      <c r="M2571" s="23"/>
      <c r="N2571" s="23"/>
      <c r="O2571" s="28" t="s">
        <v>62</v>
      </c>
      <c r="P2571" s="23"/>
      <c r="Q2571" s="23"/>
      <c r="R2571" s="23"/>
      <c r="S2571" s="22"/>
      <c r="T2571" s="22" t="s">
        <v>63</v>
      </c>
      <c r="U2571" s="23"/>
      <c r="V2571" s="23"/>
      <c r="W2571" s="23"/>
      <c r="X2571" s="23"/>
      <c r="Y2571" s="28" t="s">
        <v>64</v>
      </c>
      <c r="Z2571" s="23"/>
      <c r="AA2571" s="23"/>
      <c r="AB2571" s="23"/>
      <c r="AC2571" s="28" t="s">
        <v>65</v>
      </c>
      <c r="AD2571" s="22"/>
      <c r="AE2571" s="22"/>
      <c r="AF2571" s="22"/>
      <c r="AG2571" s="22"/>
      <c r="AH2571" s="23"/>
      <c r="AI2571" s="28" t="s">
        <v>66</v>
      </c>
      <c r="AJ2571" s="23"/>
      <c r="AK2571" s="23"/>
      <c r="AL2571" s="22"/>
      <c r="AM2571" s="28" t="s">
        <v>67</v>
      </c>
      <c r="AN2571" s="22"/>
      <c r="AO2571" s="23"/>
      <c r="AP2571" s="23"/>
      <c r="AQ2571" s="23"/>
      <c r="AR2571" s="23"/>
      <c r="AS2571" s="28" t="s">
        <v>68</v>
      </c>
      <c r="AT2571" s="23"/>
      <c r="AU2571" s="23"/>
    </row>
    <row r="2572" spans="2:56" ht="18.600000000000001" customHeight="1" thickBot="1">
      <c r="B2572" s="11"/>
      <c r="D2572" s="212" t="s">
        <v>69</v>
      </c>
      <c r="E2572" s="213"/>
      <c r="F2572" s="214" t="s">
        <v>70</v>
      </c>
      <c r="G2572" s="215"/>
      <c r="H2572" s="207"/>
      <c r="I2572" s="212" t="s">
        <v>71</v>
      </c>
      <c r="J2572" s="213"/>
      <c r="K2572" s="214" t="s">
        <v>72</v>
      </c>
      <c r="L2572" s="215"/>
      <c r="M2572" s="23"/>
      <c r="N2572" s="208" t="s">
        <v>73</v>
      </c>
      <c r="O2572" s="209"/>
      <c r="P2572" s="210" t="s">
        <v>74</v>
      </c>
      <c r="Q2572" s="211"/>
      <c r="R2572" s="23"/>
      <c r="S2572" s="212" t="s">
        <v>75</v>
      </c>
      <c r="T2572" s="213"/>
      <c r="U2572" s="214" t="s">
        <v>76</v>
      </c>
      <c r="V2572" s="215"/>
      <c r="W2572" s="22"/>
      <c r="X2572" s="208" t="s">
        <v>77</v>
      </c>
      <c r="Y2572" s="209"/>
      <c r="Z2572" s="210" t="s">
        <v>78</v>
      </c>
      <c r="AA2572" s="211"/>
      <c r="AB2572" s="22"/>
      <c r="AC2572" s="212" t="s">
        <v>79</v>
      </c>
      <c r="AD2572" s="213"/>
      <c r="AE2572" s="214" t="s">
        <v>80</v>
      </c>
      <c r="AF2572" s="215"/>
      <c r="AG2572" s="22"/>
      <c r="AH2572" s="208" t="s">
        <v>81</v>
      </c>
      <c r="AI2572" s="209"/>
      <c r="AJ2572" s="210" t="s">
        <v>82</v>
      </c>
      <c r="AK2572" s="211"/>
      <c r="AL2572" s="22"/>
      <c r="AM2572" s="212" t="s">
        <v>83</v>
      </c>
      <c r="AN2572" s="213"/>
      <c r="AO2572" s="214" t="s">
        <v>84</v>
      </c>
      <c r="AP2572" s="215"/>
      <c r="AQ2572" s="23"/>
      <c r="AR2572" s="208" t="s">
        <v>85</v>
      </c>
      <c r="AS2572" s="209"/>
      <c r="AT2572" s="210" t="s">
        <v>86</v>
      </c>
      <c r="AU2572" s="211"/>
      <c r="AW2572" s="29" t="s">
        <v>4</v>
      </c>
      <c r="AY2572" s="136" t="s">
        <v>46</v>
      </c>
      <c r="AZ2572" s="13"/>
      <c r="BA2572" s="36"/>
      <c r="BB2572" s="36"/>
      <c r="BC2572" s="36"/>
      <c r="BD2572" s="36"/>
    </row>
    <row r="2573" spans="2:56" ht="18.600000000000001" customHeight="1" thickTop="1" thickBot="1">
      <c r="B2573" s="40">
        <v>7.3599999999999897</v>
      </c>
      <c r="D2573" s="1">
        <v>1</v>
      </c>
      <c r="E2573" s="7">
        <v>0</v>
      </c>
      <c r="F2573" s="2">
        <v>0</v>
      </c>
      <c r="G2573" s="8">
        <v>0</v>
      </c>
      <c r="I2573" s="1">
        <v>1</v>
      </c>
      <c r="J2573" s="9">
        <v>0</v>
      </c>
      <c r="K2573" s="2">
        <v>0</v>
      </c>
      <c r="L2573" s="9">
        <f t="shared" ref="L2573" si="14928">IF(0=(1-$J$9*$K$9*$B2573^2),10^14,$B2573*$K$9/(1-$J$9*$K$9*$B2573^2))</f>
        <v>-0.47421275184674822</v>
      </c>
      <c r="N2573" s="1">
        <f t="shared" ref="N2573" si="14929">D2573*I2573+F2573*I2576-E2573*J2573-G2573*J2576</f>
        <v>1</v>
      </c>
      <c r="O2573" s="9">
        <f t="shared" ref="O2573" si="14930">(D2573*J2573+E2573*I2573+F2573*J2576+G2573*I2576)</f>
        <v>0</v>
      </c>
      <c r="P2573" s="2">
        <f t="shared" ref="P2573" si="14931">D2573*K2573+F2573*K2576-E2573*L2573-G2573*L2576</f>
        <v>0</v>
      </c>
      <c r="Q2573" s="8">
        <f t="shared" ref="Q2573" si="14932">(D2573*L2573+E2573*K2573+F2573*L2576+G2573*K2576)</f>
        <v>-0.47421275184674822</v>
      </c>
      <c r="S2573" s="1">
        <v>1</v>
      </c>
      <c r="T2573" s="7">
        <v>0</v>
      </c>
      <c r="U2573" s="2">
        <v>0</v>
      </c>
      <c r="V2573" s="8">
        <v>0</v>
      </c>
      <c r="X2573" s="1">
        <f t="shared" ref="X2573" si="14933">N2573*S2573+P2573*S2576-O2573*T2573-Q2573*T2576</f>
        <v>5.2206710366903453</v>
      </c>
      <c r="Y2573" s="9">
        <f t="shared" ref="Y2573" si="14934">(N2573*T2573+O2573*S2573+P2573*T2576+Q2573*S2576)</f>
        <v>0</v>
      </c>
      <c r="Z2573" s="2">
        <f t="shared" ref="Z2573" si="14935">N2573*U2573+P2573*U2576-O2573*V2573-Q2573*V2576</f>
        <v>0</v>
      </c>
      <c r="AA2573" s="8">
        <f t="shared" ref="AA2573" si="14936">(N2573*V2573+O2573*U2573+P2573*V2576+Q2573*U2576)</f>
        <v>-0.47421275184674822</v>
      </c>
      <c r="AB2573" s="22"/>
      <c r="AC2573" s="1">
        <v>1</v>
      </c>
      <c r="AD2573" s="9">
        <v>0</v>
      </c>
      <c r="AE2573" s="2">
        <v>0</v>
      </c>
      <c r="AF2573" s="9">
        <f t="shared" ref="AF2573" si="14937">$B2573*$AE$9</f>
        <v>5.9666783999999922</v>
      </c>
      <c r="AH2573" s="1">
        <f t="shared" ref="AH2573" si="14938">X2573*AC2573+Z2573*AC2576-Y2573*AD2573-AA2573*AD2576</f>
        <v>5.2206710366903453</v>
      </c>
      <c r="AI2573" s="9">
        <f t="shared" ref="AI2573" si="14939">(X2573*AD2573+Y2573*AC2573+Z2573*AD2576+AA2573*AC2576)</f>
        <v>0</v>
      </c>
      <c r="AJ2573" s="2">
        <f t="shared" ref="AJ2573" si="14940">X2573*AE2573+Z2573*AE2576-Y2573*AF2573-AA2573*AF2576</f>
        <v>0</v>
      </c>
      <c r="AK2573" s="8">
        <f t="shared" ref="AK2573" si="14941">(X2573*AF2573+Y2573*AE2573+Z2573*AF2576+AA2573*AE2576)</f>
        <v>30.675852356279101</v>
      </c>
      <c r="AM2573" s="18">
        <v>1</v>
      </c>
      <c r="AN2573" s="25">
        <v>0</v>
      </c>
      <c r="AO2573" s="14">
        <v>0</v>
      </c>
      <c r="AP2573" s="24">
        <v>0</v>
      </c>
      <c r="AR2573" s="1">
        <f t="shared" ref="AR2573" si="14942">AH2573*AM2573+AJ2573*AM2576-AI2573*AN2573-AK2573*AN2576</f>
        <v>5.2206710366903453</v>
      </c>
      <c r="AS2573" s="9">
        <f t="shared" ref="AS2573" si="14943">(AH2573*AN2573+AI2573*AM2573+AJ2573*AN2576+AK2573*AM2576)</f>
        <v>30.675852356279101</v>
      </c>
      <c r="AT2573" s="2">
        <f t="shared" ref="AT2573" si="14944">AH2573*AO2573+AJ2573*AO2576-AI2573*AP2573-AK2573*AP2576</f>
        <v>0</v>
      </c>
      <c r="AU2573" s="8">
        <f t="shared" ref="AU2573" si="14945">(AH2573*AP2573+AI2573*AO2573+AJ2573*AP2576+AK2573*AO2576)</f>
        <v>30.675852356279101</v>
      </c>
      <c r="AW2573" s="30">
        <f t="shared" ref="AW2573" si="14946">20*LOG(((1+$AN$9)/$AN$9)/((AR2573+AR2576)^2+(AS2573+AS2576)^2)^0.5)</f>
        <v>-39.336236995714749</v>
      </c>
      <c r="AY2573" s="137">
        <f t="shared" ref="AY2573" si="14947">((AR2573^2+AS2573^2)^0.5)/((AR2576^2+AS2576^2)^0.5)</f>
        <v>0.17036498778503076</v>
      </c>
      <c r="AZ2573" s="13"/>
      <c r="BA2573" s="36"/>
      <c r="BB2573" s="36"/>
      <c r="BC2573" s="36"/>
      <c r="BD2573" s="36"/>
    </row>
    <row r="2574" spans="2:56" ht="18.600000000000001" customHeight="1" thickBot="1">
      <c r="D2574" s="3"/>
      <c r="G2574" s="4"/>
      <c r="I2574" s="3"/>
      <c r="L2574" s="4"/>
      <c r="N2574" s="3"/>
      <c r="Q2574" s="4"/>
      <c r="S2574" s="3"/>
      <c r="V2574" s="4"/>
      <c r="X2574" s="3"/>
      <c r="AA2574" s="4"/>
      <c r="AC2574" s="3"/>
      <c r="AF2574" s="4"/>
      <c r="AH2574" s="3"/>
      <c r="AK2574" s="4"/>
      <c r="AM2574" s="18"/>
      <c r="AN2574" s="14"/>
      <c r="AO2574" s="14"/>
      <c r="AP2574" s="19"/>
      <c r="AR2574" s="3"/>
      <c r="AU2574" s="4"/>
      <c r="AY2574" s="138"/>
      <c r="AZ2574" s="13"/>
      <c r="BA2574" s="36"/>
      <c r="BB2574" s="36"/>
      <c r="BC2574" s="36"/>
      <c r="BD2574" s="36"/>
    </row>
    <row r="2575" spans="2:56" ht="18.600000000000001" customHeight="1" thickBot="1">
      <c r="D2575" s="216" t="s">
        <v>87</v>
      </c>
      <c r="E2575" s="217"/>
      <c r="F2575" s="218" t="s">
        <v>88</v>
      </c>
      <c r="G2575" s="219"/>
      <c r="H2575" s="207"/>
      <c r="I2575" s="216" t="s">
        <v>89</v>
      </c>
      <c r="J2575" s="217"/>
      <c r="K2575" s="218" t="s">
        <v>90</v>
      </c>
      <c r="L2575" s="219"/>
      <c r="N2575" s="208" t="s">
        <v>7</v>
      </c>
      <c r="O2575" s="209"/>
      <c r="P2575" s="210" t="s">
        <v>8</v>
      </c>
      <c r="Q2575" s="211"/>
      <c r="S2575" s="216" t="s">
        <v>91</v>
      </c>
      <c r="T2575" s="217"/>
      <c r="U2575" s="218" t="s">
        <v>92</v>
      </c>
      <c r="V2575" s="219"/>
      <c r="W2575" s="22"/>
      <c r="X2575" s="208" t="s">
        <v>93</v>
      </c>
      <c r="Y2575" s="209"/>
      <c r="Z2575" s="210" t="s">
        <v>94</v>
      </c>
      <c r="AA2575" s="211"/>
      <c r="AB2575" s="22"/>
      <c r="AC2575" s="216" t="s">
        <v>3</v>
      </c>
      <c r="AD2575" s="217"/>
      <c r="AE2575" s="218" t="s">
        <v>2</v>
      </c>
      <c r="AF2575" s="219"/>
      <c r="AG2575" s="22"/>
      <c r="AH2575" s="208" t="s">
        <v>95</v>
      </c>
      <c r="AI2575" s="209"/>
      <c r="AJ2575" s="210" t="s">
        <v>96</v>
      </c>
      <c r="AK2575" s="211"/>
      <c r="AL2575" s="22"/>
      <c r="AM2575" s="216" t="s">
        <v>97</v>
      </c>
      <c r="AN2575" s="217"/>
      <c r="AO2575" s="218" t="s">
        <v>98</v>
      </c>
      <c r="AP2575" s="219"/>
      <c r="AR2575" s="208" t="s">
        <v>99</v>
      </c>
      <c r="AS2575" s="209"/>
      <c r="AT2575" s="210" t="s">
        <v>100</v>
      </c>
      <c r="AU2575" s="211"/>
      <c r="AW2575" s="48" t="s">
        <v>10</v>
      </c>
      <c r="AY2575" s="139" t="s">
        <v>47</v>
      </c>
      <c r="AZ2575" s="13"/>
      <c r="BA2575" s="36"/>
      <c r="BB2575" s="36"/>
      <c r="BC2575" s="36"/>
      <c r="BD2575" s="36"/>
    </row>
    <row r="2576" spans="2:56" ht="18.600000000000001" customHeight="1" thickTop="1" thickBot="1">
      <c r="D2576" s="1">
        <v>0</v>
      </c>
      <c r="E2576" s="8">
        <f t="shared" ref="E2576" si="14948">$E$9*$B2573</f>
        <v>4.1709855999999945</v>
      </c>
      <c r="F2576" s="2">
        <v>1</v>
      </c>
      <c r="G2576" s="8">
        <v>0</v>
      </c>
      <c r="I2576" s="1">
        <v>0</v>
      </c>
      <c r="J2576" s="9">
        <v>0</v>
      </c>
      <c r="K2576" s="2">
        <v>1</v>
      </c>
      <c r="L2576" s="8">
        <v>0</v>
      </c>
      <c r="N2576" s="1">
        <f t="shared" ref="N2576" si="14949">D2576*I2573+F2576*I2576-E2576*J2573-G2576*J2576</f>
        <v>0</v>
      </c>
      <c r="O2576" s="9">
        <f t="shared" ref="O2576" si="14950">(D2576*J2573+E2576*I2573+F2576*J2576+G2576*I2576)</f>
        <v>4.1709855999999945</v>
      </c>
      <c r="P2576" s="2">
        <f t="shared" ref="P2576" si="14951">D2576*K2573+F2576*K2576-E2576*L2573-G2576*L2576</f>
        <v>2.9779345592891575</v>
      </c>
      <c r="Q2576" s="8">
        <f t="shared" ref="Q2576" si="14952">(D2576*L2573+E2576*K2573+F2576*L2576+G2576*K2576)</f>
        <v>0</v>
      </c>
      <c r="S2576" s="1">
        <v>0</v>
      </c>
      <c r="T2576" s="8">
        <f t="shared" ref="T2576" si="14953">$T$9*$B2573</f>
        <v>8.900374399999988</v>
      </c>
      <c r="U2576" s="2">
        <v>1</v>
      </c>
      <c r="V2576" s="8">
        <v>0</v>
      </c>
      <c r="X2576" s="1">
        <f t="shared" ref="X2576" si="14954">N2576*S2573+P2576*S2576-O2576*T2573-Q2576*T2576</f>
        <v>0</v>
      </c>
      <c r="Y2576" s="9">
        <f t="shared" ref="Y2576" si="14955">(N2576*T2573+O2576*S2573+P2576*T2576+Q2576*S2576)</f>
        <v>30.675718116372458</v>
      </c>
      <c r="Z2576" s="2">
        <f t="shared" ref="Z2576" si="14956">N2576*U2573+P2576*U2576-O2576*V2573-Q2576*V2576</f>
        <v>2.9779345592891575</v>
      </c>
      <c r="AA2576" s="8">
        <f t="shared" ref="AA2576" si="14957">(N2576*V2573+O2576*U2573+P2576*V2576+Q2576*U2576)</f>
        <v>0</v>
      </c>
      <c r="AB2576" s="22"/>
      <c r="AC2576" s="1">
        <v>0</v>
      </c>
      <c r="AD2576" s="9">
        <v>0</v>
      </c>
      <c r="AE2576" s="2">
        <v>1</v>
      </c>
      <c r="AF2576" s="8">
        <v>0</v>
      </c>
      <c r="AH2576" s="1">
        <f t="shared" ref="AH2576" si="14958">X2576*AC2573+Z2576*AC2576-Y2576*AD2573-AA2576*AD2576</f>
        <v>0</v>
      </c>
      <c r="AI2576" s="9">
        <f t="shared" ref="AI2576" si="14959">(X2576*AD2573+Y2576*AC2573+Z2576*AD2576+AA2576*AC2576)</f>
        <v>30.675718116372458</v>
      </c>
      <c r="AJ2576" s="2">
        <f t="shared" ref="AJ2576" si="14960">X2576*AE2573+Z2576*AE2576-Y2576*AF2573-AA2576*AF2576</f>
        <v>-180.05421013015882</v>
      </c>
      <c r="AK2576" s="8">
        <f t="shared" ref="AK2576" si="14961">(X2576*AF2573+Y2576*AE2573+Z2576*AF2576+AA2576*AE2576)</f>
        <v>0</v>
      </c>
      <c r="AM2576" s="20">
        <f t="shared" ref="AM2576" si="14962">1/$AN$9</f>
        <v>1</v>
      </c>
      <c r="AN2576" s="27">
        <v>0</v>
      </c>
      <c r="AO2576" s="21">
        <v>1</v>
      </c>
      <c r="AP2576" s="26">
        <v>0</v>
      </c>
      <c r="AR2576" s="1">
        <f t="shared" ref="AR2576" si="14963">AH2576*AM2573+AJ2576*AM2576-AI2576*AN2573-AK2576*AN2576</f>
        <v>-180.05421013015882</v>
      </c>
      <c r="AS2576" s="9">
        <f t="shared" ref="AS2576" si="14964">(AH2576*AN2573+AI2576*AM2573+AJ2576*AN2576+AK2576*AM2576)</f>
        <v>30.675718116372458</v>
      </c>
      <c r="AT2576" s="2">
        <f t="shared" ref="AT2576" si="14965">AH2576*AO2573+AJ2576*AO2576-AI2576*AP2573-AK2576*AP2576</f>
        <v>-180.05421013015882</v>
      </c>
      <c r="AU2576" s="8">
        <f t="shared" ref="AU2576" si="14966">(AH2576*AP2573+AI2576*AO2573+AJ2576*AP2576+AK2576*AO2576)</f>
        <v>0</v>
      </c>
      <c r="AW2576" s="49">
        <f t="shared" ref="AW2576" si="14967">(180/PI())*ATAN(-1*(AS2573/AR2573))</f>
        <v>-80.341469483638164</v>
      </c>
      <c r="AY2576" s="140">
        <f t="shared" ref="AY2576" si="14968">20*LOG(((1-(10^(AW2573/20)^2)*(1-((1-AY2573)/(1+AY2573))^2))^0.5))</f>
        <v>-2.5175082055129355E-4</v>
      </c>
      <c r="AZ2576" s="13"/>
      <c r="BA2576" s="36"/>
      <c r="BB2576" s="36"/>
      <c r="BC2576" s="36"/>
      <c r="BD2576" s="36"/>
    </row>
    <row r="2577" spans="2:56" ht="18.600000000000001" customHeight="1">
      <c r="AY2577" s="37"/>
    </row>
    <row r="2578" spans="2:56" ht="18.600000000000001" customHeight="1" thickBot="1">
      <c r="D2578" s="22" t="s">
        <v>60</v>
      </c>
      <c r="E2578" s="22"/>
      <c r="F2578" s="22"/>
      <c r="G2578" s="22"/>
      <c r="H2578" s="22"/>
      <c r="I2578" s="22" t="s">
        <v>61</v>
      </c>
      <c r="J2578" s="22"/>
      <c r="K2578" s="22"/>
      <c r="L2578" s="22"/>
      <c r="M2578" s="23"/>
      <c r="N2578" s="23"/>
      <c r="O2578" s="28" t="s">
        <v>62</v>
      </c>
      <c r="P2578" s="23"/>
      <c r="Q2578" s="23"/>
      <c r="R2578" s="23"/>
      <c r="S2578" s="22"/>
      <c r="T2578" s="22" t="s">
        <v>63</v>
      </c>
      <c r="U2578" s="23"/>
      <c r="V2578" s="23"/>
      <c r="W2578" s="23"/>
      <c r="X2578" s="23"/>
      <c r="Y2578" s="28" t="s">
        <v>64</v>
      </c>
      <c r="Z2578" s="23"/>
      <c r="AA2578" s="23"/>
      <c r="AB2578" s="23"/>
      <c r="AC2578" s="28" t="s">
        <v>65</v>
      </c>
      <c r="AD2578" s="22"/>
      <c r="AE2578" s="22"/>
      <c r="AF2578" s="22"/>
      <c r="AG2578" s="22"/>
      <c r="AH2578" s="23"/>
      <c r="AI2578" s="28" t="s">
        <v>66</v>
      </c>
      <c r="AJ2578" s="23"/>
      <c r="AK2578" s="23"/>
      <c r="AL2578" s="22"/>
      <c r="AM2578" s="28" t="s">
        <v>67</v>
      </c>
      <c r="AN2578" s="22"/>
      <c r="AO2578" s="23"/>
      <c r="AP2578" s="23"/>
      <c r="AQ2578" s="23"/>
      <c r="AR2578" s="23"/>
      <c r="AS2578" s="28" t="s">
        <v>68</v>
      </c>
      <c r="AT2578" s="23"/>
      <c r="AU2578" s="23"/>
    </row>
    <row r="2579" spans="2:56" ht="18.600000000000001" customHeight="1" thickBot="1">
      <c r="B2579" s="11"/>
      <c r="D2579" s="212" t="s">
        <v>69</v>
      </c>
      <c r="E2579" s="213"/>
      <c r="F2579" s="214" t="s">
        <v>70</v>
      </c>
      <c r="G2579" s="215"/>
      <c r="H2579" s="207"/>
      <c r="I2579" s="212" t="s">
        <v>71</v>
      </c>
      <c r="J2579" s="213"/>
      <c r="K2579" s="214" t="s">
        <v>72</v>
      </c>
      <c r="L2579" s="215"/>
      <c r="M2579" s="23"/>
      <c r="N2579" s="208" t="s">
        <v>73</v>
      </c>
      <c r="O2579" s="209"/>
      <c r="P2579" s="210" t="s">
        <v>74</v>
      </c>
      <c r="Q2579" s="211"/>
      <c r="R2579" s="23"/>
      <c r="S2579" s="212" t="s">
        <v>75</v>
      </c>
      <c r="T2579" s="213"/>
      <c r="U2579" s="214" t="s">
        <v>76</v>
      </c>
      <c r="V2579" s="215"/>
      <c r="W2579" s="22"/>
      <c r="X2579" s="208" t="s">
        <v>77</v>
      </c>
      <c r="Y2579" s="209"/>
      <c r="Z2579" s="210" t="s">
        <v>78</v>
      </c>
      <c r="AA2579" s="211"/>
      <c r="AB2579" s="22"/>
      <c r="AC2579" s="212" t="s">
        <v>79</v>
      </c>
      <c r="AD2579" s="213"/>
      <c r="AE2579" s="214" t="s">
        <v>80</v>
      </c>
      <c r="AF2579" s="215"/>
      <c r="AG2579" s="22"/>
      <c r="AH2579" s="208" t="s">
        <v>81</v>
      </c>
      <c r="AI2579" s="209"/>
      <c r="AJ2579" s="210" t="s">
        <v>82</v>
      </c>
      <c r="AK2579" s="211"/>
      <c r="AL2579" s="22"/>
      <c r="AM2579" s="212" t="s">
        <v>83</v>
      </c>
      <c r="AN2579" s="213"/>
      <c r="AO2579" s="214" t="s">
        <v>84</v>
      </c>
      <c r="AP2579" s="215"/>
      <c r="AQ2579" s="23"/>
      <c r="AR2579" s="208" t="s">
        <v>85</v>
      </c>
      <c r="AS2579" s="209"/>
      <c r="AT2579" s="210" t="s">
        <v>86</v>
      </c>
      <c r="AU2579" s="211"/>
      <c r="AW2579" s="29" t="s">
        <v>4</v>
      </c>
      <c r="AY2579" s="136" t="s">
        <v>46</v>
      </c>
      <c r="AZ2579" s="13"/>
      <c r="BA2579" s="36"/>
      <c r="BB2579" s="36"/>
      <c r="BC2579" s="36"/>
      <c r="BD2579" s="36"/>
    </row>
    <row r="2580" spans="2:56" ht="18.600000000000001" customHeight="1" thickTop="1" thickBot="1">
      <c r="B2580" s="40">
        <v>7.3799999999999901</v>
      </c>
      <c r="D2580" s="1">
        <v>1</v>
      </c>
      <c r="E2580" s="7">
        <v>0</v>
      </c>
      <c r="F2580" s="2">
        <v>0</v>
      </c>
      <c r="G2580" s="8">
        <v>0</v>
      </c>
      <c r="I2580" s="1">
        <v>1</v>
      </c>
      <c r="J2580" s="9">
        <v>0</v>
      </c>
      <c r="K2580" s="2">
        <v>0</v>
      </c>
      <c r="L2580" s="9">
        <f t="shared" ref="L2580" si="14969">IF(0=(1-$J$9*$K$9*$B2580^2),10^14,$B2580*$K$9/(1-$J$9*$K$9*$B2580^2))</f>
        <v>-0.47275682507086836</v>
      </c>
      <c r="N2580" s="1">
        <f t="shared" ref="N2580" si="14970">D2580*I2580+F2580*I2583-E2580*J2580-G2580*J2583</f>
        <v>1</v>
      </c>
      <c r="O2580" s="9">
        <f t="shared" ref="O2580" si="14971">(D2580*J2580+E2580*I2580+F2580*J2583+G2580*I2583)</f>
        <v>0</v>
      </c>
      <c r="P2580" s="2">
        <f t="shared" ref="P2580" si="14972">D2580*K2580+F2580*K2583-E2580*L2580-G2580*L2583</f>
        <v>0</v>
      </c>
      <c r="Q2580" s="8">
        <f t="shared" ref="Q2580" si="14973">(D2580*L2580+E2580*K2580+F2580*L2583+G2580*K2583)</f>
        <v>-0.47275682507086836</v>
      </c>
      <c r="S2580" s="1">
        <v>1</v>
      </c>
      <c r="T2580" s="7">
        <v>0</v>
      </c>
      <c r="U2580" s="2">
        <v>0</v>
      </c>
      <c r="V2580" s="8">
        <v>0</v>
      </c>
      <c r="X2580" s="1">
        <f t="shared" ref="X2580" si="14974">N2580*S2580+P2580*S2583-O2580*T2580-Q2580*T2583</f>
        <v>5.219146745305828</v>
      </c>
      <c r="Y2580" s="9">
        <f t="shared" ref="Y2580" si="14975">(N2580*T2580+O2580*S2580+P2580*T2583+Q2580*S2583)</f>
        <v>0</v>
      </c>
      <c r="Z2580" s="2">
        <f t="shared" ref="Z2580" si="14976">N2580*U2580+P2580*U2583-O2580*V2580-Q2580*V2583</f>
        <v>0</v>
      </c>
      <c r="AA2580" s="8">
        <f t="shared" ref="AA2580" si="14977">(N2580*V2580+O2580*U2580+P2580*V2583+Q2580*U2583)</f>
        <v>-0.47275682507086836</v>
      </c>
      <c r="AB2580" s="22"/>
      <c r="AC2580" s="1">
        <v>1</v>
      </c>
      <c r="AD2580" s="9">
        <v>0</v>
      </c>
      <c r="AE2580" s="2">
        <v>0</v>
      </c>
      <c r="AF2580" s="9">
        <f t="shared" ref="AF2580" si="14978">$B2580*$AE$9</f>
        <v>5.9828921999999922</v>
      </c>
      <c r="AH2580" s="1">
        <f t="shared" ref="AH2580" si="14979">X2580*AC2580+Z2580*AC2583-Y2580*AD2580-AA2580*AD2583</f>
        <v>5.219146745305828</v>
      </c>
      <c r="AI2580" s="9">
        <f t="shared" ref="AI2580" si="14980">(X2580*AD2580+Y2580*AC2580+Z2580*AD2583+AA2580*AC2583)</f>
        <v>0</v>
      </c>
      <c r="AJ2580" s="2">
        <f t="shared" ref="AJ2580" si="14981">X2580*AE2580+Z2580*AE2583-Y2580*AF2580-AA2580*AF2583</f>
        <v>0</v>
      </c>
      <c r="AK2580" s="8">
        <f t="shared" ref="AK2580" si="14982">(X2580*AF2580+Y2580*AE2580+Z2580*AF2583+AA2580*AE2583)</f>
        <v>30.752835528074716</v>
      </c>
      <c r="AM2580" s="18">
        <v>1</v>
      </c>
      <c r="AN2580" s="25">
        <v>0</v>
      </c>
      <c r="AO2580" s="14">
        <v>0</v>
      </c>
      <c r="AP2580" s="24">
        <v>0</v>
      </c>
      <c r="AR2580" s="1">
        <f t="shared" ref="AR2580" si="14983">AH2580*AM2580+AJ2580*AM2583-AI2580*AN2580-AK2580*AN2583</f>
        <v>5.219146745305828</v>
      </c>
      <c r="AS2580" s="9">
        <f t="shared" ref="AS2580" si="14984">(AH2580*AN2580+AI2580*AM2580+AJ2580*AN2583+AK2580*AM2583)</f>
        <v>30.752835528074716</v>
      </c>
      <c r="AT2580" s="2">
        <f t="shared" ref="AT2580" si="14985">AH2580*AO2580+AJ2580*AO2583-AI2580*AP2580-AK2580*AP2583</f>
        <v>0</v>
      </c>
      <c r="AU2580" s="8">
        <f t="shared" ref="AU2580" si="14986">(AH2580*AP2580+AI2580*AO2580+AJ2580*AP2583+AK2580*AO2583)</f>
        <v>30.752835528074716</v>
      </c>
      <c r="AW2580" s="30">
        <f t="shared" ref="AW2580" si="14987">20*LOG(((1+$AN$9)/$AN$9)/((AR2580+AR2583)^2+(AS2580+AS2583)^2)^0.5)</f>
        <v>-39.380988079133843</v>
      </c>
      <c r="AY2580" s="137">
        <f t="shared" ref="AY2580" si="14988">((AR2580^2+AS2580^2)^0.5)/((AR2583^2+AS2583^2)^0.5)</f>
        <v>0.16988804713215269</v>
      </c>
      <c r="AZ2580" s="13"/>
      <c r="BA2580" s="36"/>
      <c r="BB2580" s="36"/>
      <c r="BC2580" s="36"/>
      <c r="BD2580" s="36"/>
    </row>
    <row r="2581" spans="2:56" ht="18.600000000000001" customHeight="1" thickBot="1">
      <c r="D2581" s="3"/>
      <c r="G2581" s="4"/>
      <c r="I2581" s="3"/>
      <c r="L2581" s="4"/>
      <c r="N2581" s="3"/>
      <c r="Q2581" s="4"/>
      <c r="S2581" s="3"/>
      <c r="V2581" s="4"/>
      <c r="X2581" s="3"/>
      <c r="AA2581" s="4"/>
      <c r="AC2581" s="3"/>
      <c r="AF2581" s="4"/>
      <c r="AH2581" s="3"/>
      <c r="AK2581" s="4"/>
      <c r="AM2581" s="18"/>
      <c r="AN2581" s="14"/>
      <c r="AO2581" s="14"/>
      <c r="AP2581" s="19"/>
      <c r="AR2581" s="3"/>
      <c r="AU2581" s="4"/>
      <c r="AY2581" s="138"/>
      <c r="AZ2581" s="13"/>
      <c r="BA2581" s="36"/>
      <c r="BB2581" s="36"/>
      <c r="BC2581" s="36"/>
      <c r="BD2581" s="36"/>
    </row>
    <row r="2582" spans="2:56" ht="18.600000000000001" customHeight="1" thickBot="1">
      <c r="D2582" s="216" t="s">
        <v>87</v>
      </c>
      <c r="E2582" s="217"/>
      <c r="F2582" s="218" t="s">
        <v>88</v>
      </c>
      <c r="G2582" s="219"/>
      <c r="H2582" s="207"/>
      <c r="I2582" s="216" t="s">
        <v>89</v>
      </c>
      <c r="J2582" s="217"/>
      <c r="K2582" s="218" t="s">
        <v>90</v>
      </c>
      <c r="L2582" s="219"/>
      <c r="N2582" s="208" t="s">
        <v>7</v>
      </c>
      <c r="O2582" s="209"/>
      <c r="P2582" s="210" t="s">
        <v>8</v>
      </c>
      <c r="Q2582" s="211"/>
      <c r="S2582" s="216" t="s">
        <v>91</v>
      </c>
      <c r="T2582" s="217"/>
      <c r="U2582" s="218" t="s">
        <v>92</v>
      </c>
      <c r="V2582" s="219"/>
      <c r="W2582" s="22"/>
      <c r="X2582" s="208" t="s">
        <v>93</v>
      </c>
      <c r="Y2582" s="209"/>
      <c r="Z2582" s="210" t="s">
        <v>94</v>
      </c>
      <c r="AA2582" s="211"/>
      <c r="AB2582" s="22"/>
      <c r="AC2582" s="216" t="s">
        <v>3</v>
      </c>
      <c r="AD2582" s="217"/>
      <c r="AE2582" s="218" t="s">
        <v>2</v>
      </c>
      <c r="AF2582" s="219"/>
      <c r="AG2582" s="22"/>
      <c r="AH2582" s="208" t="s">
        <v>95</v>
      </c>
      <c r="AI2582" s="209"/>
      <c r="AJ2582" s="210" t="s">
        <v>96</v>
      </c>
      <c r="AK2582" s="211"/>
      <c r="AL2582" s="22"/>
      <c r="AM2582" s="216" t="s">
        <v>97</v>
      </c>
      <c r="AN2582" s="217"/>
      <c r="AO2582" s="218" t="s">
        <v>98</v>
      </c>
      <c r="AP2582" s="219"/>
      <c r="AR2582" s="208" t="s">
        <v>99</v>
      </c>
      <c r="AS2582" s="209"/>
      <c r="AT2582" s="210" t="s">
        <v>100</v>
      </c>
      <c r="AU2582" s="211"/>
      <c r="AW2582" s="48" t="s">
        <v>10</v>
      </c>
      <c r="AY2582" s="139" t="s">
        <v>47</v>
      </c>
      <c r="AZ2582" s="13"/>
      <c r="BA2582" s="36"/>
      <c r="BB2582" s="36"/>
      <c r="BC2582" s="36"/>
      <c r="BD2582" s="36"/>
    </row>
    <row r="2583" spans="2:56" ht="18.600000000000001" customHeight="1" thickTop="1" thickBot="1">
      <c r="D2583" s="1">
        <v>0</v>
      </c>
      <c r="E2583" s="8">
        <f t="shared" ref="E2583" si="14989">$E$9*$B2580</f>
        <v>4.1823197999999948</v>
      </c>
      <c r="F2583" s="2">
        <v>1</v>
      </c>
      <c r="G2583" s="8">
        <v>0</v>
      </c>
      <c r="I2583" s="1">
        <v>0</v>
      </c>
      <c r="J2583" s="9">
        <v>0</v>
      </c>
      <c r="K2583" s="2">
        <v>1</v>
      </c>
      <c r="L2583" s="8">
        <v>0</v>
      </c>
      <c r="N2583" s="1">
        <f t="shared" ref="N2583" si="14990">D2583*I2580+F2583*I2583-E2583*J2580-G2583*J2583</f>
        <v>0</v>
      </c>
      <c r="O2583" s="9">
        <f t="shared" ref="O2583" si="14991">(D2583*J2580+E2583*I2580+F2583*J2583+G2583*I2583)</f>
        <v>4.1823197999999948</v>
      </c>
      <c r="P2583" s="2">
        <f t="shared" ref="P2583" si="14992">D2583*K2580+F2583*K2583-E2583*L2580-G2583*L2583</f>
        <v>2.9772202300790269</v>
      </c>
      <c r="Q2583" s="8">
        <f t="shared" ref="Q2583" si="14993">(D2583*L2580+E2583*K2580+F2583*L2583+G2583*K2583)</f>
        <v>0</v>
      </c>
      <c r="S2583" s="1">
        <v>0</v>
      </c>
      <c r="T2583" s="8">
        <f t="shared" ref="T2583" si="14994">$T$9*$B2580</f>
        <v>8.9245601999999877</v>
      </c>
      <c r="U2583" s="2">
        <v>1</v>
      </c>
      <c r="V2583" s="8">
        <v>0</v>
      </c>
      <c r="X2583" s="1">
        <f t="shared" ref="X2583" si="14995">N2583*S2580+P2583*S2583-O2583*T2580-Q2583*T2583</f>
        <v>0</v>
      </c>
      <c r="Y2583" s="9">
        <f t="shared" ref="Y2583" si="14996">(N2583*T2580+O2583*S2580+P2583*T2583+Q2583*S2583)</f>
        <v>30.752700971998085</v>
      </c>
      <c r="Z2583" s="2">
        <f t="shared" ref="Z2583" si="14997">N2583*U2580+P2583*U2583-O2583*V2580-Q2583*V2583</f>
        <v>2.9772202300790269</v>
      </c>
      <c r="AA2583" s="8">
        <f t="shared" ref="AA2583" si="14998">(N2583*V2580+O2583*U2580+P2583*V2583+Q2583*U2583)</f>
        <v>0</v>
      </c>
      <c r="AB2583" s="22"/>
      <c r="AC2583" s="1">
        <v>0</v>
      </c>
      <c r="AD2583" s="9">
        <v>0</v>
      </c>
      <c r="AE2583" s="2">
        <v>1</v>
      </c>
      <c r="AF2583" s="8">
        <v>0</v>
      </c>
      <c r="AH2583" s="1">
        <f t="shared" ref="AH2583" si="14999">X2583*AC2580+Z2583*AC2583-Y2583*AD2580-AA2583*AD2583</f>
        <v>0</v>
      </c>
      <c r="AI2583" s="9">
        <f t="shared" ref="AI2583" si="15000">(X2583*AD2580+Y2583*AC2580+Z2583*AD2583+AA2583*AC2583)</f>
        <v>30.752700971998085</v>
      </c>
      <c r="AJ2583" s="2">
        <f t="shared" ref="AJ2583" si="15001">X2583*AE2580+Z2583*AE2583-Y2583*AF2580-AA2583*AF2583</f>
        <v>-181.01287454422049</v>
      </c>
      <c r="AK2583" s="8">
        <f t="shared" ref="AK2583" si="15002">(X2583*AF2580+Y2583*AE2580+Z2583*AF2583+AA2583*AE2583)</f>
        <v>0</v>
      </c>
      <c r="AM2583" s="20">
        <f t="shared" ref="AM2583" si="15003">1/$AN$9</f>
        <v>1</v>
      </c>
      <c r="AN2583" s="27">
        <v>0</v>
      </c>
      <c r="AO2583" s="21">
        <v>1</v>
      </c>
      <c r="AP2583" s="26">
        <v>0</v>
      </c>
      <c r="AR2583" s="1">
        <f t="shared" ref="AR2583" si="15004">AH2583*AM2580+AJ2583*AM2583-AI2583*AN2580-AK2583*AN2583</f>
        <v>-181.01287454422049</v>
      </c>
      <c r="AS2583" s="9">
        <f t="shared" ref="AS2583" si="15005">(AH2583*AN2580+AI2583*AM2580+AJ2583*AN2583+AK2583*AM2583)</f>
        <v>30.752700971998085</v>
      </c>
      <c r="AT2583" s="2">
        <f t="shared" ref="AT2583" si="15006">AH2583*AO2580+AJ2583*AO2583-AI2583*AP2580-AK2583*AP2583</f>
        <v>-181.01287454422049</v>
      </c>
      <c r="AU2583" s="8">
        <f t="shared" ref="AU2583" si="15007">(AH2583*AP2580+AI2583*AO2580+AJ2583*AP2583+AK2583*AO2583)</f>
        <v>0</v>
      </c>
      <c r="AW2583" s="49">
        <f t="shared" ref="AW2583" si="15008">(180/PI())*ATAN(-1*(AS2580/AR2580))</f>
        <v>-80.367954166297537</v>
      </c>
      <c r="AY2583" s="140">
        <f t="shared" ref="AY2583" si="15009">20*LOG(((1-(10^(AW2580/20)^2)*(1-((1-AY2580)/(1+AY2580))^2))^0.5))</f>
        <v>-2.4867501054286114E-4</v>
      </c>
      <c r="AZ2583" s="13"/>
      <c r="BA2583" s="36"/>
      <c r="BB2583" s="36"/>
      <c r="BC2583" s="36"/>
      <c r="BD2583" s="36"/>
    </row>
    <row r="2584" spans="2:56" ht="18.600000000000001" customHeight="1">
      <c r="AY2584" s="37"/>
    </row>
    <row r="2585" spans="2:56" ht="18.600000000000001" customHeight="1" thickBot="1">
      <c r="D2585" s="22" t="s">
        <v>60</v>
      </c>
      <c r="E2585" s="22"/>
      <c r="F2585" s="22"/>
      <c r="G2585" s="22"/>
      <c r="H2585" s="22"/>
      <c r="I2585" s="22" t="s">
        <v>61</v>
      </c>
      <c r="J2585" s="22"/>
      <c r="K2585" s="22"/>
      <c r="L2585" s="22"/>
      <c r="M2585" s="23"/>
      <c r="N2585" s="23"/>
      <c r="O2585" s="28" t="s">
        <v>62</v>
      </c>
      <c r="P2585" s="23"/>
      <c r="Q2585" s="23"/>
      <c r="R2585" s="23"/>
      <c r="S2585" s="22"/>
      <c r="T2585" s="22" t="s">
        <v>63</v>
      </c>
      <c r="U2585" s="23"/>
      <c r="V2585" s="23"/>
      <c r="W2585" s="23"/>
      <c r="X2585" s="23"/>
      <c r="Y2585" s="28" t="s">
        <v>64</v>
      </c>
      <c r="Z2585" s="23"/>
      <c r="AA2585" s="23"/>
      <c r="AB2585" s="23"/>
      <c r="AC2585" s="28" t="s">
        <v>65</v>
      </c>
      <c r="AD2585" s="22"/>
      <c r="AE2585" s="22"/>
      <c r="AF2585" s="22"/>
      <c r="AG2585" s="22"/>
      <c r="AH2585" s="23"/>
      <c r="AI2585" s="28" t="s">
        <v>66</v>
      </c>
      <c r="AJ2585" s="23"/>
      <c r="AK2585" s="23"/>
      <c r="AL2585" s="22"/>
      <c r="AM2585" s="28" t="s">
        <v>67</v>
      </c>
      <c r="AN2585" s="22"/>
      <c r="AO2585" s="23"/>
      <c r="AP2585" s="23"/>
      <c r="AQ2585" s="23"/>
      <c r="AR2585" s="23"/>
      <c r="AS2585" s="28" t="s">
        <v>68</v>
      </c>
      <c r="AT2585" s="23"/>
      <c r="AU2585" s="23"/>
    </row>
    <row r="2586" spans="2:56" ht="18.600000000000001" customHeight="1" thickBot="1">
      <c r="B2586" s="11"/>
      <c r="D2586" s="212" t="s">
        <v>69</v>
      </c>
      <c r="E2586" s="213"/>
      <c r="F2586" s="214" t="s">
        <v>70</v>
      </c>
      <c r="G2586" s="215"/>
      <c r="H2586" s="207"/>
      <c r="I2586" s="212" t="s">
        <v>71</v>
      </c>
      <c r="J2586" s="213"/>
      <c r="K2586" s="214" t="s">
        <v>72</v>
      </c>
      <c r="L2586" s="215"/>
      <c r="M2586" s="23"/>
      <c r="N2586" s="208" t="s">
        <v>73</v>
      </c>
      <c r="O2586" s="209"/>
      <c r="P2586" s="210" t="s">
        <v>74</v>
      </c>
      <c r="Q2586" s="211"/>
      <c r="R2586" s="23"/>
      <c r="S2586" s="212" t="s">
        <v>75</v>
      </c>
      <c r="T2586" s="213"/>
      <c r="U2586" s="214" t="s">
        <v>76</v>
      </c>
      <c r="V2586" s="215"/>
      <c r="W2586" s="22"/>
      <c r="X2586" s="208" t="s">
        <v>77</v>
      </c>
      <c r="Y2586" s="209"/>
      <c r="Z2586" s="210" t="s">
        <v>78</v>
      </c>
      <c r="AA2586" s="211"/>
      <c r="AB2586" s="22"/>
      <c r="AC2586" s="212" t="s">
        <v>79</v>
      </c>
      <c r="AD2586" s="213"/>
      <c r="AE2586" s="214" t="s">
        <v>80</v>
      </c>
      <c r="AF2586" s="215"/>
      <c r="AG2586" s="22"/>
      <c r="AH2586" s="208" t="s">
        <v>81</v>
      </c>
      <c r="AI2586" s="209"/>
      <c r="AJ2586" s="210" t="s">
        <v>82</v>
      </c>
      <c r="AK2586" s="211"/>
      <c r="AL2586" s="22"/>
      <c r="AM2586" s="212" t="s">
        <v>83</v>
      </c>
      <c r="AN2586" s="213"/>
      <c r="AO2586" s="214" t="s">
        <v>84</v>
      </c>
      <c r="AP2586" s="215"/>
      <c r="AQ2586" s="23"/>
      <c r="AR2586" s="208" t="s">
        <v>85</v>
      </c>
      <c r="AS2586" s="209"/>
      <c r="AT2586" s="210" t="s">
        <v>86</v>
      </c>
      <c r="AU2586" s="211"/>
      <c r="AW2586" s="29" t="s">
        <v>4</v>
      </c>
      <c r="AY2586" s="136" t="s">
        <v>46</v>
      </c>
      <c r="AZ2586" s="13"/>
      <c r="BA2586" s="36"/>
      <c r="BB2586" s="36"/>
      <c r="BC2586" s="36"/>
      <c r="BD2586" s="36"/>
    </row>
    <row r="2587" spans="2:56" ht="18.600000000000001" customHeight="1" thickTop="1" thickBot="1">
      <c r="B2587" s="40">
        <v>7.3999999999999897</v>
      </c>
      <c r="D2587" s="1">
        <v>1</v>
      </c>
      <c r="E2587" s="7">
        <v>0</v>
      </c>
      <c r="F2587" s="2">
        <v>0</v>
      </c>
      <c r="G2587" s="8">
        <v>0</v>
      </c>
      <c r="I2587" s="1">
        <v>1</v>
      </c>
      <c r="J2587" s="9">
        <v>0</v>
      </c>
      <c r="K2587" s="2">
        <v>0</v>
      </c>
      <c r="L2587" s="9">
        <f t="shared" ref="L2587" si="15010">IF(0=(1-$J$9*$K$9*$B2587^2),10^14,$B2587*$K$9/(1-$J$9*$K$9*$B2587^2))</f>
        <v>-0.47131026890232997</v>
      </c>
      <c r="N2587" s="1">
        <f t="shared" ref="N2587" si="15011">D2587*I2587+F2587*I2590-E2587*J2587-G2587*J2590</f>
        <v>1</v>
      </c>
      <c r="O2587" s="9">
        <f t="shared" ref="O2587" si="15012">(D2587*J2587+E2587*I2587+F2587*J2590+G2587*I2590)</f>
        <v>0</v>
      </c>
      <c r="P2587" s="2">
        <f t="shared" ref="P2587" si="15013">D2587*K2587+F2587*K2590-E2587*L2587-G2587*L2590</f>
        <v>0</v>
      </c>
      <c r="Q2587" s="8">
        <f t="shared" ref="Q2587" si="15014">(D2587*L2587+E2587*K2587+F2587*L2590+G2587*K2590)</f>
        <v>-0.47131026890232997</v>
      </c>
      <c r="S2587" s="1">
        <v>1</v>
      </c>
      <c r="T2587" s="7">
        <v>0</v>
      </c>
      <c r="U2587" s="2">
        <v>0</v>
      </c>
      <c r="V2587" s="8">
        <v>0</v>
      </c>
      <c r="X2587" s="1">
        <f t="shared" ref="X2587" si="15015">N2587*S2587+P2587*S2590-O2587*T2587-Q2587*T2590</f>
        <v>5.2176358835986436</v>
      </c>
      <c r="Y2587" s="9">
        <f t="shared" ref="Y2587" si="15016">(N2587*T2587+O2587*S2587+P2587*T2590+Q2587*S2590)</f>
        <v>0</v>
      </c>
      <c r="Z2587" s="2">
        <f t="shared" ref="Z2587" si="15017">N2587*U2587+P2587*U2590-O2587*V2587-Q2587*V2590</f>
        <v>0</v>
      </c>
      <c r="AA2587" s="8">
        <f t="shared" ref="AA2587" si="15018">(N2587*V2587+O2587*U2587+P2587*V2590+Q2587*U2590)</f>
        <v>-0.47131026890232997</v>
      </c>
      <c r="AB2587" s="22"/>
      <c r="AC2587" s="1">
        <v>1</v>
      </c>
      <c r="AD2587" s="9">
        <v>0</v>
      </c>
      <c r="AE2587" s="2">
        <v>0</v>
      </c>
      <c r="AF2587" s="9">
        <f t="shared" ref="AF2587" si="15019">$B2587*$AE$9</f>
        <v>5.9991059999999914</v>
      </c>
      <c r="AH2587" s="1">
        <f t="shared" ref="AH2587" si="15020">X2587*AC2587+Z2587*AC2590-Y2587*AD2587-AA2587*AD2590</f>
        <v>5.2176358835986436</v>
      </c>
      <c r="AI2587" s="9">
        <f t="shared" ref="AI2587" si="15021">(X2587*AD2587+Y2587*AC2587+Z2587*AD2590+AA2587*AC2590)</f>
        <v>0</v>
      </c>
      <c r="AJ2587" s="2">
        <f t="shared" ref="AJ2587" si="15022">X2587*AE2587+Z2587*AE2590-Y2587*AF2587-AA2587*AF2590</f>
        <v>0</v>
      </c>
      <c r="AK2587" s="8">
        <f t="shared" ref="AK2587" si="15023">(X2587*AF2587+Y2587*AE2587+Z2587*AF2590+AA2587*AE2590)</f>
        <v>30.82984046620955</v>
      </c>
      <c r="AM2587" s="18">
        <v>1</v>
      </c>
      <c r="AN2587" s="25">
        <v>0</v>
      </c>
      <c r="AO2587" s="14">
        <v>0</v>
      </c>
      <c r="AP2587" s="24">
        <v>0</v>
      </c>
      <c r="AR2587" s="1">
        <f t="shared" ref="AR2587" si="15024">AH2587*AM2587+AJ2587*AM2590-AI2587*AN2587-AK2587*AN2590</f>
        <v>5.2176358835986436</v>
      </c>
      <c r="AS2587" s="9">
        <f t="shared" ref="AS2587" si="15025">(AH2587*AN2587+AI2587*AM2587+AJ2587*AN2590+AK2587*AM2590)</f>
        <v>30.82984046620955</v>
      </c>
      <c r="AT2587" s="2">
        <f t="shared" ref="AT2587" si="15026">AH2587*AO2587+AJ2587*AO2590-AI2587*AP2587-AK2587*AP2590</f>
        <v>0</v>
      </c>
      <c r="AU2587" s="8">
        <f t="shared" ref="AU2587" si="15027">(AH2587*AP2587+AI2587*AO2587+AJ2587*AP2590+AK2587*AO2590)</f>
        <v>30.82984046620955</v>
      </c>
      <c r="AW2587" s="30">
        <f t="shared" ref="AW2587" si="15028">20*LOG(((1+$AN$9)/$AN$9)/((AR2587+AR2590)^2+(AS2587+AS2590)^2)^0.5)</f>
        <v>-39.425632016532617</v>
      </c>
      <c r="AY2587" s="137">
        <f t="shared" ref="AY2587" si="15029">((AR2587^2+AS2587^2)^0.5)/((AR2590^2+AS2590^2)^0.5)</f>
        <v>0.16941381111871934</v>
      </c>
      <c r="AZ2587" s="13"/>
      <c r="BA2587" s="36"/>
      <c r="BB2587" s="36"/>
      <c r="BC2587" s="36"/>
      <c r="BD2587" s="36"/>
    </row>
    <row r="2588" spans="2:56" ht="18.600000000000001" customHeight="1" thickBot="1">
      <c r="D2588" s="3"/>
      <c r="G2588" s="4"/>
      <c r="I2588" s="3"/>
      <c r="L2588" s="4"/>
      <c r="N2588" s="3"/>
      <c r="Q2588" s="4"/>
      <c r="S2588" s="3"/>
      <c r="V2588" s="4"/>
      <c r="X2588" s="3"/>
      <c r="AA2588" s="4"/>
      <c r="AC2588" s="3"/>
      <c r="AF2588" s="4"/>
      <c r="AH2588" s="3"/>
      <c r="AK2588" s="4"/>
      <c r="AM2588" s="18"/>
      <c r="AN2588" s="14"/>
      <c r="AO2588" s="14"/>
      <c r="AP2588" s="19"/>
      <c r="AR2588" s="3"/>
      <c r="AU2588" s="4"/>
      <c r="AY2588" s="138"/>
      <c r="AZ2588" s="13"/>
      <c r="BA2588" s="36"/>
      <c r="BB2588" s="36"/>
      <c r="BC2588" s="36"/>
      <c r="BD2588" s="36"/>
    </row>
    <row r="2589" spans="2:56" ht="18.600000000000001" customHeight="1" thickBot="1">
      <c r="D2589" s="216" t="s">
        <v>87</v>
      </c>
      <c r="E2589" s="217"/>
      <c r="F2589" s="218" t="s">
        <v>88</v>
      </c>
      <c r="G2589" s="219"/>
      <c r="H2589" s="207"/>
      <c r="I2589" s="216" t="s">
        <v>89</v>
      </c>
      <c r="J2589" s="217"/>
      <c r="K2589" s="218" t="s">
        <v>90</v>
      </c>
      <c r="L2589" s="219"/>
      <c r="N2589" s="208" t="s">
        <v>7</v>
      </c>
      <c r="O2589" s="209"/>
      <c r="P2589" s="210" t="s">
        <v>8</v>
      </c>
      <c r="Q2589" s="211"/>
      <c r="S2589" s="216" t="s">
        <v>91</v>
      </c>
      <c r="T2589" s="217"/>
      <c r="U2589" s="218" t="s">
        <v>92</v>
      </c>
      <c r="V2589" s="219"/>
      <c r="W2589" s="22"/>
      <c r="X2589" s="208" t="s">
        <v>93</v>
      </c>
      <c r="Y2589" s="209"/>
      <c r="Z2589" s="210" t="s">
        <v>94</v>
      </c>
      <c r="AA2589" s="211"/>
      <c r="AB2589" s="22"/>
      <c r="AC2589" s="216" t="s">
        <v>3</v>
      </c>
      <c r="AD2589" s="217"/>
      <c r="AE2589" s="218" t="s">
        <v>2</v>
      </c>
      <c r="AF2589" s="219"/>
      <c r="AG2589" s="22"/>
      <c r="AH2589" s="208" t="s">
        <v>95</v>
      </c>
      <c r="AI2589" s="209"/>
      <c r="AJ2589" s="210" t="s">
        <v>96</v>
      </c>
      <c r="AK2589" s="211"/>
      <c r="AL2589" s="22"/>
      <c r="AM2589" s="216" t="s">
        <v>97</v>
      </c>
      <c r="AN2589" s="217"/>
      <c r="AO2589" s="218" t="s">
        <v>98</v>
      </c>
      <c r="AP2589" s="219"/>
      <c r="AR2589" s="208" t="s">
        <v>99</v>
      </c>
      <c r="AS2589" s="209"/>
      <c r="AT2589" s="210" t="s">
        <v>100</v>
      </c>
      <c r="AU2589" s="211"/>
      <c r="AW2589" s="48" t="s">
        <v>10</v>
      </c>
      <c r="AY2589" s="139" t="s">
        <v>47</v>
      </c>
      <c r="AZ2589" s="13"/>
      <c r="BA2589" s="36"/>
      <c r="BB2589" s="36"/>
      <c r="BC2589" s="36"/>
      <c r="BD2589" s="36"/>
    </row>
    <row r="2590" spans="2:56" ht="18.600000000000001" customHeight="1" thickTop="1" thickBot="1">
      <c r="D2590" s="1">
        <v>0</v>
      </c>
      <c r="E2590" s="8">
        <f t="shared" ref="E2590" si="15030">$E$9*$B2587</f>
        <v>4.1936539999999942</v>
      </c>
      <c r="F2590" s="2">
        <v>1</v>
      </c>
      <c r="G2590" s="8">
        <v>0</v>
      </c>
      <c r="I2590" s="1">
        <v>0</v>
      </c>
      <c r="J2590" s="9">
        <v>0</v>
      </c>
      <c r="K2590" s="2">
        <v>1</v>
      </c>
      <c r="L2590" s="8">
        <v>0</v>
      </c>
      <c r="N2590" s="1">
        <f t="shared" ref="N2590" si="15031">D2590*I2587+F2590*I2590-E2590*J2587-G2590*J2590</f>
        <v>0</v>
      </c>
      <c r="O2590" s="9">
        <f t="shared" ref="O2590" si="15032">(D2590*J2587+E2590*I2587+F2590*J2590+G2590*I2590)</f>
        <v>4.1936539999999942</v>
      </c>
      <c r="P2590" s="2">
        <f t="shared" ref="P2590" si="15033">D2590*K2587+F2590*K2590-E2590*L2587-G2590*L2590</f>
        <v>2.976512194423329</v>
      </c>
      <c r="Q2590" s="8">
        <f t="shared" ref="Q2590" si="15034">(D2590*L2587+E2590*K2587+F2590*L2590+G2590*K2590)</f>
        <v>0</v>
      </c>
      <c r="S2590" s="1">
        <v>0</v>
      </c>
      <c r="T2590" s="8">
        <f t="shared" ref="T2590" si="15035">$T$9*$B2587</f>
        <v>8.9487459999999874</v>
      </c>
      <c r="U2590" s="2">
        <v>1</v>
      </c>
      <c r="V2590" s="8">
        <v>0</v>
      </c>
      <c r="X2590" s="1">
        <f t="shared" ref="X2590" si="15036">N2590*S2587+P2590*S2590-O2590*T2587-Q2590*T2590</f>
        <v>0</v>
      </c>
      <c r="Y2590" s="9">
        <f t="shared" ref="Y2590" si="15037">(N2590*T2587+O2590*S2587+P2590*T2590+Q2590*S2590)</f>
        <v>30.829705593796945</v>
      </c>
      <c r="Z2590" s="2">
        <f t="shared" ref="Z2590" si="15038">N2590*U2587+P2590*U2590-O2590*V2587-Q2590*V2590</f>
        <v>2.976512194423329</v>
      </c>
      <c r="AA2590" s="8">
        <f t="shared" ref="AA2590" si="15039">(N2590*V2587+O2590*U2587+P2590*V2590+Q2590*U2590)</f>
        <v>0</v>
      </c>
      <c r="AB2590" s="22"/>
      <c r="AC2590" s="1">
        <v>0</v>
      </c>
      <c r="AD2590" s="9">
        <v>0</v>
      </c>
      <c r="AE2590" s="2">
        <v>1</v>
      </c>
      <c r="AF2590" s="8">
        <v>0</v>
      </c>
      <c r="AH2590" s="1">
        <f t="shared" ref="AH2590" si="15040">X2590*AC2587+Z2590*AC2590-Y2590*AD2587-AA2590*AD2590</f>
        <v>0</v>
      </c>
      <c r="AI2590" s="9">
        <f t="shared" ref="AI2590" si="15041">(X2590*AD2587+Y2590*AC2587+Z2590*AD2590+AA2590*AC2590)</f>
        <v>30.829705593796945</v>
      </c>
      <c r="AJ2590" s="2">
        <f t="shared" ref="AJ2590" si="15042">X2590*AE2587+Z2590*AE2590-Y2590*AF2587-AA2590*AF2590</f>
        <v>-181.97415961155724</v>
      </c>
      <c r="AK2590" s="8">
        <f t="shared" ref="AK2590" si="15043">(X2590*AF2587+Y2590*AE2587+Z2590*AF2590+AA2590*AE2590)</f>
        <v>0</v>
      </c>
      <c r="AM2590" s="20">
        <f t="shared" ref="AM2590" si="15044">1/$AN$9</f>
        <v>1</v>
      </c>
      <c r="AN2590" s="27">
        <v>0</v>
      </c>
      <c r="AO2590" s="21">
        <v>1</v>
      </c>
      <c r="AP2590" s="26">
        <v>0</v>
      </c>
      <c r="AR2590" s="1">
        <f t="shared" ref="AR2590" si="15045">AH2590*AM2587+AJ2590*AM2590-AI2590*AN2587-AK2590*AN2590</f>
        <v>-181.97415961155724</v>
      </c>
      <c r="AS2590" s="9">
        <f t="shared" ref="AS2590" si="15046">(AH2590*AN2587+AI2590*AM2587+AJ2590*AN2590+AK2590*AM2590)</f>
        <v>30.829705593796945</v>
      </c>
      <c r="AT2590" s="2">
        <f t="shared" ref="AT2590" si="15047">AH2590*AO2587+AJ2590*AO2590-AI2590*AP2587-AK2590*AP2590</f>
        <v>-181.97415961155724</v>
      </c>
      <c r="AU2590" s="8">
        <f t="shared" ref="AU2590" si="15048">(AH2590*AP2587+AI2590*AO2587+AJ2590*AP2590+AK2590*AO2590)</f>
        <v>0</v>
      </c>
      <c r="AW2590" s="49">
        <f t="shared" ref="AW2590" si="15049">(180/PI())*ATAN(-1*(AS2587/AR2587))</f>
        <v>-80.39429309945308</v>
      </c>
      <c r="AY2590" s="140">
        <f t="shared" ref="AY2590" si="15050">20*LOG(((1-(10^(AW2587/20)^2)*(1-((1-AY2587)/(1+AY2587))^2))^0.5))</f>
        <v>-2.456437723231961E-4</v>
      </c>
      <c r="AZ2590" s="13"/>
      <c r="BA2590" s="36"/>
      <c r="BB2590" s="36"/>
      <c r="BC2590" s="36"/>
      <c r="BD2590" s="36"/>
    </row>
    <row r="2591" spans="2:56" ht="18.600000000000001" customHeight="1">
      <c r="AY2591" s="37"/>
    </row>
    <row r="2592" spans="2:56" ht="18.600000000000001" customHeight="1" thickBot="1">
      <c r="D2592" s="22" t="s">
        <v>60</v>
      </c>
      <c r="E2592" s="22"/>
      <c r="F2592" s="22"/>
      <c r="G2592" s="22"/>
      <c r="H2592" s="22"/>
      <c r="I2592" s="22" t="s">
        <v>61</v>
      </c>
      <c r="J2592" s="22"/>
      <c r="K2592" s="22"/>
      <c r="L2592" s="22"/>
      <c r="M2592" s="23"/>
      <c r="N2592" s="23"/>
      <c r="O2592" s="28" t="s">
        <v>62</v>
      </c>
      <c r="P2592" s="23"/>
      <c r="Q2592" s="23"/>
      <c r="R2592" s="23"/>
      <c r="S2592" s="22"/>
      <c r="T2592" s="22" t="s">
        <v>63</v>
      </c>
      <c r="U2592" s="23"/>
      <c r="V2592" s="23"/>
      <c r="W2592" s="23"/>
      <c r="X2592" s="23"/>
      <c r="Y2592" s="28" t="s">
        <v>64</v>
      </c>
      <c r="Z2592" s="23"/>
      <c r="AA2592" s="23"/>
      <c r="AB2592" s="23"/>
      <c r="AC2592" s="28" t="s">
        <v>65</v>
      </c>
      <c r="AD2592" s="22"/>
      <c r="AE2592" s="22"/>
      <c r="AF2592" s="22"/>
      <c r="AG2592" s="22"/>
      <c r="AH2592" s="23"/>
      <c r="AI2592" s="28" t="s">
        <v>66</v>
      </c>
      <c r="AJ2592" s="23"/>
      <c r="AK2592" s="23"/>
      <c r="AL2592" s="22"/>
      <c r="AM2592" s="28" t="s">
        <v>67</v>
      </c>
      <c r="AN2592" s="22"/>
      <c r="AO2592" s="23"/>
      <c r="AP2592" s="23"/>
      <c r="AQ2592" s="23"/>
      <c r="AR2592" s="23"/>
      <c r="AS2592" s="28" t="s">
        <v>68</v>
      </c>
      <c r="AT2592" s="23"/>
      <c r="AU2592" s="23"/>
    </row>
    <row r="2593" spans="2:56" ht="18.600000000000001" customHeight="1" thickBot="1">
      <c r="B2593" s="11"/>
      <c r="D2593" s="212" t="s">
        <v>69</v>
      </c>
      <c r="E2593" s="213"/>
      <c r="F2593" s="214" t="s">
        <v>70</v>
      </c>
      <c r="G2593" s="215"/>
      <c r="H2593" s="207"/>
      <c r="I2593" s="212" t="s">
        <v>71</v>
      </c>
      <c r="J2593" s="213"/>
      <c r="K2593" s="214" t="s">
        <v>72</v>
      </c>
      <c r="L2593" s="215"/>
      <c r="M2593" s="23"/>
      <c r="N2593" s="208" t="s">
        <v>73</v>
      </c>
      <c r="O2593" s="209"/>
      <c r="P2593" s="210" t="s">
        <v>74</v>
      </c>
      <c r="Q2593" s="211"/>
      <c r="R2593" s="23"/>
      <c r="S2593" s="212" t="s">
        <v>75</v>
      </c>
      <c r="T2593" s="213"/>
      <c r="U2593" s="214" t="s">
        <v>76</v>
      </c>
      <c r="V2593" s="215"/>
      <c r="W2593" s="22"/>
      <c r="X2593" s="208" t="s">
        <v>77</v>
      </c>
      <c r="Y2593" s="209"/>
      <c r="Z2593" s="210" t="s">
        <v>78</v>
      </c>
      <c r="AA2593" s="211"/>
      <c r="AB2593" s="22"/>
      <c r="AC2593" s="212" t="s">
        <v>79</v>
      </c>
      <c r="AD2593" s="213"/>
      <c r="AE2593" s="214" t="s">
        <v>80</v>
      </c>
      <c r="AF2593" s="215"/>
      <c r="AG2593" s="22"/>
      <c r="AH2593" s="208" t="s">
        <v>81</v>
      </c>
      <c r="AI2593" s="209"/>
      <c r="AJ2593" s="210" t="s">
        <v>82</v>
      </c>
      <c r="AK2593" s="211"/>
      <c r="AL2593" s="22"/>
      <c r="AM2593" s="212" t="s">
        <v>83</v>
      </c>
      <c r="AN2593" s="213"/>
      <c r="AO2593" s="214" t="s">
        <v>84</v>
      </c>
      <c r="AP2593" s="215"/>
      <c r="AQ2593" s="23"/>
      <c r="AR2593" s="208" t="s">
        <v>85</v>
      </c>
      <c r="AS2593" s="209"/>
      <c r="AT2593" s="210" t="s">
        <v>86</v>
      </c>
      <c r="AU2593" s="211"/>
      <c r="AW2593" s="29" t="s">
        <v>4</v>
      </c>
      <c r="AY2593" s="136" t="s">
        <v>46</v>
      </c>
      <c r="AZ2593" s="13"/>
      <c r="BA2593" s="36"/>
      <c r="BB2593" s="36"/>
      <c r="BC2593" s="36"/>
      <c r="BD2593" s="36"/>
    </row>
    <row r="2594" spans="2:56" ht="18.600000000000001" customHeight="1" thickTop="1" thickBot="1">
      <c r="B2594" s="40">
        <v>7.4199999999999902</v>
      </c>
      <c r="D2594" s="1">
        <v>1</v>
      </c>
      <c r="E2594" s="7">
        <v>0</v>
      </c>
      <c r="F2594" s="2">
        <v>0</v>
      </c>
      <c r="G2594" s="8">
        <v>0</v>
      </c>
      <c r="I2594" s="1">
        <v>1</v>
      </c>
      <c r="J2594" s="9">
        <v>0</v>
      </c>
      <c r="K2594" s="2">
        <v>0</v>
      </c>
      <c r="L2594" s="9">
        <f t="shared" ref="L2594" si="15051">IF(0=(1-$J$9*$K$9*$B2594^2),10^14,$B2594*$K$9/(1-$J$9*$K$9*$B2594^2))</f>
        <v>-0.46987298970070629</v>
      </c>
      <c r="N2594" s="1">
        <f t="shared" ref="N2594" si="15052">D2594*I2594+F2594*I2597-E2594*J2594-G2594*J2597</f>
        <v>1</v>
      </c>
      <c r="O2594" s="9">
        <f t="shared" ref="O2594" si="15053">(D2594*J2594+E2594*I2594+F2594*J2597+G2594*I2597)</f>
        <v>0</v>
      </c>
      <c r="P2594" s="2">
        <f t="shared" ref="P2594" si="15054">D2594*K2594+F2594*K2597-E2594*L2594-G2594*L2597</f>
        <v>0</v>
      </c>
      <c r="Q2594" s="8">
        <f t="shared" ref="Q2594" si="15055">(D2594*L2594+E2594*K2594+F2594*L2597+G2594*K2597)</f>
        <v>-0.46987298970070629</v>
      </c>
      <c r="S2594" s="1">
        <v>1</v>
      </c>
      <c r="T2594" s="7">
        <v>0</v>
      </c>
      <c r="U2594" s="2">
        <v>0</v>
      </c>
      <c r="V2594" s="8">
        <v>0</v>
      </c>
      <c r="X2594" s="1">
        <f t="shared" ref="X2594" si="15056">N2594*S2594+P2594*S2597-O2594*T2594-Q2594*T2597</f>
        <v>5.2161382912465335</v>
      </c>
      <c r="Y2594" s="9">
        <f t="shared" ref="Y2594" si="15057">(N2594*T2594+O2594*S2594+P2594*T2597+Q2594*S2597)</f>
        <v>0</v>
      </c>
      <c r="Z2594" s="2">
        <f t="shared" ref="Z2594" si="15058">N2594*U2594+P2594*U2597-O2594*V2594-Q2594*V2597</f>
        <v>0</v>
      </c>
      <c r="AA2594" s="8">
        <f t="shared" ref="AA2594" si="15059">(N2594*V2594+O2594*U2594+P2594*V2597+Q2594*U2597)</f>
        <v>-0.46987298970070629</v>
      </c>
      <c r="AB2594" s="22"/>
      <c r="AC2594" s="1">
        <v>1</v>
      </c>
      <c r="AD2594" s="9">
        <v>0</v>
      </c>
      <c r="AE2594" s="2">
        <v>0</v>
      </c>
      <c r="AF2594" s="9">
        <f t="shared" ref="AF2594" si="15060">$B2594*$AE$9</f>
        <v>6.0153197999999923</v>
      </c>
      <c r="AH2594" s="1">
        <f t="shared" ref="AH2594" si="15061">X2594*AC2594+Z2594*AC2597-Y2594*AD2594-AA2594*AD2597</f>
        <v>5.2161382912465335</v>
      </c>
      <c r="AI2594" s="9">
        <f t="shared" ref="AI2594" si="15062">(X2594*AD2594+Y2594*AC2594+Z2594*AD2597+AA2594*AC2597)</f>
        <v>0</v>
      </c>
      <c r="AJ2594" s="2">
        <f t="shared" ref="AJ2594" si="15063">X2594*AE2594+Z2594*AE2597-Y2594*AF2594-AA2594*AF2597</f>
        <v>0</v>
      </c>
      <c r="AK2594" s="8">
        <f t="shared" ref="AK2594" si="15064">(X2594*AF2594+Y2594*AE2594+Z2594*AF2597+AA2594*AE2597)</f>
        <v>30.906866953172692</v>
      </c>
      <c r="AM2594" s="18">
        <v>1</v>
      </c>
      <c r="AN2594" s="25">
        <v>0</v>
      </c>
      <c r="AO2594" s="14">
        <v>0</v>
      </c>
      <c r="AP2594" s="24">
        <v>0</v>
      </c>
      <c r="AR2594" s="1">
        <f t="shared" ref="AR2594" si="15065">AH2594*AM2594+AJ2594*AM2597-AI2594*AN2594-AK2594*AN2597</f>
        <v>5.2161382912465335</v>
      </c>
      <c r="AS2594" s="9">
        <f t="shared" ref="AS2594" si="15066">(AH2594*AN2594+AI2594*AM2594+AJ2594*AN2597+AK2594*AM2597)</f>
        <v>30.906866953172692</v>
      </c>
      <c r="AT2594" s="2">
        <f t="shared" ref="AT2594" si="15067">AH2594*AO2594+AJ2594*AO2597-AI2594*AP2594-AK2594*AP2597</f>
        <v>0</v>
      </c>
      <c r="AU2594" s="8">
        <f t="shared" ref="AU2594" si="15068">(AH2594*AP2594+AI2594*AO2594+AJ2594*AP2597+AK2594*AO2597)</f>
        <v>30.906866953172692</v>
      </c>
      <c r="AW2594" s="30">
        <f t="shared" ref="AW2594" si="15069">20*LOG(((1+$AN$9)/$AN$9)/((AR2594+AR2597)^2+(AS2594+AS2597)^2)^0.5)</f>
        <v>-39.470169261385905</v>
      </c>
      <c r="AY2594" s="137">
        <f t="shared" ref="AY2594" si="15070">((AR2594^2+AS2594^2)^0.5)/((AR2597^2+AS2597^2)^0.5)</f>
        <v>0.16894225646686836</v>
      </c>
      <c r="AZ2594" s="13"/>
      <c r="BA2594" s="36"/>
      <c r="BB2594" s="36"/>
      <c r="BC2594" s="36"/>
      <c r="BD2594" s="36"/>
    </row>
    <row r="2595" spans="2:56" ht="18.600000000000001" customHeight="1" thickBot="1">
      <c r="D2595" s="3"/>
      <c r="G2595" s="4"/>
      <c r="I2595" s="3"/>
      <c r="L2595" s="4"/>
      <c r="N2595" s="3"/>
      <c r="Q2595" s="4"/>
      <c r="S2595" s="3"/>
      <c r="V2595" s="4"/>
      <c r="X2595" s="3"/>
      <c r="AA2595" s="4"/>
      <c r="AC2595" s="3"/>
      <c r="AF2595" s="4"/>
      <c r="AH2595" s="3"/>
      <c r="AK2595" s="4"/>
      <c r="AM2595" s="18"/>
      <c r="AN2595" s="14"/>
      <c r="AO2595" s="14"/>
      <c r="AP2595" s="19"/>
      <c r="AR2595" s="3"/>
      <c r="AU2595" s="4"/>
      <c r="AY2595" s="138"/>
      <c r="AZ2595" s="13"/>
      <c r="BA2595" s="36"/>
      <c r="BB2595" s="36"/>
      <c r="BC2595" s="36"/>
      <c r="BD2595" s="36"/>
    </row>
    <row r="2596" spans="2:56" ht="18.600000000000001" customHeight="1" thickBot="1">
      <c r="D2596" s="216" t="s">
        <v>87</v>
      </c>
      <c r="E2596" s="217"/>
      <c r="F2596" s="218" t="s">
        <v>88</v>
      </c>
      <c r="G2596" s="219"/>
      <c r="H2596" s="207"/>
      <c r="I2596" s="216" t="s">
        <v>89</v>
      </c>
      <c r="J2596" s="217"/>
      <c r="K2596" s="218" t="s">
        <v>90</v>
      </c>
      <c r="L2596" s="219"/>
      <c r="N2596" s="208" t="s">
        <v>7</v>
      </c>
      <c r="O2596" s="209"/>
      <c r="P2596" s="210" t="s">
        <v>8</v>
      </c>
      <c r="Q2596" s="211"/>
      <c r="S2596" s="216" t="s">
        <v>91</v>
      </c>
      <c r="T2596" s="217"/>
      <c r="U2596" s="218" t="s">
        <v>92</v>
      </c>
      <c r="V2596" s="219"/>
      <c r="W2596" s="22"/>
      <c r="X2596" s="208" t="s">
        <v>93</v>
      </c>
      <c r="Y2596" s="209"/>
      <c r="Z2596" s="210" t="s">
        <v>94</v>
      </c>
      <c r="AA2596" s="211"/>
      <c r="AB2596" s="22"/>
      <c r="AC2596" s="216" t="s">
        <v>3</v>
      </c>
      <c r="AD2596" s="217"/>
      <c r="AE2596" s="218" t="s">
        <v>2</v>
      </c>
      <c r="AF2596" s="219"/>
      <c r="AG2596" s="22"/>
      <c r="AH2596" s="208" t="s">
        <v>95</v>
      </c>
      <c r="AI2596" s="209"/>
      <c r="AJ2596" s="210" t="s">
        <v>96</v>
      </c>
      <c r="AK2596" s="211"/>
      <c r="AL2596" s="22"/>
      <c r="AM2596" s="216" t="s">
        <v>97</v>
      </c>
      <c r="AN2596" s="217"/>
      <c r="AO2596" s="218" t="s">
        <v>98</v>
      </c>
      <c r="AP2596" s="219"/>
      <c r="AR2596" s="208" t="s">
        <v>99</v>
      </c>
      <c r="AS2596" s="209"/>
      <c r="AT2596" s="210" t="s">
        <v>100</v>
      </c>
      <c r="AU2596" s="211"/>
      <c r="AW2596" s="48" t="s">
        <v>10</v>
      </c>
      <c r="AY2596" s="139" t="s">
        <v>47</v>
      </c>
      <c r="AZ2596" s="13"/>
      <c r="BA2596" s="36"/>
      <c r="BB2596" s="36"/>
      <c r="BC2596" s="36"/>
      <c r="BD2596" s="36"/>
    </row>
    <row r="2597" spans="2:56" ht="18.600000000000001" customHeight="1" thickTop="1" thickBot="1">
      <c r="D2597" s="1">
        <v>0</v>
      </c>
      <c r="E2597" s="8">
        <f t="shared" ref="E2597" si="15071">$E$9*$B2594</f>
        <v>4.2049881999999945</v>
      </c>
      <c r="F2597" s="2">
        <v>1</v>
      </c>
      <c r="G2597" s="8">
        <v>0</v>
      </c>
      <c r="I2597" s="1">
        <v>0</v>
      </c>
      <c r="J2597" s="9">
        <v>0</v>
      </c>
      <c r="K2597" s="2">
        <v>1</v>
      </c>
      <c r="L2597" s="8">
        <v>0</v>
      </c>
      <c r="N2597" s="1">
        <f t="shared" ref="N2597" si="15072">D2597*I2594+F2597*I2597-E2597*J2594-G2597*J2597</f>
        <v>0</v>
      </c>
      <c r="O2597" s="9">
        <f t="shared" ref="O2597" si="15073">(D2597*J2594+E2597*I2594+F2597*J2597+G2597*I2597)</f>
        <v>4.2049881999999945</v>
      </c>
      <c r="P2597" s="2">
        <f t="shared" ref="P2597" si="15074">D2597*K2594+F2597*K2597-E2597*L2594-G2597*L2597</f>
        <v>2.9758103771901889</v>
      </c>
      <c r="Q2597" s="8">
        <f t="shared" ref="Q2597" si="15075">(D2597*L2594+E2597*K2594+F2597*L2597+G2597*K2597)</f>
        <v>0</v>
      </c>
      <c r="S2597" s="1">
        <v>0</v>
      </c>
      <c r="T2597" s="8">
        <f t="shared" ref="T2597" si="15076">$T$9*$B2594</f>
        <v>8.9729317999999871</v>
      </c>
      <c r="U2597" s="2">
        <v>1</v>
      </c>
      <c r="V2597" s="8">
        <v>0</v>
      </c>
      <c r="X2597" s="1">
        <f t="shared" ref="X2597" si="15077">N2597*S2594+P2597*S2597-O2597*T2594-Q2597*T2597</f>
        <v>0</v>
      </c>
      <c r="Y2597" s="9">
        <f t="shared" ref="Y2597" si="15078">(N2597*T2594+O2597*S2594+P2597*T2597+Q2597*S2597)</f>
        <v>30.906731764259799</v>
      </c>
      <c r="Z2597" s="2">
        <f t="shared" ref="Z2597" si="15079">N2597*U2594+P2597*U2597-O2597*V2594-Q2597*V2597</f>
        <v>2.9758103771901889</v>
      </c>
      <c r="AA2597" s="8">
        <f t="shared" ref="AA2597" si="15080">(N2597*V2594+O2597*U2594+P2597*V2597+Q2597*U2597)</f>
        <v>0</v>
      </c>
      <c r="AB2597" s="22"/>
      <c r="AC2597" s="1">
        <v>0</v>
      </c>
      <c r="AD2597" s="9">
        <v>0</v>
      </c>
      <c r="AE2597" s="2">
        <v>1</v>
      </c>
      <c r="AF2597" s="8">
        <v>0</v>
      </c>
      <c r="AH2597" s="1">
        <f t="shared" ref="AH2597" si="15081">X2597*AC2594+Z2597*AC2597-Y2597*AD2594-AA2597*AD2597</f>
        <v>0</v>
      </c>
      <c r="AI2597" s="9">
        <f t="shared" ref="AI2597" si="15082">(X2597*AD2594+Y2597*AC2594+Z2597*AD2597+AA2597*AC2597)</f>
        <v>30.906731764259799</v>
      </c>
      <c r="AJ2597" s="2">
        <f t="shared" ref="AJ2597" si="15083">X2597*AE2594+Z2597*AE2597-Y2597*AF2594-AA2597*AF2597</f>
        <v>-182.93806515765047</v>
      </c>
      <c r="AK2597" s="8">
        <f t="shared" ref="AK2597" si="15084">(X2597*AF2594+Y2597*AE2594+Z2597*AF2597+AA2597*AE2597)</f>
        <v>0</v>
      </c>
      <c r="AM2597" s="20">
        <f t="shared" ref="AM2597" si="15085">1/$AN$9</f>
        <v>1</v>
      </c>
      <c r="AN2597" s="27">
        <v>0</v>
      </c>
      <c r="AO2597" s="21">
        <v>1</v>
      </c>
      <c r="AP2597" s="26">
        <v>0</v>
      </c>
      <c r="AR2597" s="1">
        <f t="shared" ref="AR2597" si="15086">AH2597*AM2594+AJ2597*AM2597-AI2597*AN2594-AK2597*AN2597</f>
        <v>-182.93806515765047</v>
      </c>
      <c r="AS2597" s="9">
        <f t="shared" ref="AS2597" si="15087">(AH2597*AN2594+AI2597*AM2594+AJ2597*AN2597+AK2597*AM2597)</f>
        <v>30.906731764259799</v>
      </c>
      <c r="AT2597" s="2">
        <f t="shared" ref="AT2597" si="15088">AH2597*AO2594+AJ2597*AO2597-AI2597*AP2594-AK2597*AP2597</f>
        <v>-182.93806515765047</v>
      </c>
      <c r="AU2597" s="8">
        <f t="shared" ref="AU2597" si="15089">(AH2597*AP2594+AI2597*AO2594+AJ2597*AP2597+AK2597*AO2597)</f>
        <v>0</v>
      </c>
      <c r="AW2597" s="49">
        <f t="shared" ref="AW2597" si="15090">(180/PI())*ATAN(-1*(AS2594/AR2594))</f>
        <v>-80.420487490661174</v>
      </c>
      <c r="AY2597" s="140">
        <f t="shared" ref="AY2597" si="15091">20*LOG(((1-(10^(AW2594/20)^2)*(1-((1-AY2594)/(1+AY2594))^2))^0.5))</f>
        <v>-2.4265636246532458E-4</v>
      </c>
      <c r="AZ2597" s="13"/>
      <c r="BA2597" s="36"/>
      <c r="BB2597" s="36"/>
      <c r="BC2597" s="36"/>
      <c r="BD2597" s="36"/>
    </row>
    <row r="2598" spans="2:56" ht="18.600000000000001" customHeight="1">
      <c r="AY2598" s="37"/>
    </row>
    <row r="2599" spans="2:56" ht="18.600000000000001" customHeight="1" thickBot="1">
      <c r="D2599" s="22" t="s">
        <v>60</v>
      </c>
      <c r="E2599" s="22"/>
      <c r="F2599" s="22"/>
      <c r="G2599" s="22"/>
      <c r="H2599" s="22"/>
      <c r="I2599" s="22" t="s">
        <v>61</v>
      </c>
      <c r="J2599" s="22"/>
      <c r="K2599" s="22"/>
      <c r="L2599" s="22"/>
      <c r="M2599" s="23"/>
      <c r="N2599" s="23"/>
      <c r="O2599" s="28" t="s">
        <v>62</v>
      </c>
      <c r="P2599" s="23"/>
      <c r="Q2599" s="23"/>
      <c r="R2599" s="23"/>
      <c r="S2599" s="22"/>
      <c r="T2599" s="22" t="s">
        <v>63</v>
      </c>
      <c r="U2599" s="23"/>
      <c r="V2599" s="23"/>
      <c r="W2599" s="23"/>
      <c r="X2599" s="23"/>
      <c r="Y2599" s="28" t="s">
        <v>64</v>
      </c>
      <c r="Z2599" s="23"/>
      <c r="AA2599" s="23"/>
      <c r="AB2599" s="23"/>
      <c r="AC2599" s="28" t="s">
        <v>65</v>
      </c>
      <c r="AD2599" s="22"/>
      <c r="AE2599" s="22"/>
      <c r="AF2599" s="22"/>
      <c r="AG2599" s="22"/>
      <c r="AH2599" s="23"/>
      <c r="AI2599" s="28" t="s">
        <v>66</v>
      </c>
      <c r="AJ2599" s="23"/>
      <c r="AK2599" s="23"/>
      <c r="AL2599" s="22"/>
      <c r="AM2599" s="28" t="s">
        <v>67</v>
      </c>
      <c r="AN2599" s="22"/>
      <c r="AO2599" s="23"/>
      <c r="AP2599" s="23"/>
      <c r="AQ2599" s="23"/>
      <c r="AR2599" s="23"/>
      <c r="AS2599" s="28" t="s">
        <v>68</v>
      </c>
      <c r="AT2599" s="23"/>
      <c r="AU2599" s="23"/>
    </row>
    <row r="2600" spans="2:56" ht="18.600000000000001" customHeight="1" thickBot="1">
      <c r="B2600" s="11"/>
      <c r="D2600" s="212" t="s">
        <v>69</v>
      </c>
      <c r="E2600" s="213"/>
      <c r="F2600" s="214" t="s">
        <v>70</v>
      </c>
      <c r="G2600" s="215"/>
      <c r="H2600" s="207"/>
      <c r="I2600" s="212" t="s">
        <v>71</v>
      </c>
      <c r="J2600" s="213"/>
      <c r="K2600" s="214" t="s">
        <v>72</v>
      </c>
      <c r="L2600" s="215"/>
      <c r="M2600" s="23"/>
      <c r="N2600" s="208" t="s">
        <v>73</v>
      </c>
      <c r="O2600" s="209"/>
      <c r="P2600" s="210" t="s">
        <v>74</v>
      </c>
      <c r="Q2600" s="211"/>
      <c r="R2600" s="23"/>
      <c r="S2600" s="212" t="s">
        <v>75</v>
      </c>
      <c r="T2600" s="213"/>
      <c r="U2600" s="214" t="s">
        <v>76</v>
      </c>
      <c r="V2600" s="215"/>
      <c r="W2600" s="22"/>
      <c r="X2600" s="208" t="s">
        <v>77</v>
      </c>
      <c r="Y2600" s="209"/>
      <c r="Z2600" s="210" t="s">
        <v>78</v>
      </c>
      <c r="AA2600" s="211"/>
      <c r="AB2600" s="22"/>
      <c r="AC2600" s="212" t="s">
        <v>79</v>
      </c>
      <c r="AD2600" s="213"/>
      <c r="AE2600" s="214" t="s">
        <v>80</v>
      </c>
      <c r="AF2600" s="215"/>
      <c r="AG2600" s="22"/>
      <c r="AH2600" s="208" t="s">
        <v>81</v>
      </c>
      <c r="AI2600" s="209"/>
      <c r="AJ2600" s="210" t="s">
        <v>82</v>
      </c>
      <c r="AK2600" s="211"/>
      <c r="AL2600" s="22"/>
      <c r="AM2600" s="212" t="s">
        <v>83</v>
      </c>
      <c r="AN2600" s="213"/>
      <c r="AO2600" s="214" t="s">
        <v>84</v>
      </c>
      <c r="AP2600" s="215"/>
      <c r="AQ2600" s="23"/>
      <c r="AR2600" s="208" t="s">
        <v>85</v>
      </c>
      <c r="AS2600" s="209"/>
      <c r="AT2600" s="210" t="s">
        <v>86</v>
      </c>
      <c r="AU2600" s="211"/>
      <c r="AW2600" s="29" t="s">
        <v>4</v>
      </c>
      <c r="AY2600" s="136" t="s">
        <v>46</v>
      </c>
      <c r="AZ2600" s="13"/>
      <c r="BA2600" s="36"/>
      <c r="BB2600" s="36"/>
      <c r="BC2600" s="36"/>
      <c r="BD2600" s="36"/>
    </row>
    <row r="2601" spans="2:56" ht="18.600000000000001" customHeight="1" thickTop="1" thickBot="1">
      <c r="B2601" s="40">
        <v>7.4399999999999897</v>
      </c>
      <c r="D2601" s="1">
        <v>1</v>
      </c>
      <c r="E2601" s="7">
        <v>0</v>
      </c>
      <c r="F2601" s="2">
        <v>0</v>
      </c>
      <c r="G2601" s="8">
        <v>0</v>
      </c>
      <c r="I2601" s="1">
        <v>1</v>
      </c>
      <c r="J2601" s="9">
        <v>0</v>
      </c>
      <c r="K2601" s="2">
        <v>0</v>
      </c>
      <c r="L2601" s="9">
        <f t="shared" ref="L2601" si="15092">IF(0=(1-$J$9*$K$9*$B2601^2),10^14,$B2601*$K$9/(1-$J$9*$K$9*$B2601^2))</f>
        <v>-0.46844489510223508</v>
      </c>
      <c r="N2601" s="1">
        <f t="shared" ref="N2601" si="15093">D2601*I2601+F2601*I2604-E2601*J2601-G2601*J2604</f>
        <v>1</v>
      </c>
      <c r="O2601" s="9">
        <f t="shared" ref="O2601" si="15094">(D2601*J2601+E2601*I2601+F2601*J2604+G2601*I2604)</f>
        <v>0</v>
      </c>
      <c r="P2601" s="2">
        <f t="shared" ref="P2601" si="15095">D2601*K2601+F2601*K2604-E2601*L2601-G2601*L2604</f>
        <v>0</v>
      </c>
      <c r="Q2601" s="8">
        <f t="shared" ref="Q2601" si="15096">(D2601*L2601+E2601*K2601+F2601*L2604+G2601*K2604)</f>
        <v>-0.46844489510223508</v>
      </c>
      <c r="S2601" s="1">
        <v>1</v>
      </c>
      <c r="T2601" s="7">
        <v>0</v>
      </c>
      <c r="U2601" s="2">
        <v>0</v>
      </c>
      <c r="V2601" s="8">
        <v>0</v>
      </c>
      <c r="X2601" s="1">
        <f t="shared" ref="X2601" si="15097">N2601*S2601+P2601*S2604-O2601*T2601-Q2601*T2604</f>
        <v>5.2146538103544673</v>
      </c>
      <c r="Y2601" s="9">
        <f t="shared" ref="Y2601" si="15098">(N2601*T2601+O2601*S2601+P2601*T2604+Q2601*S2604)</f>
        <v>0</v>
      </c>
      <c r="Z2601" s="2">
        <f t="shared" ref="Z2601" si="15099">N2601*U2601+P2601*U2604-O2601*V2601-Q2601*V2604</f>
        <v>0</v>
      </c>
      <c r="AA2601" s="8">
        <f t="shared" ref="AA2601" si="15100">(N2601*V2601+O2601*U2601+P2601*V2604+Q2601*U2604)</f>
        <v>-0.46844489510223508</v>
      </c>
      <c r="AB2601" s="22"/>
      <c r="AC2601" s="1">
        <v>1</v>
      </c>
      <c r="AD2601" s="9">
        <v>0</v>
      </c>
      <c r="AE2601" s="2">
        <v>0</v>
      </c>
      <c r="AF2601" s="9">
        <f t="shared" ref="AF2601" si="15101">$B2601*$AE$9</f>
        <v>6.0315335999999915</v>
      </c>
      <c r="AH2601" s="1">
        <f t="shared" ref="AH2601" si="15102">X2601*AC2601+Z2601*AC2604-Y2601*AD2601-AA2601*AD2604</f>
        <v>5.2146538103544673</v>
      </c>
      <c r="AI2601" s="9">
        <f t="shared" ref="AI2601" si="15103">(X2601*AD2601+Y2601*AC2601+Z2601*AD2604+AA2601*AC2604)</f>
        <v>0</v>
      </c>
      <c r="AJ2601" s="2">
        <f t="shared" ref="AJ2601" si="15104">X2601*AE2601+Z2601*AE2604-Y2601*AF2601-AA2601*AF2604</f>
        <v>0</v>
      </c>
      <c r="AK2601" s="8">
        <f t="shared" ref="AK2601" si="15105">(X2601*AF2601+Y2601*AE2601+Z2601*AF2604+AA2601*AE2604)</f>
        <v>30.983914774418718</v>
      </c>
      <c r="AM2601" s="18">
        <v>1</v>
      </c>
      <c r="AN2601" s="25">
        <v>0</v>
      </c>
      <c r="AO2601" s="14">
        <v>0</v>
      </c>
      <c r="AP2601" s="24">
        <v>0</v>
      </c>
      <c r="AR2601" s="1">
        <f t="shared" ref="AR2601" si="15106">AH2601*AM2601+AJ2601*AM2604-AI2601*AN2601-AK2601*AN2604</f>
        <v>5.2146538103544673</v>
      </c>
      <c r="AS2601" s="9">
        <f t="shared" ref="AS2601" si="15107">(AH2601*AN2601+AI2601*AM2601+AJ2601*AN2604+AK2601*AM2604)</f>
        <v>30.983914774418718</v>
      </c>
      <c r="AT2601" s="2">
        <f t="shared" ref="AT2601" si="15108">AH2601*AO2601+AJ2601*AO2604-AI2601*AP2601-AK2601*AP2604</f>
        <v>0</v>
      </c>
      <c r="AU2601" s="8">
        <f t="shared" ref="AU2601" si="15109">(AH2601*AP2601+AI2601*AO2601+AJ2601*AP2604+AK2601*AO2604)</f>
        <v>30.983914774418718</v>
      </c>
      <c r="AW2601" s="30">
        <f t="shared" ref="AW2601" si="15110">20*LOG(((1+$AN$9)/$AN$9)/((AR2601+AR2604)^2+(AS2601+AS2604)^2)^0.5)</f>
        <v>-39.514600265022487</v>
      </c>
      <c r="AY2601" s="137">
        <f t="shared" ref="AY2601" si="15111">((AR2601^2+AS2601^2)^0.5)/((AR2604^2+AS2604^2)^0.5)</f>
        <v>0.16847336016868777</v>
      </c>
      <c r="AZ2601" s="13"/>
      <c r="BA2601" s="36"/>
      <c r="BB2601" s="36"/>
      <c r="BC2601" s="36"/>
      <c r="BD2601" s="36"/>
    </row>
    <row r="2602" spans="2:56" ht="18.600000000000001" customHeight="1" thickBot="1">
      <c r="D2602" s="3"/>
      <c r="G2602" s="4"/>
      <c r="I2602" s="3"/>
      <c r="L2602" s="4"/>
      <c r="N2602" s="3"/>
      <c r="Q2602" s="4"/>
      <c r="S2602" s="3"/>
      <c r="V2602" s="4"/>
      <c r="X2602" s="3"/>
      <c r="AA2602" s="4"/>
      <c r="AC2602" s="3"/>
      <c r="AF2602" s="4"/>
      <c r="AH2602" s="3"/>
      <c r="AK2602" s="4"/>
      <c r="AM2602" s="18"/>
      <c r="AN2602" s="14"/>
      <c r="AO2602" s="14"/>
      <c r="AP2602" s="19"/>
      <c r="AR2602" s="3"/>
      <c r="AU2602" s="4"/>
      <c r="AY2602" s="138"/>
      <c r="AZ2602" s="13"/>
      <c r="BA2602" s="36"/>
      <c r="BB2602" s="36"/>
      <c r="BC2602" s="36"/>
      <c r="BD2602" s="36"/>
    </row>
    <row r="2603" spans="2:56" ht="18.600000000000001" customHeight="1" thickBot="1">
      <c r="D2603" s="216" t="s">
        <v>87</v>
      </c>
      <c r="E2603" s="217"/>
      <c r="F2603" s="218" t="s">
        <v>88</v>
      </c>
      <c r="G2603" s="219"/>
      <c r="H2603" s="207"/>
      <c r="I2603" s="216" t="s">
        <v>89</v>
      </c>
      <c r="J2603" s="217"/>
      <c r="K2603" s="218" t="s">
        <v>90</v>
      </c>
      <c r="L2603" s="219"/>
      <c r="N2603" s="208" t="s">
        <v>7</v>
      </c>
      <c r="O2603" s="209"/>
      <c r="P2603" s="210" t="s">
        <v>8</v>
      </c>
      <c r="Q2603" s="211"/>
      <c r="S2603" s="216" t="s">
        <v>91</v>
      </c>
      <c r="T2603" s="217"/>
      <c r="U2603" s="218" t="s">
        <v>92</v>
      </c>
      <c r="V2603" s="219"/>
      <c r="W2603" s="22"/>
      <c r="X2603" s="208" t="s">
        <v>93</v>
      </c>
      <c r="Y2603" s="209"/>
      <c r="Z2603" s="210" t="s">
        <v>94</v>
      </c>
      <c r="AA2603" s="211"/>
      <c r="AB2603" s="22"/>
      <c r="AC2603" s="216" t="s">
        <v>3</v>
      </c>
      <c r="AD2603" s="217"/>
      <c r="AE2603" s="218" t="s">
        <v>2</v>
      </c>
      <c r="AF2603" s="219"/>
      <c r="AG2603" s="22"/>
      <c r="AH2603" s="208" t="s">
        <v>95</v>
      </c>
      <c r="AI2603" s="209"/>
      <c r="AJ2603" s="210" t="s">
        <v>96</v>
      </c>
      <c r="AK2603" s="211"/>
      <c r="AL2603" s="22"/>
      <c r="AM2603" s="216" t="s">
        <v>97</v>
      </c>
      <c r="AN2603" s="217"/>
      <c r="AO2603" s="218" t="s">
        <v>98</v>
      </c>
      <c r="AP2603" s="219"/>
      <c r="AR2603" s="208" t="s">
        <v>99</v>
      </c>
      <c r="AS2603" s="209"/>
      <c r="AT2603" s="210" t="s">
        <v>100</v>
      </c>
      <c r="AU2603" s="211"/>
      <c r="AW2603" s="48" t="s">
        <v>10</v>
      </c>
      <c r="AY2603" s="139" t="s">
        <v>47</v>
      </c>
      <c r="AZ2603" s="13"/>
      <c r="BA2603" s="36"/>
      <c r="BB2603" s="36"/>
      <c r="BC2603" s="36"/>
      <c r="BD2603" s="36"/>
    </row>
    <row r="2604" spans="2:56" ht="18.600000000000001" customHeight="1" thickTop="1" thickBot="1">
      <c r="D2604" s="1">
        <v>0</v>
      </c>
      <c r="E2604" s="8">
        <f t="shared" ref="E2604" si="15112">$E$9*$B2601</f>
        <v>4.2163223999999948</v>
      </c>
      <c r="F2604" s="2">
        <v>1</v>
      </c>
      <c r="G2604" s="8">
        <v>0</v>
      </c>
      <c r="I2604" s="1">
        <v>0</v>
      </c>
      <c r="J2604" s="9">
        <v>0</v>
      </c>
      <c r="K2604" s="2">
        <v>1</v>
      </c>
      <c r="L2604" s="8">
        <v>0</v>
      </c>
      <c r="N2604" s="1">
        <f t="shared" ref="N2604" si="15113">D2604*I2601+F2604*I2604-E2604*J2601-G2604*J2604</f>
        <v>0</v>
      </c>
      <c r="O2604" s="9">
        <f t="shared" ref="O2604" si="15114">(D2604*J2601+E2604*I2601+F2604*J2604+G2604*I2604)</f>
        <v>4.2163223999999948</v>
      </c>
      <c r="P2604" s="2">
        <f t="shared" ref="P2604" si="15115">D2604*K2601+F2604*K2604-E2604*L2601-G2604*L2604</f>
        <v>2.9751147043852013</v>
      </c>
      <c r="Q2604" s="8">
        <f t="shared" ref="Q2604" si="15116">(D2604*L2601+E2604*K2601+F2604*L2604+G2604*K2604)</f>
        <v>0</v>
      </c>
      <c r="S2604" s="1">
        <v>0</v>
      </c>
      <c r="T2604" s="8">
        <f t="shared" ref="T2604" si="15117">$T$9*$B2601</f>
        <v>8.9971175999999868</v>
      </c>
      <c r="U2604" s="2">
        <v>1</v>
      </c>
      <c r="V2604" s="8">
        <v>0</v>
      </c>
      <c r="X2604" s="1">
        <f t="shared" ref="X2604" si="15118">N2604*S2601+P2604*S2604-O2604*T2601-Q2604*T2604</f>
        <v>0</v>
      </c>
      <c r="Y2604" s="9">
        <f t="shared" ref="Y2604" si="15119">(N2604*T2601+O2604*S2601+P2604*T2604+Q2604*S2604)</f>
        <v>30.983779268842849</v>
      </c>
      <c r="Z2604" s="2">
        <f t="shared" ref="Z2604" si="15120">N2604*U2601+P2604*U2604-O2604*V2601-Q2604*V2604</f>
        <v>2.9751147043852013</v>
      </c>
      <c r="AA2604" s="8">
        <f t="shared" ref="AA2604" si="15121">(N2604*V2601+O2604*U2601+P2604*V2604+Q2604*U2604)</f>
        <v>0</v>
      </c>
      <c r="AB2604" s="22"/>
      <c r="AC2604" s="1">
        <v>0</v>
      </c>
      <c r="AD2604" s="9">
        <v>0</v>
      </c>
      <c r="AE2604" s="2">
        <v>1</v>
      </c>
      <c r="AF2604" s="8">
        <v>0</v>
      </c>
      <c r="AH2604" s="1">
        <f t="shared" ref="AH2604" si="15122">X2604*AC2601+Z2604*AC2604-Y2604*AD2601-AA2604*AD2604</f>
        <v>0</v>
      </c>
      <c r="AI2604" s="9">
        <f t="shared" ref="AI2604" si="15123">(X2604*AD2601+Y2604*AC2601+Z2604*AD2604+AA2604*AC2604)</f>
        <v>30.983779268842849</v>
      </c>
      <c r="AJ2604" s="2">
        <f t="shared" ref="AJ2604" si="15124">X2604*AE2601+Z2604*AE2604-Y2604*AF2601-AA2604*AF2604</f>
        <v>-183.90459101062362</v>
      </c>
      <c r="AK2604" s="8">
        <f t="shared" ref="AK2604" si="15125">(X2604*AF2601+Y2604*AE2601+Z2604*AF2604+AA2604*AE2604)</f>
        <v>0</v>
      </c>
      <c r="AM2604" s="20">
        <f t="shared" ref="AM2604" si="15126">1/$AN$9</f>
        <v>1</v>
      </c>
      <c r="AN2604" s="27">
        <v>0</v>
      </c>
      <c r="AO2604" s="21">
        <v>1</v>
      </c>
      <c r="AP2604" s="26">
        <v>0</v>
      </c>
      <c r="AR2604" s="1">
        <f t="shared" ref="AR2604" si="15127">AH2604*AM2601+AJ2604*AM2604-AI2604*AN2601-AK2604*AN2604</f>
        <v>-183.90459101062362</v>
      </c>
      <c r="AS2604" s="9">
        <f t="shared" ref="AS2604" si="15128">(AH2604*AN2601+AI2604*AM2601+AJ2604*AN2604+AK2604*AM2604)</f>
        <v>30.983779268842849</v>
      </c>
      <c r="AT2604" s="2">
        <f t="shared" ref="AT2604" si="15129">AH2604*AO2601+AJ2604*AO2604-AI2604*AP2601-AK2604*AP2604</f>
        <v>-183.90459101062362</v>
      </c>
      <c r="AU2604" s="8">
        <f t="shared" ref="AU2604" si="15130">(AH2604*AP2601+AI2604*AO2601+AJ2604*AP2604+AK2604*AO2604)</f>
        <v>0</v>
      </c>
      <c r="AW2604" s="49">
        <f t="shared" ref="AW2604" si="15131">(180/PI())*ATAN(-1*(AS2601/AR2601))</f>
        <v>-80.446538534086216</v>
      </c>
      <c r="AY2604" s="140">
        <f t="shared" ref="AY2604" si="15132">20*LOG(((1-(10^(AW2601/20)^2)*(1-((1-AY2601)/(1+AY2601))^2))^0.5))</f>
        <v>-2.3971205149045526E-4</v>
      </c>
      <c r="AZ2604" s="13"/>
      <c r="BA2604" s="36"/>
      <c r="BB2604" s="36"/>
      <c r="BC2604" s="36"/>
      <c r="BD2604" s="36"/>
    </row>
    <row r="2605" spans="2:56" ht="18.600000000000001" customHeight="1">
      <c r="AY2605" s="37"/>
    </row>
    <row r="2606" spans="2:56" ht="18.600000000000001" customHeight="1" thickBot="1">
      <c r="D2606" s="22" t="s">
        <v>60</v>
      </c>
      <c r="E2606" s="22"/>
      <c r="F2606" s="22"/>
      <c r="G2606" s="22"/>
      <c r="H2606" s="22"/>
      <c r="I2606" s="22" t="s">
        <v>61</v>
      </c>
      <c r="J2606" s="22"/>
      <c r="K2606" s="22"/>
      <c r="L2606" s="22"/>
      <c r="M2606" s="23"/>
      <c r="N2606" s="23"/>
      <c r="O2606" s="28" t="s">
        <v>62</v>
      </c>
      <c r="P2606" s="23"/>
      <c r="Q2606" s="23"/>
      <c r="R2606" s="23"/>
      <c r="S2606" s="22"/>
      <c r="T2606" s="22" t="s">
        <v>63</v>
      </c>
      <c r="U2606" s="23"/>
      <c r="V2606" s="23"/>
      <c r="W2606" s="23"/>
      <c r="X2606" s="23"/>
      <c r="Y2606" s="28" t="s">
        <v>64</v>
      </c>
      <c r="Z2606" s="23"/>
      <c r="AA2606" s="23"/>
      <c r="AB2606" s="23"/>
      <c r="AC2606" s="28" t="s">
        <v>65</v>
      </c>
      <c r="AD2606" s="22"/>
      <c r="AE2606" s="22"/>
      <c r="AF2606" s="22"/>
      <c r="AG2606" s="22"/>
      <c r="AH2606" s="23"/>
      <c r="AI2606" s="28" t="s">
        <v>66</v>
      </c>
      <c r="AJ2606" s="23"/>
      <c r="AK2606" s="23"/>
      <c r="AL2606" s="22"/>
      <c r="AM2606" s="28" t="s">
        <v>67</v>
      </c>
      <c r="AN2606" s="22"/>
      <c r="AO2606" s="23"/>
      <c r="AP2606" s="23"/>
      <c r="AQ2606" s="23"/>
      <c r="AR2606" s="23"/>
      <c r="AS2606" s="28" t="s">
        <v>68</v>
      </c>
      <c r="AT2606" s="23"/>
      <c r="AU2606" s="23"/>
    </row>
    <row r="2607" spans="2:56" ht="18.600000000000001" customHeight="1" thickBot="1">
      <c r="B2607" s="11"/>
      <c r="D2607" s="212" t="s">
        <v>69</v>
      </c>
      <c r="E2607" s="213"/>
      <c r="F2607" s="214" t="s">
        <v>70</v>
      </c>
      <c r="G2607" s="215"/>
      <c r="H2607" s="207"/>
      <c r="I2607" s="212" t="s">
        <v>71</v>
      </c>
      <c r="J2607" s="213"/>
      <c r="K2607" s="214" t="s">
        <v>72</v>
      </c>
      <c r="L2607" s="215"/>
      <c r="M2607" s="23"/>
      <c r="N2607" s="208" t="s">
        <v>73</v>
      </c>
      <c r="O2607" s="209"/>
      <c r="P2607" s="210" t="s">
        <v>74</v>
      </c>
      <c r="Q2607" s="211"/>
      <c r="R2607" s="23"/>
      <c r="S2607" s="212" t="s">
        <v>75</v>
      </c>
      <c r="T2607" s="213"/>
      <c r="U2607" s="214" t="s">
        <v>76</v>
      </c>
      <c r="V2607" s="215"/>
      <c r="W2607" s="22"/>
      <c r="X2607" s="208" t="s">
        <v>77</v>
      </c>
      <c r="Y2607" s="209"/>
      <c r="Z2607" s="210" t="s">
        <v>78</v>
      </c>
      <c r="AA2607" s="211"/>
      <c r="AB2607" s="22"/>
      <c r="AC2607" s="212" t="s">
        <v>79</v>
      </c>
      <c r="AD2607" s="213"/>
      <c r="AE2607" s="214" t="s">
        <v>80</v>
      </c>
      <c r="AF2607" s="215"/>
      <c r="AG2607" s="22"/>
      <c r="AH2607" s="208" t="s">
        <v>81</v>
      </c>
      <c r="AI2607" s="209"/>
      <c r="AJ2607" s="210" t="s">
        <v>82</v>
      </c>
      <c r="AK2607" s="211"/>
      <c r="AL2607" s="22"/>
      <c r="AM2607" s="212" t="s">
        <v>83</v>
      </c>
      <c r="AN2607" s="213"/>
      <c r="AO2607" s="214" t="s">
        <v>84</v>
      </c>
      <c r="AP2607" s="215"/>
      <c r="AQ2607" s="23"/>
      <c r="AR2607" s="208" t="s">
        <v>85</v>
      </c>
      <c r="AS2607" s="209"/>
      <c r="AT2607" s="210" t="s">
        <v>86</v>
      </c>
      <c r="AU2607" s="211"/>
      <c r="AW2607" s="29" t="s">
        <v>4</v>
      </c>
      <c r="AY2607" s="136" t="s">
        <v>46</v>
      </c>
      <c r="AZ2607" s="13"/>
      <c r="BA2607" s="36"/>
      <c r="BB2607" s="36"/>
      <c r="BC2607" s="36"/>
      <c r="BD2607" s="36"/>
    </row>
    <row r="2608" spans="2:56" ht="18.600000000000001" customHeight="1" thickTop="1" thickBot="1">
      <c r="B2608" s="40">
        <v>7.4599999999999804</v>
      </c>
      <c r="D2608" s="1">
        <v>1</v>
      </c>
      <c r="E2608" s="7">
        <v>0</v>
      </c>
      <c r="F2608" s="2">
        <v>0</v>
      </c>
      <c r="G2608" s="8">
        <v>0</v>
      </c>
      <c r="I2608" s="1">
        <v>1</v>
      </c>
      <c r="J2608" s="9">
        <v>0</v>
      </c>
      <c r="K2608" s="2">
        <v>0</v>
      </c>
      <c r="L2608" s="9">
        <f t="shared" ref="L2608" si="15133">IF(0=(1-$J$9*$K$9*$B2608^2),10^14,$B2608*$K$9/(1-$J$9*$K$9*$B2608^2))</f>
        <v>-0.4670258939977544</v>
      </c>
      <c r="N2608" s="1">
        <f t="shared" ref="N2608" si="15134">D2608*I2608+F2608*I2611-E2608*J2608-G2608*J2611</f>
        <v>1</v>
      </c>
      <c r="O2608" s="9">
        <f t="shared" ref="O2608" si="15135">(D2608*J2608+E2608*I2608+F2608*J2611+G2608*I2611)</f>
        <v>0</v>
      </c>
      <c r="P2608" s="2">
        <f t="shared" ref="P2608" si="15136">D2608*K2608+F2608*K2611-E2608*L2608-G2608*L2611</f>
        <v>0</v>
      </c>
      <c r="Q2608" s="8">
        <f t="shared" ref="Q2608" si="15137">(D2608*L2608+E2608*K2608+F2608*L2611+G2608*K2611)</f>
        <v>-0.4670258939977544</v>
      </c>
      <c r="S2608" s="1">
        <v>1</v>
      </c>
      <c r="T2608" s="7">
        <v>0</v>
      </c>
      <c r="U2608" s="2">
        <v>0</v>
      </c>
      <c r="V2608" s="8">
        <v>0</v>
      </c>
      <c r="X2608" s="1">
        <f t="shared" ref="X2608" si="15138">N2608*S2608+P2608*S2611-O2608*T2608-Q2608*T2611</f>
        <v>5.2131822854099701</v>
      </c>
      <c r="Y2608" s="9">
        <f t="shared" ref="Y2608" si="15139">(N2608*T2608+O2608*S2608+P2608*T2611+Q2608*S2611)</f>
        <v>0</v>
      </c>
      <c r="Z2608" s="2">
        <f t="shared" ref="Z2608" si="15140">N2608*U2608+P2608*U2611-O2608*V2608-Q2608*V2611</f>
        <v>0</v>
      </c>
      <c r="AA2608" s="8">
        <f t="shared" ref="AA2608" si="15141">(N2608*V2608+O2608*U2608+P2608*V2611+Q2608*U2611)</f>
        <v>-0.4670258939977544</v>
      </c>
      <c r="AB2608" s="22"/>
      <c r="AC2608" s="1">
        <v>1</v>
      </c>
      <c r="AD2608" s="9">
        <v>0</v>
      </c>
      <c r="AE2608" s="2">
        <v>0</v>
      </c>
      <c r="AF2608" s="9">
        <f t="shared" ref="AF2608" si="15142">$B2608*$AE$9</f>
        <v>6.0477473999999845</v>
      </c>
      <c r="AH2608" s="1">
        <f t="shared" ref="AH2608" si="15143">X2608*AC2608+Z2608*AC2611-Y2608*AD2608-AA2608*AD2611</f>
        <v>5.2131822854099701</v>
      </c>
      <c r="AI2608" s="9">
        <f t="shared" ref="AI2608" si="15144">(X2608*AD2608+Y2608*AC2608+Z2608*AD2611+AA2608*AC2611)</f>
        <v>0</v>
      </c>
      <c r="AJ2608" s="2">
        <f t="shared" ref="AJ2608" si="15145">X2608*AE2608+Z2608*AE2611-Y2608*AF2608-AA2608*AF2611</f>
        <v>0</v>
      </c>
      <c r="AK2608" s="8">
        <f t="shared" ref="AK2608" si="15146">(X2608*AF2608+Y2608*AE2608+Z2608*AF2611+AA2608*AE2611)</f>
        <v>31.060983718316368</v>
      </c>
      <c r="AM2608" s="18">
        <v>1</v>
      </c>
      <c r="AN2608" s="25">
        <v>0</v>
      </c>
      <c r="AO2608" s="14">
        <v>0</v>
      </c>
      <c r="AP2608" s="24">
        <v>0</v>
      </c>
      <c r="AR2608" s="1">
        <f t="shared" ref="AR2608" si="15147">AH2608*AM2608+AJ2608*AM2611-AI2608*AN2608-AK2608*AN2611</f>
        <v>5.2131822854099701</v>
      </c>
      <c r="AS2608" s="9">
        <f t="shared" ref="AS2608" si="15148">(AH2608*AN2608+AI2608*AM2608+AJ2608*AN2611+AK2608*AM2611)</f>
        <v>31.060983718316368</v>
      </c>
      <c r="AT2608" s="2">
        <f t="shared" ref="AT2608" si="15149">AH2608*AO2608+AJ2608*AO2611-AI2608*AP2608-AK2608*AP2611</f>
        <v>0</v>
      </c>
      <c r="AU2608" s="8">
        <f t="shared" ref="AU2608" si="15150">(AH2608*AP2608+AI2608*AO2608+AJ2608*AP2611+AK2608*AO2611)</f>
        <v>31.060983718316368</v>
      </c>
      <c r="AW2608" s="30">
        <f t="shared" ref="AW2608" si="15151">20*LOG(((1+$AN$9)/$AN$9)/((AR2608+AR2611)^2+(AS2608+AS2611)^2)^0.5)</f>
        <v>-39.558925476624836</v>
      </c>
      <c r="AY2608" s="137">
        <f t="shared" ref="AY2608" si="15152">((AR2608^2+AS2608^2)^0.5)/((AR2611^2+AS2611^2)^0.5)</f>
        <v>0.16800709948226653</v>
      </c>
      <c r="AZ2608" s="13"/>
      <c r="BA2608" s="36"/>
      <c r="BB2608" s="36"/>
      <c r="BC2608" s="36"/>
      <c r="BD2608" s="36"/>
    </row>
    <row r="2609" spans="2:56" ht="18.600000000000001" customHeight="1" thickBot="1">
      <c r="D2609" s="3"/>
      <c r="G2609" s="4"/>
      <c r="I2609" s="3"/>
      <c r="L2609" s="4"/>
      <c r="N2609" s="3"/>
      <c r="Q2609" s="4"/>
      <c r="S2609" s="3"/>
      <c r="V2609" s="4"/>
      <c r="X2609" s="3"/>
      <c r="AA2609" s="4"/>
      <c r="AC2609" s="3"/>
      <c r="AF2609" s="4"/>
      <c r="AH2609" s="3"/>
      <c r="AK2609" s="4"/>
      <c r="AM2609" s="18"/>
      <c r="AN2609" s="14"/>
      <c r="AO2609" s="14"/>
      <c r="AP2609" s="19"/>
      <c r="AR2609" s="3"/>
      <c r="AU2609" s="4"/>
      <c r="AY2609" s="138"/>
      <c r="AZ2609" s="13"/>
      <c r="BA2609" s="36"/>
      <c r="BB2609" s="36"/>
      <c r="BC2609" s="36"/>
      <c r="BD2609" s="36"/>
    </row>
    <row r="2610" spans="2:56" ht="18.600000000000001" customHeight="1" thickBot="1">
      <c r="D2610" s="216" t="s">
        <v>87</v>
      </c>
      <c r="E2610" s="217"/>
      <c r="F2610" s="218" t="s">
        <v>88</v>
      </c>
      <c r="G2610" s="219"/>
      <c r="H2610" s="207"/>
      <c r="I2610" s="216" t="s">
        <v>89</v>
      </c>
      <c r="J2610" s="217"/>
      <c r="K2610" s="218" t="s">
        <v>90</v>
      </c>
      <c r="L2610" s="219"/>
      <c r="N2610" s="208" t="s">
        <v>7</v>
      </c>
      <c r="O2610" s="209"/>
      <c r="P2610" s="210" t="s">
        <v>8</v>
      </c>
      <c r="Q2610" s="211"/>
      <c r="S2610" s="216" t="s">
        <v>91</v>
      </c>
      <c r="T2610" s="217"/>
      <c r="U2610" s="218" t="s">
        <v>92</v>
      </c>
      <c r="V2610" s="219"/>
      <c r="W2610" s="22"/>
      <c r="X2610" s="208" t="s">
        <v>93</v>
      </c>
      <c r="Y2610" s="209"/>
      <c r="Z2610" s="210" t="s">
        <v>94</v>
      </c>
      <c r="AA2610" s="211"/>
      <c r="AB2610" s="22"/>
      <c r="AC2610" s="216" t="s">
        <v>3</v>
      </c>
      <c r="AD2610" s="217"/>
      <c r="AE2610" s="218" t="s">
        <v>2</v>
      </c>
      <c r="AF2610" s="219"/>
      <c r="AG2610" s="22"/>
      <c r="AH2610" s="208" t="s">
        <v>95</v>
      </c>
      <c r="AI2610" s="209"/>
      <c r="AJ2610" s="210" t="s">
        <v>96</v>
      </c>
      <c r="AK2610" s="211"/>
      <c r="AL2610" s="22"/>
      <c r="AM2610" s="216" t="s">
        <v>97</v>
      </c>
      <c r="AN2610" s="217"/>
      <c r="AO2610" s="218" t="s">
        <v>98</v>
      </c>
      <c r="AP2610" s="219"/>
      <c r="AR2610" s="208" t="s">
        <v>99</v>
      </c>
      <c r="AS2610" s="209"/>
      <c r="AT2610" s="210" t="s">
        <v>100</v>
      </c>
      <c r="AU2610" s="211"/>
      <c r="AW2610" s="48" t="s">
        <v>10</v>
      </c>
      <c r="AY2610" s="139" t="s">
        <v>47</v>
      </c>
      <c r="AZ2610" s="13"/>
      <c r="BA2610" s="36"/>
      <c r="BB2610" s="36"/>
      <c r="BC2610" s="36"/>
      <c r="BD2610" s="36"/>
    </row>
    <row r="2611" spans="2:56" ht="18.600000000000001" customHeight="1" thickTop="1" thickBot="1">
      <c r="D2611" s="1">
        <v>0</v>
      </c>
      <c r="E2611" s="8">
        <f t="shared" ref="E2611" si="15153">$E$9*$B2608</f>
        <v>4.2276565999999889</v>
      </c>
      <c r="F2611" s="2">
        <v>1</v>
      </c>
      <c r="G2611" s="8">
        <v>0</v>
      </c>
      <c r="I2611" s="1">
        <v>0</v>
      </c>
      <c r="J2611" s="9">
        <v>0</v>
      </c>
      <c r="K2611" s="2">
        <v>1</v>
      </c>
      <c r="L2611" s="8">
        <v>0</v>
      </c>
      <c r="N2611" s="1">
        <f t="shared" ref="N2611" si="15154">D2611*I2608+F2611*I2611-E2611*J2608-G2611*J2611</f>
        <v>0</v>
      </c>
      <c r="O2611" s="9">
        <f t="shared" ref="O2611" si="15155">(D2611*J2608+E2611*I2608+F2611*J2611+G2611*I2611)</f>
        <v>4.2276565999999889</v>
      </c>
      <c r="P2611" s="2">
        <f t="shared" ref="P2611" si="15156">D2611*K2608+F2611*K2611-E2611*L2608-G2611*L2611</f>
        <v>2.9744251031305016</v>
      </c>
      <c r="Q2611" s="8">
        <f t="shared" ref="Q2611" si="15157">(D2611*L2608+E2611*K2608+F2611*L2611+G2611*K2611)</f>
        <v>0</v>
      </c>
      <c r="S2611" s="1">
        <v>0</v>
      </c>
      <c r="T2611" s="8">
        <f t="shared" ref="T2611" si="15158">$T$9*$B2608</f>
        <v>9.0213033999999759</v>
      </c>
      <c r="U2611" s="2">
        <v>1</v>
      </c>
      <c r="V2611" s="8">
        <v>0</v>
      </c>
      <c r="X2611" s="1">
        <f t="shared" ref="X2611" si="15159">N2611*S2608+P2611*S2611-O2611*T2608-Q2611*T2611</f>
        <v>0</v>
      </c>
      <c r="Y2611" s="9">
        <f t="shared" ref="Y2611" si="15160">(N2611*T2608+O2611*S2608+P2611*T2611+Q2611*S2611)</f>
        <v>31.06084789591646</v>
      </c>
      <c r="Z2611" s="2">
        <f t="shared" ref="Z2611" si="15161">N2611*U2608+P2611*U2611-O2611*V2608-Q2611*V2611</f>
        <v>2.9744251031305016</v>
      </c>
      <c r="AA2611" s="8">
        <f t="shared" ref="AA2611" si="15162">(N2611*V2608+O2611*U2608+P2611*V2611+Q2611*U2611)</f>
        <v>0</v>
      </c>
      <c r="AB2611" s="22"/>
      <c r="AC2611" s="1">
        <v>0</v>
      </c>
      <c r="AD2611" s="9">
        <v>0</v>
      </c>
      <c r="AE2611" s="2">
        <v>1</v>
      </c>
      <c r="AF2611" s="8">
        <v>0</v>
      </c>
      <c r="AH2611" s="1">
        <f t="shared" ref="AH2611" si="15163">X2611*AC2608+Z2611*AC2611-Y2611*AD2608-AA2611*AD2611</f>
        <v>0</v>
      </c>
      <c r="AI2611" s="9">
        <f t="shared" ref="AI2611" si="15164">(X2611*AD2608+Y2611*AC2608+Z2611*AD2611+AA2611*AC2611)</f>
        <v>31.06084789591646</v>
      </c>
      <c r="AJ2611" s="2">
        <f t="shared" ref="AJ2611" si="15165">X2611*AE2608+Z2611*AE2611-Y2611*AF2608-AA2611*AF2611</f>
        <v>-184.87373700119326</v>
      </c>
      <c r="AK2611" s="8">
        <f t="shared" ref="AK2611" si="15166">(X2611*AF2608+Y2611*AE2608+Z2611*AF2611+AA2611*AE2611)</f>
        <v>0</v>
      </c>
      <c r="AM2611" s="20">
        <f t="shared" ref="AM2611" si="15167">1/$AN$9</f>
        <v>1</v>
      </c>
      <c r="AN2611" s="27">
        <v>0</v>
      </c>
      <c r="AO2611" s="21">
        <v>1</v>
      </c>
      <c r="AP2611" s="26">
        <v>0</v>
      </c>
      <c r="AR2611" s="1">
        <f t="shared" ref="AR2611" si="15168">AH2611*AM2608+AJ2611*AM2611-AI2611*AN2608-AK2611*AN2611</f>
        <v>-184.87373700119326</v>
      </c>
      <c r="AS2611" s="9">
        <f t="shared" ref="AS2611" si="15169">(AH2611*AN2608+AI2611*AM2608+AJ2611*AN2611+AK2611*AM2611)</f>
        <v>31.06084789591646</v>
      </c>
      <c r="AT2611" s="2">
        <f t="shared" ref="AT2611" si="15170">AH2611*AO2608+AJ2611*AO2611-AI2611*AP2608-AK2611*AP2611</f>
        <v>-184.87373700119326</v>
      </c>
      <c r="AU2611" s="8">
        <f t="shared" ref="AU2611" si="15171">(AH2611*AP2608+AI2611*AO2608+AJ2611*AP2611+AK2611*AO2611)</f>
        <v>0</v>
      </c>
      <c r="AW2611" s="49">
        <f t="shared" ref="AW2611" si="15172">(180/PI())*ATAN(-1*(AS2608/AR2608))</f>
        <v>-80.472447410687124</v>
      </c>
      <c r="AY2611" s="140">
        <f t="shared" ref="AY2611" si="15173">20*LOG(((1-(10^(AW2608/20)^2)*(1-((1-AY2608)/(1+AY2608))^2))^0.5))</f>
        <v>-2.3681012357379091E-4</v>
      </c>
      <c r="AZ2611" s="13"/>
      <c r="BA2611" s="36"/>
      <c r="BB2611" s="36"/>
      <c r="BC2611" s="36"/>
      <c r="BD2611" s="36"/>
    </row>
    <row r="2612" spans="2:56" ht="18.600000000000001" customHeight="1">
      <c r="AY2612" s="37"/>
    </row>
    <row r="2613" spans="2:56" ht="18.600000000000001" customHeight="1" thickBot="1">
      <c r="D2613" s="22" t="s">
        <v>60</v>
      </c>
      <c r="E2613" s="22"/>
      <c r="F2613" s="22"/>
      <c r="G2613" s="22"/>
      <c r="H2613" s="22"/>
      <c r="I2613" s="22" t="s">
        <v>61</v>
      </c>
      <c r="J2613" s="22"/>
      <c r="K2613" s="22"/>
      <c r="L2613" s="22"/>
      <c r="M2613" s="23"/>
      <c r="N2613" s="23"/>
      <c r="O2613" s="28" t="s">
        <v>62</v>
      </c>
      <c r="P2613" s="23"/>
      <c r="Q2613" s="23"/>
      <c r="R2613" s="23"/>
      <c r="S2613" s="22"/>
      <c r="T2613" s="22" t="s">
        <v>63</v>
      </c>
      <c r="U2613" s="23"/>
      <c r="V2613" s="23"/>
      <c r="W2613" s="23"/>
      <c r="X2613" s="23"/>
      <c r="Y2613" s="28" t="s">
        <v>64</v>
      </c>
      <c r="Z2613" s="23"/>
      <c r="AA2613" s="23"/>
      <c r="AB2613" s="23"/>
      <c r="AC2613" s="28" t="s">
        <v>65</v>
      </c>
      <c r="AD2613" s="22"/>
      <c r="AE2613" s="22"/>
      <c r="AF2613" s="22"/>
      <c r="AG2613" s="22"/>
      <c r="AH2613" s="23"/>
      <c r="AI2613" s="28" t="s">
        <v>66</v>
      </c>
      <c r="AJ2613" s="23"/>
      <c r="AK2613" s="23"/>
      <c r="AL2613" s="22"/>
      <c r="AM2613" s="28" t="s">
        <v>67</v>
      </c>
      <c r="AN2613" s="22"/>
      <c r="AO2613" s="23"/>
      <c r="AP2613" s="23"/>
      <c r="AQ2613" s="23"/>
      <c r="AR2613" s="23"/>
      <c r="AS2613" s="28" t="s">
        <v>68</v>
      </c>
      <c r="AT2613" s="23"/>
      <c r="AU2613" s="23"/>
    </row>
    <row r="2614" spans="2:56" ht="18.600000000000001" customHeight="1" thickBot="1">
      <c r="B2614" s="11"/>
      <c r="D2614" s="212" t="s">
        <v>69</v>
      </c>
      <c r="E2614" s="213"/>
      <c r="F2614" s="214" t="s">
        <v>70</v>
      </c>
      <c r="G2614" s="215"/>
      <c r="H2614" s="207"/>
      <c r="I2614" s="212" t="s">
        <v>71</v>
      </c>
      <c r="J2614" s="213"/>
      <c r="K2614" s="214" t="s">
        <v>72</v>
      </c>
      <c r="L2614" s="215"/>
      <c r="M2614" s="23"/>
      <c r="N2614" s="208" t="s">
        <v>73</v>
      </c>
      <c r="O2614" s="209"/>
      <c r="P2614" s="210" t="s">
        <v>74</v>
      </c>
      <c r="Q2614" s="211"/>
      <c r="R2614" s="23"/>
      <c r="S2614" s="212" t="s">
        <v>75</v>
      </c>
      <c r="T2614" s="213"/>
      <c r="U2614" s="214" t="s">
        <v>76</v>
      </c>
      <c r="V2614" s="215"/>
      <c r="W2614" s="22"/>
      <c r="X2614" s="208" t="s">
        <v>77</v>
      </c>
      <c r="Y2614" s="209"/>
      <c r="Z2614" s="210" t="s">
        <v>78</v>
      </c>
      <c r="AA2614" s="211"/>
      <c r="AB2614" s="22"/>
      <c r="AC2614" s="212" t="s">
        <v>79</v>
      </c>
      <c r="AD2614" s="213"/>
      <c r="AE2614" s="214" t="s">
        <v>80</v>
      </c>
      <c r="AF2614" s="215"/>
      <c r="AG2614" s="22"/>
      <c r="AH2614" s="208" t="s">
        <v>81</v>
      </c>
      <c r="AI2614" s="209"/>
      <c r="AJ2614" s="210" t="s">
        <v>82</v>
      </c>
      <c r="AK2614" s="211"/>
      <c r="AL2614" s="22"/>
      <c r="AM2614" s="212" t="s">
        <v>83</v>
      </c>
      <c r="AN2614" s="213"/>
      <c r="AO2614" s="214" t="s">
        <v>84</v>
      </c>
      <c r="AP2614" s="215"/>
      <c r="AQ2614" s="23"/>
      <c r="AR2614" s="208" t="s">
        <v>85</v>
      </c>
      <c r="AS2614" s="209"/>
      <c r="AT2614" s="210" t="s">
        <v>86</v>
      </c>
      <c r="AU2614" s="211"/>
      <c r="AW2614" s="29" t="s">
        <v>4</v>
      </c>
      <c r="AY2614" s="136" t="s">
        <v>46</v>
      </c>
      <c r="AZ2614" s="13"/>
      <c r="BA2614" s="36"/>
      <c r="BB2614" s="36"/>
      <c r="BC2614" s="36"/>
      <c r="BD2614" s="36"/>
    </row>
    <row r="2615" spans="2:56" ht="18.600000000000001" customHeight="1" thickTop="1" thickBot="1">
      <c r="B2615" s="40">
        <v>7.47999999999998</v>
      </c>
      <c r="D2615" s="1">
        <v>1</v>
      </c>
      <c r="E2615" s="7">
        <v>0</v>
      </c>
      <c r="F2615" s="2">
        <v>0</v>
      </c>
      <c r="G2615" s="8">
        <v>0</v>
      </c>
      <c r="I2615" s="1">
        <v>1</v>
      </c>
      <c r="J2615" s="9">
        <v>0</v>
      </c>
      <c r="K2615" s="2">
        <v>0</v>
      </c>
      <c r="L2615" s="9">
        <f t="shared" ref="L2615" si="15174">IF(0=(1-$J$9*$K$9*$B2615^2),10^14,$B2615*$K$9/(1-$J$9*$K$9*$B2615^2))</f>
        <v>-0.46561589651109847</v>
      </c>
      <c r="N2615" s="1">
        <f t="shared" ref="N2615" si="15175">D2615*I2615+F2615*I2618-E2615*J2615-G2615*J2618</f>
        <v>1</v>
      </c>
      <c r="O2615" s="9">
        <f t="shared" ref="O2615" si="15176">(D2615*J2615+E2615*I2615+F2615*J2618+G2615*I2618)</f>
        <v>0</v>
      </c>
      <c r="P2615" s="2">
        <f t="shared" ref="P2615" si="15177">D2615*K2615+F2615*K2618-E2615*L2615-G2615*L2618</f>
        <v>0</v>
      </c>
      <c r="Q2615" s="8">
        <f t="shared" ref="Q2615" si="15178">(D2615*L2615+E2615*K2615+F2615*L2618+G2615*K2618)</f>
        <v>-0.46561589651109847</v>
      </c>
      <c r="S2615" s="1">
        <v>1</v>
      </c>
      <c r="T2615" s="7">
        <v>0</v>
      </c>
      <c r="U2615" s="2">
        <v>0</v>
      </c>
      <c r="V2615" s="8">
        <v>0</v>
      </c>
      <c r="X2615" s="1">
        <f t="shared" ref="X2615" si="15179">N2615*S2615+P2615*S2618-O2615*T2615-Q2615*T2618</f>
        <v>5.2117235632394472</v>
      </c>
      <c r="Y2615" s="9">
        <f t="shared" ref="Y2615" si="15180">(N2615*T2615+O2615*S2615+P2615*T2618+Q2615*S2618)</f>
        <v>0</v>
      </c>
      <c r="Z2615" s="2">
        <f t="shared" ref="Z2615" si="15181">N2615*U2615+P2615*U2618-O2615*V2615-Q2615*V2618</f>
        <v>0</v>
      </c>
      <c r="AA2615" s="8">
        <f t="shared" ref="AA2615" si="15182">(N2615*V2615+O2615*U2615+P2615*V2618+Q2615*U2618)</f>
        <v>-0.46561589651109847</v>
      </c>
      <c r="AB2615" s="22"/>
      <c r="AC2615" s="1">
        <v>1</v>
      </c>
      <c r="AD2615" s="9">
        <v>0</v>
      </c>
      <c r="AE2615" s="2">
        <v>0</v>
      </c>
      <c r="AF2615" s="9">
        <f t="shared" ref="AF2615" si="15183">$B2615*$AE$9</f>
        <v>6.0639611999999836</v>
      </c>
      <c r="AH2615" s="1">
        <f t="shared" ref="AH2615" si="15184">X2615*AC2615+Z2615*AC2618-Y2615*AD2615-AA2615*AD2618</f>
        <v>5.2117235632394472</v>
      </c>
      <c r="AI2615" s="9">
        <f t="shared" ref="AI2615" si="15185">(X2615*AD2615+Y2615*AC2615+Z2615*AD2618+AA2615*AC2618)</f>
        <v>0</v>
      </c>
      <c r="AJ2615" s="2">
        <f t="shared" ref="AJ2615" si="15186">X2615*AE2615+Z2615*AE2618-Y2615*AF2615-AA2615*AF2618</f>
        <v>0</v>
      </c>
      <c r="AK2615" s="8">
        <f t="shared" ref="AK2615" si="15187">(X2615*AF2615+Y2615*AE2615+Z2615*AF2618+AA2615*AE2618)</f>
        <v>31.13807357609857</v>
      </c>
      <c r="AM2615" s="18">
        <v>1</v>
      </c>
      <c r="AN2615" s="25">
        <v>0</v>
      </c>
      <c r="AO2615" s="14">
        <v>0</v>
      </c>
      <c r="AP2615" s="24">
        <v>0</v>
      </c>
      <c r="AR2615" s="1">
        <f t="shared" ref="AR2615" si="15188">AH2615*AM2615+AJ2615*AM2618-AI2615*AN2615-AK2615*AN2618</f>
        <v>5.2117235632394472</v>
      </c>
      <c r="AS2615" s="9">
        <f t="shared" ref="AS2615" si="15189">(AH2615*AN2615+AI2615*AM2615+AJ2615*AN2618+AK2615*AM2618)</f>
        <v>31.13807357609857</v>
      </c>
      <c r="AT2615" s="2">
        <f t="shared" ref="AT2615" si="15190">AH2615*AO2615+AJ2615*AO2618-AI2615*AP2615-AK2615*AP2618</f>
        <v>0</v>
      </c>
      <c r="AU2615" s="8">
        <f t="shared" ref="AU2615" si="15191">(AH2615*AP2615+AI2615*AO2615+AJ2615*AP2618+AK2615*AO2618)</f>
        <v>31.13807357609857</v>
      </c>
      <c r="AW2615" s="30">
        <f t="shared" ref="AW2615" si="15192">20*LOG(((1+$AN$9)/$AN$9)/((AR2615+AR2618)^2+(AS2615+AS2618)^2)^0.5)</f>
        <v>-39.603145343229301</v>
      </c>
      <c r="AY2615" s="137">
        <f t="shared" ref="AY2615" si="15193">((AR2615^2+AS2615^2)^0.5)/((AR2618^2+AS2618^2)^0.5)</f>
        <v>0.16754345192781428</v>
      </c>
      <c r="AZ2615" s="13"/>
      <c r="BA2615" s="36"/>
      <c r="BB2615" s="36"/>
      <c r="BC2615" s="36"/>
      <c r="BD2615" s="36"/>
    </row>
    <row r="2616" spans="2:56" ht="18.600000000000001" customHeight="1" thickBot="1">
      <c r="D2616" s="3"/>
      <c r="G2616" s="4"/>
      <c r="I2616" s="3"/>
      <c r="L2616" s="4"/>
      <c r="N2616" s="3"/>
      <c r="Q2616" s="4"/>
      <c r="S2616" s="3"/>
      <c r="V2616" s="4"/>
      <c r="X2616" s="3"/>
      <c r="AA2616" s="4"/>
      <c r="AC2616" s="3"/>
      <c r="AF2616" s="4"/>
      <c r="AH2616" s="3"/>
      <c r="AK2616" s="4"/>
      <c r="AM2616" s="18"/>
      <c r="AN2616" s="14"/>
      <c r="AO2616" s="14"/>
      <c r="AP2616" s="19"/>
      <c r="AR2616" s="3"/>
      <c r="AU2616" s="4"/>
      <c r="AY2616" s="138"/>
      <c r="AZ2616" s="13"/>
      <c r="BA2616" s="36"/>
      <c r="BB2616" s="36"/>
      <c r="BC2616" s="36"/>
      <c r="BD2616" s="36"/>
    </row>
    <row r="2617" spans="2:56" ht="18.600000000000001" customHeight="1" thickBot="1">
      <c r="D2617" s="216" t="s">
        <v>87</v>
      </c>
      <c r="E2617" s="217"/>
      <c r="F2617" s="218" t="s">
        <v>88</v>
      </c>
      <c r="G2617" s="219"/>
      <c r="H2617" s="207"/>
      <c r="I2617" s="216" t="s">
        <v>89</v>
      </c>
      <c r="J2617" s="217"/>
      <c r="K2617" s="218" t="s">
        <v>90</v>
      </c>
      <c r="L2617" s="219"/>
      <c r="N2617" s="208" t="s">
        <v>7</v>
      </c>
      <c r="O2617" s="209"/>
      <c r="P2617" s="210" t="s">
        <v>8</v>
      </c>
      <c r="Q2617" s="211"/>
      <c r="S2617" s="216" t="s">
        <v>91</v>
      </c>
      <c r="T2617" s="217"/>
      <c r="U2617" s="218" t="s">
        <v>92</v>
      </c>
      <c r="V2617" s="219"/>
      <c r="W2617" s="22"/>
      <c r="X2617" s="208" t="s">
        <v>93</v>
      </c>
      <c r="Y2617" s="209"/>
      <c r="Z2617" s="210" t="s">
        <v>94</v>
      </c>
      <c r="AA2617" s="211"/>
      <c r="AB2617" s="22"/>
      <c r="AC2617" s="216" t="s">
        <v>3</v>
      </c>
      <c r="AD2617" s="217"/>
      <c r="AE2617" s="218" t="s">
        <v>2</v>
      </c>
      <c r="AF2617" s="219"/>
      <c r="AG2617" s="22"/>
      <c r="AH2617" s="208" t="s">
        <v>95</v>
      </c>
      <c r="AI2617" s="209"/>
      <c r="AJ2617" s="210" t="s">
        <v>96</v>
      </c>
      <c r="AK2617" s="211"/>
      <c r="AL2617" s="22"/>
      <c r="AM2617" s="216" t="s">
        <v>97</v>
      </c>
      <c r="AN2617" s="217"/>
      <c r="AO2617" s="218" t="s">
        <v>98</v>
      </c>
      <c r="AP2617" s="219"/>
      <c r="AR2617" s="208" t="s">
        <v>99</v>
      </c>
      <c r="AS2617" s="209"/>
      <c r="AT2617" s="210" t="s">
        <v>100</v>
      </c>
      <c r="AU2617" s="211"/>
      <c r="AW2617" s="48" t="s">
        <v>10</v>
      </c>
      <c r="AY2617" s="139" t="s">
        <v>47</v>
      </c>
      <c r="AZ2617" s="13"/>
      <c r="BA2617" s="36"/>
      <c r="BB2617" s="36"/>
      <c r="BC2617" s="36"/>
      <c r="BD2617" s="36"/>
    </row>
    <row r="2618" spans="2:56" ht="18.600000000000001" customHeight="1" thickTop="1" thickBot="1">
      <c r="D2618" s="1">
        <v>0</v>
      </c>
      <c r="E2618" s="8">
        <f t="shared" ref="E2618" si="15194">$E$9*$B2615</f>
        <v>4.2389907999999892</v>
      </c>
      <c r="F2618" s="2">
        <v>1</v>
      </c>
      <c r="G2618" s="8">
        <v>0</v>
      </c>
      <c r="I2618" s="1">
        <v>0</v>
      </c>
      <c r="J2618" s="9">
        <v>0</v>
      </c>
      <c r="K2618" s="2">
        <v>1</v>
      </c>
      <c r="L2618" s="8">
        <v>0</v>
      </c>
      <c r="N2618" s="1">
        <f t="shared" ref="N2618" si="15195">D2618*I2615+F2618*I2618-E2618*J2615-G2618*J2618</f>
        <v>0</v>
      </c>
      <c r="O2618" s="9">
        <f t="shared" ref="O2618" si="15196">(D2618*J2615+E2618*I2615+F2618*J2618+G2618*I2618)</f>
        <v>4.2389907999999892</v>
      </c>
      <c r="P2618" s="2">
        <f t="shared" ref="P2618" si="15197">D2618*K2615+F2618*K2618-E2618*L2615-G2618*L2618</f>
        <v>2.9737415016442936</v>
      </c>
      <c r="Q2618" s="8">
        <f t="shared" ref="Q2618" si="15198">(D2618*L2615+E2618*K2615+F2618*L2618+G2618*K2618)</f>
        <v>0</v>
      </c>
      <c r="S2618" s="1">
        <v>0</v>
      </c>
      <c r="T2618" s="8">
        <f t="shared" ref="T2618" si="15199">$T$9*$B2615</f>
        <v>9.0454891999999756</v>
      </c>
      <c r="U2618" s="2">
        <v>1</v>
      </c>
      <c r="V2618" s="8">
        <v>0</v>
      </c>
      <c r="X2618" s="1">
        <f t="shared" ref="X2618" si="15200">N2618*S2615+P2618*S2618-O2618*T2615-Q2618*T2618</f>
        <v>0</v>
      </c>
      <c r="Y2618" s="9">
        <f t="shared" ref="Y2618" si="15201">(N2618*T2615+O2618*S2615+P2618*T2618+Q2618*S2618)</f>
        <v>31.137937436715156</v>
      </c>
      <c r="Z2618" s="2">
        <f t="shared" ref="Z2618" si="15202">N2618*U2615+P2618*U2618-O2618*V2615-Q2618*V2618</f>
        <v>2.9737415016442936</v>
      </c>
      <c r="AA2618" s="8">
        <f t="shared" ref="AA2618" si="15203">(N2618*V2615+O2618*U2615+P2618*V2618+Q2618*U2618)</f>
        <v>0</v>
      </c>
      <c r="AB2618" s="22"/>
      <c r="AC2618" s="1">
        <v>0</v>
      </c>
      <c r="AD2618" s="9">
        <v>0</v>
      </c>
      <c r="AE2618" s="2">
        <v>1</v>
      </c>
      <c r="AF2618" s="8">
        <v>0</v>
      </c>
      <c r="AH2618" s="1">
        <f t="shared" ref="AH2618" si="15204">X2618*AC2615+Z2618*AC2618-Y2618*AD2615-AA2618*AD2618</f>
        <v>0</v>
      </c>
      <c r="AI2618" s="9">
        <f t="shared" ref="AI2618" si="15205">(X2618*AD2615+Y2618*AC2615+Z2618*AD2618+AA2618*AC2618)</f>
        <v>31.137937436715156</v>
      </c>
      <c r="AJ2618" s="2">
        <f t="shared" ref="AJ2618" si="15206">X2618*AE2615+Z2618*AE2618-Y2618*AF2615-AA2618*AF2618</f>
        <v>-185.84550296262336</v>
      </c>
      <c r="AK2618" s="8">
        <f t="shared" ref="AK2618" si="15207">(X2618*AF2615+Y2618*AE2615+Z2618*AF2618+AA2618*AE2618)</f>
        <v>0</v>
      </c>
      <c r="AM2618" s="20">
        <f t="shared" ref="AM2618" si="15208">1/$AN$9</f>
        <v>1</v>
      </c>
      <c r="AN2618" s="27">
        <v>0</v>
      </c>
      <c r="AO2618" s="21">
        <v>1</v>
      </c>
      <c r="AP2618" s="26">
        <v>0</v>
      </c>
      <c r="AR2618" s="1">
        <f t="shared" ref="AR2618" si="15209">AH2618*AM2615+AJ2618*AM2618-AI2618*AN2615-AK2618*AN2618</f>
        <v>-185.84550296262336</v>
      </c>
      <c r="AS2618" s="9">
        <f t="shared" ref="AS2618" si="15210">(AH2618*AN2615+AI2618*AM2615+AJ2618*AN2618+AK2618*AM2618)</f>
        <v>31.137937436715156</v>
      </c>
      <c r="AT2618" s="2">
        <f t="shared" ref="AT2618" si="15211">AH2618*AO2615+AJ2618*AO2618-AI2618*AP2615-AK2618*AP2618</f>
        <v>-185.84550296262336</v>
      </c>
      <c r="AU2618" s="8">
        <f t="shared" ref="AU2618" si="15212">(AH2618*AP2615+AI2618*AO2615+AJ2618*AP2618+AK2618*AO2618)</f>
        <v>0</v>
      </c>
      <c r="AW2618" s="49">
        <f t="shared" ref="AW2618" si="15213">(180/PI())*ATAN(-1*(AS2615/AR2615))</f>
        <v>-80.498215288400615</v>
      </c>
      <c r="AY2618" s="140">
        <f t="shared" ref="AY2618" si="15214">20*LOG(((1-(10^(AW2615/20)^2)*(1-((1-AY2615)/(1+AY2615))^2))^0.5))</f>
        <v>-2.3394987626866489E-4</v>
      </c>
      <c r="AZ2618" s="13"/>
      <c r="BA2618" s="36"/>
      <c r="BB2618" s="36"/>
      <c r="BC2618" s="36"/>
      <c r="BD2618" s="36"/>
    </row>
    <row r="2619" spans="2:56" ht="18.600000000000001" customHeight="1">
      <c r="AY2619" s="37"/>
    </row>
    <row r="2620" spans="2:56" ht="18.600000000000001" customHeight="1" thickBot="1">
      <c r="D2620" s="22" t="s">
        <v>60</v>
      </c>
      <c r="E2620" s="22"/>
      <c r="F2620" s="22"/>
      <c r="G2620" s="22"/>
      <c r="H2620" s="22"/>
      <c r="I2620" s="22" t="s">
        <v>61</v>
      </c>
      <c r="J2620" s="22"/>
      <c r="K2620" s="22"/>
      <c r="L2620" s="22"/>
      <c r="M2620" s="23"/>
      <c r="N2620" s="23"/>
      <c r="O2620" s="28" t="s">
        <v>62</v>
      </c>
      <c r="P2620" s="23"/>
      <c r="Q2620" s="23"/>
      <c r="R2620" s="23"/>
      <c r="S2620" s="22"/>
      <c r="T2620" s="22" t="s">
        <v>63</v>
      </c>
      <c r="U2620" s="23"/>
      <c r="V2620" s="23"/>
      <c r="W2620" s="23"/>
      <c r="X2620" s="23"/>
      <c r="Y2620" s="28" t="s">
        <v>64</v>
      </c>
      <c r="Z2620" s="23"/>
      <c r="AA2620" s="23"/>
      <c r="AB2620" s="23"/>
      <c r="AC2620" s="28" t="s">
        <v>65</v>
      </c>
      <c r="AD2620" s="22"/>
      <c r="AE2620" s="22"/>
      <c r="AF2620" s="22"/>
      <c r="AG2620" s="22"/>
      <c r="AH2620" s="23"/>
      <c r="AI2620" s="28" t="s">
        <v>66</v>
      </c>
      <c r="AJ2620" s="23"/>
      <c r="AK2620" s="23"/>
      <c r="AL2620" s="22"/>
      <c r="AM2620" s="28" t="s">
        <v>67</v>
      </c>
      <c r="AN2620" s="22"/>
      <c r="AO2620" s="23"/>
      <c r="AP2620" s="23"/>
      <c r="AQ2620" s="23"/>
      <c r="AR2620" s="23"/>
      <c r="AS2620" s="28" t="s">
        <v>68</v>
      </c>
      <c r="AT2620" s="23"/>
      <c r="AU2620" s="23"/>
    </row>
    <row r="2621" spans="2:56" ht="18.600000000000001" customHeight="1" thickBot="1">
      <c r="B2621" s="11"/>
      <c r="D2621" s="212" t="s">
        <v>69</v>
      </c>
      <c r="E2621" s="213"/>
      <c r="F2621" s="214" t="s">
        <v>70</v>
      </c>
      <c r="G2621" s="215"/>
      <c r="H2621" s="207"/>
      <c r="I2621" s="212" t="s">
        <v>71</v>
      </c>
      <c r="J2621" s="213"/>
      <c r="K2621" s="214" t="s">
        <v>72</v>
      </c>
      <c r="L2621" s="215"/>
      <c r="M2621" s="23"/>
      <c r="N2621" s="208" t="s">
        <v>73</v>
      </c>
      <c r="O2621" s="209"/>
      <c r="P2621" s="210" t="s">
        <v>74</v>
      </c>
      <c r="Q2621" s="211"/>
      <c r="R2621" s="23"/>
      <c r="S2621" s="212" t="s">
        <v>75</v>
      </c>
      <c r="T2621" s="213"/>
      <c r="U2621" s="214" t="s">
        <v>76</v>
      </c>
      <c r="V2621" s="215"/>
      <c r="W2621" s="22"/>
      <c r="X2621" s="208" t="s">
        <v>77</v>
      </c>
      <c r="Y2621" s="209"/>
      <c r="Z2621" s="210" t="s">
        <v>78</v>
      </c>
      <c r="AA2621" s="211"/>
      <c r="AB2621" s="22"/>
      <c r="AC2621" s="212" t="s">
        <v>79</v>
      </c>
      <c r="AD2621" s="213"/>
      <c r="AE2621" s="214" t="s">
        <v>80</v>
      </c>
      <c r="AF2621" s="215"/>
      <c r="AG2621" s="22"/>
      <c r="AH2621" s="208" t="s">
        <v>81</v>
      </c>
      <c r="AI2621" s="209"/>
      <c r="AJ2621" s="210" t="s">
        <v>82</v>
      </c>
      <c r="AK2621" s="211"/>
      <c r="AL2621" s="22"/>
      <c r="AM2621" s="212" t="s">
        <v>83</v>
      </c>
      <c r="AN2621" s="213"/>
      <c r="AO2621" s="214" t="s">
        <v>84</v>
      </c>
      <c r="AP2621" s="215"/>
      <c r="AQ2621" s="23"/>
      <c r="AR2621" s="208" t="s">
        <v>85</v>
      </c>
      <c r="AS2621" s="209"/>
      <c r="AT2621" s="210" t="s">
        <v>86</v>
      </c>
      <c r="AU2621" s="211"/>
      <c r="AW2621" s="29" t="s">
        <v>4</v>
      </c>
      <c r="AY2621" s="136" t="s">
        <v>46</v>
      </c>
      <c r="AZ2621" s="13"/>
      <c r="BA2621" s="36"/>
      <c r="BB2621" s="36"/>
      <c r="BC2621" s="36"/>
      <c r="BD2621" s="36"/>
    </row>
    <row r="2622" spans="2:56" ht="18.600000000000001" customHeight="1" thickTop="1" thickBot="1">
      <c r="B2622" s="40">
        <v>7.4999999999999796</v>
      </c>
      <c r="D2622" s="1">
        <v>1</v>
      </c>
      <c r="E2622" s="7">
        <v>0</v>
      </c>
      <c r="F2622" s="2">
        <v>0</v>
      </c>
      <c r="G2622" s="8">
        <v>0</v>
      </c>
      <c r="I2622" s="1">
        <v>1</v>
      </c>
      <c r="J2622" s="9">
        <v>0</v>
      </c>
      <c r="K2622" s="2">
        <v>0</v>
      </c>
      <c r="L2622" s="9">
        <f t="shared" ref="L2622" si="15215">IF(0=(1-$J$9*$K$9*$B2622^2),10^14,$B2622*$K$9/(1-$J$9*$K$9*$B2622^2))</f>
        <v>-0.46421481397794712</v>
      </c>
      <c r="N2622" s="1">
        <f t="shared" ref="N2622" si="15216">D2622*I2622+F2622*I2625-E2622*J2622-G2622*J2625</f>
        <v>1</v>
      </c>
      <c r="O2622" s="9">
        <f t="shared" ref="O2622" si="15217">(D2622*J2622+E2622*I2622+F2622*J2625+G2622*I2625)</f>
        <v>0</v>
      </c>
      <c r="P2622" s="2">
        <f t="shared" ref="P2622" si="15218">D2622*K2622+F2622*K2625-E2622*L2622-G2622*L2625</f>
        <v>0</v>
      </c>
      <c r="Q2622" s="8">
        <f t="shared" ref="Q2622" si="15219">(D2622*L2622+E2622*K2622+F2622*L2625+G2622*K2625)</f>
        <v>-0.46421481397794712</v>
      </c>
      <c r="S2622" s="1">
        <v>1</v>
      </c>
      <c r="T2622" s="7">
        <v>0</v>
      </c>
      <c r="U2622" s="2">
        <v>0</v>
      </c>
      <c r="V2622" s="8">
        <v>0</v>
      </c>
      <c r="X2622" s="1">
        <f t="shared" ref="X2622" si="15220">N2622*S2622+P2622*S2625-O2622*T2622-Q2622*T2625</f>
        <v>5.2102774929654263</v>
      </c>
      <c r="Y2622" s="9">
        <f t="shared" ref="Y2622" si="15221">(N2622*T2622+O2622*S2622+P2622*T2625+Q2622*S2625)</f>
        <v>0</v>
      </c>
      <c r="Z2622" s="2">
        <f t="shared" ref="Z2622" si="15222">N2622*U2622+P2622*U2625-O2622*V2622-Q2622*V2625</f>
        <v>0</v>
      </c>
      <c r="AA2622" s="8">
        <f t="shared" ref="AA2622" si="15223">(N2622*V2622+O2622*U2622+P2622*V2625+Q2622*U2625)</f>
        <v>-0.46421481397794712</v>
      </c>
      <c r="AB2622" s="22"/>
      <c r="AC2622" s="1">
        <v>1</v>
      </c>
      <c r="AD2622" s="9">
        <v>0</v>
      </c>
      <c r="AE2622" s="2">
        <v>0</v>
      </c>
      <c r="AF2622" s="9">
        <f t="shared" ref="AF2622" si="15224">$B2622*$AE$9</f>
        <v>6.0801749999999837</v>
      </c>
      <c r="AH2622" s="1">
        <f t="shared" ref="AH2622" si="15225">X2622*AC2622+Z2622*AC2625-Y2622*AD2622-AA2622*AD2625</f>
        <v>5.2102774929654263</v>
      </c>
      <c r="AI2622" s="9">
        <f t="shared" ref="AI2622" si="15226">(X2622*AD2622+Y2622*AC2622+Z2622*AD2625+AA2622*AC2625)</f>
        <v>0</v>
      </c>
      <c r="AJ2622" s="2">
        <f t="shared" ref="AJ2622" si="15227">X2622*AE2622+Z2622*AE2625-Y2622*AF2622-AA2622*AF2625</f>
        <v>0</v>
      </c>
      <c r="AK2622" s="8">
        <f t="shared" ref="AK2622" si="15228">(X2622*AF2622+Y2622*AE2622+Z2622*AF2625+AA2622*AE2625)</f>
        <v>31.21518414181303</v>
      </c>
      <c r="AM2622" s="18">
        <v>1</v>
      </c>
      <c r="AN2622" s="25">
        <v>0</v>
      </c>
      <c r="AO2622" s="14">
        <v>0</v>
      </c>
      <c r="AP2622" s="24">
        <v>0</v>
      </c>
      <c r="AR2622" s="1">
        <f t="shared" ref="AR2622" si="15229">AH2622*AM2622+AJ2622*AM2625-AI2622*AN2622-AK2622*AN2625</f>
        <v>5.2102774929654263</v>
      </c>
      <c r="AS2622" s="9">
        <f t="shared" ref="AS2622" si="15230">(AH2622*AN2622+AI2622*AM2622+AJ2622*AN2625+AK2622*AM2625)</f>
        <v>31.21518414181303</v>
      </c>
      <c r="AT2622" s="2">
        <f t="shared" ref="AT2622" si="15231">AH2622*AO2622+AJ2622*AO2625-AI2622*AP2622-AK2622*AP2625</f>
        <v>0</v>
      </c>
      <c r="AU2622" s="8">
        <f t="shared" ref="AU2622" si="15232">(AH2622*AP2622+AI2622*AO2622+AJ2622*AP2625+AK2622*AO2625)</f>
        <v>31.21518414181303</v>
      </c>
      <c r="AW2622" s="30">
        <f t="shared" ref="AW2622" si="15233">20*LOG(((1+$AN$9)/$AN$9)/((AR2622+AR2625)^2+(AS2622+AS2625)^2)^0.5)</f>
        <v>-39.647260309726576</v>
      </c>
      <c r="AY2622" s="137">
        <f t="shared" ref="AY2622" si="15234">((AR2622^2+AS2622^2)^0.5)/((AR2625^2+AS2625^2)^0.5)</f>
        <v>0.16708239528385185</v>
      </c>
      <c r="AZ2622" s="13"/>
      <c r="BA2622" s="36"/>
      <c r="BB2622" s="36"/>
      <c r="BC2622" s="36"/>
      <c r="BD2622" s="36"/>
    </row>
    <row r="2623" spans="2:56" ht="18.600000000000001" customHeight="1" thickBot="1">
      <c r="D2623" s="3"/>
      <c r="G2623" s="4"/>
      <c r="I2623" s="3"/>
      <c r="L2623" s="4"/>
      <c r="N2623" s="3"/>
      <c r="Q2623" s="4"/>
      <c r="S2623" s="3"/>
      <c r="V2623" s="4"/>
      <c r="X2623" s="3"/>
      <c r="AA2623" s="4"/>
      <c r="AC2623" s="3"/>
      <c r="AF2623" s="4"/>
      <c r="AH2623" s="3"/>
      <c r="AK2623" s="4"/>
      <c r="AM2623" s="18"/>
      <c r="AN2623" s="14"/>
      <c r="AO2623" s="14"/>
      <c r="AP2623" s="19"/>
      <c r="AR2623" s="3"/>
      <c r="AU2623" s="4"/>
      <c r="AY2623" s="138"/>
      <c r="AZ2623" s="13"/>
      <c r="BA2623" s="36"/>
      <c r="BB2623" s="36"/>
      <c r="BC2623" s="36"/>
      <c r="BD2623" s="36"/>
    </row>
    <row r="2624" spans="2:56" ht="18.600000000000001" customHeight="1" thickBot="1">
      <c r="D2624" s="216" t="s">
        <v>87</v>
      </c>
      <c r="E2624" s="217"/>
      <c r="F2624" s="218" t="s">
        <v>88</v>
      </c>
      <c r="G2624" s="219"/>
      <c r="H2624" s="207"/>
      <c r="I2624" s="216" t="s">
        <v>89</v>
      </c>
      <c r="J2624" s="217"/>
      <c r="K2624" s="218" t="s">
        <v>90</v>
      </c>
      <c r="L2624" s="219"/>
      <c r="N2624" s="208" t="s">
        <v>7</v>
      </c>
      <c r="O2624" s="209"/>
      <c r="P2624" s="210" t="s">
        <v>8</v>
      </c>
      <c r="Q2624" s="211"/>
      <c r="S2624" s="216" t="s">
        <v>91</v>
      </c>
      <c r="T2624" s="217"/>
      <c r="U2624" s="218" t="s">
        <v>92</v>
      </c>
      <c r="V2624" s="219"/>
      <c r="W2624" s="22"/>
      <c r="X2624" s="208" t="s">
        <v>93</v>
      </c>
      <c r="Y2624" s="209"/>
      <c r="Z2624" s="210" t="s">
        <v>94</v>
      </c>
      <c r="AA2624" s="211"/>
      <c r="AB2624" s="22"/>
      <c r="AC2624" s="216" t="s">
        <v>3</v>
      </c>
      <c r="AD2624" s="217"/>
      <c r="AE2624" s="218" t="s">
        <v>2</v>
      </c>
      <c r="AF2624" s="219"/>
      <c r="AG2624" s="22"/>
      <c r="AH2624" s="208" t="s">
        <v>95</v>
      </c>
      <c r="AI2624" s="209"/>
      <c r="AJ2624" s="210" t="s">
        <v>96</v>
      </c>
      <c r="AK2624" s="211"/>
      <c r="AL2624" s="22"/>
      <c r="AM2624" s="216" t="s">
        <v>97</v>
      </c>
      <c r="AN2624" s="217"/>
      <c r="AO2624" s="218" t="s">
        <v>98</v>
      </c>
      <c r="AP2624" s="219"/>
      <c r="AR2624" s="208" t="s">
        <v>99</v>
      </c>
      <c r="AS2624" s="209"/>
      <c r="AT2624" s="210" t="s">
        <v>100</v>
      </c>
      <c r="AU2624" s="211"/>
      <c r="AW2624" s="48" t="s">
        <v>10</v>
      </c>
      <c r="AY2624" s="139" t="s">
        <v>47</v>
      </c>
      <c r="AZ2624" s="13"/>
      <c r="BA2624" s="36"/>
      <c r="BB2624" s="36"/>
      <c r="BC2624" s="36"/>
      <c r="BD2624" s="36"/>
    </row>
    <row r="2625" spans="2:56" ht="18.600000000000001" customHeight="1" thickTop="1" thickBot="1">
      <c r="D2625" s="1">
        <v>0</v>
      </c>
      <c r="E2625" s="8">
        <f t="shared" ref="E2625" si="15235">$E$9*$B2622</f>
        <v>4.2503249999999886</v>
      </c>
      <c r="F2625" s="2">
        <v>1</v>
      </c>
      <c r="G2625" s="8">
        <v>0</v>
      </c>
      <c r="I2625" s="1">
        <v>0</v>
      </c>
      <c r="J2625" s="9">
        <v>0</v>
      </c>
      <c r="K2625" s="2">
        <v>1</v>
      </c>
      <c r="L2625" s="8">
        <v>0</v>
      </c>
      <c r="N2625" s="1">
        <f t="shared" ref="N2625" si="15236">D2625*I2622+F2625*I2625-E2625*J2622-G2625*J2625</f>
        <v>0</v>
      </c>
      <c r="O2625" s="9">
        <f t="shared" ref="O2625" si="15237">(D2625*J2622+E2625*I2622+F2625*J2625+G2625*I2625)</f>
        <v>4.2503249999999886</v>
      </c>
      <c r="P2625" s="2">
        <f t="shared" ref="P2625" si="15238">D2625*K2622+F2625*K2625-E2625*L2622-G2625*L2625</f>
        <v>2.9730638292208127</v>
      </c>
      <c r="Q2625" s="8">
        <f t="shared" ref="Q2625" si="15239">(D2625*L2622+E2625*K2622+F2625*L2625+G2625*K2625)</f>
        <v>0</v>
      </c>
      <c r="S2625" s="1">
        <v>0</v>
      </c>
      <c r="T2625" s="8">
        <f t="shared" ref="T2625" si="15240">$T$9*$B2622</f>
        <v>9.0696749999999753</v>
      </c>
      <c r="U2625" s="2">
        <v>1</v>
      </c>
      <c r="V2625" s="8">
        <v>0</v>
      </c>
      <c r="X2625" s="1">
        <f t="shared" ref="X2625" si="15241">N2625*S2622+P2625*S2625-O2625*T2622-Q2625*T2625</f>
        <v>0</v>
      </c>
      <c r="Y2625" s="9">
        <f t="shared" ref="Y2625" si="15242">(N2625*T2622+O2625*S2622+P2625*T2625+Q2625*S2625)</f>
        <v>31.215047685288191</v>
      </c>
      <c r="Z2625" s="2">
        <f t="shared" ref="Z2625" si="15243">N2625*U2622+P2625*U2625-O2625*V2622-Q2625*V2625</f>
        <v>2.9730638292208127</v>
      </c>
      <c r="AA2625" s="8">
        <f t="shared" ref="AA2625" si="15244">(N2625*V2622+O2625*U2622+P2625*V2625+Q2625*U2625)</f>
        <v>0</v>
      </c>
      <c r="AB2625" s="22"/>
      <c r="AC2625" s="1">
        <v>0</v>
      </c>
      <c r="AD2625" s="9">
        <v>0</v>
      </c>
      <c r="AE2625" s="2">
        <v>1</v>
      </c>
      <c r="AF2625" s="8">
        <v>0</v>
      </c>
      <c r="AH2625" s="1">
        <f t="shared" ref="AH2625" si="15245">X2625*AC2622+Z2625*AC2625-Y2625*AD2622-AA2625*AD2625</f>
        <v>0</v>
      </c>
      <c r="AI2625" s="9">
        <f t="shared" ref="AI2625" si="15246">(X2625*AD2622+Y2625*AC2622+Z2625*AD2625+AA2625*AC2625)</f>
        <v>31.215047685288191</v>
      </c>
      <c r="AJ2625" s="2">
        <f t="shared" ref="AJ2625" si="15247">X2625*AE2622+Z2625*AE2625-Y2625*AF2622-AA2625*AF2625</f>
        <v>-186.81988873067579</v>
      </c>
      <c r="AK2625" s="8">
        <f t="shared" ref="AK2625" si="15248">(X2625*AF2622+Y2625*AE2622+Z2625*AF2625+AA2625*AE2625)</f>
        <v>0</v>
      </c>
      <c r="AM2625" s="20">
        <f t="shared" ref="AM2625" si="15249">1/$AN$9</f>
        <v>1</v>
      </c>
      <c r="AN2625" s="27">
        <v>0</v>
      </c>
      <c r="AO2625" s="21">
        <v>1</v>
      </c>
      <c r="AP2625" s="26">
        <v>0</v>
      </c>
      <c r="AR2625" s="1">
        <f t="shared" ref="AR2625" si="15250">AH2625*AM2622+AJ2625*AM2625-AI2625*AN2622-AK2625*AN2625</f>
        <v>-186.81988873067579</v>
      </c>
      <c r="AS2625" s="9">
        <f t="shared" ref="AS2625" si="15251">(AH2625*AN2622+AI2625*AM2622+AJ2625*AN2625+AK2625*AM2625)</f>
        <v>31.215047685288191</v>
      </c>
      <c r="AT2625" s="2">
        <f t="shared" ref="AT2625" si="15252">AH2625*AO2622+AJ2625*AO2625-AI2625*AP2622-AK2625*AP2625</f>
        <v>-186.81988873067579</v>
      </c>
      <c r="AU2625" s="8">
        <f t="shared" ref="AU2625" si="15253">(AH2625*AP2622+AI2625*AO2622+AJ2625*AP2625+AK2625*AO2625)</f>
        <v>0</v>
      </c>
      <c r="AW2625" s="49">
        <f t="shared" ref="AW2625" si="15254">(180/PI())*ATAN(-1*(AS2622/AR2622))</f>
        <v>-80.523843322321383</v>
      </c>
      <c r="AY2625" s="140">
        <f t="shared" ref="AY2625" si="15255">20*LOG(((1-(10^(AW2622/20)^2)*(1-((1-AY2622)/(1+AY2622))^2))^0.5))</f>
        <v>-2.3113062022778685E-4</v>
      </c>
      <c r="AZ2625" s="13"/>
      <c r="BA2625" s="36"/>
      <c r="BB2625" s="36"/>
      <c r="BC2625" s="36"/>
      <c r="BD2625" s="36"/>
    </row>
    <row r="2626" spans="2:56" ht="18.600000000000001" customHeight="1">
      <c r="AY2626" s="37"/>
    </row>
    <row r="2627" spans="2:56" ht="18.600000000000001" customHeight="1" thickBot="1">
      <c r="D2627" s="22" t="s">
        <v>60</v>
      </c>
      <c r="E2627" s="22"/>
      <c r="F2627" s="22"/>
      <c r="G2627" s="22"/>
      <c r="H2627" s="22"/>
      <c r="I2627" s="22" t="s">
        <v>61</v>
      </c>
      <c r="J2627" s="22"/>
      <c r="K2627" s="22"/>
      <c r="L2627" s="22"/>
      <c r="M2627" s="23"/>
      <c r="N2627" s="23"/>
      <c r="O2627" s="28" t="s">
        <v>62</v>
      </c>
      <c r="P2627" s="23"/>
      <c r="Q2627" s="23"/>
      <c r="R2627" s="23"/>
      <c r="S2627" s="22"/>
      <c r="T2627" s="22" t="s">
        <v>63</v>
      </c>
      <c r="U2627" s="23"/>
      <c r="V2627" s="23"/>
      <c r="W2627" s="23"/>
      <c r="X2627" s="23"/>
      <c r="Y2627" s="28" t="s">
        <v>64</v>
      </c>
      <c r="Z2627" s="23"/>
      <c r="AA2627" s="23"/>
      <c r="AB2627" s="23"/>
      <c r="AC2627" s="28" t="s">
        <v>65</v>
      </c>
      <c r="AD2627" s="22"/>
      <c r="AE2627" s="22"/>
      <c r="AF2627" s="22"/>
      <c r="AG2627" s="22"/>
      <c r="AH2627" s="23"/>
      <c r="AI2627" s="28" t="s">
        <v>66</v>
      </c>
      <c r="AJ2627" s="23"/>
      <c r="AK2627" s="23"/>
      <c r="AL2627" s="22"/>
      <c r="AM2627" s="28" t="s">
        <v>67</v>
      </c>
      <c r="AN2627" s="22"/>
      <c r="AO2627" s="23"/>
      <c r="AP2627" s="23"/>
      <c r="AQ2627" s="23"/>
      <c r="AR2627" s="23"/>
      <c r="AS2627" s="28" t="s">
        <v>68</v>
      </c>
      <c r="AT2627" s="23"/>
      <c r="AU2627" s="23"/>
    </row>
    <row r="2628" spans="2:56" ht="18.600000000000001" customHeight="1" thickBot="1">
      <c r="B2628" s="11"/>
      <c r="D2628" s="212" t="s">
        <v>69</v>
      </c>
      <c r="E2628" s="213"/>
      <c r="F2628" s="214" t="s">
        <v>70</v>
      </c>
      <c r="G2628" s="215"/>
      <c r="H2628" s="207"/>
      <c r="I2628" s="212" t="s">
        <v>71</v>
      </c>
      <c r="J2628" s="213"/>
      <c r="K2628" s="214" t="s">
        <v>72</v>
      </c>
      <c r="L2628" s="215"/>
      <c r="M2628" s="23"/>
      <c r="N2628" s="208" t="s">
        <v>73</v>
      </c>
      <c r="O2628" s="209"/>
      <c r="P2628" s="210" t="s">
        <v>74</v>
      </c>
      <c r="Q2628" s="211"/>
      <c r="R2628" s="23"/>
      <c r="S2628" s="212" t="s">
        <v>75</v>
      </c>
      <c r="T2628" s="213"/>
      <c r="U2628" s="214" t="s">
        <v>76</v>
      </c>
      <c r="V2628" s="215"/>
      <c r="W2628" s="22"/>
      <c r="X2628" s="208" t="s">
        <v>77</v>
      </c>
      <c r="Y2628" s="209"/>
      <c r="Z2628" s="210" t="s">
        <v>78</v>
      </c>
      <c r="AA2628" s="211"/>
      <c r="AB2628" s="22"/>
      <c r="AC2628" s="212" t="s">
        <v>79</v>
      </c>
      <c r="AD2628" s="213"/>
      <c r="AE2628" s="214" t="s">
        <v>80</v>
      </c>
      <c r="AF2628" s="215"/>
      <c r="AG2628" s="22"/>
      <c r="AH2628" s="208" t="s">
        <v>81</v>
      </c>
      <c r="AI2628" s="209"/>
      <c r="AJ2628" s="210" t="s">
        <v>82</v>
      </c>
      <c r="AK2628" s="211"/>
      <c r="AL2628" s="22"/>
      <c r="AM2628" s="212" t="s">
        <v>83</v>
      </c>
      <c r="AN2628" s="213"/>
      <c r="AO2628" s="214" t="s">
        <v>84</v>
      </c>
      <c r="AP2628" s="215"/>
      <c r="AQ2628" s="23"/>
      <c r="AR2628" s="208" t="s">
        <v>85</v>
      </c>
      <c r="AS2628" s="209"/>
      <c r="AT2628" s="210" t="s">
        <v>86</v>
      </c>
      <c r="AU2628" s="211"/>
      <c r="AW2628" s="29" t="s">
        <v>4</v>
      </c>
      <c r="AY2628" s="136" t="s">
        <v>46</v>
      </c>
      <c r="AZ2628" s="13"/>
      <c r="BA2628" s="36"/>
      <c r="BB2628" s="36"/>
      <c r="BC2628" s="36"/>
      <c r="BD2628" s="36"/>
    </row>
    <row r="2629" spans="2:56" ht="18.600000000000001" customHeight="1" thickTop="1" thickBot="1">
      <c r="B2629" s="40">
        <v>7.51999999999998</v>
      </c>
      <c r="D2629" s="1">
        <v>1</v>
      </c>
      <c r="E2629" s="7">
        <v>0</v>
      </c>
      <c r="F2629" s="2">
        <v>0</v>
      </c>
      <c r="G2629" s="8">
        <v>0</v>
      </c>
      <c r="I2629" s="1">
        <v>1</v>
      </c>
      <c r="J2629" s="9">
        <v>0</v>
      </c>
      <c r="K2629" s="2">
        <v>0</v>
      </c>
      <c r="L2629" s="9">
        <f t="shared" ref="L2629" si="15256">IF(0=(1-$J$9*$K$9*$B2629^2),10^14,$B2629*$K$9/(1-$J$9*$K$9*$B2629^2))</f>
        <v>-0.46282255892511071</v>
      </c>
      <c r="N2629" s="1">
        <f t="shared" ref="N2629" si="15257">D2629*I2629+F2629*I2632-E2629*J2629-G2629*J2632</f>
        <v>1</v>
      </c>
      <c r="O2629" s="9">
        <f t="shared" ref="O2629" si="15258">(D2629*J2629+E2629*I2629+F2629*J2632+G2629*I2632)</f>
        <v>0</v>
      </c>
      <c r="P2629" s="2">
        <f t="shared" ref="P2629" si="15259">D2629*K2629+F2629*K2632-E2629*L2629-G2629*L2632</f>
        <v>0</v>
      </c>
      <c r="Q2629" s="8">
        <f t="shared" ref="Q2629" si="15260">(D2629*L2629+E2629*K2629+F2629*L2632+G2629*K2632)</f>
        <v>-0.46282255892511071</v>
      </c>
      <c r="S2629" s="1">
        <v>1</v>
      </c>
      <c r="T2629" s="7">
        <v>0</v>
      </c>
      <c r="U2629" s="2">
        <v>0</v>
      </c>
      <c r="V2629" s="8">
        <v>0</v>
      </c>
      <c r="X2629" s="1">
        <f t="shared" ref="X2629" si="15261">N2629*S2629+P2629*S2632-O2629*T2629-Q2629*T2632</f>
        <v>5.208843925964743</v>
      </c>
      <c r="Y2629" s="9">
        <f t="shared" ref="Y2629" si="15262">(N2629*T2629+O2629*S2629+P2629*T2632+Q2629*S2632)</f>
        <v>0</v>
      </c>
      <c r="Z2629" s="2">
        <f t="shared" ref="Z2629" si="15263">N2629*U2629+P2629*U2632-O2629*V2629-Q2629*V2632</f>
        <v>0</v>
      </c>
      <c r="AA2629" s="8">
        <f t="shared" ref="AA2629" si="15264">(N2629*V2629+O2629*U2629+P2629*V2632+Q2629*U2632)</f>
        <v>-0.46282255892511071</v>
      </c>
      <c r="AB2629" s="22"/>
      <c r="AC2629" s="1">
        <v>1</v>
      </c>
      <c r="AD2629" s="9">
        <v>0</v>
      </c>
      <c r="AE2629" s="2">
        <v>0</v>
      </c>
      <c r="AF2629" s="9">
        <f t="shared" ref="AF2629" si="15265">$B2629*$AE$9</f>
        <v>6.0963887999999837</v>
      </c>
      <c r="AH2629" s="1">
        <f t="shared" ref="AH2629" si="15266">X2629*AC2629+Z2629*AC2632-Y2629*AD2629-AA2629*AD2632</f>
        <v>5.208843925964743</v>
      </c>
      <c r="AI2629" s="9">
        <f t="shared" ref="AI2629" si="15267">(X2629*AD2629+Y2629*AC2629+Z2629*AD2632+AA2629*AC2632)</f>
        <v>0</v>
      </c>
      <c r="AJ2629" s="2">
        <f t="shared" ref="AJ2629" si="15268">X2629*AE2629+Z2629*AE2632-Y2629*AF2629-AA2629*AF2632</f>
        <v>0</v>
      </c>
      <c r="AK2629" s="8">
        <f t="shared" ref="AK2629" si="15269">(X2629*AF2629+Y2629*AE2629+Z2629*AF2632+AA2629*AE2632)</f>
        <v>31.292315212274293</v>
      </c>
      <c r="AM2629" s="18">
        <v>1</v>
      </c>
      <c r="AN2629" s="25">
        <v>0</v>
      </c>
      <c r="AO2629" s="14">
        <v>0</v>
      </c>
      <c r="AP2629" s="24">
        <v>0</v>
      </c>
      <c r="AR2629" s="1">
        <f t="shared" ref="AR2629" si="15270">AH2629*AM2629+AJ2629*AM2632-AI2629*AN2629-AK2629*AN2632</f>
        <v>5.208843925964743</v>
      </c>
      <c r="AS2629" s="9">
        <f t="shared" ref="AS2629" si="15271">(AH2629*AN2629+AI2629*AM2629+AJ2629*AN2632+AK2629*AM2632)</f>
        <v>31.292315212274293</v>
      </c>
      <c r="AT2629" s="2">
        <f t="shared" ref="AT2629" si="15272">AH2629*AO2629+AJ2629*AO2632-AI2629*AP2629-AK2629*AP2632</f>
        <v>0</v>
      </c>
      <c r="AU2629" s="8">
        <f t="shared" ref="AU2629" si="15273">(AH2629*AP2629+AI2629*AO2629+AJ2629*AP2632+AK2629*AO2632)</f>
        <v>31.292315212274293</v>
      </c>
      <c r="AW2629" s="30">
        <f t="shared" ref="AW2629" si="15274">20*LOG(((1+$AN$9)/$AN$9)/((AR2629+AR2632)^2+(AS2629+AS2632)^2)^0.5)</f>
        <v>-39.691270818862783</v>
      </c>
      <c r="AY2629" s="137">
        <f t="shared" ref="AY2629" si="15275">((AR2629^2+AS2629^2)^0.5)/((AR2632^2+AS2632^2)^0.5)</f>
        <v>0.16662390758346579</v>
      </c>
      <c r="AZ2629" s="13"/>
      <c r="BA2629" s="36"/>
      <c r="BB2629" s="36"/>
      <c r="BC2629" s="36"/>
      <c r="BD2629" s="36"/>
    </row>
    <row r="2630" spans="2:56" ht="18.600000000000001" customHeight="1" thickBot="1">
      <c r="D2630" s="3"/>
      <c r="G2630" s="4"/>
      <c r="I2630" s="3"/>
      <c r="L2630" s="4"/>
      <c r="N2630" s="3"/>
      <c r="Q2630" s="4"/>
      <c r="S2630" s="3"/>
      <c r="V2630" s="4"/>
      <c r="X2630" s="3"/>
      <c r="AA2630" s="4"/>
      <c r="AC2630" s="3"/>
      <c r="AF2630" s="4"/>
      <c r="AH2630" s="3"/>
      <c r="AK2630" s="4"/>
      <c r="AM2630" s="18"/>
      <c r="AN2630" s="14"/>
      <c r="AO2630" s="14"/>
      <c r="AP2630" s="19"/>
      <c r="AR2630" s="3"/>
      <c r="AU2630" s="4"/>
      <c r="AY2630" s="138"/>
      <c r="AZ2630" s="13"/>
      <c r="BA2630" s="36"/>
      <c r="BB2630" s="36"/>
      <c r="BC2630" s="36"/>
      <c r="BD2630" s="36"/>
    </row>
    <row r="2631" spans="2:56" ht="18.600000000000001" customHeight="1" thickBot="1">
      <c r="D2631" s="216" t="s">
        <v>87</v>
      </c>
      <c r="E2631" s="217"/>
      <c r="F2631" s="218" t="s">
        <v>88</v>
      </c>
      <c r="G2631" s="219"/>
      <c r="H2631" s="207"/>
      <c r="I2631" s="216" t="s">
        <v>89</v>
      </c>
      <c r="J2631" s="217"/>
      <c r="K2631" s="218" t="s">
        <v>90</v>
      </c>
      <c r="L2631" s="219"/>
      <c r="N2631" s="208" t="s">
        <v>7</v>
      </c>
      <c r="O2631" s="209"/>
      <c r="P2631" s="210" t="s">
        <v>8</v>
      </c>
      <c r="Q2631" s="211"/>
      <c r="S2631" s="216" t="s">
        <v>91</v>
      </c>
      <c r="T2631" s="217"/>
      <c r="U2631" s="218" t="s">
        <v>92</v>
      </c>
      <c r="V2631" s="219"/>
      <c r="W2631" s="22"/>
      <c r="X2631" s="208" t="s">
        <v>93</v>
      </c>
      <c r="Y2631" s="209"/>
      <c r="Z2631" s="210" t="s">
        <v>94</v>
      </c>
      <c r="AA2631" s="211"/>
      <c r="AB2631" s="22"/>
      <c r="AC2631" s="216" t="s">
        <v>3</v>
      </c>
      <c r="AD2631" s="217"/>
      <c r="AE2631" s="218" t="s">
        <v>2</v>
      </c>
      <c r="AF2631" s="219"/>
      <c r="AG2631" s="22"/>
      <c r="AH2631" s="208" t="s">
        <v>95</v>
      </c>
      <c r="AI2631" s="209"/>
      <c r="AJ2631" s="210" t="s">
        <v>96</v>
      </c>
      <c r="AK2631" s="211"/>
      <c r="AL2631" s="22"/>
      <c r="AM2631" s="216" t="s">
        <v>97</v>
      </c>
      <c r="AN2631" s="217"/>
      <c r="AO2631" s="218" t="s">
        <v>98</v>
      </c>
      <c r="AP2631" s="219"/>
      <c r="AR2631" s="208" t="s">
        <v>99</v>
      </c>
      <c r="AS2631" s="209"/>
      <c r="AT2631" s="210" t="s">
        <v>100</v>
      </c>
      <c r="AU2631" s="211"/>
      <c r="AW2631" s="48" t="s">
        <v>10</v>
      </c>
      <c r="AY2631" s="139" t="s">
        <v>47</v>
      </c>
      <c r="AZ2631" s="13"/>
      <c r="BA2631" s="36"/>
      <c r="BB2631" s="36"/>
      <c r="BC2631" s="36"/>
      <c r="BD2631" s="36"/>
    </row>
    <row r="2632" spans="2:56" ht="18.600000000000001" customHeight="1" thickTop="1" thickBot="1">
      <c r="D2632" s="1">
        <v>0</v>
      </c>
      <c r="E2632" s="8">
        <f t="shared" ref="E2632" si="15276">$E$9*$B2629</f>
        <v>4.2616591999999889</v>
      </c>
      <c r="F2632" s="2">
        <v>1</v>
      </c>
      <c r="G2632" s="8">
        <v>0</v>
      </c>
      <c r="I2632" s="1">
        <v>0</v>
      </c>
      <c r="J2632" s="9">
        <v>0</v>
      </c>
      <c r="K2632" s="2">
        <v>1</v>
      </c>
      <c r="L2632" s="8">
        <v>0</v>
      </c>
      <c r="N2632" s="1">
        <f t="shared" ref="N2632" si="15277">D2632*I2629+F2632*I2632-E2632*J2629-G2632*J2632</f>
        <v>0</v>
      </c>
      <c r="O2632" s="9">
        <f t="shared" ref="O2632" si="15278">(D2632*J2629+E2632*I2629+F2632*J2632+G2632*I2632)</f>
        <v>4.2616591999999889</v>
      </c>
      <c r="P2632" s="2">
        <f t="shared" ref="P2632" si="15279">D2632*K2629+F2632*K2632-E2632*L2629-G2632*L2632</f>
        <v>2.9723920162107351</v>
      </c>
      <c r="Q2632" s="8">
        <f t="shared" ref="Q2632" si="15280">(D2632*L2629+E2632*K2629+F2632*L2632+G2632*K2632)</f>
        <v>0</v>
      </c>
      <c r="S2632" s="1">
        <v>0</v>
      </c>
      <c r="T2632" s="8">
        <f t="shared" ref="T2632" si="15281">$T$9*$B2629</f>
        <v>9.093860799999975</v>
      </c>
      <c r="U2632" s="2">
        <v>1</v>
      </c>
      <c r="V2632" s="8">
        <v>0</v>
      </c>
      <c r="X2632" s="1">
        <f t="shared" ref="X2632" si="15282">N2632*S2629+P2632*S2632-O2632*T2629-Q2632*T2632</f>
        <v>0</v>
      </c>
      <c r="Y2632" s="9">
        <f t="shared" ref="Y2632" si="15283">(N2632*T2629+O2632*S2629+P2632*T2632+Q2632*S2632)</f>
        <v>31.292178438451685</v>
      </c>
      <c r="Z2632" s="2">
        <f t="shared" ref="Z2632" si="15284">N2632*U2629+P2632*U2632-O2632*V2629-Q2632*V2632</f>
        <v>2.9723920162107351</v>
      </c>
      <c r="AA2632" s="8">
        <f t="shared" ref="AA2632" si="15285">(N2632*V2629+O2632*U2629+P2632*V2632+Q2632*U2632)</f>
        <v>0</v>
      </c>
      <c r="AB2632" s="22"/>
      <c r="AC2632" s="1">
        <v>0</v>
      </c>
      <c r="AD2632" s="9">
        <v>0</v>
      </c>
      <c r="AE2632" s="2">
        <v>1</v>
      </c>
      <c r="AF2632" s="8">
        <v>0</v>
      </c>
      <c r="AH2632" s="1">
        <f t="shared" ref="AH2632" si="15286">X2632*AC2629+Z2632*AC2632-Y2632*AD2629-AA2632*AD2632</f>
        <v>0</v>
      </c>
      <c r="AI2632" s="9">
        <f t="shared" ref="AI2632" si="15287">(X2632*AD2629+Y2632*AC2629+Z2632*AD2632+AA2632*AC2632)</f>
        <v>31.292178438451685</v>
      </c>
      <c r="AJ2632" s="2">
        <f t="shared" ref="AJ2632" si="15288">X2632*AE2629+Z2632*AE2632-Y2632*AF2629-AA2632*AF2632</f>
        <v>-187.7968941435671</v>
      </c>
      <c r="AK2632" s="8">
        <f t="shared" ref="AK2632" si="15289">(X2632*AF2629+Y2632*AE2629+Z2632*AF2632+AA2632*AE2632)</f>
        <v>0</v>
      </c>
      <c r="AM2632" s="20">
        <f t="shared" ref="AM2632" si="15290">1/$AN$9</f>
        <v>1</v>
      </c>
      <c r="AN2632" s="27">
        <v>0</v>
      </c>
      <c r="AO2632" s="21">
        <v>1</v>
      </c>
      <c r="AP2632" s="26">
        <v>0</v>
      </c>
      <c r="AR2632" s="1">
        <f t="shared" ref="AR2632" si="15291">AH2632*AM2629+AJ2632*AM2632-AI2632*AN2629-AK2632*AN2632</f>
        <v>-187.7968941435671</v>
      </c>
      <c r="AS2632" s="9">
        <f t="shared" ref="AS2632" si="15292">(AH2632*AN2629+AI2632*AM2629+AJ2632*AN2632+AK2632*AM2632)</f>
        <v>31.292178438451685</v>
      </c>
      <c r="AT2632" s="2">
        <f t="shared" ref="AT2632" si="15293">AH2632*AO2629+AJ2632*AO2632-AI2632*AP2629-AK2632*AP2632</f>
        <v>-187.7968941435671</v>
      </c>
      <c r="AU2632" s="8">
        <f t="shared" ref="AU2632" si="15294">(AH2632*AP2629+AI2632*AO2629+AJ2632*AP2632+AK2632*AO2632)</f>
        <v>0</v>
      </c>
      <c r="AW2632" s="49">
        <f t="shared" ref="AW2632" si="15295">(180/PI())*ATAN(-1*(AS2629/AR2629))</f>
        <v>-80.54933265487935</v>
      </c>
      <c r="AY2632" s="140">
        <f t="shared" ref="AY2632" si="15296">20*LOG(((1-(10^(AW2629/20)^2)*(1-((1-AY2629)/(1+AY2629))^2))^0.5))</f>
        <v>-2.2835167893220512E-4</v>
      </c>
      <c r="AZ2632" s="13"/>
      <c r="BA2632" s="36"/>
      <c r="BB2632" s="36"/>
      <c r="BC2632" s="36"/>
      <c r="BD2632" s="36"/>
    </row>
    <row r="2633" spans="2:56" ht="18.600000000000001" customHeight="1">
      <c r="AY2633" s="37"/>
    </row>
    <row r="2634" spans="2:56" ht="18.600000000000001" customHeight="1" thickBot="1">
      <c r="D2634" s="22" t="s">
        <v>60</v>
      </c>
      <c r="E2634" s="22"/>
      <c r="F2634" s="22"/>
      <c r="G2634" s="22"/>
      <c r="H2634" s="22"/>
      <c r="I2634" s="22" t="s">
        <v>61</v>
      </c>
      <c r="J2634" s="22"/>
      <c r="K2634" s="22"/>
      <c r="L2634" s="22"/>
      <c r="M2634" s="23"/>
      <c r="N2634" s="23"/>
      <c r="O2634" s="28" t="s">
        <v>62</v>
      </c>
      <c r="P2634" s="23"/>
      <c r="Q2634" s="23"/>
      <c r="R2634" s="23"/>
      <c r="S2634" s="22"/>
      <c r="T2634" s="22" t="s">
        <v>63</v>
      </c>
      <c r="U2634" s="23"/>
      <c r="V2634" s="23"/>
      <c r="W2634" s="23"/>
      <c r="X2634" s="23"/>
      <c r="Y2634" s="28" t="s">
        <v>64</v>
      </c>
      <c r="Z2634" s="23"/>
      <c r="AA2634" s="23"/>
      <c r="AB2634" s="23"/>
      <c r="AC2634" s="28" t="s">
        <v>65</v>
      </c>
      <c r="AD2634" s="22"/>
      <c r="AE2634" s="22"/>
      <c r="AF2634" s="22"/>
      <c r="AG2634" s="22"/>
      <c r="AH2634" s="23"/>
      <c r="AI2634" s="28" t="s">
        <v>66</v>
      </c>
      <c r="AJ2634" s="23"/>
      <c r="AK2634" s="23"/>
      <c r="AL2634" s="22"/>
      <c r="AM2634" s="28" t="s">
        <v>67</v>
      </c>
      <c r="AN2634" s="22"/>
      <c r="AO2634" s="23"/>
      <c r="AP2634" s="23"/>
      <c r="AQ2634" s="23"/>
      <c r="AR2634" s="23"/>
      <c r="AS2634" s="28" t="s">
        <v>68</v>
      </c>
      <c r="AT2634" s="23"/>
      <c r="AU2634" s="23"/>
    </row>
    <row r="2635" spans="2:56" ht="18.600000000000001" customHeight="1" thickBot="1">
      <c r="B2635" s="11"/>
      <c r="D2635" s="212" t="s">
        <v>69</v>
      </c>
      <c r="E2635" s="213"/>
      <c r="F2635" s="214" t="s">
        <v>70</v>
      </c>
      <c r="G2635" s="215"/>
      <c r="H2635" s="207"/>
      <c r="I2635" s="212" t="s">
        <v>71</v>
      </c>
      <c r="J2635" s="213"/>
      <c r="K2635" s="214" t="s">
        <v>72</v>
      </c>
      <c r="L2635" s="215"/>
      <c r="M2635" s="23"/>
      <c r="N2635" s="208" t="s">
        <v>73</v>
      </c>
      <c r="O2635" s="209"/>
      <c r="P2635" s="210" t="s">
        <v>74</v>
      </c>
      <c r="Q2635" s="211"/>
      <c r="R2635" s="23"/>
      <c r="S2635" s="212" t="s">
        <v>75</v>
      </c>
      <c r="T2635" s="213"/>
      <c r="U2635" s="214" t="s">
        <v>76</v>
      </c>
      <c r="V2635" s="215"/>
      <c r="W2635" s="22"/>
      <c r="X2635" s="208" t="s">
        <v>77</v>
      </c>
      <c r="Y2635" s="209"/>
      <c r="Z2635" s="210" t="s">
        <v>78</v>
      </c>
      <c r="AA2635" s="211"/>
      <c r="AB2635" s="22"/>
      <c r="AC2635" s="212" t="s">
        <v>79</v>
      </c>
      <c r="AD2635" s="213"/>
      <c r="AE2635" s="214" t="s">
        <v>80</v>
      </c>
      <c r="AF2635" s="215"/>
      <c r="AG2635" s="22"/>
      <c r="AH2635" s="208" t="s">
        <v>81</v>
      </c>
      <c r="AI2635" s="209"/>
      <c r="AJ2635" s="210" t="s">
        <v>82</v>
      </c>
      <c r="AK2635" s="211"/>
      <c r="AL2635" s="22"/>
      <c r="AM2635" s="212" t="s">
        <v>83</v>
      </c>
      <c r="AN2635" s="213"/>
      <c r="AO2635" s="214" t="s">
        <v>84</v>
      </c>
      <c r="AP2635" s="215"/>
      <c r="AQ2635" s="23"/>
      <c r="AR2635" s="208" t="s">
        <v>85</v>
      </c>
      <c r="AS2635" s="209"/>
      <c r="AT2635" s="210" t="s">
        <v>86</v>
      </c>
      <c r="AU2635" s="211"/>
      <c r="AW2635" s="29" t="s">
        <v>4</v>
      </c>
      <c r="AY2635" s="136" t="s">
        <v>46</v>
      </c>
      <c r="AZ2635" s="13"/>
      <c r="BA2635" s="36"/>
      <c r="BB2635" s="36"/>
      <c r="BC2635" s="36"/>
      <c r="BD2635" s="36"/>
    </row>
    <row r="2636" spans="2:56" ht="18.600000000000001" customHeight="1" thickTop="1" thickBot="1">
      <c r="B2636" s="40">
        <v>7.5399999999999796</v>
      </c>
      <c r="D2636" s="1">
        <v>1</v>
      </c>
      <c r="E2636" s="7">
        <v>0</v>
      </c>
      <c r="F2636" s="2">
        <v>0</v>
      </c>
      <c r="G2636" s="8">
        <v>0</v>
      </c>
      <c r="I2636" s="1">
        <v>1</v>
      </c>
      <c r="J2636" s="9">
        <v>0</v>
      </c>
      <c r="K2636" s="2">
        <v>0</v>
      </c>
      <c r="L2636" s="9">
        <f t="shared" ref="L2636" si="15297">IF(0=(1-$J$9*$K$9*$B2636^2),10^14,$B2636*$K$9/(1-$J$9*$K$9*$B2636^2))</f>
        <v>-0.46143904505024352</v>
      </c>
      <c r="N2636" s="1">
        <f t="shared" ref="N2636" si="15298">D2636*I2636+F2636*I2639-E2636*J2636-G2636*J2639</f>
        <v>1</v>
      </c>
      <c r="O2636" s="9">
        <f t="shared" ref="O2636" si="15299">(D2636*J2636+E2636*I2636+F2636*J2639+G2636*I2639)</f>
        <v>0</v>
      </c>
      <c r="P2636" s="2">
        <f t="shared" ref="P2636" si="15300">D2636*K2636+F2636*K2639-E2636*L2636-G2636*L2639</f>
        <v>0</v>
      </c>
      <c r="Q2636" s="8">
        <f t="shared" ref="Q2636" si="15301">(D2636*L2636+E2636*K2636+F2636*L2639+G2636*K2639)</f>
        <v>-0.46143904505024352</v>
      </c>
      <c r="S2636" s="1">
        <v>1</v>
      </c>
      <c r="T2636" s="7">
        <v>0</v>
      </c>
      <c r="U2636" s="2">
        <v>0</v>
      </c>
      <c r="V2636" s="8">
        <v>0</v>
      </c>
      <c r="X2636" s="1">
        <f t="shared" ref="X2636" si="15302">N2636*S2636+P2636*S2639-O2636*T2636-Q2636*T2639</f>
        <v>5.2074227158276081</v>
      </c>
      <c r="Y2636" s="9">
        <f t="shared" ref="Y2636" si="15303">(N2636*T2636+O2636*S2636+P2636*T2639+Q2636*S2639)</f>
        <v>0</v>
      </c>
      <c r="Z2636" s="2">
        <f t="shared" ref="Z2636" si="15304">N2636*U2636+P2636*U2639-O2636*V2636-Q2636*V2639</f>
        <v>0</v>
      </c>
      <c r="AA2636" s="8">
        <f t="shared" ref="AA2636" si="15305">(N2636*V2636+O2636*U2636+P2636*V2639+Q2636*U2639)</f>
        <v>-0.46143904505024352</v>
      </c>
      <c r="AB2636" s="22"/>
      <c r="AC2636" s="1">
        <v>1</v>
      </c>
      <c r="AD2636" s="9">
        <v>0</v>
      </c>
      <c r="AE2636" s="2">
        <v>0</v>
      </c>
      <c r="AF2636" s="9">
        <f t="shared" ref="AF2636" si="15306">$B2636*$AE$9</f>
        <v>6.1126025999999838</v>
      </c>
      <c r="AH2636" s="1">
        <f t="shared" ref="AH2636" si="15307">X2636*AC2636+Z2636*AC2639-Y2636*AD2636-AA2636*AD2639</f>
        <v>5.2074227158276081</v>
      </c>
      <c r="AI2636" s="9">
        <f t="shared" ref="AI2636" si="15308">(X2636*AD2636+Y2636*AC2636+Z2636*AD2639+AA2636*AC2639)</f>
        <v>0</v>
      </c>
      <c r="AJ2636" s="2">
        <f t="shared" ref="AJ2636" si="15309">X2636*AE2636+Z2636*AE2639-Y2636*AF2636-AA2636*AF2639</f>
        <v>0</v>
      </c>
      <c r="AK2636" s="8">
        <f t="shared" ref="AK2636" si="15310">(X2636*AF2636+Y2636*AE2636+Z2636*AF2639+AA2636*AE2639)</f>
        <v>31.369466587016568</v>
      </c>
      <c r="AM2636" s="18">
        <v>1</v>
      </c>
      <c r="AN2636" s="25">
        <v>0</v>
      </c>
      <c r="AO2636" s="14">
        <v>0</v>
      </c>
      <c r="AP2636" s="24">
        <v>0</v>
      </c>
      <c r="AR2636" s="1">
        <f t="shared" ref="AR2636" si="15311">AH2636*AM2636+AJ2636*AM2639-AI2636*AN2636-AK2636*AN2639</f>
        <v>5.2074227158276081</v>
      </c>
      <c r="AS2636" s="9">
        <f t="shared" ref="AS2636" si="15312">(AH2636*AN2636+AI2636*AM2636+AJ2636*AN2639+AK2636*AM2639)</f>
        <v>31.369466587016568</v>
      </c>
      <c r="AT2636" s="2">
        <f t="shared" ref="AT2636" si="15313">AH2636*AO2636+AJ2636*AO2639-AI2636*AP2636-AK2636*AP2639</f>
        <v>0</v>
      </c>
      <c r="AU2636" s="8">
        <f t="shared" ref="AU2636" si="15314">(AH2636*AP2636+AI2636*AO2636+AJ2636*AP2639+AK2636*AO2639)</f>
        <v>31.369466587016568</v>
      </c>
      <c r="AW2636" s="30">
        <f t="shared" ref="AW2636" si="15315">20*LOG(((1+$AN$9)/$AN$9)/((AR2636+AR2639)^2+(AS2636+AS2639)^2)^0.5)</f>
        <v>-39.735177311240754</v>
      </c>
      <c r="AY2636" s="137">
        <f t="shared" ref="AY2636" si="15316">((AR2636^2+AS2636^2)^0.5)/((AR2639^2+AS2639^2)^0.5)</f>
        <v>0.16616796711063075</v>
      </c>
      <c r="AZ2636" s="13"/>
      <c r="BA2636" s="36"/>
      <c r="BB2636" s="36"/>
      <c r="BC2636" s="36"/>
      <c r="BD2636" s="36"/>
    </row>
    <row r="2637" spans="2:56" ht="18.600000000000001" customHeight="1" thickBot="1">
      <c r="D2637" s="3"/>
      <c r="G2637" s="4"/>
      <c r="I2637" s="3"/>
      <c r="L2637" s="4"/>
      <c r="N2637" s="3"/>
      <c r="Q2637" s="4"/>
      <c r="S2637" s="3"/>
      <c r="V2637" s="4"/>
      <c r="X2637" s="3"/>
      <c r="AA2637" s="4"/>
      <c r="AC2637" s="3"/>
      <c r="AF2637" s="4"/>
      <c r="AH2637" s="3"/>
      <c r="AK2637" s="4"/>
      <c r="AM2637" s="18"/>
      <c r="AN2637" s="14"/>
      <c r="AO2637" s="14"/>
      <c r="AP2637" s="19"/>
      <c r="AR2637" s="3"/>
      <c r="AU2637" s="4"/>
      <c r="AY2637" s="138"/>
      <c r="AZ2637" s="13"/>
      <c r="BA2637" s="36"/>
      <c r="BB2637" s="36"/>
      <c r="BC2637" s="36"/>
      <c r="BD2637" s="36"/>
    </row>
    <row r="2638" spans="2:56" ht="18.600000000000001" customHeight="1" thickBot="1">
      <c r="D2638" s="216" t="s">
        <v>87</v>
      </c>
      <c r="E2638" s="217"/>
      <c r="F2638" s="218" t="s">
        <v>88</v>
      </c>
      <c r="G2638" s="219"/>
      <c r="H2638" s="207"/>
      <c r="I2638" s="216" t="s">
        <v>89</v>
      </c>
      <c r="J2638" s="217"/>
      <c r="K2638" s="218" t="s">
        <v>90</v>
      </c>
      <c r="L2638" s="219"/>
      <c r="N2638" s="208" t="s">
        <v>7</v>
      </c>
      <c r="O2638" s="209"/>
      <c r="P2638" s="210" t="s">
        <v>8</v>
      </c>
      <c r="Q2638" s="211"/>
      <c r="S2638" s="216" t="s">
        <v>91</v>
      </c>
      <c r="T2638" s="217"/>
      <c r="U2638" s="218" t="s">
        <v>92</v>
      </c>
      <c r="V2638" s="219"/>
      <c r="W2638" s="22"/>
      <c r="X2638" s="208" t="s">
        <v>93</v>
      </c>
      <c r="Y2638" s="209"/>
      <c r="Z2638" s="210" t="s">
        <v>94</v>
      </c>
      <c r="AA2638" s="211"/>
      <c r="AB2638" s="22"/>
      <c r="AC2638" s="216" t="s">
        <v>3</v>
      </c>
      <c r="AD2638" s="217"/>
      <c r="AE2638" s="218" t="s">
        <v>2</v>
      </c>
      <c r="AF2638" s="219"/>
      <c r="AG2638" s="22"/>
      <c r="AH2638" s="208" t="s">
        <v>95</v>
      </c>
      <c r="AI2638" s="209"/>
      <c r="AJ2638" s="210" t="s">
        <v>96</v>
      </c>
      <c r="AK2638" s="211"/>
      <c r="AL2638" s="22"/>
      <c r="AM2638" s="216" t="s">
        <v>97</v>
      </c>
      <c r="AN2638" s="217"/>
      <c r="AO2638" s="218" t="s">
        <v>98</v>
      </c>
      <c r="AP2638" s="219"/>
      <c r="AR2638" s="208" t="s">
        <v>99</v>
      </c>
      <c r="AS2638" s="209"/>
      <c r="AT2638" s="210" t="s">
        <v>100</v>
      </c>
      <c r="AU2638" s="211"/>
      <c r="AW2638" s="48" t="s">
        <v>10</v>
      </c>
      <c r="AY2638" s="139" t="s">
        <v>47</v>
      </c>
      <c r="AZ2638" s="13"/>
      <c r="BA2638" s="36"/>
      <c r="BB2638" s="36"/>
      <c r="BC2638" s="36"/>
      <c r="BD2638" s="36"/>
    </row>
    <row r="2639" spans="2:56" ht="18.600000000000001" customHeight="1" thickTop="1" thickBot="1">
      <c r="D2639" s="1">
        <v>0</v>
      </c>
      <c r="E2639" s="8">
        <f t="shared" ref="E2639" si="15317">$E$9*$B2636</f>
        <v>4.2729933999999892</v>
      </c>
      <c r="F2639" s="2">
        <v>1</v>
      </c>
      <c r="G2639" s="8">
        <v>0</v>
      </c>
      <c r="I2639" s="1">
        <v>0</v>
      </c>
      <c r="J2639" s="9">
        <v>0</v>
      </c>
      <c r="K2639" s="2">
        <v>1</v>
      </c>
      <c r="L2639" s="8">
        <v>0</v>
      </c>
      <c r="N2639" s="1">
        <f t="shared" ref="N2639" si="15318">D2639*I2636+F2639*I2639-E2639*J2636-G2639*J2639</f>
        <v>0</v>
      </c>
      <c r="O2639" s="9">
        <f t="shared" ref="O2639" si="15319">(D2639*J2636+E2639*I2636+F2639*J2639+G2639*I2639)</f>
        <v>4.2729933999999892</v>
      </c>
      <c r="P2639" s="2">
        <f t="shared" ref="P2639" si="15320">D2639*K2636+F2639*K2639-E2639*L2636-G2639*L2639</f>
        <v>2.9717259940019884</v>
      </c>
      <c r="Q2639" s="8">
        <f t="shared" ref="Q2639" si="15321">(D2639*L2636+E2639*K2636+F2639*L2639+G2639*K2639)</f>
        <v>0</v>
      </c>
      <c r="S2639" s="1">
        <v>0</v>
      </c>
      <c r="T2639" s="8">
        <f t="shared" ref="T2639" si="15322">$T$9*$B2636</f>
        <v>9.1180465999999747</v>
      </c>
      <c r="U2639" s="2">
        <v>1</v>
      </c>
      <c r="V2639" s="8">
        <v>0</v>
      </c>
      <c r="X2639" s="1">
        <f t="shared" ref="X2639" si="15323">N2639*S2636+P2639*S2639-O2639*T2636-Q2639*T2639</f>
        <v>0</v>
      </c>
      <c r="Y2639" s="9">
        <f t="shared" ref="Y2639" si="15324">(N2639*T2636+O2639*S2636+P2639*T2639+Q2639*S2639)</f>
        <v>31.369329495741365</v>
      </c>
      <c r="Z2639" s="2">
        <f t="shared" ref="Z2639" si="15325">N2639*U2636+P2639*U2639-O2639*V2636-Q2639*V2639</f>
        <v>2.9717259940019884</v>
      </c>
      <c r="AA2639" s="8">
        <f t="shared" ref="AA2639" si="15326">(N2639*V2636+O2639*U2636+P2639*V2639+Q2639*U2639)</f>
        <v>0</v>
      </c>
      <c r="AB2639" s="22"/>
      <c r="AC2639" s="1">
        <v>0</v>
      </c>
      <c r="AD2639" s="9">
        <v>0</v>
      </c>
      <c r="AE2639" s="2">
        <v>1</v>
      </c>
      <c r="AF2639" s="8">
        <v>0</v>
      </c>
      <c r="AH2639" s="1">
        <f t="shared" ref="AH2639" si="15327">X2639*AC2636+Z2639*AC2639-Y2639*AD2636-AA2639*AD2639</f>
        <v>0</v>
      </c>
      <c r="AI2639" s="9">
        <f t="shared" ref="AI2639" si="15328">(X2639*AD2636+Y2639*AC2636+Z2639*AD2639+AA2639*AC2639)</f>
        <v>31.369329495741365</v>
      </c>
      <c r="AJ2639" s="2">
        <f t="shared" ref="AJ2639" si="15329">X2639*AE2636+Z2639*AE2639-Y2639*AF2636-AA2639*AF2639</f>
        <v>-188.77651904192285</v>
      </c>
      <c r="AK2639" s="8">
        <f t="shared" ref="AK2639" si="15330">(X2639*AF2636+Y2639*AE2636+Z2639*AF2639+AA2639*AE2639)</f>
        <v>0</v>
      </c>
      <c r="AM2639" s="20">
        <f t="shared" ref="AM2639" si="15331">1/$AN$9</f>
        <v>1</v>
      </c>
      <c r="AN2639" s="27">
        <v>0</v>
      </c>
      <c r="AO2639" s="21">
        <v>1</v>
      </c>
      <c r="AP2639" s="26">
        <v>0</v>
      </c>
      <c r="AR2639" s="1">
        <f t="shared" ref="AR2639" si="15332">AH2639*AM2636+AJ2639*AM2639-AI2639*AN2636-AK2639*AN2639</f>
        <v>-188.77651904192285</v>
      </c>
      <c r="AS2639" s="9">
        <f t="shared" ref="AS2639" si="15333">(AH2639*AN2636+AI2639*AM2636+AJ2639*AN2639+AK2639*AM2639)</f>
        <v>31.369329495741365</v>
      </c>
      <c r="AT2639" s="2">
        <f t="shared" ref="AT2639" si="15334">AH2639*AO2636+AJ2639*AO2639-AI2639*AP2636-AK2639*AP2639</f>
        <v>-188.77651904192285</v>
      </c>
      <c r="AU2639" s="8">
        <f t="shared" ref="AU2639" si="15335">(AH2639*AP2636+AI2639*AO2636+AJ2639*AP2639+AK2639*AO2639)</f>
        <v>0</v>
      </c>
      <c r="AW2639" s="49">
        <f t="shared" ref="AW2639" si="15336">(180/PI())*ATAN(-1*(AS2636/AR2636))</f>
        <v>-80.574684416013866</v>
      </c>
      <c r="AY2639" s="140">
        <f t="shared" ref="AY2639" si="15337">20*LOG(((1-(10^(AW2636/20)^2)*(1-((1-AY2636)/(1+AY2636))^2))^0.5))</f>
        <v>-2.2561238843087913E-4</v>
      </c>
      <c r="AZ2639" s="13"/>
      <c r="BA2639" s="36"/>
      <c r="BB2639" s="36"/>
      <c r="BC2639" s="36"/>
      <c r="BD2639" s="36"/>
    </row>
    <row r="2640" spans="2:56" ht="18.600000000000001" customHeight="1">
      <c r="AY2640" s="37"/>
    </row>
    <row r="2641" spans="2:56" ht="18.600000000000001" customHeight="1" thickBot="1">
      <c r="D2641" s="22" t="s">
        <v>60</v>
      </c>
      <c r="E2641" s="22"/>
      <c r="F2641" s="22"/>
      <c r="G2641" s="22"/>
      <c r="H2641" s="22"/>
      <c r="I2641" s="22" t="s">
        <v>61</v>
      </c>
      <c r="J2641" s="22"/>
      <c r="K2641" s="22"/>
      <c r="L2641" s="22"/>
      <c r="M2641" s="23"/>
      <c r="N2641" s="23"/>
      <c r="O2641" s="28" t="s">
        <v>62</v>
      </c>
      <c r="P2641" s="23"/>
      <c r="Q2641" s="23"/>
      <c r="R2641" s="23"/>
      <c r="S2641" s="22"/>
      <c r="T2641" s="22" t="s">
        <v>63</v>
      </c>
      <c r="U2641" s="23"/>
      <c r="V2641" s="23"/>
      <c r="W2641" s="23"/>
      <c r="X2641" s="23"/>
      <c r="Y2641" s="28" t="s">
        <v>64</v>
      </c>
      <c r="Z2641" s="23"/>
      <c r="AA2641" s="23"/>
      <c r="AB2641" s="23"/>
      <c r="AC2641" s="28" t="s">
        <v>65</v>
      </c>
      <c r="AD2641" s="22"/>
      <c r="AE2641" s="22"/>
      <c r="AF2641" s="22"/>
      <c r="AG2641" s="22"/>
      <c r="AH2641" s="23"/>
      <c r="AI2641" s="28" t="s">
        <v>66</v>
      </c>
      <c r="AJ2641" s="23"/>
      <c r="AK2641" s="23"/>
      <c r="AL2641" s="22"/>
      <c r="AM2641" s="28" t="s">
        <v>67</v>
      </c>
      <c r="AN2641" s="22"/>
      <c r="AO2641" s="23"/>
      <c r="AP2641" s="23"/>
      <c r="AQ2641" s="23"/>
      <c r="AR2641" s="23"/>
      <c r="AS2641" s="28" t="s">
        <v>68</v>
      </c>
      <c r="AT2641" s="23"/>
      <c r="AU2641" s="23"/>
    </row>
    <row r="2642" spans="2:56" ht="18.600000000000001" customHeight="1" thickBot="1">
      <c r="B2642" s="11"/>
      <c r="D2642" s="212" t="s">
        <v>69</v>
      </c>
      <c r="E2642" s="213"/>
      <c r="F2642" s="214" t="s">
        <v>70</v>
      </c>
      <c r="G2642" s="215"/>
      <c r="H2642" s="207"/>
      <c r="I2642" s="212" t="s">
        <v>71</v>
      </c>
      <c r="J2642" s="213"/>
      <c r="K2642" s="214" t="s">
        <v>72</v>
      </c>
      <c r="L2642" s="215"/>
      <c r="M2642" s="23"/>
      <c r="N2642" s="208" t="s">
        <v>73</v>
      </c>
      <c r="O2642" s="209"/>
      <c r="P2642" s="210" t="s">
        <v>74</v>
      </c>
      <c r="Q2642" s="211"/>
      <c r="R2642" s="23"/>
      <c r="S2642" s="212" t="s">
        <v>75</v>
      </c>
      <c r="T2642" s="213"/>
      <c r="U2642" s="214" t="s">
        <v>76</v>
      </c>
      <c r="V2642" s="215"/>
      <c r="W2642" s="22"/>
      <c r="X2642" s="208" t="s">
        <v>77</v>
      </c>
      <c r="Y2642" s="209"/>
      <c r="Z2642" s="210" t="s">
        <v>78</v>
      </c>
      <c r="AA2642" s="211"/>
      <c r="AB2642" s="22"/>
      <c r="AC2642" s="212" t="s">
        <v>79</v>
      </c>
      <c r="AD2642" s="213"/>
      <c r="AE2642" s="214" t="s">
        <v>80</v>
      </c>
      <c r="AF2642" s="215"/>
      <c r="AG2642" s="22"/>
      <c r="AH2642" s="208" t="s">
        <v>81</v>
      </c>
      <c r="AI2642" s="209"/>
      <c r="AJ2642" s="210" t="s">
        <v>82</v>
      </c>
      <c r="AK2642" s="211"/>
      <c r="AL2642" s="22"/>
      <c r="AM2642" s="212" t="s">
        <v>83</v>
      </c>
      <c r="AN2642" s="213"/>
      <c r="AO2642" s="214" t="s">
        <v>84</v>
      </c>
      <c r="AP2642" s="215"/>
      <c r="AQ2642" s="23"/>
      <c r="AR2642" s="208" t="s">
        <v>85</v>
      </c>
      <c r="AS2642" s="209"/>
      <c r="AT2642" s="210" t="s">
        <v>86</v>
      </c>
      <c r="AU2642" s="211"/>
      <c r="AW2642" s="29" t="s">
        <v>4</v>
      </c>
      <c r="AY2642" s="136" t="s">
        <v>46</v>
      </c>
      <c r="AZ2642" s="13"/>
      <c r="BA2642" s="36"/>
      <c r="BB2642" s="36"/>
      <c r="BC2642" s="36"/>
      <c r="BD2642" s="36"/>
    </row>
    <row r="2643" spans="2:56" ht="18.600000000000001" customHeight="1" thickTop="1" thickBot="1">
      <c r="B2643" s="40">
        <v>7.5599999999999801</v>
      </c>
      <c r="D2643" s="1">
        <v>1</v>
      </c>
      <c r="E2643" s="7">
        <v>0</v>
      </c>
      <c r="F2643" s="2">
        <v>0</v>
      </c>
      <c r="G2643" s="8">
        <v>0</v>
      </c>
      <c r="I2643" s="1">
        <v>1</v>
      </c>
      <c r="J2643" s="9">
        <v>0</v>
      </c>
      <c r="K2643" s="2">
        <v>0</v>
      </c>
      <c r="L2643" s="9">
        <f t="shared" ref="L2643" si="15338">IF(0=(1-$J$9*$K$9*$B2643^2),10^14,$B2643*$K$9/(1-$J$9*$K$9*$B2643^2))</f>
        <v>-0.46006418720197678</v>
      </c>
      <c r="N2643" s="1">
        <f t="shared" ref="N2643" si="15339">D2643*I2643+F2643*I2646-E2643*J2643-G2643*J2646</f>
        <v>1</v>
      </c>
      <c r="O2643" s="9">
        <f t="shared" ref="O2643" si="15340">(D2643*J2643+E2643*I2643+F2643*J2646+G2643*I2646)</f>
        <v>0</v>
      </c>
      <c r="P2643" s="2">
        <f t="shared" ref="P2643" si="15341">D2643*K2643+F2643*K2646-E2643*L2643-G2643*L2646</f>
        <v>0</v>
      </c>
      <c r="Q2643" s="8">
        <f t="shared" ref="Q2643" si="15342">(D2643*L2643+E2643*K2643+F2643*L2646+G2643*K2646)</f>
        <v>-0.46006418720197678</v>
      </c>
      <c r="S2643" s="1">
        <v>1</v>
      </c>
      <c r="T2643" s="7">
        <v>0</v>
      </c>
      <c r="U2643" s="2">
        <v>0</v>
      </c>
      <c r="V2643" s="8">
        <v>0</v>
      </c>
      <c r="X2643" s="1">
        <f t="shared" ref="X2643" si="15343">N2643*S2643+P2643*S2646-O2643*T2643-Q2643*T2646</f>
        <v>5.2060137183175668</v>
      </c>
      <c r="Y2643" s="9">
        <f t="shared" ref="Y2643" si="15344">(N2643*T2643+O2643*S2643+P2643*T2646+Q2643*S2646)</f>
        <v>0</v>
      </c>
      <c r="Z2643" s="2">
        <f t="shared" ref="Z2643" si="15345">N2643*U2643+P2643*U2646-O2643*V2643-Q2643*V2646</f>
        <v>0</v>
      </c>
      <c r="AA2643" s="8">
        <f t="shared" ref="AA2643" si="15346">(N2643*V2643+O2643*U2643+P2643*V2646+Q2643*U2646)</f>
        <v>-0.46006418720197678</v>
      </c>
      <c r="AB2643" s="22"/>
      <c r="AC2643" s="1">
        <v>1</v>
      </c>
      <c r="AD2643" s="9">
        <v>0</v>
      </c>
      <c r="AE2643" s="2">
        <v>0</v>
      </c>
      <c r="AF2643" s="9">
        <f t="shared" ref="AF2643" si="15347">$B2643*$AE$9</f>
        <v>6.1288163999999838</v>
      </c>
      <c r="AH2643" s="1">
        <f t="shared" ref="AH2643" si="15348">X2643*AC2643+Z2643*AC2646-Y2643*AD2643-AA2643*AD2646</f>
        <v>5.2060137183175668</v>
      </c>
      <c r="AI2643" s="9">
        <f t="shared" ref="AI2643" si="15349">(X2643*AD2643+Y2643*AC2643+Z2643*AD2646+AA2643*AC2646)</f>
        <v>0</v>
      </c>
      <c r="AJ2643" s="2">
        <f t="shared" ref="AJ2643" si="15350">X2643*AE2643+Z2643*AE2646-Y2643*AF2643-AA2643*AF2646</f>
        <v>0</v>
      </c>
      <c r="AK2643" s="8">
        <f t="shared" ref="AK2643" si="15351">(X2643*AF2643+Y2643*AE2643+Z2643*AF2646+AA2643*AE2646)</f>
        <v>31.446638068247623</v>
      </c>
      <c r="AM2643" s="18">
        <v>1</v>
      </c>
      <c r="AN2643" s="25">
        <v>0</v>
      </c>
      <c r="AO2643" s="14">
        <v>0</v>
      </c>
      <c r="AP2643" s="24">
        <v>0</v>
      </c>
      <c r="AR2643" s="1">
        <f t="shared" ref="AR2643" si="15352">AH2643*AM2643+AJ2643*AM2646-AI2643*AN2643-AK2643*AN2646</f>
        <v>5.2060137183175668</v>
      </c>
      <c r="AS2643" s="9">
        <f t="shared" ref="AS2643" si="15353">(AH2643*AN2643+AI2643*AM2643+AJ2643*AN2646+AK2643*AM2646)</f>
        <v>31.446638068247623</v>
      </c>
      <c r="AT2643" s="2">
        <f t="shared" ref="AT2643" si="15354">AH2643*AO2643+AJ2643*AO2646-AI2643*AP2643-AK2643*AP2646</f>
        <v>0</v>
      </c>
      <c r="AU2643" s="8">
        <f t="shared" ref="AU2643" si="15355">(AH2643*AP2643+AI2643*AO2643+AJ2643*AP2646+AK2643*AO2646)</f>
        <v>31.446638068247623</v>
      </c>
      <c r="AW2643" s="30">
        <f t="shared" ref="AW2643" si="15356">20*LOG(((1+$AN$9)/$AN$9)/((AR2643+AR2646)^2+(AS2643+AS2646)^2)^0.5)</f>
        <v>-39.778980225321874</v>
      </c>
      <c r="AY2643" s="137">
        <f t="shared" ref="AY2643" si="15357">((AR2643^2+AS2643^2)^0.5)/((AR2646^2+AS2646^2)^0.5)</f>
        <v>0.16571455239659502</v>
      </c>
      <c r="AZ2643" s="13"/>
      <c r="BA2643" s="36"/>
      <c r="BB2643" s="36"/>
      <c r="BC2643" s="36"/>
      <c r="BD2643" s="36"/>
    </row>
    <row r="2644" spans="2:56" ht="18.600000000000001" customHeight="1" thickBot="1">
      <c r="D2644" s="3"/>
      <c r="G2644" s="4"/>
      <c r="I2644" s="3"/>
      <c r="L2644" s="4"/>
      <c r="N2644" s="3"/>
      <c r="Q2644" s="4"/>
      <c r="S2644" s="3"/>
      <c r="V2644" s="4"/>
      <c r="X2644" s="3"/>
      <c r="AA2644" s="4"/>
      <c r="AC2644" s="3"/>
      <c r="AF2644" s="4"/>
      <c r="AH2644" s="3"/>
      <c r="AK2644" s="4"/>
      <c r="AM2644" s="18"/>
      <c r="AN2644" s="14"/>
      <c r="AO2644" s="14"/>
      <c r="AP2644" s="19"/>
      <c r="AR2644" s="3"/>
      <c r="AU2644" s="4"/>
      <c r="AY2644" s="138"/>
      <c r="AZ2644" s="13"/>
      <c r="BA2644" s="36"/>
      <c r="BB2644" s="36"/>
      <c r="BC2644" s="36"/>
      <c r="BD2644" s="36"/>
    </row>
    <row r="2645" spans="2:56" ht="18.600000000000001" customHeight="1" thickBot="1">
      <c r="D2645" s="216" t="s">
        <v>87</v>
      </c>
      <c r="E2645" s="217"/>
      <c r="F2645" s="218" t="s">
        <v>88</v>
      </c>
      <c r="G2645" s="219"/>
      <c r="H2645" s="207"/>
      <c r="I2645" s="216" t="s">
        <v>89</v>
      </c>
      <c r="J2645" s="217"/>
      <c r="K2645" s="218" t="s">
        <v>90</v>
      </c>
      <c r="L2645" s="219"/>
      <c r="N2645" s="208" t="s">
        <v>7</v>
      </c>
      <c r="O2645" s="209"/>
      <c r="P2645" s="210" t="s">
        <v>8</v>
      </c>
      <c r="Q2645" s="211"/>
      <c r="S2645" s="216" t="s">
        <v>91</v>
      </c>
      <c r="T2645" s="217"/>
      <c r="U2645" s="218" t="s">
        <v>92</v>
      </c>
      <c r="V2645" s="219"/>
      <c r="W2645" s="22"/>
      <c r="X2645" s="208" t="s">
        <v>93</v>
      </c>
      <c r="Y2645" s="209"/>
      <c r="Z2645" s="210" t="s">
        <v>94</v>
      </c>
      <c r="AA2645" s="211"/>
      <c r="AB2645" s="22"/>
      <c r="AC2645" s="216" t="s">
        <v>3</v>
      </c>
      <c r="AD2645" s="217"/>
      <c r="AE2645" s="218" t="s">
        <v>2</v>
      </c>
      <c r="AF2645" s="219"/>
      <c r="AG2645" s="22"/>
      <c r="AH2645" s="208" t="s">
        <v>95</v>
      </c>
      <c r="AI2645" s="209"/>
      <c r="AJ2645" s="210" t="s">
        <v>96</v>
      </c>
      <c r="AK2645" s="211"/>
      <c r="AL2645" s="22"/>
      <c r="AM2645" s="216" t="s">
        <v>97</v>
      </c>
      <c r="AN2645" s="217"/>
      <c r="AO2645" s="218" t="s">
        <v>98</v>
      </c>
      <c r="AP2645" s="219"/>
      <c r="AR2645" s="208" t="s">
        <v>99</v>
      </c>
      <c r="AS2645" s="209"/>
      <c r="AT2645" s="210" t="s">
        <v>100</v>
      </c>
      <c r="AU2645" s="211"/>
      <c r="AW2645" s="48" t="s">
        <v>10</v>
      </c>
      <c r="AY2645" s="139" t="s">
        <v>47</v>
      </c>
      <c r="AZ2645" s="13"/>
      <c r="BA2645" s="36"/>
      <c r="BB2645" s="36"/>
      <c r="BC2645" s="36"/>
      <c r="BD2645" s="36"/>
    </row>
    <row r="2646" spans="2:56" ht="18.600000000000001" customHeight="1" thickTop="1" thickBot="1">
      <c r="D2646" s="1">
        <v>0</v>
      </c>
      <c r="E2646" s="8">
        <f t="shared" ref="E2646" si="15358">$E$9*$B2643</f>
        <v>4.2843275999999895</v>
      </c>
      <c r="F2646" s="2">
        <v>1</v>
      </c>
      <c r="G2646" s="8">
        <v>0</v>
      </c>
      <c r="I2646" s="1">
        <v>0</v>
      </c>
      <c r="J2646" s="9">
        <v>0</v>
      </c>
      <c r="K2646" s="2">
        <v>1</v>
      </c>
      <c r="L2646" s="8">
        <v>0</v>
      </c>
      <c r="N2646" s="1">
        <f t="shared" ref="N2646" si="15359">D2646*I2643+F2646*I2646-E2646*J2643-G2646*J2646</f>
        <v>0</v>
      </c>
      <c r="O2646" s="9">
        <f t="shared" ref="O2646" si="15360">(D2646*J2643+E2646*I2643+F2646*J2646+G2646*I2646)</f>
        <v>4.2843275999999895</v>
      </c>
      <c r="P2646" s="2">
        <f t="shared" ref="P2646" si="15361">D2646*K2643+F2646*K2646-E2646*L2643-G2646*L2646</f>
        <v>2.9710656950009913</v>
      </c>
      <c r="Q2646" s="8">
        <f t="shared" ref="Q2646" si="15362">(D2646*L2643+E2646*K2643+F2646*L2646+G2646*K2646)</f>
        <v>0</v>
      </c>
      <c r="S2646" s="1">
        <v>0</v>
      </c>
      <c r="T2646" s="8">
        <f t="shared" ref="T2646" si="15363">$T$9*$B2643</f>
        <v>9.1422323999999762</v>
      </c>
      <c r="U2646" s="2">
        <v>1</v>
      </c>
      <c r="V2646" s="8">
        <v>0</v>
      </c>
      <c r="X2646" s="1">
        <f t="shared" ref="X2646" si="15364">N2646*S2643+P2646*S2646-O2646*T2643-Q2646*T2646</f>
        <v>0</v>
      </c>
      <c r="Y2646" s="9">
        <f t="shared" ref="Y2646" si="15365">(N2646*T2643+O2646*S2643+P2646*T2646+Q2646*S2646)</f>
        <v>31.4465006593665</v>
      </c>
      <c r="Z2646" s="2">
        <f t="shared" ref="Z2646" si="15366">N2646*U2643+P2646*U2646-O2646*V2643-Q2646*V2646</f>
        <v>2.9710656950009913</v>
      </c>
      <c r="AA2646" s="8">
        <f t="shared" ref="AA2646" si="15367">(N2646*V2643+O2646*U2643+P2646*V2646+Q2646*U2646)</f>
        <v>0</v>
      </c>
      <c r="AB2646" s="22"/>
      <c r="AC2646" s="1">
        <v>0</v>
      </c>
      <c r="AD2646" s="9">
        <v>0</v>
      </c>
      <c r="AE2646" s="2">
        <v>1</v>
      </c>
      <c r="AF2646" s="8">
        <v>0</v>
      </c>
      <c r="AH2646" s="1">
        <f t="shared" ref="AH2646" si="15368">X2646*AC2643+Z2646*AC2646-Y2646*AD2643-AA2646*AD2646</f>
        <v>0</v>
      </c>
      <c r="AI2646" s="9">
        <f t="shared" ref="AI2646" si="15369">(X2646*AD2643+Y2646*AC2643+Z2646*AD2646+AA2646*AC2646)</f>
        <v>31.4465006593665</v>
      </c>
      <c r="AJ2646" s="2">
        <f t="shared" ref="AJ2646" si="15370">X2646*AE2643+Z2646*AE2646-Y2646*AF2643-AA2646*AF2646</f>
        <v>-189.75876326873473</v>
      </c>
      <c r="AK2646" s="8">
        <f t="shared" ref="AK2646" si="15371">(X2646*AF2643+Y2646*AE2643+Z2646*AF2646+AA2646*AE2646)</f>
        <v>0</v>
      </c>
      <c r="AM2646" s="20">
        <f t="shared" ref="AM2646" si="15372">1/$AN$9</f>
        <v>1</v>
      </c>
      <c r="AN2646" s="27">
        <v>0</v>
      </c>
      <c r="AO2646" s="21">
        <v>1</v>
      </c>
      <c r="AP2646" s="26">
        <v>0</v>
      </c>
      <c r="AR2646" s="1">
        <f t="shared" ref="AR2646" si="15373">AH2646*AM2643+AJ2646*AM2646-AI2646*AN2643-AK2646*AN2646</f>
        <v>-189.75876326873473</v>
      </c>
      <c r="AS2646" s="9">
        <f t="shared" ref="AS2646" si="15374">(AH2646*AN2643+AI2646*AM2643+AJ2646*AN2646+AK2646*AM2646)</f>
        <v>31.4465006593665</v>
      </c>
      <c r="AT2646" s="2">
        <f t="shared" ref="AT2646" si="15375">AH2646*AO2643+AJ2646*AO2646-AI2646*AP2643-AK2646*AP2646</f>
        <v>-189.75876326873473</v>
      </c>
      <c r="AU2646" s="8">
        <f t="shared" ref="AU2646" si="15376">(AH2646*AP2643+AI2646*AO2643+AJ2646*AP2646+AK2646*AO2646)</f>
        <v>0</v>
      </c>
      <c r="AW2646" s="49">
        <f t="shared" ref="AW2646" si="15377">(180/PI())*ATAN(-1*(AS2643/AR2643))</f>
        <v>-80.599899723345231</v>
      </c>
      <c r="AY2646" s="140">
        <f t="shared" ref="AY2646" si="15378">20*LOG(((1-(10^(AW2643/20)^2)*(1-((1-AY2643)/(1+AY2643))^2))^0.5))</f>
        <v>-2.2291209708121793E-4</v>
      </c>
      <c r="AZ2646" s="13"/>
      <c r="BA2646" s="36"/>
      <c r="BB2646" s="36"/>
      <c r="BC2646" s="36"/>
      <c r="BD2646" s="36"/>
    </row>
    <row r="2647" spans="2:56" ht="18.600000000000001" customHeight="1">
      <c r="AY2647" s="37"/>
    </row>
    <row r="2648" spans="2:56" ht="18.600000000000001" customHeight="1" thickBot="1">
      <c r="D2648" s="22" t="s">
        <v>60</v>
      </c>
      <c r="E2648" s="22"/>
      <c r="F2648" s="22"/>
      <c r="G2648" s="22"/>
      <c r="H2648" s="22"/>
      <c r="I2648" s="22" t="s">
        <v>61</v>
      </c>
      <c r="J2648" s="22"/>
      <c r="K2648" s="22"/>
      <c r="L2648" s="22"/>
      <c r="M2648" s="23"/>
      <c r="N2648" s="23"/>
      <c r="O2648" s="28" t="s">
        <v>62</v>
      </c>
      <c r="P2648" s="23"/>
      <c r="Q2648" s="23"/>
      <c r="R2648" s="23"/>
      <c r="S2648" s="22"/>
      <c r="T2648" s="22" t="s">
        <v>63</v>
      </c>
      <c r="U2648" s="23"/>
      <c r="V2648" s="23"/>
      <c r="W2648" s="23"/>
      <c r="X2648" s="23"/>
      <c r="Y2648" s="28" t="s">
        <v>64</v>
      </c>
      <c r="Z2648" s="23"/>
      <c r="AA2648" s="23"/>
      <c r="AB2648" s="23"/>
      <c r="AC2648" s="28" t="s">
        <v>65</v>
      </c>
      <c r="AD2648" s="22"/>
      <c r="AE2648" s="22"/>
      <c r="AF2648" s="22"/>
      <c r="AG2648" s="22"/>
      <c r="AH2648" s="23"/>
      <c r="AI2648" s="28" t="s">
        <v>66</v>
      </c>
      <c r="AJ2648" s="23"/>
      <c r="AK2648" s="23"/>
      <c r="AL2648" s="22"/>
      <c r="AM2648" s="28" t="s">
        <v>67</v>
      </c>
      <c r="AN2648" s="22"/>
      <c r="AO2648" s="23"/>
      <c r="AP2648" s="23"/>
      <c r="AQ2648" s="23"/>
      <c r="AR2648" s="23"/>
      <c r="AS2648" s="28" t="s">
        <v>68</v>
      </c>
      <c r="AT2648" s="23"/>
      <c r="AU2648" s="23"/>
    </row>
    <row r="2649" spans="2:56" ht="18.600000000000001" customHeight="1" thickBot="1">
      <c r="B2649" s="11"/>
      <c r="D2649" s="212" t="s">
        <v>69</v>
      </c>
      <c r="E2649" s="213"/>
      <c r="F2649" s="214" t="s">
        <v>70</v>
      </c>
      <c r="G2649" s="215"/>
      <c r="H2649" s="207"/>
      <c r="I2649" s="212" t="s">
        <v>71</v>
      </c>
      <c r="J2649" s="213"/>
      <c r="K2649" s="214" t="s">
        <v>72</v>
      </c>
      <c r="L2649" s="215"/>
      <c r="M2649" s="23"/>
      <c r="N2649" s="208" t="s">
        <v>73</v>
      </c>
      <c r="O2649" s="209"/>
      <c r="P2649" s="210" t="s">
        <v>74</v>
      </c>
      <c r="Q2649" s="211"/>
      <c r="R2649" s="23"/>
      <c r="S2649" s="212" t="s">
        <v>75</v>
      </c>
      <c r="T2649" s="213"/>
      <c r="U2649" s="214" t="s">
        <v>76</v>
      </c>
      <c r="V2649" s="215"/>
      <c r="W2649" s="22"/>
      <c r="X2649" s="208" t="s">
        <v>77</v>
      </c>
      <c r="Y2649" s="209"/>
      <c r="Z2649" s="210" t="s">
        <v>78</v>
      </c>
      <c r="AA2649" s="211"/>
      <c r="AB2649" s="22"/>
      <c r="AC2649" s="212" t="s">
        <v>79</v>
      </c>
      <c r="AD2649" s="213"/>
      <c r="AE2649" s="214" t="s">
        <v>80</v>
      </c>
      <c r="AF2649" s="215"/>
      <c r="AG2649" s="22"/>
      <c r="AH2649" s="208" t="s">
        <v>81</v>
      </c>
      <c r="AI2649" s="209"/>
      <c r="AJ2649" s="210" t="s">
        <v>82</v>
      </c>
      <c r="AK2649" s="211"/>
      <c r="AL2649" s="22"/>
      <c r="AM2649" s="212" t="s">
        <v>83</v>
      </c>
      <c r="AN2649" s="213"/>
      <c r="AO2649" s="214" t="s">
        <v>84</v>
      </c>
      <c r="AP2649" s="215"/>
      <c r="AQ2649" s="23"/>
      <c r="AR2649" s="208" t="s">
        <v>85</v>
      </c>
      <c r="AS2649" s="209"/>
      <c r="AT2649" s="210" t="s">
        <v>86</v>
      </c>
      <c r="AU2649" s="211"/>
      <c r="AW2649" s="29" t="s">
        <v>4</v>
      </c>
      <c r="AY2649" s="136" t="s">
        <v>46</v>
      </c>
      <c r="AZ2649" s="13"/>
      <c r="BA2649" s="36"/>
      <c r="BB2649" s="36"/>
      <c r="BC2649" s="36"/>
      <c r="BD2649" s="36"/>
    </row>
    <row r="2650" spans="2:56" ht="18.600000000000001" customHeight="1" thickTop="1" thickBot="1">
      <c r="B2650" s="40">
        <v>7.5799999999999796</v>
      </c>
      <c r="D2650" s="1">
        <v>1</v>
      </c>
      <c r="E2650" s="7">
        <v>0</v>
      </c>
      <c r="F2650" s="2">
        <v>0</v>
      </c>
      <c r="G2650" s="8">
        <v>0</v>
      </c>
      <c r="I2650" s="1">
        <v>1</v>
      </c>
      <c r="J2650" s="9">
        <v>0</v>
      </c>
      <c r="K2650" s="2">
        <v>0</v>
      </c>
      <c r="L2650" s="9">
        <f t="shared" ref="L2650" si="15379">IF(0=(1-$J$9*$K$9*$B2650^2),10^14,$B2650*$K$9/(1-$J$9*$K$9*$B2650^2))</f>
        <v>-0.45869790136045752</v>
      </c>
      <c r="N2650" s="1">
        <f t="shared" ref="N2650" si="15380">D2650*I2650+F2650*I2653-E2650*J2650-G2650*J2653</f>
        <v>1</v>
      </c>
      <c r="O2650" s="9">
        <f t="shared" ref="O2650" si="15381">(D2650*J2650+E2650*I2650+F2650*J2653+G2650*I2653)</f>
        <v>0</v>
      </c>
      <c r="P2650" s="2">
        <f t="shared" ref="P2650" si="15382">D2650*K2650+F2650*K2653-E2650*L2650-G2650*L2653</f>
        <v>0</v>
      </c>
      <c r="Q2650" s="8">
        <f t="shared" ref="Q2650" si="15383">(D2650*L2650+E2650*K2650+F2650*L2653+G2650*K2653)</f>
        <v>-0.45869790136045752</v>
      </c>
      <c r="S2650" s="1">
        <v>1</v>
      </c>
      <c r="T2650" s="7">
        <v>0</v>
      </c>
      <c r="U2650" s="2">
        <v>0</v>
      </c>
      <c r="V2650" s="8">
        <v>0</v>
      </c>
      <c r="X2650" s="1">
        <f t="shared" ref="X2650" si="15384">N2650*S2650+P2650*S2653-O2650*T2650-Q2650*T2653</f>
        <v>5.2046167913322918</v>
      </c>
      <c r="Y2650" s="9">
        <f t="shared" ref="Y2650" si="15385">(N2650*T2650+O2650*S2650+P2650*T2653+Q2650*S2653)</f>
        <v>0</v>
      </c>
      <c r="Z2650" s="2">
        <f t="shared" ref="Z2650" si="15386">N2650*U2650+P2650*U2653-O2650*V2650-Q2650*V2653</f>
        <v>0</v>
      </c>
      <c r="AA2650" s="8">
        <f t="shared" ref="AA2650" si="15387">(N2650*V2650+O2650*U2650+P2650*V2653+Q2650*U2653)</f>
        <v>-0.45869790136045752</v>
      </c>
      <c r="AB2650" s="22"/>
      <c r="AC2650" s="1">
        <v>1</v>
      </c>
      <c r="AD2650" s="9">
        <v>0</v>
      </c>
      <c r="AE2650" s="2">
        <v>0</v>
      </c>
      <c r="AF2650" s="9">
        <f t="shared" ref="AF2650" si="15388">$B2650*$AE$9</f>
        <v>6.1450301999999839</v>
      </c>
      <c r="AH2650" s="1">
        <f t="shared" ref="AH2650" si="15389">X2650*AC2650+Z2650*AC2653-Y2650*AD2650-AA2650*AD2653</f>
        <v>5.2046167913322918</v>
      </c>
      <c r="AI2650" s="9">
        <f t="shared" ref="AI2650" si="15390">(X2650*AD2650+Y2650*AC2650+Z2650*AD2653+AA2650*AC2653)</f>
        <v>0</v>
      </c>
      <c r="AJ2650" s="2">
        <f t="shared" ref="AJ2650" si="15391">X2650*AE2650+Z2650*AE2653-Y2650*AF2650-AA2650*AF2653</f>
        <v>0</v>
      </c>
      <c r="AK2650" s="8">
        <f t="shared" ref="AK2650" si="15392">(X2650*AF2650+Y2650*AE2650+Z2650*AF2653+AA2650*AE2653)</f>
        <v>31.523829460803487</v>
      </c>
      <c r="AM2650" s="18">
        <v>1</v>
      </c>
      <c r="AN2650" s="25">
        <v>0</v>
      </c>
      <c r="AO2650" s="14">
        <v>0</v>
      </c>
      <c r="AP2650" s="24">
        <v>0</v>
      </c>
      <c r="AR2650" s="1">
        <f t="shared" ref="AR2650" si="15393">AH2650*AM2650+AJ2650*AM2653-AI2650*AN2650-AK2650*AN2653</f>
        <v>5.2046167913322918</v>
      </c>
      <c r="AS2650" s="9">
        <f t="shared" ref="AS2650" si="15394">(AH2650*AN2650+AI2650*AM2650+AJ2650*AN2653+AK2650*AM2653)</f>
        <v>31.523829460803487</v>
      </c>
      <c r="AT2650" s="2">
        <f t="shared" ref="AT2650" si="15395">AH2650*AO2650+AJ2650*AO2653-AI2650*AP2650-AK2650*AP2653</f>
        <v>0</v>
      </c>
      <c r="AU2650" s="8">
        <f t="shared" ref="AU2650" si="15396">(AH2650*AP2650+AI2650*AO2650+AJ2650*AP2653+AK2650*AO2653)</f>
        <v>31.523829460803487</v>
      </c>
      <c r="AW2650" s="30">
        <f t="shared" ref="AW2650" si="15397">20*LOG(((1+$AN$9)/$AN$9)/((AR2650+AR2653)^2+(AS2650+AS2653)^2)^0.5)</f>
        <v>-39.822679997428089</v>
      </c>
      <c r="AY2650" s="137">
        <f t="shared" ref="AY2650" si="15398">((AR2650^2+AS2650^2)^0.5)/((AR2653^2+AS2653^2)^0.5)</f>
        <v>0.16526364221632941</v>
      </c>
      <c r="AZ2650" s="13"/>
      <c r="BA2650" s="36"/>
      <c r="BB2650" s="36"/>
      <c r="BC2650" s="36"/>
      <c r="BD2650" s="36"/>
    </row>
    <row r="2651" spans="2:56" ht="18.600000000000001" customHeight="1" thickBot="1">
      <c r="D2651" s="3"/>
      <c r="G2651" s="4"/>
      <c r="I2651" s="3"/>
      <c r="L2651" s="4"/>
      <c r="N2651" s="3"/>
      <c r="Q2651" s="4"/>
      <c r="S2651" s="3"/>
      <c r="V2651" s="4"/>
      <c r="X2651" s="3"/>
      <c r="AA2651" s="4"/>
      <c r="AC2651" s="3"/>
      <c r="AF2651" s="4"/>
      <c r="AH2651" s="3"/>
      <c r="AK2651" s="4"/>
      <c r="AM2651" s="18"/>
      <c r="AN2651" s="14"/>
      <c r="AO2651" s="14"/>
      <c r="AP2651" s="19"/>
      <c r="AR2651" s="3"/>
      <c r="AU2651" s="4"/>
      <c r="AY2651" s="138"/>
      <c r="AZ2651" s="13"/>
      <c r="BA2651" s="36"/>
      <c r="BB2651" s="36"/>
      <c r="BC2651" s="36"/>
      <c r="BD2651" s="36"/>
    </row>
    <row r="2652" spans="2:56" ht="18.600000000000001" customHeight="1" thickBot="1">
      <c r="D2652" s="216" t="s">
        <v>87</v>
      </c>
      <c r="E2652" s="217"/>
      <c r="F2652" s="218" t="s">
        <v>88</v>
      </c>
      <c r="G2652" s="219"/>
      <c r="H2652" s="207"/>
      <c r="I2652" s="216" t="s">
        <v>89</v>
      </c>
      <c r="J2652" s="217"/>
      <c r="K2652" s="218" t="s">
        <v>90</v>
      </c>
      <c r="L2652" s="219"/>
      <c r="N2652" s="208" t="s">
        <v>7</v>
      </c>
      <c r="O2652" s="209"/>
      <c r="P2652" s="210" t="s">
        <v>8</v>
      </c>
      <c r="Q2652" s="211"/>
      <c r="S2652" s="216" t="s">
        <v>91</v>
      </c>
      <c r="T2652" s="217"/>
      <c r="U2652" s="218" t="s">
        <v>92</v>
      </c>
      <c r="V2652" s="219"/>
      <c r="W2652" s="22"/>
      <c r="X2652" s="208" t="s">
        <v>93</v>
      </c>
      <c r="Y2652" s="209"/>
      <c r="Z2652" s="210" t="s">
        <v>94</v>
      </c>
      <c r="AA2652" s="211"/>
      <c r="AB2652" s="22"/>
      <c r="AC2652" s="216" t="s">
        <v>3</v>
      </c>
      <c r="AD2652" s="217"/>
      <c r="AE2652" s="218" t="s">
        <v>2</v>
      </c>
      <c r="AF2652" s="219"/>
      <c r="AG2652" s="22"/>
      <c r="AH2652" s="208" t="s">
        <v>95</v>
      </c>
      <c r="AI2652" s="209"/>
      <c r="AJ2652" s="210" t="s">
        <v>96</v>
      </c>
      <c r="AK2652" s="211"/>
      <c r="AL2652" s="22"/>
      <c r="AM2652" s="216" t="s">
        <v>97</v>
      </c>
      <c r="AN2652" s="217"/>
      <c r="AO2652" s="218" t="s">
        <v>98</v>
      </c>
      <c r="AP2652" s="219"/>
      <c r="AR2652" s="208" t="s">
        <v>99</v>
      </c>
      <c r="AS2652" s="209"/>
      <c r="AT2652" s="210" t="s">
        <v>100</v>
      </c>
      <c r="AU2652" s="211"/>
      <c r="AW2652" s="48" t="s">
        <v>10</v>
      </c>
      <c r="AY2652" s="139" t="s">
        <v>47</v>
      </c>
      <c r="AZ2652" s="13"/>
      <c r="BA2652" s="36"/>
      <c r="BB2652" s="36"/>
      <c r="BC2652" s="36"/>
      <c r="BD2652" s="36"/>
    </row>
    <row r="2653" spans="2:56" ht="18.600000000000001" customHeight="1" thickTop="1" thickBot="1">
      <c r="D2653" s="1">
        <v>0</v>
      </c>
      <c r="E2653" s="8">
        <f t="shared" ref="E2653" si="15399">$E$9*$B2650</f>
        <v>4.2956617999999889</v>
      </c>
      <c r="F2653" s="2">
        <v>1</v>
      </c>
      <c r="G2653" s="8">
        <v>0</v>
      </c>
      <c r="I2653" s="1">
        <v>0</v>
      </c>
      <c r="J2653" s="9">
        <v>0</v>
      </c>
      <c r="K2653" s="2">
        <v>1</v>
      </c>
      <c r="L2653" s="8">
        <v>0</v>
      </c>
      <c r="N2653" s="1">
        <f t="shared" ref="N2653" si="15400">D2653*I2650+F2653*I2653-E2653*J2650-G2653*J2653</f>
        <v>0</v>
      </c>
      <c r="O2653" s="9">
        <f t="shared" ref="O2653" si="15401">(D2653*J2650+E2653*I2650+F2653*J2653+G2653*I2653)</f>
        <v>4.2956617999999889</v>
      </c>
      <c r="P2653" s="2">
        <f t="shared" ref="P2653" si="15402">D2653*K2650+F2653*K2653-E2653*L2650-G2653*L2653</f>
        <v>2.9704110526142804</v>
      </c>
      <c r="Q2653" s="8">
        <f t="shared" ref="Q2653" si="15403">(D2653*L2650+E2653*K2650+F2653*L2653+G2653*K2653)</f>
        <v>0</v>
      </c>
      <c r="S2653" s="1">
        <v>0</v>
      </c>
      <c r="T2653" s="8">
        <f t="shared" ref="T2653" si="15404">$T$9*$B2650</f>
        <v>9.1664181999999759</v>
      </c>
      <c r="U2653" s="2">
        <v>1</v>
      </c>
      <c r="V2653" s="8">
        <v>0</v>
      </c>
      <c r="X2653" s="1">
        <f t="shared" ref="X2653" si="15405">N2653*S2650+P2653*S2653-O2653*T2650-Q2653*T2653</f>
        <v>0</v>
      </c>
      <c r="Y2653" s="9">
        <f t="shared" ref="Y2653" si="15406">(N2653*T2650+O2653*S2650+P2653*T2653+Q2653*S2653)</f>
        <v>31.523691734164615</v>
      </c>
      <c r="Z2653" s="2">
        <f t="shared" ref="Z2653" si="15407">N2653*U2650+P2653*U2653-O2653*V2650-Q2653*V2653</f>
        <v>2.9704110526142804</v>
      </c>
      <c r="AA2653" s="8">
        <f t="shared" ref="AA2653" si="15408">(N2653*V2650+O2653*U2650+P2653*V2653+Q2653*U2653)</f>
        <v>0</v>
      </c>
      <c r="AB2653" s="22"/>
      <c r="AC2653" s="1">
        <v>0</v>
      </c>
      <c r="AD2653" s="9">
        <v>0</v>
      </c>
      <c r="AE2653" s="2">
        <v>1</v>
      </c>
      <c r="AF2653" s="8">
        <v>0</v>
      </c>
      <c r="AH2653" s="1">
        <f t="shared" ref="AH2653" si="15409">X2653*AC2650+Z2653*AC2653-Y2653*AD2650-AA2653*AD2653</f>
        <v>0</v>
      </c>
      <c r="AI2653" s="9">
        <f t="shared" ref="AI2653" si="15410">(X2653*AD2650+Y2653*AC2650+Z2653*AD2653+AA2653*AC2653)</f>
        <v>31.523691734164615</v>
      </c>
      <c r="AJ2653" s="2">
        <f t="shared" ref="AJ2653" si="15411">X2653*AE2650+Z2653*AE2653-Y2653*AF2650-AA2653*AF2653</f>
        <v>-190.74362666931714</v>
      </c>
      <c r="AK2653" s="8">
        <f t="shared" ref="AK2653" si="15412">(X2653*AF2650+Y2653*AE2650+Z2653*AF2653+AA2653*AE2653)</f>
        <v>0</v>
      </c>
      <c r="AM2653" s="20">
        <f t="shared" ref="AM2653" si="15413">1/$AN$9</f>
        <v>1</v>
      </c>
      <c r="AN2653" s="27">
        <v>0</v>
      </c>
      <c r="AO2653" s="21">
        <v>1</v>
      </c>
      <c r="AP2653" s="26">
        <v>0</v>
      </c>
      <c r="AR2653" s="1">
        <f t="shared" ref="AR2653" si="15414">AH2653*AM2650+AJ2653*AM2653-AI2653*AN2650-AK2653*AN2653</f>
        <v>-190.74362666931714</v>
      </c>
      <c r="AS2653" s="9">
        <f t="shared" ref="AS2653" si="15415">(AH2653*AN2650+AI2653*AM2650+AJ2653*AN2653+AK2653*AM2653)</f>
        <v>31.523691734164615</v>
      </c>
      <c r="AT2653" s="2">
        <f t="shared" ref="AT2653" si="15416">AH2653*AO2650+AJ2653*AO2653-AI2653*AP2650-AK2653*AP2653</f>
        <v>-190.74362666931714</v>
      </c>
      <c r="AU2653" s="8">
        <f t="shared" ref="AU2653" si="15417">(AH2653*AP2650+AI2653*AO2650+AJ2653*AP2653+AK2653*AO2653)</f>
        <v>0</v>
      </c>
      <c r="AW2653" s="49">
        <f t="shared" ref="AW2653" si="15418">(180/PI())*ATAN(-1*(AS2650/AR2650))</f>
        <v>-80.624979682343081</v>
      </c>
      <c r="AY2653" s="140">
        <f t="shared" ref="AY2653" si="15419">20*LOG(((1-(10^(AW2650/20)^2)*(1-((1-AY2650)/(1+AY2650))^2))^0.5))</f>
        <v>-2.2025016529637109E-4</v>
      </c>
      <c r="AZ2653" s="13"/>
      <c r="BA2653" s="36"/>
      <c r="BB2653" s="36"/>
      <c r="BC2653" s="36"/>
      <c r="BD2653" s="36"/>
    </row>
    <row r="2654" spans="2:56" ht="18.600000000000001" customHeight="1">
      <c r="AY2654" s="37"/>
    </row>
    <row r="2655" spans="2:56" ht="18.600000000000001" customHeight="1" thickBot="1">
      <c r="D2655" s="22" t="s">
        <v>60</v>
      </c>
      <c r="E2655" s="22"/>
      <c r="F2655" s="22"/>
      <c r="G2655" s="22"/>
      <c r="H2655" s="22"/>
      <c r="I2655" s="22" t="s">
        <v>61</v>
      </c>
      <c r="J2655" s="22"/>
      <c r="K2655" s="22"/>
      <c r="L2655" s="22"/>
      <c r="M2655" s="23"/>
      <c r="N2655" s="23"/>
      <c r="O2655" s="28" t="s">
        <v>62</v>
      </c>
      <c r="P2655" s="23"/>
      <c r="Q2655" s="23"/>
      <c r="R2655" s="23"/>
      <c r="S2655" s="22"/>
      <c r="T2655" s="22" t="s">
        <v>63</v>
      </c>
      <c r="U2655" s="23"/>
      <c r="V2655" s="23"/>
      <c r="W2655" s="23"/>
      <c r="X2655" s="23"/>
      <c r="Y2655" s="28" t="s">
        <v>64</v>
      </c>
      <c r="Z2655" s="23"/>
      <c r="AA2655" s="23"/>
      <c r="AB2655" s="23"/>
      <c r="AC2655" s="28" t="s">
        <v>65</v>
      </c>
      <c r="AD2655" s="22"/>
      <c r="AE2655" s="22"/>
      <c r="AF2655" s="22"/>
      <c r="AG2655" s="22"/>
      <c r="AH2655" s="23"/>
      <c r="AI2655" s="28" t="s">
        <v>66</v>
      </c>
      <c r="AJ2655" s="23"/>
      <c r="AK2655" s="23"/>
      <c r="AL2655" s="22"/>
      <c r="AM2655" s="28" t="s">
        <v>67</v>
      </c>
      <c r="AN2655" s="22"/>
      <c r="AO2655" s="23"/>
      <c r="AP2655" s="23"/>
      <c r="AQ2655" s="23"/>
      <c r="AR2655" s="23"/>
      <c r="AS2655" s="28" t="s">
        <v>68</v>
      </c>
      <c r="AT2655" s="23"/>
      <c r="AU2655" s="23"/>
    </row>
    <row r="2656" spans="2:56" ht="18.600000000000001" customHeight="1" thickBot="1">
      <c r="B2656" s="11"/>
      <c r="D2656" s="212" t="s">
        <v>69</v>
      </c>
      <c r="E2656" s="213"/>
      <c r="F2656" s="214" t="s">
        <v>70</v>
      </c>
      <c r="G2656" s="215"/>
      <c r="H2656" s="207"/>
      <c r="I2656" s="212" t="s">
        <v>71</v>
      </c>
      <c r="J2656" s="213"/>
      <c r="K2656" s="214" t="s">
        <v>72</v>
      </c>
      <c r="L2656" s="215"/>
      <c r="M2656" s="23"/>
      <c r="N2656" s="208" t="s">
        <v>73</v>
      </c>
      <c r="O2656" s="209"/>
      <c r="P2656" s="210" t="s">
        <v>74</v>
      </c>
      <c r="Q2656" s="211"/>
      <c r="R2656" s="23"/>
      <c r="S2656" s="212" t="s">
        <v>75</v>
      </c>
      <c r="T2656" s="213"/>
      <c r="U2656" s="214" t="s">
        <v>76</v>
      </c>
      <c r="V2656" s="215"/>
      <c r="W2656" s="22"/>
      <c r="X2656" s="208" t="s">
        <v>77</v>
      </c>
      <c r="Y2656" s="209"/>
      <c r="Z2656" s="210" t="s">
        <v>78</v>
      </c>
      <c r="AA2656" s="211"/>
      <c r="AB2656" s="22"/>
      <c r="AC2656" s="212" t="s">
        <v>79</v>
      </c>
      <c r="AD2656" s="213"/>
      <c r="AE2656" s="214" t="s">
        <v>80</v>
      </c>
      <c r="AF2656" s="215"/>
      <c r="AG2656" s="22"/>
      <c r="AH2656" s="208" t="s">
        <v>81</v>
      </c>
      <c r="AI2656" s="209"/>
      <c r="AJ2656" s="210" t="s">
        <v>82</v>
      </c>
      <c r="AK2656" s="211"/>
      <c r="AL2656" s="22"/>
      <c r="AM2656" s="212" t="s">
        <v>83</v>
      </c>
      <c r="AN2656" s="213"/>
      <c r="AO2656" s="214" t="s">
        <v>84</v>
      </c>
      <c r="AP2656" s="215"/>
      <c r="AQ2656" s="23"/>
      <c r="AR2656" s="208" t="s">
        <v>85</v>
      </c>
      <c r="AS2656" s="209"/>
      <c r="AT2656" s="210" t="s">
        <v>86</v>
      </c>
      <c r="AU2656" s="211"/>
      <c r="AW2656" s="29" t="s">
        <v>4</v>
      </c>
      <c r="AY2656" s="136" t="s">
        <v>46</v>
      </c>
      <c r="AZ2656" s="13"/>
      <c r="BA2656" s="36"/>
      <c r="BB2656" s="36"/>
      <c r="BC2656" s="36"/>
      <c r="BD2656" s="36"/>
    </row>
    <row r="2657" spans="1:56" ht="18.600000000000001" customHeight="1" thickTop="1" thickBot="1">
      <c r="B2657" s="40">
        <v>7.5999999999999801</v>
      </c>
      <c r="D2657" s="1">
        <v>1</v>
      </c>
      <c r="E2657" s="7">
        <v>0</v>
      </c>
      <c r="F2657" s="2">
        <v>0</v>
      </c>
      <c r="G2657" s="8">
        <v>0</v>
      </c>
      <c r="I2657" s="1">
        <v>1</v>
      </c>
      <c r="J2657" s="9">
        <v>0</v>
      </c>
      <c r="K2657" s="2">
        <v>0</v>
      </c>
      <c r="L2657" s="9">
        <f t="shared" ref="L2657" si="15420">IF(0=(1-$J$9*$K$9*$B2657^2),10^14,$B2657*$K$9/(1-$J$9*$K$9*$B2657^2))</f>
        <v>-0.45734010461828684</v>
      </c>
      <c r="N2657" s="1">
        <f t="shared" ref="N2657" si="15421">D2657*I2657+F2657*I2660-E2657*J2657-G2657*J2660</f>
        <v>1</v>
      </c>
      <c r="O2657" s="9">
        <f t="shared" ref="O2657" si="15422">(D2657*J2657+E2657*I2657+F2657*J2660+G2657*I2660)</f>
        <v>0</v>
      </c>
      <c r="P2657" s="2">
        <f t="shared" ref="P2657" si="15423">D2657*K2657+F2657*K2660-E2657*L2657-G2657*L2660</f>
        <v>0</v>
      </c>
      <c r="Q2657" s="8">
        <f t="shared" ref="Q2657" si="15424">(D2657*L2657+E2657*K2657+F2657*L2660+G2657*K2660)</f>
        <v>-0.45734010461828684</v>
      </c>
      <c r="S2657" s="1">
        <v>1</v>
      </c>
      <c r="T2657" s="7">
        <v>0</v>
      </c>
      <c r="U2657" s="2">
        <v>0</v>
      </c>
      <c r="V2657" s="8">
        <v>0</v>
      </c>
      <c r="X2657" s="1">
        <f t="shared" ref="X2657" si="15425">N2657*S2657+P2657*S2660-O2657*T2657-Q2657*T2660</f>
        <v>5.2032317948652347</v>
      </c>
      <c r="Y2657" s="9">
        <f t="shared" ref="Y2657" si="15426">(N2657*T2657+O2657*S2657+P2657*T2660+Q2657*S2660)</f>
        <v>0</v>
      </c>
      <c r="Z2657" s="2">
        <f t="shared" ref="Z2657" si="15427">N2657*U2657+P2657*U2660-O2657*V2657-Q2657*V2660</f>
        <v>0</v>
      </c>
      <c r="AA2657" s="8">
        <f t="shared" ref="AA2657" si="15428">(N2657*V2657+O2657*U2657+P2657*V2660+Q2657*U2660)</f>
        <v>-0.45734010461828684</v>
      </c>
      <c r="AB2657" s="22"/>
      <c r="AC2657" s="1">
        <v>1</v>
      </c>
      <c r="AD2657" s="9">
        <v>0</v>
      </c>
      <c r="AE2657" s="2">
        <v>0</v>
      </c>
      <c r="AF2657" s="9">
        <f t="shared" ref="AF2657" si="15429">$B2657*$AE$9</f>
        <v>6.161243999999984</v>
      </c>
      <c r="AH2657" s="1">
        <f t="shared" ref="AH2657" si="15430">X2657*AC2657+Z2657*AC2660-Y2657*AD2657-AA2657*AD2660</f>
        <v>5.2032317948652347</v>
      </c>
      <c r="AI2657" s="9">
        <f t="shared" ref="AI2657" si="15431">(X2657*AD2657+Y2657*AC2657+Z2657*AD2660+AA2657*AC2660)</f>
        <v>0</v>
      </c>
      <c r="AJ2657" s="2">
        <f t="shared" ref="AJ2657" si="15432">X2657*AE2657+Z2657*AE2660-Y2657*AF2657-AA2657*AF2660</f>
        <v>0</v>
      </c>
      <c r="AK2657" s="8">
        <f t="shared" ref="AK2657" si="15433">(X2657*AF2657+Y2657*AE2657+Z2657*AF2660+AA2657*AE2660)</f>
        <v>31.601040572104285</v>
      </c>
      <c r="AM2657" s="18">
        <v>1</v>
      </c>
      <c r="AN2657" s="25">
        <v>0</v>
      </c>
      <c r="AO2657" s="14">
        <v>0</v>
      </c>
      <c r="AP2657" s="24">
        <v>0</v>
      </c>
      <c r="AR2657" s="1">
        <f t="shared" ref="AR2657" si="15434">AH2657*AM2657+AJ2657*AM2660-AI2657*AN2657-AK2657*AN2660</f>
        <v>5.2032317948652347</v>
      </c>
      <c r="AS2657" s="9">
        <f t="shared" ref="AS2657" si="15435">(AH2657*AN2657+AI2657*AM2657+AJ2657*AN2660+AK2657*AM2660)</f>
        <v>31.601040572104285</v>
      </c>
      <c r="AT2657" s="2">
        <f t="shared" ref="AT2657" si="15436">AH2657*AO2657+AJ2657*AO2660-AI2657*AP2657-AK2657*AP2660</f>
        <v>0</v>
      </c>
      <c r="AU2657" s="8">
        <f t="shared" ref="AU2657" si="15437">(AH2657*AP2657+AI2657*AO2657+AJ2657*AP2660+AK2657*AO2660)</f>
        <v>31.601040572104285</v>
      </c>
      <c r="AW2657" s="30">
        <f t="shared" ref="AW2657" si="15438">20*LOG(((1+$AN$9)/$AN$9)/((AR2657+AR2660)^2+(AS2657+AS2660)^2)^0.5)</f>
        <v>-39.866277061744455</v>
      </c>
      <c r="AY2657" s="137">
        <f t="shared" ref="AY2657" si="15439">((AR2657^2+AS2657^2)^0.5)/((AR2660^2+AS2660^2)^0.5)</f>
        <v>0.16481521558503781</v>
      </c>
      <c r="AZ2657" s="13"/>
      <c r="BA2657" s="36"/>
      <c r="BB2657" s="36"/>
      <c r="BC2657" s="36"/>
      <c r="BD2657" s="36"/>
    </row>
    <row r="2658" spans="1:56" ht="18.600000000000001" customHeight="1" thickBot="1">
      <c r="D2658" s="3"/>
      <c r="G2658" s="4"/>
      <c r="I2658" s="3"/>
      <c r="L2658" s="4"/>
      <c r="N2658" s="3"/>
      <c r="Q2658" s="4"/>
      <c r="S2658" s="3"/>
      <c r="V2658" s="4"/>
      <c r="X2658" s="3"/>
      <c r="AA2658" s="4"/>
      <c r="AC2658" s="3"/>
      <c r="AF2658" s="4"/>
      <c r="AH2658" s="3"/>
      <c r="AK2658" s="4"/>
      <c r="AM2658" s="18"/>
      <c r="AN2658" s="14"/>
      <c r="AO2658" s="14"/>
      <c r="AP2658" s="19"/>
      <c r="AR2658" s="3"/>
      <c r="AU2658" s="4"/>
      <c r="AY2658" s="138"/>
      <c r="AZ2658" s="13"/>
      <c r="BA2658" s="36"/>
      <c r="BB2658" s="36"/>
      <c r="BC2658" s="36"/>
      <c r="BD2658" s="36"/>
    </row>
    <row r="2659" spans="1:56" ht="18.600000000000001" customHeight="1" thickBot="1">
      <c r="D2659" s="216" t="s">
        <v>87</v>
      </c>
      <c r="E2659" s="217"/>
      <c r="F2659" s="218" t="s">
        <v>88</v>
      </c>
      <c r="G2659" s="219"/>
      <c r="H2659" s="207"/>
      <c r="I2659" s="216" t="s">
        <v>89</v>
      </c>
      <c r="J2659" s="217"/>
      <c r="K2659" s="218" t="s">
        <v>90</v>
      </c>
      <c r="L2659" s="219"/>
      <c r="N2659" s="208" t="s">
        <v>7</v>
      </c>
      <c r="O2659" s="209"/>
      <c r="P2659" s="210" t="s">
        <v>8</v>
      </c>
      <c r="Q2659" s="211"/>
      <c r="S2659" s="216" t="s">
        <v>91</v>
      </c>
      <c r="T2659" s="217"/>
      <c r="U2659" s="218" t="s">
        <v>92</v>
      </c>
      <c r="V2659" s="219"/>
      <c r="W2659" s="22"/>
      <c r="X2659" s="208" t="s">
        <v>93</v>
      </c>
      <c r="Y2659" s="209"/>
      <c r="Z2659" s="210" t="s">
        <v>94</v>
      </c>
      <c r="AA2659" s="211"/>
      <c r="AB2659" s="22"/>
      <c r="AC2659" s="216" t="s">
        <v>3</v>
      </c>
      <c r="AD2659" s="217"/>
      <c r="AE2659" s="218" t="s">
        <v>2</v>
      </c>
      <c r="AF2659" s="219"/>
      <c r="AG2659" s="22"/>
      <c r="AH2659" s="208" t="s">
        <v>95</v>
      </c>
      <c r="AI2659" s="209"/>
      <c r="AJ2659" s="210" t="s">
        <v>96</v>
      </c>
      <c r="AK2659" s="211"/>
      <c r="AL2659" s="22"/>
      <c r="AM2659" s="216" t="s">
        <v>97</v>
      </c>
      <c r="AN2659" s="217"/>
      <c r="AO2659" s="218" t="s">
        <v>98</v>
      </c>
      <c r="AP2659" s="219"/>
      <c r="AR2659" s="208" t="s">
        <v>99</v>
      </c>
      <c r="AS2659" s="209"/>
      <c r="AT2659" s="210" t="s">
        <v>100</v>
      </c>
      <c r="AU2659" s="211"/>
      <c r="AW2659" s="48" t="s">
        <v>10</v>
      </c>
      <c r="AY2659" s="139" t="s">
        <v>47</v>
      </c>
      <c r="AZ2659" s="13"/>
      <c r="BA2659" s="36"/>
      <c r="BB2659" s="36"/>
      <c r="BC2659" s="36"/>
      <c r="BD2659" s="36"/>
    </row>
    <row r="2660" spans="1:56" ht="18.600000000000001" customHeight="1" thickTop="1" thickBot="1">
      <c r="D2660" s="1">
        <v>0</v>
      </c>
      <c r="E2660" s="8">
        <f t="shared" ref="E2660" si="15440">$E$9*$B2657</f>
        <v>4.3069959999999892</v>
      </c>
      <c r="F2660" s="2">
        <v>1</v>
      </c>
      <c r="G2660" s="8">
        <v>0</v>
      </c>
      <c r="I2660" s="1">
        <v>0</v>
      </c>
      <c r="J2660" s="9">
        <v>0</v>
      </c>
      <c r="K2660" s="2">
        <v>1</v>
      </c>
      <c r="L2660" s="8">
        <v>0</v>
      </c>
      <c r="N2660" s="1">
        <f t="shared" ref="N2660" si="15441">D2660*I2657+F2660*I2660-E2660*J2657-G2660*J2660</f>
        <v>0</v>
      </c>
      <c r="O2660" s="9">
        <f t="shared" ref="O2660" si="15442">(D2660*J2657+E2660*I2657+F2660*J2660+G2660*I2660)</f>
        <v>4.3069959999999892</v>
      </c>
      <c r="P2660" s="2">
        <f t="shared" ref="P2660" si="15443">D2660*K2657+F2660*K2660-E2660*L2657-G2660*L2660</f>
        <v>2.9697620012305377</v>
      </c>
      <c r="Q2660" s="8">
        <f t="shared" ref="Q2660" si="15444">(D2660*L2657+E2660*K2657+F2660*L2660+G2660*K2660)</f>
        <v>0</v>
      </c>
      <c r="S2660" s="1">
        <v>0</v>
      </c>
      <c r="T2660" s="8">
        <f t="shared" ref="T2660" si="15445">$T$9*$B2657</f>
        <v>9.1906039999999756</v>
      </c>
      <c r="U2660" s="2">
        <v>1</v>
      </c>
      <c r="V2660" s="8">
        <v>0</v>
      </c>
      <c r="X2660" s="1">
        <f t="shared" ref="X2660" si="15446">N2660*S2657+P2660*S2660-O2660*T2657-Q2660*T2660</f>
        <v>0</v>
      </c>
      <c r="Y2660" s="9">
        <f t="shared" ref="Y2660" si="15447">(N2660*T2657+O2660*S2657+P2660*T2660+Q2660*S2660)</f>
        <v>31.600902527557302</v>
      </c>
      <c r="Z2660" s="2">
        <f t="shared" ref="Z2660" si="15448">N2660*U2657+P2660*U2660-O2660*V2657-Q2660*V2660</f>
        <v>2.9697620012305377</v>
      </c>
      <c r="AA2660" s="8">
        <f t="shared" ref="AA2660" si="15449">(N2660*V2657+O2660*U2657+P2660*V2660+Q2660*U2660)</f>
        <v>0</v>
      </c>
      <c r="AB2660" s="22"/>
      <c r="AC2660" s="1">
        <v>0</v>
      </c>
      <c r="AD2660" s="9">
        <v>0</v>
      </c>
      <c r="AE2660" s="2">
        <v>1</v>
      </c>
      <c r="AF2660" s="8">
        <v>0</v>
      </c>
      <c r="AH2660" s="1">
        <f t="shared" ref="AH2660" si="15450">X2660*AC2657+Z2660*AC2660-Y2660*AD2657-AA2660*AD2660</f>
        <v>0</v>
      </c>
      <c r="AI2660" s="9">
        <f t="shared" ref="AI2660" si="15451">(X2660*AD2657+Y2660*AC2657+Z2660*AD2660+AA2660*AC2660)</f>
        <v>31.600902527557302</v>
      </c>
      <c r="AJ2660" s="2">
        <f t="shared" ref="AJ2660" si="15452">X2660*AE2657+Z2660*AE2660-Y2660*AF2657-AA2660*AF2660</f>
        <v>-191.73110909126621</v>
      </c>
      <c r="AK2660" s="8">
        <f t="shared" ref="AK2660" si="15453">(X2660*AF2657+Y2660*AE2657+Z2660*AF2660+AA2660*AE2660)</f>
        <v>0</v>
      </c>
      <c r="AM2660" s="20">
        <f t="shared" ref="AM2660" si="15454">1/$AN$9</f>
        <v>1</v>
      </c>
      <c r="AN2660" s="27">
        <v>0</v>
      </c>
      <c r="AO2660" s="21">
        <v>1</v>
      </c>
      <c r="AP2660" s="26">
        <v>0</v>
      </c>
      <c r="AR2660" s="1">
        <f t="shared" ref="AR2660" si="15455">AH2660*AM2657+AJ2660*AM2660-AI2660*AN2657-AK2660*AN2660</f>
        <v>-191.73110909126621</v>
      </c>
      <c r="AS2660" s="9">
        <f t="shared" ref="AS2660" si="15456">(AH2660*AN2657+AI2660*AM2657+AJ2660*AN2660+AK2660*AM2660)</f>
        <v>31.600902527557302</v>
      </c>
      <c r="AT2660" s="2">
        <f t="shared" ref="AT2660" si="15457">AH2660*AO2657+AJ2660*AO2660-AI2660*AP2657-AK2660*AP2660</f>
        <v>-191.73110909126621</v>
      </c>
      <c r="AU2660" s="8">
        <f t="shared" ref="AU2660" si="15458">(AH2660*AP2657+AI2660*AO2657+AJ2660*AP2660+AK2660*AO2660)</f>
        <v>0</v>
      </c>
      <c r="AW2660" s="49">
        <f t="shared" ref="AW2660" si="15459">(180/PI())*ATAN(-1*(AS2657/AR2657))</f>
        <v>-80.649925386492228</v>
      </c>
      <c r="AY2660" s="140">
        <f t="shared" ref="AY2660" si="15460">20*LOG(((1-(10^(AW2657/20)^2)*(1-((1-AY2657)/(1+AY2657))^2))^0.5))</f>
        <v>-2.1762596529927177E-4</v>
      </c>
      <c r="AZ2660" s="13"/>
      <c r="BA2660" s="36"/>
      <c r="BB2660" s="36"/>
      <c r="BC2660" s="36"/>
      <c r="BD2660" s="36"/>
    </row>
    <row r="2661" spans="1:56" ht="18.600000000000001" customHeight="1">
      <c r="AY2661" s="37"/>
    </row>
    <row r="2662" spans="1:56" ht="18.600000000000001" customHeight="1" thickBot="1">
      <c r="A2662">
        <v>0</v>
      </c>
      <c r="D2662" s="22" t="s">
        <v>60</v>
      </c>
      <c r="E2662" s="22"/>
      <c r="F2662" s="22"/>
      <c r="G2662" s="22"/>
      <c r="H2662" s="22"/>
      <c r="I2662" s="22" t="s">
        <v>61</v>
      </c>
      <c r="J2662" s="22"/>
      <c r="K2662" s="22"/>
      <c r="L2662" s="22"/>
      <c r="M2662" s="23"/>
      <c r="N2662" s="23"/>
      <c r="O2662" s="28" t="s">
        <v>62</v>
      </c>
      <c r="P2662" s="23"/>
      <c r="Q2662" s="23"/>
      <c r="R2662" s="23"/>
      <c r="S2662" s="22"/>
      <c r="T2662" s="22" t="s">
        <v>63</v>
      </c>
      <c r="U2662" s="23"/>
      <c r="V2662" s="23"/>
      <c r="W2662" s="23"/>
      <c r="X2662" s="23"/>
      <c r="Y2662" s="28" t="s">
        <v>64</v>
      </c>
      <c r="Z2662" s="23"/>
      <c r="AA2662" s="23"/>
      <c r="AB2662" s="23"/>
      <c r="AC2662" s="28" t="s">
        <v>65</v>
      </c>
      <c r="AD2662" s="22"/>
      <c r="AE2662" s="22"/>
      <c r="AF2662" s="22"/>
      <c r="AG2662" s="22"/>
      <c r="AH2662" s="23"/>
      <c r="AI2662" s="28" t="s">
        <v>66</v>
      </c>
      <c r="AJ2662" s="23"/>
      <c r="AK2662" s="23"/>
      <c r="AL2662" s="22"/>
      <c r="AM2662" s="28" t="s">
        <v>67</v>
      </c>
      <c r="AN2662" s="22"/>
      <c r="AO2662" s="23"/>
      <c r="AP2662" s="23"/>
      <c r="AQ2662" s="23"/>
      <c r="AR2662" s="23"/>
      <c r="AS2662" s="28" t="s">
        <v>68</v>
      </c>
      <c r="AT2662" s="23"/>
      <c r="AU2662" s="23"/>
    </row>
    <row r="2663" spans="1:56" ht="18.600000000000001" customHeight="1" thickBot="1">
      <c r="B2663" s="11"/>
      <c r="D2663" s="212" t="s">
        <v>69</v>
      </c>
      <c r="E2663" s="213"/>
      <c r="F2663" s="214" t="s">
        <v>70</v>
      </c>
      <c r="G2663" s="215"/>
      <c r="H2663" s="207"/>
      <c r="I2663" s="212" t="s">
        <v>71</v>
      </c>
      <c r="J2663" s="213"/>
      <c r="K2663" s="214" t="s">
        <v>72</v>
      </c>
      <c r="L2663" s="215"/>
      <c r="M2663" s="23"/>
      <c r="N2663" s="208" t="s">
        <v>73</v>
      </c>
      <c r="O2663" s="209"/>
      <c r="P2663" s="210" t="s">
        <v>74</v>
      </c>
      <c r="Q2663" s="211"/>
      <c r="R2663" s="23"/>
      <c r="S2663" s="212" t="s">
        <v>75</v>
      </c>
      <c r="T2663" s="213"/>
      <c r="U2663" s="214" t="s">
        <v>76</v>
      </c>
      <c r="V2663" s="215"/>
      <c r="W2663" s="22"/>
      <c r="X2663" s="208" t="s">
        <v>77</v>
      </c>
      <c r="Y2663" s="209"/>
      <c r="Z2663" s="210" t="s">
        <v>78</v>
      </c>
      <c r="AA2663" s="211"/>
      <c r="AB2663" s="22"/>
      <c r="AC2663" s="212" t="s">
        <v>79</v>
      </c>
      <c r="AD2663" s="213"/>
      <c r="AE2663" s="214" t="s">
        <v>80</v>
      </c>
      <c r="AF2663" s="215"/>
      <c r="AG2663" s="22"/>
      <c r="AH2663" s="208" t="s">
        <v>81</v>
      </c>
      <c r="AI2663" s="209"/>
      <c r="AJ2663" s="210" t="s">
        <v>82</v>
      </c>
      <c r="AK2663" s="211"/>
      <c r="AL2663" s="22"/>
      <c r="AM2663" s="212" t="s">
        <v>83</v>
      </c>
      <c r="AN2663" s="213"/>
      <c r="AO2663" s="214" t="s">
        <v>84</v>
      </c>
      <c r="AP2663" s="215"/>
      <c r="AQ2663" s="23"/>
      <c r="AR2663" s="208" t="s">
        <v>85</v>
      </c>
      <c r="AS2663" s="209"/>
      <c r="AT2663" s="210" t="s">
        <v>86</v>
      </c>
      <c r="AU2663" s="211"/>
      <c r="AW2663" s="29" t="s">
        <v>4</v>
      </c>
      <c r="AY2663" s="136" t="s">
        <v>46</v>
      </c>
      <c r="AZ2663" s="13"/>
      <c r="BA2663" s="36"/>
      <c r="BB2663" s="36"/>
      <c r="BC2663" s="36"/>
      <c r="BD2663" s="36"/>
    </row>
    <row r="2664" spans="1:56" ht="18.600000000000001" customHeight="1" thickTop="1" thickBot="1">
      <c r="B2664" s="40">
        <v>7.6199999999999797</v>
      </c>
      <c r="D2664" s="1">
        <v>1</v>
      </c>
      <c r="E2664" s="7">
        <v>0</v>
      </c>
      <c r="F2664" s="2">
        <v>0</v>
      </c>
      <c r="G2664" s="8">
        <v>0</v>
      </c>
      <c r="I2664" s="1">
        <v>1</v>
      </c>
      <c r="J2664" s="9">
        <v>0</v>
      </c>
      <c r="K2664" s="2">
        <v>0</v>
      </c>
      <c r="L2664" s="9">
        <f t="shared" ref="L2664" si="15461">IF(0=(1-$J$9*$K$9*$B2664^2),10^14,$B2664*$K$9/(1-$J$9*$K$9*$B2664^2))</f>
        <v>-0.45599071516184592</v>
      </c>
      <c r="N2664" s="1">
        <f t="shared" ref="N2664" si="15462">D2664*I2664+F2664*I2667-E2664*J2664-G2664*J2667</f>
        <v>1</v>
      </c>
      <c r="O2664" s="9">
        <f t="shared" ref="O2664" si="15463">(D2664*J2664+E2664*I2664+F2664*J2667+G2664*I2667)</f>
        <v>0</v>
      </c>
      <c r="P2664" s="2">
        <f t="shared" ref="P2664" si="15464">D2664*K2664+F2664*K2667-E2664*L2664-G2664*L2667</f>
        <v>0</v>
      </c>
      <c r="Q2664" s="8">
        <f t="shared" ref="Q2664" si="15465">(D2664*L2664+E2664*K2664+F2664*L2667+G2664*K2667)</f>
        <v>-0.45599071516184592</v>
      </c>
      <c r="S2664" s="1">
        <v>1</v>
      </c>
      <c r="T2664" s="7">
        <v>0</v>
      </c>
      <c r="U2664" s="2">
        <v>0</v>
      </c>
      <c r="V2664" s="8">
        <v>0</v>
      </c>
      <c r="X2664" s="1">
        <f t="shared" ref="X2664" si="15466">N2664*S2664+P2664*S2667-O2664*T2664-Q2664*T2667</f>
        <v>5.2018585909680715</v>
      </c>
      <c r="Y2664" s="9">
        <f t="shared" ref="Y2664" si="15467">(N2664*T2664+O2664*S2664+P2664*T2667+Q2664*S2667)</f>
        <v>0</v>
      </c>
      <c r="Z2664" s="2">
        <f t="shared" ref="Z2664" si="15468">N2664*U2664+P2664*U2667-O2664*V2664-Q2664*V2667</f>
        <v>0</v>
      </c>
      <c r="AA2664" s="8">
        <f t="shared" ref="AA2664" si="15469">(N2664*V2664+O2664*U2664+P2664*V2667+Q2664*U2667)</f>
        <v>-0.45599071516184592</v>
      </c>
      <c r="AB2664" s="22"/>
      <c r="AC2664" s="1">
        <v>1</v>
      </c>
      <c r="AD2664" s="9">
        <v>0</v>
      </c>
      <c r="AE2664" s="2">
        <v>0</v>
      </c>
      <c r="AF2664" s="9">
        <f t="shared" ref="AF2664" si="15470">$B2664*$AE$9</f>
        <v>6.177457799999984</v>
      </c>
      <c r="AH2664" s="1">
        <f t="shared" ref="AH2664" si="15471">X2664*AC2664+Z2664*AC2667-Y2664*AD2664-AA2664*AD2667</f>
        <v>5.2018585909680715</v>
      </c>
      <c r="AI2664" s="9">
        <f t="shared" ref="AI2664" si="15472">(X2664*AD2664+Y2664*AC2664+Z2664*AD2667+AA2664*AC2667)</f>
        <v>0</v>
      </c>
      <c r="AJ2664" s="2">
        <f t="shared" ref="AJ2664" si="15473">X2664*AE2664+Z2664*AE2667-Y2664*AF2664-AA2664*AF2667</f>
        <v>0</v>
      </c>
      <c r="AK2664" s="8">
        <f t="shared" ref="AK2664" si="15474">(X2664*AF2664+Y2664*AE2664+Z2664*AF2667+AA2664*AE2667)</f>
        <v>31.678271212110793</v>
      </c>
      <c r="AM2664" s="18">
        <v>1</v>
      </c>
      <c r="AN2664" s="25">
        <v>0</v>
      </c>
      <c r="AO2664" s="14">
        <v>0</v>
      </c>
      <c r="AP2664" s="24">
        <v>0</v>
      </c>
      <c r="AR2664" s="1">
        <f t="shared" ref="AR2664" si="15475">AH2664*AM2664+AJ2664*AM2667-AI2664*AN2664-AK2664*AN2667</f>
        <v>5.2018585909680715</v>
      </c>
      <c r="AS2664" s="9">
        <f t="shared" ref="AS2664" si="15476">(AH2664*AN2664+AI2664*AM2664+AJ2664*AN2667+AK2664*AM2667)</f>
        <v>31.678271212110793</v>
      </c>
      <c r="AT2664" s="2">
        <f t="shared" ref="AT2664" si="15477">AH2664*AO2664+AJ2664*AO2667-AI2664*AP2664-AK2664*AP2667</f>
        <v>0</v>
      </c>
      <c r="AU2664" s="8">
        <f t="shared" ref="AU2664" si="15478">(AH2664*AP2664+AI2664*AO2664+AJ2664*AP2667+AK2664*AO2667)</f>
        <v>31.678271212110793</v>
      </c>
      <c r="AW2664" s="30">
        <f t="shared" ref="AW2664" si="15479">20*LOG(((1+$AN$9)/$AN$9)/((AR2664+AR2667)^2+(AS2664+AS2667)^2)^0.5)</f>
        <v>-39.909771850321867</v>
      </c>
      <c r="AY2664" s="137">
        <f t="shared" ref="AY2664" si="15480">((AR2664^2+AS2664^2)^0.5)/((AR2667^2+AS2667^2)^0.5)</f>
        <v>0.16436925175472808</v>
      </c>
      <c r="AZ2664" s="13"/>
      <c r="BA2664" s="36"/>
      <c r="BB2664" s="36"/>
      <c r="BC2664" s="36"/>
      <c r="BD2664" s="36"/>
    </row>
    <row r="2665" spans="1:56" ht="18.600000000000001" customHeight="1" thickBot="1">
      <c r="D2665" s="3"/>
      <c r="G2665" s="4"/>
      <c r="I2665" s="3"/>
      <c r="L2665" s="4"/>
      <c r="N2665" s="3"/>
      <c r="Q2665" s="4"/>
      <c r="S2665" s="3"/>
      <c r="V2665" s="4"/>
      <c r="X2665" s="3"/>
      <c r="AA2665" s="4"/>
      <c r="AC2665" s="3"/>
      <c r="AF2665" s="4"/>
      <c r="AH2665" s="3"/>
      <c r="AK2665" s="4"/>
      <c r="AM2665" s="18"/>
      <c r="AN2665" s="14"/>
      <c r="AO2665" s="14"/>
      <c r="AP2665" s="19"/>
      <c r="AR2665" s="3"/>
      <c r="AU2665" s="4"/>
      <c r="AY2665" s="138"/>
      <c r="AZ2665" s="13"/>
      <c r="BA2665" s="36"/>
      <c r="BB2665" s="36"/>
      <c r="BC2665" s="36"/>
      <c r="BD2665" s="36"/>
    </row>
    <row r="2666" spans="1:56" ht="18.600000000000001" customHeight="1" thickBot="1">
      <c r="D2666" s="216" t="s">
        <v>87</v>
      </c>
      <c r="E2666" s="217"/>
      <c r="F2666" s="218" t="s">
        <v>88</v>
      </c>
      <c r="G2666" s="219"/>
      <c r="H2666" s="207"/>
      <c r="I2666" s="216" t="s">
        <v>89</v>
      </c>
      <c r="J2666" s="217"/>
      <c r="K2666" s="218" t="s">
        <v>90</v>
      </c>
      <c r="L2666" s="219"/>
      <c r="N2666" s="208" t="s">
        <v>7</v>
      </c>
      <c r="O2666" s="209"/>
      <c r="P2666" s="210" t="s">
        <v>8</v>
      </c>
      <c r="Q2666" s="211"/>
      <c r="S2666" s="216" t="s">
        <v>91</v>
      </c>
      <c r="T2666" s="217"/>
      <c r="U2666" s="218" t="s">
        <v>92</v>
      </c>
      <c r="V2666" s="219"/>
      <c r="W2666" s="22"/>
      <c r="X2666" s="208" t="s">
        <v>93</v>
      </c>
      <c r="Y2666" s="209"/>
      <c r="Z2666" s="210" t="s">
        <v>94</v>
      </c>
      <c r="AA2666" s="211"/>
      <c r="AB2666" s="22"/>
      <c r="AC2666" s="216" t="s">
        <v>3</v>
      </c>
      <c r="AD2666" s="217"/>
      <c r="AE2666" s="218" t="s">
        <v>2</v>
      </c>
      <c r="AF2666" s="219"/>
      <c r="AG2666" s="22"/>
      <c r="AH2666" s="208" t="s">
        <v>95</v>
      </c>
      <c r="AI2666" s="209"/>
      <c r="AJ2666" s="210" t="s">
        <v>96</v>
      </c>
      <c r="AK2666" s="211"/>
      <c r="AL2666" s="22"/>
      <c r="AM2666" s="216" t="s">
        <v>97</v>
      </c>
      <c r="AN2666" s="217"/>
      <c r="AO2666" s="218" t="s">
        <v>98</v>
      </c>
      <c r="AP2666" s="219"/>
      <c r="AR2666" s="208" t="s">
        <v>99</v>
      </c>
      <c r="AS2666" s="209"/>
      <c r="AT2666" s="210" t="s">
        <v>100</v>
      </c>
      <c r="AU2666" s="211"/>
      <c r="AW2666" s="48" t="s">
        <v>10</v>
      </c>
      <c r="AY2666" s="139" t="s">
        <v>47</v>
      </c>
      <c r="AZ2666" s="13"/>
      <c r="BA2666" s="36"/>
      <c r="BB2666" s="36"/>
      <c r="BC2666" s="36"/>
      <c r="BD2666" s="36"/>
    </row>
    <row r="2667" spans="1:56" ht="18.600000000000001" customHeight="1" thickTop="1" thickBot="1">
      <c r="D2667" s="1">
        <v>0</v>
      </c>
      <c r="E2667" s="8">
        <f t="shared" ref="E2667" si="15481">$E$9*$B2664</f>
        <v>4.3183301999999886</v>
      </c>
      <c r="F2667" s="2">
        <v>1</v>
      </c>
      <c r="G2667" s="8">
        <v>0</v>
      </c>
      <c r="I2667" s="1">
        <v>0</v>
      </c>
      <c r="J2667" s="9">
        <v>0</v>
      </c>
      <c r="K2667" s="2">
        <v>1</v>
      </c>
      <c r="L2667" s="8">
        <v>0</v>
      </c>
      <c r="N2667" s="1">
        <f t="shared" ref="N2667" si="15482">D2667*I2664+F2667*I2667-E2667*J2664-G2667*J2667</f>
        <v>0</v>
      </c>
      <c r="O2667" s="9">
        <f t="shared" ref="O2667" si="15483">(D2667*J2664+E2667*I2664+F2667*J2667+G2667*I2667)</f>
        <v>4.3183301999999886</v>
      </c>
      <c r="P2667" s="2">
        <f t="shared" ref="P2667" si="15484">D2667*K2664+F2667*K2667-E2667*L2664-G2667*L2667</f>
        <v>2.9691184762029916</v>
      </c>
      <c r="Q2667" s="8">
        <f t="shared" ref="Q2667" si="15485">(D2667*L2664+E2667*K2664+F2667*L2667+G2667*K2667)</f>
        <v>0</v>
      </c>
      <c r="S2667" s="1">
        <v>0</v>
      </c>
      <c r="T2667" s="8">
        <f t="shared" ref="T2667" si="15486">$T$9*$B2664</f>
        <v>9.2147897999999753</v>
      </c>
      <c r="U2667" s="2">
        <v>1</v>
      </c>
      <c r="V2667" s="8">
        <v>0</v>
      </c>
      <c r="X2667" s="1">
        <f t="shared" ref="X2667" si="15487">N2667*S2664+P2667*S2667-O2667*T2664-Q2667*T2667</f>
        <v>0</v>
      </c>
      <c r="Y2667" s="9">
        <f t="shared" ref="Y2667" si="15488">(N2667*T2664+O2667*S2664+P2667*T2667+Q2667*S2667)</f>
        <v>31.678132849506785</v>
      </c>
      <c r="Z2667" s="2">
        <f t="shared" ref="Z2667" si="15489">N2667*U2664+P2667*U2667-O2667*V2664-Q2667*V2667</f>
        <v>2.9691184762029916</v>
      </c>
      <c r="AA2667" s="8">
        <f t="shared" ref="AA2667" si="15490">(N2667*V2664+O2667*U2664+P2667*V2667+Q2667*U2667)</f>
        <v>0</v>
      </c>
      <c r="AB2667" s="22"/>
      <c r="AC2667" s="1">
        <v>0</v>
      </c>
      <c r="AD2667" s="9">
        <v>0</v>
      </c>
      <c r="AE2667" s="2">
        <v>1</v>
      </c>
      <c r="AF2667" s="8">
        <v>0</v>
      </c>
      <c r="AH2667" s="1">
        <f t="shared" ref="AH2667" si="15491">X2667*AC2664+Z2667*AC2667-Y2667*AD2664-AA2667*AD2667</f>
        <v>0</v>
      </c>
      <c r="AI2667" s="9">
        <f t="shared" ref="AI2667" si="15492">(X2667*AD2664+Y2667*AC2664+Z2667*AD2667+AA2667*AC2667)</f>
        <v>31.678132849506785</v>
      </c>
      <c r="AJ2667" s="2">
        <f t="shared" ref="AJ2667" si="15493">X2667*AE2664+Z2667*AE2667-Y2667*AF2664-AA2667*AF2667</f>
        <v>-192.72121038441841</v>
      </c>
      <c r="AK2667" s="8">
        <f t="shared" ref="AK2667" si="15494">(X2667*AF2664+Y2667*AE2664+Z2667*AF2667+AA2667*AE2667)</f>
        <v>0</v>
      </c>
      <c r="AM2667" s="20">
        <f t="shared" ref="AM2667" si="15495">1/$AN$9</f>
        <v>1</v>
      </c>
      <c r="AN2667" s="27">
        <v>0</v>
      </c>
      <c r="AO2667" s="21">
        <v>1</v>
      </c>
      <c r="AP2667" s="26">
        <v>0</v>
      </c>
      <c r="AR2667" s="1">
        <f t="shared" ref="AR2667" si="15496">AH2667*AM2664+AJ2667*AM2667-AI2667*AN2664-AK2667*AN2667</f>
        <v>-192.72121038441841</v>
      </c>
      <c r="AS2667" s="9">
        <f t="shared" ref="AS2667" si="15497">(AH2667*AN2664+AI2667*AM2664+AJ2667*AN2667+AK2667*AM2667)</f>
        <v>31.678132849506785</v>
      </c>
      <c r="AT2667" s="2">
        <f t="shared" ref="AT2667" si="15498">AH2667*AO2664+AJ2667*AO2667-AI2667*AP2664-AK2667*AP2667</f>
        <v>-192.72121038441841</v>
      </c>
      <c r="AU2667" s="8">
        <f t="shared" ref="AU2667" si="15499">(AH2667*AP2664+AI2667*AO2664+AJ2667*AP2667+AK2667*AO2667)</f>
        <v>0</v>
      </c>
      <c r="AW2667" s="49">
        <f t="shared" ref="AW2667" si="15500">(180/PI())*ATAN(-1*(AS2664/AR2664))</f>
        <v>-80.674737917455744</v>
      </c>
      <c r="AY2667" s="140">
        <f t="shared" ref="AY2667" si="15501">20*LOG(((1-(10^(AW2664/20)^2)*(1-((1-AY2664)/(1+AY2664))^2))^0.5))</f>
        <v>-2.1503888088246769E-4</v>
      </c>
      <c r="AZ2667" s="13"/>
      <c r="BA2667" s="36"/>
      <c r="BB2667" s="36"/>
      <c r="BC2667" s="36"/>
      <c r="BD2667" s="36"/>
    </row>
    <row r="2668" spans="1:56" ht="18.600000000000001" customHeight="1">
      <c r="AY2668" s="37"/>
    </row>
    <row r="2669" spans="1:56" ht="18.600000000000001" customHeight="1" thickBot="1">
      <c r="D2669" s="22" t="s">
        <v>60</v>
      </c>
      <c r="E2669" s="22"/>
      <c r="F2669" s="22"/>
      <c r="G2669" s="22"/>
      <c r="H2669" s="22"/>
      <c r="I2669" s="22" t="s">
        <v>61</v>
      </c>
      <c r="J2669" s="22"/>
      <c r="K2669" s="22"/>
      <c r="L2669" s="22"/>
      <c r="M2669" s="23"/>
      <c r="N2669" s="23"/>
      <c r="O2669" s="28" t="s">
        <v>62</v>
      </c>
      <c r="P2669" s="23"/>
      <c r="Q2669" s="23"/>
      <c r="R2669" s="23"/>
      <c r="S2669" s="22"/>
      <c r="T2669" s="22" t="s">
        <v>63</v>
      </c>
      <c r="U2669" s="23"/>
      <c r="V2669" s="23"/>
      <c r="W2669" s="23"/>
      <c r="X2669" s="23"/>
      <c r="Y2669" s="28" t="s">
        <v>64</v>
      </c>
      <c r="Z2669" s="23"/>
      <c r="AA2669" s="23"/>
      <c r="AB2669" s="23"/>
      <c r="AC2669" s="28" t="s">
        <v>65</v>
      </c>
      <c r="AD2669" s="22"/>
      <c r="AE2669" s="22"/>
      <c r="AF2669" s="22"/>
      <c r="AG2669" s="22"/>
      <c r="AH2669" s="23"/>
      <c r="AI2669" s="28" t="s">
        <v>66</v>
      </c>
      <c r="AJ2669" s="23"/>
      <c r="AK2669" s="23"/>
      <c r="AL2669" s="22"/>
      <c r="AM2669" s="28" t="s">
        <v>67</v>
      </c>
      <c r="AN2669" s="22"/>
      <c r="AO2669" s="23"/>
      <c r="AP2669" s="23"/>
      <c r="AQ2669" s="23"/>
      <c r="AR2669" s="23"/>
      <c r="AS2669" s="28" t="s">
        <v>68</v>
      </c>
      <c r="AT2669" s="23"/>
      <c r="AU2669" s="23"/>
    </row>
    <row r="2670" spans="1:56" ht="18.600000000000001" customHeight="1" thickBot="1">
      <c r="B2670" s="11"/>
      <c r="D2670" s="212" t="s">
        <v>69</v>
      </c>
      <c r="E2670" s="213"/>
      <c r="F2670" s="214" t="s">
        <v>70</v>
      </c>
      <c r="G2670" s="215"/>
      <c r="H2670" s="207"/>
      <c r="I2670" s="212" t="s">
        <v>71</v>
      </c>
      <c r="J2670" s="213"/>
      <c r="K2670" s="214" t="s">
        <v>72</v>
      </c>
      <c r="L2670" s="215"/>
      <c r="M2670" s="23"/>
      <c r="N2670" s="208" t="s">
        <v>73</v>
      </c>
      <c r="O2670" s="209"/>
      <c r="P2670" s="210" t="s">
        <v>74</v>
      </c>
      <c r="Q2670" s="211"/>
      <c r="R2670" s="23"/>
      <c r="S2670" s="212" t="s">
        <v>75</v>
      </c>
      <c r="T2670" s="213"/>
      <c r="U2670" s="214" t="s">
        <v>76</v>
      </c>
      <c r="V2670" s="215"/>
      <c r="W2670" s="22"/>
      <c r="X2670" s="208" t="s">
        <v>77</v>
      </c>
      <c r="Y2670" s="209"/>
      <c r="Z2670" s="210" t="s">
        <v>78</v>
      </c>
      <c r="AA2670" s="211"/>
      <c r="AB2670" s="22"/>
      <c r="AC2670" s="212" t="s">
        <v>79</v>
      </c>
      <c r="AD2670" s="213"/>
      <c r="AE2670" s="214" t="s">
        <v>80</v>
      </c>
      <c r="AF2670" s="215"/>
      <c r="AG2670" s="22"/>
      <c r="AH2670" s="208" t="s">
        <v>81</v>
      </c>
      <c r="AI2670" s="209"/>
      <c r="AJ2670" s="210" t="s">
        <v>82</v>
      </c>
      <c r="AK2670" s="211"/>
      <c r="AL2670" s="22"/>
      <c r="AM2670" s="212" t="s">
        <v>83</v>
      </c>
      <c r="AN2670" s="213"/>
      <c r="AO2670" s="214" t="s">
        <v>84</v>
      </c>
      <c r="AP2670" s="215"/>
      <c r="AQ2670" s="23"/>
      <c r="AR2670" s="208" t="s">
        <v>85</v>
      </c>
      <c r="AS2670" s="209"/>
      <c r="AT2670" s="210" t="s">
        <v>86</v>
      </c>
      <c r="AU2670" s="211"/>
      <c r="AW2670" s="29" t="s">
        <v>4</v>
      </c>
      <c r="AY2670" s="136" t="s">
        <v>46</v>
      </c>
      <c r="AZ2670" s="13"/>
      <c r="BA2670" s="36"/>
      <c r="BB2670" s="36"/>
      <c r="BC2670" s="36"/>
      <c r="BD2670" s="36"/>
    </row>
    <row r="2671" spans="1:56" ht="18" customHeight="1" thickTop="1" thickBot="1">
      <c r="B2671" s="40">
        <v>7.6399999999999801</v>
      </c>
      <c r="D2671" s="1">
        <v>1</v>
      </c>
      <c r="E2671" s="7">
        <v>0</v>
      </c>
      <c r="F2671" s="2">
        <v>0</v>
      </c>
      <c r="G2671" s="8">
        <v>0</v>
      </c>
      <c r="I2671" s="1">
        <v>1</v>
      </c>
      <c r="J2671" s="9">
        <v>0</v>
      </c>
      <c r="K2671" s="2">
        <v>0</v>
      </c>
      <c r="L2671" s="9">
        <f t="shared" ref="L2671" si="15502">IF(0=(1-$J$9*$K$9*$B2671^2),10^14,$B2671*$K$9/(1-$J$9*$K$9*$B2671^2))</f>
        <v>-0.45464965225300069</v>
      </c>
      <c r="N2671" s="1">
        <f t="shared" ref="N2671" si="15503">D2671*I2671+F2671*I2674-E2671*J2671-G2671*J2674</f>
        <v>1</v>
      </c>
      <c r="O2671" s="9">
        <f t="shared" ref="O2671" si="15504">(D2671*J2671+E2671*I2671+F2671*J2674+G2671*I2674)</f>
        <v>0</v>
      </c>
      <c r="P2671" s="2">
        <f t="shared" ref="P2671" si="15505">D2671*K2671+F2671*K2674-E2671*L2671-G2671*L2674</f>
        <v>0</v>
      </c>
      <c r="Q2671" s="8">
        <f t="shared" ref="Q2671" si="15506">(D2671*L2671+E2671*K2671+F2671*L2674+G2671*K2674)</f>
        <v>-0.45464965225300069</v>
      </c>
      <c r="S2671" s="1">
        <v>1</v>
      </c>
      <c r="T2671" s="7">
        <v>0</v>
      </c>
      <c r="U2671" s="2">
        <v>0</v>
      </c>
      <c r="V2671" s="8">
        <v>0</v>
      </c>
      <c r="X2671" s="1">
        <f t="shared" ref="X2671" si="15507">N2671*S2671+P2671*S2674-O2671*T2671-Q2671*T2674</f>
        <v>5.2004970437139466</v>
      </c>
      <c r="Y2671" s="9">
        <f t="shared" ref="Y2671" si="15508">(N2671*T2671+O2671*S2671+P2671*T2674+Q2671*S2674)</f>
        <v>0</v>
      </c>
      <c r="Z2671" s="2">
        <f t="shared" ref="Z2671" si="15509">N2671*U2671+P2671*U2674-O2671*V2671-Q2671*V2674</f>
        <v>0</v>
      </c>
      <c r="AA2671" s="8">
        <f t="shared" ref="AA2671" si="15510">(N2671*V2671+O2671*U2671+P2671*V2674+Q2671*U2674)</f>
        <v>-0.45464965225300069</v>
      </c>
      <c r="AB2671" s="22"/>
      <c r="AC2671" s="1">
        <v>1</v>
      </c>
      <c r="AD2671" s="9">
        <v>0</v>
      </c>
      <c r="AE2671" s="2">
        <v>0</v>
      </c>
      <c r="AF2671" s="9">
        <f t="shared" ref="AF2671" si="15511">$B2671*$AE$9</f>
        <v>6.1936715999999841</v>
      </c>
      <c r="AH2671" s="1">
        <f t="shared" ref="AH2671" si="15512">X2671*AC2671+Z2671*AC2674-Y2671*AD2671-AA2671*AD2674</f>
        <v>5.2004970437139466</v>
      </c>
      <c r="AI2671" s="9">
        <f t="shared" ref="AI2671" si="15513">(X2671*AD2671+Y2671*AC2671+Z2671*AD2674+AA2671*AC2674)</f>
        <v>0</v>
      </c>
      <c r="AJ2671" s="2">
        <f t="shared" ref="AJ2671" si="15514">X2671*AE2671+Z2671*AE2674-Y2671*AF2671-AA2671*AF2674</f>
        <v>0</v>
      </c>
      <c r="AK2671" s="8">
        <f t="shared" ref="AK2671" si="15515">(X2671*AF2671+Y2671*AE2671+Z2671*AF2674+AA2671*AE2674)</f>
        <v>31.755521193281947</v>
      </c>
      <c r="AM2671" s="18">
        <v>1</v>
      </c>
      <c r="AN2671" s="25">
        <v>0</v>
      </c>
      <c r="AO2671" s="14">
        <v>0</v>
      </c>
      <c r="AP2671" s="24">
        <v>0</v>
      </c>
      <c r="AR2671" s="1">
        <f t="shared" ref="AR2671" si="15516">AH2671*AM2671+AJ2671*AM2674-AI2671*AN2671-AK2671*AN2674</f>
        <v>5.2004970437139466</v>
      </c>
      <c r="AS2671" s="9">
        <f t="shared" ref="AS2671" si="15517">(AH2671*AN2671+AI2671*AM2671+AJ2671*AN2674+AK2671*AM2674)</f>
        <v>31.755521193281947</v>
      </c>
      <c r="AT2671" s="2">
        <f t="shared" ref="AT2671" si="15518">AH2671*AO2671+AJ2671*AO2674-AI2671*AP2671-AK2671*AP2674</f>
        <v>0</v>
      </c>
      <c r="AU2671" s="8">
        <f t="shared" ref="AU2671" si="15519">(AH2671*AP2671+AI2671*AO2671+AJ2671*AP2674+AK2671*AO2674)</f>
        <v>31.755521193281947</v>
      </c>
      <c r="AW2671" s="30">
        <f t="shared" ref="AW2671" si="15520">20*LOG(((1+$AN$9)/$AN$9)/((AR2671+AR2674)^2+(AS2671+AS2674)^2)^0.5)</f>
        <v>-39.953164793080219</v>
      </c>
      <c r="AY2671" s="137">
        <f t="shared" ref="AY2671" si="15521">((AR2671^2+AS2671^2)^0.5)/((AR2674^2+AS2674^2)^0.5)</f>
        <v>0.16392573021084203</v>
      </c>
      <c r="AZ2671" s="13"/>
      <c r="BA2671" s="36"/>
      <c r="BB2671" s="36"/>
      <c r="BC2671" s="36"/>
      <c r="BD2671" s="36"/>
    </row>
    <row r="2672" spans="1:56" ht="18.600000000000001" customHeight="1" thickBot="1">
      <c r="D2672" s="3"/>
      <c r="G2672" s="4"/>
      <c r="I2672" s="3"/>
      <c r="L2672" s="4"/>
      <c r="N2672" s="3"/>
      <c r="Q2672" s="4"/>
      <c r="S2672" s="3"/>
      <c r="V2672" s="4"/>
      <c r="X2672" s="3"/>
      <c r="AA2672" s="4"/>
      <c r="AC2672" s="3"/>
      <c r="AF2672" s="4"/>
      <c r="AH2672" s="3"/>
      <c r="AK2672" s="4"/>
      <c r="AM2672" s="18"/>
      <c r="AN2672" s="14"/>
      <c r="AO2672" s="14"/>
      <c r="AP2672" s="19"/>
      <c r="AR2672" s="3"/>
      <c r="AU2672" s="4"/>
      <c r="AY2672" s="138"/>
      <c r="AZ2672" s="13"/>
      <c r="BA2672" s="36"/>
      <c r="BB2672" s="36"/>
      <c r="BC2672" s="36"/>
      <c r="BD2672" s="36"/>
    </row>
    <row r="2673" spans="2:56" ht="18.600000000000001" customHeight="1" thickBot="1">
      <c r="D2673" s="216" t="s">
        <v>87</v>
      </c>
      <c r="E2673" s="217"/>
      <c r="F2673" s="218" t="s">
        <v>88</v>
      </c>
      <c r="G2673" s="219"/>
      <c r="H2673" s="207"/>
      <c r="I2673" s="216" t="s">
        <v>89</v>
      </c>
      <c r="J2673" s="217"/>
      <c r="K2673" s="218" t="s">
        <v>90</v>
      </c>
      <c r="L2673" s="219"/>
      <c r="N2673" s="208" t="s">
        <v>7</v>
      </c>
      <c r="O2673" s="209"/>
      <c r="P2673" s="210" t="s">
        <v>8</v>
      </c>
      <c r="Q2673" s="211"/>
      <c r="S2673" s="216" t="s">
        <v>91</v>
      </c>
      <c r="T2673" s="217"/>
      <c r="U2673" s="218" t="s">
        <v>92</v>
      </c>
      <c r="V2673" s="219"/>
      <c r="W2673" s="22"/>
      <c r="X2673" s="208" t="s">
        <v>93</v>
      </c>
      <c r="Y2673" s="209"/>
      <c r="Z2673" s="210" t="s">
        <v>94</v>
      </c>
      <c r="AA2673" s="211"/>
      <c r="AB2673" s="22"/>
      <c r="AC2673" s="216" t="s">
        <v>3</v>
      </c>
      <c r="AD2673" s="217"/>
      <c r="AE2673" s="218" t="s">
        <v>2</v>
      </c>
      <c r="AF2673" s="219"/>
      <c r="AG2673" s="22"/>
      <c r="AH2673" s="208" t="s">
        <v>95</v>
      </c>
      <c r="AI2673" s="209"/>
      <c r="AJ2673" s="210" t="s">
        <v>96</v>
      </c>
      <c r="AK2673" s="211"/>
      <c r="AL2673" s="22"/>
      <c r="AM2673" s="216" t="s">
        <v>97</v>
      </c>
      <c r="AN2673" s="217"/>
      <c r="AO2673" s="218" t="s">
        <v>98</v>
      </c>
      <c r="AP2673" s="219"/>
      <c r="AR2673" s="208" t="s">
        <v>99</v>
      </c>
      <c r="AS2673" s="209"/>
      <c r="AT2673" s="210" t="s">
        <v>100</v>
      </c>
      <c r="AU2673" s="211"/>
      <c r="AW2673" s="48" t="s">
        <v>10</v>
      </c>
      <c r="AY2673" s="139" t="s">
        <v>47</v>
      </c>
      <c r="AZ2673" s="13"/>
      <c r="BA2673" s="36"/>
      <c r="BB2673" s="36"/>
      <c r="BC2673" s="36"/>
      <c r="BD2673" s="36"/>
    </row>
    <row r="2674" spans="2:56" ht="18.600000000000001" customHeight="1" thickTop="1" thickBot="1">
      <c r="D2674" s="1">
        <v>0</v>
      </c>
      <c r="E2674" s="8">
        <f t="shared" ref="E2674" si="15522">$E$9*$B2671</f>
        <v>4.3296643999999889</v>
      </c>
      <c r="F2674" s="2">
        <v>1</v>
      </c>
      <c r="G2674" s="8">
        <v>0</v>
      </c>
      <c r="I2674" s="1">
        <v>0</v>
      </c>
      <c r="J2674" s="9">
        <v>0</v>
      </c>
      <c r="K2674" s="2">
        <v>1</v>
      </c>
      <c r="L2674" s="8">
        <v>0</v>
      </c>
      <c r="N2674" s="1">
        <f t="shared" ref="N2674" si="15523">D2674*I2671+F2674*I2674-E2674*J2671-G2674*J2674</f>
        <v>0</v>
      </c>
      <c r="O2674" s="9">
        <f t="shared" ref="O2674" si="15524">(D2674*J2671+E2674*I2671+F2674*J2674+G2674*I2674)</f>
        <v>4.3296643999999889</v>
      </c>
      <c r="P2674" s="2">
        <f t="shared" ref="P2674" si="15525">D2674*K2671+F2674*K2674-E2674*L2671-G2674*L2674</f>
        <v>2.9684804138321921</v>
      </c>
      <c r="Q2674" s="8">
        <f t="shared" ref="Q2674" si="15526">(D2674*L2671+E2674*K2671+F2674*L2674+G2674*K2674)</f>
        <v>0</v>
      </c>
      <c r="S2674" s="1">
        <v>0</v>
      </c>
      <c r="T2674" s="8">
        <f t="shared" ref="T2674" si="15527">$T$9*$B2671</f>
        <v>9.238975599999975</v>
      </c>
      <c r="U2674" s="2">
        <v>1</v>
      </c>
      <c r="V2674" s="8">
        <v>0</v>
      </c>
      <c r="X2674" s="1">
        <f t="shared" ref="X2674" si="15528">N2674*S2671+P2674*S2674-O2674*T2671-Q2674*T2674</f>
        <v>0</v>
      </c>
      <c r="Y2674" s="9">
        <f t="shared" ref="Y2674" si="15529">(N2674*T2671+O2674*S2671+P2674*T2674+Q2674*S2674)</f>
        <v>31.755382512473439</v>
      </c>
      <c r="Z2674" s="2">
        <f t="shared" ref="Z2674" si="15530">N2674*U2671+P2674*U2674-O2674*V2671-Q2674*V2674</f>
        <v>2.9684804138321921</v>
      </c>
      <c r="AA2674" s="8">
        <f t="shared" ref="AA2674" si="15531">(N2674*V2671+O2674*U2671+P2674*V2674+Q2674*U2674)</f>
        <v>0</v>
      </c>
      <c r="AB2674" s="22"/>
      <c r="AC2674" s="1">
        <v>0</v>
      </c>
      <c r="AD2674" s="9">
        <v>0</v>
      </c>
      <c r="AE2674" s="2">
        <v>1</v>
      </c>
      <c r="AF2674" s="8">
        <v>0</v>
      </c>
      <c r="AH2674" s="1">
        <f t="shared" ref="AH2674" si="15532">X2674*AC2671+Z2674*AC2674-Y2674*AD2671-AA2674*AD2674</f>
        <v>0</v>
      </c>
      <c r="AI2674" s="9">
        <f t="shared" ref="AI2674" si="15533">(X2674*AD2671+Y2674*AC2671+Z2674*AD2674+AA2674*AC2674)</f>
        <v>31.755382512473439</v>
      </c>
      <c r="AJ2674" s="2">
        <f t="shared" ref="AJ2674" si="15534">X2674*AE2671+Z2674*AE2674-Y2674*AF2671-AA2674*AF2674</f>
        <v>-193.71393040081068</v>
      </c>
      <c r="AK2674" s="8">
        <f t="shared" ref="AK2674" si="15535">(X2674*AF2671+Y2674*AE2671+Z2674*AF2674+AA2674*AE2674)</f>
        <v>0</v>
      </c>
      <c r="AM2674" s="20">
        <f t="shared" ref="AM2674" si="15536">1/$AN$9</f>
        <v>1</v>
      </c>
      <c r="AN2674" s="27">
        <v>0</v>
      </c>
      <c r="AO2674" s="21">
        <v>1</v>
      </c>
      <c r="AP2674" s="26">
        <v>0</v>
      </c>
      <c r="AR2674" s="1">
        <f t="shared" ref="AR2674" si="15537">AH2674*AM2671+AJ2674*AM2674-AI2674*AN2671-AK2674*AN2674</f>
        <v>-193.71393040081068</v>
      </c>
      <c r="AS2674" s="9">
        <f t="shared" ref="AS2674" si="15538">(AH2674*AN2671+AI2674*AM2671+AJ2674*AN2674+AK2674*AM2674)</f>
        <v>31.755382512473439</v>
      </c>
      <c r="AT2674" s="2">
        <f t="shared" ref="AT2674" si="15539">AH2674*AO2671+AJ2674*AO2674-AI2674*AP2671-AK2674*AP2674</f>
        <v>-193.71393040081068</v>
      </c>
      <c r="AU2674" s="8">
        <f t="shared" ref="AU2674" si="15540">(AH2674*AP2671+AI2674*AO2671+AJ2674*AP2674+AK2674*AO2674)</f>
        <v>0</v>
      </c>
      <c r="AW2674" s="49">
        <f t="shared" ref="AW2674" si="15541">(180/PI())*ATAN(-1*(AS2671/AR2671))</f>
        <v>-80.69941834523523</v>
      </c>
      <c r="AY2674" s="140">
        <f t="shared" ref="AY2674" si="15542">20*LOG(((1-(10^(AW2671/20)^2)*(1-((1-AY2671)/(1+AY2671))^2))^0.5))</f>
        <v>-2.1248830717181117E-4</v>
      </c>
      <c r="AZ2674" s="13"/>
      <c r="BA2674" s="36"/>
      <c r="BB2674" s="36"/>
      <c r="BC2674" s="36"/>
      <c r="BD2674" s="36"/>
    </row>
    <row r="2675" spans="2:56" ht="18.600000000000001" customHeight="1">
      <c r="AY2675" s="37"/>
    </row>
    <row r="2676" spans="2:56" ht="18.600000000000001" customHeight="1" thickBot="1">
      <c r="D2676" s="22" t="s">
        <v>60</v>
      </c>
      <c r="E2676" s="22"/>
      <c r="F2676" s="22"/>
      <c r="G2676" s="22"/>
      <c r="H2676" s="22"/>
      <c r="I2676" s="22" t="s">
        <v>61</v>
      </c>
      <c r="J2676" s="22"/>
      <c r="K2676" s="22"/>
      <c r="L2676" s="22"/>
      <c r="M2676" s="23"/>
      <c r="N2676" s="23"/>
      <c r="O2676" s="28" t="s">
        <v>62</v>
      </c>
      <c r="P2676" s="23"/>
      <c r="Q2676" s="23"/>
      <c r="R2676" s="23"/>
      <c r="S2676" s="22"/>
      <c r="T2676" s="22" t="s">
        <v>63</v>
      </c>
      <c r="U2676" s="23"/>
      <c r="V2676" s="23"/>
      <c r="W2676" s="23"/>
      <c r="X2676" s="23"/>
      <c r="Y2676" s="28" t="s">
        <v>64</v>
      </c>
      <c r="Z2676" s="23"/>
      <c r="AA2676" s="23"/>
      <c r="AB2676" s="23"/>
      <c r="AC2676" s="28" t="s">
        <v>65</v>
      </c>
      <c r="AD2676" s="22"/>
      <c r="AE2676" s="22"/>
      <c r="AF2676" s="22"/>
      <c r="AG2676" s="22"/>
      <c r="AH2676" s="23"/>
      <c r="AI2676" s="28" t="s">
        <v>66</v>
      </c>
      <c r="AJ2676" s="23"/>
      <c r="AK2676" s="23"/>
      <c r="AL2676" s="22"/>
      <c r="AM2676" s="28" t="s">
        <v>67</v>
      </c>
      <c r="AN2676" s="22"/>
      <c r="AO2676" s="23"/>
      <c r="AP2676" s="23"/>
      <c r="AQ2676" s="23"/>
      <c r="AR2676" s="23"/>
      <c r="AS2676" s="28" t="s">
        <v>68</v>
      </c>
      <c r="AT2676" s="23"/>
      <c r="AU2676" s="23"/>
    </row>
    <row r="2677" spans="2:56" ht="18.600000000000001" customHeight="1" thickBot="1">
      <c r="B2677" s="11"/>
      <c r="D2677" s="212" t="s">
        <v>69</v>
      </c>
      <c r="E2677" s="213"/>
      <c r="F2677" s="214" t="s">
        <v>70</v>
      </c>
      <c r="G2677" s="215"/>
      <c r="H2677" s="207"/>
      <c r="I2677" s="212" t="s">
        <v>71</v>
      </c>
      <c r="J2677" s="213"/>
      <c r="K2677" s="214" t="s">
        <v>72</v>
      </c>
      <c r="L2677" s="215"/>
      <c r="M2677" s="23"/>
      <c r="N2677" s="208" t="s">
        <v>73</v>
      </c>
      <c r="O2677" s="209"/>
      <c r="P2677" s="210" t="s">
        <v>74</v>
      </c>
      <c r="Q2677" s="211"/>
      <c r="R2677" s="23"/>
      <c r="S2677" s="212" t="s">
        <v>75</v>
      </c>
      <c r="T2677" s="213"/>
      <c r="U2677" s="214" t="s">
        <v>76</v>
      </c>
      <c r="V2677" s="215"/>
      <c r="W2677" s="22"/>
      <c r="X2677" s="208" t="s">
        <v>77</v>
      </c>
      <c r="Y2677" s="209"/>
      <c r="Z2677" s="210" t="s">
        <v>78</v>
      </c>
      <c r="AA2677" s="211"/>
      <c r="AB2677" s="22"/>
      <c r="AC2677" s="212" t="s">
        <v>79</v>
      </c>
      <c r="AD2677" s="213"/>
      <c r="AE2677" s="214" t="s">
        <v>80</v>
      </c>
      <c r="AF2677" s="215"/>
      <c r="AG2677" s="22"/>
      <c r="AH2677" s="208" t="s">
        <v>81</v>
      </c>
      <c r="AI2677" s="209"/>
      <c r="AJ2677" s="210" t="s">
        <v>82</v>
      </c>
      <c r="AK2677" s="211"/>
      <c r="AL2677" s="22"/>
      <c r="AM2677" s="212" t="s">
        <v>83</v>
      </c>
      <c r="AN2677" s="213"/>
      <c r="AO2677" s="214" t="s">
        <v>84</v>
      </c>
      <c r="AP2677" s="215"/>
      <c r="AQ2677" s="23"/>
      <c r="AR2677" s="208" t="s">
        <v>85</v>
      </c>
      <c r="AS2677" s="209"/>
      <c r="AT2677" s="210" t="s">
        <v>86</v>
      </c>
      <c r="AU2677" s="211"/>
      <c r="AW2677" s="29" t="s">
        <v>4</v>
      </c>
      <c r="AY2677" s="136" t="s">
        <v>46</v>
      </c>
      <c r="AZ2677" s="13"/>
      <c r="BA2677" s="36"/>
      <c r="BB2677" s="36"/>
      <c r="BC2677" s="36"/>
      <c r="BD2677" s="36"/>
    </row>
    <row r="2678" spans="2:56" ht="18.600000000000001" customHeight="1" thickTop="1" thickBot="1">
      <c r="B2678" s="40">
        <v>7.6599999999999797</v>
      </c>
      <c r="D2678" s="1">
        <v>1</v>
      </c>
      <c r="E2678" s="7">
        <v>0</v>
      </c>
      <c r="F2678" s="2">
        <v>0</v>
      </c>
      <c r="G2678" s="8">
        <v>0</v>
      </c>
      <c r="I2678" s="1">
        <v>1</v>
      </c>
      <c r="J2678" s="9">
        <v>0</v>
      </c>
      <c r="K2678" s="2">
        <v>0</v>
      </c>
      <c r="L2678" s="9">
        <f t="shared" ref="L2678" si="15543">IF(0=(1-$J$9*$K$9*$B2678^2),10^14,$B2678*$K$9/(1-$J$9*$K$9*$B2678^2))</f>
        <v>-0.45331683621117813</v>
      </c>
      <c r="N2678" s="1">
        <f t="shared" ref="N2678" si="15544">D2678*I2678+F2678*I2681-E2678*J2678-G2678*J2681</f>
        <v>1</v>
      </c>
      <c r="O2678" s="9">
        <f t="shared" ref="O2678" si="15545">(D2678*J2678+E2678*I2678+F2678*J2681+G2678*I2681)</f>
        <v>0</v>
      </c>
      <c r="P2678" s="2">
        <f t="shared" ref="P2678" si="15546">D2678*K2678+F2678*K2681-E2678*L2678-G2678*L2681</f>
        <v>0</v>
      </c>
      <c r="Q2678" s="8">
        <f t="shared" ref="Q2678" si="15547">(D2678*L2678+E2678*K2678+F2678*L2681+G2678*K2681)</f>
        <v>-0.45331683621117813</v>
      </c>
      <c r="S2678" s="1">
        <v>1</v>
      </c>
      <c r="T2678" s="7">
        <v>0</v>
      </c>
      <c r="U2678" s="2">
        <v>0</v>
      </c>
      <c r="V2678" s="8">
        <v>0</v>
      </c>
      <c r="X2678" s="1">
        <f t="shared" ref="X2678" si="15548">N2678*S2678+P2678*S2681-O2678*T2678-Q2678*T2681</f>
        <v>5.1991470191614964</v>
      </c>
      <c r="Y2678" s="9">
        <f t="shared" ref="Y2678" si="15549">(N2678*T2678+O2678*S2678+P2678*T2681+Q2678*S2681)</f>
        <v>0</v>
      </c>
      <c r="Z2678" s="2">
        <f t="shared" ref="Z2678" si="15550">N2678*U2678+P2678*U2681-O2678*V2678-Q2678*V2681</f>
        <v>0</v>
      </c>
      <c r="AA2678" s="8">
        <f t="shared" ref="AA2678" si="15551">(N2678*V2678+O2678*U2678+P2678*V2681+Q2678*U2681)</f>
        <v>-0.45331683621117813</v>
      </c>
      <c r="AB2678" s="22"/>
      <c r="AC2678" s="1">
        <v>1</v>
      </c>
      <c r="AD2678" s="9">
        <v>0</v>
      </c>
      <c r="AE2678" s="2">
        <v>0</v>
      </c>
      <c r="AF2678" s="9">
        <f t="shared" ref="AF2678" si="15552">$B2678*$AE$9</f>
        <v>6.2098853999999841</v>
      </c>
      <c r="AH2678" s="1">
        <f t="shared" ref="AH2678" si="15553">X2678*AC2678+Z2678*AC2681-Y2678*AD2678-AA2678*AD2681</f>
        <v>5.1991470191614964</v>
      </c>
      <c r="AI2678" s="9">
        <f t="shared" ref="AI2678" si="15554">(X2678*AD2678+Y2678*AC2678+Z2678*AD2681+AA2678*AC2681)</f>
        <v>0</v>
      </c>
      <c r="AJ2678" s="2">
        <f t="shared" ref="AJ2678" si="15555">X2678*AE2678+Z2678*AE2681-Y2678*AF2678-AA2678*AF2681</f>
        <v>0</v>
      </c>
      <c r="AK2678" s="8">
        <f t="shared" ref="AK2678" si="15556">(X2678*AF2678+Y2678*AE2678+Z2678*AF2681+AA2678*AE2681)</f>
        <v>31.832790330533236</v>
      </c>
      <c r="AM2678" s="18">
        <v>1</v>
      </c>
      <c r="AN2678" s="25">
        <v>0</v>
      </c>
      <c r="AO2678" s="14">
        <v>0</v>
      </c>
      <c r="AP2678" s="24">
        <v>0</v>
      </c>
      <c r="AR2678" s="1">
        <f t="shared" ref="AR2678" si="15557">AH2678*AM2678+AJ2678*AM2681-AI2678*AN2678-AK2678*AN2681</f>
        <v>5.1991470191614964</v>
      </c>
      <c r="AS2678" s="9">
        <f t="shared" ref="AS2678" si="15558">(AH2678*AN2678+AI2678*AM2678+AJ2678*AN2681+AK2678*AM2681)</f>
        <v>31.832790330533236</v>
      </c>
      <c r="AT2678" s="2">
        <f t="shared" ref="AT2678" si="15559">AH2678*AO2678+AJ2678*AO2681-AI2678*AP2678-AK2678*AP2681</f>
        <v>0</v>
      </c>
      <c r="AU2678" s="8">
        <f t="shared" ref="AU2678" si="15560">(AH2678*AP2678+AI2678*AO2678+AJ2678*AP2681+AK2678*AO2681)</f>
        <v>31.832790330533236</v>
      </c>
      <c r="AW2678" s="30">
        <f t="shared" ref="AW2678" si="15561">20*LOG(((1+$AN$9)/$AN$9)/((AR2678+AR2681)^2+(AS2678+AS2681)^2)^0.5)</f>
        <v>-39.99645631781177</v>
      </c>
      <c r="AY2678" s="137">
        <f t="shared" ref="AY2678" si="15562">((AR2678^2+AS2678^2)^0.5)/((AR2681^2+AS2681^2)^0.5)</f>
        <v>0.16348463066894381</v>
      </c>
      <c r="AZ2678" s="13"/>
      <c r="BA2678" s="36"/>
      <c r="BB2678" s="36"/>
      <c r="BC2678" s="36"/>
      <c r="BD2678" s="36"/>
    </row>
    <row r="2679" spans="2:56" ht="18.600000000000001" customHeight="1" thickBot="1">
      <c r="D2679" s="3"/>
      <c r="G2679" s="4"/>
      <c r="I2679" s="3"/>
      <c r="L2679" s="4"/>
      <c r="N2679" s="3"/>
      <c r="Q2679" s="4"/>
      <c r="S2679" s="3"/>
      <c r="V2679" s="4"/>
      <c r="X2679" s="3"/>
      <c r="AA2679" s="4"/>
      <c r="AC2679" s="3"/>
      <c r="AF2679" s="4"/>
      <c r="AH2679" s="3"/>
      <c r="AK2679" s="4"/>
      <c r="AM2679" s="18"/>
      <c r="AN2679" s="14"/>
      <c r="AO2679" s="14"/>
      <c r="AP2679" s="19"/>
      <c r="AR2679" s="3"/>
      <c r="AU2679" s="4"/>
      <c r="AY2679" s="138"/>
      <c r="AZ2679" s="13"/>
      <c r="BA2679" s="36"/>
      <c r="BB2679" s="36"/>
      <c r="BC2679" s="36"/>
      <c r="BD2679" s="36"/>
    </row>
    <row r="2680" spans="2:56" ht="18.600000000000001" customHeight="1" thickBot="1">
      <c r="D2680" s="216" t="s">
        <v>87</v>
      </c>
      <c r="E2680" s="217"/>
      <c r="F2680" s="218" t="s">
        <v>88</v>
      </c>
      <c r="G2680" s="219"/>
      <c r="H2680" s="207"/>
      <c r="I2680" s="216" t="s">
        <v>89</v>
      </c>
      <c r="J2680" s="217"/>
      <c r="K2680" s="218" t="s">
        <v>90</v>
      </c>
      <c r="L2680" s="219"/>
      <c r="N2680" s="208" t="s">
        <v>7</v>
      </c>
      <c r="O2680" s="209"/>
      <c r="P2680" s="210" t="s">
        <v>8</v>
      </c>
      <c r="Q2680" s="211"/>
      <c r="S2680" s="216" t="s">
        <v>91</v>
      </c>
      <c r="T2680" s="217"/>
      <c r="U2680" s="218" t="s">
        <v>92</v>
      </c>
      <c r="V2680" s="219"/>
      <c r="W2680" s="22"/>
      <c r="X2680" s="208" t="s">
        <v>93</v>
      </c>
      <c r="Y2680" s="209"/>
      <c r="Z2680" s="210" t="s">
        <v>94</v>
      </c>
      <c r="AA2680" s="211"/>
      <c r="AB2680" s="22"/>
      <c r="AC2680" s="216" t="s">
        <v>3</v>
      </c>
      <c r="AD2680" s="217"/>
      <c r="AE2680" s="218" t="s">
        <v>2</v>
      </c>
      <c r="AF2680" s="219"/>
      <c r="AG2680" s="22"/>
      <c r="AH2680" s="208" t="s">
        <v>95</v>
      </c>
      <c r="AI2680" s="209"/>
      <c r="AJ2680" s="210" t="s">
        <v>96</v>
      </c>
      <c r="AK2680" s="211"/>
      <c r="AL2680" s="22"/>
      <c r="AM2680" s="216" t="s">
        <v>97</v>
      </c>
      <c r="AN2680" s="217"/>
      <c r="AO2680" s="218" t="s">
        <v>98</v>
      </c>
      <c r="AP2680" s="219"/>
      <c r="AR2680" s="208" t="s">
        <v>99</v>
      </c>
      <c r="AS2680" s="209"/>
      <c r="AT2680" s="210" t="s">
        <v>100</v>
      </c>
      <c r="AU2680" s="211"/>
      <c r="AW2680" s="48" t="s">
        <v>10</v>
      </c>
      <c r="AY2680" s="139" t="s">
        <v>47</v>
      </c>
      <c r="AZ2680" s="13"/>
      <c r="BA2680" s="36"/>
      <c r="BB2680" s="36"/>
      <c r="BC2680" s="36"/>
      <c r="BD2680" s="36"/>
    </row>
    <row r="2681" spans="2:56" ht="18.600000000000001" customHeight="1" thickTop="1" thickBot="1">
      <c r="D2681" s="1">
        <v>0</v>
      </c>
      <c r="E2681" s="8">
        <f t="shared" ref="E2681" si="15563">$E$9*$B2678</f>
        <v>4.3409985999999892</v>
      </c>
      <c r="F2681" s="2">
        <v>1</v>
      </c>
      <c r="G2681" s="8">
        <v>0</v>
      </c>
      <c r="I2681" s="1">
        <v>0</v>
      </c>
      <c r="J2681" s="9">
        <v>0</v>
      </c>
      <c r="K2681" s="2">
        <v>1</v>
      </c>
      <c r="L2681" s="8">
        <v>0</v>
      </c>
      <c r="N2681" s="1">
        <f t="shared" ref="N2681" si="15564">D2681*I2678+F2681*I2681-E2681*J2678-G2681*J2681</f>
        <v>0</v>
      </c>
      <c r="O2681" s="9">
        <f t="shared" ref="O2681" si="15565">(D2681*J2678+E2681*I2678+F2681*J2681+G2681*I2681)</f>
        <v>4.3409985999999892</v>
      </c>
      <c r="P2681" s="2">
        <f t="shared" ref="P2681" si="15566">D2681*K2678+F2681*K2681-E2681*L2678-G2681*L2681</f>
        <v>2.9678477513491486</v>
      </c>
      <c r="Q2681" s="8">
        <f t="shared" ref="Q2681" si="15567">(D2681*L2678+E2681*K2678+F2681*L2681+G2681*K2681)</f>
        <v>0</v>
      </c>
      <c r="S2681" s="1">
        <v>0</v>
      </c>
      <c r="T2681" s="8">
        <f t="shared" ref="T2681" si="15568">$T$9*$B2678</f>
        <v>9.2631613999999747</v>
      </c>
      <c r="U2681" s="2">
        <v>1</v>
      </c>
      <c r="V2681" s="8">
        <v>0</v>
      </c>
      <c r="X2681" s="1">
        <f t="shared" ref="X2681" si="15569">N2681*S2678+P2681*S2681-O2681*T2678-Q2681*T2681</f>
        <v>0</v>
      </c>
      <c r="Y2681" s="9">
        <f t="shared" ref="Y2681" si="15570">(N2681*T2678+O2681*S2678+P2681*T2681+Q2681*S2681)</f>
        <v>31.832651331374144</v>
      </c>
      <c r="Z2681" s="2">
        <f t="shared" ref="Z2681" si="15571">N2681*U2678+P2681*U2681-O2681*V2678-Q2681*V2681</f>
        <v>2.9678477513491486</v>
      </c>
      <c r="AA2681" s="8">
        <f t="shared" ref="AA2681" si="15572">(N2681*V2678+O2681*U2678+P2681*V2681+Q2681*U2681)</f>
        <v>0</v>
      </c>
      <c r="AB2681" s="22"/>
      <c r="AC2681" s="1">
        <v>0</v>
      </c>
      <c r="AD2681" s="9">
        <v>0</v>
      </c>
      <c r="AE2681" s="2">
        <v>1</v>
      </c>
      <c r="AF2681" s="8">
        <v>0</v>
      </c>
      <c r="AH2681" s="1">
        <f t="shared" ref="AH2681" si="15573">X2681*AC2678+Z2681*AC2681-Y2681*AD2678-AA2681*AD2681</f>
        <v>0</v>
      </c>
      <c r="AI2681" s="9">
        <f t="shared" ref="AI2681" si="15574">(X2681*AD2678+Y2681*AC2678+Z2681*AD2681+AA2681*AC2681)</f>
        <v>31.832651331374144</v>
      </c>
      <c r="AJ2681" s="2">
        <f t="shared" ref="AJ2681" si="15575">X2681*AE2678+Z2681*AE2681-Y2681*AF2678-AA2681*AF2681</f>
        <v>-194.70926899464121</v>
      </c>
      <c r="AK2681" s="8">
        <f t="shared" ref="AK2681" si="15576">(X2681*AF2678+Y2681*AE2678+Z2681*AF2681+AA2681*AE2681)</f>
        <v>0</v>
      </c>
      <c r="AM2681" s="20">
        <f t="shared" ref="AM2681" si="15577">1/$AN$9</f>
        <v>1</v>
      </c>
      <c r="AN2681" s="27">
        <v>0</v>
      </c>
      <c r="AO2681" s="21">
        <v>1</v>
      </c>
      <c r="AP2681" s="26">
        <v>0</v>
      </c>
      <c r="AR2681" s="1">
        <f t="shared" ref="AR2681" si="15578">AH2681*AM2678+AJ2681*AM2681-AI2681*AN2678-AK2681*AN2681</f>
        <v>-194.70926899464121</v>
      </c>
      <c r="AS2681" s="9">
        <f t="shared" ref="AS2681" si="15579">(AH2681*AN2678+AI2681*AM2678+AJ2681*AN2681+AK2681*AM2681)</f>
        <v>31.832651331374144</v>
      </c>
      <c r="AT2681" s="2">
        <f t="shared" ref="AT2681" si="15580">AH2681*AO2678+AJ2681*AO2681-AI2681*AP2678-AK2681*AP2681</f>
        <v>-194.70926899464121</v>
      </c>
      <c r="AU2681" s="8">
        <f t="shared" ref="AU2681" si="15581">(AH2681*AP2678+AI2681*AO2678+AJ2681*AP2681+AK2681*AO2681)</f>
        <v>0</v>
      </c>
      <c r="AW2681" s="49">
        <f t="shared" ref="AW2681" si="15582">(180/PI())*ATAN(-1*(AS2678/AR2678))</f>
        <v>-80.723967728328631</v>
      </c>
      <c r="AY2681" s="140">
        <f t="shared" ref="AY2681" si="15583">20*LOG(((1-(10^(AW2678/20)^2)*(1-((1-AY2678)/(1+AY2678))^2))^0.5))</f>
        <v>-2.0997365039690099E-4</v>
      </c>
      <c r="AZ2681" s="13"/>
      <c r="BA2681" s="36"/>
      <c r="BB2681" s="36"/>
      <c r="BC2681" s="36"/>
      <c r="BD2681" s="36"/>
    </row>
    <row r="2682" spans="2:56" ht="18.600000000000001" customHeight="1">
      <c r="AY2682" s="37"/>
    </row>
    <row r="2683" spans="2:56" ht="18.600000000000001" customHeight="1" thickBot="1">
      <c r="D2683" s="22" t="s">
        <v>60</v>
      </c>
      <c r="E2683" s="22"/>
      <c r="F2683" s="22"/>
      <c r="G2683" s="22"/>
      <c r="H2683" s="22"/>
      <c r="I2683" s="22" t="s">
        <v>61</v>
      </c>
      <c r="J2683" s="22"/>
      <c r="K2683" s="22"/>
      <c r="L2683" s="22"/>
      <c r="M2683" s="23"/>
      <c r="N2683" s="23"/>
      <c r="O2683" s="28" t="s">
        <v>62</v>
      </c>
      <c r="P2683" s="23"/>
      <c r="Q2683" s="23"/>
      <c r="R2683" s="23"/>
      <c r="S2683" s="22"/>
      <c r="T2683" s="22" t="s">
        <v>63</v>
      </c>
      <c r="U2683" s="23"/>
      <c r="V2683" s="23"/>
      <c r="W2683" s="23"/>
      <c r="X2683" s="23"/>
      <c r="Y2683" s="28" t="s">
        <v>64</v>
      </c>
      <c r="Z2683" s="23"/>
      <c r="AA2683" s="23"/>
      <c r="AB2683" s="23"/>
      <c r="AC2683" s="28" t="s">
        <v>65</v>
      </c>
      <c r="AD2683" s="22"/>
      <c r="AE2683" s="22"/>
      <c r="AF2683" s="22"/>
      <c r="AG2683" s="22"/>
      <c r="AH2683" s="23"/>
      <c r="AI2683" s="28" t="s">
        <v>66</v>
      </c>
      <c r="AJ2683" s="23"/>
      <c r="AK2683" s="23"/>
      <c r="AL2683" s="22"/>
      <c r="AM2683" s="28" t="s">
        <v>67</v>
      </c>
      <c r="AN2683" s="22"/>
      <c r="AO2683" s="23"/>
      <c r="AP2683" s="23"/>
      <c r="AQ2683" s="23"/>
      <c r="AR2683" s="23"/>
      <c r="AS2683" s="28" t="s">
        <v>68</v>
      </c>
      <c r="AT2683" s="23"/>
      <c r="AU2683" s="23"/>
    </row>
    <row r="2684" spans="2:56" ht="18.600000000000001" customHeight="1" thickBot="1">
      <c r="B2684" s="11"/>
      <c r="D2684" s="212" t="s">
        <v>69</v>
      </c>
      <c r="E2684" s="213"/>
      <c r="F2684" s="214" t="s">
        <v>70</v>
      </c>
      <c r="G2684" s="215"/>
      <c r="H2684" s="207"/>
      <c r="I2684" s="212" t="s">
        <v>71</v>
      </c>
      <c r="J2684" s="213"/>
      <c r="K2684" s="214" t="s">
        <v>72</v>
      </c>
      <c r="L2684" s="215"/>
      <c r="M2684" s="23"/>
      <c r="N2684" s="208" t="s">
        <v>73</v>
      </c>
      <c r="O2684" s="209"/>
      <c r="P2684" s="210" t="s">
        <v>74</v>
      </c>
      <c r="Q2684" s="211"/>
      <c r="R2684" s="23"/>
      <c r="S2684" s="212" t="s">
        <v>75</v>
      </c>
      <c r="T2684" s="213"/>
      <c r="U2684" s="214" t="s">
        <v>76</v>
      </c>
      <c r="V2684" s="215"/>
      <c r="W2684" s="22"/>
      <c r="X2684" s="208" t="s">
        <v>77</v>
      </c>
      <c r="Y2684" s="209"/>
      <c r="Z2684" s="210" t="s">
        <v>78</v>
      </c>
      <c r="AA2684" s="211"/>
      <c r="AB2684" s="22"/>
      <c r="AC2684" s="212" t="s">
        <v>79</v>
      </c>
      <c r="AD2684" s="213"/>
      <c r="AE2684" s="214" t="s">
        <v>80</v>
      </c>
      <c r="AF2684" s="215"/>
      <c r="AG2684" s="22"/>
      <c r="AH2684" s="208" t="s">
        <v>81</v>
      </c>
      <c r="AI2684" s="209"/>
      <c r="AJ2684" s="210" t="s">
        <v>82</v>
      </c>
      <c r="AK2684" s="211"/>
      <c r="AL2684" s="22"/>
      <c r="AM2684" s="212" t="s">
        <v>83</v>
      </c>
      <c r="AN2684" s="213"/>
      <c r="AO2684" s="214" t="s">
        <v>84</v>
      </c>
      <c r="AP2684" s="215"/>
      <c r="AQ2684" s="23"/>
      <c r="AR2684" s="208" t="s">
        <v>85</v>
      </c>
      <c r="AS2684" s="209"/>
      <c r="AT2684" s="210" t="s">
        <v>86</v>
      </c>
      <c r="AU2684" s="211"/>
      <c r="AW2684" s="29" t="s">
        <v>4</v>
      </c>
      <c r="AY2684" s="136" t="s">
        <v>46</v>
      </c>
      <c r="AZ2684" s="13"/>
      <c r="BA2684" s="36"/>
      <c r="BB2684" s="36"/>
      <c r="BC2684" s="36"/>
      <c r="BD2684" s="36"/>
    </row>
    <row r="2685" spans="2:56" ht="18.600000000000001" customHeight="1" thickTop="1" thickBot="1">
      <c r="B2685" s="40">
        <v>7.6799999999999802</v>
      </c>
      <c r="D2685" s="1">
        <v>1</v>
      </c>
      <c r="E2685" s="7">
        <v>0</v>
      </c>
      <c r="F2685" s="2">
        <v>0</v>
      </c>
      <c r="G2685" s="8">
        <v>0</v>
      </c>
      <c r="I2685" s="1">
        <v>1</v>
      </c>
      <c r="J2685" s="9">
        <v>0</v>
      </c>
      <c r="K2685" s="2">
        <v>0</v>
      </c>
      <c r="L2685" s="9">
        <f t="shared" ref="L2685" si="15584">IF(0=(1-$J$9*$K$9*$B2685^2),10^14,$B2685*$K$9/(1-$J$9*$K$9*$B2685^2))</f>
        <v>-0.45199218839580207</v>
      </c>
      <c r="N2685" s="1">
        <f t="shared" ref="N2685" si="15585">D2685*I2685+F2685*I2688-E2685*J2685-G2685*J2688</f>
        <v>1</v>
      </c>
      <c r="O2685" s="9">
        <f t="shared" ref="O2685" si="15586">(D2685*J2685+E2685*I2685+F2685*J2688+G2685*I2688)</f>
        <v>0</v>
      </c>
      <c r="P2685" s="2">
        <f t="shared" ref="P2685" si="15587">D2685*K2685+F2685*K2688-E2685*L2685-G2685*L2688</f>
        <v>0</v>
      </c>
      <c r="Q2685" s="8">
        <f t="shared" ref="Q2685" si="15588">(D2685*L2685+E2685*K2685+F2685*L2688+G2685*K2688)</f>
        <v>-0.45199218839580207</v>
      </c>
      <c r="S2685" s="1">
        <v>1</v>
      </c>
      <c r="T2685" s="7">
        <v>0</v>
      </c>
      <c r="U2685" s="2">
        <v>0</v>
      </c>
      <c r="V2685" s="8">
        <v>0</v>
      </c>
      <c r="X2685" s="1">
        <f t="shared" ref="X2685" si="15589">N2685*S2685+P2685*S2688-O2685*T2685-Q2685*T2688</f>
        <v>5.1978083853196138</v>
      </c>
      <c r="Y2685" s="9">
        <f t="shared" ref="Y2685" si="15590">(N2685*T2685+O2685*S2685+P2685*T2688+Q2685*S2688)</f>
        <v>0</v>
      </c>
      <c r="Z2685" s="2">
        <f t="shared" ref="Z2685" si="15591">N2685*U2685+P2685*U2688-O2685*V2685-Q2685*V2688</f>
        <v>0</v>
      </c>
      <c r="AA2685" s="8">
        <f t="shared" ref="AA2685" si="15592">(N2685*V2685+O2685*U2685+P2685*V2688+Q2685*U2688)</f>
        <v>-0.45199218839580207</v>
      </c>
      <c r="AB2685" s="22"/>
      <c r="AC2685" s="1">
        <v>1</v>
      </c>
      <c r="AD2685" s="9">
        <v>0</v>
      </c>
      <c r="AE2685" s="2">
        <v>0</v>
      </c>
      <c r="AF2685" s="9">
        <f t="shared" ref="AF2685" si="15593">$B2685*$AE$9</f>
        <v>6.2260991999999842</v>
      </c>
      <c r="AH2685" s="1">
        <f t="shared" ref="AH2685" si="15594">X2685*AC2685+Z2685*AC2688-Y2685*AD2685-AA2685*AD2688</f>
        <v>5.1978083853196138</v>
      </c>
      <c r="AI2685" s="9">
        <f t="shared" ref="AI2685" si="15595">(X2685*AD2685+Y2685*AC2685+Z2685*AD2688+AA2685*AC2688)</f>
        <v>0</v>
      </c>
      <c r="AJ2685" s="2">
        <f t="shared" ref="AJ2685" si="15596">X2685*AE2685+Z2685*AE2688-Y2685*AF2685-AA2685*AF2688</f>
        <v>0</v>
      </c>
      <c r="AK2685" s="8">
        <f t="shared" ref="AK2685" si="15597">(X2685*AF2685+Y2685*AE2685+Z2685*AF2688+AA2685*AE2688)</f>
        <v>31.910078441195854</v>
      </c>
      <c r="AM2685" s="18">
        <v>1</v>
      </c>
      <c r="AN2685" s="25">
        <v>0</v>
      </c>
      <c r="AO2685" s="14">
        <v>0</v>
      </c>
      <c r="AP2685" s="24">
        <v>0</v>
      </c>
      <c r="AR2685" s="1">
        <f t="shared" ref="AR2685" si="15598">AH2685*AM2685+AJ2685*AM2688-AI2685*AN2685-AK2685*AN2688</f>
        <v>5.1978083853196138</v>
      </c>
      <c r="AS2685" s="9">
        <f t="shared" ref="AS2685" si="15599">(AH2685*AN2685+AI2685*AM2685+AJ2685*AN2688+AK2685*AM2688)</f>
        <v>31.910078441195854</v>
      </c>
      <c r="AT2685" s="2">
        <f t="shared" ref="AT2685" si="15600">AH2685*AO2685+AJ2685*AO2688-AI2685*AP2685-AK2685*AP2688</f>
        <v>0</v>
      </c>
      <c r="AU2685" s="8">
        <f t="shared" ref="AU2685" si="15601">(AH2685*AP2685+AI2685*AO2685+AJ2685*AP2688+AK2685*AO2688)</f>
        <v>31.910078441195854</v>
      </c>
      <c r="AW2685" s="30">
        <f t="shared" ref="AW2685" si="15602">20*LOG(((1+$AN$9)/$AN$9)/((AR2685+AR2688)^2+(AS2685+AS2688)^2)^0.5)</f>
        <v>-40.039646850184944</v>
      </c>
      <c r="AY2685" s="137">
        <f t="shared" ref="AY2685" si="15603">((AR2685^2+AS2685^2)^0.5)/((AR2688^2+AS2688^2)^0.5)</f>
        <v>0.16304593307146428</v>
      </c>
      <c r="AZ2685" s="13"/>
      <c r="BA2685" s="36"/>
      <c r="BB2685" s="36"/>
      <c r="BC2685" s="36"/>
      <c r="BD2685" s="36"/>
    </row>
    <row r="2686" spans="2:56" ht="18.600000000000001" customHeight="1" thickBot="1">
      <c r="D2686" s="3"/>
      <c r="G2686" s="4"/>
      <c r="I2686" s="3"/>
      <c r="L2686" s="4"/>
      <c r="N2686" s="3"/>
      <c r="Q2686" s="4"/>
      <c r="S2686" s="3"/>
      <c r="V2686" s="4"/>
      <c r="X2686" s="3"/>
      <c r="AA2686" s="4"/>
      <c r="AC2686" s="3"/>
      <c r="AF2686" s="4"/>
      <c r="AH2686" s="3"/>
      <c r="AK2686" s="4"/>
      <c r="AM2686" s="18"/>
      <c r="AN2686" s="14"/>
      <c r="AO2686" s="14"/>
      <c r="AP2686" s="19"/>
      <c r="AR2686" s="3"/>
      <c r="AU2686" s="4"/>
      <c r="AY2686" s="138"/>
      <c r="AZ2686" s="13"/>
      <c r="BA2686" s="36"/>
      <c r="BB2686" s="36"/>
      <c r="BC2686" s="36"/>
      <c r="BD2686" s="36"/>
    </row>
    <row r="2687" spans="2:56" ht="18.600000000000001" customHeight="1" thickBot="1">
      <c r="D2687" s="216" t="s">
        <v>87</v>
      </c>
      <c r="E2687" s="217"/>
      <c r="F2687" s="218" t="s">
        <v>88</v>
      </c>
      <c r="G2687" s="219"/>
      <c r="H2687" s="207"/>
      <c r="I2687" s="216" t="s">
        <v>89</v>
      </c>
      <c r="J2687" s="217"/>
      <c r="K2687" s="218" t="s">
        <v>90</v>
      </c>
      <c r="L2687" s="219"/>
      <c r="N2687" s="208" t="s">
        <v>7</v>
      </c>
      <c r="O2687" s="209"/>
      <c r="P2687" s="210" t="s">
        <v>8</v>
      </c>
      <c r="Q2687" s="211"/>
      <c r="S2687" s="216" t="s">
        <v>91</v>
      </c>
      <c r="T2687" s="217"/>
      <c r="U2687" s="218" t="s">
        <v>92</v>
      </c>
      <c r="V2687" s="219"/>
      <c r="W2687" s="22"/>
      <c r="X2687" s="208" t="s">
        <v>93</v>
      </c>
      <c r="Y2687" s="209"/>
      <c r="Z2687" s="210" t="s">
        <v>94</v>
      </c>
      <c r="AA2687" s="211"/>
      <c r="AB2687" s="22"/>
      <c r="AC2687" s="216" t="s">
        <v>3</v>
      </c>
      <c r="AD2687" s="217"/>
      <c r="AE2687" s="218" t="s">
        <v>2</v>
      </c>
      <c r="AF2687" s="219"/>
      <c r="AG2687" s="22"/>
      <c r="AH2687" s="208" t="s">
        <v>95</v>
      </c>
      <c r="AI2687" s="209"/>
      <c r="AJ2687" s="210" t="s">
        <v>96</v>
      </c>
      <c r="AK2687" s="211"/>
      <c r="AL2687" s="22"/>
      <c r="AM2687" s="216" t="s">
        <v>97</v>
      </c>
      <c r="AN2687" s="217"/>
      <c r="AO2687" s="218" t="s">
        <v>98</v>
      </c>
      <c r="AP2687" s="219"/>
      <c r="AR2687" s="208" t="s">
        <v>99</v>
      </c>
      <c r="AS2687" s="209"/>
      <c r="AT2687" s="210" t="s">
        <v>100</v>
      </c>
      <c r="AU2687" s="211"/>
      <c r="AW2687" s="48" t="s">
        <v>10</v>
      </c>
      <c r="AY2687" s="139" t="s">
        <v>47</v>
      </c>
      <c r="AZ2687" s="13"/>
      <c r="BA2687" s="36"/>
      <c r="BB2687" s="36"/>
      <c r="BC2687" s="36"/>
      <c r="BD2687" s="36"/>
    </row>
    <row r="2688" spans="2:56" ht="18.600000000000001" customHeight="1" thickTop="1" thickBot="1">
      <c r="D2688" s="1">
        <v>0</v>
      </c>
      <c r="E2688" s="8">
        <f t="shared" ref="E2688" si="15604">$E$9*$B2685</f>
        <v>4.3523327999999895</v>
      </c>
      <c r="F2688" s="2">
        <v>1</v>
      </c>
      <c r="G2688" s="8">
        <v>0</v>
      </c>
      <c r="I2688" s="1">
        <v>0</v>
      </c>
      <c r="J2688" s="9">
        <v>0</v>
      </c>
      <c r="K2688" s="2">
        <v>1</v>
      </c>
      <c r="L2688" s="8">
        <v>0</v>
      </c>
      <c r="N2688" s="1">
        <f t="shared" ref="N2688" si="15605">D2688*I2685+F2688*I2688-E2688*J2685-G2688*J2688</f>
        <v>0</v>
      </c>
      <c r="O2688" s="9">
        <f t="shared" ref="O2688" si="15606">(D2688*J2685+E2688*I2685+F2688*J2688+G2688*I2688)</f>
        <v>4.3523327999999895</v>
      </c>
      <c r="P2688" s="2">
        <f t="shared" ref="P2688" si="15607">D2688*K2685+F2688*K2688-E2688*L2685-G2688*L2688</f>
        <v>2.967220426898824</v>
      </c>
      <c r="Q2688" s="8">
        <f t="shared" ref="Q2688" si="15608">(D2688*L2685+E2688*K2685+F2688*L2688+G2688*K2688)</f>
        <v>0</v>
      </c>
      <c r="S2688" s="1">
        <v>0</v>
      </c>
      <c r="T2688" s="8">
        <f t="shared" ref="T2688" si="15609">$T$9*$B2685</f>
        <v>9.2873471999999762</v>
      </c>
      <c r="U2688" s="2">
        <v>1</v>
      </c>
      <c r="V2688" s="8">
        <v>0</v>
      </c>
      <c r="X2688" s="1">
        <f t="shared" ref="X2688" si="15610">N2688*S2685+P2688*S2688-O2688*T2685-Q2688*T2688</f>
        <v>0</v>
      </c>
      <c r="Y2688" s="9">
        <f t="shared" ref="Y2688" si="15611">(N2688*T2685+O2688*S2685+P2688*T2688+Q2688*S2688)</f>
        <v>31.909939123541516</v>
      </c>
      <c r="Z2688" s="2">
        <f t="shared" ref="Z2688" si="15612">N2688*U2685+P2688*U2688-O2688*V2685-Q2688*V2688</f>
        <v>2.967220426898824</v>
      </c>
      <c r="AA2688" s="8">
        <f t="shared" ref="AA2688" si="15613">(N2688*V2685+O2688*U2685+P2688*V2688+Q2688*U2688)</f>
        <v>0</v>
      </c>
      <c r="AB2688" s="22"/>
      <c r="AC2688" s="1">
        <v>0</v>
      </c>
      <c r="AD2688" s="9">
        <v>0</v>
      </c>
      <c r="AE2688" s="2">
        <v>1</v>
      </c>
      <c r="AF2688" s="8">
        <v>0</v>
      </c>
      <c r="AH2688" s="1">
        <f t="shared" ref="AH2688" si="15614">X2688*AC2685+Z2688*AC2688-Y2688*AD2685-AA2688*AD2688</f>
        <v>0</v>
      </c>
      <c r="AI2688" s="9">
        <f t="shared" ref="AI2688" si="15615">(X2688*AD2685+Y2688*AC2685+Z2688*AD2688+AA2688*AC2688)</f>
        <v>31.909939123541516</v>
      </c>
      <c r="AJ2688" s="2">
        <f t="shared" ref="AJ2688" si="15616">X2688*AE2685+Z2688*AE2688-Y2688*AF2685-AA2688*AF2688</f>
        <v>-195.7072260222312</v>
      </c>
      <c r="AK2688" s="8">
        <f t="shared" ref="AK2688" si="15617">(X2688*AF2685+Y2688*AE2685+Z2688*AF2688+AA2688*AE2688)</f>
        <v>0</v>
      </c>
      <c r="AM2688" s="20">
        <f t="shared" ref="AM2688" si="15618">1/$AN$9</f>
        <v>1</v>
      </c>
      <c r="AN2688" s="27">
        <v>0</v>
      </c>
      <c r="AO2688" s="21">
        <v>1</v>
      </c>
      <c r="AP2688" s="26">
        <v>0</v>
      </c>
      <c r="AR2688" s="1">
        <f t="shared" ref="AR2688" si="15619">AH2688*AM2685+AJ2688*AM2688-AI2688*AN2685-AK2688*AN2688</f>
        <v>-195.7072260222312</v>
      </c>
      <c r="AS2688" s="9">
        <f t="shared" ref="AS2688" si="15620">(AH2688*AN2685+AI2688*AM2685+AJ2688*AN2688+AK2688*AM2688)</f>
        <v>31.909939123541516</v>
      </c>
      <c r="AT2688" s="2">
        <f t="shared" ref="AT2688" si="15621">AH2688*AO2685+AJ2688*AO2688-AI2688*AP2685-AK2688*AP2688</f>
        <v>-195.7072260222312</v>
      </c>
      <c r="AU2688" s="8">
        <f t="shared" ref="AU2688" si="15622">(AH2688*AP2685+AI2688*AO2685+AJ2688*AP2688+AK2688*AO2688)</f>
        <v>0</v>
      </c>
      <c r="AW2688" s="49">
        <f t="shared" ref="AW2688" si="15623">(180/PI())*ATAN(-1*(AS2685/AR2685))</f>
        <v>-80.748387113885414</v>
      </c>
      <c r="AY2688" s="140">
        <f t="shared" ref="AY2688" si="15624">20*LOG(((1-(10^(AW2685/20)^2)*(1-((1-AY2685)/(1+AY2685))^2))^0.5))</f>
        <v>-2.0749432766441889E-4</v>
      </c>
      <c r="AZ2688" s="13"/>
      <c r="BA2688" s="36"/>
      <c r="BB2688" s="36"/>
      <c r="BC2688" s="36"/>
      <c r="BD2688" s="36"/>
    </row>
    <row r="2689" spans="2:56" ht="18.600000000000001" customHeight="1">
      <c r="AY2689" s="37"/>
    </row>
    <row r="2690" spans="2:56" ht="18.600000000000001" customHeight="1" thickBot="1">
      <c r="D2690" s="22" t="s">
        <v>60</v>
      </c>
      <c r="E2690" s="22"/>
      <c r="F2690" s="22"/>
      <c r="G2690" s="22"/>
      <c r="H2690" s="22"/>
      <c r="I2690" s="22" t="s">
        <v>61</v>
      </c>
      <c r="J2690" s="22"/>
      <c r="K2690" s="22"/>
      <c r="L2690" s="22"/>
      <c r="M2690" s="23"/>
      <c r="N2690" s="23"/>
      <c r="O2690" s="28" t="s">
        <v>62</v>
      </c>
      <c r="P2690" s="23"/>
      <c r="Q2690" s="23"/>
      <c r="R2690" s="23"/>
      <c r="S2690" s="22"/>
      <c r="T2690" s="22" t="s">
        <v>63</v>
      </c>
      <c r="U2690" s="23"/>
      <c r="V2690" s="23"/>
      <c r="W2690" s="23"/>
      <c r="X2690" s="23"/>
      <c r="Y2690" s="28" t="s">
        <v>64</v>
      </c>
      <c r="Z2690" s="23"/>
      <c r="AA2690" s="23"/>
      <c r="AB2690" s="23"/>
      <c r="AC2690" s="28" t="s">
        <v>65</v>
      </c>
      <c r="AD2690" s="22"/>
      <c r="AE2690" s="22"/>
      <c r="AF2690" s="22"/>
      <c r="AG2690" s="22"/>
      <c r="AH2690" s="23"/>
      <c r="AI2690" s="28" t="s">
        <v>66</v>
      </c>
      <c r="AJ2690" s="23"/>
      <c r="AK2690" s="23"/>
      <c r="AL2690" s="22"/>
      <c r="AM2690" s="28" t="s">
        <v>67</v>
      </c>
      <c r="AN2690" s="22"/>
      <c r="AO2690" s="23"/>
      <c r="AP2690" s="23"/>
      <c r="AQ2690" s="23"/>
      <c r="AR2690" s="23"/>
      <c r="AS2690" s="28" t="s">
        <v>68</v>
      </c>
      <c r="AT2690" s="23"/>
      <c r="AU2690" s="23"/>
    </row>
    <row r="2691" spans="2:56" ht="18.600000000000001" customHeight="1" thickBot="1">
      <c r="B2691" s="11"/>
      <c r="D2691" s="212" t="s">
        <v>69</v>
      </c>
      <c r="E2691" s="213"/>
      <c r="F2691" s="214" t="s">
        <v>70</v>
      </c>
      <c r="G2691" s="215"/>
      <c r="H2691" s="207"/>
      <c r="I2691" s="212" t="s">
        <v>71</v>
      </c>
      <c r="J2691" s="213"/>
      <c r="K2691" s="214" t="s">
        <v>72</v>
      </c>
      <c r="L2691" s="215"/>
      <c r="M2691" s="23"/>
      <c r="N2691" s="208" t="s">
        <v>73</v>
      </c>
      <c r="O2691" s="209"/>
      <c r="P2691" s="210" t="s">
        <v>74</v>
      </c>
      <c r="Q2691" s="211"/>
      <c r="R2691" s="23"/>
      <c r="S2691" s="212" t="s">
        <v>75</v>
      </c>
      <c r="T2691" s="213"/>
      <c r="U2691" s="214" t="s">
        <v>76</v>
      </c>
      <c r="V2691" s="215"/>
      <c r="W2691" s="22"/>
      <c r="X2691" s="208" t="s">
        <v>77</v>
      </c>
      <c r="Y2691" s="209"/>
      <c r="Z2691" s="210" t="s">
        <v>78</v>
      </c>
      <c r="AA2691" s="211"/>
      <c r="AB2691" s="22"/>
      <c r="AC2691" s="212" t="s">
        <v>79</v>
      </c>
      <c r="AD2691" s="213"/>
      <c r="AE2691" s="214" t="s">
        <v>80</v>
      </c>
      <c r="AF2691" s="215"/>
      <c r="AG2691" s="22"/>
      <c r="AH2691" s="208" t="s">
        <v>81</v>
      </c>
      <c r="AI2691" s="209"/>
      <c r="AJ2691" s="210" t="s">
        <v>82</v>
      </c>
      <c r="AK2691" s="211"/>
      <c r="AL2691" s="22"/>
      <c r="AM2691" s="212" t="s">
        <v>83</v>
      </c>
      <c r="AN2691" s="213"/>
      <c r="AO2691" s="214" t="s">
        <v>84</v>
      </c>
      <c r="AP2691" s="215"/>
      <c r="AQ2691" s="23"/>
      <c r="AR2691" s="208" t="s">
        <v>85</v>
      </c>
      <c r="AS2691" s="209"/>
      <c r="AT2691" s="210" t="s">
        <v>86</v>
      </c>
      <c r="AU2691" s="211"/>
      <c r="AW2691" s="29" t="s">
        <v>4</v>
      </c>
      <c r="AY2691" s="136" t="s">
        <v>46</v>
      </c>
      <c r="AZ2691" s="13"/>
      <c r="BA2691" s="36"/>
      <c r="BB2691" s="36"/>
      <c r="BC2691" s="36"/>
      <c r="BD2691" s="36"/>
    </row>
    <row r="2692" spans="2:56" ht="18.600000000000001" customHeight="1" thickTop="1" thickBot="1">
      <c r="B2692" s="40">
        <v>7.6999999999999797</v>
      </c>
      <c r="D2692" s="1">
        <v>1</v>
      </c>
      <c r="E2692" s="7">
        <v>0</v>
      </c>
      <c r="F2692" s="2">
        <v>0</v>
      </c>
      <c r="G2692" s="8">
        <v>0</v>
      </c>
      <c r="I2692" s="1">
        <v>1</v>
      </c>
      <c r="J2692" s="9">
        <v>0</v>
      </c>
      <c r="K2692" s="2">
        <v>0</v>
      </c>
      <c r="L2692" s="9">
        <f t="shared" ref="L2692" si="15625">IF(0=(1-$J$9*$K$9*$B2692^2),10^14,$B2692*$K$9/(1-$J$9*$K$9*$B2692^2))</f>
        <v>-0.45067563118908377</v>
      </c>
      <c r="N2692" s="1">
        <f t="shared" ref="N2692" si="15626">D2692*I2692+F2692*I2695-E2692*J2692-G2692*J2695</f>
        <v>1</v>
      </c>
      <c r="O2692" s="9">
        <f t="shared" ref="O2692" si="15627">(D2692*J2692+E2692*I2692+F2692*J2695+G2692*I2695)</f>
        <v>0</v>
      </c>
      <c r="P2692" s="2">
        <f t="shared" ref="P2692" si="15628">D2692*K2692+F2692*K2695-E2692*L2692-G2692*L2695</f>
        <v>0</v>
      </c>
      <c r="Q2692" s="8">
        <f t="shared" ref="Q2692" si="15629">(D2692*L2692+E2692*K2692+F2692*L2695+G2692*K2695)</f>
        <v>-0.45067563118908377</v>
      </c>
      <c r="S2692" s="1">
        <v>1</v>
      </c>
      <c r="T2692" s="7">
        <v>0</v>
      </c>
      <c r="U2692" s="2">
        <v>0</v>
      </c>
      <c r="V2692" s="8">
        <v>0</v>
      </c>
      <c r="X2692" s="1">
        <f t="shared" ref="X2692" si="15630">N2692*S2692+P2692*S2695-O2692*T2692-Q2692*T2695</f>
        <v>5.1964810121129723</v>
      </c>
      <c r="Y2692" s="9">
        <f t="shared" ref="Y2692" si="15631">(N2692*T2692+O2692*S2692+P2692*T2695+Q2692*S2695)</f>
        <v>0</v>
      </c>
      <c r="Z2692" s="2">
        <f t="shared" ref="Z2692" si="15632">N2692*U2692+P2692*U2695-O2692*V2692-Q2692*V2695</f>
        <v>0</v>
      </c>
      <c r="AA2692" s="8">
        <f t="shared" ref="AA2692" si="15633">(N2692*V2692+O2692*U2692+P2692*V2695+Q2692*U2695)</f>
        <v>-0.45067563118908377</v>
      </c>
      <c r="AB2692" s="22"/>
      <c r="AC2692" s="1">
        <v>1</v>
      </c>
      <c r="AD2692" s="9">
        <v>0</v>
      </c>
      <c r="AE2692" s="2">
        <v>0</v>
      </c>
      <c r="AF2692" s="9">
        <f t="shared" ref="AF2692" si="15634">$B2692*$AE$9</f>
        <v>6.2423129999999833</v>
      </c>
      <c r="AH2692" s="1">
        <f t="shared" ref="AH2692" si="15635">X2692*AC2692+Z2692*AC2695-Y2692*AD2692-AA2692*AD2695</f>
        <v>5.1964810121129723</v>
      </c>
      <c r="AI2692" s="9">
        <f t="shared" ref="AI2692" si="15636">(X2692*AD2692+Y2692*AC2692+Z2692*AD2695+AA2692*AC2695)</f>
        <v>0</v>
      </c>
      <c r="AJ2692" s="2">
        <f t="shared" ref="AJ2692" si="15637">X2692*AE2692+Z2692*AE2695-Y2692*AF2692-AA2692*AF2695</f>
        <v>0</v>
      </c>
      <c r="AK2692" s="8">
        <f t="shared" ref="AK2692" si="15638">(X2692*AF2692+Y2692*AE2692+Z2692*AF2695+AA2692*AE2695)</f>
        <v>31.987385344976794</v>
      </c>
      <c r="AM2692" s="18">
        <v>1</v>
      </c>
      <c r="AN2692" s="25">
        <v>0</v>
      </c>
      <c r="AO2692" s="14">
        <v>0</v>
      </c>
      <c r="AP2692" s="24">
        <v>0</v>
      </c>
      <c r="AR2692" s="1">
        <f t="shared" ref="AR2692" si="15639">AH2692*AM2692+AJ2692*AM2695-AI2692*AN2692-AK2692*AN2695</f>
        <v>5.1964810121129723</v>
      </c>
      <c r="AS2692" s="9">
        <f t="shared" ref="AS2692" si="15640">(AH2692*AN2692+AI2692*AM2692+AJ2692*AN2695+AK2692*AM2695)</f>
        <v>31.987385344976794</v>
      </c>
      <c r="AT2692" s="2">
        <f t="shared" ref="AT2692" si="15641">AH2692*AO2692+AJ2692*AO2695-AI2692*AP2692-AK2692*AP2695</f>
        <v>0</v>
      </c>
      <c r="AU2692" s="8">
        <f t="shared" ref="AU2692" si="15642">(AH2692*AP2692+AI2692*AO2692+AJ2692*AP2695+AK2692*AO2695)</f>
        <v>31.987385344976794</v>
      </c>
      <c r="AW2692" s="30">
        <f t="shared" ref="AW2692" si="15643">20*LOG(((1+$AN$9)/$AN$9)/((AR2692+AR2695)^2+(AS2692+AS2695)^2)^0.5)</f>
        <v>-40.082736813748234</v>
      </c>
      <c r="AY2692" s="137">
        <f t="shared" ref="AY2692" si="15644">((AR2692^2+AS2692^2)^0.5)/((AR2695^2+AS2695^2)^0.5)</f>
        <v>0.16260961758450232</v>
      </c>
      <c r="AZ2692" s="13"/>
      <c r="BA2692" s="36"/>
      <c r="BB2692" s="36"/>
      <c r="BC2692" s="36"/>
      <c r="BD2692" s="36"/>
    </row>
    <row r="2693" spans="2:56" ht="18.600000000000001" customHeight="1" thickBot="1">
      <c r="D2693" s="3"/>
      <c r="G2693" s="4"/>
      <c r="I2693" s="3"/>
      <c r="L2693" s="4"/>
      <c r="N2693" s="3"/>
      <c r="Q2693" s="4"/>
      <c r="S2693" s="3"/>
      <c r="V2693" s="4"/>
      <c r="X2693" s="3"/>
      <c r="AA2693" s="4"/>
      <c r="AC2693" s="3"/>
      <c r="AF2693" s="4"/>
      <c r="AH2693" s="3"/>
      <c r="AK2693" s="4"/>
      <c r="AM2693" s="18"/>
      <c r="AN2693" s="14"/>
      <c r="AO2693" s="14"/>
      <c r="AP2693" s="19"/>
      <c r="AR2693" s="3"/>
      <c r="AU2693" s="4"/>
      <c r="AY2693" s="138"/>
      <c r="AZ2693" s="13"/>
      <c r="BA2693" s="36"/>
      <c r="BB2693" s="36"/>
      <c r="BC2693" s="36"/>
      <c r="BD2693" s="36"/>
    </row>
    <row r="2694" spans="2:56" ht="18.600000000000001" customHeight="1" thickBot="1">
      <c r="D2694" s="216" t="s">
        <v>87</v>
      </c>
      <c r="E2694" s="217"/>
      <c r="F2694" s="218" t="s">
        <v>88</v>
      </c>
      <c r="G2694" s="219"/>
      <c r="H2694" s="207"/>
      <c r="I2694" s="216" t="s">
        <v>89</v>
      </c>
      <c r="J2694" s="217"/>
      <c r="K2694" s="218" t="s">
        <v>90</v>
      </c>
      <c r="L2694" s="219"/>
      <c r="N2694" s="208" t="s">
        <v>7</v>
      </c>
      <c r="O2694" s="209"/>
      <c r="P2694" s="210" t="s">
        <v>8</v>
      </c>
      <c r="Q2694" s="211"/>
      <c r="S2694" s="216" t="s">
        <v>91</v>
      </c>
      <c r="T2694" s="217"/>
      <c r="U2694" s="218" t="s">
        <v>92</v>
      </c>
      <c r="V2694" s="219"/>
      <c r="W2694" s="22"/>
      <c r="X2694" s="208" t="s">
        <v>93</v>
      </c>
      <c r="Y2694" s="209"/>
      <c r="Z2694" s="210" t="s">
        <v>94</v>
      </c>
      <c r="AA2694" s="211"/>
      <c r="AB2694" s="22"/>
      <c r="AC2694" s="216" t="s">
        <v>3</v>
      </c>
      <c r="AD2694" s="217"/>
      <c r="AE2694" s="218" t="s">
        <v>2</v>
      </c>
      <c r="AF2694" s="219"/>
      <c r="AG2694" s="22"/>
      <c r="AH2694" s="208" t="s">
        <v>95</v>
      </c>
      <c r="AI2694" s="209"/>
      <c r="AJ2694" s="210" t="s">
        <v>96</v>
      </c>
      <c r="AK2694" s="211"/>
      <c r="AL2694" s="22"/>
      <c r="AM2694" s="216" t="s">
        <v>97</v>
      </c>
      <c r="AN2694" s="217"/>
      <c r="AO2694" s="218" t="s">
        <v>98</v>
      </c>
      <c r="AP2694" s="219"/>
      <c r="AR2694" s="208" t="s">
        <v>99</v>
      </c>
      <c r="AS2694" s="209"/>
      <c r="AT2694" s="210" t="s">
        <v>100</v>
      </c>
      <c r="AU2694" s="211"/>
      <c r="AW2694" s="48" t="s">
        <v>10</v>
      </c>
      <c r="AY2694" s="139" t="s">
        <v>47</v>
      </c>
      <c r="AZ2694" s="13"/>
      <c r="BA2694" s="36"/>
      <c r="BB2694" s="36"/>
      <c r="BC2694" s="36"/>
      <c r="BD2694" s="36"/>
    </row>
    <row r="2695" spans="2:56" ht="18.600000000000001" customHeight="1" thickTop="1" thickBot="1">
      <c r="D2695" s="1">
        <v>0</v>
      </c>
      <c r="E2695" s="8">
        <f t="shared" ref="E2695" si="15645">$E$9*$B2692</f>
        <v>4.3636669999999889</v>
      </c>
      <c r="F2695" s="2">
        <v>1</v>
      </c>
      <c r="G2695" s="8">
        <v>0</v>
      </c>
      <c r="I2695" s="1">
        <v>0</v>
      </c>
      <c r="J2695" s="9">
        <v>0</v>
      </c>
      <c r="K2695" s="2">
        <v>1</v>
      </c>
      <c r="L2695" s="8">
        <v>0</v>
      </c>
      <c r="N2695" s="1">
        <f t="shared" ref="N2695" si="15646">D2695*I2692+F2695*I2695-E2695*J2692-G2695*J2695</f>
        <v>0</v>
      </c>
      <c r="O2695" s="9">
        <f t="shared" ref="O2695" si="15647">(D2695*J2692+E2695*I2692+F2695*J2695+G2695*I2695)</f>
        <v>4.3636669999999889</v>
      </c>
      <c r="P2695" s="2">
        <f t="shared" ref="P2695" si="15648">D2695*K2692+F2695*K2695-E2695*L2692-G2695*L2695</f>
        <v>2.9665983795239708</v>
      </c>
      <c r="Q2695" s="8">
        <f t="shared" ref="Q2695" si="15649">(D2695*L2692+E2695*K2692+F2695*L2695+G2695*K2695)</f>
        <v>0</v>
      </c>
      <c r="S2695" s="1">
        <v>0</v>
      </c>
      <c r="T2695" s="8">
        <f t="shared" ref="T2695" si="15650">$T$9*$B2692</f>
        <v>9.3115329999999759</v>
      </c>
      <c r="U2695" s="2">
        <v>1</v>
      </c>
      <c r="V2695" s="8">
        <v>0</v>
      </c>
      <c r="X2695" s="1">
        <f t="shared" ref="X2695" si="15651">N2695*S2692+P2695*S2695-O2695*T2692-Q2695*T2695</f>
        <v>0</v>
      </c>
      <c r="Y2695" s="9">
        <f t="shared" ref="Y2695" si="15652">(N2695*T2692+O2695*S2692+P2695*T2695+Q2695*S2695)</f>
        <v>31.987245708683897</v>
      </c>
      <c r="Z2695" s="2">
        <f t="shared" ref="Z2695" si="15653">N2695*U2692+P2695*U2695-O2695*V2692-Q2695*V2695</f>
        <v>2.9665983795239708</v>
      </c>
      <c r="AA2695" s="8">
        <f t="shared" ref="AA2695" si="15654">(N2695*V2692+O2695*U2692+P2695*V2695+Q2695*U2695)</f>
        <v>0</v>
      </c>
      <c r="AB2695" s="22"/>
      <c r="AC2695" s="1">
        <v>0</v>
      </c>
      <c r="AD2695" s="9">
        <v>0</v>
      </c>
      <c r="AE2695" s="2">
        <v>1</v>
      </c>
      <c r="AF2695" s="8">
        <v>0</v>
      </c>
      <c r="AH2695" s="1">
        <f t="shared" ref="AH2695" si="15655">X2695*AC2692+Z2695*AC2695-Y2695*AD2692-AA2695*AD2695</f>
        <v>0</v>
      </c>
      <c r="AI2695" s="9">
        <f t="shared" ref="AI2695" si="15656">(X2695*AD2692+Y2695*AC2692+Z2695*AD2695+AA2695*AC2695)</f>
        <v>31.987245708683897</v>
      </c>
      <c r="AJ2695" s="2">
        <f t="shared" ref="AJ2695" si="15657">X2695*AE2692+Z2695*AE2695-Y2695*AF2692-AA2695*AF2695</f>
        <v>-196.70780134198722</v>
      </c>
      <c r="AK2695" s="8">
        <f t="shared" ref="AK2695" si="15658">(X2695*AF2692+Y2695*AE2692+Z2695*AF2695+AA2695*AE2695)</f>
        <v>0</v>
      </c>
      <c r="AM2695" s="20">
        <f t="shared" ref="AM2695" si="15659">1/$AN$9</f>
        <v>1</v>
      </c>
      <c r="AN2695" s="27">
        <v>0</v>
      </c>
      <c r="AO2695" s="21">
        <v>1</v>
      </c>
      <c r="AP2695" s="26">
        <v>0</v>
      </c>
      <c r="AR2695" s="1">
        <f t="shared" ref="AR2695" si="15660">AH2695*AM2692+AJ2695*AM2695-AI2695*AN2692-AK2695*AN2695</f>
        <v>-196.70780134198722</v>
      </c>
      <c r="AS2695" s="9">
        <f t="shared" ref="AS2695" si="15661">(AH2695*AN2692+AI2695*AM2692+AJ2695*AN2695+AK2695*AM2695)</f>
        <v>31.987245708683897</v>
      </c>
      <c r="AT2695" s="2">
        <f t="shared" ref="AT2695" si="15662">AH2695*AO2692+AJ2695*AO2695-AI2695*AP2692-AK2695*AP2695</f>
        <v>-196.70780134198722</v>
      </c>
      <c r="AU2695" s="8">
        <f t="shared" ref="AU2695" si="15663">(AH2695*AP2692+AI2695*AO2692+AJ2695*AP2695+AK2695*AO2695)</f>
        <v>0</v>
      </c>
      <c r="AW2695" s="49">
        <f t="shared" ref="AW2695" si="15664">(180/PI())*ATAN(-1*(AS2692/AR2692))</f>
        <v>-80.772677537859209</v>
      </c>
      <c r="AY2695" s="140">
        <f t="shared" ref="AY2695" si="15665">20*LOG(((1-(10^(AW2692/20)^2)*(1-((1-AY2692)/(1+AY2692))^2))^0.5))</f>
        <v>-2.0504976673725405E-4</v>
      </c>
      <c r="AZ2695" s="13"/>
      <c r="BA2695" s="36"/>
      <c r="BB2695" s="36"/>
      <c r="BC2695" s="36"/>
      <c r="BD2695" s="36"/>
    </row>
    <row r="2696" spans="2:56" ht="18.600000000000001" customHeight="1">
      <c r="AY2696" s="37"/>
    </row>
    <row r="2697" spans="2:56" ht="18.600000000000001" customHeight="1" thickBot="1">
      <c r="D2697" s="22" t="s">
        <v>60</v>
      </c>
      <c r="E2697" s="22"/>
      <c r="F2697" s="22"/>
      <c r="G2697" s="22"/>
      <c r="H2697" s="22"/>
      <c r="I2697" s="22" t="s">
        <v>61</v>
      </c>
      <c r="J2697" s="22"/>
      <c r="K2697" s="22"/>
      <c r="L2697" s="22"/>
      <c r="M2697" s="23"/>
      <c r="N2697" s="23"/>
      <c r="O2697" s="28" t="s">
        <v>62</v>
      </c>
      <c r="P2697" s="23"/>
      <c r="Q2697" s="23"/>
      <c r="R2697" s="23"/>
      <c r="S2697" s="22"/>
      <c r="T2697" s="22" t="s">
        <v>63</v>
      </c>
      <c r="U2697" s="23"/>
      <c r="V2697" s="23"/>
      <c r="W2697" s="23"/>
      <c r="X2697" s="23"/>
      <c r="Y2697" s="28" t="s">
        <v>64</v>
      </c>
      <c r="Z2697" s="23"/>
      <c r="AA2697" s="23"/>
      <c r="AB2697" s="23"/>
      <c r="AC2697" s="28" t="s">
        <v>65</v>
      </c>
      <c r="AD2697" s="22"/>
      <c r="AE2697" s="22"/>
      <c r="AF2697" s="22"/>
      <c r="AG2697" s="22"/>
      <c r="AH2697" s="23"/>
      <c r="AI2697" s="28" t="s">
        <v>66</v>
      </c>
      <c r="AJ2697" s="23"/>
      <c r="AK2697" s="23"/>
      <c r="AL2697" s="22"/>
      <c r="AM2697" s="28" t="s">
        <v>67</v>
      </c>
      <c r="AN2697" s="22"/>
      <c r="AO2697" s="23"/>
      <c r="AP2697" s="23"/>
      <c r="AQ2697" s="23"/>
      <c r="AR2697" s="23"/>
      <c r="AS2697" s="28" t="s">
        <v>68</v>
      </c>
      <c r="AT2697" s="23"/>
      <c r="AU2697" s="23"/>
    </row>
    <row r="2698" spans="2:56" ht="18.600000000000001" customHeight="1" thickBot="1">
      <c r="B2698" s="11"/>
      <c r="D2698" s="212" t="s">
        <v>69</v>
      </c>
      <c r="E2698" s="213"/>
      <c r="F2698" s="214" t="s">
        <v>70</v>
      </c>
      <c r="G2698" s="215"/>
      <c r="H2698" s="207"/>
      <c r="I2698" s="212" t="s">
        <v>71</v>
      </c>
      <c r="J2698" s="213"/>
      <c r="K2698" s="214" t="s">
        <v>72</v>
      </c>
      <c r="L2698" s="215"/>
      <c r="M2698" s="23"/>
      <c r="N2698" s="208" t="s">
        <v>73</v>
      </c>
      <c r="O2698" s="209"/>
      <c r="P2698" s="210" t="s">
        <v>74</v>
      </c>
      <c r="Q2698" s="211"/>
      <c r="R2698" s="23"/>
      <c r="S2698" s="212" t="s">
        <v>75</v>
      </c>
      <c r="T2698" s="213"/>
      <c r="U2698" s="214" t="s">
        <v>76</v>
      </c>
      <c r="V2698" s="215"/>
      <c r="W2698" s="22"/>
      <c r="X2698" s="208" t="s">
        <v>77</v>
      </c>
      <c r="Y2698" s="209"/>
      <c r="Z2698" s="210" t="s">
        <v>78</v>
      </c>
      <c r="AA2698" s="211"/>
      <c r="AB2698" s="22"/>
      <c r="AC2698" s="212" t="s">
        <v>79</v>
      </c>
      <c r="AD2698" s="213"/>
      <c r="AE2698" s="214" t="s">
        <v>80</v>
      </c>
      <c r="AF2698" s="215"/>
      <c r="AG2698" s="22"/>
      <c r="AH2698" s="208" t="s">
        <v>81</v>
      </c>
      <c r="AI2698" s="209"/>
      <c r="AJ2698" s="210" t="s">
        <v>82</v>
      </c>
      <c r="AK2698" s="211"/>
      <c r="AL2698" s="22"/>
      <c r="AM2698" s="212" t="s">
        <v>83</v>
      </c>
      <c r="AN2698" s="213"/>
      <c r="AO2698" s="214" t="s">
        <v>84</v>
      </c>
      <c r="AP2698" s="215"/>
      <c r="AQ2698" s="23"/>
      <c r="AR2698" s="208" t="s">
        <v>85</v>
      </c>
      <c r="AS2698" s="209"/>
      <c r="AT2698" s="210" t="s">
        <v>86</v>
      </c>
      <c r="AU2698" s="211"/>
      <c r="AW2698" s="29" t="s">
        <v>4</v>
      </c>
      <c r="AY2698" s="136" t="s">
        <v>46</v>
      </c>
      <c r="AZ2698" s="13"/>
      <c r="BA2698" s="36"/>
      <c r="BB2698" s="36"/>
      <c r="BC2698" s="36"/>
      <c r="BD2698" s="36"/>
    </row>
    <row r="2699" spans="2:56" ht="18.600000000000001" customHeight="1" thickTop="1" thickBot="1">
      <c r="B2699" s="40">
        <v>7.7199999999999802</v>
      </c>
      <c r="D2699" s="1">
        <v>1</v>
      </c>
      <c r="E2699" s="7">
        <v>0</v>
      </c>
      <c r="F2699" s="2">
        <v>0</v>
      </c>
      <c r="G2699" s="8">
        <v>0</v>
      </c>
      <c r="I2699" s="1">
        <v>1</v>
      </c>
      <c r="J2699" s="9">
        <v>0</v>
      </c>
      <c r="K2699" s="2">
        <v>0</v>
      </c>
      <c r="L2699" s="9">
        <f t="shared" ref="L2699" si="15666">IF(0=(1-$J$9*$K$9*$B2699^2),10^14,$B2699*$K$9/(1-$J$9*$K$9*$B2699^2))</f>
        <v>-0.44936708797915531</v>
      </c>
      <c r="N2699" s="1">
        <f t="shared" ref="N2699" si="15667">D2699*I2699+F2699*I2702-E2699*J2699-G2699*J2702</f>
        <v>1</v>
      </c>
      <c r="O2699" s="9">
        <f t="shared" ref="O2699" si="15668">(D2699*J2699+E2699*I2699+F2699*J2702+G2699*I2702)</f>
        <v>0</v>
      </c>
      <c r="P2699" s="2">
        <f t="shared" ref="P2699" si="15669">D2699*K2699+F2699*K2702-E2699*L2699-G2699*L2702</f>
        <v>0</v>
      </c>
      <c r="Q2699" s="8">
        <f t="shared" ref="Q2699" si="15670">(D2699*L2699+E2699*K2699+F2699*L2702+G2699*K2702)</f>
        <v>-0.44936708797915531</v>
      </c>
      <c r="S2699" s="1">
        <v>1</v>
      </c>
      <c r="T2699" s="7">
        <v>0</v>
      </c>
      <c r="U2699" s="2">
        <v>0</v>
      </c>
      <c r="V2699" s="8">
        <v>0</v>
      </c>
      <c r="X2699" s="1">
        <f t="shared" ref="X2699" si="15671">N2699*S2699+P2699*S2702-O2699*T2699-Q2699*T2702</f>
        <v>5.1951647713482432</v>
      </c>
      <c r="Y2699" s="9">
        <f t="shared" ref="Y2699" si="15672">(N2699*T2699+O2699*S2699+P2699*T2702+Q2699*S2702)</f>
        <v>0</v>
      </c>
      <c r="Z2699" s="2">
        <f t="shared" ref="Z2699" si="15673">N2699*U2699+P2699*U2702-O2699*V2699-Q2699*V2702</f>
        <v>0</v>
      </c>
      <c r="AA2699" s="8">
        <f t="shared" ref="AA2699" si="15674">(N2699*V2699+O2699*U2699+P2699*V2702+Q2699*U2702)</f>
        <v>-0.44936708797915531</v>
      </c>
      <c r="AB2699" s="22"/>
      <c r="AC2699" s="1">
        <v>1</v>
      </c>
      <c r="AD2699" s="9">
        <v>0</v>
      </c>
      <c r="AE2699" s="2">
        <v>0</v>
      </c>
      <c r="AF2699" s="9">
        <f t="shared" ref="AF2699" si="15675">$B2699*$AE$9</f>
        <v>6.2585267999999843</v>
      </c>
      <c r="AH2699" s="1">
        <f t="shared" ref="AH2699" si="15676">X2699*AC2699+Z2699*AC2702-Y2699*AD2699-AA2699*AD2702</f>
        <v>5.1951647713482432</v>
      </c>
      <c r="AI2699" s="9">
        <f t="shared" ref="AI2699" si="15677">(X2699*AD2699+Y2699*AC2699+Z2699*AD2702+AA2699*AC2702)</f>
        <v>0</v>
      </c>
      <c r="AJ2699" s="2">
        <f t="shared" ref="AJ2699" si="15678">X2699*AE2699+Z2699*AE2702-Y2699*AF2699-AA2699*AF2702</f>
        <v>0</v>
      </c>
      <c r="AK2699" s="8">
        <f t="shared" ref="AK2699" si="15679">(X2699*AF2699+Y2699*AE2699+Z2699*AF2702+AA2699*AE2702)</f>
        <v>32.064710863919615</v>
      </c>
      <c r="AM2699" s="18">
        <v>1</v>
      </c>
      <c r="AN2699" s="25">
        <v>0</v>
      </c>
      <c r="AO2699" s="14">
        <v>0</v>
      </c>
      <c r="AP2699" s="24">
        <v>0</v>
      </c>
      <c r="AR2699" s="1">
        <f t="shared" ref="AR2699" si="15680">AH2699*AM2699+AJ2699*AM2702-AI2699*AN2699-AK2699*AN2702</f>
        <v>5.1951647713482432</v>
      </c>
      <c r="AS2699" s="9">
        <f t="shared" ref="AS2699" si="15681">(AH2699*AN2699+AI2699*AM2699+AJ2699*AN2702+AK2699*AM2702)</f>
        <v>32.064710863919615</v>
      </c>
      <c r="AT2699" s="2">
        <f t="shared" ref="AT2699" si="15682">AH2699*AO2699+AJ2699*AO2702-AI2699*AP2699-AK2699*AP2702</f>
        <v>0</v>
      </c>
      <c r="AU2699" s="8">
        <f t="shared" ref="AU2699" si="15683">(AH2699*AP2699+AI2699*AO2699+AJ2699*AP2702+AK2699*AO2702)</f>
        <v>32.064710863919615</v>
      </c>
      <c r="AW2699" s="30">
        <f t="shared" ref="AW2699" si="15684">20*LOG(((1+$AN$9)/$AN$9)/((AR2699+AR2702)^2+(AS2699+AS2702)^2)^0.5)</f>
        <v>-40.125726629934569</v>
      </c>
      <c r="AY2699" s="137">
        <f t="shared" ref="AY2699" si="15685">((AR2699^2+AS2699^2)^0.5)/((AR2702^2+AS2702^2)^0.5)</f>
        <v>0.16217566459467919</v>
      </c>
      <c r="AZ2699" s="13"/>
      <c r="BA2699" s="36"/>
      <c r="BB2699" s="36"/>
      <c r="BC2699" s="36"/>
      <c r="BD2699" s="36"/>
    </row>
    <row r="2700" spans="2:56" ht="18.600000000000001" customHeight="1" thickBot="1">
      <c r="D2700" s="3"/>
      <c r="G2700" s="4"/>
      <c r="I2700" s="3"/>
      <c r="L2700" s="4"/>
      <c r="N2700" s="3"/>
      <c r="Q2700" s="4"/>
      <c r="S2700" s="3"/>
      <c r="V2700" s="4"/>
      <c r="X2700" s="3"/>
      <c r="AA2700" s="4"/>
      <c r="AC2700" s="3"/>
      <c r="AF2700" s="4"/>
      <c r="AH2700" s="3"/>
      <c r="AK2700" s="4"/>
      <c r="AM2700" s="18"/>
      <c r="AN2700" s="14"/>
      <c r="AO2700" s="14"/>
      <c r="AP2700" s="19"/>
      <c r="AR2700" s="3"/>
      <c r="AU2700" s="4"/>
      <c r="AY2700" s="138"/>
      <c r="AZ2700" s="13"/>
      <c r="BA2700" s="36"/>
      <c r="BB2700" s="36"/>
      <c r="BC2700" s="36"/>
      <c r="BD2700" s="36"/>
    </row>
    <row r="2701" spans="2:56" ht="18.600000000000001" customHeight="1" thickBot="1">
      <c r="D2701" s="216" t="s">
        <v>87</v>
      </c>
      <c r="E2701" s="217"/>
      <c r="F2701" s="218" t="s">
        <v>88</v>
      </c>
      <c r="G2701" s="219"/>
      <c r="H2701" s="207"/>
      <c r="I2701" s="216" t="s">
        <v>89</v>
      </c>
      <c r="J2701" s="217"/>
      <c r="K2701" s="218" t="s">
        <v>90</v>
      </c>
      <c r="L2701" s="219"/>
      <c r="N2701" s="208" t="s">
        <v>7</v>
      </c>
      <c r="O2701" s="209"/>
      <c r="P2701" s="210" t="s">
        <v>8</v>
      </c>
      <c r="Q2701" s="211"/>
      <c r="S2701" s="216" t="s">
        <v>91</v>
      </c>
      <c r="T2701" s="217"/>
      <c r="U2701" s="218" t="s">
        <v>92</v>
      </c>
      <c r="V2701" s="219"/>
      <c r="W2701" s="22"/>
      <c r="X2701" s="208" t="s">
        <v>93</v>
      </c>
      <c r="Y2701" s="209"/>
      <c r="Z2701" s="210" t="s">
        <v>94</v>
      </c>
      <c r="AA2701" s="211"/>
      <c r="AB2701" s="22"/>
      <c r="AC2701" s="216" t="s">
        <v>3</v>
      </c>
      <c r="AD2701" s="217"/>
      <c r="AE2701" s="218" t="s">
        <v>2</v>
      </c>
      <c r="AF2701" s="219"/>
      <c r="AG2701" s="22"/>
      <c r="AH2701" s="208" t="s">
        <v>95</v>
      </c>
      <c r="AI2701" s="209"/>
      <c r="AJ2701" s="210" t="s">
        <v>96</v>
      </c>
      <c r="AK2701" s="211"/>
      <c r="AL2701" s="22"/>
      <c r="AM2701" s="216" t="s">
        <v>97</v>
      </c>
      <c r="AN2701" s="217"/>
      <c r="AO2701" s="218" t="s">
        <v>98</v>
      </c>
      <c r="AP2701" s="219"/>
      <c r="AR2701" s="208" t="s">
        <v>99</v>
      </c>
      <c r="AS2701" s="209"/>
      <c r="AT2701" s="210" t="s">
        <v>100</v>
      </c>
      <c r="AU2701" s="211"/>
      <c r="AW2701" s="48" t="s">
        <v>10</v>
      </c>
      <c r="AY2701" s="139" t="s">
        <v>47</v>
      </c>
      <c r="AZ2701" s="13"/>
      <c r="BA2701" s="36"/>
      <c r="BB2701" s="36"/>
      <c r="BC2701" s="36"/>
      <c r="BD2701" s="36"/>
    </row>
    <row r="2702" spans="2:56" ht="18.600000000000001" customHeight="1" thickTop="1" thickBot="1">
      <c r="D2702" s="1">
        <v>0</v>
      </c>
      <c r="E2702" s="8">
        <f t="shared" ref="E2702" si="15686">$E$9*$B2699</f>
        <v>4.3750011999999892</v>
      </c>
      <c r="F2702" s="2">
        <v>1</v>
      </c>
      <c r="G2702" s="8">
        <v>0</v>
      </c>
      <c r="I2702" s="1">
        <v>0</v>
      </c>
      <c r="J2702" s="9">
        <v>0</v>
      </c>
      <c r="K2702" s="2">
        <v>1</v>
      </c>
      <c r="L2702" s="8">
        <v>0</v>
      </c>
      <c r="N2702" s="1">
        <f t="shared" ref="N2702" si="15687">D2702*I2699+F2702*I2702-E2702*J2699-G2702*J2702</f>
        <v>0</v>
      </c>
      <c r="O2702" s="9">
        <f t="shared" ref="O2702" si="15688">(D2702*J2699+E2702*I2699+F2702*J2702+G2702*I2702)</f>
        <v>4.3750011999999892</v>
      </c>
      <c r="P2702" s="2">
        <f t="shared" ref="P2702" si="15689">D2702*K2699+F2702*K2702-E2702*L2699-G2702*L2702</f>
        <v>2.9659815491493049</v>
      </c>
      <c r="Q2702" s="8">
        <f t="shared" ref="Q2702" si="15690">(D2702*L2699+E2702*K2699+F2702*L2702+G2702*K2702)</f>
        <v>0</v>
      </c>
      <c r="S2702" s="1">
        <v>0</v>
      </c>
      <c r="T2702" s="8">
        <f t="shared" ref="T2702" si="15691">$T$9*$B2699</f>
        <v>9.3357187999999756</v>
      </c>
      <c r="U2702" s="2">
        <v>1</v>
      </c>
      <c r="V2702" s="8">
        <v>0</v>
      </c>
      <c r="X2702" s="1">
        <f t="shared" ref="X2702" si="15692">N2702*S2699+P2702*S2702-O2702*T2699-Q2702*T2702</f>
        <v>0</v>
      </c>
      <c r="Y2702" s="9">
        <f t="shared" ref="Y2702" si="15693">(N2702*T2699+O2702*S2699+P2702*T2702+Q2702*S2702)</f>
        <v>32.064570908846207</v>
      </c>
      <c r="Z2702" s="2">
        <f t="shared" ref="Z2702" si="15694">N2702*U2699+P2702*U2702-O2702*V2699-Q2702*V2702</f>
        <v>2.9659815491493049</v>
      </c>
      <c r="AA2702" s="8">
        <f t="shared" ref="AA2702" si="15695">(N2702*V2699+O2702*U2699+P2702*V2702+Q2702*U2702)</f>
        <v>0</v>
      </c>
      <c r="AB2702" s="22"/>
      <c r="AC2702" s="1">
        <v>0</v>
      </c>
      <c r="AD2702" s="9">
        <v>0</v>
      </c>
      <c r="AE2702" s="2">
        <v>1</v>
      </c>
      <c r="AF2702" s="8">
        <v>0</v>
      </c>
      <c r="AH2702" s="1">
        <f t="shared" ref="AH2702" si="15696">X2702*AC2699+Z2702*AC2702-Y2702*AD2699-AA2702*AD2702</f>
        <v>0</v>
      </c>
      <c r="AI2702" s="9">
        <f t="shared" ref="AI2702" si="15697">(X2702*AD2699+Y2702*AC2699+Z2702*AD2702+AA2702*AC2702)</f>
        <v>32.064570908846207</v>
      </c>
      <c r="AJ2702" s="2">
        <f t="shared" ref="AJ2702" si="15698">X2702*AE2699+Z2702*AE2702-Y2702*AF2699-AA2702*AF2702</f>
        <v>-197.71099481436454</v>
      </c>
      <c r="AK2702" s="8">
        <f t="shared" ref="AK2702" si="15699">(X2702*AF2699+Y2702*AE2699+Z2702*AF2702+AA2702*AE2702)</f>
        <v>0</v>
      </c>
      <c r="AM2702" s="20">
        <f t="shared" ref="AM2702" si="15700">1/$AN$9</f>
        <v>1</v>
      </c>
      <c r="AN2702" s="27">
        <v>0</v>
      </c>
      <c r="AO2702" s="21">
        <v>1</v>
      </c>
      <c r="AP2702" s="26">
        <v>0</v>
      </c>
      <c r="AR2702" s="1">
        <f t="shared" ref="AR2702" si="15701">AH2702*AM2699+AJ2702*AM2702-AI2702*AN2699-AK2702*AN2702</f>
        <v>-197.71099481436454</v>
      </c>
      <c r="AS2702" s="9">
        <f t="shared" ref="AS2702" si="15702">(AH2702*AN2699+AI2702*AM2699+AJ2702*AN2702+AK2702*AM2702)</f>
        <v>32.064570908846207</v>
      </c>
      <c r="AT2702" s="2">
        <f t="shared" ref="AT2702" si="15703">AH2702*AO2699+AJ2702*AO2702-AI2702*AP2699-AK2702*AP2702</f>
        <v>-197.71099481436454</v>
      </c>
      <c r="AU2702" s="8">
        <f t="shared" ref="AU2702" si="15704">(AH2702*AP2699+AI2702*AO2699+AJ2702*AP2702+AK2702*AO2702)</f>
        <v>0</v>
      </c>
      <c r="AW2702" s="49">
        <f t="shared" ref="AW2702" si="15705">(180/PI())*ATAN(-1*(AS2699/AR2699))</f>
        <v>-80.796840025157977</v>
      </c>
      <c r="AY2702" s="140">
        <f t="shared" ref="AY2702" si="15706">20*LOG(((1-(10^(AW2699/20)^2)*(1-((1-AY2699)/(1+AY2699))^2))^0.5))</f>
        <v>-2.026394058232717E-4</v>
      </c>
      <c r="AZ2702" s="13"/>
      <c r="BA2702" s="36"/>
      <c r="BB2702" s="36"/>
      <c r="BC2702" s="36"/>
      <c r="BD2702" s="36"/>
    </row>
    <row r="2703" spans="2:56" ht="18.600000000000001" customHeight="1">
      <c r="AY2703" s="37"/>
    </row>
    <row r="2704" spans="2:56" ht="18.600000000000001" customHeight="1" thickBot="1">
      <c r="D2704" s="22" t="s">
        <v>60</v>
      </c>
      <c r="E2704" s="22"/>
      <c r="F2704" s="22"/>
      <c r="G2704" s="22"/>
      <c r="H2704" s="22"/>
      <c r="I2704" s="22" t="s">
        <v>61</v>
      </c>
      <c r="J2704" s="22"/>
      <c r="K2704" s="22"/>
      <c r="L2704" s="22"/>
      <c r="M2704" s="23"/>
      <c r="N2704" s="23"/>
      <c r="O2704" s="28" t="s">
        <v>62</v>
      </c>
      <c r="P2704" s="23"/>
      <c r="Q2704" s="23"/>
      <c r="R2704" s="23"/>
      <c r="S2704" s="22"/>
      <c r="T2704" s="22" t="s">
        <v>63</v>
      </c>
      <c r="U2704" s="23"/>
      <c r="V2704" s="23"/>
      <c r="W2704" s="23"/>
      <c r="X2704" s="23"/>
      <c r="Y2704" s="28" t="s">
        <v>64</v>
      </c>
      <c r="Z2704" s="23"/>
      <c r="AA2704" s="23"/>
      <c r="AB2704" s="23"/>
      <c r="AC2704" s="28" t="s">
        <v>65</v>
      </c>
      <c r="AD2704" s="22"/>
      <c r="AE2704" s="22"/>
      <c r="AF2704" s="22"/>
      <c r="AG2704" s="22"/>
      <c r="AH2704" s="23"/>
      <c r="AI2704" s="28" t="s">
        <v>66</v>
      </c>
      <c r="AJ2704" s="23"/>
      <c r="AK2704" s="23"/>
      <c r="AL2704" s="22"/>
      <c r="AM2704" s="28" t="s">
        <v>67</v>
      </c>
      <c r="AN2704" s="22"/>
      <c r="AO2704" s="23"/>
      <c r="AP2704" s="23"/>
      <c r="AQ2704" s="23"/>
      <c r="AR2704" s="23"/>
      <c r="AS2704" s="28" t="s">
        <v>68</v>
      </c>
      <c r="AT2704" s="23"/>
      <c r="AU2704" s="23"/>
    </row>
    <row r="2705" spans="2:56" ht="18.600000000000001" customHeight="1" thickBot="1">
      <c r="B2705" s="11"/>
      <c r="D2705" s="212" t="s">
        <v>69</v>
      </c>
      <c r="E2705" s="213"/>
      <c r="F2705" s="214" t="s">
        <v>70</v>
      </c>
      <c r="G2705" s="215"/>
      <c r="H2705" s="207"/>
      <c r="I2705" s="212" t="s">
        <v>71</v>
      </c>
      <c r="J2705" s="213"/>
      <c r="K2705" s="214" t="s">
        <v>72</v>
      </c>
      <c r="L2705" s="215"/>
      <c r="M2705" s="23"/>
      <c r="N2705" s="208" t="s">
        <v>73</v>
      </c>
      <c r="O2705" s="209"/>
      <c r="P2705" s="210" t="s">
        <v>74</v>
      </c>
      <c r="Q2705" s="211"/>
      <c r="R2705" s="23"/>
      <c r="S2705" s="212" t="s">
        <v>75</v>
      </c>
      <c r="T2705" s="213"/>
      <c r="U2705" s="214" t="s">
        <v>76</v>
      </c>
      <c r="V2705" s="215"/>
      <c r="W2705" s="22"/>
      <c r="X2705" s="208" t="s">
        <v>77</v>
      </c>
      <c r="Y2705" s="209"/>
      <c r="Z2705" s="210" t="s">
        <v>78</v>
      </c>
      <c r="AA2705" s="211"/>
      <c r="AB2705" s="22"/>
      <c r="AC2705" s="212" t="s">
        <v>79</v>
      </c>
      <c r="AD2705" s="213"/>
      <c r="AE2705" s="214" t="s">
        <v>80</v>
      </c>
      <c r="AF2705" s="215"/>
      <c r="AG2705" s="22"/>
      <c r="AH2705" s="208" t="s">
        <v>81</v>
      </c>
      <c r="AI2705" s="209"/>
      <c r="AJ2705" s="210" t="s">
        <v>82</v>
      </c>
      <c r="AK2705" s="211"/>
      <c r="AL2705" s="22"/>
      <c r="AM2705" s="212" t="s">
        <v>83</v>
      </c>
      <c r="AN2705" s="213"/>
      <c r="AO2705" s="214" t="s">
        <v>84</v>
      </c>
      <c r="AP2705" s="215"/>
      <c r="AQ2705" s="23"/>
      <c r="AR2705" s="208" t="s">
        <v>85</v>
      </c>
      <c r="AS2705" s="209"/>
      <c r="AT2705" s="210" t="s">
        <v>86</v>
      </c>
      <c r="AU2705" s="211"/>
      <c r="AW2705" s="29" t="s">
        <v>4</v>
      </c>
      <c r="AY2705" s="136" t="s">
        <v>46</v>
      </c>
      <c r="AZ2705" s="13"/>
      <c r="BA2705" s="36"/>
      <c r="BB2705" s="36"/>
      <c r="BC2705" s="36"/>
      <c r="BD2705" s="36"/>
    </row>
    <row r="2706" spans="2:56" ht="18.600000000000001" customHeight="1" thickTop="1" thickBot="1">
      <c r="B2706" s="40">
        <v>7.7399999999999798</v>
      </c>
      <c r="D2706" s="1">
        <v>1</v>
      </c>
      <c r="E2706" s="7">
        <v>0</v>
      </c>
      <c r="F2706" s="2">
        <v>0</v>
      </c>
      <c r="G2706" s="8">
        <v>0</v>
      </c>
      <c r="I2706" s="1">
        <v>1</v>
      </c>
      <c r="J2706" s="9">
        <v>0</v>
      </c>
      <c r="K2706" s="2">
        <v>0</v>
      </c>
      <c r="L2706" s="9">
        <f t="shared" ref="L2706" si="15707">IF(0=(1-$J$9*$K$9*$B2706^2),10^14,$B2706*$K$9/(1-$J$9*$K$9*$B2706^2))</f>
        <v>-0.44806648314354053</v>
      </c>
      <c r="N2706" s="1">
        <f t="shared" ref="N2706" si="15708">D2706*I2706+F2706*I2709-E2706*J2706-G2706*J2709</f>
        <v>1</v>
      </c>
      <c r="O2706" s="9">
        <f t="shared" ref="O2706" si="15709">(D2706*J2706+E2706*I2706+F2706*J2709+G2706*I2709)</f>
        <v>0</v>
      </c>
      <c r="P2706" s="2">
        <f t="shared" ref="P2706" si="15710">D2706*K2706+F2706*K2709-E2706*L2706-G2706*L2709</f>
        <v>0</v>
      </c>
      <c r="Q2706" s="8">
        <f t="shared" ref="Q2706" si="15711">(D2706*L2706+E2706*K2706+F2706*L2709+G2706*K2709)</f>
        <v>-0.44806648314354053</v>
      </c>
      <c r="S2706" s="1">
        <v>1</v>
      </c>
      <c r="T2706" s="7">
        <v>0</v>
      </c>
      <c r="U2706" s="2">
        <v>0</v>
      </c>
      <c r="V2706" s="8">
        <v>0</v>
      </c>
      <c r="X2706" s="1">
        <f t="shared" ref="X2706" si="15712">N2706*S2706+P2706*S2709-O2706*T2706-Q2706*T2709</f>
        <v>5.1938595366810363</v>
      </c>
      <c r="Y2706" s="9">
        <f t="shared" ref="Y2706" si="15713">(N2706*T2706+O2706*S2706+P2706*T2709+Q2706*S2709)</f>
        <v>0</v>
      </c>
      <c r="Z2706" s="2">
        <f t="shared" ref="Z2706" si="15714">N2706*U2706+P2706*U2709-O2706*V2706-Q2706*V2709</f>
        <v>0</v>
      </c>
      <c r="AA2706" s="8">
        <f t="shared" ref="AA2706" si="15715">(N2706*V2706+O2706*U2706+P2706*V2709+Q2706*U2709)</f>
        <v>-0.44806648314354053</v>
      </c>
      <c r="AB2706" s="22"/>
      <c r="AC2706" s="1">
        <v>1</v>
      </c>
      <c r="AD2706" s="9">
        <v>0</v>
      </c>
      <c r="AE2706" s="2">
        <v>0</v>
      </c>
      <c r="AF2706" s="9">
        <f t="shared" ref="AF2706" si="15716">$B2706*$AE$9</f>
        <v>6.2747405999999835</v>
      </c>
      <c r="AH2706" s="1">
        <f t="shared" ref="AH2706" si="15717">X2706*AC2706+Z2706*AC2709-Y2706*AD2706-AA2706*AD2709</f>
        <v>5.1938595366810363</v>
      </c>
      <c r="AI2706" s="9">
        <f t="shared" ref="AI2706" si="15718">(X2706*AD2706+Y2706*AC2706+Z2706*AD2709+AA2706*AC2709)</f>
        <v>0</v>
      </c>
      <c r="AJ2706" s="2">
        <f t="shared" ref="AJ2706" si="15719">X2706*AE2706+Z2706*AE2709-Y2706*AF2706-AA2706*AF2709</f>
        <v>0</v>
      </c>
      <c r="AK2706" s="8">
        <f t="shared" ref="AK2706" si="15720">(X2706*AF2706+Y2706*AE2706+Z2706*AF2709+AA2706*AE2709)</f>
        <v>32.142054822366063</v>
      </c>
      <c r="AM2706" s="18">
        <v>1</v>
      </c>
      <c r="AN2706" s="25">
        <v>0</v>
      </c>
      <c r="AO2706" s="14">
        <v>0</v>
      </c>
      <c r="AP2706" s="24">
        <v>0</v>
      </c>
      <c r="AR2706" s="1">
        <f t="shared" ref="AR2706" si="15721">AH2706*AM2706+AJ2706*AM2709-AI2706*AN2706-AK2706*AN2709</f>
        <v>5.1938595366810363</v>
      </c>
      <c r="AS2706" s="9">
        <f t="shared" ref="AS2706" si="15722">(AH2706*AN2706+AI2706*AM2706+AJ2706*AN2709+AK2706*AM2709)</f>
        <v>32.142054822366063</v>
      </c>
      <c r="AT2706" s="2">
        <f t="shared" ref="AT2706" si="15723">AH2706*AO2706+AJ2706*AO2709-AI2706*AP2706-AK2706*AP2709</f>
        <v>0</v>
      </c>
      <c r="AU2706" s="8">
        <f t="shared" ref="AU2706" si="15724">(AH2706*AP2706+AI2706*AO2706+AJ2706*AP2709+AK2706*AO2709)</f>
        <v>32.142054822366063</v>
      </c>
      <c r="AW2706" s="30">
        <f t="shared" ref="AW2706" si="15725">20*LOG(((1+$AN$9)/$AN$9)/((AR2706+AR2709)^2+(AS2706+AS2709)^2)^0.5)</f>
        <v>-40.16861671806582</v>
      </c>
      <c r="AY2706" s="137">
        <f t="shared" ref="AY2706" si="15726">((AR2706^2+AS2706^2)^0.5)/((AR2709^2+AS2709^2)^0.5)</f>
        <v>0.16174405470604758</v>
      </c>
      <c r="AZ2706" s="13"/>
      <c r="BA2706" s="36"/>
      <c r="BB2706" s="36"/>
      <c r="BC2706" s="36"/>
      <c r="BD2706" s="36"/>
    </row>
    <row r="2707" spans="2:56" ht="18.600000000000001" customHeight="1" thickBot="1">
      <c r="D2707" s="3"/>
      <c r="G2707" s="4"/>
      <c r="I2707" s="3"/>
      <c r="L2707" s="4"/>
      <c r="N2707" s="3"/>
      <c r="Q2707" s="4"/>
      <c r="S2707" s="3"/>
      <c r="V2707" s="4"/>
      <c r="X2707" s="3"/>
      <c r="AA2707" s="4"/>
      <c r="AC2707" s="3"/>
      <c r="AF2707" s="4"/>
      <c r="AH2707" s="3"/>
      <c r="AK2707" s="4"/>
      <c r="AM2707" s="18"/>
      <c r="AN2707" s="14"/>
      <c r="AO2707" s="14"/>
      <c r="AP2707" s="19"/>
      <c r="AR2707" s="3"/>
      <c r="AU2707" s="4"/>
      <c r="AY2707" s="138"/>
      <c r="AZ2707" s="13"/>
      <c r="BA2707" s="36"/>
      <c r="BB2707" s="36"/>
      <c r="BC2707" s="36"/>
      <c r="BD2707" s="36"/>
    </row>
    <row r="2708" spans="2:56" ht="18.600000000000001" customHeight="1" thickBot="1">
      <c r="D2708" s="216" t="s">
        <v>87</v>
      </c>
      <c r="E2708" s="217"/>
      <c r="F2708" s="218" t="s">
        <v>88</v>
      </c>
      <c r="G2708" s="219"/>
      <c r="H2708" s="207"/>
      <c r="I2708" s="216" t="s">
        <v>89</v>
      </c>
      <c r="J2708" s="217"/>
      <c r="K2708" s="218" t="s">
        <v>90</v>
      </c>
      <c r="L2708" s="219"/>
      <c r="N2708" s="208" t="s">
        <v>7</v>
      </c>
      <c r="O2708" s="209"/>
      <c r="P2708" s="210" t="s">
        <v>8</v>
      </c>
      <c r="Q2708" s="211"/>
      <c r="S2708" s="216" t="s">
        <v>91</v>
      </c>
      <c r="T2708" s="217"/>
      <c r="U2708" s="218" t="s">
        <v>92</v>
      </c>
      <c r="V2708" s="219"/>
      <c r="W2708" s="22"/>
      <c r="X2708" s="208" t="s">
        <v>93</v>
      </c>
      <c r="Y2708" s="209"/>
      <c r="Z2708" s="210" t="s">
        <v>94</v>
      </c>
      <c r="AA2708" s="211"/>
      <c r="AB2708" s="22"/>
      <c r="AC2708" s="216" t="s">
        <v>3</v>
      </c>
      <c r="AD2708" s="217"/>
      <c r="AE2708" s="218" t="s">
        <v>2</v>
      </c>
      <c r="AF2708" s="219"/>
      <c r="AG2708" s="22"/>
      <c r="AH2708" s="208" t="s">
        <v>95</v>
      </c>
      <c r="AI2708" s="209"/>
      <c r="AJ2708" s="210" t="s">
        <v>96</v>
      </c>
      <c r="AK2708" s="211"/>
      <c r="AL2708" s="22"/>
      <c r="AM2708" s="216" t="s">
        <v>97</v>
      </c>
      <c r="AN2708" s="217"/>
      <c r="AO2708" s="218" t="s">
        <v>98</v>
      </c>
      <c r="AP2708" s="219"/>
      <c r="AR2708" s="208" t="s">
        <v>99</v>
      </c>
      <c r="AS2708" s="209"/>
      <c r="AT2708" s="210" t="s">
        <v>100</v>
      </c>
      <c r="AU2708" s="211"/>
      <c r="AW2708" s="48" t="s">
        <v>10</v>
      </c>
      <c r="AY2708" s="139" t="s">
        <v>47</v>
      </c>
      <c r="AZ2708" s="13"/>
      <c r="BA2708" s="36"/>
      <c r="BB2708" s="36"/>
      <c r="BC2708" s="36"/>
      <c r="BD2708" s="36"/>
    </row>
    <row r="2709" spans="2:56" ht="18.600000000000001" customHeight="1" thickTop="1" thickBot="1">
      <c r="D2709" s="1">
        <v>0</v>
      </c>
      <c r="E2709" s="8">
        <f t="shared" ref="E2709" si="15727">$E$9*$B2706</f>
        <v>4.3863353999999886</v>
      </c>
      <c r="F2709" s="2">
        <v>1</v>
      </c>
      <c r="G2709" s="8">
        <v>0</v>
      </c>
      <c r="I2709" s="1">
        <v>0</v>
      </c>
      <c r="J2709" s="9">
        <v>0</v>
      </c>
      <c r="K2709" s="2">
        <v>1</v>
      </c>
      <c r="L2709" s="8">
        <v>0</v>
      </c>
      <c r="N2709" s="1">
        <f t="shared" ref="N2709" si="15728">D2709*I2706+F2709*I2709-E2709*J2706-G2709*J2709</f>
        <v>0</v>
      </c>
      <c r="O2709" s="9">
        <f t="shared" ref="O2709" si="15729">(D2709*J2706+E2709*I2706+F2709*J2709+G2709*I2709)</f>
        <v>4.3863353999999886</v>
      </c>
      <c r="P2709" s="2">
        <f t="shared" ref="P2709" si="15730">D2709*K2706+F2709*K2709-E2709*L2706-G2709*L2709</f>
        <v>2.9653698765660099</v>
      </c>
      <c r="Q2709" s="8">
        <f t="shared" ref="Q2709" si="15731">(D2709*L2706+E2709*K2706+F2709*L2709+G2709*K2709)</f>
        <v>0</v>
      </c>
      <c r="S2709" s="1">
        <v>0</v>
      </c>
      <c r="T2709" s="8">
        <f t="shared" ref="T2709" si="15732">$T$9*$B2706</f>
        <v>9.3599045999999753</v>
      </c>
      <c r="U2709" s="2">
        <v>1</v>
      </c>
      <c r="V2709" s="8">
        <v>0</v>
      </c>
      <c r="X2709" s="1">
        <f t="shared" ref="X2709" si="15733">N2709*S2706+P2709*S2709-O2709*T2706-Q2709*T2709</f>
        <v>0</v>
      </c>
      <c r="Y2709" s="9">
        <f t="shared" ref="Y2709" si="15734">(N2709*T2706+O2709*S2706+P2709*T2709+Q2709*S2709)</f>
        <v>32.141914548371545</v>
      </c>
      <c r="Z2709" s="2">
        <f t="shared" ref="Z2709" si="15735">N2709*U2706+P2709*U2709-O2709*V2706-Q2709*V2709</f>
        <v>2.9653698765660099</v>
      </c>
      <c r="AA2709" s="8">
        <f t="shared" ref="AA2709" si="15736">(N2709*V2706+O2709*U2706+P2709*V2709+Q2709*U2709)</f>
        <v>0</v>
      </c>
      <c r="AB2709" s="22"/>
      <c r="AC2709" s="1">
        <v>0</v>
      </c>
      <c r="AD2709" s="9">
        <v>0</v>
      </c>
      <c r="AE2709" s="2">
        <v>1</v>
      </c>
      <c r="AF2709" s="8">
        <v>0</v>
      </c>
      <c r="AH2709" s="1">
        <f t="shared" ref="AH2709" si="15737">X2709*AC2706+Z2709*AC2709-Y2709*AD2706-AA2709*AD2709</f>
        <v>0</v>
      </c>
      <c r="AI2709" s="9">
        <f t="shared" ref="AI2709" si="15738">(X2709*AD2706+Y2709*AC2706+Z2709*AD2709+AA2709*AC2709)</f>
        <v>32.141914548371545</v>
      </c>
      <c r="AJ2709" s="2">
        <f t="shared" ref="AJ2709" si="15739">X2709*AE2706+Z2709*AE2709-Y2709*AF2706-AA2709*AF2709</f>
        <v>-198.71680630183107</v>
      </c>
      <c r="AK2709" s="8">
        <f t="shared" ref="AK2709" si="15740">(X2709*AF2706+Y2709*AE2706+Z2709*AF2709+AA2709*AE2709)</f>
        <v>0</v>
      </c>
      <c r="AM2709" s="20">
        <f t="shared" ref="AM2709" si="15741">1/$AN$9</f>
        <v>1</v>
      </c>
      <c r="AN2709" s="27">
        <v>0</v>
      </c>
      <c r="AO2709" s="21">
        <v>1</v>
      </c>
      <c r="AP2709" s="26">
        <v>0</v>
      </c>
      <c r="AR2709" s="1">
        <f t="shared" ref="AR2709" si="15742">AH2709*AM2706+AJ2709*AM2709-AI2709*AN2706-AK2709*AN2709</f>
        <v>-198.71680630183107</v>
      </c>
      <c r="AS2709" s="9">
        <f t="shared" ref="AS2709" si="15743">(AH2709*AN2706+AI2709*AM2706+AJ2709*AN2709+AK2709*AM2709)</f>
        <v>32.141914548371545</v>
      </c>
      <c r="AT2709" s="2">
        <f t="shared" ref="AT2709" si="15744">AH2709*AO2706+AJ2709*AO2709-AI2709*AP2706-AK2709*AP2709</f>
        <v>-198.71680630183107</v>
      </c>
      <c r="AU2709" s="8">
        <f t="shared" ref="AU2709" si="15745">(AH2709*AP2706+AI2709*AO2706+AJ2709*AP2709+AK2709*AO2709)</f>
        <v>0</v>
      </c>
      <c r="AW2709" s="49">
        <f t="shared" ref="AW2709" si="15746">(180/PI())*ATAN(-1*(AS2706/AR2706))</f>
        <v>-80.820875589791797</v>
      </c>
      <c r="AY2709" s="140">
        <f t="shared" ref="AY2709" si="15747">20*LOG(((1-(10^(AW2706/20)^2)*(1-((1-AY2706)/(1+AY2706))^2))^0.5))</f>
        <v>-2.0026269335829787E-4</v>
      </c>
      <c r="AZ2709" s="13"/>
      <c r="BA2709" s="36"/>
      <c r="BB2709" s="36"/>
      <c r="BC2709" s="36"/>
      <c r="BD2709" s="36"/>
    </row>
    <row r="2710" spans="2:56" ht="18.600000000000001" customHeight="1">
      <c r="AY2710" s="37"/>
    </row>
    <row r="2711" spans="2:56" ht="18.600000000000001" customHeight="1" thickBot="1">
      <c r="D2711" s="22" t="s">
        <v>60</v>
      </c>
      <c r="E2711" s="22"/>
      <c r="F2711" s="22"/>
      <c r="G2711" s="22"/>
      <c r="H2711" s="22"/>
      <c r="I2711" s="22" t="s">
        <v>61</v>
      </c>
      <c r="J2711" s="22"/>
      <c r="K2711" s="22"/>
      <c r="L2711" s="22"/>
      <c r="M2711" s="23"/>
      <c r="N2711" s="23"/>
      <c r="O2711" s="28" t="s">
        <v>62</v>
      </c>
      <c r="P2711" s="23"/>
      <c r="Q2711" s="23"/>
      <c r="R2711" s="23"/>
      <c r="S2711" s="22"/>
      <c r="T2711" s="22" t="s">
        <v>63</v>
      </c>
      <c r="U2711" s="23"/>
      <c r="V2711" s="23"/>
      <c r="W2711" s="23"/>
      <c r="X2711" s="23"/>
      <c r="Y2711" s="28" t="s">
        <v>64</v>
      </c>
      <c r="Z2711" s="23"/>
      <c r="AA2711" s="23"/>
      <c r="AB2711" s="23"/>
      <c r="AC2711" s="28" t="s">
        <v>65</v>
      </c>
      <c r="AD2711" s="22"/>
      <c r="AE2711" s="22"/>
      <c r="AF2711" s="22"/>
      <c r="AG2711" s="22"/>
      <c r="AH2711" s="23"/>
      <c r="AI2711" s="28" t="s">
        <v>66</v>
      </c>
      <c r="AJ2711" s="23"/>
      <c r="AK2711" s="23"/>
      <c r="AL2711" s="22"/>
      <c r="AM2711" s="28" t="s">
        <v>67</v>
      </c>
      <c r="AN2711" s="22"/>
      <c r="AO2711" s="23"/>
      <c r="AP2711" s="23"/>
      <c r="AQ2711" s="23"/>
      <c r="AR2711" s="23"/>
      <c r="AS2711" s="28" t="s">
        <v>68</v>
      </c>
      <c r="AT2711" s="23"/>
      <c r="AU2711" s="23"/>
    </row>
    <row r="2712" spans="2:56" ht="18.600000000000001" customHeight="1" thickBot="1">
      <c r="B2712" s="11"/>
      <c r="D2712" s="212" t="s">
        <v>69</v>
      </c>
      <c r="E2712" s="213"/>
      <c r="F2712" s="214" t="s">
        <v>70</v>
      </c>
      <c r="G2712" s="215"/>
      <c r="H2712" s="207"/>
      <c r="I2712" s="212" t="s">
        <v>71</v>
      </c>
      <c r="J2712" s="213"/>
      <c r="K2712" s="214" t="s">
        <v>72</v>
      </c>
      <c r="L2712" s="215"/>
      <c r="M2712" s="23"/>
      <c r="N2712" s="208" t="s">
        <v>73</v>
      </c>
      <c r="O2712" s="209"/>
      <c r="P2712" s="210" t="s">
        <v>74</v>
      </c>
      <c r="Q2712" s="211"/>
      <c r="R2712" s="23"/>
      <c r="S2712" s="212" t="s">
        <v>75</v>
      </c>
      <c r="T2712" s="213"/>
      <c r="U2712" s="214" t="s">
        <v>76</v>
      </c>
      <c r="V2712" s="215"/>
      <c r="W2712" s="22"/>
      <c r="X2712" s="208" t="s">
        <v>77</v>
      </c>
      <c r="Y2712" s="209"/>
      <c r="Z2712" s="210" t="s">
        <v>78</v>
      </c>
      <c r="AA2712" s="211"/>
      <c r="AB2712" s="22"/>
      <c r="AC2712" s="212" t="s">
        <v>79</v>
      </c>
      <c r="AD2712" s="213"/>
      <c r="AE2712" s="214" t="s">
        <v>80</v>
      </c>
      <c r="AF2712" s="215"/>
      <c r="AG2712" s="22"/>
      <c r="AH2712" s="208" t="s">
        <v>81</v>
      </c>
      <c r="AI2712" s="209"/>
      <c r="AJ2712" s="210" t="s">
        <v>82</v>
      </c>
      <c r="AK2712" s="211"/>
      <c r="AL2712" s="22"/>
      <c r="AM2712" s="212" t="s">
        <v>83</v>
      </c>
      <c r="AN2712" s="213"/>
      <c r="AO2712" s="214" t="s">
        <v>84</v>
      </c>
      <c r="AP2712" s="215"/>
      <c r="AQ2712" s="23"/>
      <c r="AR2712" s="208" t="s">
        <v>85</v>
      </c>
      <c r="AS2712" s="209"/>
      <c r="AT2712" s="210" t="s">
        <v>86</v>
      </c>
      <c r="AU2712" s="211"/>
      <c r="AW2712" s="29" t="s">
        <v>4</v>
      </c>
      <c r="AY2712" s="136" t="s">
        <v>46</v>
      </c>
      <c r="AZ2712" s="13"/>
      <c r="BA2712" s="36"/>
      <c r="BB2712" s="36"/>
      <c r="BC2712" s="36"/>
      <c r="BD2712" s="36"/>
    </row>
    <row r="2713" spans="2:56" ht="18.600000000000001" customHeight="1" thickTop="1" thickBot="1">
      <c r="B2713" s="40">
        <v>7.7599999999999802</v>
      </c>
      <c r="D2713" s="1">
        <v>1</v>
      </c>
      <c r="E2713" s="7">
        <v>0</v>
      </c>
      <c r="F2713" s="2">
        <v>0</v>
      </c>
      <c r="G2713" s="8">
        <v>0</v>
      </c>
      <c r="I2713" s="1">
        <v>1</v>
      </c>
      <c r="J2713" s="9">
        <v>0</v>
      </c>
      <c r="K2713" s="2">
        <v>0</v>
      </c>
      <c r="L2713" s="9">
        <f t="shared" ref="L2713" si="15748">IF(0=(1-$J$9*$K$9*$B2713^2),10^14,$B2713*$K$9/(1-$J$9*$K$9*$B2713^2))</f>
        <v>-0.44677374203295417</v>
      </c>
      <c r="N2713" s="1">
        <f t="shared" ref="N2713" si="15749">D2713*I2713+F2713*I2716-E2713*J2713-G2713*J2716</f>
        <v>1</v>
      </c>
      <c r="O2713" s="9">
        <f t="shared" ref="O2713" si="15750">(D2713*J2713+E2713*I2713+F2713*J2716+G2713*I2716)</f>
        <v>0</v>
      </c>
      <c r="P2713" s="2">
        <f t="shared" ref="P2713" si="15751">D2713*K2713+F2713*K2716-E2713*L2713-G2713*L2716</f>
        <v>0</v>
      </c>
      <c r="Q2713" s="8">
        <f t="shared" ref="Q2713" si="15752">(D2713*L2713+E2713*K2713+F2713*L2716+G2713*K2716)</f>
        <v>-0.44677374203295417</v>
      </c>
      <c r="S2713" s="1">
        <v>1</v>
      </c>
      <c r="T2713" s="7">
        <v>0</v>
      </c>
      <c r="U2713" s="2">
        <v>0</v>
      </c>
      <c r="V2713" s="8">
        <v>0</v>
      </c>
      <c r="X2713" s="1">
        <f t="shared" ref="X2713" si="15753">N2713*S2713+P2713*S2716-O2713*T2713-Q2713*T2716</f>
        <v>5.1925651835835112</v>
      </c>
      <c r="Y2713" s="9">
        <f t="shared" ref="Y2713" si="15754">(N2713*T2713+O2713*S2713+P2713*T2716+Q2713*S2716)</f>
        <v>0</v>
      </c>
      <c r="Z2713" s="2">
        <f t="shared" ref="Z2713" si="15755">N2713*U2713+P2713*U2716-O2713*V2713-Q2713*V2716</f>
        <v>0</v>
      </c>
      <c r="AA2713" s="8">
        <f t="shared" ref="AA2713" si="15756">(N2713*V2713+O2713*U2713+P2713*V2716+Q2713*U2716)</f>
        <v>-0.44677374203295417</v>
      </c>
      <c r="AB2713" s="22"/>
      <c r="AC2713" s="1">
        <v>1</v>
      </c>
      <c r="AD2713" s="9">
        <v>0</v>
      </c>
      <c r="AE2713" s="2">
        <v>0</v>
      </c>
      <c r="AF2713" s="9">
        <f t="shared" ref="AF2713" si="15757">$B2713*$AE$9</f>
        <v>6.2909543999999844</v>
      </c>
      <c r="AH2713" s="1">
        <f t="shared" ref="AH2713" si="15758">X2713*AC2713+Z2713*AC2716-Y2713*AD2713-AA2713*AD2716</f>
        <v>5.1925651835835112</v>
      </c>
      <c r="AI2713" s="9">
        <f t="shared" ref="AI2713" si="15759">(X2713*AD2713+Y2713*AC2713+Z2713*AD2716+AA2713*AC2716)</f>
        <v>0</v>
      </c>
      <c r="AJ2713" s="2">
        <f t="shared" ref="AJ2713" si="15760">X2713*AE2713+Z2713*AE2716-Y2713*AF2713-AA2713*AF2716</f>
        <v>0</v>
      </c>
      <c r="AK2713" s="8">
        <f t="shared" ref="AK2713" si="15761">(X2713*AF2713+Y2713*AE2713+Z2713*AF2716+AA2713*AE2716)</f>
        <v>32.219417046918466</v>
      </c>
      <c r="AM2713" s="18">
        <v>1</v>
      </c>
      <c r="AN2713" s="25">
        <v>0</v>
      </c>
      <c r="AO2713" s="14">
        <v>0</v>
      </c>
      <c r="AP2713" s="24">
        <v>0</v>
      </c>
      <c r="AR2713" s="1">
        <f t="shared" ref="AR2713" si="15762">AH2713*AM2713+AJ2713*AM2716-AI2713*AN2713-AK2713*AN2716</f>
        <v>5.1925651835835112</v>
      </c>
      <c r="AS2713" s="9">
        <f t="shared" ref="AS2713" si="15763">(AH2713*AN2713+AI2713*AM2713+AJ2713*AN2716+AK2713*AM2716)</f>
        <v>32.219417046918466</v>
      </c>
      <c r="AT2713" s="2">
        <f t="shared" ref="AT2713" si="15764">AH2713*AO2713+AJ2713*AO2716-AI2713*AP2713-AK2713*AP2716</f>
        <v>0</v>
      </c>
      <c r="AU2713" s="8">
        <f t="shared" ref="AU2713" si="15765">(AH2713*AP2713+AI2713*AO2713+AJ2713*AP2716+AK2713*AO2716)</f>
        <v>32.219417046918466</v>
      </c>
      <c r="AW2713" s="30">
        <f t="shared" ref="AW2713" si="15766">20*LOG(((1+$AN$9)/$AN$9)/((AR2713+AR2716)^2+(AS2713+AS2716)^2)^0.5)</f>
        <v>-40.211407495357562</v>
      </c>
      <c r="AY2713" s="137">
        <f t="shared" ref="AY2713" si="15767">((AR2713^2+AS2713^2)^0.5)/((AR2716^2+AS2716^2)^0.5)</f>
        <v>0.16131476873705247</v>
      </c>
      <c r="AZ2713" s="13"/>
      <c r="BA2713" s="36"/>
      <c r="BB2713" s="36"/>
      <c r="BC2713" s="36"/>
      <c r="BD2713" s="36"/>
    </row>
    <row r="2714" spans="2:56" ht="18.600000000000001" customHeight="1" thickBot="1">
      <c r="D2714" s="3"/>
      <c r="G2714" s="4"/>
      <c r="I2714" s="3"/>
      <c r="L2714" s="4"/>
      <c r="N2714" s="3"/>
      <c r="Q2714" s="4"/>
      <c r="S2714" s="3"/>
      <c r="V2714" s="4"/>
      <c r="X2714" s="3"/>
      <c r="AA2714" s="4"/>
      <c r="AC2714" s="3"/>
      <c r="AF2714" s="4"/>
      <c r="AH2714" s="3"/>
      <c r="AK2714" s="4"/>
      <c r="AM2714" s="18"/>
      <c r="AN2714" s="14"/>
      <c r="AO2714" s="14"/>
      <c r="AP2714" s="19"/>
      <c r="AR2714" s="3"/>
      <c r="AU2714" s="4"/>
      <c r="AY2714" s="138"/>
      <c r="AZ2714" s="13"/>
      <c r="BA2714" s="36"/>
      <c r="BB2714" s="36"/>
      <c r="BC2714" s="36"/>
      <c r="BD2714" s="36"/>
    </row>
    <row r="2715" spans="2:56" ht="18.600000000000001" customHeight="1" thickBot="1">
      <c r="D2715" s="216" t="s">
        <v>87</v>
      </c>
      <c r="E2715" s="217"/>
      <c r="F2715" s="218" t="s">
        <v>88</v>
      </c>
      <c r="G2715" s="219"/>
      <c r="H2715" s="207"/>
      <c r="I2715" s="216" t="s">
        <v>89</v>
      </c>
      <c r="J2715" s="217"/>
      <c r="K2715" s="218" t="s">
        <v>90</v>
      </c>
      <c r="L2715" s="219"/>
      <c r="N2715" s="208" t="s">
        <v>7</v>
      </c>
      <c r="O2715" s="209"/>
      <c r="P2715" s="210" t="s">
        <v>8</v>
      </c>
      <c r="Q2715" s="211"/>
      <c r="S2715" s="216" t="s">
        <v>91</v>
      </c>
      <c r="T2715" s="217"/>
      <c r="U2715" s="218" t="s">
        <v>92</v>
      </c>
      <c r="V2715" s="219"/>
      <c r="W2715" s="22"/>
      <c r="X2715" s="208" t="s">
        <v>93</v>
      </c>
      <c r="Y2715" s="209"/>
      <c r="Z2715" s="210" t="s">
        <v>94</v>
      </c>
      <c r="AA2715" s="211"/>
      <c r="AB2715" s="22"/>
      <c r="AC2715" s="216" t="s">
        <v>3</v>
      </c>
      <c r="AD2715" s="217"/>
      <c r="AE2715" s="218" t="s">
        <v>2</v>
      </c>
      <c r="AF2715" s="219"/>
      <c r="AG2715" s="22"/>
      <c r="AH2715" s="208" t="s">
        <v>95</v>
      </c>
      <c r="AI2715" s="209"/>
      <c r="AJ2715" s="210" t="s">
        <v>96</v>
      </c>
      <c r="AK2715" s="211"/>
      <c r="AL2715" s="22"/>
      <c r="AM2715" s="216" t="s">
        <v>97</v>
      </c>
      <c r="AN2715" s="217"/>
      <c r="AO2715" s="218" t="s">
        <v>98</v>
      </c>
      <c r="AP2715" s="219"/>
      <c r="AR2715" s="208" t="s">
        <v>99</v>
      </c>
      <c r="AS2715" s="209"/>
      <c r="AT2715" s="210" t="s">
        <v>100</v>
      </c>
      <c r="AU2715" s="211"/>
      <c r="AW2715" s="48" t="s">
        <v>10</v>
      </c>
      <c r="AY2715" s="139" t="s">
        <v>47</v>
      </c>
      <c r="AZ2715" s="13"/>
      <c r="BA2715" s="36"/>
      <c r="BB2715" s="36"/>
      <c r="BC2715" s="36"/>
      <c r="BD2715" s="36"/>
    </row>
    <row r="2716" spans="2:56" ht="18.600000000000001" customHeight="1" thickTop="1" thickBot="1">
      <c r="D2716" s="1">
        <v>0</v>
      </c>
      <c r="E2716" s="8">
        <f t="shared" ref="E2716" si="15768">$E$9*$B2713</f>
        <v>4.3976695999999889</v>
      </c>
      <c r="F2716" s="2">
        <v>1</v>
      </c>
      <c r="G2716" s="8">
        <v>0</v>
      </c>
      <c r="I2716" s="1">
        <v>0</v>
      </c>
      <c r="J2716" s="9">
        <v>0</v>
      </c>
      <c r="K2716" s="2">
        <v>1</v>
      </c>
      <c r="L2716" s="8">
        <v>0</v>
      </c>
      <c r="N2716" s="1">
        <f t="shared" ref="N2716" si="15769">D2716*I2713+F2716*I2716-E2716*J2713-G2716*J2716</f>
        <v>0</v>
      </c>
      <c r="O2716" s="9">
        <f t="shared" ref="O2716" si="15770">(D2716*J2713+E2716*I2713+F2716*J2716+G2716*I2716)</f>
        <v>4.3976695999999889</v>
      </c>
      <c r="P2716" s="2">
        <f t="shared" ref="P2716" si="15771">D2716*K2713+F2716*K2716-E2716*L2713-G2716*L2716</f>
        <v>2.9647633034165599</v>
      </c>
      <c r="Q2716" s="8">
        <f t="shared" ref="Q2716" si="15772">(D2716*L2713+E2716*K2713+F2716*L2716+G2716*K2716)</f>
        <v>0</v>
      </c>
      <c r="S2716" s="1">
        <v>0</v>
      </c>
      <c r="T2716" s="8">
        <f t="shared" ref="T2716" si="15773">$T$9*$B2713</f>
        <v>9.3840903999999767</v>
      </c>
      <c r="U2716" s="2">
        <v>1</v>
      </c>
      <c r="V2716" s="8">
        <v>0</v>
      </c>
      <c r="X2716" s="1">
        <f t="shared" ref="X2716" si="15774">N2716*S2713+P2716*S2716-O2716*T2713-Q2716*T2716</f>
        <v>0</v>
      </c>
      <c r="Y2716" s="9">
        <f t="shared" ref="Y2716" si="15775">(N2716*T2713+O2716*S2713+P2716*T2716+Q2716*S2716)</f>
        <v>32.219276453863543</v>
      </c>
      <c r="Z2716" s="2">
        <f t="shared" ref="Z2716" si="15776">N2716*U2713+P2716*U2716-O2716*V2713-Q2716*V2716</f>
        <v>2.9647633034165599</v>
      </c>
      <c r="AA2716" s="8">
        <f t="shared" ref="AA2716" si="15777">(N2716*V2713+O2716*U2713+P2716*V2716+Q2716*U2716)</f>
        <v>0</v>
      </c>
      <c r="AB2716" s="22"/>
      <c r="AC2716" s="1">
        <v>0</v>
      </c>
      <c r="AD2716" s="9">
        <v>0</v>
      </c>
      <c r="AE2716" s="2">
        <v>1</v>
      </c>
      <c r="AF2716" s="8">
        <v>0</v>
      </c>
      <c r="AH2716" s="1">
        <f t="shared" ref="AH2716" si="15778">X2716*AC2713+Z2716*AC2716-Y2716*AD2713-AA2716*AD2716</f>
        <v>0</v>
      </c>
      <c r="AI2716" s="9">
        <f t="shared" ref="AI2716" si="15779">(X2716*AD2713+Y2716*AC2713+Z2716*AD2716+AA2716*AC2716)</f>
        <v>32.219276453863543</v>
      </c>
      <c r="AJ2716" s="2">
        <f t="shared" ref="AJ2716" si="15780">X2716*AE2713+Z2716*AE2716-Y2716*AF2713-AA2716*AF2716</f>
        <v>-199.7252356688322</v>
      </c>
      <c r="AK2716" s="8">
        <f t="shared" ref="AK2716" si="15781">(X2716*AF2713+Y2716*AE2713+Z2716*AF2716+AA2716*AE2716)</f>
        <v>0</v>
      </c>
      <c r="AM2716" s="20">
        <f t="shared" ref="AM2716" si="15782">1/$AN$9</f>
        <v>1</v>
      </c>
      <c r="AN2716" s="27">
        <v>0</v>
      </c>
      <c r="AO2716" s="21">
        <v>1</v>
      </c>
      <c r="AP2716" s="26">
        <v>0</v>
      </c>
      <c r="AR2716" s="1">
        <f t="shared" ref="AR2716" si="15783">AH2716*AM2713+AJ2716*AM2716-AI2716*AN2713-AK2716*AN2716</f>
        <v>-199.7252356688322</v>
      </c>
      <c r="AS2716" s="9">
        <f t="shared" ref="AS2716" si="15784">(AH2716*AN2713+AI2716*AM2713+AJ2716*AN2716+AK2716*AM2716)</f>
        <v>32.219276453863543</v>
      </c>
      <c r="AT2716" s="2">
        <f t="shared" ref="AT2716" si="15785">AH2716*AO2713+AJ2716*AO2716-AI2716*AP2713-AK2716*AP2716</f>
        <v>-199.7252356688322</v>
      </c>
      <c r="AU2716" s="8">
        <f t="shared" ref="AU2716" si="15786">(AH2716*AP2713+AI2716*AO2713+AJ2716*AP2716+AK2716*AO2716)</f>
        <v>0</v>
      </c>
      <c r="AW2716" s="49">
        <f t="shared" ref="AW2716" si="15787">(180/PI())*ATAN(-1*(AS2713/AR2713))</f>
        <v>-80.844785235018165</v>
      </c>
      <c r="AY2716" s="140">
        <f t="shared" ref="AY2716" si="15788">20*LOG(((1-(10^(AW2713/20)^2)*(1-((1-AY2713)/(1+AY2713))^2))^0.5))</f>
        <v>-1.9791908780549862E-4</v>
      </c>
      <c r="AZ2716" s="13"/>
      <c r="BA2716" s="36"/>
      <c r="BB2716" s="36"/>
      <c r="BC2716" s="36"/>
      <c r="BD2716" s="36"/>
    </row>
    <row r="2717" spans="2:56" ht="18.600000000000001" customHeight="1">
      <c r="AY2717" s="37"/>
    </row>
    <row r="2718" spans="2:56" ht="18.600000000000001" customHeight="1" thickBot="1">
      <c r="D2718" s="22" t="s">
        <v>60</v>
      </c>
      <c r="E2718" s="22"/>
      <c r="F2718" s="22"/>
      <c r="G2718" s="22"/>
      <c r="H2718" s="22"/>
      <c r="I2718" s="22" t="s">
        <v>61</v>
      </c>
      <c r="J2718" s="22"/>
      <c r="K2718" s="22"/>
      <c r="L2718" s="22"/>
      <c r="M2718" s="23"/>
      <c r="N2718" s="23"/>
      <c r="O2718" s="28" t="s">
        <v>62</v>
      </c>
      <c r="P2718" s="23"/>
      <c r="Q2718" s="23"/>
      <c r="R2718" s="23"/>
      <c r="S2718" s="22"/>
      <c r="T2718" s="22" t="s">
        <v>63</v>
      </c>
      <c r="U2718" s="23"/>
      <c r="V2718" s="23"/>
      <c r="W2718" s="23"/>
      <c r="X2718" s="23"/>
      <c r="Y2718" s="28" t="s">
        <v>64</v>
      </c>
      <c r="Z2718" s="23"/>
      <c r="AA2718" s="23"/>
      <c r="AB2718" s="23"/>
      <c r="AC2718" s="28" t="s">
        <v>65</v>
      </c>
      <c r="AD2718" s="22"/>
      <c r="AE2718" s="22"/>
      <c r="AF2718" s="22"/>
      <c r="AG2718" s="22"/>
      <c r="AH2718" s="23"/>
      <c r="AI2718" s="28" t="s">
        <v>66</v>
      </c>
      <c r="AJ2718" s="23"/>
      <c r="AK2718" s="23"/>
      <c r="AL2718" s="22"/>
      <c r="AM2718" s="28" t="s">
        <v>67</v>
      </c>
      <c r="AN2718" s="22"/>
      <c r="AO2718" s="23"/>
      <c r="AP2718" s="23"/>
      <c r="AQ2718" s="23"/>
      <c r="AR2718" s="23"/>
      <c r="AS2718" s="28" t="s">
        <v>68</v>
      </c>
      <c r="AT2718" s="23"/>
      <c r="AU2718" s="23"/>
    </row>
    <row r="2719" spans="2:56" ht="18.600000000000001" customHeight="1" thickBot="1">
      <c r="B2719" s="11"/>
      <c r="D2719" s="212" t="s">
        <v>69</v>
      </c>
      <c r="E2719" s="213"/>
      <c r="F2719" s="214" t="s">
        <v>70</v>
      </c>
      <c r="G2719" s="215"/>
      <c r="H2719" s="207"/>
      <c r="I2719" s="212" t="s">
        <v>71</v>
      </c>
      <c r="J2719" s="213"/>
      <c r="K2719" s="214" t="s">
        <v>72</v>
      </c>
      <c r="L2719" s="215"/>
      <c r="M2719" s="23"/>
      <c r="N2719" s="208" t="s">
        <v>73</v>
      </c>
      <c r="O2719" s="209"/>
      <c r="P2719" s="210" t="s">
        <v>74</v>
      </c>
      <c r="Q2719" s="211"/>
      <c r="R2719" s="23"/>
      <c r="S2719" s="212" t="s">
        <v>75</v>
      </c>
      <c r="T2719" s="213"/>
      <c r="U2719" s="214" t="s">
        <v>76</v>
      </c>
      <c r="V2719" s="215"/>
      <c r="W2719" s="22"/>
      <c r="X2719" s="208" t="s">
        <v>77</v>
      </c>
      <c r="Y2719" s="209"/>
      <c r="Z2719" s="210" t="s">
        <v>78</v>
      </c>
      <c r="AA2719" s="211"/>
      <c r="AB2719" s="22"/>
      <c r="AC2719" s="212" t="s">
        <v>79</v>
      </c>
      <c r="AD2719" s="213"/>
      <c r="AE2719" s="214" t="s">
        <v>80</v>
      </c>
      <c r="AF2719" s="215"/>
      <c r="AG2719" s="22"/>
      <c r="AH2719" s="208" t="s">
        <v>81</v>
      </c>
      <c r="AI2719" s="209"/>
      <c r="AJ2719" s="210" t="s">
        <v>82</v>
      </c>
      <c r="AK2719" s="211"/>
      <c r="AL2719" s="22"/>
      <c r="AM2719" s="212" t="s">
        <v>83</v>
      </c>
      <c r="AN2719" s="213"/>
      <c r="AO2719" s="214" t="s">
        <v>84</v>
      </c>
      <c r="AP2719" s="215"/>
      <c r="AQ2719" s="23"/>
      <c r="AR2719" s="208" t="s">
        <v>85</v>
      </c>
      <c r="AS2719" s="209"/>
      <c r="AT2719" s="210" t="s">
        <v>86</v>
      </c>
      <c r="AU2719" s="211"/>
      <c r="AW2719" s="29" t="s">
        <v>4</v>
      </c>
      <c r="AY2719" s="136" t="s">
        <v>46</v>
      </c>
      <c r="AZ2719" s="13"/>
      <c r="BA2719" s="36"/>
      <c r="BB2719" s="36"/>
      <c r="BC2719" s="36"/>
      <c r="BD2719" s="36"/>
    </row>
    <row r="2720" spans="2:56" ht="18.600000000000001" customHeight="1" thickTop="1" thickBot="1">
      <c r="B2720" s="40">
        <v>7.7799999999999798</v>
      </c>
      <c r="D2720" s="1">
        <v>1</v>
      </c>
      <c r="E2720" s="7">
        <v>0</v>
      </c>
      <c r="F2720" s="2">
        <v>0</v>
      </c>
      <c r="G2720" s="8">
        <v>0</v>
      </c>
      <c r="I2720" s="1">
        <v>1</v>
      </c>
      <c r="J2720" s="9">
        <v>0</v>
      </c>
      <c r="K2720" s="2">
        <v>0</v>
      </c>
      <c r="L2720" s="9">
        <f t="shared" ref="L2720" si="15789">IF(0=(1-$J$9*$K$9*$B2720^2),10^14,$B2720*$K$9/(1-$J$9*$K$9*$B2720^2))</f>
        <v>-0.44548879095542204</v>
      </c>
      <c r="N2720" s="1">
        <f t="shared" ref="N2720" si="15790">D2720*I2720+F2720*I2723-E2720*J2720-G2720*J2723</f>
        <v>1</v>
      </c>
      <c r="O2720" s="9">
        <f t="shared" ref="O2720" si="15791">(D2720*J2720+E2720*I2720+F2720*J2723+G2720*I2723)</f>
        <v>0</v>
      </c>
      <c r="P2720" s="2">
        <f t="shared" ref="P2720" si="15792">D2720*K2720+F2720*K2723-E2720*L2720-G2720*L2723</f>
        <v>0</v>
      </c>
      <c r="Q2720" s="8">
        <f t="shared" ref="Q2720" si="15793">(D2720*L2720+E2720*K2720+F2720*L2723+G2720*K2723)</f>
        <v>-0.44548879095542204</v>
      </c>
      <c r="S2720" s="1">
        <v>1</v>
      </c>
      <c r="T2720" s="7">
        <v>0</v>
      </c>
      <c r="U2720" s="2">
        <v>0</v>
      </c>
      <c r="V2720" s="8">
        <v>0</v>
      </c>
      <c r="X2720" s="1">
        <f t="shared" ref="X2720" si="15794">N2720*S2720+P2720*S2723-O2720*T2720-Q2720*T2723</f>
        <v>5.1912815893126609</v>
      </c>
      <c r="Y2720" s="9">
        <f t="shared" ref="Y2720" si="15795">(N2720*T2720+O2720*S2720+P2720*T2723+Q2720*S2723)</f>
        <v>0</v>
      </c>
      <c r="Z2720" s="2">
        <f t="shared" ref="Z2720" si="15796">N2720*U2720+P2720*U2723-O2720*V2720-Q2720*V2723</f>
        <v>0</v>
      </c>
      <c r="AA2720" s="8">
        <f t="shared" ref="AA2720" si="15797">(N2720*V2720+O2720*U2720+P2720*V2723+Q2720*U2723)</f>
        <v>-0.44548879095542204</v>
      </c>
      <c r="AB2720" s="22"/>
      <c r="AC2720" s="1">
        <v>1</v>
      </c>
      <c r="AD2720" s="9">
        <v>0</v>
      </c>
      <c r="AE2720" s="2">
        <v>0</v>
      </c>
      <c r="AF2720" s="9">
        <f t="shared" ref="AF2720" si="15798">$B2720*$AE$9</f>
        <v>6.3071681999999836</v>
      </c>
      <c r="AH2720" s="1">
        <f t="shared" ref="AH2720" si="15799">X2720*AC2720+Z2720*AC2723-Y2720*AD2720-AA2720*AD2723</f>
        <v>5.1912815893126609</v>
      </c>
      <c r="AI2720" s="9">
        <f t="shared" ref="AI2720" si="15800">(X2720*AD2720+Y2720*AC2720+Z2720*AD2723+AA2720*AC2723)</f>
        <v>0</v>
      </c>
      <c r="AJ2720" s="2">
        <f t="shared" ref="AJ2720" si="15801">X2720*AE2720+Z2720*AE2723-Y2720*AF2720-AA2720*AF2723</f>
        <v>0</v>
      </c>
      <c r="AK2720" s="8">
        <f t="shared" ref="AK2720" si="15802">(X2720*AF2720+Y2720*AE2720+Z2720*AF2723+AA2720*AE2723)</f>
        <v>32.296797366402764</v>
      </c>
      <c r="AM2720" s="18">
        <v>1</v>
      </c>
      <c r="AN2720" s="25">
        <v>0</v>
      </c>
      <c r="AO2720" s="14">
        <v>0</v>
      </c>
      <c r="AP2720" s="24">
        <v>0</v>
      </c>
      <c r="AR2720" s="1">
        <f t="shared" ref="AR2720" si="15803">AH2720*AM2720+AJ2720*AM2723-AI2720*AN2720-AK2720*AN2723</f>
        <v>5.1912815893126609</v>
      </c>
      <c r="AS2720" s="9">
        <f t="shared" ref="AS2720" si="15804">(AH2720*AN2720+AI2720*AM2720+AJ2720*AN2723+AK2720*AM2723)</f>
        <v>32.296797366402764</v>
      </c>
      <c r="AT2720" s="2">
        <f t="shared" ref="AT2720" si="15805">AH2720*AO2720+AJ2720*AO2723-AI2720*AP2720-AK2720*AP2723</f>
        <v>0</v>
      </c>
      <c r="AU2720" s="8">
        <f t="shared" ref="AU2720" si="15806">(AH2720*AP2720+AI2720*AO2720+AJ2720*AP2723+AK2720*AO2723)</f>
        <v>32.296797366402764</v>
      </c>
      <c r="AW2720" s="30">
        <f t="shared" ref="AW2720" si="15807">20*LOG(((1+$AN$9)/$AN$9)/((AR2720+AR2723)^2+(AS2720+AS2723)^2)^0.5)</f>
        <v>-40.254099376924124</v>
      </c>
      <c r="AY2720" s="137">
        <f t="shared" ref="AY2720" si="15808">((AR2720^2+AS2720^2)^0.5)/((AR2723^2+AS2723^2)^0.5)</f>
        <v>0.16088778771754331</v>
      </c>
      <c r="AZ2720" s="13"/>
      <c r="BA2720" s="36"/>
      <c r="BB2720" s="36"/>
      <c r="BC2720" s="36"/>
      <c r="BD2720" s="36"/>
    </row>
    <row r="2721" spans="2:56" ht="18.600000000000001" customHeight="1" thickBot="1">
      <c r="D2721" s="3"/>
      <c r="G2721" s="4"/>
      <c r="I2721" s="3"/>
      <c r="L2721" s="4"/>
      <c r="N2721" s="3"/>
      <c r="Q2721" s="4"/>
      <c r="S2721" s="3"/>
      <c r="V2721" s="4"/>
      <c r="X2721" s="3"/>
      <c r="AA2721" s="4"/>
      <c r="AC2721" s="3"/>
      <c r="AF2721" s="4"/>
      <c r="AH2721" s="3"/>
      <c r="AK2721" s="4"/>
      <c r="AM2721" s="18"/>
      <c r="AN2721" s="14"/>
      <c r="AO2721" s="14"/>
      <c r="AP2721" s="19"/>
      <c r="AR2721" s="3"/>
      <c r="AU2721" s="4"/>
      <c r="AY2721" s="138"/>
      <c r="AZ2721" s="13"/>
      <c r="BA2721" s="36"/>
      <c r="BB2721" s="36"/>
      <c r="BC2721" s="36"/>
      <c r="BD2721" s="36"/>
    </row>
    <row r="2722" spans="2:56" ht="18.600000000000001" customHeight="1" thickBot="1">
      <c r="D2722" s="216" t="s">
        <v>87</v>
      </c>
      <c r="E2722" s="217"/>
      <c r="F2722" s="218" t="s">
        <v>88</v>
      </c>
      <c r="G2722" s="219"/>
      <c r="H2722" s="207"/>
      <c r="I2722" s="216" t="s">
        <v>89</v>
      </c>
      <c r="J2722" s="217"/>
      <c r="K2722" s="218" t="s">
        <v>90</v>
      </c>
      <c r="L2722" s="219"/>
      <c r="N2722" s="208" t="s">
        <v>7</v>
      </c>
      <c r="O2722" s="209"/>
      <c r="P2722" s="210" t="s">
        <v>8</v>
      </c>
      <c r="Q2722" s="211"/>
      <c r="S2722" s="216" t="s">
        <v>91</v>
      </c>
      <c r="T2722" s="217"/>
      <c r="U2722" s="218" t="s">
        <v>92</v>
      </c>
      <c r="V2722" s="219"/>
      <c r="W2722" s="22"/>
      <c r="X2722" s="208" t="s">
        <v>93</v>
      </c>
      <c r="Y2722" s="209"/>
      <c r="Z2722" s="210" t="s">
        <v>94</v>
      </c>
      <c r="AA2722" s="211"/>
      <c r="AB2722" s="22"/>
      <c r="AC2722" s="216" t="s">
        <v>3</v>
      </c>
      <c r="AD2722" s="217"/>
      <c r="AE2722" s="218" t="s">
        <v>2</v>
      </c>
      <c r="AF2722" s="219"/>
      <c r="AG2722" s="22"/>
      <c r="AH2722" s="208" t="s">
        <v>95</v>
      </c>
      <c r="AI2722" s="209"/>
      <c r="AJ2722" s="210" t="s">
        <v>96</v>
      </c>
      <c r="AK2722" s="211"/>
      <c r="AL2722" s="22"/>
      <c r="AM2722" s="216" t="s">
        <v>97</v>
      </c>
      <c r="AN2722" s="217"/>
      <c r="AO2722" s="218" t="s">
        <v>98</v>
      </c>
      <c r="AP2722" s="219"/>
      <c r="AR2722" s="208" t="s">
        <v>99</v>
      </c>
      <c r="AS2722" s="209"/>
      <c r="AT2722" s="210" t="s">
        <v>100</v>
      </c>
      <c r="AU2722" s="211"/>
      <c r="AW2722" s="48" t="s">
        <v>10</v>
      </c>
      <c r="AY2722" s="139" t="s">
        <v>47</v>
      </c>
      <c r="AZ2722" s="13"/>
      <c r="BA2722" s="36"/>
      <c r="BB2722" s="36"/>
      <c r="BC2722" s="36"/>
      <c r="BD2722" s="36"/>
    </row>
    <row r="2723" spans="2:56" ht="18.600000000000001" customHeight="1" thickTop="1" thickBot="1">
      <c r="D2723" s="1">
        <v>0</v>
      </c>
      <c r="E2723" s="8">
        <f t="shared" ref="E2723" si="15809">$E$9*$B2720</f>
        <v>4.4090037999999891</v>
      </c>
      <c r="F2723" s="2">
        <v>1</v>
      </c>
      <c r="G2723" s="8">
        <v>0</v>
      </c>
      <c r="I2723" s="1">
        <v>0</v>
      </c>
      <c r="J2723" s="9">
        <v>0</v>
      </c>
      <c r="K2723" s="2">
        <v>1</v>
      </c>
      <c r="L2723" s="8">
        <v>0</v>
      </c>
      <c r="N2723" s="1">
        <f t="shared" ref="N2723" si="15810">D2723*I2720+F2723*I2723-E2723*J2720-G2723*J2723</f>
        <v>0</v>
      </c>
      <c r="O2723" s="9">
        <f t="shared" ref="O2723" si="15811">(D2723*J2720+E2723*I2720+F2723*J2723+G2723*I2723)</f>
        <v>4.4090037999999891</v>
      </c>
      <c r="P2723" s="2">
        <f t="shared" ref="P2723" si="15812">D2723*K2720+F2723*K2723-E2723*L2720-G2723*L2723</f>
        <v>2.9641617721798568</v>
      </c>
      <c r="Q2723" s="8">
        <f t="shared" ref="Q2723" si="15813">(D2723*L2720+E2723*K2720+F2723*L2723+G2723*K2723)</f>
        <v>0</v>
      </c>
      <c r="S2723" s="1">
        <v>0</v>
      </c>
      <c r="T2723" s="8">
        <f t="shared" ref="T2723" si="15814">$T$9*$B2720</f>
        <v>9.4082761999999747</v>
      </c>
      <c r="U2723" s="2">
        <v>1</v>
      </c>
      <c r="V2723" s="8">
        <v>0</v>
      </c>
      <c r="X2723" s="1">
        <f t="shared" ref="X2723" si="15815">N2723*S2720+P2723*S2723-O2723*T2720-Q2723*T2723</f>
        <v>0</v>
      </c>
      <c r="Y2723" s="9">
        <f t="shared" ref="Y2723" si="15816">(N2723*T2720+O2723*S2720+P2723*T2723+Q2723*S2723)</f>
        <v>32.296656454149485</v>
      </c>
      <c r="Z2723" s="2">
        <f t="shared" ref="Z2723" si="15817">N2723*U2720+P2723*U2723-O2723*V2720-Q2723*V2723</f>
        <v>2.9641617721798568</v>
      </c>
      <c r="AA2723" s="8">
        <f t="shared" ref="AA2723" si="15818">(N2723*V2720+O2723*U2720+P2723*V2723+Q2723*U2723)</f>
        <v>0</v>
      </c>
      <c r="AB2723" s="22"/>
      <c r="AC2723" s="1">
        <v>0</v>
      </c>
      <c r="AD2723" s="9">
        <v>0</v>
      </c>
      <c r="AE2723" s="2">
        <v>1</v>
      </c>
      <c r="AF2723" s="8">
        <v>0</v>
      </c>
      <c r="AH2723" s="1">
        <f t="shared" ref="AH2723" si="15819">X2723*AC2720+Z2723*AC2723-Y2723*AD2720-AA2723*AD2723</f>
        <v>0</v>
      </c>
      <c r="AI2723" s="9">
        <f t="shared" ref="AI2723" si="15820">(X2723*AD2720+Y2723*AC2720+Z2723*AD2723+AA2723*AC2723)</f>
        <v>32.296656454149485</v>
      </c>
      <c r="AJ2723" s="2">
        <f t="shared" ref="AJ2723" si="15821">X2723*AE2720+Z2723*AE2723-Y2723*AF2720-AA2723*AF2723</f>
        <v>-200.73628278175599</v>
      </c>
      <c r="AK2723" s="8">
        <f t="shared" ref="AK2723" si="15822">(X2723*AF2720+Y2723*AE2720+Z2723*AF2723+AA2723*AE2723)</f>
        <v>0</v>
      </c>
      <c r="AM2723" s="20">
        <f t="shared" ref="AM2723" si="15823">1/$AN$9</f>
        <v>1</v>
      </c>
      <c r="AN2723" s="27">
        <v>0</v>
      </c>
      <c r="AO2723" s="21">
        <v>1</v>
      </c>
      <c r="AP2723" s="26">
        <v>0</v>
      </c>
      <c r="AR2723" s="1">
        <f t="shared" ref="AR2723" si="15824">AH2723*AM2720+AJ2723*AM2723-AI2723*AN2720-AK2723*AN2723</f>
        <v>-200.73628278175599</v>
      </c>
      <c r="AS2723" s="9">
        <f t="shared" ref="AS2723" si="15825">(AH2723*AN2720+AI2723*AM2720+AJ2723*AN2723+AK2723*AM2723)</f>
        <v>32.296656454149485</v>
      </c>
      <c r="AT2723" s="2">
        <f t="shared" ref="AT2723" si="15826">AH2723*AO2720+AJ2723*AO2723-AI2723*AP2720-AK2723*AP2723</f>
        <v>-200.73628278175599</v>
      </c>
      <c r="AU2723" s="8">
        <f t="shared" ref="AU2723" si="15827">(AH2723*AP2720+AI2723*AO2720+AJ2723*AP2723+AK2723*AO2723)</f>
        <v>0</v>
      </c>
      <c r="AW2723" s="49">
        <f t="shared" ref="AW2723" si="15828">(180/PI())*ATAN(-1*(AS2720/AR2720))</f>
        <v>-80.868569953485164</v>
      </c>
      <c r="AY2723" s="140">
        <f t="shared" ref="AY2723" si="15829">20*LOG(((1-(10^(AW2720/20)^2)*(1-((1-AY2720)/(1+AY2720))^2))^0.5))</f>
        <v>-1.9560805745090368E-4</v>
      </c>
      <c r="AZ2723" s="13"/>
      <c r="BA2723" s="36"/>
      <c r="BB2723" s="36"/>
      <c r="BC2723" s="36"/>
      <c r="BD2723" s="36"/>
    </row>
    <row r="2724" spans="2:56" ht="18.600000000000001" customHeight="1">
      <c r="AY2724" s="37"/>
    </row>
    <row r="2725" spans="2:56" ht="18.600000000000001" customHeight="1" thickBot="1">
      <c r="D2725" s="22" t="s">
        <v>60</v>
      </c>
      <c r="E2725" s="22"/>
      <c r="F2725" s="22"/>
      <c r="G2725" s="22"/>
      <c r="H2725" s="22"/>
      <c r="I2725" s="22" t="s">
        <v>61</v>
      </c>
      <c r="J2725" s="22"/>
      <c r="K2725" s="22"/>
      <c r="L2725" s="22"/>
      <c r="M2725" s="23"/>
      <c r="N2725" s="23"/>
      <c r="O2725" s="28" t="s">
        <v>62</v>
      </c>
      <c r="P2725" s="23"/>
      <c r="Q2725" s="23"/>
      <c r="R2725" s="23"/>
      <c r="S2725" s="22"/>
      <c r="T2725" s="22" t="s">
        <v>63</v>
      </c>
      <c r="U2725" s="23"/>
      <c r="V2725" s="23"/>
      <c r="W2725" s="23"/>
      <c r="X2725" s="23"/>
      <c r="Y2725" s="28" t="s">
        <v>64</v>
      </c>
      <c r="Z2725" s="23"/>
      <c r="AA2725" s="23"/>
      <c r="AB2725" s="23"/>
      <c r="AC2725" s="28" t="s">
        <v>65</v>
      </c>
      <c r="AD2725" s="22"/>
      <c r="AE2725" s="22"/>
      <c r="AF2725" s="22"/>
      <c r="AG2725" s="22"/>
      <c r="AH2725" s="23"/>
      <c r="AI2725" s="28" t="s">
        <v>66</v>
      </c>
      <c r="AJ2725" s="23"/>
      <c r="AK2725" s="23"/>
      <c r="AL2725" s="22"/>
      <c r="AM2725" s="28" t="s">
        <v>67</v>
      </c>
      <c r="AN2725" s="22"/>
      <c r="AO2725" s="23"/>
      <c r="AP2725" s="23"/>
      <c r="AQ2725" s="23"/>
      <c r="AR2725" s="23"/>
      <c r="AS2725" s="28" t="s">
        <v>68</v>
      </c>
      <c r="AT2725" s="23"/>
      <c r="AU2725" s="23"/>
    </row>
    <row r="2726" spans="2:56" ht="18.600000000000001" customHeight="1" thickBot="1">
      <c r="B2726" s="11"/>
      <c r="D2726" s="212" t="s">
        <v>69</v>
      </c>
      <c r="E2726" s="213"/>
      <c r="F2726" s="214" t="s">
        <v>70</v>
      </c>
      <c r="G2726" s="215"/>
      <c r="H2726" s="207"/>
      <c r="I2726" s="212" t="s">
        <v>71</v>
      </c>
      <c r="J2726" s="213"/>
      <c r="K2726" s="214" t="s">
        <v>72</v>
      </c>
      <c r="L2726" s="215"/>
      <c r="M2726" s="23"/>
      <c r="N2726" s="208" t="s">
        <v>73</v>
      </c>
      <c r="O2726" s="209"/>
      <c r="P2726" s="210" t="s">
        <v>74</v>
      </c>
      <c r="Q2726" s="211"/>
      <c r="R2726" s="23"/>
      <c r="S2726" s="212" t="s">
        <v>75</v>
      </c>
      <c r="T2726" s="213"/>
      <c r="U2726" s="214" t="s">
        <v>76</v>
      </c>
      <c r="V2726" s="215"/>
      <c r="W2726" s="22"/>
      <c r="X2726" s="208" t="s">
        <v>77</v>
      </c>
      <c r="Y2726" s="209"/>
      <c r="Z2726" s="210" t="s">
        <v>78</v>
      </c>
      <c r="AA2726" s="211"/>
      <c r="AB2726" s="22"/>
      <c r="AC2726" s="212" t="s">
        <v>79</v>
      </c>
      <c r="AD2726" s="213"/>
      <c r="AE2726" s="214" t="s">
        <v>80</v>
      </c>
      <c r="AF2726" s="215"/>
      <c r="AG2726" s="22"/>
      <c r="AH2726" s="208" t="s">
        <v>81</v>
      </c>
      <c r="AI2726" s="209"/>
      <c r="AJ2726" s="210" t="s">
        <v>82</v>
      </c>
      <c r="AK2726" s="211"/>
      <c r="AL2726" s="22"/>
      <c r="AM2726" s="212" t="s">
        <v>83</v>
      </c>
      <c r="AN2726" s="213"/>
      <c r="AO2726" s="214" t="s">
        <v>84</v>
      </c>
      <c r="AP2726" s="215"/>
      <c r="AQ2726" s="23"/>
      <c r="AR2726" s="208" t="s">
        <v>85</v>
      </c>
      <c r="AS2726" s="209"/>
      <c r="AT2726" s="210" t="s">
        <v>86</v>
      </c>
      <c r="AU2726" s="211"/>
      <c r="AW2726" s="29" t="s">
        <v>4</v>
      </c>
      <c r="AY2726" s="136" t="s">
        <v>46</v>
      </c>
      <c r="AZ2726" s="13"/>
      <c r="BA2726" s="36"/>
      <c r="BB2726" s="36"/>
      <c r="BC2726" s="36"/>
      <c r="BD2726" s="36"/>
    </row>
    <row r="2727" spans="2:56" ht="18.600000000000001" customHeight="1" thickTop="1" thickBot="1">
      <c r="B2727" s="40">
        <v>7.7999999999999803</v>
      </c>
      <c r="D2727" s="1">
        <v>1</v>
      </c>
      <c r="E2727" s="7">
        <v>0</v>
      </c>
      <c r="F2727" s="2">
        <v>0</v>
      </c>
      <c r="G2727" s="8">
        <v>0</v>
      </c>
      <c r="I2727" s="1">
        <v>1</v>
      </c>
      <c r="J2727" s="9">
        <v>0</v>
      </c>
      <c r="K2727" s="2">
        <v>0</v>
      </c>
      <c r="L2727" s="9">
        <f t="shared" ref="L2727" si="15830">IF(0=(1-$J$9*$K$9*$B2727^2),10^14,$B2727*$K$9/(1-$J$9*$K$9*$B2727^2))</f>
        <v>-0.44421155716071464</v>
      </c>
      <c r="N2727" s="1">
        <f t="shared" ref="N2727" si="15831">D2727*I2727+F2727*I2730-E2727*J2727-G2727*J2730</f>
        <v>1</v>
      </c>
      <c r="O2727" s="9">
        <f t="shared" ref="O2727" si="15832">(D2727*J2727+E2727*I2727+F2727*J2730+G2727*I2730)</f>
        <v>0</v>
      </c>
      <c r="P2727" s="2">
        <f t="shared" ref="P2727" si="15833">D2727*K2727+F2727*K2730-E2727*L2727-G2727*L2730</f>
        <v>0</v>
      </c>
      <c r="Q2727" s="8">
        <f t="shared" ref="Q2727" si="15834">(D2727*L2727+E2727*K2727+F2727*L2730+G2727*K2730)</f>
        <v>-0.44421155716071464</v>
      </c>
      <c r="S2727" s="1">
        <v>1</v>
      </c>
      <c r="T2727" s="7">
        <v>0</v>
      </c>
      <c r="U2727" s="2">
        <v>0</v>
      </c>
      <c r="V2727" s="8">
        <v>0</v>
      </c>
      <c r="X2727" s="1">
        <f t="shared" ref="X2727" si="15835">N2727*S2727+P2727*S2730-O2727*T2727-Q2727*T2730</f>
        <v>5.1900086328792581</v>
      </c>
      <c r="Y2727" s="9">
        <f t="shared" ref="Y2727" si="15836">(N2727*T2727+O2727*S2727+P2727*T2730+Q2727*S2730)</f>
        <v>0</v>
      </c>
      <c r="Z2727" s="2">
        <f t="shared" ref="Z2727" si="15837">N2727*U2727+P2727*U2730-O2727*V2727-Q2727*V2730</f>
        <v>0</v>
      </c>
      <c r="AA2727" s="8">
        <f t="shared" ref="AA2727" si="15838">(N2727*V2727+O2727*U2727+P2727*V2730+Q2727*U2730)</f>
        <v>-0.44421155716071464</v>
      </c>
      <c r="AB2727" s="22"/>
      <c r="AC2727" s="1">
        <v>1</v>
      </c>
      <c r="AD2727" s="9">
        <v>0</v>
      </c>
      <c r="AE2727" s="2">
        <v>0</v>
      </c>
      <c r="AF2727" s="9">
        <f t="shared" ref="AF2727" si="15839">$B2727*$AE$9</f>
        <v>6.3233819999999845</v>
      </c>
      <c r="AH2727" s="1">
        <f t="shared" ref="AH2727" si="15840">X2727*AC2727+Z2727*AC2730-Y2727*AD2727-AA2727*AD2730</f>
        <v>5.1900086328792581</v>
      </c>
      <c r="AI2727" s="9">
        <f t="shared" ref="AI2727" si="15841">(X2727*AD2727+Y2727*AC2727+Z2727*AD2730+AA2727*AC2730)</f>
        <v>0</v>
      </c>
      <c r="AJ2727" s="2">
        <f t="shared" ref="AJ2727" si="15842">X2727*AE2727+Z2727*AE2730-Y2727*AF2727-AA2727*AF2730</f>
        <v>0</v>
      </c>
      <c r="AK2727" s="8">
        <f t="shared" ref="AK2727" si="15843">(X2727*AF2727+Y2727*AE2727+Z2727*AF2730+AA2727*AE2730)</f>
        <v>32.374195611832512</v>
      </c>
      <c r="AM2727" s="18">
        <v>1</v>
      </c>
      <c r="AN2727" s="25">
        <v>0</v>
      </c>
      <c r="AO2727" s="14">
        <v>0</v>
      </c>
      <c r="AP2727" s="24">
        <v>0</v>
      </c>
      <c r="AR2727" s="1">
        <f t="shared" ref="AR2727" si="15844">AH2727*AM2727+AJ2727*AM2730-AI2727*AN2727-AK2727*AN2730</f>
        <v>5.1900086328792581</v>
      </c>
      <c r="AS2727" s="9">
        <f t="shared" ref="AS2727" si="15845">(AH2727*AN2727+AI2727*AM2727+AJ2727*AN2730+AK2727*AM2730)</f>
        <v>32.374195611832512</v>
      </c>
      <c r="AT2727" s="2">
        <f t="shared" ref="AT2727" si="15846">AH2727*AO2727+AJ2727*AO2730-AI2727*AP2727-AK2727*AP2730</f>
        <v>0</v>
      </c>
      <c r="AU2727" s="8">
        <f t="shared" ref="AU2727" si="15847">(AH2727*AP2727+AI2727*AO2727+AJ2727*AP2730+AK2727*AO2730)</f>
        <v>32.374195611832512</v>
      </c>
      <c r="AW2727" s="30">
        <f t="shared" ref="AW2727" si="15848">20*LOG(((1+$AN$9)/$AN$9)/((AR2727+AR2730)^2+(AS2727+AS2730)^2)^0.5)</f>
        <v>-40.296692775783882</v>
      </c>
      <c r="AY2727" s="137">
        <f t="shared" ref="AY2727" si="15849">((AR2727^2+AS2727^2)^0.5)/((AR2730^2+AS2730^2)^0.5)</f>
        <v>0.16046309288583696</v>
      </c>
      <c r="AZ2727" s="13"/>
      <c r="BA2727" s="36"/>
      <c r="BB2727" s="36"/>
      <c r="BC2727" s="36"/>
      <c r="BD2727" s="36"/>
    </row>
    <row r="2728" spans="2:56" ht="18.600000000000001" customHeight="1" thickBot="1">
      <c r="D2728" s="3"/>
      <c r="G2728" s="4"/>
      <c r="I2728" s="3"/>
      <c r="L2728" s="4"/>
      <c r="N2728" s="3"/>
      <c r="Q2728" s="4"/>
      <c r="S2728" s="3"/>
      <c r="V2728" s="4"/>
      <c r="X2728" s="3"/>
      <c r="AA2728" s="4"/>
      <c r="AC2728" s="3"/>
      <c r="AF2728" s="4"/>
      <c r="AH2728" s="3"/>
      <c r="AK2728" s="4"/>
      <c r="AM2728" s="18"/>
      <c r="AN2728" s="14"/>
      <c r="AO2728" s="14"/>
      <c r="AP2728" s="19"/>
      <c r="AR2728" s="3"/>
      <c r="AU2728" s="4"/>
      <c r="AY2728" s="138"/>
      <c r="AZ2728" s="13"/>
      <c r="BA2728" s="36"/>
      <c r="BB2728" s="36"/>
      <c r="BC2728" s="36"/>
      <c r="BD2728" s="36"/>
    </row>
    <row r="2729" spans="2:56" ht="18.600000000000001" customHeight="1" thickBot="1">
      <c r="D2729" s="216" t="s">
        <v>87</v>
      </c>
      <c r="E2729" s="217"/>
      <c r="F2729" s="218" t="s">
        <v>88</v>
      </c>
      <c r="G2729" s="219"/>
      <c r="H2729" s="207"/>
      <c r="I2729" s="216" t="s">
        <v>89</v>
      </c>
      <c r="J2729" s="217"/>
      <c r="K2729" s="218" t="s">
        <v>90</v>
      </c>
      <c r="L2729" s="219"/>
      <c r="N2729" s="208" t="s">
        <v>7</v>
      </c>
      <c r="O2729" s="209"/>
      <c r="P2729" s="210" t="s">
        <v>8</v>
      </c>
      <c r="Q2729" s="211"/>
      <c r="S2729" s="216" t="s">
        <v>91</v>
      </c>
      <c r="T2729" s="217"/>
      <c r="U2729" s="218" t="s">
        <v>92</v>
      </c>
      <c r="V2729" s="219"/>
      <c r="W2729" s="22"/>
      <c r="X2729" s="208" t="s">
        <v>93</v>
      </c>
      <c r="Y2729" s="209"/>
      <c r="Z2729" s="210" t="s">
        <v>94</v>
      </c>
      <c r="AA2729" s="211"/>
      <c r="AB2729" s="22"/>
      <c r="AC2729" s="216" t="s">
        <v>3</v>
      </c>
      <c r="AD2729" s="217"/>
      <c r="AE2729" s="218" t="s">
        <v>2</v>
      </c>
      <c r="AF2729" s="219"/>
      <c r="AG2729" s="22"/>
      <c r="AH2729" s="208" t="s">
        <v>95</v>
      </c>
      <c r="AI2729" s="209"/>
      <c r="AJ2729" s="210" t="s">
        <v>96</v>
      </c>
      <c r="AK2729" s="211"/>
      <c r="AL2729" s="22"/>
      <c r="AM2729" s="216" t="s">
        <v>97</v>
      </c>
      <c r="AN2729" s="217"/>
      <c r="AO2729" s="218" t="s">
        <v>98</v>
      </c>
      <c r="AP2729" s="219"/>
      <c r="AR2729" s="208" t="s">
        <v>99</v>
      </c>
      <c r="AS2729" s="209"/>
      <c r="AT2729" s="210" t="s">
        <v>100</v>
      </c>
      <c r="AU2729" s="211"/>
      <c r="AW2729" s="48" t="s">
        <v>10</v>
      </c>
      <c r="AY2729" s="139" t="s">
        <v>47</v>
      </c>
      <c r="AZ2729" s="13"/>
      <c r="BA2729" s="36"/>
      <c r="BB2729" s="36"/>
      <c r="BC2729" s="36"/>
      <c r="BD2729" s="36"/>
    </row>
    <row r="2730" spans="2:56" ht="18.600000000000001" customHeight="1" thickTop="1" thickBot="1">
      <c r="D2730" s="1">
        <v>0</v>
      </c>
      <c r="E2730" s="8">
        <f t="shared" ref="E2730" si="15850">$E$9*$B2727</f>
        <v>4.4203379999999894</v>
      </c>
      <c r="F2730" s="2">
        <v>1</v>
      </c>
      <c r="G2730" s="8">
        <v>0</v>
      </c>
      <c r="I2730" s="1">
        <v>0</v>
      </c>
      <c r="J2730" s="9">
        <v>0</v>
      </c>
      <c r="K2730" s="2">
        <v>1</v>
      </c>
      <c r="L2730" s="8">
        <v>0</v>
      </c>
      <c r="N2730" s="1">
        <f t="shared" ref="N2730" si="15851">D2730*I2727+F2730*I2730-E2730*J2727-G2730*J2730</f>
        <v>0</v>
      </c>
      <c r="O2730" s="9">
        <f t="shared" ref="O2730" si="15852">(D2730*J2727+E2730*I2727+F2730*J2730+G2730*I2730)</f>
        <v>4.4203379999999894</v>
      </c>
      <c r="P2730" s="2">
        <f t="shared" ref="P2730" si="15853">D2730*K2727+F2730*K2730-E2730*L2727-G2730*L2730</f>
        <v>2.9635652261566743</v>
      </c>
      <c r="Q2730" s="8">
        <f t="shared" ref="Q2730" si="15854">(D2730*L2727+E2730*K2727+F2730*L2730+G2730*K2730)</f>
        <v>0</v>
      </c>
      <c r="S2730" s="1">
        <v>0</v>
      </c>
      <c r="T2730" s="8">
        <f t="shared" ref="T2730" si="15855">$T$9*$B2727</f>
        <v>9.4324619999999761</v>
      </c>
      <c r="U2730" s="2">
        <v>1</v>
      </c>
      <c r="V2730" s="8">
        <v>0</v>
      </c>
      <c r="X2730" s="1">
        <f t="shared" ref="X2730" si="15856">N2730*S2727+P2730*S2730-O2730*T2727-Q2730*T2730</f>
        <v>0</v>
      </c>
      <c r="Y2730" s="9">
        <f t="shared" ref="Y2730" si="15857">(N2730*T2727+O2730*S2727+P2730*T2730+Q2730*S2730)</f>
        <v>32.374054380244154</v>
      </c>
      <c r="Z2730" s="2">
        <f t="shared" ref="Z2730" si="15858">N2730*U2727+P2730*U2730-O2730*V2727-Q2730*V2730</f>
        <v>2.9635652261566743</v>
      </c>
      <c r="AA2730" s="8">
        <f t="shared" ref="AA2730" si="15859">(N2730*V2727+O2730*U2727+P2730*V2730+Q2730*U2730)</f>
        <v>0</v>
      </c>
      <c r="AB2730" s="22"/>
      <c r="AC2730" s="1">
        <v>0</v>
      </c>
      <c r="AD2730" s="9">
        <v>0</v>
      </c>
      <c r="AE2730" s="2">
        <v>1</v>
      </c>
      <c r="AF2730" s="8">
        <v>0</v>
      </c>
      <c r="AH2730" s="1">
        <f t="shared" ref="AH2730" si="15860">X2730*AC2727+Z2730*AC2730-Y2730*AD2727-AA2730*AD2730</f>
        <v>0</v>
      </c>
      <c r="AI2730" s="9">
        <f t="shared" ref="AI2730" si="15861">(X2730*AD2727+Y2730*AC2727+Z2730*AD2730+AA2730*AC2730)</f>
        <v>32.374054380244154</v>
      </c>
      <c r="AJ2730" s="2">
        <f t="shared" ref="AJ2730" si="15862">X2730*AE2727+Z2730*AE2730-Y2730*AF2727-AA2730*AF2730</f>
        <v>-201.74994750889985</v>
      </c>
      <c r="AK2730" s="8">
        <f t="shared" ref="AK2730" si="15863">(X2730*AF2727+Y2730*AE2727+Z2730*AF2730+AA2730*AE2730)</f>
        <v>0</v>
      </c>
      <c r="AM2730" s="20">
        <f t="shared" ref="AM2730" si="15864">1/$AN$9</f>
        <v>1</v>
      </c>
      <c r="AN2730" s="27">
        <v>0</v>
      </c>
      <c r="AO2730" s="21">
        <v>1</v>
      </c>
      <c r="AP2730" s="26">
        <v>0</v>
      </c>
      <c r="AR2730" s="1">
        <f t="shared" ref="AR2730" si="15865">AH2730*AM2727+AJ2730*AM2730-AI2730*AN2727-AK2730*AN2730</f>
        <v>-201.74994750889985</v>
      </c>
      <c r="AS2730" s="9">
        <f t="shared" ref="AS2730" si="15866">(AH2730*AN2727+AI2730*AM2727+AJ2730*AN2730+AK2730*AM2730)</f>
        <v>32.374054380244154</v>
      </c>
      <c r="AT2730" s="2">
        <f t="shared" ref="AT2730" si="15867">AH2730*AO2727+AJ2730*AO2730-AI2730*AP2727-AK2730*AP2730</f>
        <v>-201.74994750889985</v>
      </c>
      <c r="AU2730" s="8">
        <f t="shared" ref="AU2730" si="15868">(AH2730*AP2727+AI2730*AO2727+AJ2730*AP2730+AK2730*AO2730)</f>
        <v>0</v>
      </c>
      <c r="AW2730" s="49">
        <f t="shared" ref="AW2730" si="15869">(180/PI())*ATAN(-1*(AS2727/AR2727))</f>
        <v>-80.892230727372095</v>
      </c>
      <c r="AY2730" s="140">
        <f t="shared" ref="AY2730" si="15870">20*LOG(((1-(10^(AW2727/20)^2)*(1-((1-AY2727)/(1+AY2727))^2))^0.5))</f>
        <v>-1.9332908020664583E-4</v>
      </c>
      <c r="AZ2730" s="13"/>
      <c r="BA2730" s="36"/>
      <c r="BB2730" s="36"/>
      <c r="BC2730" s="36"/>
      <c r="BD2730" s="36"/>
    </row>
    <row r="2731" spans="2:56" ht="18.600000000000001" customHeight="1">
      <c r="AY2731" s="37"/>
    </row>
    <row r="2732" spans="2:56" ht="18.600000000000001" customHeight="1" thickBot="1">
      <c r="D2732" s="22" t="s">
        <v>60</v>
      </c>
      <c r="E2732" s="22"/>
      <c r="F2732" s="22"/>
      <c r="G2732" s="22"/>
      <c r="H2732" s="22"/>
      <c r="I2732" s="22" t="s">
        <v>61</v>
      </c>
      <c r="J2732" s="22"/>
      <c r="K2732" s="22"/>
      <c r="L2732" s="22"/>
      <c r="M2732" s="23"/>
      <c r="N2732" s="23"/>
      <c r="O2732" s="28" t="s">
        <v>62</v>
      </c>
      <c r="P2732" s="23"/>
      <c r="Q2732" s="23"/>
      <c r="R2732" s="23"/>
      <c r="S2732" s="22"/>
      <c r="T2732" s="22" t="s">
        <v>63</v>
      </c>
      <c r="U2732" s="23"/>
      <c r="V2732" s="23"/>
      <c r="W2732" s="23"/>
      <c r="X2732" s="23"/>
      <c r="Y2732" s="28" t="s">
        <v>64</v>
      </c>
      <c r="Z2732" s="23"/>
      <c r="AA2732" s="23"/>
      <c r="AB2732" s="23"/>
      <c r="AC2732" s="28" t="s">
        <v>65</v>
      </c>
      <c r="AD2732" s="22"/>
      <c r="AE2732" s="22"/>
      <c r="AF2732" s="22"/>
      <c r="AG2732" s="22"/>
      <c r="AH2732" s="23"/>
      <c r="AI2732" s="28" t="s">
        <v>66</v>
      </c>
      <c r="AJ2732" s="23"/>
      <c r="AK2732" s="23"/>
      <c r="AL2732" s="22"/>
      <c r="AM2732" s="28" t="s">
        <v>67</v>
      </c>
      <c r="AN2732" s="22"/>
      <c r="AO2732" s="23"/>
      <c r="AP2732" s="23"/>
      <c r="AQ2732" s="23"/>
      <c r="AR2732" s="23"/>
      <c r="AS2732" s="28" t="s">
        <v>68</v>
      </c>
      <c r="AT2732" s="23"/>
      <c r="AU2732" s="23"/>
    </row>
    <row r="2733" spans="2:56" ht="18.600000000000001" customHeight="1" thickBot="1">
      <c r="B2733" s="11"/>
      <c r="D2733" s="212" t="s">
        <v>69</v>
      </c>
      <c r="E2733" s="213"/>
      <c r="F2733" s="214" t="s">
        <v>70</v>
      </c>
      <c r="G2733" s="215"/>
      <c r="H2733" s="207"/>
      <c r="I2733" s="212" t="s">
        <v>71</v>
      </c>
      <c r="J2733" s="213"/>
      <c r="K2733" s="214" t="s">
        <v>72</v>
      </c>
      <c r="L2733" s="215"/>
      <c r="M2733" s="23"/>
      <c r="N2733" s="208" t="s">
        <v>73</v>
      </c>
      <c r="O2733" s="209"/>
      <c r="P2733" s="210" t="s">
        <v>74</v>
      </c>
      <c r="Q2733" s="211"/>
      <c r="R2733" s="23"/>
      <c r="S2733" s="212" t="s">
        <v>75</v>
      </c>
      <c r="T2733" s="213"/>
      <c r="U2733" s="214" t="s">
        <v>76</v>
      </c>
      <c r="V2733" s="215"/>
      <c r="W2733" s="22"/>
      <c r="X2733" s="208" t="s">
        <v>77</v>
      </c>
      <c r="Y2733" s="209"/>
      <c r="Z2733" s="210" t="s">
        <v>78</v>
      </c>
      <c r="AA2733" s="211"/>
      <c r="AB2733" s="22"/>
      <c r="AC2733" s="212" t="s">
        <v>79</v>
      </c>
      <c r="AD2733" s="213"/>
      <c r="AE2733" s="214" t="s">
        <v>80</v>
      </c>
      <c r="AF2733" s="215"/>
      <c r="AG2733" s="22"/>
      <c r="AH2733" s="208" t="s">
        <v>81</v>
      </c>
      <c r="AI2733" s="209"/>
      <c r="AJ2733" s="210" t="s">
        <v>82</v>
      </c>
      <c r="AK2733" s="211"/>
      <c r="AL2733" s="22"/>
      <c r="AM2733" s="212" t="s">
        <v>83</v>
      </c>
      <c r="AN2733" s="213"/>
      <c r="AO2733" s="214" t="s">
        <v>84</v>
      </c>
      <c r="AP2733" s="215"/>
      <c r="AQ2733" s="23"/>
      <c r="AR2733" s="208" t="s">
        <v>85</v>
      </c>
      <c r="AS2733" s="209"/>
      <c r="AT2733" s="210" t="s">
        <v>86</v>
      </c>
      <c r="AU2733" s="211"/>
      <c r="AW2733" s="29" t="s">
        <v>4</v>
      </c>
      <c r="AY2733" s="136" t="s">
        <v>46</v>
      </c>
      <c r="AZ2733" s="13"/>
      <c r="BA2733" s="36"/>
      <c r="BB2733" s="36"/>
      <c r="BC2733" s="36"/>
      <c r="BD2733" s="36"/>
    </row>
    <row r="2734" spans="2:56" ht="18.600000000000001" customHeight="1" thickTop="1" thickBot="1">
      <c r="B2734" s="40">
        <v>7.8199999999999799</v>
      </c>
      <c r="D2734" s="1">
        <v>1</v>
      </c>
      <c r="E2734" s="7">
        <v>0</v>
      </c>
      <c r="F2734" s="2">
        <v>0</v>
      </c>
      <c r="G2734" s="8">
        <v>0</v>
      </c>
      <c r="I2734" s="1">
        <v>1</v>
      </c>
      <c r="J2734" s="9">
        <v>0</v>
      </c>
      <c r="K2734" s="2">
        <v>0</v>
      </c>
      <c r="L2734" s="9">
        <f t="shared" ref="L2734" si="15871">IF(0=(1-$J$9*$K$9*$B2734^2),10^14,$B2734*$K$9/(1-$J$9*$K$9*$B2734^2))</f>
        <v>-0.44294196882508702</v>
      </c>
      <c r="N2734" s="1">
        <f t="shared" ref="N2734" si="15872">D2734*I2734+F2734*I2737-E2734*J2734-G2734*J2737</f>
        <v>1</v>
      </c>
      <c r="O2734" s="9">
        <f t="shared" ref="O2734" si="15873">(D2734*J2734+E2734*I2734+F2734*J2737+G2734*I2737)</f>
        <v>0</v>
      </c>
      <c r="P2734" s="2">
        <f t="shared" ref="P2734" si="15874">D2734*K2734+F2734*K2737-E2734*L2734-G2734*L2737</f>
        <v>0</v>
      </c>
      <c r="Q2734" s="8">
        <f t="shared" ref="Q2734" si="15875">(D2734*L2734+E2734*K2734+F2734*L2737+G2734*K2737)</f>
        <v>-0.44294196882508702</v>
      </c>
      <c r="S2734" s="1">
        <v>1</v>
      </c>
      <c r="T2734" s="7">
        <v>0</v>
      </c>
      <c r="U2734" s="2">
        <v>0</v>
      </c>
      <c r="V2734" s="8">
        <v>0</v>
      </c>
      <c r="X2734" s="1">
        <f t="shared" ref="X2734" si="15876">N2734*S2734+P2734*S2737-O2734*T2734-Q2734*T2737</f>
        <v>5.1887461950174174</v>
      </c>
      <c r="Y2734" s="9">
        <f t="shared" ref="Y2734" si="15877">(N2734*T2734+O2734*S2734+P2734*T2737+Q2734*S2737)</f>
        <v>0</v>
      </c>
      <c r="Z2734" s="2">
        <f t="shared" ref="Z2734" si="15878">N2734*U2734+P2734*U2737-O2734*V2734-Q2734*V2737</f>
        <v>0</v>
      </c>
      <c r="AA2734" s="8">
        <f t="shared" ref="AA2734" si="15879">(N2734*V2734+O2734*U2734+P2734*V2737+Q2734*U2737)</f>
        <v>-0.44294196882508702</v>
      </c>
      <c r="AB2734" s="22"/>
      <c r="AC2734" s="1">
        <v>1</v>
      </c>
      <c r="AD2734" s="9">
        <v>0</v>
      </c>
      <c r="AE2734" s="2">
        <v>0</v>
      </c>
      <c r="AF2734" s="9">
        <f t="shared" ref="AF2734" si="15880">$B2734*$AE$9</f>
        <v>6.3395957999999837</v>
      </c>
      <c r="AH2734" s="1">
        <f t="shared" ref="AH2734" si="15881">X2734*AC2734+Z2734*AC2737-Y2734*AD2734-AA2734*AD2737</f>
        <v>5.1887461950174174</v>
      </c>
      <c r="AI2734" s="9">
        <f t="shared" ref="AI2734" si="15882">(X2734*AD2734+Y2734*AC2734+Z2734*AD2737+AA2734*AC2737)</f>
        <v>0</v>
      </c>
      <c r="AJ2734" s="2">
        <f t="shared" ref="AJ2734" si="15883">X2734*AE2734+Z2734*AE2737-Y2734*AF2734-AA2734*AF2737</f>
        <v>0</v>
      </c>
      <c r="AK2734" s="8">
        <f t="shared" ref="AK2734" si="15884">(X2734*AF2734+Y2734*AE2734+Z2734*AF2737+AA2734*AE2737)</f>
        <v>32.451611616373228</v>
      </c>
      <c r="AM2734" s="18">
        <v>1</v>
      </c>
      <c r="AN2734" s="25">
        <v>0</v>
      </c>
      <c r="AO2734" s="14">
        <v>0</v>
      </c>
      <c r="AP2734" s="24">
        <v>0</v>
      </c>
      <c r="AR2734" s="1">
        <f t="shared" ref="AR2734" si="15885">AH2734*AM2734+AJ2734*AM2737-AI2734*AN2734-AK2734*AN2737</f>
        <v>5.1887461950174174</v>
      </c>
      <c r="AS2734" s="9">
        <f t="shared" ref="AS2734" si="15886">(AH2734*AN2734+AI2734*AM2734+AJ2734*AN2737+AK2734*AM2737)</f>
        <v>32.451611616373228</v>
      </c>
      <c r="AT2734" s="2">
        <f t="shared" ref="AT2734" si="15887">AH2734*AO2734+AJ2734*AO2737-AI2734*AP2734-AK2734*AP2737</f>
        <v>0</v>
      </c>
      <c r="AU2734" s="8">
        <f t="shared" ref="AU2734" si="15888">(AH2734*AP2734+AI2734*AO2734+AJ2734*AP2737+AK2734*AO2737)</f>
        <v>32.451611616373228</v>
      </c>
      <c r="AW2734" s="30">
        <f t="shared" ref="AW2734" si="15889">20*LOG(((1+$AN$9)/$AN$9)/((AR2734+AR2737)^2+(AS2734+AS2737)^2)^0.5)</f>
        <v>-40.339188102864689</v>
      </c>
      <c r="AY2734" s="137">
        <f t="shared" ref="AY2734" si="15890">((AR2734^2+AS2734^2)^0.5)/((AR2737^2+AS2737^2)^0.5)</f>
        <v>0.1600406656858295</v>
      </c>
      <c r="AZ2734" s="13"/>
      <c r="BA2734" s="36"/>
      <c r="BB2734" s="36"/>
      <c r="BC2734" s="36"/>
      <c r="BD2734" s="36"/>
    </row>
    <row r="2735" spans="2:56" ht="18.600000000000001" customHeight="1" thickBot="1">
      <c r="D2735" s="3"/>
      <c r="G2735" s="4"/>
      <c r="I2735" s="3"/>
      <c r="L2735" s="4"/>
      <c r="N2735" s="3"/>
      <c r="Q2735" s="4"/>
      <c r="S2735" s="3"/>
      <c r="V2735" s="4"/>
      <c r="X2735" s="3"/>
      <c r="AA2735" s="4"/>
      <c r="AC2735" s="3"/>
      <c r="AF2735" s="4"/>
      <c r="AH2735" s="3"/>
      <c r="AK2735" s="4"/>
      <c r="AM2735" s="18"/>
      <c r="AN2735" s="14"/>
      <c r="AO2735" s="14"/>
      <c r="AP2735" s="19"/>
      <c r="AR2735" s="3"/>
      <c r="AU2735" s="4"/>
      <c r="AY2735" s="138"/>
      <c r="AZ2735" s="13"/>
      <c r="BA2735" s="36"/>
      <c r="BB2735" s="36"/>
      <c r="BC2735" s="36"/>
      <c r="BD2735" s="36"/>
    </row>
    <row r="2736" spans="2:56" ht="18.600000000000001" customHeight="1" thickBot="1">
      <c r="D2736" s="216" t="s">
        <v>87</v>
      </c>
      <c r="E2736" s="217"/>
      <c r="F2736" s="218" t="s">
        <v>88</v>
      </c>
      <c r="G2736" s="219"/>
      <c r="H2736" s="207"/>
      <c r="I2736" s="216" t="s">
        <v>89</v>
      </c>
      <c r="J2736" s="217"/>
      <c r="K2736" s="218" t="s">
        <v>90</v>
      </c>
      <c r="L2736" s="219"/>
      <c r="N2736" s="208" t="s">
        <v>7</v>
      </c>
      <c r="O2736" s="209"/>
      <c r="P2736" s="210" t="s">
        <v>8</v>
      </c>
      <c r="Q2736" s="211"/>
      <c r="S2736" s="216" t="s">
        <v>91</v>
      </c>
      <c r="T2736" s="217"/>
      <c r="U2736" s="218" t="s">
        <v>92</v>
      </c>
      <c r="V2736" s="219"/>
      <c r="W2736" s="22"/>
      <c r="X2736" s="208" t="s">
        <v>93</v>
      </c>
      <c r="Y2736" s="209"/>
      <c r="Z2736" s="210" t="s">
        <v>94</v>
      </c>
      <c r="AA2736" s="211"/>
      <c r="AB2736" s="22"/>
      <c r="AC2736" s="216" t="s">
        <v>3</v>
      </c>
      <c r="AD2736" s="217"/>
      <c r="AE2736" s="218" t="s">
        <v>2</v>
      </c>
      <c r="AF2736" s="219"/>
      <c r="AG2736" s="22"/>
      <c r="AH2736" s="208" t="s">
        <v>95</v>
      </c>
      <c r="AI2736" s="209"/>
      <c r="AJ2736" s="210" t="s">
        <v>96</v>
      </c>
      <c r="AK2736" s="211"/>
      <c r="AL2736" s="22"/>
      <c r="AM2736" s="216" t="s">
        <v>97</v>
      </c>
      <c r="AN2736" s="217"/>
      <c r="AO2736" s="218" t="s">
        <v>98</v>
      </c>
      <c r="AP2736" s="219"/>
      <c r="AR2736" s="208" t="s">
        <v>99</v>
      </c>
      <c r="AS2736" s="209"/>
      <c r="AT2736" s="210" t="s">
        <v>100</v>
      </c>
      <c r="AU2736" s="211"/>
      <c r="AW2736" s="48" t="s">
        <v>10</v>
      </c>
      <c r="AY2736" s="139" t="s">
        <v>47</v>
      </c>
      <c r="AZ2736" s="13"/>
      <c r="BA2736" s="36"/>
      <c r="BB2736" s="36"/>
      <c r="BC2736" s="36"/>
      <c r="BD2736" s="36"/>
    </row>
    <row r="2737" spans="2:56" ht="18.600000000000001" customHeight="1" thickTop="1" thickBot="1">
      <c r="D2737" s="1">
        <v>0</v>
      </c>
      <c r="E2737" s="8">
        <f t="shared" ref="E2737" si="15891">$E$9*$B2734</f>
        <v>4.4316721999999888</v>
      </c>
      <c r="F2737" s="2">
        <v>1</v>
      </c>
      <c r="G2737" s="8">
        <v>0</v>
      </c>
      <c r="I2737" s="1">
        <v>0</v>
      </c>
      <c r="J2737" s="9">
        <v>0</v>
      </c>
      <c r="K2737" s="2">
        <v>1</v>
      </c>
      <c r="L2737" s="8">
        <v>0</v>
      </c>
      <c r="N2737" s="1">
        <f t="shared" ref="N2737" si="15892">D2737*I2734+F2737*I2737-E2737*J2734-G2737*J2737</f>
        <v>0</v>
      </c>
      <c r="O2737" s="9">
        <f t="shared" ref="O2737" si="15893">(D2737*J2734+E2737*I2734+F2737*J2737+G2737*I2737)</f>
        <v>4.4316721999999888</v>
      </c>
      <c r="P2737" s="2">
        <f t="shared" ref="P2737" si="15894">D2737*K2734+F2737*K2737-E2737*L2734-G2737*L2737</f>
        <v>2.9629736094553998</v>
      </c>
      <c r="Q2737" s="8">
        <f t="shared" ref="Q2737" si="15895">(D2737*L2734+E2737*K2734+F2737*L2737+G2737*K2737)</f>
        <v>0</v>
      </c>
      <c r="S2737" s="1">
        <v>0</v>
      </c>
      <c r="T2737" s="8">
        <f t="shared" ref="T2737" si="15896">$T$9*$B2734</f>
        <v>9.4566477999999758</v>
      </c>
      <c r="U2737" s="2">
        <v>1</v>
      </c>
      <c r="V2737" s="8">
        <v>0</v>
      </c>
      <c r="X2737" s="1">
        <f t="shared" ref="X2737" si="15897">N2737*S2734+P2737*S2737-O2737*T2734-Q2737*T2737</f>
        <v>0</v>
      </c>
      <c r="Y2737" s="9">
        <f t="shared" ref="Y2737" si="15898">(N2737*T2734+O2737*S2734+P2737*T2737+Q2737*S2737)</f>
        <v>32.451470065314382</v>
      </c>
      <c r="Z2737" s="2">
        <f t="shared" ref="Z2737" si="15899">N2737*U2734+P2737*U2737-O2737*V2734-Q2737*V2737</f>
        <v>2.9629736094553998</v>
      </c>
      <c r="AA2737" s="8">
        <f t="shared" ref="AA2737" si="15900">(N2737*V2734+O2737*U2734+P2737*V2737+Q2737*U2737)</f>
        <v>0</v>
      </c>
      <c r="AB2737" s="22"/>
      <c r="AC2737" s="1">
        <v>0</v>
      </c>
      <c r="AD2737" s="9">
        <v>0</v>
      </c>
      <c r="AE2737" s="2">
        <v>1</v>
      </c>
      <c r="AF2737" s="8">
        <v>0</v>
      </c>
      <c r="AH2737" s="1">
        <f t="shared" ref="AH2737" si="15901">X2737*AC2734+Z2737*AC2737-Y2737*AD2734-AA2737*AD2737</f>
        <v>0</v>
      </c>
      <c r="AI2737" s="9">
        <f t="shared" ref="AI2737" si="15902">(X2737*AD2734+Y2737*AC2734+Z2737*AD2737+AA2737*AC2737)</f>
        <v>32.451470065314382</v>
      </c>
      <c r="AJ2737" s="2">
        <f t="shared" ref="AJ2737" si="15903">X2737*AE2734+Z2737*AE2737-Y2737*AF2734-AA2737*AF2737</f>
        <v>-202.76622972043685</v>
      </c>
      <c r="AK2737" s="8">
        <f t="shared" ref="AK2737" si="15904">(X2737*AF2734+Y2737*AE2734+Z2737*AF2737+AA2737*AE2737)</f>
        <v>0</v>
      </c>
      <c r="AM2737" s="20">
        <f t="shared" ref="AM2737" si="15905">1/$AN$9</f>
        <v>1</v>
      </c>
      <c r="AN2737" s="27">
        <v>0</v>
      </c>
      <c r="AO2737" s="21">
        <v>1</v>
      </c>
      <c r="AP2737" s="26">
        <v>0</v>
      </c>
      <c r="AR2737" s="1">
        <f t="shared" ref="AR2737" si="15906">AH2737*AM2734+AJ2737*AM2737-AI2737*AN2734-AK2737*AN2737</f>
        <v>-202.76622972043685</v>
      </c>
      <c r="AS2737" s="9">
        <f t="shared" ref="AS2737" si="15907">(AH2737*AN2734+AI2737*AM2734+AJ2737*AN2737+AK2737*AM2737)</f>
        <v>32.451470065314382</v>
      </c>
      <c r="AT2737" s="2">
        <f t="shared" ref="AT2737" si="15908">AH2737*AO2734+AJ2737*AO2737-AI2737*AP2734-AK2737*AP2737</f>
        <v>-202.76622972043685</v>
      </c>
      <c r="AU2737" s="8">
        <f t="shared" ref="AU2737" si="15909">(AH2737*AP2734+AI2737*AO2734+AJ2737*AP2737+AK2737*AO2737)</f>
        <v>0</v>
      </c>
      <c r="AW2737" s="49">
        <f t="shared" ref="AW2737" si="15910">(180/PI())*ATAN(-1*(AS2734/AR2734))</f>
        <v>-80.915768528528048</v>
      </c>
      <c r="AY2737" s="140">
        <f t="shared" ref="AY2737" si="15911">20*LOG(((1-(10^(AW2734/20)^2)*(1-((1-AY2734)/(1+AY2734))^2))^0.5))</f>
        <v>-1.9108164341709465E-4</v>
      </c>
      <c r="AZ2737" s="13"/>
      <c r="BA2737" s="36"/>
      <c r="BB2737" s="36"/>
      <c r="BC2737" s="36"/>
      <c r="BD2737" s="36"/>
    </row>
    <row r="2738" spans="2:56" ht="18.600000000000001" customHeight="1">
      <c r="AY2738" s="37"/>
    </row>
    <row r="2739" spans="2:56" ht="18.600000000000001" customHeight="1" thickBot="1">
      <c r="D2739" s="22" t="s">
        <v>60</v>
      </c>
      <c r="E2739" s="22"/>
      <c r="F2739" s="22"/>
      <c r="G2739" s="22"/>
      <c r="H2739" s="22"/>
      <c r="I2739" s="22" t="s">
        <v>61</v>
      </c>
      <c r="J2739" s="22"/>
      <c r="K2739" s="22"/>
      <c r="L2739" s="22"/>
      <c r="M2739" s="23"/>
      <c r="N2739" s="23"/>
      <c r="O2739" s="28" t="s">
        <v>62</v>
      </c>
      <c r="P2739" s="23"/>
      <c r="Q2739" s="23"/>
      <c r="R2739" s="23"/>
      <c r="S2739" s="22"/>
      <c r="T2739" s="22" t="s">
        <v>63</v>
      </c>
      <c r="U2739" s="23"/>
      <c r="V2739" s="23"/>
      <c r="W2739" s="23"/>
      <c r="X2739" s="23"/>
      <c r="Y2739" s="28" t="s">
        <v>64</v>
      </c>
      <c r="Z2739" s="23"/>
      <c r="AA2739" s="23"/>
      <c r="AB2739" s="23"/>
      <c r="AC2739" s="28" t="s">
        <v>65</v>
      </c>
      <c r="AD2739" s="22"/>
      <c r="AE2739" s="22"/>
      <c r="AF2739" s="22"/>
      <c r="AG2739" s="22"/>
      <c r="AH2739" s="23"/>
      <c r="AI2739" s="28" t="s">
        <v>66</v>
      </c>
      <c r="AJ2739" s="23"/>
      <c r="AK2739" s="23"/>
      <c r="AL2739" s="22"/>
      <c r="AM2739" s="28" t="s">
        <v>67</v>
      </c>
      <c r="AN2739" s="22"/>
      <c r="AO2739" s="23"/>
      <c r="AP2739" s="23"/>
      <c r="AQ2739" s="23"/>
      <c r="AR2739" s="23"/>
      <c r="AS2739" s="28" t="s">
        <v>68</v>
      </c>
      <c r="AT2739" s="23"/>
      <c r="AU2739" s="23"/>
    </row>
    <row r="2740" spans="2:56" ht="18.600000000000001" customHeight="1" thickBot="1">
      <c r="B2740" s="11"/>
      <c r="D2740" s="212" t="s">
        <v>69</v>
      </c>
      <c r="E2740" s="213"/>
      <c r="F2740" s="214" t="s">
        <v>70</v>
      </c>
      <c r="G2740" s="215"/>
      <c r="H2740" s="207"/>
      <c r="I2740" s="212" t="s">
        <v>71</v>
      </c>
      <c r="J2740" s="213"/>
      <c r="K2740" s="214" t="s">
        <v>72</v>
      </c>
      <c r="L2740" s="215"/>
      <c r="M2740" s="23"/>
      <c r="N2740" s="208" t="s">
        <v>73</v>
      </c>
      <c r="O2740" s="209"/>
      <c r="P2740" s="210" t="s">
        <v>74</v>
      </c>
      <c r="Q2740" s="211"/>
      <c r="R2740" s="23"/>
      <c r="S2740" s="212" t="s">
        <v>75</v>
      </c>
      <c r="T2740" s="213"/>
      <c r="U2740" s="214" t="s">
        <v>76</v>
      </c>
      <c r="V2740" s="215"/>
      <c r="W2740" s="22"/>
      <c r="X2740" s="208" t="s">
        <v>77</v>
      </c>
      <c r="Y2740" s="209"/>
      <c r="Z2740" s="210" t="s">
        <v>78</v>
      </c>
      <c r="AA2740" s="211"/>
      <c r="AB2740" s="22"/>
      <c r="AC2740" s="212" t="s">
        <v>79</v>
      </c>
      <c r="AD2740" s="213"/>
      <c r="AE2740" s="214" t="s">
        <v>80</v>
      </c>
      <c r="AF2740" s="215"/>
      <c r="AG2740" s="22"/>
      <c r="AH2740" s="208" t="s">
        <v>81</v>
      </c>
      <c r="AI2740" s="209"/>
      <c r="AJ2740" s="210" t="s">
        <v>82</v>
      </c>
      <c r="AK2740" s="211"/>
      <c r="AL2740" s="22"/>
      <c r="AM2740" s="212" t="s">
        <v>83</v>
      </c>
      <c r="AN2740" s="213"/>
      <c r="AO2740" s="214" t="s">
        <v>84</v>
      </c>
      <c r="AP2740" s="215"/>
      <c r="AQ2740" s="23"/>
      <c r="AR2740" s="208" t="s">
        <v>85</v>
      </c>
      <c r="AS2740" s="209"/>
      <c r="AT2740" s="210" t="s">
        <v>86</v>
      </c>
      <c r="AU2740" s="211"/>
      <c r="AW2740" s="29" t="s">
        <v>4</v>
      </c>
      <c r="AY2740" s="136" t="s">
        <v>46</v>
      </c>
      <c r="AZ2740" s="13"/>
      <c r="BA2740" s="36"/>
      <c r="BB2740" s="36"/>
      <c r="BC2740" s="36"/>
      <c r="BD2740" s="36"/>
    </row>
    <row r="2741" spans="2:56" ht="18.600000000000001" customHeight="1" thickTop="1" thickBot="1">
      <c r="B2741" s="40">
        <v>7.8399999999999803</v>
      </c>
      <c r="D2741" s="1">
        <v>1</v>
      </c>
      <c r="E2741" s="7">
        <v>0</v>
      </c>
      <c r="F2741" s="2">
        <v>0</v>
      </c>
      <c r="G2741" s="8">
        <v>0</v>
      </c>
      <c r="I2741" s="1">
        <v>1</v>
      </c>
      <c r="J2741" s="9">
        <v>0</v>
      </c>
      <c r="K2741" s="2">
        <v>0</v>
      </c>
      <c r="L2741" s="9">
        <f t="shared" ref="L2741" si="15912">IF(0=(1-$J$9*$K$9*$B2741^2),10^14,$B2741*$K$9/(1-$J$9*$K$9*$B2741^2))</f>
        <v>-0.44167995503631807</v>
      </c>
      <c r="N2741" s="1">
        <f t="shared" ref="N2741" si="15913">D2741*I2741+F2741*I2744-E2741*J2741-G2741*J2744</f>
        <v>1</v>
      </c>
      <c r="O2741" s="9">
        <f t="shared" ref="O2741" si="15914">(D2741*J2741+E2741*I2741+F2741*J2744+G2741*I2744)</f>
        <v>0</v>
      </c>
      <c r="P2741" s="2">
        <f t="shared" ref="P2741" si="15915">D2741*K2741+F2741*K2744-E2741*L2741-G2741*L2744</f>
        <v>0</v>
      </c>
      <c r="Q2741" s="8">
        <f t="shared" ref="Q2741" si="15916">(D2741*L2741+E2741*K2741+F2741*L2744+G2741*K2744)</f>
        <v>-0.44167995503631807</v>
      </c>
      <c r="S2741" s="1">
        <v>1</v>
      </c>
      <c r="T2741" s="7">
        <v>0</v>
      </c>
      <c r="U2741" s="2">
        <v>0</v>
      </c>
      <c r="V2741" s="8">
        <v>0</v>
      </c>
      <c r="X2741" s="1">
        <f t="shared" ref="X2741" si="15917">N2741*S2741+P2741*S2744-O2741*T2741-Q2741*T2744</f>
        <v>5.1874941581548031</v>
      </c>
      <c r="Y2741" s="9">
        <f t="shared" ref="Y2741" si="15918">(N2741*T2741+O2741*S2741+P2741*T2744+Q2741*S2744)</f>
        <v>0</v>
      </c>
      <c r="Z2741" s="2">
        <f t="shared" ref="Z2741" si="15919">N2741*U2741+P2741*U2744-O2741*V2741-Q2741*V2744</f>
        <v>0</v>
      </c>
      <c r="AA2741" s="8">
        <f t="shared" ref="AA2741" si="15920">(N2741*V2741+O2741*U2741+P2741*V2744+Q2741*U2744)</f>
        <v>-0.44167995503631807</v>
      </c>
      <c r="AB2741" s="22"/>
      <c r="AC2741" s="1">
        <v>1</v>
      </c>
      <c r="AD2741" s="9">
        <v>0</v>
      </c>
      <c r="AE2741" s="2">
        <v>0</v>
      </c>
      <c r="AF2741" s="9">
        <f t="shared" ref="AF2741" si="15921">$B2741*$AE$9</f>
        <v>6.3558095999999846</v>
      </c>
      <c r="AH2741" s="1">
        <f t="shared" ref="AH2741" si="15922">X2741*AC2741+Z2741*AC2744-Y2741*AD2741-AA2741*AD2744</f>
        <v>5.1874941581548031</v>
      </c>
      <c r="AI2741" s="9">
        <f t="shared" ref="AI2741" si="15923">(X2741*AD2741+Y2741*AC2741+Z2741*AD2744+AA2741*AC2744)</f>
        <v>0</v>
      </c>
      <c r="AJ2741" s="2">
        <f t="shared" ref="AJ2741" si="15924">X2741*AE2741+Z2741*AE2744-Y2741*AF2741-AA2741*AF2744</f>
        <v>0</v>
      </c>
      <c r="AK2741" s="8">
        <f t="shared" ref="AK2741" si="15925">(X2741*AF2741+Y2741*AE2741+Z2741*AF2744+AA2741*AE2744)</f>
        <v>32.529045215307818</v>
      </c>
      <c r="AM2741" s="18">
        <v>1</v>
      </c>
      <c r="AN2741" s="25">
        <v>0</v>
      </c>
      <c r="AO2741" s="14">
        <v>0</v>
      </c>
      <c r="AP2741" s="24">
        <v>0</v>
      </c>
      <c r="AR2741" s="1">
        <f t="shared" ref="AR2741" si="15926">AH2741*AM2741+AJ2741*AM2744-AI2741*AN2741-AK2741*AN2744</f>
        <v>5.1874941581548031</v>
      </c>
      <c r="AS2741" s="9">
        <f t="shared" ref="AS2741" si="15927">(AH2741*AN2741+AI2741*AM2741+AJ2741*AN2744+AK2741*AM2744)</f>
        <v>32.529045215307818</v>
      </c>
      <c r="AT2741" s="2">
        <f t="shared" ref="AT2741" si="15928">AH2741*AO2741+AJ2741*AO2744-AI2741*AP2741-AK2741*AP2744</f>
        <v>0</v>
      </c>
      <c r="AU2741" s="8">
        <f t="shared" ref="AU2741" si="15929">(AH2741*AP2741+AI2741*AO2741+AJ2741*AP2744+AK2741*AO2744)</f>
        <v>32.529045215307818</v>
      </c>
      <c r="AW2741" s="30">
        <f t="shared" ref="AW2741" si="15930">20*LOG(((1+$AN$9)/$AN$9)/((AR2741+AR2744)^2+(AS2741+AS2744)^2)^0.5)</f>
        <v>-40.381585767009611</v>
      </c>
      <c r="AY2741" s="137">
        <f t="shared" ref="AY2741" si="15931">((AR2741^2+AS2741^2)^0.5)/((AR2744^2+AS2744^2)^0.5)</f>
        <v>0.15962048776415641</v>
      </c>
      <c r="AZ2741" s="13"/>
      <c r="BA2741" s="36"/>
      <c r="BB2741" s="36"/>
      <c r="BC2741" s="36"/>
      <c r="BD2741" s="36"/>
    </row>
    <row r="2742" spans="2:56" ht="18.600000000000001" customHeight="1" thickBot="1">
      <c r="D2742" s="3"/>
      <c r="G2742" s="4"/>
      <c r="I2742" s="3"/>
      <c r="L2742" s="4"/>
      <c r="N2742" s="3"/>
      <c r="Q2742" s="4"/>
      <c r="S2742" s="3"/>
      <c r="V2742" s="4"/>
      <c r="X2742" s="3"/>
      <c r="AA2742" s="4"/>
      <c r="AC2742" s="3"/>
      <c r="AF2742" s="4"/>
      <c r="AH2742" s="3"/>
      <c r="AK2742" s="4"/>
      <c r="AM2742" s="18"/>
      <c r="AN2742" s="14"/>
      <c r="AO2742" s="14"/>
      <c r="AP2742" s="19"/>
      <c r="AR2742" s="3"/>
      <c r="AU2742" s="4"/>
      <c r="AY2742" s="138"/>
      <c r="AZ2742" s="13"/>
      <c r="BA2742" s="36"/>
      <c r="BB2742" s="36"/>
      <c r="BC2742" s="36"/>
      <c r="BD2742" s="36"/>
    </row>
    <row r="2743" spans="2:56" ht="18.600000000000001" customHeight="1" thickBot="1">
      <c r="D2743" s="216" t="s">
        <v>87</v>
      </c>
      <c r="E2743" s="217"/>
      <c r="F2743" s="218" t="s">
        <v>88</v>
      </c>
      <c r="G2743" s="219"/>
      <c r="H2743" s="207"/>
      <c r="I2743" s="216" t="s">
        <v>89</v>
      </c>
      <c r="J2743" s="217"/>
      <c r="K2743" s="218" t="s">
        <v>90</v>
      </c>
      <c r="L2743" s="219"/>
      <c r="N2743" s="208" t="s">
        <v>7</v>
      </c>
      <c r="O2743" s="209"/>
      <c r="P2743" s="210" t="s">
        <v>8</v>
      </c>
      <c r="Q2743" s="211"/>
      <c r="S2743" s="216" t="s">
        <v>91</v>
      </c>
      <c r="T2743" s="217"/>
      <c r="U2743" s="218" t="s">
        <v>92</v>
      </c>
      <c r="V2743" s="219"/>
      <c r="W2743" s="22"/>
      <c r="X2743" s="208" t="s">
        <v>93</v>
      </c>
      <c r="Y2743" s="209"/>
      <c r="Z2743" s="210" t="s">
        <v>94</v>
      </c>
      <c r="AA2743" s="211"/>
      <c r="AB2743" s="22"/>
      <c r="AC2743" s="216" t="s">
        <v>3</v>
      </c>
      <c r="AD2743" s="217"/>
      <c r="AE2743" s="218" t="s">
        <v>2</v>
      </c>
      <c r="AF2743" s="219"/>
      <c r="AG2743" s="22"/>
      <c r="AH2743" s="208" t="s">
        <v>95</v>
      </c>
      <c r="AI2743" s="209"/>
      <c r="AJ2743" s="210" t="s">
        <v>96</v>
      </c>
      <c r="AK2743" s="211"/>
      <c r="AL2743" s="22"/>
      <c r="AM2743" s="216" t="s">
        <v>97</v>
      </c>
      <c r="AN2743" s="217"/>
      <c r="AO2743" s="218" t="s">
        <v>98</v>
      </c>
      <c r="AP2743" s="219"/>
      <c r="AR2743" s="208" t="s">
        <v>99</v>
      </c>
      <c r="AS2743" s="209"/>
      <c r="AT2743" s="210" t="s">
        <v>100</v>
      </c>
      <c r="AU2743" s="211"/>
      <c r="AW2743" s="48" t="s">
        <v>10</v>
      </c>
      <c r="AY2743" s="139" t="s">
        <v>47</v>
      </c>
      <c r="AZ2743" s="13"/>
      <c r="BA2743" s="36"/>
      <c r="BB2743" s="36"/>
      <c r="BC2743" s="36"/>
      <c r="BD2743" s="36"/>
    </row>
    <row r="2744" spans="2:56" ht="18.600000000000001" customHeight="1" thickTop="1" thickBot="1">
      <c r="D2744" s="1">
        <v>0</v>
      </c>
      <c r="E2744" s="8">
        <f t="shared" ref="E2744" si="15932">$E$9*$B2741</f>
        <v>4.4430063999999891</v>
      </c>
      <c r="F2744" s="2">
        <v>1</v>
      </c>
      <c r="G2744" s="8">
        <v>0</v>
      </c>
      <c r="I2744" s="1">
        <v>0</v>
      </c>
      <c r="J2744" s="9">
        <v>0</v>
      </c>
      <c r="K2744" s="2">
        <v>1</v>
      </c>
      <c r="L2744" s="8">
        <v>0</v>
      </c>
      <c r="N2744" s="1">
        <f t="shared" ref="N2744" si="15933">D2744*I2741+F2744*I2744-E2744*J2741-G2744*J2744</f>
        <v>0</v>
      </c>
      <c r="O2744" s="9">
        <f t="shared" ref="O2744" si="15934">(D2744*J2741+E2744*I2741+F2744*J2744+G2744*I2744)</f>
        <v>4.4430063999999891</v>
      </c>
      <c r="P2744" s="2">
        <f t="shared" ref="P2744" si="15935">D2744*K2741+F2744*K2744-E2744*L2741-G2744*L2744</f>
        <v>2.9623868669780684</v>
      </c>
      <c r="Q2744" s="8">
        <f t="shared" ref="Q2744" si="15936">(D2744*L2741+E2744*K2741+F2744*L2744+G2744*K2744)</f>
        <v>0</v>
      </c>
      <c r="S2744" s="1">
        <v>0</v>
      </c>
      <c r="T2744" s="8">
        <f t="shared" ref="T2744" si="15937">$T$9*$B2741</f>
        <v>9.4808335999999755</v>
      </c>
      <c r="U2744" s="2">
        <v>1</v>
      </c>
      <c r="V2744" s="8">
        <v>0</v>
      </c>
      <c r="X2744" s="1">
        <f t="shared" ref="X2744" si="15938">N2744*S2741+P2744*S2744-O2744*T2741-Q2744*T2744</f>
        <v>0</v>
      </c>
      <c r="Y2744" s="9">
        <f t="shared" ref="Y2744" si="15939">(N2744*T2741+O2744*S2741+P2744*T2744+Q2744*S2744)</f>
        <v>32.52890334464432</v>
      </c>
      <c r="Z2744" s="2">
        <f t="shared" ref="Z2744" si="15940">N2744*U2741+P2744*U2744-O2744*V2741-Q2744*V2744</f>
        <v>2.9623868669780684</v>
      </c>
      <c r="AA2744" s="8">
        <f t="shared" ref="AA2744" si="15941">(N2744*V2741+O2744*U2741+P2744*V2744+Q2744*U2744)</f>
        <v>0</v>
      </c>
      <c r="AB2744" s="22"/>
      <c r="AC2744" s="1">
        <v>0</v>
      </c>
      <c r="AD2744" s="9">
        <v>0</v>
      </c>
      <c r="AE2744" s="2">
        <v>1</v>
      </c>
      <c r="AF2744" s="8">
        <v>0</v>
      </c>
      <c r="AH2744" s="1">
        <f t="shared" ref="AH2744" si="15942">X2744*AC2741+Z2744*AC2744-Y2744*AD2741-AA2744*AD2744</f>
        <v>0</v>
      </c>
      <c r="AI2744" s="9">
        <f t="shared" ref="AI2744" si="15943">(X2744*AD2741+Y2744*AC2741+Z2744*AD2744+AA2744*AC2744)</f>
        <v>32.52890334464432</v>
      </c>
      <c r="AJ2744" s="2">
        <f t="shared" ref="AJ2744" si="15944">X2744*AE2741+Z2744*AE2744-Y2744*AF2741-AA2744*AF2744</f>
        <v>-203.7851292883839</v>
      </c>
      <c r="AK2744" s="8">
        <f t="shared" ref="AK2744" si="15945">(X2744*AF2741+Y2744*AE2741+Z2744*AF2744+AA2744*AE2744)</f>
        <v>0</v>
      </c>
      <c r="AM2744" s="20">
        <f t="shared" ref="AM2744" si="15946">1/$AN$9</f>
        <v>1</v>
      </c>
      <c r="AN2744" s="27">
        <v>0</v>
      </c>
      <c r="AO2744" s="21">
        <v>1</v>
      </c>
      <c r="AP2744" s="26">
        <v>0</v>
      </c>
      <c r="AR2744" s="1">
        <f t="shared" ref="AR2744" si="15947">AH2744*AM2741+AJ2744*AM2744-AI2744*AN2741-AK2744*AN2744</f>
        <v>-203.7851292883839</v>
      </c>
      <c r="AS2744" s="9">
        <f t="shared" ref="AS2744" si="15948">(AH2744*AN2741+AI2744*AM2741+AJ2744*AN2744+AK2744*AM2744)</f>
        <v>32.52890334464432</v>
      </c>
      <c r="AT2744" s="2">
        <f t="shared" ref="AT2744" si="15949">AH2744*AO2741+AJ2744*AO2744-AI2744*AP2741-AK2744*AP2744</f>
        <v>-203.7851292883839</v>
      </c>
      <c r="AU2744" s="8">
        <f t="shared" ref="AU2744" si="15950">(AH2744*AP2741+AI2744*AO2741+AJ2744*AP2744+AK2744*AO2744)</f>
        <v>0</v>
      </c>
      <c r="AW2744" s="49">
        <f t="shared" ref="AW2744" si="15951">(180/PI())*ATAN(-1*(AS2741/AR2741))</f>
        <v>-80.939184318608099</v>
      </c>
      <c r="AY2744" s="140">
        <f t="shared" ref="AY2744" si="15952">20*LOG(((1-(10^(AW2741/20)^2)*(1-((1-AY2741)/(1+AY2741))^2))^0.5))</f>
        <v>-1.8886524367270607E-4</v>
      </c>
      <c r="AZ2744" s="13"/>
      <c r="BA2744" s="36"/>
      <c r="BB2744" s="36"/>
      <c r="BC2744" s="36"/>
      <c r="BD2744" s="36"/>
    </row>
    <row r="2745" spans="2:56" ht="18.600000000000001" customHeight="1">
      <c r="AY2745" s="37"/>
    </row>
    <row r="2746" spans="2:56" ht="18.600000000000001" customHeight="1" thickBot="1">
      <c r="D2746" s="22" t="s">
        <v>60</v>
      </c>
      <c r="E2746" s="22"/>
      <c r="F2746" s="22"/>
      <c r="G2746" s="22"/>
      <c r="H2746" s="22"/>
      <c r="I2746" s="22" t="s">
        <v>61</v>
      </c>
      <c r="J2746" s="22"/>
      <c r="K2746" s="22"/>
      <c r="L2746" s="22"/>
      <c r="M2746" s="23"/>
      <c r="N2746" s="23"/>
      <c r="O2746" s="28" t="s">
        <v>62</v>
      </c>
      <c r="P2746" s="23"/>
      <c r="Q2746" s="23"/>
      <c r="R2746" s="23"/>
      <c r="S2746" s="22"/>
      <c r="T2746" s="22" t="s">
        <v>63</v>
      </c>
      <c r="U2746" s="23"/>
      <c r="V2746" s="23"/>
      <c r="W2746" s="23"/>
      <c r="X2746" s="23"/>
      <c r="Y2746" s="28" t="s">
        <v>64</v>
      </c>
      <c r="Z2746" s="23"/>
      <c r="AA2746" s="23"/>
      <c r="AB2746" s="23"/>
      <c r="AC2746" s="28" t="s">
        <v>65</v>
      </c>
      <c r="AD2746" s="22"/>
      <c r="AE2746" s="22"/>
      <c r="AF2746" s="22"/>
      <c r="AG2746" s="22"/>
      <c r="AH2746" s="23"/>
      <c r="AI2746" s="28" t="s">
        <v>66</v>
      </c>
      <c r="AJ2746" s="23"/>
      <c r="AK2746" s="23"/>
      <c r="AL2746" s="22"/>
      <c r="AM2746" s="28" t="s">
        <v>67</v>
      </c>
      <c r="AN2746" s="22"/>
      <c r="AO2746" s="23"/>
      <c r="AP2746" s="23"/>
      <c r="AQ2746" s="23"/>
      <c r="AR2746" s="23"/>
      <c r="AS2746" s="28" t="s">
        <v>68</v>
      </c>
      <c r="AT2746" s="23"/>
      <c r="AU2746" s="23"/>
    </row>
    <row r="2747" spans="2:56" ht="18.600000000000001" customHeight="1" thickBot="1">
      <c r="B2747" s="11"/>
      <c r="D2747" s="212" t="s">
        <v>69</v>
      </c>
      <c r="E2747" s="213"/>
      <c r="F2747" s="214" t="s">
        <v>70</v>
      </c>
      <c r="G2747" s="215"/>
      <c r="H2747" s="207"/>
      <c r="I2747" s="212" t="s">
        <v>71</v>
      </c>
      <c r="J2747" s="213"/>
      <c r="K2747" s="214" t="s">
        <v>72</v>
      </c>
      <c r="L2747" s="215"/>
      <c r="M2747" s="23"/>
      <c r="N2747" s="208" t="s">
        <v>73</v>
      </c>
      <c r="O2747" s="209"/>
      <c r="P2747" s="210" t="s">
        <v>74</v>
      </c>
      <c r="Q2747" s="211"/>
      <c r="R2747" s="23"/>
      <c r="S2747" s="212" t="s">
        <v>75</v>
      </c>
      <c r="T2747" s="213"/>
      <c r="U2747" s="214" t="s">
        <v>76</v>
      </c>
      <c r="V2747" s="215"/>
      <c r="W2747" s="22"/>
      <c r="X2747" s="208" t="s">
        <v>77</v>
      </c>
      <c r="Y2747" s="209"/>
      <c r="Z2747" s="210" t="s">
        <v>78</v>
      </c>
      <c r="AA2747" s="211"/>
      <c r="AB2747" s="22"/>
      <c r="AC2747" s="212" t="s">
        <v>79</v>
      </c>
      <c r="AD2747" s="213"/>
      <c r="AE2747" s="214" t="s">
        <v>80</v>
      </c>
      <c r="AF2747" s="215"/>
      <c r="AG2747" s="22"/>
      <c r="AH2747" s="208" t="s">
        <v>81</v>
      </c>
      <c r="AI2747" s="209"/>
      <c r="AJ2747" s="210" t="s">
        <v>82</v>
      </c>
      <c r="AK2747" s="211"/>
      <c r="AL2747" s="22"/>
      <c r="AM2747" s="212" t="s">
        <v>83</v>
      </c>
      <c r="AN2747" s="213"/>
      <c r="AO2747" s="214" t="s">
        <v>84</v>
      </c>
      <c r="AP2747" s="215"/>
      <c r="AQ2747" s="23"/>
      <c r="AR2747" s="208" t="s">
        <v>85</v>
      </c>
      <c r="AS2747" s="209"/>
      <c r="AT2747" s="210" t="s">
        <v>86</v>
      </c>
      <c r="AU2747" s="211"/>
      <c r="AW2747" s="29" t="s">
        <v>4</v>
      </c>
      <c r="AY2747" s="136" t="s">
        <v>46</v>
      </c>
      <c r="AZ2747" s="13"/>
      <c r="BA2747" s="36"/>
      <c r="BB2747" s="36"/>
      <c r="BC2747" s="36"/>
      <c r="BD2747" s="36"/>
    </row>
    <row r="2748" spans="2:56" ht="18.600000000000001" customHeight="1" thickTop="1" thickBot="1">
      <c r="B2748" s="40">
        <v>7.8599999999999799</v>
      </c>
      <c r="D2748" s="1">
        <v>1</v>
      </c>
      <c r="E2748" s="7">
        <v>0</v>
      </c>
      <c r="F2748" s="2">
        <v>0</v>
      </c>
      <c r="G2748" s="8">
        <v>0</v>
      </c>
      <c r="I2748" s="1">
        <v>1</v>
      </c>
      <c r="J2748" s="9">
        <v>0</v>
      </c>
      <c r="K2748" s="2">
        <v>0</v>
      </c>
      <c r="L2748" s="9">
        <f t="shared" ref="L2748" si="15953">IF(0=(1-$J$9*$K$9*$B2748^2),10^14,$B2748*$K$9/(1-$J$9*$K$9*$B2748^2))</f>
        <v>-0.44042544577904164</v>
      </c>
      <c r="N2748" s="1">
        <f t="shared" ref="N2748" si="15954">D2748*I2748+F2748*I2751-E2748*J2748-G2748*J2751</f>
        <v>1</v>
      </c>
      <c r="O2748" s="9">
        <f t="shared" ref="O2748" si="15955">(D2748*J2748+E2748*I2748+F2748*J2751+G2748*I2751)</f>
        <v>0</v>
      </c>
      <c r="P2748" s="2">
        <f t="shared" ref="P2748" si="15956">D2748*K2748+F2748*K2751-E2748*L2748-G2748*L2751</f>
        <v>0</v>
      </c>
      <c r="Q2748" s="8">
        <f t="shared" ref="Q2748" si="15957">(D2748*L2748+E2748*K2748+F2748*L2751+G2748*K2751)</f>
        <v>-0.44042544577904164</v>
      </c>
      <c r="S2748" s="1">
        <v>1</v>
      </c>
      <c r="T2748" s="7">
        <v>0</v>
      </c>
      <c r="U2748" s="2">
        <v>0</v>
      </c>
      <c r="V2748" s="8">
        <v>0</v>
      </c>
      <c r="X2748" s="1">
        <f t="shared" ref="X2748" si="15958">N2748*S2748+P2748*S2751-O2748*T2748-Q2748*T2751</f>
        <v>5.1862524063834279</v>
      </c>
      <c r="Y2748" s="9">
        <f t="shared" ref="Y2748" si="15959">(N2748*T2748+O2748*S2748+P2748*T2751+Q2748*S2751)</f>
        <v>0</v>
      </c>
      <c r="Z2748" s="2">
        <f t="shared" ref="Z2748" si="15960">N2748*U2748+P2748*U2751-O2748*V2748-Q2748*V2751</f>
        <v>0</v>
      </c>
      <c r="AA2748" s="8">
        <f t="shared" ref="AA2748" si="15961">(N2748*V2748+O2748*U2748+P2748*V2751+Q2748*U2751)</f>
        <v>-0.44042544577904164</v>
      </c>
      <c r="AB2748" s="22"/>
      <c r="AC2748" s="1">
        <v>1</v>
      </c>
      <c r="AD2748" s="9">
        <v>0</v>
      </c>
      <c r="AE2748" s="2">
        <v>0</v>
      </c>
      <c r="AF2748" s="9">
        <f t="shared" ref="AF2748" si="15962">$B2748*$AE$9</f>
        <v>6.3720233999999838</v>
      </c>
      <c r="AH2748" s="1">
        <f t="shared" ref="AH2748" si="15963">X2748*AC2748+Z2748*AC2751-Y2748*AD2748-AA2748*AD2751</f>
        <v>5.1862524063834279</v>
      </c>
      <c r="AI2748" s="9">
        <f t="shared" ref="AI2748" si="15964">(X2748*AD2748+Y2748*AC2748+Z2748*AD2751+AA2748*AC2751)</f>
        <v>0</v>
      </c>
      <c r="AJ2748" s="2">
        <f t="shared" ref="AJ2748" si="15965">X2748*AE2748+Z2748*AE2751-Y2748*AF2748-AA2748*AF2751</f>
        <v>0</v>
      </c>
      <c r="AK2748" s="8">
        <f t="shared" ref="AK2748" si="15966">(X2748*AF2748+Y2748*AE2748+Z2748*AF2751+AA2748*AE2751)</f>
        <v>32.606496246002386</v>
      </c>
      <c r="AM2748" s="18">
        <v>1</v>
      </c>
      <c r="AN2748" s="25">
        <v>0</v>
      </c>
      <c r="AO2748" s="14">
        <v>0</v>
      </c>
      <c r="AP2748" s="24">
        <v>0</v>
      </c>
      <c r="AR2748" s="1">
        <f t="shared" ref="AR2748" si="15967">AH2748*AM2748+AJ2748*AM2751-AI2748*AN2748-AK2748*AN2751</f>
        <v>5.1862524063834279</v>
      </c>
      <c r="AS2748" s="9">
        <f t="shared" ref="AS2748" si="15968">(AH2748*AN2748+AI2748*AM2748+AJ2748*AN2751+AK2748*AM2751)</f>
        <v>32.606496246002386</v>
      </c>
      <c r="AT2748" s="2">
        <f t="shared" ref="AT2748" si="15969">AH2748*AO2748+AJ2748*AO2751-AI2748*AP2748-AK2748*AP2751</f>
        <v>0</v>
      </c>
      <c r="AU2748" s="8">
        <f t="shared" ref="AU2748" si="15970">(AH2748*AP2748+AI2748*AO2748+AJ2748*AP2751+AK2748*AO2751)</f>
        <v>32.606496246002386</v>
      </c>
      <c r="AW2748" s="30">
        <f t="shared" ref="AW2748" si="15971">20*LOG(((1+$AN$9)/$AN$9)/((AR2748+AR2751)^2+(AS2748+AS2751)^2)^0.5)</f>
        <v>-40.42388617498279</v>
      </c>
      <c r="AY2748" s="137">
        <f t="shared" ref="AY2748" si="15972">((AR2748^2+AS2748^2)^0.5)/((AR2751^2+AS2751^2)^0.5)</f>
        <v>0.15920254096740069</v>
      </c>
      <c r="AZ2748" s="13"/>
      <c r="BA2748" s="36"/>
      <c r="BB2748" s="36"/>
      <c r="BC2748" s="36"/>
      <c r="BD2748" s="36"/>
    </row>
    <row r="2749" spans="2:56" ht="18.600000000000001" customHeight="1" thickBot="1">
      <c r="D2749" s="3"/>
      <c r="G2749" s="4"/>
      <c r="I2749" s="3"/>
      <c r="L2749" s="4"/>
      <c r="N2749" s="3"/>
      <c r="Q2749" s="4"/>
      <c r="S2749" s="3"/>
      <c r="V2749" s="4"/>
      <c r="X2749" s="3"/>
      <c r="AA2749" s="4"/>
      <c r="AC2749" s="3"/>
      <c r="AF2749" s="4"/>
      <c r="AH2749" s="3"/>
      <c r="AK2749" s="4"/>
      <c r="AM2749" s="18"/>
      <c r="AN2749" s="14"/>
      <c r="AO2749" s="14"/>
      <c r="AP2749" s="19"/>
      <c r="AR2749" s="3"/>
      <c r="AU2749" s="4"/>
      <c r="AY2749" s="138"/>
      <c r="AZ2749" s="13"/>
      <c r="BA2749" s="36"/>
      <c r="BB2749" s="36"/>
      <c r="BC2749" s="36"/>
      <c r="BD2749" s="36"/>
    </row>
    <row r="2750" spans="2:56" ht="18.600000000000001" customHeight="1" thickBot="1">
      <c r="D2750" s="216" t="s">
        <v>87</v>
      </c>
      <c r="E2750" s="217"/>
      <c r="F2750" s="218" t="s">
        <v>88</v>
      </c>
      <c r="G2750" s="219"/>
      <c r="H2750" s="207"/>
      <c r="I2750" s="216" t="s">
        <v>89</v>
      </c>
      <c r="J2750" s="217"/>
      <c r="K2750" s="218" t="s">
        <v>90</v>
      </c>
      <c r="L2750" s="219"/>
      <c r="N2750" s="208" t="s">
        <v>7</v>
      </c>
      <c r="O2750" s="209"/>
      <c r="P2750" s="210" t="s">
        <v>8</v>
      </c>
      <c r="Q2750" s="211"/>
      <c r="S2750" s="216" t="s">
        <v>91</v>
      </c>
      <c r="T2750" s="217"/>
      <c r="U2750" s="218" t="s">
        <v>92</v>
      </c>
      <c r="V2750" s="219"/>
      <c r="W2750" s="22"/>
      <c r="X2750" s="208" t="s">
        <v>93</v>
      </c>
      <c r="Y2750" s="209"/>
      <c r="Z2750" s="210" t="s">
        <v>94</v>
      </c>
      <c r="AA2750" s="211"/>
      <c r="AB2750" s="22"/>
      <c r="AC2750" s="216" t="s">
        <v>3</v>
      </c>
      <c r="AD2750" s="217"/>
      <c r="AE2750" s="218" t="s">
        <v>2</v>
      </c>
      <c r="AF2750" s="219"/>
      <c r="AG2750" s="22"/>
      <c r="AH2750" s="208" t="s">
        <v>95</v>
      </c>
      <c r="AI2750" s="209"/>
      <c r="AJ2750" s="210" t="s">
        <v>96</v>
      </c>
      <c r="AK2750" s="211"/>
      <c r="AL2750" s="22"/>
      <c r="AM2750" s="216" t="s">
        <v>97</v>
      </c>
      <c r="AN2750" s="217"/>
      <c r="AO2750" s="218" t="s">
        <v>98</v>
      </c>
      <c r="AP2750" s="219"/>
      <c r="AR2750" s="208" t="s">
        <v>99</v>
      </c>
      <c r="AS2750" s="209"/>
      <c r="AT2750" s="210" t="s">
        <v>100</v>
      </c>
      <c r="AU2750" s="211"/>
      <c r="AW2750" s="48" t="s">
        <v>10</v>
      </c>
      <c r="AY2750" s="139" t="s">
        <v>47</v>
      </c>
      <c r="AZ2750" s="13"/>
      <c r="BA2750" s="36"/>
      <c r="BB2750" s="36"/>
      <c r="BC2750" s="36"/>
      <c r="BD2750" s="36"/>
    </row>
    <row r="2751" spans="2:56" ht="18.600000000000001" customHeight="1" thickTop="1" thickBot="1">
      <c r="D2751" s="1">
        <v>0</v>
      </c>
      <c r="E2751" s="8">
        <f t="shared" ref="E2751" si="15973">$E$9*$B2748</f>
        <v>4.4543405999999885</v>
      </c>
      <c r="F2751" s="2">
        <v>1</v>
      </c>
      <c r="G2751" s="8">
        <v>0</v>
      </c>
      <c r="I2751" s="1">
        <v>0</v>
      </c>
      <c r="J2751" s="9">
        <v>0</v>
      </c>
      <c r="K2751" s="2">
        <v>1</v>
      </c>
      <c r="L2751" s="8">
        <v>0</v>
      </c>
      <c r="N2751" s="1">
        <f t="shared" ref="N2751" si="15974">D2751*I2748+F2751*I2751-E2751*J2748-G2751*J2751</f>
        <v>0</v>
      </c>
      <c r="O2751" s="9">
        <f t="shared" ref="O2751" si="15975">(D2751*J2748+E2751*I2748+F2751*J2751+G2751*I2751)</f>
        <v>4.4543405999999885</v>
      </c>
      <c r="P2751" s="2">
        <f t="shared" ref="P2751" si="15976">D2751*K2748+F2751*K2751-E2751*L2748-G2751*L2751</f>
        <v>2.961804944406679</v>
      </c>
      <c r="Q2751" s="8">
        <f t="shared" ref="Q2751" si="15977">(D2751*L2748+E2751*K2748+F2751*L2751+G2751*K2751)</f>
        <v>0</v>
      </c>
      <c r="S2751" s="1">
        <v>0</v>
      </c>
      <c r="T2751" s="8">
        <f t="shared" ref="T2751" si="15978">$T$9*$B2748</f>
        <v>9.5050193999999752</v>
      </c>
      <c r="U2751" s="2">
        <v>1</v>
      </c>
      <c r="V2751" s="8">
        <v>0</v>
      </c>
      <c r="X2751" s="1">
        <f t="shared" ref="X2751" si="15979">N2751*S2748+P2751*S2751-O2751*T2748-Q2751*T2751</f>
        <v>0</v>
      </c>
      <c r="Y2751" s="9">
        <f t="shared" ref="Y2751" si="15980">(N2751*T2748+O2751*S2748+P2751*T2751+Q2751*S2751)</f>
        <v>32.606354055601322</v>
      </c>
      <c r="Z2751" s="2">
        <f t="shared" ref="Z2751" si="15981">N2751*U2748+P2751*U2751-O2751*V2748-Q2751*V2751</f>
        <v>2.961804944406679</v>
      </c>
      <c r="AA2751" s="8">
        <f t="shared" ref="AA2751" si="15982">(N2751*V2748+O2751*U2748+P2751*V2751+Q2751*U2751)</f>
        <v>0</v>
      </c>
      <c r="AB2751" s="22"/>
      <c r="AC2751" s="1">
        <v>0</v>
      </c>
      <c r="AD2751" s="9">
        <v>0</v>
      </c>
      <c r="AE2751" s="2">
        <v>1</v>
      </c>
      <c r="AF2751" s="8">
        <v>0</v>
      </c>
      <c r="AH2751" s="1">
        <f t="shared" ref="AH2751" si="15983">X2751*AC2748+Z2751*AC2751-Y2751*AD2748-AA2751*AD2751</f>
        <v>0</v>
      </c>
      <c r="AI2751" s="9">
        <f t="shared" ref="AI2751" si="15984">(X2751*AD2748+Y2751*AC2748+Z2751*AD2751+AA2751*AC2751)</f>
        <v>32.606354055601322</v>
      </c>
      <c r="AJ2751" s="2">
        <f t="shared" ref="AJ2751" si="15985">X2751*AE2748+Z2751*AE2751-Y2751*AF2748-AA2751*AF2751</f>
        <v>-204.80664608656932</v>
      </c>
      <c r="AK2751" s="8">
        <f t="shared" ref="AK2751" si="15986">(X2751*AF2748+Y2751*AE2748+Z2751*AF2751+AA2751*AE2751)</f>
        <v>0</v>
      </c>
      <c r="AM2751" s="20">
        <f t="shared" ref="AM2751" si="15987">1/$AN$9</f>
        <v>1</v>
      </c>
      <c r="AN2751" s="27">
        <v>0</v>
      </c>
      <c r="AO2751" s="21">
        <v>1</v>
      </c>
      <c r="AP2751" s="26">
        <v>0</v>
      </c>
      <c r="AR2751" s="1">
        <f t="shared" ref="AR2751" si="15988">AH2751*AM2748+AJ2751*AM2751-AI2751*AN2748-AK2751*AN2751</f>
        <v>-204.80664608656932</v>
      </c>
      <c r="AS2751" s="9">
        <f t="shared" ref="AS2751" si="15989">(AH2751*AN2748+AI2751*AM2748+AJ2751*AN2751+AK2751*AM2751)</f>
        <v>32.606354055601322</v>
      </c>
      <c r="AT2751" s="2">
        <f t="shared" ref="AT2751" si="15990">AH2751*AO2748+AJ2751*AO2751-AI2751*AP2748-AK2751*AP2751</f>
        <v>-204.80664608656932</v>
      </c>
      <c r="AU2751" s="8">
        <f t="shared" ref="AU2751" si="15991">(AH2751*AP2748+AI2751*AO2748+AJ2751*AP2751+AK2751*AO2751)</f>
        <v>0</v>
      </c>
      <c r="AW2751" s="49">
        <f t="shared" ref="AW2751" si="15992">(180/PI())*ATAN(-1*(AS2748/AR2748))</f>
        <v>-80.962479049207559</v>
      </c>
      <c r="AY2751" s="140">
        <f t="shared" ref="AY2751" si="15993">20*LOG(((1-(10^(AW2748/20)^2)*(1-((1-AY2748)/(1+AY2748))^2))^0.5))</f>
        <v>-1.8667938662580177E-4</v>
      </c>
      <c r="AZ2751" s="13"/>
      <c r="BA2751" s="36"/>
      <c r="BB2751" s="36"/>
      <c r="BC2751" s="36"/>
      <c r="BD2751" s="36"/>
    </row>
    <row r="2752" spans="2:56" ht="18.600000000000001" customHeight="1">
      <c r="AY2752" s="37"/>
    </row>
    <row r="2753" spans="2:56" ht="18.600000000000001" customHeight="1" thickBot="1">
      <c r="D2753" s="22" t="s">
        <v>60</v>
      </c>
      <c r="E2753" s="22"/>
      <c r="F2753" s="22"/>
      <c r="G2753" s="22"/>
      <c r="H2753" s="22"/>
      <c r="I2753" s="22" t="s">
        <v>61</v>
      </c>
      <c r="J2753" s="22"/>
      <c r="K2753" s="22"/>
      <c r="L2753" s="22"/>
      <c r="M2753" s="23"/>
      <c r="N2753" s="23"/>
      <c r="O2753" s="28" t="s">
        <v>62</v>
      </c>
      <c r="P2753" s="23"/>
      <c r="Q2753" s="23"/>
      <c r="R2753" s="23"/>
      <c r="S2753" s="22"/>
      <c r="T2753" s="22" t="s">
        <v>63</v>
      </c>
      <c r="U2753" s="23"/>
      <c r="V2753" s="23"/>
      <c r="W2753" s="23"/>
      <c r="X2753" s="23"/>
      <c r="Y2753" s="28" t="s">
        <v>64</v>
      </c>
      <c r="Z2753" s="23"/>
      <c r="AA2753" s="23"/>
      <c r="AB2753" s="23"/>
      <c r="AC2753" s="28" t="s">
        <v>65</v>
      </c>
      <c r="AD2753" s="22"/>
      <c r="AE2753" s="22"/>
      <c r="AF2753" s="22"/>
      <c r="AG2753" s="22"/>
      <c r="AH2753" s="23"/>
      <c r="AI2753" s="28" t="s">
        <v>66</v>
      </c>
      <c r="AJ2753" s="23"/>
      <c r="AK2753" s="23"/>
      <c r="AL2753" s="22"/>
      <c r="AM2753" s="28" t="s">
        <v>67</v>
      </c>
      <c r="AN2753" s="22"/>
      <c r="AO2753" s="23"/>
      <c r="AP2753" s="23"/>
      <c r="AQ2753" s="23"/>
      <c r="AR2753" s="23"/>
      <c r="AS2753" s="28" t="s">
        <v>68</v>
      </c>
      <c r="AT2753" s="23"/>
      <c r="AU2753" s="23"/>
    </row>
    <row r="2754" spans="2:56" ht="18.600000000000001" customHeight="1" thickBot="1">
      <c r="B2754" s="11"/>
      <c r="D2754" s="212" t="s">
        <v>69</v>
      </c>
      <c r="E2754" s="213"/>
      <c r="F2754" s="214" t="s">
        <v>70</v>
      </c>
      <c r="G2754" s="215"/>
      <c r="H2754" s="207"/>
      <c r="I2754" s="212" t="s">
        <v>71</v>
      </c>
      <c r="J2754" s="213"/>
      <c r="K2754" s="214" t="s">
        <v>72</v>
      </c>
      <c r="L2754" s="215"/>
      <c r="M2754" s="23"/>
      <c r="N2754" s="208" t="s">
        <v>73</v>
      </c>
      <c r="O2754" s="209"/>
      <c r="P2754" s="210" t="s">
        <v>74</v>
      </c>
      <c r="Q2754" s="211"/>
      <c r="R2754" s="23"/>
      <c r="S2754" s="212" t="s">
        <v>75</v>
      </c>
      <c r="T2754" s="213"/>
      <c r="U2754" s="214" t="s">
        <v>76</v>
      </c>
      <c r="V2754" s="215"/>
      <c r="W2754" s="22"/>
      <c r="X2754" s="208" t="s">
        <v>77</v>
      </c>
      <c r="Y2754" s="209"/>
      <c r="Z2754" s="210" t="s">
        <v>78</v>
      </c>
      <c r="AA2754" s="211"/>
      <c r="AB2754" s="22"/>
      <c r="AC2754" s="212" t="s">
        <v>79</v>
      </c>
      <c r="AD2754" s="213"/>
      <c r="AE2754" s="214" t="s">
        <v>80</v>
      </c>
      <c r="AF2754" s="215"/>
      <c r="AG2754" s="22"/>
      <c r="AH2754" s="208" t="s">
        <v>81</v>
      </c>
      <c r="AI2754" s="209"/>
      <c r="AJ2754" s="210" t="s">
        <v>82</v>
      </c>
      <c r="AK2754" s="211"/>
      <c r="AL2754" s="22"/>
      <c r="AM2754" s="212" t="s">
        <v>83</v>
      </c>
      <c r="AN2754" s="213"/>
      <c r="AO2754" s="214" t="s">
        <v>84</v>
      </c>
      <c r="AP2754" s="215"/>
      <c r="AQ2754" s="23"/>
      <c r="AR2754" s="208" t="s">
        <v>85</v>
      </c>
      <c r="AS2754" s="209"/>
      <c r="AT2754" s="210" t="s">
        <v>86</v>
      </c>
      <c r="AU2754" s="211"/>
      <c r="AW2754" s="29" t="s">
        <v>4</v>
      </c>
      <c r="AY2754" s="136" t="s">
        <v>46</v>
      </c>
      <c r="AZ2754" s="13"/>
      <c r="BA2754" s="36"/>
      <c r="BB2754" s="36"/>
      <c r="BC2754" s="36"/>
      <c r="BD2754" s="36"/>
    </row>
    <row r="2755" spans="2:56" ht="18.600000000000001" customHeight="1" thickTop="1" thickBot="1">
      <c r="B2755" s="40">
        <v>7.8799999999999804</v>
      </c>
      <c r="D2755" s="1">
        <v>1</v>
      </c>
      <c r="E2755" s="7">
        <v>0</v>
      </c>
      <c r="F2755" s="2">
        <v>0</v>
      </c>
      <c r="G2755" s="8">
        <v>0</v>
      </c>
      <c r="I2755" s="1">
        <v>1</v>
      </c>
      <c r="J2755" s="9">
        <v>0</v>
      </c>
      <c r="K2755" s="2">
        <v>0</v>
      </c>
      <c r="L2755" s="9">
        <f t="shared" ref="L2755" si="15994">IF(0=(1-$J$9*$K$9*$B2755^2),10^14,$B2755*$K$9/(1-$J$9*$K$9*$B2755^2))</f>
        <v>-0.43917837192036341</v>
      </c>
      <c r="N2755" s="1">
        <f t="shared" ref="N2755" si="15995">D2755*I2755+F2755*I2758-E2755*J2755-G2755*J2758</f>
        <v>1</v>
      </c>
      <c r="O2755" s="9">
        <f t="shared" ref="O2755" si="15996">(D2755*J2755+E2755*I2755+F2755*J2758+G2755*I2758)</f>
        <v>0</v>
      </c>
      <c r="P2755" s="2">
        <f t="shared" ref="P2755" si="15997">D2755*K2755+F2755*K2758-E2755*L2755-G2755*L2758</f>
        <v>0</v>
      </c>
      <c r="Q2755" s="8">
        <f t="shared" ref="Q2755" si="15998">(D2755*L2755+E2755*K2755+F2755*L2758+G2755*K2758)</f>
        <v>-0.43917837192036341</v>
      </c>
      <c r="S2755" s="1">
        <v>1</v>
      </c>
      <c r="T2755" s="7">
        <v>0</v>
      </c>
      <c r="U2755" s="2">
        <v>0</v>
      </c>
      <c r="V2755" s="8">
        <v>0</v>
      </c>
      <c r="X2755" s="1">
        <f t="shared" ref="X2755" si="15999">N2755*S2755+P2755*S2758-O2755*T2755-Q2755*T2758</f>
        <v>5.1850208254310504</v>
      </c>
      <c r="Y2755" s="9">
        <f t="shared" ref="Y2755" si="16000">(N2755*T2755+O2755*S2755+P2755*T2758+Q2755*S2758)</f>
        <v>0</v>
      </c>
      <c r="Z2755" s="2">
        <f t="shared" ref="Z2755" si="16001">N2755*U2755+P2755*U2758-O2755*V2755-Q2755*V2758</f>
        <v>0</v>
      </c>
      <c r="AA2755" s="8">
        <f t="shared" ref="AA2755" si="16002">(N2755*V2755+O2755*U2755+P2755*V2758+Q2755*U2758)</f>
        <v>-0.43917837192036341</v>
      </c>
      <c r="AB2755" s="22"/>
      <c r="AC2755" s="1">
        <v>1</v>
      </c>
      <c r="AD2755" s="9">
        <v>0</v>
      </c>
      <c r="AE2755" s="2">
        <v>0</v>
      </c>
      <c r="AF2755" s="9">
        <f t="shared" ref="AF2755" si="16003">$B2755*$AE$9</f>
        <v>6.3882371999999839</v>
      </c>
      <c r="AH2755" s="1">
        <f t="shared" ref="AH2755" si="16004">X2755*AC2755+Z2755*AC2758-Y2755*AD2755-AA2755*AD2758</f>
        <v>5.1850208254310504</v>
      </c>
      <c r="AI2755" s="9">
        <f t="shared" ref="AI2755" si="16005">(X2755*AD2755+Y2755*AC2755+Z2755*AD2758+AA2755*AC2758)</f>
        <v>0</v>
      </c>
      <c r="AJ2755" s="2">
        <f t="shared" ref="AJ2755" si="16006">X2755*AE2755+Z2755*AE2758-Y2755*AF2755-AA2755*AF2758</f>
        <v>0</v>
      </c>
      <c r="AK2755" s="8">
        <f t="shared" ref="AK2755" si="16007">(X2755*AF2755+Y2755*AE2755+Z2755*AF2758+AA2755*AE2758)</f>
        <v>32.683964547872897</v>
      </c>
      <c r="AM2755" s="18">
        <v>1</v>
      </c>
      <c r="AN2755" s="25">
        <v>0</v>
      </c>
      <c r="AO2755" s="14">
        <v>0</v>
      </c>
      <c r="AP2755" s="24">
        <v>0</v>
      </c>
      <c r="AR2755" s="1">
        <f t="shared" ref="AR2755" si="16008">AH2755*AM2755+AJ2755*AM2758-AI2755*AN2755-AK2755*AN2758</f>
        <v>5.1850208254310504</v>
      </c>
      <c r="AS2755" s="9">
        <f t="shared" ref="AS2755" si="16009">(AH2755*AN2755+AI2755*AM2755+AJ2755*AN2758+AK2755*AM2758)</f>
        <v>32.683964547872897</v>
      </c>
      <c r="AT2755" s="2">
        <f t="shared" ref="AT2755" si="16010">AH2755*AO2755+AJ2755*AO2758-AI2755*AP2755-AK2755*AP2758</f>
        <v>0</v>
      </c>
      <c r="AU2755" s="8">
        <f t="shared" ref="AU2755" si="16011">(AH2755*AP2755+AI2755*AO2755+AJ2755*AP2758+AK2755*AO2758)</f>
        <v>32.683964547872897</v>
      </c>
      <c r="AW2755" s="30">
        <f t="shared" ref="AW2755" si="16012">20*LOG(((1+$AN$9)/$AN$9)/((AR2755+AR2758)^2+(AS2755+AS2758)^2)^0.5)</f>
        <v>-40.466089731475556</v>
      </c>
      <c r="AY2755" s="137">
        <f t="shared" ref="AY2755" si="16013">((AR2755^2+AS2755^2)^0.5)/((AR2758^2+AS2758^2)^0.5)</f>
        <v>0.15878680733934702</v>
      </c>
      <c r="AZ2755" s="13"/>
      <c r="BA2755" s="36"/>
      <c r="BB2755" s="36"/>
      <c r="BC2755" s="36"/>
      <c r="BD2755" s="36"/>
    </row>
    <row r="2756" spans="2:56" ht="18.600000000000001" customHeight="1" thickBot="1">
      <c r="D2756" s="3"/>
      <c r="G2756" s="4"/>
      <c r="I2756" s="3"/>
      <c r="L2756" s="4"/>
      <c r="N2756" s="3"/>
      <c r="Q2756" s="4"/>
      <c r="S2756" s="3"/>
      <c r="V2756" s="4"/>
      <c r="X2756" s="3"/>
      <c r="AA2756" s="4"/>
      <c r="AC2756" s="3"/>
      <c r="AF2756" s="4"/>
      <c r="AH2756" s="3"/>
      <c r="AK2756" s="4"/>
      <c r="AM2756" s="18"/>
      <c r="AN2756" s="14"/>
      <c r="AO2756" s="14"/>
      <c r="AP2756" s="19"/>
      <c r="AR2756" s="3"/>
      <c r="AU2756" s="4"/>
      <c r="AY2756" s="138"/>
      <c r="AZ2756" s="13"/>
      <c r="BA2756" s="36"/>
      <c r="BB2756" s="36"/>
      <c r="BC2756" s="36"/>
      <c r="BD2756" s="36"/>
    </row>
    <row r="2757" spans="2:56" ht="18.600000000000001" customHeight="1" thickBot="1">
      <c r="D2757" s="216" t="s">
        <v>87</v>
      </c>
      <c r="E2757" s="217"/>
      <c r="F2757" s="218" t="s">
        <v>88</v>
      </c>
      <c r="G2757" s="219"/>
      <c r="H2757" s="207"/>
      <c r="I2757" s="216" t="s">
        <v>89</v>
      </c>
      <c r="J2757" s="217"/>
      <c r="K2757" s="218" t="s">
        <v>90</v>
      </c>
      <c r="L2757" s="219"/>
      <c r="N2757" s="208" t="s">
        <v>7</v>
      </c>
      <c r="O2757" s="209"/>
      <c r="P2757" s="210" t="s">
        <v>8</v>
      </c>
      <c r="Q2757" s="211"/>
      <c r="S2757" s="216" t="s">
        <v>91</v>
      </c>
      <c r="T2757" s="217"/>
      <c r="U2757" s="218" t="s">
        <v>92</v>
      </c>
      <c r="V2757" s="219"/>
      <c r="W2757" s="22"/>
      <c r="X2757" s="208" t="s">
        <v>93</v>
      </c>
      <c r="Y2757" s="209"/>
      <c r="Z2757" s="210" t="s">
        <v>94</v>
      </c>
      <c r="AA2757" s="211"/>
      <c r="AB2757" s="22"/>
      <c r="AC2757" s="216" t="s">
        <v>3</v>
      </c>
      <c r="AD2757" s="217"/>
      <c r="AE2757" s="218" t="s">
        <v>2</v>
      </c>
      <c r="AF2757" s="219"/>
      <c r="AG2757" s="22"/>
      <c r="AH2757" s="208" t="s">
        <v>95</v>
      </c>
      <c r="AI2757" s="209"/>
      <c r="AJ2757" s="210" t="s">
        <v>96</v>
      </c>
      <c r="AK2757" s="211"/>
      <c r="AL2757" s="22"/>
      <c r="AM2757" s="216" t="s">
        <v>97</v>
      </c>
      <c r="AN2757" s="217"/>
      <c r="AO2757" s="218" t="s">
        <v>98</v>
      </c>
      <c r="AP2757" s="219"/>
      <c r="AR2757" s="208" t="s">
        <v>99</v>
      </c>
      <c r="AS2757" s="209"/>
      <c r="AT2757" s="210" t="s">
        <v>100</v>
      </c>
      <c r="AU2757" s="211"/>
      <c r="AW2757" s="48" t="s">
        <v>10</v>
      </c>
      <c r="AY2757" s="139" t="s">
        <v>47</v>
      </c>
      <c r="AZ2757" s="13"/>
      <c r="BA2757" s="36"/>
      <c r="BB2757" s="36"/>
      <c r="BC2757" s="36"/>
      <c r="BD2757" s="36"/>
    </row>
    <row r="2758" spans="2:56" ht="18.600000000000001" customHeight="1" thickTop="1" thickBot="1">
      <c r="D2758" s="1">
        <v>0</v>
      </c>
      <c r="E2758" s="8">
        <f t="shared" ref="E2758" si="16014">$E$9*$B2755</f>
        <v>4.4656747999999888</v>
      </c>
      <c r="F2758" s="2">
        <v>1</v>
      </c>
      <c r="G2758" s="8">
        <v>0</v>
      </c>
      <c r="I2758" s="1">
        <v>0</v>
      </c>
      <c r="J2758" s="9">
        <v>0</v>
      </c>
      <c r="K2758" s="2">
        <v>1</v>
      </c>
      <c r="L2758" s="8">
        <v>0</v>
      </c>
      <c r="N2758" s="1">
        <f t="shared" ref="N2758" si="16015">D2758*I2755+F2758*I2758-E2758*J2755-G2758*J2758</f>
        <v>0</v>
      </c>
      <c r="O2758" s="9">
        <f t="shared" ref="O2758" si="16016">(D2758*J2755+E2758*I2755+F2758*J2758+G2758*I2758)</f>
        <v>4.4656747999999888</v>
      </c>
      <c r="P2758" s="2">
        <f t="shared" ref="P2758" si="16017">D2758*K2755+F2758*K2758-E2758*L2755-G2758*L2758</f>
        <v>2.9612277881897895</v>
      </c>
      <c r="Q2758" s="8">
        <f t="shared" ref="Q2758" si="16018">(D2758*L2755+E2758*K2755+F2758*L2758+G2758*K2758)</f>
        <v>0</v>
      </c>
      <c r="S2758" s="1">
        <v>0</v>
      </c>
      <c r="T2758" s="8">
        <f t="shared" ref="T2758" si="16019">$T$9*$B2755</f>
        <v>9.5292051999999767</v>
      </c>
      <c r="U2758" s="2">
        <v>1</v>
      </c>
      <c r="V2758" s="8">
        <v>0</v>
      </c>
      <c r="X2758" s="1">
        <f t="shared" ref="X2758" si="16020">N2758*S2755+P2758*S2758-O2758*T2755-Q2758*T2758</f>
        <v>0</v>
      </c>
      <c r="Y2758" s="9">
        <f t="shared" ref="Y2758" si="16021">(N2758*T2755+O2758*S2755+P2758*T2758+Q2758*S2758)</f>
        <v>32.68382203760256</v>
      </c>
      <c r="Z2758" s="2">
        <f t="shared" ref="Z2758" si="16022">N2758*U2755+P2758*U2758-O2758*V2755-Q2758*V2758</f>
        <v>2.9612277881897895</v>
      </c>
      <c r="AA2758" s="8">
        <f t="shared" ref="AA2758" si="16023">(N2758*V2755+O2758*U2755+P2758*V2758+Q2758*U2758)</f>
        <v>0</v>
      </c>
      <c r="AB2758" s="22"/>
      <c r="AC2758" s="1">
        <v>0</v>
      </c>
      <c r="AD2758" s="9">
        <v>0</v>
      </c>
      <c r="AE2758" s="2">
        <v>1</v>
      </c>
      <c r="AF2758" s="8">
        <v>0</v>
      </c>
      <c r="AH2758" s="1">
        <f t="shared" ref="AH2758" si="16024">X2758*AC2755+Z2758*AC2758-Y2758*AD2755-AA2758*AD2758</f>
        <v>0</v>
      </c>
      <c r="AI2758" s="9">
        <f t="shared" ref="AI2758" si="16025">(X2758*AD2755+Y2758*AC2755+Z2758*AD2758+AA2758*AC2758)</f>
        <v>32.68382203760256</v>
      </c>
      <c r="AJ2758" s="2">
        <f t="shared" ref="AJ2758" si="16026">X2758*AE2755+Z2758*AE2758-Y2758*AF2755-AA2758*AF2758</f>
        <v>-205.83077999060214</v>
      </c>
      <c r="AK2758" s="8">
        <f t="shared" ref="AK2758" si="16027">(X2758*AF2755+Y2758*AE2755+Z2758*AF2758+AA2758*AE2758)</f>
        <v>0</v>
      </c>
      <c r="AM2758" s="20">
        <f t="shared" ref="AM2758" si="16028">1/$AN$9</f>
        <v>1</v>
      </c>
      <c r="AN2758" s="27">
        <v>0</v>
      </c>
      <c r="AO2758" s="21">
        <v>1</v>
      </c>
      <c r="AP2758" s="26">
        <v>0</v>
      </c>
      <c r="AR2758" s="1">
        <f t="shared" ref="AR2758" si="16029">AH2758*AM2755+AJ2758*AM2758-AI2758*AN2755-AK2758*AN2758</f>
        <v>-205.83077999060214</v>
      </c>
      <c r="AS2758" s="9">
        <f t="shared" ref="AS2758" si="16030">(AH2758*AN2755+AI2758*AM2755+AJ2758*AN2758+AK2758*AM2758)</f>
        <v>32.68382203760256</v>
      </c>
      <c r="AT2758" s="2">
        <f t="shared" ref="AT2758" si="16031">AH2758*AO2755+AJ2758*AO2758-AI2758*AP2755-AK2758*AP2758</f>
        <v>-205.83077999060214</v>
      </c>
      <c r="AU2758" s="8">
        <f t="shared" ref="AU2758" si="16032">(AH2758*AP2755+AI2758*AO2755+AJ2758*AP2758+AK2758*AO2758)</f>
        <v>0</v>
      </c>
      <c r="AW2758" s="49">
        <f t="shared" ref="AW2758" si="16033">(180/PI())*ATAN(-1*(AS2755/AR2755))</f>
        <v>-80.985653661993879</v>
      </c>
      <c r="AY2758" s="140">
        <f t="shared" ref="AY2758" si="16034">20*LOG(((1-(10^(AW2755/20)^2)*(1-((1-AY2755)/(1+AY2755))^2))^0.5))</f>
        <v>-1.8452358680442099E-4</v>
      </c>
      <c r="AZ2758" s="13"/>
      <c r="BA2758" s="36"/>
      <c r="BB2758" s="36"/>
      <c r="BC2758" s="36"/>
      <c r="BD2758" s="36"/>
    </row>
    <row r="2759" spans="2:56" ht="18.600000000000001" customHeight="1">
      <c r="AY2759" s="37"/>
    </row>
    <row r="2760" spans="2:56" ht="18.600000000000001" customHeight="1" thickBot="1">
      <c r="D2760" s="22" t="s">
        <v>60</v>
      </c>
      <c r="E2760" s="22"/>
      <c r="F2760" s="22"/>
      <c r="G2760" s="22"/>
      <c r="H2760" s="22"/>
      <c r="I2760" s="22" t="s">
        <v>61</v>
      </c>
      <c r="J2760" s="22"/>
      <c r="K2760" s="22"/>
      <c r="L2760" s="22"/>
      <c r="M2760" s="23"/>
      <c r="N2760" s="23"/>
      <c r="O2760" s="28" t="s">
        <v>62</v>
      </c>
      <c r="P2760" s="23"/>
      <c r="Q2760" s="23"/>
      <c r="R2760" s="23"/>
      <c r="S2760" s="22"/>
      <c r="T2760" s="22" t="s">
        <v>63</v>
      </c>
      <c r="U2760" s="23"/>
      <c r="V2760" s="23"/>
      <c r="W2760" s="23"/>
      <c r="X2760" s="23"/>
      <c r="Y2760" s="28" t="s">
        <v>64</v>
      </c>
      <c r="Z2760" s="23"/>
      <c r="AA2760" s="23"/>
      <c r="AB2760" s="23"/>
      <c r="AC2760" s="28" t="s">
        <v>65</v>
      </c>
      <c r="AD2760" s="22"/>
      <c r="AE2760" s="22"/>
      <c r="AF2760" s="22"/>
      <c r="AG2760" s="22"/>
      <c r="AH2760" s="23"/>
      <c r="AI2760" s="28" t="s">
        <v>66</v>
      </c>
      <c r="AJ2760" s="23"/>
      <c r="AK2760" s="23"/>
      <c r="AL2760" s="22"/>
      <c r="AM2760" s="28" t="s">
        <v>67</v>
      </c>
      <c r="AN2760" s="22"/>
      <c r="AO2760" s="23"/>
      <c r="AP2760" s="23"/>
      <c r="AQ2760" s="23"/>
      <c r="AR2760" s="23"/>
      <c r="AS2760" s="28" t="s">
        <v>68</v>
      </c>
      <c r="AT2760" s="23"/>
      <c r="AU2760" s="23"/>
    </row>
    <row r="2761" spans="2:56" ht="18.600000000000001" customHeight="1" thickBot="1">
      <c r="B2761" s="11"/>
      <c r="D2761" s="212" t="s">
        <v>69</v>
      </c>
      <c r="E2761" s="213"/>
      <c r="F2761" s="214" t="s">
        <v>70</v>
      </c>
      <c r="G2761" s="215"/>
      <c r="H2761" s="207"/>
      <c r="I2761" s="212" t="s">
        <v>71</v>
      </c>
      <c r="J2761" s="213"/>
      <c r="K2761" s="214" t="s">
        <v>72</v>
      </c>
      <c r="L2761" s="215"/>
      <c r="M2761" s="23"/>
      <c r="N2761" s="208" t="s">
        <v>73</v>
      </c>
      <c r="O2761" s="209"/>
      <c r="P2761" s="210" t="s">
        <v>74</v>
      </c>
      <c r="Q2761" s="211"/>
      <c r="R2761" s="23"/>
      <c r="S2761" s="212" t="s">
        <v>75</v>
      </c>
      <c r="T2761" s="213"/>
      <c r="U2761" s="214" t="s">
        <v>76</v>
      </c>
      <c r="V2761" s="215"/>
      <c r="W2761" s="22"/>
      <c r="X2761" s="208" t="s">
        <v>77</v>
      </c>
      <c r="Y2761" s="209"/>
      <c r="Z2761" s="210" t="s">
        <v>78</v>
      </c>
      <c r="AA2761" s="211"/>
      <c r="AB2761" s="22"/>
      <c r="AC2761" s="212" t="s">
        <v>79</v>
      </c>
      <c r="AD2761" s="213"/>
      <c r="AE2761" s="214" t="s">
        <v>80</v>
      </c>
      <c r="AF2761" s="215"/>
      <c r="AG2761" s="22"/>
      <c r="AH2761" s="208" t="s">
        <v>81</v>
      </c>
      <c r="AI2761" s="209"/>
      <c r="AJ2761" s="210" t="s">
        <v>82</v>
      </c>
      <c r="AK2761" s="211"/>
      <c r="AL2761" s="22"/>
      <c r="AM2761" s="212" t="s">
        <v>83</v>
      </c>
      <c r="AN2761" s="213"/>
      <c r="AO2761" s="214" t="s">
        <v>84</v>
      </c>
      <c r="AP2761" s="215"/>
      <c r="AQ2761" s="23"/>
      <c r="AR2761" s="208" t="s">
        <v>85</v>
      </c>
      <c r="AS2761" s="209"/>
      <c r="AT2761" s="210" t="s">
        <v>86</v>
      </c>
      <c r="AU2761" s="211"/>
      <c r="AW2761" s="29" t="s">
        <v>4</v>
      </c>
      <c r="AY2761" s="136" t="s">
        <v>46</v>
      </c>
      <c r="AZ2761" s="13"/>
      <c r="BA2761" s="36"/>
      <c r="BB2761" s="36"/>
      <c r="BC2761" s="36"/>
      <c r="BD2761" s="36"/>
    </row>
    <row r="2762" spans="2:56" ht="18.600000000000001" customHeight="1" thickTop="1" thickBot="1">
      <c r="B2762" s="40">
        <v>7.8999999999999799</v>
      </c>
      <c r="D2762" s="1">
        <v>1</v>
      </c>
      <c r="E2762" s="7">
        <v>0</v>
      </c>
      <c r="F2762" s="2">
        <v>0</v>
      </c>
      <c r="G2762" s="8">
        <v>0</v>
      </c>
      <c r="I2762" s="1">
        <v>1</v>
      </c>
      <c r="J2762" s="9">
        <v>0</v>
      </c>
      <c r="K2762" s="2">
        <v>0</v>
      </c>
      <c r="L2762" s="9">
        <f t="shared" ref="L2762" si="16035">IF(0=(1-$J$9*$K$9*$B2762^2),10^14,$B2762*$K$9/(1-$J$9*$K$9*$B2762^2))</f>
        <v>-0.43793866519575797</v>
      </c>
      <c r="N2762" s="1">
        <f t="shared" ref="N2762" si="16036">D2762*I2762+F2762*I2765-E2762*J2762-G2762*J2765</f>
        <v>1</v>
      </c>
      <c r="O2762" s="9">
        <f t="shared" ref="O2762" si="16037">(D2762*J2762+E2762*I2762+F2762*J2765+G2762*I2765)</f>
        <v>0</v>
      </c>
      <c r="P2762" s="2">
        <f t="shared" ref="P2762" si="16038">D2762*K2762+F2762*K2765-E2762*L2762-G2762*L2765</f>
        <v>0</v>
      </c>
      <c r="Q2762" s="8">
        <f t="shared" ref="Q2762" si="16039">(D2762*L2762+E2762*K2762+F2762*L2765+G2762*K2765)</f>
        <v>-0.43793866519575797</v>
      </c>
      <c r="S2762" s="1">
        <v>1</v>
      </c>
      <c r="T2762" s="7">
        <v>0</v>
      </c>
      <c r="U2762" s="2">
        <v>0</v>
      </c>
      <c r="V2762" s="8">
        <v>0</v>
      </c>
      <c r="X2762" s="1">
        <f t="shared" ref="X2762" si="16040">N2762*S2762+P2762*S2765-O2762*T2762-Q2762*T2765</f>
        <v>5.1837993026331564</v>
      </c>
      <c r="Y2762" s="9">
        <f t="shared" ref="Y2762" si="16041">(N2762*T2762+O2762*S2762+P2762*T2765+Q2762*S2765)</f>
        <v>0</v>
      </c>
      <c r="Z2762" s="2">
        <f t="shared" ref="Z2762" si="16042">N2762*U2762+P2762*U2765-O2762*V2762-Q2762*V2765</f>
        <v>0</v>
      </c>
      <c r="AA2762" s="8">
        <f t="shared" ref="AA2762" si="16043">(N2762*V2762+O2762*U2762+P2762*V2765+Q2762*U2765)</f>
        <v>-0.43793866519575797</v>
      </c>
      <c r="AB2762" s="22"/>
      <c r="AC2762" s="1">
        <v>1</v>
      </c>
      <c r="AD2762" s="9">
        <v>0</v>
      </c>
      <c r="AE2762" s="2">
        <v>0</v>
      </c>
      <c r="AF2762" s="9">
        <f t="shared" ref="AF2762" si="16044">$B2762*$AE$9</f>
        <v>6.4044509999999839</v>
      </c>
      <c r="AH2762" s="1">
        <f t="shared" ref="AH2762" si="16045">X2762*AC2762+Z2762*AC2765-Y2762*AD2762-AA2762*AD2765</f>
        <v>5.1837993026331564</v>
      </c>
      <c r="AI2762" s="9">
        <f t="shared" ref="AI2762" si="16046">(X2762*AD2762+Y2762*AC2762+Z2762*AD2765+AA2762*AC2765)</f>
        <v>0</v>
      </c>
      <c r="AJ2762" s="2">
        <f t="shared" ref="AJ2762" si="16047">X2762*AE2762+Z2762*AE2765-Y2762*AF2762-AA2762*AF2765</f>
        <v>0</v>
      </c>
      <c r="AK2762" s="8">
        <f t="shared" ref="AK2762" si="16048">(X2762*AF2762+Y2762*AE2762+Z2762*AF2765+AA2762*AE2765)</f>
        <v>32.76144996235238</v>
      </c>
      <c r="AM2762" s="18">
        <v>1</v>
      </c>
      <c r="AN2762" s="25">
        <v>0</v>
      </c>
      <c r="AO2762" s="14">
        <v>0</v>
      </c>
      <c r="AP2762" s="24">
        <v>0</v>
      </c>
      <c r="AR2762" s="1">
        <f t="shared" ref="AR2762" si="16049">AH2762*AM2762+AJ2762*AM2765-AI2762*AN2762-AK2762*AN2765</f>
        <v>5.1837993026331564</v>
      </c>
      <c r="AS2762" s="9">
        <f t="shared" ref="AS2762" si="16050">(AH2762*AN2762+AI2762*AM2762+AJ2762*AN2765+AK2762*AM2765)</f>
        <v>32.76144996235238</v>
      </c>
      <c r="AT2762" s="2">
        <f t="shared" ref="AT2762" si="16051">AH2762*AO2762+AJ2762*AO2765-AI2762*AP2762-AK2762*AP2765</f>
        <v>0</v>
      </c>
      <c r="AU2762" s="8">
        <f t="shared" ref="AU2762" si="16052">(AH2762*AP2762+AI2762*AO2762+AJ2762*AP2765+AK2762*AO2765)</f>
        <v>32.76144996235238</v>
      </c>
      <c r="AW2762" s="30">
        <f t="shared" ref="AW2762" si="16053">20*LOG(((1+$AN$9)/$AN$9)/((AR2762+AR2765)^2+(AS2762+AS2765)^2)^0.5)</f>
        <v>-40.508196839112699</v>
      </c>
      <c r="AY2762" s="137">
        <f t="shared" ref="AY2762" si="16054">((AR2762^2+AS2762^2)^0.5)/((AR2765^2+AS2765^2)^0.5)</f>
        <v>0.15837326911828128</v>
      </c>
      <c r="AZ2762" s="13"/>
      <c r="BA2762" s="36"/>
      <c r="BB2762" s="36"/>
      <c r="BC2762" s="36"/>
      <c r="BD2762" s="36"/>
    </row>
    <row r="2763" spans="2:56" ht="18.600000000000001" customHeight="1" thickBot="1">
      <c r="D2763" s="3"/>
      <c r="G2763" s="4"/>
      <c r="I2763" s="3"/>
      <c r="L2763" s="4"/>
      <c r="N2763" s="3"/>
      <c r="Q2763" s="4"/>
      <c r="S2763" s="3"/>
      <c r="V2763" s="4"/>
      <c r="X2763" s="3"/>
      <c r="AA2763" s="4"/>
      <c r="AC2763" s="3"/>
      <c r="AF2763" s="4"/>
      <c r="AH2763" s="3"/>
      <c r="AK2763" s="4"/>
      <c r="AM2763" s="18"/>
      <c r="AN2763" s="14"/>
      <c r="AO2763" s="14"/>
      <c r="AP2763" s="19"/>
      <c r="AR2763" s="3"/>
      <c r="AU2763" s="4"/>
      <c r="AY2763" s="138"/>
      <c r="AZ2763" s="13"/>
      <c r="BA2763" s="36"/>
      <c r="BB2763" s="36"/>
      <c r="BC2763" s="36"/>
      <c r="BD2763" s="36"/>
    </row>
    <row r="2764" spans="2:56" ht="18.600000000000001" customHeight="1" thickBot="1">
      <c r="D2764" s="216" t="s">
        <v>87</v>
      </c>
      <c r="E2764" s="217"/>
      <c r="F2764" s="218" t="s">
        <v>88</v>
      </c>
      <c r="G2764" s="219"/>
      <c r="H2764" s="207"/>
      <c r="I2764" s="216" t="s">
        <v>89</v>
      </c>
      <c r="J2764" s="217"/>
      <c r="K2764" s="218" t="s">
        <v>90</v>
      </c>
      <c r="L2764" s="219"/>
      <c r="N2764" s="208" t="s">
        <v>7</v>
      </c>
      <c r="O2764" s="209"/>
      <c r="P2764" s="210" t="s">
        <v>8</v>
      </c>
      <c r="Q2764" s="211"/>
      <c r="S2764" s="216" t="s">
        <v>91</v>
      </c>
      <c r="T2764" s="217"/>
      <c r="U2764" s="218" t="s">
        <v>92</v>
      </c>
      <c r="V2764" s="219"/>
      <c r="W2764" s="22"/>
      <c r="X2764" s="208" t="s">
        <v>93</v>
      </c>
      <c r="Y2764" s="209"/>
      <c r="Z2764" s="210" t="s">
        <v>94</v>
      </c>
      <c r="AA2764" s="211"/>
      <c r="AB2764" s="22"/>
      <c r="AC2764" s="216" t="s">
        <v>3</v>
      </c>
      <c r="AD2764" s="217"/>
      <c r="AE2764" s="218" t="s">
        <v>2</v>
      </c>
      <c r="AF2764" s="219"/>
      <c r="AG2764" s="22"/>
      <c r="AH2764" s="208" t="s">
        <v>95</v>
      </c>
      <c r="AI2764" s="209"/>
      <c r="AJ2764" s="210" t="s">
        <v>96</v>
      </c>
      <c r="AK2764" s="211"/>
      <c r="AL2764" s="22"/>
      <c r="AM2764" s="216" t="s">
        <v>97</v>
      </c>
      <c r="AN2764" s="217"/>
      <c r="AO2764" s="218" t="s">
        <v>98</v>
      </c>
      <c r="AP2764" s="219"/>
      <c r="AR2764" s="208" t="s">
        <v>99</v>
      </c>
      <c r="AS2764" s="209"/>
      <c r="AT2764" s="210" t="s">
        <v>100</v>
      </c>
      <c r="AU2764" s="211"/>
      <c r="AW2764" s="48" t="s">
        <v>10</v>
      </c>
      <c r="AY2764" s="139" t="s">
        <v>47</v>
      </c>
      <c r="AZ2764" s="13"/>
      <c r="BA2764" s="36"/>
      <c r="BB2764" s="36"/>
      <c r="BC2764" s="36"/>
      <c r="BD2764" s="36"/>
    </row>
    <row r="2765" spans="2:56" ht="18.600000000000001" customHeight="1" thickTop="1" thickBot="1">
      <c r="D2765" s="1">
        <v>0</v>
      </c>
      <c r="E2765" s="8">
        <f t="shared" ref="E2765" si="16055">$E$9*$B2762</f>
        <v>4.4770089999999891</v>
      </c>
      <c r="F2765" s="2">
        <v>1</v>
      </c>
      <c r="G2765" s="8">
        <v>0</v>
      </c>
      <c r="I2765" s="1">
        <v>0</v>
      </c>
      <c r="J2765" s="9">
        <v>0</v>
      </c>
      <c r="K2765" s="2">
        <v>1</v>
      </c>
      <c r="L2765" s="8">
        <v>0</v>
      </c>
      <c r="N2765" s="1">
        <f t="shared" ref="N2765" si="16056">D2765*I2762+F2765*I2765-E2765*J2762-G2765*J2765</f>
        <v>0</v>
      </c>
      <c r="O2765" s="9">
        <f t="shared" ref="O2765" si="16057">(D2765*J2762+E2765*I2762+F2765*J2765+G2765*I2765)</f>
        <v>4.4770089999999891</v>
      </c>
      <c r="P2765" s="2">
        <f t="shared" ref="P2765" si="16058">D2765*K2762+F2765*K2765-E2765*L2762-G2765*L2765</f>
        <v>2.9606553455293905</v>
      </c>
      <c r="Q2765" s="8">
        <f t="shared" ref="Q2765" si="16059">(D2765*L2762+E2765*K2762+F2765*L2765+G2765*K2765)</f>
        <v>0</v>
      </c>
      <c r="S2765" s="1">
        <v>0</v>
      </c>
      <c r="T2765" s="8">
        <f t="shared" ref="T2765" si="16060">$T$9*$B2762</f>
        <v>9.5533909999999747</v>
      </c>
      <c r="U2765" s="2">
        <v>1</v>
      </c>
      <c r="V2765" s="8">
        <v>0</v>
      </c>
      <c r="X2765" s="1">
        <f t="shared" ref="X2765" si="16061">N2765*S2762+P2765*S2765-O2765*T2762-Q2765*T2765</f>
        <v>0</v>
      </c>
      <c r="Y2765" s="9">
        <f t="shared" ref="Y2765" si="16062">(N2765*T2762+O2765*S2762+P2765*T2765+Q2765*S2765)</f>
        <v>32.761307132082287</v>
      </c>
      <c r="Z2765" s="2">
        <f t="shared" ref="Z2765" si="16063">N2765*U2762+P2765*U2765-O2765*V2762-Q2765*V2765</f>
        <v>2.9606553455293905</v>
      </c>
      <c r="AA2765" s="8">
        <f t="shared" ref="AA2765" si="16064">(N2765*V2762+O2765*U2762+P2765*V2765+Q2765*U2765)</f>
        <v>0</v>
      </c>
      <c r="AB2765" s="22"/>
      <c r="AC2765" s="1">
        <v>0</v>
      </c>
      <c r="AD2765" s="9">
        <v>0</v>
      </c>
      <c r="AE2765" s="2">
        <v>1</v>
      </c>
      <c r="AF2765" s="8">
        <v>0</v>
      </c>
      <c r="AH2765" s="1">
        <f t="shared" ref="AH2765" si="16065">X2765*AC2762+Z2765*AC2765-Y2765*AD2762-AA2765*AD2765</f>
        <v>0</v>
      </c>
      <c r="AI2765" s="9">
        <f t="shared" ref="AI2765" si="16066">(X2765*AD2762+Y2765*AC2762+Z2765*AD2765+AA2765*AC2765)</f>
        <v>32.761307132082287</v>
      </c>
      <c r="AJ2765" s="2">
        <f t="shared" ref="AJ2765" si="16067">X2765*AE2762+Z2765*AE2765-Y2765*AF2762-AA2765*AF2765</f>
        <v>-206.85753087784161</v>
      </c>
      <c r="AK2765" s="8">
        <f t="shared" ref="AK2765" si="16068">(X2765*AF2762+Y2765*AE2762+Z2765*AF2765+AA2765*AE2765)</f>
        <v>0</v>
      </c>
      <c r="AM2765" s="20">
        <f t="shared" ref="AM2765" si="16069">1/$AN$9</f>
        <v>1</v>
      </c>
      <c r="AN2765" s="27">
        <v>0</v>
      </c>
      <c r="AO2765" s="21">
        <v>1</v>
      </c>
      <c r="AP2765" s="26">
        <v>0</v>
      </c>
      <c r="AR2765" s="1">
        <f t="shared" ref="AR2765" si="16070">AH2765*AM2762+AJ2765*AM2765-AI2765*AN2762-AK2765*AN2765</f>
        <v>-206.85753087784161</v>
      </c>
      <c r="AS2765" s="9">
        <f t="shared" ref="AS2765" si="16071">(AH2765*AN2762+AI2765*AM2762+AJ2765*AN2765+AK2765*AM2765)</f>
        <v>32.761307132082287</v>
      </c>
      <c r="AT2765" s="2">
        <f t="shared" ref="AT2765" si="16072">AH2765*AO2762+AJ2765*AO2765-AI2765*AP2762-AK2765*AP2765</f>
        <v>-206.85753087784161</v>
      </c>
      <c r="AU2765" s="8">
        <f t="shared" ref="AU2765" si="16073">(AH2765*AP2762+AI2765*AO2762+AJ2765*AP2765+AK2765*AO2765)</f>
        <v>0</v>
      </c>
      <c r="AW2765" s="49">
        <f t="shared" ref="AW2765" si="16074">(180/PI())*ATAN(-1*(AS2762/AR2762))</f>
        <v>-81.008709088836596</v>
      </c>
      <c r="AY2765" s="140">
        <f t="shared" ref="AY2765" si="16075">20*LOG(((1-(10^(AW2762/20)^2)*(1-((1-AY2762)/(1+AY2762))^2))^0.5))</f>
        <v>-1.8239736744256715E-4</v>
      </c>
      <c r="AZ2765" s="13"/>
      <c r="BA2765" s="36"/>
      <c r="BB2765" s="36"/>
      <c r="BC2765" s="36"/>
      <c r="BD2765" s="36"/>
    </row>
    <row r="2766" spans="2:56" ht="18.600000000000001" customHeight="1">
      <c r="AY2766" s="37"/>
    </row>
    <row r="2767" spans="2:56" ht="18.600000000000001" customHeight="1" thickBot="1">
      <c r="D2767" s="22" t="s">
        <v>60</v>
      </c>
      <c r="E2767" s="22"/>
      <c r="F2767" s="22"/>
      <c r="G2767" s="22"/>
      <c r="H2767" s="22"/>
      <c r="I2767" s="22" t="s">
        <v>61</v>
      </c>
      <c r="J2767" s="22"/>
      <c r="K2767" s="22"/>
      <c r="L2767" s="22"/>
      <c r="M2767" s="23"/>
      <c r="N2767" s="23"/>
      <c r="O2767" s="28" t="s">
        <v>62</v>
      </c>
      <c r="P2767" s="23"/>
      <c r="Q2767" s="23"/>
      <c r="R2767" s="23"/>
      <c r="S2767" s="22"/>
      <c r="T2767" s="22" t="s">
        <v>63</v>
      </c>
      <c r="U2767" s="23"/>
      <c r="V2767" s="23"/>
      <c r="W2767" s="23"/>
      <c r="X2767" s="23"/>
      <c r="Y2767" s="28" t="s">
        <v>64</v>
      </c>
      <c r="Z2767" s="23"/>
      <c r="AA2767" s="23"/>
      <c r="AB2767" s="23"/>
      <c r="AC2767" s="28" t="s">
        <v>65</v>
      </c>
      <c r="AD2767" s="22"/>
      <c r="AE2767" s="22"/>
      <c r="AF2767" s="22"/>
      <c r="AG2767" s="22"/>
      <c r="AH2767" s="23"/>
      <c r="AI2767" s="28" t="s">
        <v>66</v>
      </c>
      <c r="AJ2767" s="23"/>
      <c r="AK2767" s="23"/>
      <c r="AL2767" s="22"/>
      <c r="AM2767" s="28" t="s">
        <v>67</v>
      </c>
      <c r="AN2767" s="22"/>
      <c r="AO2767" s="23"/>
      <c r="AP2767" s="23"/>
      <c r="AQ2767" s="23"/>
      <c r="AR2767" s="23"/>
      <c r="AS2767" s="28" t="s">
        <v>68</v>
      </c>
      <c r="AT2767" s="23"/>
      <c r="AU2767" s="23"/>
    </row>
    <row r="2768" spans="2:56" ht="18.600000000000001" customHeight="1" thickBot="1">
      <c r="B2768" s="11"/>
      <c r="D2768" s="212" t="s">
        <v>69</v>
      </c>
      <c r="E2768" s="213"/>
      <c r="F2768" s="214" t="s">
        <v>70</v>
      </c>
      <c r="G2768" s="215"/>
      <c r="H2768" s="207"/>
      <c r="I2768" s="212" t="s">
        <v>71</v>
      </c>
      <c r="J2768" s="213"/>
      <c r="K2768" s="214" t="s">
        <v>72</v>
      </c>
      <c r="L2768" s="215"/>
      <c r="M2768" s="23"/>
      <c r="N2768" s="208" t="s">
        <v>73</v>
      </c>
      <c r="O2768" s="209"/>
      <c r="P2768" s="210" t="s">
        <v>74</v>
      </c>
      <c r="Q2768" s="211"/>
      <c r="R2768" s="23"/>
      <c r="S2768" s="212" t="s">
        <v>75</v>
      </c>
      <c r="T2768" s="213"/>
      <c r="U2768" s="214" t="s">
        <v>76</v>
      </c>
      <c r="V2768" s="215"/>
      <c r="W2768" s="22"/>
      <c r="X2768" s="208" t="s">
        <v>77</v>
      </c>
      <c r="Y2768" s="209"/>
      <c r="Z2768" s="210" t="s">
        <v>78</v>
      </c>
      <c r="AA2768" s="211"/>
      <c r="AB2768" s="22"/>
      <c r="AC2768" s="212" t="s">
        <v>79</v>
      </c>
      <c r="AD2768" s="213"/>
      <c r="AE2768" s="214" t="s">
        <v>80</v>
      </c>
      <c r="AF2768" s="215"/>
      <c r="AG2768" s="22"/>
      <c r="AH2768" s="208" t="s">
        <v>81</v>
      </c>
      <c r="AI2768" s="209"/>
      <c r="AJ2768" s="210" t="s">
        <v>82</v>
      </c>
      <c r="AK2768" s="211"/>
      <c r="AL2768" s="22"/>
      <c r="AM2768" s="212" t="s">
        <v>83</v>
      </c>
      <c r="AN2768" s="213"/>
      <c r="AO2768" s="214" t="s">
        <v>84</v>
      </c>
      <c r="AP2768" s="215"/>
      <c r="AQ2768" s="23"/>
      <c r="AR2768" s="208" t="s">
        <v>85</v>
      </c>
      <c r="AS2768" s="209"/>
      <c r="AT2768" s="210" t="s">
        <v>86</v>
      </c>
      <c r="AU2768" s="211"/>
      <c r="AW2768" s="29" t="s">
        <v>4</v>
      </c>
      <c r="AY2768" s="136" t="s">
        <v>46</v>
      </c>
      <c r="AZ2768" s="13"/>
      <c r="BA2768" s="36"/>
      <c r="BB2768" s="36"/>
      <c r="BC2768" s="36"/>
      <c r="BD2768" s="36"/>
    </row>
    <row r="2769" spans="2:56" ht="18.600000000000001" customHeight="1" thickTop="1" thickBot="1">
      <c r="B2769" s="40">
        <v>7.9199999999999697</v>
      </c>
      <c r="D2769" s="1">
        <v>1</v>
      </c>
      <c r="E2769" s="7">
        <v>0</v>
      </c>
      <c r="F2769" s="2">
        <v>0</v>
      </c>
      <c r="G2769" s="8">
        <v>0</v>
      </c>
      <c r="I2769" s="1">
        <v>1</v>
      </c>
      <c r="J2769" s="9">
        <v>0</v>
      </c>
      <c r="K2769" s="2">
        <v>0</v>
      </c>
      <c r="L2769" s="9">
        <f t="shared" ref="L2769" si="16076">IF(0=(1-$J$9*$K$9*$B2769^2),10^14,$B2769*$K$9/(1-$J$9*$K$9*$B2769^2))</f>
        <v>-0.43670625819523695</v>
      </c>
      <c r="N2769" s="1">
        <f t="shared" ref="N2769" si="16077">D2769*I2769+F2769*I2772-E2769*J2769-G2769*J2772</f>
        <v>1</v>
      </c>
      <c r="O2769" s="9">
        <f t="shared" ref="O2769" si="16078">(D2769*J2769+E2769*I2769+F2769*J2772+G2769*I2772)</f>
        <v>0</v>
      </c>
      <c r="P2769" s="2">
        <f t="shared" ref="P2769" si="16079">D2769*K2769+F2769*K2772-E2769*L2769-G2769*L2772</f>
        <v>0</v>
      </c>
      <c r="Q2769" s="8">
        <f t="shared" ref="Q2769" si="16080">(D2769*L2769+E2769*K2769+F2769*L2772+G2769*K2772)</f>
        <v>-0.43670625819523695</v>
      </c>
      <c r="S2769" s="1">
        <v>1</v>
      </c>
      <c r="T2769" s="7">
        <v>0</v>
      </c>
      <c r="U2769" s="2">
        <v>0</v>
      </c>
      <c r="V2769" s="8">
        <v>0</v>
      </c>
      <c r="X2769" s="1">
        <f t="shared" ref="X2769" si="16081">N2769*S2769+P2769*S2772-O2769*T2769-Q2769*T2772</f>
        <v>5.1825877269054956</v>
      </c>
      <c r="Y2769" s="9">
        <f t="shared" ref="Y2769" si="16082">(N2769*T2769+O2769*S2769+P2769*T2772+Q2769*S2772)</f>
        <v>0</v>
      </c>
      <c r="Z2769" s="2">
        <f t="shared" ref="Z2769" si="16083">N2769*U2769+P2769*U2772-O2769*V2769-Q2769*V2772</f>
        <v>0</v>
      </c>
      <c r="AA2769" s="8">
        <f t="shared" ref="AA2769" si="16084">(N2769*V2769+O2769*U2769+P2769*V2772+Q2769*U2772)</f>
        <v>-0.43670625819523695</v>
      </c>
      <c r="AB2769" s="22"/>
      <c r="AC2769" s="1">
        <v>1</v>
      </c>
      <c r="AD2769" s="9">
        <v>0</v>
      </c>
      <c r="AE2769" s="2">
        <v>0</v>
      </c>
      <c r="AF2769" s="9">
        <f t="shared" ref="AF2769" si="16085">$B2769*$AE$9</f>
        <v>6.420664799999976</v>
      </c>
      <c r="AH2769" s="1">
        <f t="shared" ref="AH2769" si="16086">X2769*AC2769+Z2769*AC2772-Y2769*AD2769-AA2769*AD2772</f>
        <v>5.1825877269054956</v>
      </c>
      <c r="AI2769" s="9">
        <f t="shared" ref="AI2769" si="16087">(X2769*AD2769+Y2769*AC2769+Z2769*AD2772+AA2769*AC2772)</f>
        <v>0</v>
      </c>
      <c r="AJ2769" s="2">
        <f t="shared" ref="AJ2769" si="16088">X2769*AE2769+Z2769*AE2772-Y2769*AF2769-AA2769*AF2772</f>
        <v>0</v>
      </c>
      <c r="AK2769" s="8">
        <f t="shared" ref="AK2769" si="16089">(X2769*AF2769+Y2769*AE2769+Z2769*AF2772+AA2769*AE2772)</f>
        <v>32.838952332858767</v>
      </c>
      <c r="AM2769" s="18">
        <v>1</v>
      </c>
      <c r="AN2769" s="25">
        <v>0</v>
      </c>
      <c r="AO2769" s="14">
        <v>0</v>
      </c>
      <c r="AP2769" s="24">
        <v>0</v>
      </c>
      <c r="AR2769" s="1">
        <f t="shared" ref="AR2769" si="16090">AH2769*AM2769+AJ2769*AM2772-AI2769*AN2769-AK2769*AN2772</f>
        <v>5.1825877269054956</v>
      </c>
      <c r="AS2769" s="9">
        <f t="shared" ref="AS2769" si="16091">(AH2769*AN2769+AI2769*AM2769+AJ2769*AN2772+AK2769*AM2772)</f>
        <v>32.838952332858767</v>
      </c>
      <c r="AT2769" s="2">
        <f t="shared" ref="AT2769" si="16092">AH2769*AO2769+AJ2769*AO2772-AI2769*AP2769-AK2769*AP2772</f>
        <v>0</v>
      </c>
      <c r="AU2769" s="8">
        <f t="shared" ref="AU2769" si="16093">(AH2769*AP2769+AI2769*AO2769+AJ2769*AP2772+AK2769*AO2772)</f>
        <v>32.838952332858767</v>
      </c>
      <c r="AW2769" s="30">
        <f t="shared" ref="AW2769" si="16094">20*LOG(((1+$AN$9)/$AN$9)/((AR2769+AR2772)^2+(AS2769+AS2772)^2)^0.5)</f>
        <v>-40.550207898458901</v>
      </c>
      <c r="AY2769" s="137">
        <f t="shared" ref="AY2769" si="16095">((AR2769^2+AS2769^2)^0.5)/((AR2772^2+AS2772^2)^0.5)</f>
        <v>0.15796190873433585</v>
      </c>
      <c r="AZ2769" s="13"/>
      <c r="BA2769" s="36"/>
      <c r="BB2769" s="36"/>
      <c r="BC2769" s="36"/>
      <c r="BD2769" s="36"/>
    </row>
    <row r="2770" spans="2:56" ht="18.600000000000001" customHeight="1" thickBot="1">
      <c r="D2770" s="3"/>
      <c r="G2770" s="4"/>
      <c r="I2770" s="3"/>
      <c r="L2770" s="4"/>
      <c r="N2770" s="3"/>
      <c r="Q2770" s="4"/>
      <c r="S2770" s="3"/>
      <c r="V2770" s="4"/>
      <c r="X2770" s="3"/>
      <c r="AA2770" s="4"/>
      <c r="AC2770" s="3"/>
      <c r="AF2770" s="4"/>
      <c r="AH2770" s="3"/>
      <c r="AK2770" s="4"/>
      <c r="AM2770" s="18"/>
      <c r="AN2770" s="14"/>
      <c r="AO2770" s="14"/>
      <c r="AP2770" s="19"/>
      <c r="AR2770" s="3"/>
      <c r="AU2770" s="4"/>
      <c r="AY2770" s="138"/>
      <c r="AZ2770" s="13"/>
      <c r="BA2770" s="36"/>
      <c r="BB2770" s="36"/>
      <c r="BC2770" s="36"/>
      <c r="BD2770" s="36"/>
    </row>
    <row r="2771" spans="2:56" ht="18.600000000000001" customHeight="1" thickBot="1">
      <c r="D2771" s="216" t="s">
        <v>87</v>
      </c>
      <c r="E2771" s="217"/>
      <c r="F2771" s="218" t="s">
        <v>88</v>
      </c>
      <c r="G2771" s="219"/>
      <c r="H2771" s="207"/>
      <c r="I2771" s="216" t="s">
        <v>89</v>
      </c>
      <c r="J2771" s="217"/>
      <c r="K2771" s="218" t="s">
        <v>90</v>
      </c>
      <c r="L2771" s="219"/>
      <c r="N2771" s="208" t="s">
        <v>7</v>
      </c>
      <c r="O2771" s="209"/>
      <c r="P2771" s="210" t="s">
        <v>8</v>
      </c>
      <c r="Q2771" s="211"/>
      <c r="S2771" s="216" t="s">
        <v>91</v>
      </c>
      <c r="T2771" s="217"/>
      <c r="U2771" s="218" t="s">
        <v>92</v>
      </c>
      <c r="V2771" s="219"/>
      <c r="W2771" s="22"/>
      <c r="X2771" s="208" t="s">
        <v>93</v>
      </c>
      <c r="Y2771" s="209"/>
      <c r="Z2771" s="210" t="s">
        <v>94</v>
      </c>
      <c r="AA2771" s="211"/>
      <c r="AB2771" s="22"/>
      <c r="AC2771" s="216" t="s">
        <v>3</v>
      </c>
      <c r="AD2771" s="217"/>
      <c r="AE2771" s="218" t="s">
        <v>2</v>
      </c>
      <c r="AF2771" s="219"/>
      <c r="AG2771" s="22"/>
      <c r="AH2771" s="208" t="s">
        <v>95</v>
      </c>
      <c r="AI2771" s="209"/>
      <c r="AJ2771" s="210" t="s">
        <v>96</v>
      </c>
      <c r="AK2771" s="211"/>
      <c r="AL2771" s="22"/>
      <c r="AM2771" s="216" t="s">
        <v>97</v>
      </c>
      <c r="AN2771" s="217"/>
      <c r="AO2771" s="218" t="s">
        <v>98</v>
      </c>
      <c r="AP2771" s="219"/>
      <c r="AR2771" s="208" t="s">
        <v>99</v>
      </c>
      <c r="AS2771" s="209"/>
      <c r="AT2771" s="210" t="s">
        <v>100</v>
      </c>
      <c r="AU2771" s="211"/>
      <c r="AW2771" s="48" t="s">
        <v>10</v>
      </c>
      <c r="AY2771" s="139" t="s">
        <v>47</v>
      </c>
      <c r="AZ2771" s="13"/>
      <c r="BA2771" s="36"/>
      <c r="BB2771" s="36"/>
      <c r="BC2771" s="36"/>
      <c r="BD2771" s="36"/>
    </row>
    <row r="2772" spans="2:56" ht="18.600000000000001" customHeight="1" thickTop="1" thickBot="1">
      <c r="D2772" s="1">
        <v>0</v>
      </c>
      <c r="E2772" s="8">
        <f t="shared" ref="E2772" si="16096">$E$9*$B2769</f>
        <v>4.4883431999999832</v>
      </c>
      <c r="F2772" s="2">
        <v>1</v>
      </c>
      <c r="G2772" s="8">
        <v>0</v>
      </c>
      <c r="I2772" s="1">
        <v>0</v>
      </c>
      <c r="J2772" s="9">
        <v>0</v>
      </c>
      <c r="K2772" s="2">
        <v>1</v>
      </c>
      <c r="L2772" s="8">
        <v>0</v>
      </c>
      <c r="N2772" s="1">
        <f t="shared" ref="N2772" si="16097">D2772*I2769+F2772*I2772-E2772*J2769-G2772*J2772</f>
        <v>0</v>
      </c>
      <c r="O2772" s="9">
        <f t="shared" ref="O2772" si="16098">(D2772*J2769+E2772*I2769+F2772*J2772+G2772*I2772)</f>
        <v>4.4883431999999832</v>
      </c>
      <c r="P2772" s="2">
        <f t="shared" ref="P2772" si="16099">D2772*K2769+F2772*K2772-E2772*L2769-G2772*L2772</f>
        <v>2.9600875643680284</v>
      </c>
      <c r="Q2772" s="8">
        <f t="shared" ref="Q2772" si="16100">(D2772*L2769+E2772*K2769+F2772*L2772+G2772*K2772)</f>
        <v>0</v>
      </c>
      <c r="S2772" s="1">
        <v>0</v>
      </c>
      <c r="T2772" s="8">
        <f t="shared" ref="T2772" si="16101">$T$9*$B2769</f>
        <v>9.5775767999999637</v>
      </c>
      <c r="U2772" s="2">
        <v>1</v>
      </c>
      <c r="V2772" s="8">
        <v>0</v>
      </c>
      <c r="X2772" s="1">
        <f t="shared" ref="X2772" si="16102">N2772*S2769+P2772*S2772-O2772*T2769-Q2772*T2772</f>
        <v>0</v>
      </c>
      <c r="Y2772" s="9">
        <f t="shared" ref="Y2772" si="16103">(N2772*T2769+O2772*S2769+P2772*T2772+Q2772*S2772)</f>
        <v>32.838809182459613</v>
      </c>
      <c r="Z2772" s="2">
        <f t="shared" ref="Z2772" si="16104">N2772*U2769+P2772*U2772-O2772*V2769-Q2772*V2772</f>
        <v>2.9600875643680284</v>
      </c>
      <c r="AA2772" s="8">
        <f t="shared" ref="AA2772" si="16105">(N2772*V2769+O2772*U2769+P2772*V2772+Q2772*U2772)</f>
        <v>0</v>
      </c>
      <c r="AB2772" s="22"/>
      <c r="AC2772" s="1">
        <v>0</v>
      </c>
      <c r="AD2772" s="9">
        <v>0</v>
      </c>
      <c r="AE2772" s="2">
        <v>1</v>
      </c>
      <c r="AF2772" s="8">
        <v>0</v>
      </c>
      <c r="AH2772" s="1">
        <f t="shared" ref="AH2772" si="16106">X2772*AC2769+Z2772*AC2772-Y2772*AD2769-AA2772*AD2772</f>
        <v>0</v>
      </c>
      <c r="AI2772" s="9">
        <f t="shared" ref="AI2772" si="16107">(X2772*AD2769+Y2772*AC2769+Z2772*AD2772+AA2772*AC2772)</f>
        <v>32.838809182459613</v>
      </c>
      <c r="AJ2772" s="2">
        <f t="shared" ref="AJ2772" si="16108">X2772*AE2769+Z2772*AE2772-Y2772*AF2769-AA2772*AF2772</f>
        <v>-207.88689862736641</v>
      </c>
      <c r="AK2772" s="8">
        <f t="shared" ref="AK2772" si="16109">(X2772*AF2769+Y2772*AE2769+Z2772*AF2772+AA2772*AE2772)</f>
        <v>0</v>
      </c>
      <c r="AM2772" s="20">
        <f t="shared" ref="AM2772" si="16110">1/$AN$9</f>
        <v>1</v>
      </c>
      <c r="AN2772" s="27">
        <v>0</v>
      </c>
      <c r="AO2772" s="21">
        <v>1</v>
      </c>
      <c r="AP2772" s="26">
        <v>0</v>
      </c>
      <c r="AR2772" s="1">
        <f t="shared" ref="AR2772" si="16111">AH2772*AM2769+AJ2772*AM2772-AI2772*AN2769-AK2772*AN2772</f>
        <v>-207.88689862736641</v>
      </c>
      <c r="AS2772" s="9">
        <f t="shared" ref="AS2772" si="16112">(AH2772*AN2769+AI2772*AM2769+AJ2772*AN2772+AK2772*AM2772)</f>
        <v>32.838809182459613</v>
      </c>
      <c r="AT2772" s="2">
        <f t="shared" ref="AT2772" si="16113">AH2772*AO2769+AJ2772*AO2772-AI2772*AP2769-AK2772*AP2772</f>
        <v>-207.88689862736641</v>
      </c>
      <c r="AU2772" s="8">
        <f t="shared" ref="AU2772" si="16114">(AH2772*AP2769+AI2772*AO2769+AJ2772*AP2772+AK2772*AO2772)</f>
        <v>0</v>
      </c>
      <c r="AW2772" s="49">
        <f t="shared" ref="AW2772" si="16115">(180/PI())*ATAN(-1*(AS2769/AR2769))</f>
        <v>-81.031646251935186</v>
      </c>
      <c r="AY2772" s="140">
        <f t="shared" ref="AY2772" si="16116">20*LOG(((1-(10^(AW2769/20)^2)*(1-((1-AY2769)/(1+AY2769))^2))^0.5))</f>
        <v>-1.8030026030370512E-4</v>
      </c>
      <c r="AZ2772" s="13"/>
      <c r="BA2772" s="36"/>
      <c r="BB2772" s="36"/>
      <c r="BC2772" s="36"/>
      <c r="BD2772" s="36"/>
    </row>
    <row r="2773" spans="2:56" ht="18.600000000000001" customHeight="1">
      <c r="AY2773" s="37"/>
    </row>
    <row r="2774" spans="2:56" ht="18.600000000000001" customHeight="1" thickBot="1">
      <c r="D2774" s="22" t="s">
        <v>60</v>
      </c>
      <c r="E2774" s="22"/>
      <c r="F2774" s="22"/>
      <c r="G2774" s="22"/>
      <c r="H2774" s="22"/>
      <c r="I2774" s="22" t="s">
        <v>61</v>
      </c>
      <c r="J2774" s="22"/>
      <c r="K2774" s="22"/>
      <c r="L2774" s="22"/>
      <c r="M2774" s="23"/>
      <c r="N2774" s="23"/>
      <c r="O2774" s="28" t="s">
        <v>62</v>
      </c>
      <c r="P2774" s="23"/>
      <c r="Q2774" s="23"/>
      <c r="R2774" s="23"/>
      <c r="S2774" s="22"/>
      <c r="T2774" s="22" t="s">
        <v>63</v>
      </c>
      <c r="U2774" s="23"/>
      <c r="V2774" s="23"/>
      <c r="W2774" s="23"/>
      <c r="X2774" s="23"/>
      <c r="Y2774" s="28" t="s">
        <v>64</v>
      </c>
      <c r="Z2774" s="23"/>
      <c r="AA2774" s="23"/>
      <c r="AB2774" s="23"/>
      <c r="AC2774" s="28" t="s">
        <v>65</v>
      </c>
      <c r="AD2774" s="22"/>
      <c r="AE2774" s="22"/>
      <c r="AF2774" s="22"/>
      <c r="AG2774" s="22"/>
      <c r="AH2774" s="23"/>
      <c r="AI2774" s="28" t="s">
        <v>66</v>
      </c>
      <c r="AJ2774" s="23"/>
      <c r="AK2774" s="23"/>
      <c r="AL2774" s="22"/>
      <c r="AM2774" s="28" t="s">
        <v>67</v>
      </c>
      <c r="AN2774" s="22"/>
      <c r="AO2774" s="23"/>
      <c r="AP2774" s="23"/>
      <c r="AQ2774" s="23"/>
      <c r="AR2774" s="23"/>
      <c r="AS2774" s="28" t="s">
        <v>68</v>
      </c>
      <c r="AT2774" s="23"/>
      <c r="AU2774" s="23"/>
    </row>
    <row r="2775" spans="2:56" ht="18.600000000000001" customHeight="1" thickBot="1">
      <c r="B2775" s="11"/>
      <c r="D2775" s="212" t="s">
        <v>69</v>
      </c>
      <c r="E2775" s="213"/>
      <c r="F2775" s="214" t="s">
        <v>70</v>
      </c>
      <c r="G2775" s="215"/>
      <c r="H2775" s="207"/>
      <c r="I2775" s="212" t="s">
        <v>71</v>
      </c>
      <c r="J2775" s="213"/>
      <c r="K2775" s="214" t="s">
        <v>72</v>
      </c>
      <c r="L2775" s="215"/>
      <c r="M2775" s="23"/>
      <c r="N2775" s="208" t="s">
        <v>73</v>
      </c>
      <c r="O2775" s="209"/>
      <c r="P2775" s="210" t="s">
        <v>74</v>
      </c>
      <c r="Q2775" s="211"/>
      <c r="R2775" s="23"/>
      <c r="S2775" s="212" t="s">
        <v>75</v>
      </c>
      <c r="T2775" s="213"/>
      <c r="U2775" s="214" t="s">
        <v>76</v>
      </c>
      <c r="V2775" s="215"/>
      <c r="W2775" s="22"/>
      <c r="X2775" s="208" t="s">
        <v>77</v>
      </c>
      <c r="Y2775" s="209"/>
      <c r="Z2775" s="210" t="s">
        <v>78</v>
      </c>
      <c r="AA2775" s="211"/>
      <c r="AB2775" s="22"/>
      <c r="AC2775" s="212" t="s">
        <v>79</v>
      </c>
      <c r="AD2775" s="213"/>
      <c r="AE2775" s="214" t="s">
        <v>80</v>
      </c>
      <c r="AF2775" s="215"/>
      <c r="AG2775" s="22"/>
      <c r="AH2775" s="208" t="s">
        <v>81</v>
      </c>
      <c r="AI2775" s="209"/>
      <c r="AJ2775" s="210" t="s">
        <v>82</v>
      </c>
      <c r="AK2775" s="211"/>
      <c r="AL2775" s="22"/>
      <c r="AM2775" s="212" t="s">
        <v>83</v>
      </c>
      <c r="AN2775" s="213"/>
      <c r="AO2775" s="214" t="s">
        <v>84</v>
      </c>
      <c r="AP2775" s="215"/>
      <c r="AQ2775" s="23"/>
      <c r="AR2775" s="208" t="s">
        <v>85</v>
      </c>
      <c r="AS2775" s="209"/>
      <c r="AT2775" s="210" t="s">
        <v>86</v>
      </c>
      <c r="AU2775" s="211"/>
      <c r="AW2775" s="29" t="s">
        <v>4</v>
      </c>
      <c r="AY2775" s="136" t="s">
        <v>46</v>
      </c>
      <c r="AZ2775" s="13"/>
      <c r="BA2775" s="36"/>
      <c r="BB2775" s="36"/>
      <c r="BC2775" s="36"/>
      <c r="BD2775" s="36"/>
    </row>
    <row r="2776" spans="2:56" ht="18.600000000000001" customHeight="1" thickTop="1" thickBot="1">
      <c r="B2776" s="40">
        <v>7.9399999999999702</v>
      </c>
      <c r="D2776" s="1">
        <v>1</v>
      </c>
      <c r="E2776" s="7">
        <v>0</v>
      </c>
      <c r="F2776" s="2">
        <v>0</v>
      </c>
      <c r="G2776" s="8">
        <v>0</v>
      </c>
      <c r="I2776" s="1">
        <v>1</v>
      </c>
      <c r="J2776" s="9">
        <v>0</v>
      </c>
      <c r="K2776" s="2">
        <v>0</v>
      </c>
      <c r="L2776" s="9">
        <f t="shared" ref="L2776" si="16117">IF(0=(1-$J$9*$K$9*$B2776^2),10^14,$B2776*$K$9/(1-$J$9*$K$9*$B2776^2))</f>
        <v>-0.43548108434978333</v>
      </c>
      <c r="N2776" s="1">
        <f t="shared" ref="N2776" si="16118">D2776*I2776+F2776*I2779-E2776*J2776-G2776*J2779</f>
        <v>1</v>
      </c>
      <c r="O2776" s="9">
        <f t="shared" ref="O2776" si="16119">(D2776*J2776+E2776*I2776+F2776*J2779+G2776*I2779)</f>
        <v>0</v>
      </c>
      <c r="P2776" s="2">
        <f t="shared" ref="P2776" si="16120">D2776*K2776+F2776*K2779-E2776*L2776-G2776*L2779</f>
        <v>0</v>
      </c>
      <c r="Q2776" s="8">
        <f t="shared" ref="Q2776" si="16121">(D2776*L2776+E2776*K2776+F2776*L2779+G2776*K2779)</f>
        <v>-0.43548108434978333</v>
      </c>
      <c r="S2776" s="1">
        <v>1</v>
      </c>
      <c r="T2776" s="7">
        <v>0</v>
      </c>
      <c r="U2776" s="2">
        <v>0</v>
      </c>
      <c r="V2776" s="8">
        <v>0</v>
      </c>
      <c r="X2776" s="1">
        <f t="shared" ref="X2776" si="16122">N2776*S2776+P2776*S2779-O2776*T2776-Q2776*T2779</f>
        <v>5.1813859887171789</v>
      </c>
      <c r="Y2776" s="9">
        <f t="shared" ref="Y2776" si="16123">(N2776*T2776+O2776*S2776+P2776*T2779+Q2776*S2779)</f>
        <v>0</v>
      </c>
      <c r="Z2776" s="2">
        <f t="shared" ref="Z2776" si="16124">N2776*U2776+P2776*U2779-O2776*V2776-Q2776*V2779</f>
        <v>0</v>
      </c>
      <c r="AA2776" s="8">
        <f t="shared" ref="AA2776" si="16125">(N2776*V2776+O2776*U2776+P2776*V2779+Q2776*U2779)</f>
        <v>-0.43548108434978333</v>
      </c>
      <c r="AB2776" s="22"/>
      <c r="AC2776" s="1">
        <v>1</v>
      </c>
      <c r="AD2776" s="9">
        <v>0</v>
      </c>
      <c r="AE2776" s="2">
        <v>0</v>
      </c>
      <c r="AF2776" s="9">
        <f t="shared" ref="AF2776" si="16126">$B2776*$AE$9</f>
        <v>6.436878599999976</v>
      </c>
      <c r="AH2776" s="1">
        <f t="shared" ref="AH2776" si="16127">X2776*AC2776+Z2776*AC2779-Y2776*AD2776-AA2776*AD2779</f>
        <v>5.1813859887171789</v>
      </c>
      <c r="AI2776" s="9">
        <f t="shared" ref="AI2776" si="16128">(X2776*AD2776+Y2776*AC2776+Z2776*AD2779+AA2776*AC2779)</f>
        <v>0</v>
      </c>
      <c r="AJ2776" s="2">
        <f t="shared" ref="AJ2776" si="16129">X2776*AE2776+Z2776*AE2779-Y2776*AF2776-AA2776*AF2779</f>
        <v>0</v>
      </c>
      <c r="AK2776" s="8">
        <f t="shared" ref="AK2776" si="16130">(X2776*AF2776+Y2776*AE2776+Z2776*AF2779+AA2776*AE2779)</f>
        <v>32.916471504763543</v>
      </c>
      <c r="AM2776" s="18">
        <v>1</v>
      </c>
      <c r="AN2776" s="25">
        <v>0</v>
      </c>
      <c r="AO2776" s="14">
        <v>0</v>
      </c>
      <c r="AP2776" s="24">
        <v>0</v>
      </c>
      <c r="AR2776" s="1">
        <f t="shared" ref="AR2776" si="16131">AH2776*AM2776+AJ2776*AM2779-AI2776*AN2776-AK2776*AN2779</f>
        <v>5.1813859887171789</v>
      </c>
      <c r="AS2776" s="9">
        <f t="shared" ref="AS2776" si="16132">(AH2776*AN2776+AI2776*AM2776+AJ2776*AN2779+AK2776*AM2779)</f>
        <v>32.916471504763543</v>
      </c>
      <c r="AT2776" s="2">
        <f t="shared" ref="AT2776" si="16133">AH2776*AO2776+AJ2776*AO2779-AI2776*AP2776-AK2776*AP2779</f>
        <v>0</v>
      </c>
      <c r="AU2776" s="8">
        <f t="shared" ref="AU2776" si="16134">(AH2776*AP2776+AI2776*AO2776+AJ2776*AP2779+AK2776*AO2779)</f>
        <v>32.916471504763543</v>
      </c>
      <c r="AW2776" s="30">
        <f t="shared" ref="AW2776" si="16135">20*LOG(((1+$AN$9)/$AN$9)/((AR2776+AR2779)^2+(AS2776+AS2779)^2)^0.5)</f>
        <v>-40.592123308025414</v>
      </c>
      <c r="AY2776" s="137">
        <f t="shared" ref="AY2776" si="16136">((AR2776^2+AS2776^2)^0.5)/((AR2779^2+AS2779^2)^0.5)</f>
        <v>0.15755270880687641</v>
      </c>
      <c r="AZ2776" s="13"/>
      <c r="BA2776" s="36"/>
      <c r="BB2776" s="36"/>
      <c r="BC2776" s="36"/>
      <c r="BD2776" s="36"/>
    </row>
    <row r="2777" spans="2:56" ht="18.600000000000001" customHeight="1" thickBot="1">
      <c r="D2777" s="3"/>
      <c r="G2777" s="4"/>
      <c r="I2777" s="3"/>
      <c r="L2777" s="4"/>
      <c r="N2777" s="3"/>
      <c r="Q2777" s="4"/>
      <c r="S2777" s="3"/>
      <c r="V2777" s="4"/>
      <c r="X2777" s="3"/>
      <c r="AA2777" s="4"/>
      <c r="AC2777" s="3"/>
      <c r="AF2777" s="4"/>
      <c r="AH2777" s="3"/>
      <c r="AK2777" s="4"/>
      <c r="AM2777" s="18"/>
      <c r="AN2777" s="14"/>
      <c r="AO2777" s="14"/>
      <c r="AP2777" s="19"/>
      <c r="AR2777" s="3"/>
      <c r="AU2777" s="4"/>
      <c r="AY2777" s="138"/>
      <c r="AZ2777" s="13"/>
      <c r="BA2777" s="36"/>
      <c r="BB2777" s="36"/>
      <c r="BC2777" s="36"/>
      <c r="BD2777" s="36"/>
    </row>
    <row r="2778" spans="2:56" ht="18.600000000000001" customHeight="1" thickBot="1">
      <c r="D2778" s="216" t="s">
        <v>87</v>
      </c>
      <c r="E2778" s="217"/>
      <c r="F2778" s="218" t="s">
        <v>88</v>
      </c>
      <c r="G2778" s="219"/>
      <c r="H2778" s="207"/>
      <c r="I2778" s="216" t="s">
        <v>89</v>
      </c>
      <c r="J2778" s="217"/>
      <c r="K2778" s="218" t="s">
        <v>90</v>
      </c>
      <c r="L2778" s="219"/>
      <c r="N2778" s="208" t="s">
        <v>7</v>
      </c>
      <c r="O2778" s="209"/>
      <c r="P2778" s="210" t="s">
        <v>8</v>
      </c>
      <c r="Q2778" s="211"/>
      <c r="S2778" s="216" t="s">
        <v>91</v>
      </c>
      <c r="T2778" s="217"/>
      <c r="U2778" s="218" t="s">
        <v>92</v>
      </c>
      <c r="V2778" s="219"/>
      <c r="W2778" s="22"/>
      <c r="X2778" s="208" t="s">
        <v>93</v>
      </c>
      <c r="Y2778" s="209"/>
      <c r="Z2778" s="210" t="s">
        <v>94</v>
      </c>
      <c r="AA2778" s="211"/>
      <c r="AB2778" s="22"/>
      <c r="AC2778" s="216" t="s">
        <v>3</v>
      </c>
      <c r="AD2778" s="217"/>
      <c r="AE2778" s="218" t="s">
        <v>2</v>
      </c>
      <c r="AF2778" s="219"/>
      <c r="AG2778" s="22"/>
      <c r="AH2778" s="208" t="s">
        <v>95</v>
      </c>
      <c r="AI2778" s="209"/>
      <c r="AJ2778" s="210" t="s">
        <v>96</v>
      </c>
      <c r="AK2778" s="211"/>
      <c r="AL2778" s="22"/>
      <c r="AM2778" s="216" t="s">
        <v>97</v>
      </c>
      <c r="AN2778" s="217"/>
      <c r="AO2778" s="218" t="s">
        <v>98</v>
      </c>
      <c r="AP2778" s="219"/>
      <c r="AR2778" s="208" t="s">
        <v>99</v>
      </c>
      <c r="AS2778" s="209"/>
      <c r="AT2778" s="210" t="s">
        <v>100</v>
      </c>
      <c r="AU2778" s="211"/>
      <c r="AW2778" s="48" t="s">
        <v>10</v>
      </c>
      <c r="AY2778" s="139" t="s">
        <v>47</v>
      </c>
      <c r="AZ2778" s="13"/>
      <c r="BA2778" s="36"/>
      <c r="BB2778" s="36"/>
      <c r="BC2778" s="36"/>
      <c r="BD2778" s="36"/>
    </row>
    <row r="2779" spans="2:56" ht="18.600000000000001" customHeight="1" thickTop="1" thickBot="1">
      <c r="D2779" s="1">
        <v>0</v>
      </c>
      <c r="E2779" s="8">
        <f t="shared" ref="E2779" si="16137">$E$9*$B2776</f>
        <v>4.4996773999999835</v>
      </c>
      <c r="F2779" s="2">
        <v>1</v>
      </c>
      <c r="G2779" s="8">
        <v>0</v>
      </c>
      <c r="I2779" s="1">
        <v>0</v>
      </c>
      <c r="J2779" s="9">
        <v>0</v>
      </c>
      <c r="K2779" s="2">
        <v>1</v>
      </c>
      <c r="L2779" s="8">
        <v>0</v>
      </c>
      <c r="N2779" s="1">
        <f t="shared" ref="N2779" si="16138">D2779*I2776+F2779*I2779-E2779*J2776-G2779*J2779</f>
        <v>0</v>
      </c>
      <c r="O2779" s="9">
        <f t="shared" ref="O2779" si="16139">(D2779*J2776+E2779*I2776+F2779*J2779+G2779*I2779)</f>
        <v>4.4996773999999835</v>
      </c>
      <c r="P2779" s="2">
        <f t="shared" ref="P2779" si="16140">D2779*K2776+F2779*K2779-E2779*L2776-G2779*L2779</f>
        <v>2.9595243933762063</v>
      </c>
      <c r="Q2779" s="8">
        <f t="shared" ref="Q2779" si="16141">(D2779*L2776+E2779*K2776+F2779*L2779+G2779*K2779)</f>
        <v>0</v>
      </c>
      <c r="S2779" s="1">
        <v>0</v>
      </c>
      <c r="T2779" s="8">
        <f t="shared" ref="T2779" si="16142">$T$9*$B2776</f>
        <v>9.6017625999999634</v>
      </c>
      <c r="U2779" s="2">
        <v>1</v>
      </c>
      <c r="V2779" s="8">
        <v>0</v>
      </c>
      <c r="X2779" s="1">
        <f t="shared" ref="X2779" si="16143">N2779*S2776+P2779*S2779-O2779*T2776-Q2779*T2779</f>
        <v>0</v>
      </c>
      <c r="Y2779" s="9">
        <f t="shared" ref="Y2779" si="16144">(N2779*T2776+O2779*S2776+P2779*T2779+Q2779*S2779)</f>
        <v>32.916328034107224</v>
      </c>
      <c r="Z2779" s="2">
        <f t="shared" ref="Z2779" si="16145">N2779*U2776+P2779*U2779-O2779*V2776-Q2779*V2779</f>
        <v>2.9595243933762063</v>
      </c>
      <c r="AA2779" s="8">
        <f t="shared" ref="AA2779" si="16146">(N2779*V2776+O2779*U2776+P2779*V2779+Q2779*U2779)</f>
        <v>0</v>
      </c>
      <c r="AB2779" s="22"/>
      <c r="AC2779" s="1">
        <v>0</v>
      </c>
      <c r="AD2779" s="9">
        <v>0</v>
      </c>
      <c r="AE2779" s="2">
        <v>1</v>
      </c>
      <c r="AF2779" s="8">
        <v>0</v>
      </c>
      <c r="AH2779" s="1">
        <f t="shared" ref="AH2779" si="16147">X2779*AC2776+Z2779*AC2779-Y2779*AD2776-AA2779*AD2779</f>
        <v>0</v>
      </c>
      <c r="AI2779" s="9">
        <f t="shared" ref="AI2779" si="16148">(X2779*AD2776+Y2779*AC2776+Z2779*AD2779+AA2779*AC2779)</f>
        <v>32.916328034107224</v>
      </c>
      <c r="AJ2779" s="2">
        <f t="shared" ref="AJ2779" si="16149">X2779*AE2776+Z2779*AE2779-Y2779*AF2776-AA2779*AF2779</f>
        <v>-208.91888311994788</v>
      </c>
      <c r="AK2779" s="8">
        <f t="shared" ref="AK2779" si="16150">(X2779*AF2776+Y2779*AE2776+Z2779*AF2779+AA2779*AE2779)</f>
        <v>0</v>
      </c>
      <c r="AM2779" s="20">
        <f t="shared" ref="AM2779" si="16151">1/$AN$9</f>
        <v>1</v>
      </c>
      <c r="AN2779" s="27">
        <v>0</v>
      </c>
      <c r="AO2779" s="21">
        <v>1</v>
      </c>
      <c r="AP2779" s="26">
        <v>0</v>
      </c>
      <c r="AR2779" s="1">
        <f t="shared" ref="AR2779" si="16152">AH2779*AM2776+AJ2779*AM2779-AI2779*AN2776-AK2779*AN2779</f>
        <v>-208.91888311994788</v>
      </c>
      <c r="AS2779" s="9">
        <f t="shared" ref="AS2779" si="16153">(AH2779*AN2776+AI2779*AM2776+AJ2779*AN2779+AK2779*AM2779)</f>
        <v>32.916328034107224</v>
      </c>
      <c r="AT2779" s="2">
        <f t="shared" ref="AT2779" si="16154">AH2779*AO2776+AJ2779*AO2779-AI2779*AP2776-AK2779*AP2779</f>
        <v>-208.91888311994788</v>
      </c>
      <c r="AU2779" s="8">
        <f t="shared" ref="AU2779" si="16155">(AH2779*AP2776+AI2779*AO2776+AJ2779*AP2779+AK2779*AO2779)</f>
        <v>0</v>
      </c>
      <c r="AW2779" s="49">
        <f t="shared" ref="AW2779" si="16156">(180/PI())*ATAN(-1*(AS2776/AR2776))</f>
        <v>-81.054466063944986</v>
      </c>
      <c r="AY2779" s="140">
        <f t="shared" ref="AY2779" si="16157">20*LOG(((1-(10^(AW2776/20)^2)*(1-((1-AY2776)/(1+AY2776))^2))^0.5))</f>
        <v>-1.7823180551293857E-4</v>
      </c>
      <c r="AZ2779" s="13"/>
      <c r="BA2779" s="36"/>
      <c r="BB2779" s="36"/>
      <c r="BC2779" s="36"/>
      <c r="BD2779" s="36"/>
    </row>
    <row r="2780" spans="2:56" ht="18.600000000000001" customHeight="1">
      <c r="AY2780" s="37"/>
    </row>
    <row r="2781" spans="2:56" ht="18.600000000000001" customHeight="1" thickBot="1">
      <c r="D2781" s="22" t="s">
        <v>60</v>
      </c>
      <c r="E2781" s="22"/>
      <c r="F2781" s="22"/>
      <c r="G2781" s="22"/>
      <c r="H2781" s="22"/>
      <c r="I2781" s="22" t="s">
        <v>61</v>
      </c>
      <c r="J2781" s="22"/>
      <c r="K2781" s="22"/>
      <c r="L2781" s="22"/>
      <c r="M2781" s="23"/>
      <c r="N2781" s="23"/>
      <c r="O2781" s="28" t="s">
        <v>62</v>
      </c>
      <c r="P2781" s="23"/>
      <c r="Q2781" s="23"/>
      <c r="R2781" s="23"/>
      <c r="S2781" s="22"/>
      <c r="T2781" s="22" t="s">
        <v>63</v>
      </c>
      <c r="U2781" s="23"/>
      <c r="V2781" s="23"/>
      <c r="W2781" s="23"/>
      <c r="X2781" s="23"/>
      <c r="Y2781" s="28" t="s">
        <v>64</v>
      </c>
      <c r="Z2781" s="23"/>
      <c r="AA2781" s="23"/>
      <c r="AB2781" s="23"/>
      <c r="AC2781" s="28" t="s">
        <v>65</v>
      </c>
      <c r="AD2781" s="22"/>
      <c r="AE2781" s="22"/>
      <c r="AF2781" s="22"/>
      <c r="AG2781" s="22"/>
      <c r="AH2781" s="23"/>
      <c r="AI2781" s="28" t="s">
        <v>66</v>
      </c>
      <c r="AJ2781" s="23"/>
      <c r="AK2781" s="23"/>
      <c r="AL2781" s="22"/>
      <c r="AM2781" s="28" t="s">
        <v>67</v>
      </c>
      <c r="AN2781" s="22"/>
      <c r="AO2781" s="23"/>
      <c r="AP2781" s="23"/>
      <c r="AQ2781" s="23"/>
      <c r="AR2781" s="23"/>
      <c r="AS2781" s="28" t="s">
        <v>68</v>
      </c>
      <c r="AT2781" s="23"/>
      <c r="AU2781" s="23"/>
    </row>
    <row r="2782" spans="2:56" ht="18.600000000000001" customHeight="1" thickBot="1">
      <c r="B2782" s="11"/>
      <c r="D2782" s="212" t="s">
        <v>69</v>
      </c>
      <c r="E2782" s="213"/>
      <c r="F2782" s="214" t="s">
        <v>70</v>
      </c>
      <c r="G2782" s="215"/>
      <c r="H2782" s="207"/>
      <c r="I2782" s="212" t="s">
        <v>71</v>
      </c>
      <c r="J2782" s="213"/>
      <c r="K2782" s="214" t="s">
        <v>72</v>
      </c>
      <c r="L2782" s="215"/>
      <c r="M2782" s="23"/>
      <c r="N2782" s="208" t="s">
        <v>73</v>
      </c>
      <c r="O2782" s="209"/>
      <c r="P2782" s="210" t="s">
        <v>74</v>
      </c>
      <c r="Q2782" s="211"/>
      <c r="R2782" s="23"/>
      <c r="S2782" s="212" t="s">
        <v>75</v>
      </c>
      <c r="T2782" s="213"/>
      <c r="U2782" s="214" t="s">
        <v>76</v>
      </c>
      <c r="V2782" s="215"/>
      <c r="W2782" s="22"/>
      <c r="X2782" s="208" t="s">
        <v>77</v>
      </c>
      <c r="Y2782" s="209"/>
      <c r="Z2782" s="210" t="s">
        <v>78</v>
      </c>
      <c r="AA2782" s="211"/>
      <c r="AB2782" s="22"/>
      <c r="AC2782" s="212" t="s">
        <v>79</v>
      </c>
      <c r="AD2782" s="213"/>
      <c r="AE2782" s="214" t="s">
        <v>80</v>
      </c>
      <c r="AF2782" s="215"/>
      <c r="AG2782" s="22"/>
      <c r="AH2782" s="208" t="s">
        <v>81</v>
      </c>
      <c r="AI2782" s="209"/>
      <c r="AJ2782" s="210" t="s">
        <v>82</v>
      </c>
      <c r="AK2782" s="211"/>
      <c r="AL2782" s="22"/>
      <c r="AM2782" s="212" t="s">
        <v>83</v>
      </c>
      <c r="AN2782" s="213"/>
      <c r="AO2782" s="214" t="s">
        <v>84</v>
      </c>
      <c r="AP2782" s="215"/>
      <c r="AQ2782" s="23"/>
      <c r="AR2782" s="208" t="s">
        <v>85</v>
      </c>
      <c r="AS2782" s="209"/>
      <c r="AT2782" s="210" t="s">
        <v>86</v>
      </c>
      <c r="AU2782" s="211"/>
      <c r="AW2782" s="29" t="s">
        <v>4</v>
      </c>
      <c r="AY2782" s="136" t="s">
        <v>46</v>
      </c>
      <c r="AZ2782" s="13"/>
      <c r="BA2782" s="36"/>
      <c r="BB2782" s="36"/>
      <c r="BC2782" s="36"/>
      <c r="BD2782" s="36"/>
    </row>
    <row r="2783" spans="2:56" ht="18.600000000000001" customHeight="1" thickTop="1" thickBot="1">
      <c r="B2783" s="40">
        <v>7.9599999999999698</v>
      </c>
      <c r="D2783" s="1">
        <v>1</v>
      </c>
      <c r="E2783" s="7">
        <v>0</v>
      </c>
      <c r="F2783" s="2">
        <v>0</v>
      </c>
      <c r="G2783" s="8">
        <v>0</v>
      </c>
      <c r="I2783" s="1">
        <v>1</v>
      </c>
      <c r="J2783" s="9">
        <v>0</v>
      </c>
      <c r="K2783" s="2">
        <v>0</v>
      </c>
      <c r="L2783" s="9">
        <f t="shared" ref="L2783" si="16158">IF(0=(1-$J$9*$K$9*$B2783^2),10^14,$B2783*$K$9/(1-$J$9*$K$9*$B2783^2))</f>
        <v>-0.43426307791805063</v>
      </c>
      <c r="N2783" s="1">
        <f t="shared" ref="N2783" si="16159">D2783*I2783+F2783*I2786-E2783*J2783-G2783*J2786</f>
        <v>1</v>
      </c>
      <c r="O2783" s="9">
        <f t="shared" ref="O2783" si="16160">(D2783*J2783+E2783*I2783+F2783*J2786+G2783*I2786)</f>
        <v>0</v>
      </c>
      <c r="P2783" s="2">
        <f t="shared" ref="P2783" si="16161">D2783*K2783+F2783*K2786-E2783*L2783-G2783*L2786</f>
        <v>0</v>
      </c>
      <c r="Q2783" s="8">
        <f t="shared" ref="Q2783" si="16162">(D2783*L2783+E2783*K2783+F2783*L2786+G2783*K2786)</f>
        <v>-0.43426307791805063</v>
      </c>
      <c r="S2783" s="1">
        <v>1</v>
      </c>
      <c r="T2783" s="7">
        <v>0</v>
      </c>
      <c r="U2783" s="2">
        <v>0</v>
      </c>
      <c r="V2783" s="8">
        <v>0</v>
      </c>
      <c r="X2783" s="1">
        <f t="shared" ref="X2783" si="16163">N2783*S2783+P2783*S2786-O2783*T2783-Q2783*T2786</f>
        <v>5.1801939800643186</v>
      </c>
      <c r="Y2783" s="9">
        <f t="shared" ref="Y2783" si="16164">(N2783*T2783+O2783*S2783+P2783*T2786+Q2783*S2786)</f>
        <v>0</v>
      </c>
      <c r="Z2783" s="2">
        <f t="shared" ref="Z2783" si="16165">N2783*U2783+P2783*U2786-O2783*V2783-Q2783*V2786</f>
        <v>0</v>
      </c>
      <c r="AA2783" s="8">
        <f t="shared" ref="AA2783" si="16166">(N2783*V2783+O2783*U2783+P2783*V2786+Q2783*U2786)</f>
        <v>-0.43426307791805063</v>
      </c>
      <c r="AB2783" s="22"/>
      <c r="AC2783" s="1">
        <v>1</v>
      </c>
      <c r="AD2783" s="9">
        <v>0</v>
      </c>
      <c r="AE2783" s="2">
        <v>0</v>
      </c>
      <c r="AF2783" s="9">
        <f t="shared" ref="AF2783" si="16167">$B2783*$AE$9</f>
        <v>6.4530923999999761</v>
      </c>
      <c r="AH2783" s="1">
        <f t="shared" ref="AH2783" si="16168">X2783*AC2783+Z2783*AC2786-Y2783*AD2783-AA2783*AD2786</f>
        <v>5.1801939800643186</v>
      </c>
      <c r="AI2783" s="9">
        <f t="shared" ref="AI2783" si="16169">(X2783*AD2783+Y2783*AC2783+Z2783*AD2786+AA2783*AC2786)</f>
        <v>0</v>
      </c>
      <c r="AJ2783" s="2">
        <f t="shared" ref="AJ2783" si="16170">X2783*AE2783+Z2783*AE2786-Y2783*AF2783-AA2783*AF2786</f>
        <v>0</v>
      </c>
      <c r="AK2783" s="8">
        <f t="shared" ref="AK2783" si="16171">(X2783*AF2783+Y2783*AE2783+Z2783*AF2786+AA2783*AE2786)</f>
        <v>32.994007325360627</v>
      </c>
      <c r="AM2783" s="18">
        <v>1</v>
      </c>
      <c r="AN2783" s="25">
        <v>0</v>
      </c>
      <c r="AO2783" s="14">
        <v>0</v>
      </c>
      <c r="AP2783" s="24">
        <v>0</v>
      </c>
      <c r="AR2783" s="1">
        <f t="shared" ref="AR2783" si="16172">AH2783*AM2783+AJ2783*AM2786-AI2783*AN2783-AK2783*AN2786</f>
        <v>5.1801939800643186</v>
      </c>
      <c r="AS2783" s="9">
        <f t="shared" ref="AS2783" si="16173">(AH2783*AN2783+AI2783*AM2783+AJ2783*AN2786+AK2783*AM2786)</f>
        <v>32.994007325360627</v>
      </c>
      <c r="AT2783" s="2">
        <f t="shared" ref="AT2783" si="16174">AH2783*AO2783+AJ2783*AO2786-AI2783*AP2783-AK2783*AP2786</f>
        <v>0</v>
      </c>
      <c r="AU2783" s="8">
        <f t="shared" ref="AU2783" si="16175">(AH2783*AP2783+AI2783*AO2783+AJ2783*AP2786+AK2783*AO2786)</f>
        <v>32.994007325360627</v>
      </c>
      <c r="AW2783" s="30">
        <f t="shared" ref="AW2783" si="16176">20*LOG(((1+$AN$9)/$AN$9)/((AR2783+AR2786)^2+(AS2783+AS2786)^2)^0.5)</f>
        <v>-40.63394346427679</v>
      </c>
      <c r="AY2783" s="137">
        <f t="shared" ref="AY2783" si="16177">((AR2783^2+AS2783^2)^0.5)/((AR2786^2+AS2786^2)^0.5)</f>
        <v>0.15714565214193513</v>
      </c>
      <c r="AZ2783" s="13"/>
      <c r="BA2783" s="36"/>
      <c r="BB2783" s="36"/>
      <c r="BC2783" s="36"/>
      <c r="BD2783" s="36"/>
    </row>
    <row r="2784" spans="2:56" ht="18.600000000000001" customHeight="1" thickBot="1">
      <c r="D2784" s="3"/>
      <c r="G2784" s="4"/>
      <c r="I2784" s="3"/>
      <c r="L2784" s="4"/>
      <c r="N2784" s="3"/>
      <c r="Q2784" s="4"/>
      <c r="S2784" s="3"/>
      <c r="V2784" s="4"/>
      <c r="X2784" s="3"/>
      <c r="AA2784" s="4"/>
      <c r="AC2784" s="3"/>
      <c r="AF2784" s="4"/>
      <c r="AH2784" s="3"/>
      <c r="AK2784" s="4"/>
      <c r="AM2784" s="18"/>
      <c r="AN2784" s="14"/>
      <c r="AO2784" s="14"/>
      <c r="AP2784" s="19"/>
      <c r="AR2784" s="3"/>
      <c r="AU2784" s="4"/>
      <c r="AY2784" s="138"/>
      <c r="AZ2784" s="13"/>
      <c r="BA2784" s="36"/>
      <c r="BB2784" s="36"/>
      <c r="BC2784" s="36"/>
      <c r="BD2784" s="36"/>
    </row>
    <row r="2785" spans="2:56" ht="18.600000000000001" customHeight="1" thickBot="1">
      <c r="D2785" s="216" t="s">
        <v>87</v>
      </c>
      <c r="E2785" s="217"/>
      <c r="F2785" s="218" t="s">
        <v>88</v>
      </c>
      <c r="G2785" s="219"/>
      <c r="H2785" s="207"/>
      <c r="I2785" s="216" t="s">
        <v>89</v>
      </c>
      <c r="J2785" s="217"/>
      <c r="K2785" s="218" t="s">
        <v>90</v>
      </c>
      <c r="L2785" s="219"/>
      <c r="N2785" s="208" t="s">
        <v>7</v>
      </c>
      <c r="O2785" s="209"/>
      <c r="P2785" s="210" t="s">
        <v>8</v>
      </c>
      <c r="Q2785" s="211"/>
      <c r="S2785" s="216" t="s">
        <v>91</v>
      </c>
      <c r="T2785" s="217"/>
      <c r="U2785" s="218" t="s">
        <v>92</v>
      </c>
      <c r="V2785" s="219"/>
      <c r="W2785" s="22"/>
      <c r="X2785" s="208" t="s">
        <v>93</v>
      </c>
      <c r="Y2785" s="209"/>
      <c r="Z2785" s="210" t="s">
        <v>94</v>
      </c>
      <c r="AA2785" s="211"/>
      <c r="AB2785" s="22"/>
      <c r="AC2785" s="216" t="s">
        <v>3</v>
      </c>
      <c r="AD2785" s="217"/>
      <c r="AE2785" s="218" t="s">
        <v>2</v>
      </c>
      <c r="AF2785" s="219"/>
      <c r="AG2785" s="22"/>
      <c r="AH2785" s="208" t="s">
        <v>95</v>
      </c>
      <c r="AI2785" s="209"/>
      <c r="AJ2785" s="210" t="s">
        <v>96</v>
      </c>
      <c r="AK2785" s="211"/>
      <c r="AL2785" s="22"/>
      <c r="AM2785" s="216" t="s">
        <v>97</v>
      </c>
      <c r="AN2785" s="217"/>
      <c r="AO2785" s="218" t="s">
        <v>98</v>
      </c>
      <c r="AP2785" s="219"/>
      <c r="AR2785" s="208" t="s">
        <v>99</v>
      </c>
      <c r="AS2785" s="209"/>
      <c r="AT2785" s="210" t="s">
        <v>100</v>
      </c>
      <c r="AU2785" s="211"/>
      <c r="AW2785" s="48" t="s">
        <v>10</v>
      </c>
      <c r="AY2785" s="139" t="s">
        <v>47</v>
      </c>
      <c r="AZ2785" s="13"/>
      <c r="BA2785" s="36"/>
      <c r="BB2785" s="36"/>
      <c r="BC2785" s="36"/>
      <c r="BD2785" s="36"/>
    </row>
    <row r="2786" spans="2:56" ht="18.600000000000001" customHeight="1" thickTop="1" thickBot="1">
      <c r="D2786" s="1">
        <v>0</v>
      </c>
      <c r="E2786" s="8">
        <f t="shared" ref="E2786" si="16178">$E$9*$B2783</f>
        <v>4.5110115999999829</v>
      </c>
      <c r="F2786" s="2">
        <v>1</v>
      </c>
      <c r="G2786" s="8">
        <v>0</v>
      </c>
      <c r="I2786" s="1">
        <v>0</v>
      </c>
      <c r="J2786" s="9">
        <v>0</v>
      </c>
      <c r="K2786" s="2">
        <v>1</v>
      </c>
      <c r="L2786" s="8">
        <v>0</v>
      </c>
      <c r="N2786" s="1">
        <f t="shared" ref="N2786" si="16179">D2786*I2783+F2786*I2786-E2786*J2783-G2786*J2786</f>
        <v>0</v>
      </c>
      <c r="O2786" s="9">
        <f t="shared" ref="O2786" si="16180">(D2786*J2783+E2786*I2783+F2786*J2786+G2786*I2786)</f>
        <v>4.5110115999999829</v>
      </c>
      <c r="P2786" s="2">
        <f t="shared" ref="P2786" si="16181">D2786*K2783+F2786*K2786-E2786*L2783-G2786*L2786</f>
        <v>2.958965781940023</v>
      </c>
      <c r="Q2786" s="8">
        <f t="shared" ref="Q2786" si="16182">(D2786*L2783+E2786*K2783+F2786*L2786+G2786*K2786)</f>
        <v>0</v>
      </c>
      <c r="S2786" s="1">
        <v>0</v>
      </c>
      <c r="T2786" s="8">
        <f t="shared" ref="T2786" si="16183">$T$9*$B2783</f>
        <v>9.6259483999999631</v>
      </c>
      <c r="U2786" s="2">
        <v>1</v>
      </c>
      <c r="V2786" s="8">
        <v>0</v>
      </c>
      <c r="X2786" s="1">
        <f t="shared" ref="X2786" si="16184">N2786*S2783+P2786*S2786-O2786*T2783-Q2786*T2786</f>
        <v>0</v>
      </c>
      <c r="Y2786" s="9">
        <f t="shared" ref="Y2786" si="16185">(N2786*T2783+O2786*S2783+P2786*T2786+Q2786*S2786)</f>
        <v>32.993863534320191</v>
      </c>
      <c r="Z2786" s="2">
        <f t="shared" ref="Z2786" si="16186">N2786*U2783+P2786*U2786-O2786*V2783-Q2786*V2786</f>
        <v>2.958965781940023</v>
      </c>
      <c r="AA2786" s="8">
        <f t="shared" ref="AA2786" si="16187">(N2786*V2783+O2786*U2783+P2786*V2786+Q2786*U2786)</f>
        <v>0</v>
      </c>
      <c r="AB2786" s="22"/>
      <c r="AC2786" s="1">
        <v>0</v>
      </c>
      <c r="AD2786" s="9">
        <v>0</v>
      </c>
      <c r="AE2786" s="2">
        <v>1</v>
      </c>
      <c r="AF2786" s="8">
        <v>0</v>
      </c>
      <c r="AH2786" s="1">
        <f t="shared" ref="AH2786" si="16188">X2786*AC2783+Z2786*AC2786-Y2786*AD2783-AA2786*AD2786</f>
        <v>0</v>
      </c>
      <c r="AI2786" s="9">
        <f t="shared" ref="AI2786" si="16189">(X2786*AD2783+Y2786*AC2783+Z2786*AD2786+AA2786*AC2786)</f>
        <v>32.993863534320191</v>
      </c>
      <c r="AJ2786" s="2">
        <f t="shared" ref="AJ2786" si="16190">X2786*AE2783+Z2786*AE2786-Y2786*AF2783-AA2786*AF2786</f>
        <v>-209.95348423801795</v>
      </c>
      <c r="AK2786" s="8">
        <f t="shared" ref="AK2786" si="16191">(X2786*AF2783+Y2786*AE2783+Z2786*AF2786+AA2786*AE2786)</f>
        <v>0</v>
      </c>
      <c r="AM2786" s="20">
        <f t="shared" ref="AM2786" si="16192">1/$AN$9</f>
        <v>1</v>
      </c>
      <c r="AN2786" s="27">
        <v>0</v>
      </c>
      <c r="AO2786" s="21">
        <v>1</v>
      </c>
      <c r="AP2786" s="26">
        <v>0</v>
      </c>
      <c r="AR2786" s="1">
        <f t="shared" ref="AR2786" si="16193">AH2786*AM2783+AJ2786*AM2786-AI2786*AN2783-AK2786*AN2786</f>
        <v>-209.95348423801795</v>
      </c>
      <c r="AS2786" s="9">
        <f t="shared" ref="AS2786" si="16194">(AH2786*AN2783+AI2786*AM2783+AJ2786*AN2786+AK2786*AM2786)</f>
        <v>32.993863534320191</v>
      </c>
      <c r="AT2786" s="2">
        <f t="shared" ref="AT2786" si="16195">AH2786*AO2783+AJ2786*AO2786-AI2786*AP2783-AK2786*AP2786</f>
        <v>-209.95348423801795</v>
      </c>
      <c r="AU2786" s="8">
        <f t="shared" ref="AU2786" si="16196">(AH2786*AP2783+AI2786*AO2783+AJ2786*AP2786+AK2786*AO2786)</f>
        <v>0</v>
      </c>
      <c r="AW2786" s="49">
        <f t="shared" ref="AW2786" si="16197">(180/PI())*ATAN(-1*(AS2783/AR2783))</f>
        <v>-81.077169428100945</v>
      </c>
      <c r="AY2786" s="140">
        <f t="shared" ref="AY2786" si="16198">20*LOG(((1-(10^(AW2783/20)^2)*(1-((1-AY2783)/(1+AY2783))^2))^0.5))</f>
        <v>-1.7619155138918821E-4</v>
      </c>
      <c r="AZ2786" s="13"/>
      <c r="BA2786" s="36"/>
      <c r="BB2786" s="36"/>
      <c r="BC2786" s="36"/>
      <c r="BD2786" s="36"/>
    </row>
    <row r="2787" spans="2:56" ht="18.600000000000001" customHeight="1">
      <c r="AY2787" s="37"/>
    </row>
    <row r="2788" spans="2:56" ht="18.600000000000001" customHeight="1" thickBot="1">
      <c r="D2788" s="22" t="s">
        <v>60</v>
      </c>
      <c r="E2788" s="22"/>
      <c r="F2788" s="22"/>
      <c r="G2788" s="22"/>
      <c r="H2788" s="22"/>
      <c r="I2788" s="22" t="s">
        <v>61</v>
      </c>
      <c r="J2788" s="22"/>
      <c r="K2788" s="22"/>
      <c r="L2788" s="22"/>
      <c r="M2788" s="23"/>
      <c r="N2788" s="23"/>
      <c r="O2788" s="28" t="s">
        <v>62</v>
      </c>
      <c r="P2788" s="23"/>
      <c r="Q2788" s="23"/>
      <c r="R2788" s="23"/>
      <c r="S2788" s="22"/>
      <c r="T2788" s="22" t="s">
        <v>63</v>
      </c>
      <c r="U2788" s="23"/>
      <c r="V2788" s="23"/>
      <c r="W2788" s="23"/>
      <c r="X2788" s="23"/>
      <c r="Y2788" s="28" t="s">
        <v>64</v>
      </c>
      <c r="Z2788" s="23"/>
      <c r="AA2788" s="23"/>
      <c r="AB2788" s="23"/>
      <c r="AC2788" s="28" t="s">
        <v>65</v>
      </c>
      <c r="AD2788" s="22"/>
      <c r="AE2788" s="22"/>
      <c r="AF2788" s="22"/>
      <c r="AG2788" s="22"/>
      <c r="AH2788" s="23"/>
      <c r="AI2788" s="28" t="s">
        <v>66</v>
      </c>
      <c r="AJ2788" s="23"/>
      <c r="AK2788" s="23"/>
      <c r="AL2788" s="22"/>
      <c r="AM2788" s="28" t="s">
        <v>67</v>
      </c>
      <c r="AN2788" s="22"/>
      <c r="AO2788" s="23"/>
      <c r="AP2788" s="23"/>
      <c r="AQ2788" s="23"/>
      <c r="AR2788" s="23"/>
      <c r="AS2788" s="28" t="s">
        <v>68</v>
      </c>
      <c r="AT2788" s="23"/>
      <c r="AU2788" s="23"/>
    </row>
    <row r="2789" spans="2:56" ht="18.600000000000001" customHeight="1" thickBot="1">
      <c r="B2789" s="11"/>
      <c r="D2789" s="212" t="s">
        <v>69</v>
      </c>
      <c r="E2789" s="213"/>
      <c r="F2789" s="214" t="s">
        <v>70</v>
      </c>
      <c r="G2789" s="215"/>
      <c r="H2789" s="207"/>
      <c r="I2789" s="212" t="s">
        <v>71</v>
      </c>
      <c r="J2789" s="213"/>
      <c r="K2789" s="214" t="s">
        <v>72</v>
      </c>
      <c r="L2789" s="215"/>
      <c r="M2789" s="23"/>
      <c r="N2789" s="208" t="s">
        <v>73</v>
      </c>
      <c r="O2789" s="209"/>
      <c r="P2789" s="210" t="s">
        <v>74</v>
      </c>
      <c r="Q2789" s="211"/>
      <c r="R2789" s="23"/>
      <c r="S2789" s="212" t="s">
        <v>75</v>
      </c>
      <c r="T2789" s="213"/>
      <c r="U2789" s="214" t="s">
        <v>76</v>
      </c>
      <c r="V2789" s="215"/>
      <c r="W2789" s="22"/>
      <c r="X2789" s="208" t="s">
        <v>77</v>
      </c>
      <c r="Y2789" s="209"/>
      <c r="Z2789" s="210" t="s">
        <v>78</v>
      </c>
      <c r="AA2789" s="211"/>
      <c r="AB2789" s="22"/>
      <c r="AC2789" s="212" t="s">
        <v>79</v>
      </c>
      <c r="AD2789" s="213"/>
      <c r="AE2789" s="214" t="s">
        <v>80</v>
      </c>
      <c r="AF2789" s="215"/>
      <c r="AG2789" s="22"/>
      <c r="AH2789" s="208" t="s">
        <v>81</v>
      </c>
      <c r="AI2789" s="209"/>
      <c r="AJ2789" s="210" t="s">
        <v>82</v>
      </c>
      <c r="AK2789" s="211"/>
      <c r="AL2789" s="22"/>
      <c r="AM2789" s="212" t="s">
        <v>83</v>
      </c>
      <c r="AN2789" s="213"/>
      <c r="AO2789" s="214" t="s">
        <v>84</v>
      </c>
      <c r="AP2789" s="215"/>
      <c r="AQ2789" s="23"/>
      <c r="AR2789" s="208" t="s">
        <v>85</v>
      </c>
      <c r="AS2789" s="209"/>
      <c r="AT2789" s="210" t="s">
        <v>86</v>
      </c>
      <c r="AU2789" s="211"/>
      <c r="AW2789" s="29" t="s">
        <v>4</v>
      </c>
      <c r="AY2789" s="136" t="s">
        <v>46</v>
      </c>
      <c r="AZ2789" s="13"/>
      <c r="BA2789" s="36"/>
      <c r="BB2789" s="36"/>
      <c r="BC2789" s="36"/>
      <c r="BD2789" s="36"/>
    </row>
    <row r="2790" spans="2:56" ht="18.600000000000001" customHeight="1" thickTop="1" thickBot="1">
      <c r="B2790" s="40">
        <v>7.9799999999999702</v>
      </c>
      <c r="D2790" s="1">
        <v>1</v>
      </c>
      <c r="E2790" s="7">
        <v>0</v>
      </c>
      <c r="F2790" s="2">
        <v>0</v>
      </c>
      <c r="G2790" s="8">
        <v>0</v>
      </c>
      <c r="I2790" s="1">
        <v>1</v>
      </c>
      <c r="J2790" s="9">
        <v>0</v>
      </c>
      <c r="K2790" s="2">
        <v>0</v>
      </c>
      <c r="L2790" s="9">
        <f t="shared" ref="L2790" si="16199">IF(0=(1-$J$9*$K$9*$B2790^2),10^14,$B2790*$K$9/(1-$J$9*$K$9*$B2790^2))</f>
        <v>-0.43305217397331092</v>
      </c>
      <c r="N2790" s="1">
        <f t="shared" ref="N2790" si="16200">D2790*I2790+F2790*I2793-E2790*J2790-G2790*J2793</f>
        <v>1</v>
      </c>
      <c r="O2790" s="9">
        <f t="shared" ref="O2790" si="16201">(D2790*J2790+E2790*I2790+F2790*J2793+G2790*I2793)</f>
        <v>0</v>
      </c>
      <c r="P2790" s="2">
        <f t="shared" ref="P2790" si="16202">D2790*K2790+F2790*K2793-E2790*L2790-G2790*L2793</f>
        <v>0</v>
      </c>
      <c r="Q2790" s="8">
        <f t="shared" ref="Q2790" si="16203">(D2790*L2790+E2790*K2790+F2790*L2793+G2790*K2793)</f>
        <v>-0.43305217397331092</v>
      </c>
      <c r="S2790" s="1">
        <v>1</v>
      </c>
      <c r="T2790" s="7">
        <v>0</v>
      </c>
      <c r="U2790" s="2">
        <v>0</v>
      </c>
      <c r="V2790" s="8">
        <v>0</v>
      </c>
      <c r="X2790" s="1">
        <f t="shared" ref="X2790" si="16204">N2790*S2790+P2790*S2793-O2790*T2790-Q2790*T2793</f>
        <v>5.1790115944441819</v>
      </c>
      <c r="Y2790" s="9">
        <f t="shared" ref="Y2790" si="16205">(N2790*T2790+O2790*S2790+P2790*T2793+Q2790*S2793)</f>
        <v>0</v>
      </c>
      <c r="Z2790" s="2">
        <f t="shared" ref="Z2790" si="16206">N2790*U2790+P2790*U2793-O2790*V2790-Q2790*V2793</f>
        <v>0</v>
      </c>
      <c r="AA2790" s="8">
        <f t="shared" ref="AA2790" si="16207">(N2790*V2790+O2790*U2790+P2790*V2793+Q2790*U2793)</f>
        <v>-0.43305217397331092</v>
      </c>
      <c r="AB2790" s="22"/>
      <c r="AC2790" s="1">
        <v>1</v>
      </c>
      <c r="AD2790" s="9">
        <v>0</v>
      </c>
      <c r="AE2790" s="2">
        <v>0</v>
      </c>
      <c r="AF2790" s="9">
        <f t="shared" ref="AF2790" si="16208">$B2790*$AE$9</f>
        <v>6.4693061999999761</v>
      </c>
      <c r="AH2790" s="1">
        <f t="shared" ref="AH2790" si="16209">X2790*AC2790+Z2790*AC2793-Y2790*AD2790-AA2790*AD2793</f>
        <v>5.1790115944441819</v>
      </c>
      <c r="AI2790" s="9">
        <f t="shared" ref="AI2790" si="16210">(X2790*AD2790+Y2790*AC2790+Z2790*AD2793+AA2790*AC2793)</f>
        <v>0</v>
      </c>
      <c r="AJ2790" s="2">
        <f t="shared" ref="AJ2790" si="16211">X2790*AE2790+Z2790*AE2793-Y2790*AF2790-AA2790*AF2793</f>
        <v>0</v>
      </c>
      <c r="AK2790" s="8">
        <f t="shared" ref="AK2790" si="16212">(X2790*AF2790+Y2790*AE2790+Z2790*AF2793+AA2790*AE2793)</f>
        <v>33.071559643836203</v>
      </c>
      <c r="AM2790" s="18">
        <v>1</v>
      </c>
      <c r="AN2790" s="25">
        <v>0</v>
      </c>
      <c r="AO2790" s="14">
        <v>0</v>
      </c>
      <c r="AP2790" s="24">
        <v>0</v>
      </c>
      <c r="AR2790" s="1">
        <f t="shared" ref="AR2790" si="16213">AH2790*AM2790+AJ2790*AM2793-AI2790*AN2790-AK2790*AN2793</f>
        <v>5.1790115944441819</v>
      </c>
      <c r="AS2790" s="9">
        <f t="shared" ref="AS2790" si="16214">(AH2790*AN2790+AI2790*AM2790+AJ2790*AN2793+AK2790*AM2793)</f>
        <v>33.071559643836203</v>
      </c>
      <c r="AT2790" s="2">
        <f t="shared" ref="AT2790" si="16215">AH2790*AO2790+AJ2790*AO2793-AI2790*AP2790-AK2790*AP2793</f>
        <v>0</v>
      </c>
      <c r="AU2790" s="8">
        <f t="shared" ref="AU2790" si="16216">(AH2790*AP2790+AI2790*AO2790+AJ2790*AP2793+AK2790*AO2793)</f>
        <v>33.071559643836203</v>
      </c>
      <c r="AW2790" s="30">
        <f t="shared" ref="AW2790" si="16217">20*LOG(((1+$AN$9)/$AN$9)/((AR2790+AR2793)^2+(AS2790+AS2793)^2)^0.5)</f>
        <v>-40.675668761637809</v>
      </c>
      <c r="AY2790" s="137">
        <f t="shared" ref="AY2790" si="16218">((AR2790^2+AS2790^2)^0.5)/((AR2793^2+AS2793^2)^0.5)</f>
        <v>0.15674072172968292</v>
      </c>
      <c r="AZ2790" s="13"/>
      <c r="BA2790" s="36"/>
      <c r="BB2790" s="36"/>
      <c r="BC2790" s="36"/>
      <c r="BD2790" s="36"/>
    </row>
    <row r="2791" spans="2:56" ht="18.600000000000001" customHeight="1" thickBot="1">
      <c r="D2791" s="3"/>
      <c r="G2791" s="4"/>
      <c r="I2791" s="3"/>
      <c r="L2791" s="4"/>
      <c r="N2791" s="3"/>
      <c r="Q2791" s="4"/>
      <c r="S2791" s="3"/>
      <c r="V2791" s="4"/>
      <c r="X2791" s="3"/>
      <c r="AA2791" s="4"/>
      <c r="AC2791" s="3"/>
      <c r="AF2791" s="4"/>
      <c r="AH2791" s="3"/>
      <c r="AK2791" s="4"/>
      <c r="AM2791" s="18"/>
      <c r="AN2791" s="14"/>
      <c r="AO2791" s="14"/>
      <c r="AP2791" s="19"/>
      <c r="AR2791" s="3"/>
      <c r="AU2791" s="4"/>
      <c r="AY2791" s="138"/>
      <c r="AZ2791" s="13"/>
      <c r="BA2791" s="36"/>
      <c r="BB2791" s="36"/>
      <c r="BC2791" s="36"/>
      <c r="BD2791" s="36"/>
    </row>
    <row r="2792" spans="2:56" ht="18.600000000000001" customHeight="1" thickBot="1">
      <c r="D2792" s="216" t="s">
        <v>87</v>
      </c>
      <c r="E2792" s="217"/>
      <c r="F2792" s="218" t="s">
        <v>88</v>
      </c>
      <c r="G2792" s="219"/>
      <c r="H2792" s="207"/>
      <c r="I2792" s="216" t="s">
        <v>89</v>
      </c>
      <c r="J2792" s="217"/>
      <c r="K2792" s="218" t="s">
        <v>90</v>
      </c>
      <c r="L2792" s="219"/>
      <c r="N2792" s="208" t="s">
        <v>7</v>
      </c>
      <c r="O2792" s="209"/>
      <c r="P2792" s="210" t="s">
        <v>8</v>
      </c>
      <c r="Q2792" s="211"/>
      <c r="S2792" s="216" t="s">
        <v>91</v>
      </c>
      <c r="T2792" s="217"/>
      <c r="U2792" s="218" t="s">
        <v>92</v>
      </c>
      <c r="V2792" s="219"/>
      <c r="W2792" s="22"/>
      <c r="X2792" s="208" t="s">
        <v>93</v>
      </c>
      <c r="Y2792" s="209"/>
      <c r="Z2792" s="210" t="s">
        <v>94</v>
      </c>
      <c r="AA2792" s="211"/>
      <c r="AB2792" s="22"/>
      <c r="AC2792" s="216" t="s">
        <v>3</v>
      </c>
      <c r="AD2792" s="217"/>
      <c r="AE2792" s="218" t="s">
        <v>2</v>
      </c>
      <c r="AF2792" s="219"/>
      <c r="AG2792" s="22"/>
      <c r="AH2792" s="208" t="s">
        <v>95</v>
      </c>
      <c r="AI2792" s="209"/>
      <c r="AJ2792" s="210" t="s">
        <v>96</v>
      </c>
      <c r="AK2792" s="211"/>
      <c r="AL2792" s="22"/>
      <c r="AM2792" s="216" t="s">
        <v>97</v>
      </c>
      <c r="AN2792" s="217"/>
      <c r="AO2792" s="218" t="s">
        <v>98</v>
      </c>
      <c r="AP2792" s="219"/>
      <c r="AR2792" s="208" t="s">
        <v>99</v>
      </c>
      <c r="AS2792" s="209"/>
      <c r="AT2792" s="210" t="s">
        <v>100</v>
      </c>
      <c r="AU2792" s="211"/>
      <c r="AW2792" s="48" t="s">
        <v>10</v>
      </c>
      <c r="AY2792" s="139" t="s">
        <v>47</v>
      </c>
      <c r="AZ2792" s="13"/>
      <c r="BA2792" s="36"/>
      <c r="BB2792" s="36"/>
      <c r="BC2792" s="36"/>
      <c r="BD2792" s="36"/>
    </row>
    <row r="2793" spans="2:56" ht="18.600000000000001" customHeight="1" thickTop="1" thickBot="1">
      <c r="D2793" s="1">
        <v>0</v>
      </c>
      <c r="E2793" s="8">
        <f t="shared" ref="E2793" si="16219">$E$9*$B2790</f>
        <v>4.5223457999999832</v>
      </c>
      <c r="F2793" s="2">
        <v>1</v>
      </c>
      <c r="G2793" s="8">
        <v>0</v>
      </c>
      <c r="I2793" s="1">
        <v>0</v>
      </c>
      <c r="J2793" s="9">
        <v>0</v>
      </c>
      <c r="K2793" s="2">
        <v>1</v>
      </c>
      <c r="L2793" s="8">
        <v>0</v>
      </c>
      <c r="N2793" s="1">
        <f t="shared" ref="N2793" si="16220">D2793*I2790+F2793*I2793-E2793*J2790-G2793*J2793</f>
        <v>0</v>
      </c>
      <c r="O2793" s="9">
        <f t="shared" ref="O2793" si="16221">(D2793*J2790+E2793*I2790+F2793*J2793+G2793*I2793)</f>
        <v>4.5223457999999832</v>
      </c>
      <c r="P2793" s="2">
        <f t="shared" ref="P2793" si="16222">D2793*K2790+F2793*K2793-E2793*L2790-G2793*L2793</f>
        <v>2.958411680149065</v>
      </c>
      <c r="Q2793" s="8">
        <f t="shared" ref="Q2793" si="16223">(D2793*L2790+E2793*K2790+F2793*L2793+G2793*K2793)</f>
        <v>0</v>
      </c>
      <c r="S2793" s="1">
        <v>0</v>
      </c>
      <c r="T2793" s="8">
        <f t="shared" ref="T2793" si="16224">$T$9*$B2790</f>
        <v>9.6501341999999646</v>
      </c>
      <c r="U2793" s="2">
        <v>1</v>
      </c>
      <c r="V2793" s="8">
        <v>0</v>
      </c>
      <c r="X2793" s="1">
        <f t="shared" ref="X2793" si="16225">N2793*S2790+P2793*S2793-O2793*T2790-Q2793*T2793</f>
        <v>0</v>
      </c>
      <c r="Y2793" s="9">
        <f t="shared" ref="Y2793" si="16226">(N2793*T2790+O2793*S2790+P2793*T2793+Q2793*S2793)</f>
        <v>33.071415532285833</v>
      </c>
      <c r="Z2793" s="2">
        <f t="shared" ref="Z2793" si="16227">N2793*U2790+P2793*U2793-O2793*V2790-Q2793*V2793</f>
        <v>2.958411680149065</v>
      </c>
      <c r="AA2793" s="8">
        <f t="shared" ref="AA2793" si="16228">(N2793*V2790+O2793*U2790+P2793*V2793+Q2793*U2793)</f>
        <v>0</v>
      </c>
      <c r="AB2793" s="22"/>
      <c r="AC2793" s="1">
        <v>0</v>
      </c>
      <c r="AD2793" s="9">
        <v>0</v>
      </c>
      <c r="AE2793" s="2">
        <v>1</v>
      </c>
      <c r="AF2793" s="8">
        <v>0</v>
      </c>
      <c r="AH2793" s="1">
        <f t="shared" ref="AH2793" si="16229">X2793*AC2790+Z2793*AC2793-Y2793*AD2790-AA2793*AD2793</f>
        <v>0</v>
      </c>
      <c r="AI2793" s="9">
        <f t="shared" ref="AI2793" si="16230">(X2793*AD2790+Y2793*AC2790+Z2793*AD2793+AA2793*AC2793)</f>
        <v>33.071415532285833</v>
      </c>
      <c r="AJ2793" s="2">
        <f t="shared" ref="AJ2793" si="16231">X2793*AE2790+Z2793*AE2793-Y2793*AF2790-AA2793*AF2793</f>
        <v>-210.99070186564319</v>
      </c>
      <c r="AK2793" s="8">
        <f t="shared" ref="AK2793" si="16232">(X2793*AF2790+Y2793*AE2790+Z2793*AF2793+AA2793*AE2793)</f>
        <v>0</v>
      </c>
      <c r="AM2793" s="20">
        <f t="shared" ref="AM2793" si="16233">1/$AN$9</f>
        <v>1</v>
      </c>
      <c r="AN2793" s="27">
        <v>0</v>
      </c>
      <c r="AO2793" s="21">
        <v>1</v>
      </c>
      <c r="AP2793" s="26">
        <v>0</v>
      </c>
      <c r="AR2793" s="1">
        <f t="shared" ref="AR2793" si="16234">AH2793*AM2790+AJ2793*AM2793-AI2793*AN2790-AK2793*AN2793</f>
        <v>-210.99070186564319</v>
      </c>
      <c r="AS2793" s="9">
        <f t="shared" ref="AS2793" si="16235">(AH2793*AN2790+AI2793*AM2790+AJ2793*AN2793+AK2793*AM2793)</f>
        <v>33.071415532285833</v>
      </c>
      <c r="AT2793" s="2">
        <f t="shared" ref="AT2793" si="16236">AH2793*AO2790+AJ2793*AO2793-AI2793*AP2790-AK2793*AP2793</f>
        <v>-210.99070186564319</v>
      </c>
      <c r="AU2793" s="8">
        <f t="shared" ref="AU2793" si="16237">(AH2793*AP2790+AI2793*AO2790+AJ2793*AP2793+AK2793*AO2793)</f>
        <v>0</v>
      </c>
      <c r="AW2793" s="49">
        <f t="shared" ref="AW2793" si="16238">(180/PI())*ATAN(-1*(AS2790/AR2790))</f>
        <v>-81.099757238339706</v>
      </c>
      <c r="AY2793" s="140">
        <f t="shared" ref="AY2793" si="16239">20*LOG(((1-(10^(AW2790/20)^2)*(1-((1-AY2790)/(1+AY2790))^2))^0.5))</f>
        <v>-1.7417905428701426E-4</v>
      </c>
      <c r="AZ2793" s="13"/>
      <c r="BA2793" s="36"/>
      <c r="BB2793" s="36"/>
      <c r="BC2793" s="36"/>
      <c r="BD2793" s="36"/>
    </row>
    <row r="2794" spans="2:56" ht="18.600000000000001" customHeight="1">
      <c r="AY2794" s="37"/>
    </row>
    <row r="2795" spans="2:56" ht="18.600000000000001" customHeight="1" thickBot="1">
      <c r="D2795" s="22" t="s">
        <v>60</v>
      </c>
      <c r="E2795" s="22"/>
      <c r="F2795" s="22"/>
      <c r="G2795" s="22"/>
      <c r="H2795" s="22"/>
      <c r="I2795" s="22" t="s">
        <v>61</v>
      </c>
      <c r="J2795" s="22"/>
      <c r="K2795" s="22"/>
      <c r="L2795" s="22"/>
      <c r="M2795" s="23"/>
      <c r="N2795" s="23"/>
      <c r="O2795" s="28" t="s">
        <v>62</v>
      </c>
      <c r="P2795" s="23"/>
      <c r="Q2795" s="23"/>
      <c r="R2795" s="23"/>
      <c r="S2795" s="22"/>
      <c r="T2795" s="22" t="s">
        <v>63</v>
      </c>
      <c r="U2795" s="23"/>
      <c r="V2795" s="23"/>
      <c r="W2795" s="23"/>
      <c r="X2795" s="23"/>
      <c r="Y2795" s="28" t="s">
        <v>64</v>
      </c>
      <c r="Z2795" s="23"/>
      <c r="AA2795" s="23"/>
      <c r="AB2795" s="23"/>
      <c r="AC2795" s="28" t="s">
        <v>65</v>
      </c>
      <c r="AD2795" s="22"/>
      <c r="AE2795" s="22"/>
      <c r="AF2795" s="22"/>
      <c r="AG2795" s="22"/>
      <c r="AH2795" s="23"/>
      <c r="AI2795" s="28" t="s">
        <v>66</v>
      </c>
      <c r="AJ2795" s="23"/>
      <c r="AK2795" s="23"/>
      <c r="AL2795" s="22"/>
      <c r="AM2795" s="28" t="s">
        <v>67</v>
      </c>
      <c r="AN2795" s="22"/>
      <c r="AO2795" s="23"/>
      <c r="AP2795" s="23"/>
      <c r="AQ2795" s="23"/>
      <c r="AR2795" s="23"/>
      <c r="AS2795" s="28" t="s">
        <v>68</v>
      </c>
      <c r="AT2795" s="23"/>
      <c r="AU2795" s="23"/>
    </row>
    <row r="2796" spans="2:56" ht="18.600000000000001" customHeight="1" thickBot="1">
      <c r="B2796" s="11"/>
      <c r="D2796" s="212" t="s">
        <v>69</v>
      </c>
      <c r="E2796" s="213"/>
      <c r="F2796" s="214" t="s">
        <v>70</v>
      </c>
      <c r="G2796" s="215"/>
      <c r="H2796" s="207"/>
      <c r="I2796" s="212" t="s">
        <v>71</v>
      </c>
      <c r="J2796" s="213"/>
      <c r="K2796" s="214" t="s">
        <v>72</v>
      </c>
      <c r="L2796" s="215"/>
      <c r="M2796" s="23"/>
      <c r="N2796" s="208" t="s">
        <v>73</v>
      </c>
      <c r="O2796" s="209"/>
      <c r="P2796" s="210" t="s">
        <v>74</v>
      </c>
      <c r="Q2796" s="211"/>
      <c r="R2796" s="23"/>
      <c r="S2796" s="212" t="s">
        <v>75</v>
      </c>
      <c r="T2796" s="213"/>
      <c r="U2796" s="214" t="s">
        <v>76</v>
      </c>
      <c r="V2796" s="215"/>
      <c r="W2796" s="22"/>
      <c r="X2796" s="208" t="s">
        <v>77</v>
      </c>
      <c r="Y2796" s="209"/>
      <c r="Z2796" s="210" t="s">
        <v>78</v>
      </c>
      <c r="AA2796" s="211"/>
      <c r="AB2796" s="22"/>
      <c r="AC2796" s="212" t="s">
        <v>79</v>
      </c>
      <c r="AD2796" s="213"/>
      <c r="AE2796" s="214" t="s">
        <v>80</v>
      </c>
      <c r="AF2796" s="215"/>
      <c r="AG2796" s="22"/>
      <c r="AH2796" s="208" t="s">
        <v>81</v>
      </c>
      <c r="AI2796" s="209"/>
      <c r="AJ2796" s="210" t="s">
        <v>82</v>
      </c>
      <c r="AK2796" s="211"/>
      <c r="AL2796" s="22"/>
      <c r="AM2796" s="212" t="s">
        <v>83</v>
      </c>
      <c r="AN2796" s="213"/>
      <c r="AO2796" s="214" t="s">
        <v>84</v>
      </c>
      <c r="AP2796" s="215"/>
      <c r="AQ2796" s="23"/>
      <c r="AR2796" s="208" t="s">
        <v>85</v>
      </c>
      <c r="AS2796" s="209"/>
      <c r="AT2796" s="210" t="s">
        <v>86</v>
      </c>
      <c r="AU2796" s="211"/>
      <c r="AW2796" s="29" t="s">
        <v>4</v>
      </c>
      <c r="AY2796" s="136" t="s">
        <v>46</v>
      </c>
      <c r="AZ2796" s="13"/>
      <c r="BA2796" s="36"/>
      <c r="BB2796" s="36"/>
      <c r="BC2796" s="36"/>
      <c r="BD2796" s="36"/>
    </row>
    <row r="2797" spans="2:56" ht="18.600000000000001" customHeight="1" thickTop="1" thickBot="1">
      <c r="B2797" s="40">
        <v>7.9999999999999698</v>
      </c>
      <c r="D2797" s="1">
        <v>1</v>
      </c>
      <c r="E2797" s="7">
        <v>0</v>
      </c>
      <c r="F2797" s="2">
        <v>0</v>
      </c>
      <c r="G2797" s="8">
        <v>0</v>
      </c>
      <c r="I2797" s="1">
        <v>1</v>
      </c>
      <c r="J2797" s="9">
        <v>0</v>
      </c>
      <c r="K2797" s="2">
        <v>0</v>
      </c>
      <c r="L2797" s="9">
        <f t="shared" ref="L2797" si="16240">IF(0=(1-$J$9*$K$9*$B2797^2),10^14,$B2797*$K$9/(1-$J$9*$K$9*$B2797^2))</f>
        <v>-0.43184830839065558</v>
      </c>
      <c r="N2797" s="1">
        <f t="shared" ref="N2797" si="16241">D2797*I2797+F2797*I2800-E2797*J2797-G2797*J2800</f>
        <v>1</v>
      </c>
      <c r="O2797" s="9">
        <f t="shared" ref="O2797" si="16242">(D2797*J2797+E2797*I2797+F2797*J2800+G2797*I2800)</f>
        <v>0</v>
      </c>
      <c r="P2797" s="2">
        <f t="shared" ref="P2797" si="16243">D2797*K2797+F2797*K2800-E2797*L2797-G2797*L2800</f>
        <v>0</v>
      </c>
      <c r="Q2797" s="8">
        <f t="shared" ref="Q2797" si="16244">(D2797*L2797+E2797*K2797+F2797*L2800+G2797*K2800)</f>
        <v>-0.43184830839065558</v>
      </c>
      <c r="S2797" s="1">
        <v>1</v>
      </c>
      <c r="T2797" s="7">
        <v>0</v>
      </c>
      <c r="U2797" s="2">
        <v>0</v>
      </c>
      <c r="V2797" s="8">
        <v>0</v>
      </c>
      <c r="X2797" s="1">
        <f t="shared" ref="X2797" si="16245">N2797*S2797+P2797*S2800-O2797*T2797-Q2797*T2800</f>
        <v>5.1778387268298705</v>
      </c>
      <c r="Y2797" s="9">
        <f t="shared" ref="Y2797" si="16246">(N2797*T2797+O2797*S2797+P2797*T2800+Q2797*S2800)</f>
        <v>0</v>
      </c>
      <c r="Z2797" s="2">
        <f t="shared" ref="Z2797" si="16247">N2797*U2797+P2797*U2800-O2797*V2797-Q2797*V2800</f>
        <v>0</v>
      </c>
      <c r="AA2797" s="8">
        <f t="shared" ref="AA2797" si="16248">(N2797*V2797+O2797*U2797+P2797*V2800+Q2797*U2800)</f>
        <v>-0.43184830839065558</v>
      </c>
      <c r="AB2797" s="22"/>
      <c r="AC2797" s="1">
        <v>1</v>
      </c>
      <c r="AD2797" s="9">
        <v>0</v>
      </c>
      <c r="AE2797" s="2">
        <v>0</v>
      </c>
      <c r="AF2797" s="9">
        <f t="shared" ref="AF2797" si="16249">$B2797*$AE$9</f>
        <v>6.4855199999999753</v>
      </c>
      <c r="AH2797" s="1">
        <f t="shared" ref="AH2797" si="16250">X2797*AC2797+Z2797*AC2800-Y2797*AD2797-AA2797*AD2800</f>
        <v>5.1778387268298705</v>
      </c>
      <c r="AI2797" s="9">
        <f t="shared" ref="AI2797" si="16251">(X2797*AD2797+Y2797*AC2797+Z2797*AD2800+AA2797*AC2800)</f>
        <v>0</v>
      </c>
      <c r="AJ2797" s="2">
        <f t="shared" ref="AJ2797" si="16252">X2797*AE2797+Z2797*AE2800-Y2797*AF2797-AA2797*AF2800</f>
        <v>0</v>
      </c>
      <c r="AK2797" s="8">
        <f t="shared" ref="AK2797" si="16253">(X2797*AF2797+Y2797*AE2797+Z2797*AF2800+AA2797*AE2800)</f>
        <v>33.149128311238876</v>
      </c>
      <c r="AM2797" s="18">
        <v>1</v>
      </c>
      <c r="AN2797" s="25">
        <v>0</v>
      </c>
      <c r="AO2797" s="14">
        <v>0</v>
      </c>
      <c r="AP2797" s="24">
        <v>0</v>
      </c>
      <c r="AR2797" s="1">
        <f t="shared" ref="AR2797" si="16254">AH2797*AM2797+AJ2797*AM2800-AI2797*AN2797-AK2797*AN2800</f>
        <v>5.1778387268298705</v>
      </c>
      <c r="AS2797" s="9">
        <f t="shared" ref="AS2797" si="16255">(AH2797*AN2797+AI2797*AM2797+AJ2797*AN2800+AK2797*AM2800)</f>
        <v>33.149128311238876</v>
      </c>
      <c r="AT2797" s="2">
        <f t="shared" ref="AT2797" si="16256">AH2797*AO2797+AJ2797*AO2800-AI2797*AP2797-AK2797*AP2800</f>
        <v>0</v>
      </c>
      <c r="AU2797" s="8">
        <f t="shared" ref="AU2797" si="16257">(AH2797*AP2797+AI2797*AO2797+AJ2797*AP2800+AK2797*AO2800)</f>
        <v>33.149128311238876</v>
      </c>
      <c r="AW2797" s="30">
        <f t="shared" ref="AW2797" si="16258">20*LOG(((1+$AN$9)/$AN$9)/((AR2797+AR2800)^2+(AS2797+AS2800)^2)^0.5)</f>
        <v>-40.717299592500609</v>
      </c>
      <c r="AY2797" s="137">
        <f t="shared" ref="AY2797" si="16259">((AR2797^2+AS2797^2)^0.5)/((AR2800^2+AS2800^2)^0.5)</f>
        <v>0.15633790074194434</v>
      </c>
      <c r="AZ2797" s="13"/>
      <c r="BA2797" s="36"/>
      <c r="BB2797" s="36"/>
      <c r="BC2797" s="36"/>
      <c r="BD2797" s="36"/>
    </row>
    <row r="2798" spans="2:56" ht="18.600000000000001" customHeight="1" thickBot="1">
      <c r="D2798" s="3"/>
      <c r="G2798" s="4"/>
      <c r="I2798" s="3"/>
      <c r="L2798" s="4"/>
      <c r="N2798" s="3"/>
      <c r="Q2798" s="4"/>
      <c r="S2798" s="3"/>
      <c r="V2798" s="4"/>
      <c r="X2798" s="3"/>
      <c r="AA2798" s="4"/>
      <c r="AC2798" s="3"/>
      <c r="AF2798" s="4"/>
      <c r="AH2798" s="3"/>
      <c r="AK2798" s="4"/>
      <c r="AM2798" s="18"/>
      <c r="AN2798" s="14"/>
      <c r="AO2798" s="14"/>
      <c r="AP2798" s="19"/>
      <c r="AR2798" s="3"/>
      <c r="AU2798" s="4"/>
      <c r="AY2798" s="138"/>
      <c r="AZ2798" s="13"/>
      <c r="BA2798" s="36"/>
      <c r="BB2798" s="36"/>
      <c r="BC2798" s="36"/>
      <c r="BD2798" s="36"/>
    </row>
    <row r="2799" spans="2:56" ht="18.600000000000001" customHeight="1" thickBot="1">
      <c r="D2799" s="216" t="s">
        <v>87</v>
      </c>
      <c r="E2799" s="217"/>
      <c r="F2799" s="218" t="s">
        <v>88</v>
      </c>
      <c r="G2799" s="219"/>
      <c r="H2799" s="207"/>
      <c r="I2799" s="216" t="s">
        <v>89</v>
      </c>
      <c r="J2799" s="217"/>
      <c r="K2799" s="218" t="s">
        <v>90</v>
      </c>
      <c r="L2799" s="219"/>
      <c r="N2799" s="208" t="s">
        <v>7</v>
      </c>
      <c r="O2799" s="209"/>
      <c r="P2799" s="210" t="s">
        <v>8</v>
      </c>
      <c r="Q2799" s="211"/>
      <c r="S2799" s="216" t="s">
        <v>91</v>
      </c>
      <c r="T2799" s="217"/>
      <c r="U2799" s="218" t="s">
        <v>92</v>
      </c>
      <c r="V2799" s="219"/>
      <c r="W2799" s="22"/>
      <c r="X2799" s="208" t="s">
        <v>93</v>
      </c>
      <c r="Y2799" s="209"/>
      <c r="Z2799" s="210" t="s">
        <v>94</v>
      </c>
      <c r="AA2799" s="211"/>
      <c r="AB2799" s="22"/>
      <c r="AC2799" s="216" t="s">
        <v>3</v>
      </c>
      <c r="AD2799" s="217"/>
      <c r="AE2799" s="218" t="s">
        <v>2</v>
      </c>
      <c r="AF2799" s="219"/>
      <c r="AG2799" s="22"/>
      <c r="AH2799" s="208" t="s">
        <v>95</v>
      </c>
      <c r="AI2799" s="209"/>
      <c r="AJ2799" s="210" t="s">
        <v>96</v>
      </c>
      <c r="AK2799" s="211"/>
      <c r="AL2799" s="22"/>
      <c r="AM2799" s="216" t="s">
        <v>97</v>
      </c>
      <c r="AN2799" s="217"/>
      <c r="AO2799" s="218" t="s">
        <v>98</v>
      </c>
      <c r="AP2799" s="219"/>
      <c r="AR2799" s="208" t="s">
        <v>99</v>
      </c>
      <c r="AS2799" s="209"/>
      <c r="AT2799" s="210" t="s">
        <v>100</v>
      </c>
      <c r="AU2799" s="211"/>
      <c r="AW2799" s="48" t="s">
        <v>10</v>
      </c>
      <c r="AY2799" s="139" t="s">
        <v>47</v>
      </c>
      <c r="AZ2799" s="13"/>
      <c r="BA2799" s="36"/>
      <c r="BB2799" s="36"/>
      <c r="BC2799" s="36"/>
      <c r="BD2799" s="36"/>
    </row>
    <row r="2800" spans="2:56" ht="18.600000000000001" customHeight="1" thickTop="1" thickBot="1">
      <c r="D2800" s="1">
        <v>0</v>
      </c>
      <c r="E2800" s="8">
        <f t="shared" ref="E2800" si="16260">$E$9*$B2797</f>
        <v>4.5336799999999835</v>
      </c>
      <c r="F2800" s="2">
        <v>1</v>
      </c>
      <c r="G2800" s="8">
        <v>0</v>
      </c>
      <c r="I2800" s="1">
        <v>0</v>
      </c>
      <c r="J2800" s="9">
        <v>0</v>
      </c>
      <c r="K2800" s="2">
        <v>1</v>
      </c>
      <c r="L2800" s="8">
        <v>0</v>
      </c>
      <c r="N2800" s="1">
        <f t="shared" ref="N2800" si="16261">D2800*I2797+F2800*I2800-E2800*J2797-G2800*J2800</f>
        <v>0</v>
      </c>
      <c r="O2800" s="9">
        <f t="shared" ref="O2800" si="16262">(D2800*J2797+E2800*I2797+F2800*J2800+G2800*I2800)</f>
        <v>4.5336799999999835</v>
      </c>
      <c r="P2800" s="2">
        <f t="shared" ref="P2800" si="16263">D2800*K2797+F2800*K2800-E2800*L2797-G2800*L2800</f>
        <v>2.9578620387845405</v>
      </c>
      <c r="Q2800" s="8">
        <f t="shared" ref="Q2800" si="16264">(D2800*L2797+E2800*K2797+F2800*L2800+G2800*K2800)</f>
        <v>0</v>
      </c>
      <c r="S2800" s="1">
        <v>0</v>
      </c>
      <c r="T2800" s="8">
        <f t="shared" ref="T2800" si="16265">$T$9*$B2797</f>
        <v>9.6743199999999625</v>
      </c>
      <c r="U2800" s="2">
        <v>1</v>
      </c>
      <c r="V2800" s="8">
        <v>0</v>
      </c>
      <c r="X2800" s="1">
        <f t="shared" ref="X2800" si="16266">N2800*S2797+P2800*S2800-O2800*T2797-Q2800*T2800</f>
        <v>0</v>
      </c>
      <c r="Y2800" s="9">
        <f t="shared" ref="Y2800" si="16267">(N2800*T2797+O2800*S2797+P2800*T2800+Q2800*S2800)</f>
        <v>33.14898387905393</v>
      </c>
      <c r="Z2800" s="2">
        <f t="shared" ref="Z2800" si="16268">N2800*U2797+P2800*U2800-O2800*V2797-Q2800*V2800</f>
        <v>2.9578620387845405</v>
      </c>
      <c r="AA2800" s="8">
        <f t="shared" ref="AA2800" si="16269">(N2800*V2797+O2800*U2797+P2800*V2800+Q2800*U2800)</f>
        <v>0</v>
      </c>
      <c r="AB2800" s="22"/>
      <c r="AC2800" s="1">
        <v>0</v>
      </c>
      <c r="AD2800" s="9">
        <v>0</v>
      </c>
      <c r="AE2800" s="2">
        <v>1</v>
      </c>
      <c r="AF2800" s="8">
        <v>0</v>
      </c>
      <c r="AH2800" s="1">
        <f t="shared" ref="AH2800" si="16270">X2800*AC2797+Z2800*AC2800-Y2800*AD2797-AA2800*AD2800</f>
        <v>0</v>
      </c>
      <c r="AI2800" s="9">
        <f t="shared" ref="AI2800" si="16271">(X2800*AD2797+Y2800*AC2797+Z2800*AD2800+AA2800*AC2800)</f>
        <v>33.14898387905393</v>
      </c>
      <c r="AJ2800" s="2">
        <f t="shared" ref="AJ2800" si="16272">X2800*AE2797+Z2800*AE2800-Y2800*AF2797-AA2800*AF2800</f>
        <v>-212.0305358884965</v>
      </c>
      <c r="AK2800" s="8">
        <f t="shared" ref="AK2800" si="16273">(X2800*AF2797+Y2800*AE2797+Z2800*AF2800+AA2800*AE2800)</f>
        <v>0</v>
      </c>
      <c r="AM2800" s="20">
        <f t="shared" ref="AM2800" si="16274">1/$AN$9</f>
        <v>1</v>
      </c>
      <c r="AN2800" s="27">
        <v>0</v>
      </c>
      <c r="AO2800" s="21">
        <v>1</v>
      </c>
      <c r="AP2800" s="26">
        <v>0</v>
      </c>
      <c r="AR2800" s="1">
        <f t="shared" ref="AR2800" si="16275">AH2800*AM2797+AJ2800*AM2800-AI2800*AN2797-AK2800*AN2800</f>
        <v>-212.0305358884965</v>
      </c>
      <c r="AS2800" s="9">
        <f t="shared" ref="AS2800" si="16276">(AH2800*AN2797+AI2800*AM2797+AJ2800*AN2800+AK2800*AM2800)</f>
        <v>33.14898387905393</v>
      </c>
      <c r="AT2800" s="2">
        <f t="shared" ref="AT2800" si="16277">AH2800*AO2797+AJ2800*AO2800-AI2800*AP2797-AK2800*AP2800</f>
        <v>-212.0305358884965</v>
      </c>
      <c r="AU2800" s="8">
        <f t="shared" ref="AU2800" si="16278">(AH2800*AP2797+AI2800*AO2797+AJ2800*AP2800+AK2800*AO2800)</f>
        <v>0</v>
      </c>
      <c r="AW2800" s="49">
        <f t="shared" ref="AW2800" si="16279">(180/PI())*ATAN(-1*(AS2797/AR2797))</f>
        <v>-81.122230379419591</v>
      </c>
      <c r="AY2800" s="140">
        <f t="shared" ref="AY2800" si="16280">20*LOG(((1-(10^(AW2797/20)^2)*(1-((1-AY2797)/(1+AY2797))^2))^0.5))</f>
        <v>-1.7219387843747566E-4</v>
      </c>
      <c r="AZ2800" s="13"/>
      <c r="BA2800" s="36"/>
      <c r="BB2800" s="36"/>
      <c r="BC2800" s="36"/>
      <c r="BD2800" s="36"/>
    </row>
    <row r="2801" spans="2:56" ht="18.600000000000001" customHeight="1">
      <c r="AY2801" s="37"/>
    </row>
    <row r="2802" spans="2:56" ht="18.600000000000001" customHeight="1" thickBot="1">
      <c r="D2802" s="22" t="s">
        <v>60</v>
      </c>
      <c r="E2802" s="22"/>
      <c r="F2802" s="22"/>
      <c r="G2802" s="22"/>
      <c r="H2802" s="22"/>
      <c r="I2802" s="22" t="s">
        <v>61</v>
      </c>
      <c r="J2802" s="22"/>
      <c r="K2802" s="22"/>
      <c r="L2802" s="22"/>
      <c r="M2802" s="23"/>
      <c r="N2802" s="23"/>
      <c r="O2802" s="28" t="s">
        <v>62</v>
      </c>
      <c r="P2802" s="23"/>
      <c r="Q2802" s="23"/>
      <c r="R2802" s="23"/>
      <c r="S2802" s="22"/>
      <c r="T2802" s="22" t="s">
        <v>63</v>
      </c>
      <c r="U2802" s="23"/>
      <c r="V2802" s="23"/>
      <c r="W2802" s="23"/>
      <c r="X2802" s="23"/>
      <c r="Y2802" s="28" t="s">
        <v>64</v>
      </c>
      <c r="Z2802" s="23"/>
      <c r="AA2802" s="23"/>
      <c r="AB2802" s="23"/>
      <c r="AC2802" s="28" t="s">
        <v>65</v>
      </c>
      <c r="AD2802" s="22"/>
      <c r="AE2802" s="22"/>
      <c r="AF2802" s="22"/>
      <c r="AG2802" s="22"/>
      <c r="AH2802" s="23"/>
      <c r="AI2802" s="28" t="s">
        <v>66</v>
      </c>
      <c r="AJ2802" s="23"/>
      <c r="AK2802" s="23"/>
      <c r="AL2802" s="22"/>
      <c r="AM2802" s="28" t="s">
        <v>67</v>
      </c>
      <c r="AN2802" s="22"/>
      <c r="AO2802" s="23"/>
      <c r="AP2802" s="23"/>
      <c r="AQ2802" s="23"/>
      <c r="AR2802" s="23"/>
      <c r="AS2802" s="28" t="s">
        <v>68</v>
      </c>
      <c r="AT2802" s="23"/>
      <c r="AU2802" s="23"/>
    </row>
    <row r="2803" spans="2:56" ht="18.600000000000001" customHeight="1" thickBot="1">
      <c r="B2803" s="11"/>
      <c r="D2803" s="212" t="s">
        <v>69</v>
      </c>
      <c r="E2803" s="213"/>
      <c r="F2803" s="214" t="s">
        <v>70</v>
      </c>
      <c r="G2803" s="215"/>
      <c r="H2803" s="207"/>
      <c r="I2803" s="212" t="s">
        <v>71</v>
      </c>
      <c r="J2803" s="213"/>
      <c r="K2803" s="214" t="s">
        <v>72</v>
      </c>
      <c r="L2803" s="215"/>
      <c r="M2803" s="23"/>
      <c r="N2803" s="208" t="s">
        <v>73</v>
      </c>
      <c r="O2803" s="209"/>
      <c r="P2803" s="210" t="s">
        <v>74</v>
      </c>
      <c r="Q2803" s="211"/>
      <c r="R2803" s="23"/>
      <c r="S2803" s="212" t="s">
        <v>75</v>
      </c>
      <c r="T2803" s="213"/>
      <c r="U2803" s="214" t="s">
        <v>76</v>
      </c>
      <c r="V2803" s="215"/>
      <c r="W2803" s="22"/>
      <c r="X2803" s="208" t="s">
        <v>77</v>
      </c>
      <c r="Y2803" s="209"/>
      <c r="Z2803" s="210" t="s">
        <v>78</v>
      </c>
      <c r="AA2803" s="211"/>
      <c r="AB2803" s="22"/>
      <c r="AC2803" s="212" t="s">
        <v>79</v>
      </c>
      <c r="AD2803" s="213"/>
      <c r="AE2803" s="214" t="s">
        <v>80</v>
      </c>
      <c r="AF2803" s="215"/>
      <c r="AG2803" s="22"/>
      <c r="AH2803" s="208" t="s">
        <v>81</v>
      </c>
      <c r="AI2803" s="209"/>
      <c r="AJ2803" s="210" t="s">
        <v>82</v>
      </c>
      <c r="AK2803" s="211"/>
      <c r="AL2803" s="22"/>
      <c r="AM2803" s="212" t="s">
        <v>83</v>
      </c>
      <c r="AN2803" s="213"/>
      <c r="AO2803" s="214" t="s">
        <v>84</v>
      </c>
      <c r="AP2803" s="215"/>
      <c r="AQ2803" s="23"/>
      <c r="AR2803" s="208" t="s">
        <v>85</v>
      </c>
      <c r="AS2803" s="209"/>
      <c r="AT2803" s="210" t="s">
        <v>86</v>
      </c>
      <c r="AU2803" s="211"/>
      <c r="AW2803" s="29" t="s">
        <v>4</v>
      </c>
      <c r="AY2803" s="136" t="s">
        <v>46</v>
      </c>
      <c r="AZ2803" s="13"/>
      <c r="BA2803" s="36"/>
      <c r="BB2803" s="36"/>
      <c r="BC2803" s="36"/>
      <c r="BD2803" s="36"/>
    </row>
    <row r="2804" spans="2:56" ht="18.600000000000001" customHeight="1" thickTop="1" thickBot="1">
      <c r="B2804" s="40">
        <v>8.0199999999999694</v>
      </c>
      <c r="D2804" s="1">
        <v>1</v>
      </c>
      <c r="E2804" s="7">
        <v>0</v>
      </c>
      <c r="F2804" s="2">
        <v>0</v>
      </c>
      <c r="G2804" s="8">
        <v>0</v>
      </c>
      <c r="I2804" s="1">
        <v>1</v>
      </c>
      <c r="J2804" s="9">
        <v>0</v>
      </c>
      <c r="K2804" s="2">
        <v>0</v>
      </c>
      <c r="L2804" s="9">
        <f t="shared" ref="L2804" si="16281">IF(0=(1-$J$9*$K$9*$B2804^2),10^14,$B2804*$K$9/(1-$J$9*$K$9*$B2804^2))</f>
        <v>-0.43065141783443861</v>
      </c>
      <c r="N2804" s="1">
        <f t="shared" ref="N2804" si="16282">D2804*I2804+F2804*I2807-E2804*J2804-G2804*J2807</f>
        <v>1</v>
      </c>
      <c r="O2804" s="9">
        <f t="shared" ref="O2804" si="16283">(D2804*J2804+E2804*I2804+F2804*J2807+G2804*I2807)</f>
        <v>0</v>
      </c>
      <c r="P2804" s="2">
        <f t="shared" ref="P2804" si="16284">D2804*K2804+F2804*K2807-E2804*L2804-G2804*L2807</f>
        <v>0</v>
      </c>
      <c r="Q2804" s="8">
        <f t="shared" ref="Q2804" si="16285">(D2804*L2804+E2804*K2804+F2804*L2807+G2804*K2807)</f>
        <v>-0.43065141783443861</v>
      </c>
      <c r="S2804" s="1">
        <v>1</v>
      </c>
      <c r="T2804" s="7">
        <v>0</v>
      </c>
      <c r="U2804" s="2">
        <v>0</v>
      </c>
      <c r="V2804" s="8">
        <v>0</v>
      </c>
      <c r="X2804" s="1">
        <f t="shared" ref="X2804" si="16286">N2804*S2804+P2804*S2807-O2804*T2804-Q2804*T2807</f>
        <v>5.1766752736455102</v>
      </c>
      <c r="Y2804" s="9">
        <f t="shared" ref="Y2804" si="16287">(N2804*T2804+O2804*S2804+P2804*T2807+Q2804*S2807)</f>
        <v>0</v>
      </c>
      <c r="Z2804" s="2">
        <f t="shared" ref="Z2804" si="16288">N2804*U2804+P2804*U2807-O2804*V2804-Q2804*V2807</f>
        <v>0</v>
      </c>
      <c r="AA2804" s="8">
        <f t="shared" ref="AA2804" si="16289">(N2804*V2804+O2804*U2804+P2804*V2807+Q2804*U2807)</f>
        <v>-0.43065141783443861</v>
      </c>
      <c r="AB2804" s="22"/>
      <c r="AC2804" s="1">
        <v>1</v>
      </c>
      <c r="AD2804" s="9">
        <v>0</v>
      </c>
      <c r="AE2804" s="2">
        <v>0</v>
      </c>
      <c r="AF2804" s="9">
        <f t="shared" ref="AF2804" si="16290">$B2804*$AE$9</f>
        <v>6.5017337999999754</v>
      </c>
      <c r="AH2804" s="1">
        <f t="shared" ref="AH2804" si="16291">X2804*AC2804+Z2804*AC2807-Y2804*AD2804-AA2804*AD2807</f>
        <v>5.1766752736455102</v>
      </c>
      <c r="AI2804" s="9">
        <f t="shared" ref="AI2804" si="16292">(X2804*AD2804+Y2804*AC2804+Z2804*AD2807+AA2804*AC2807)</f>
        <v>0</v>
      </c>
      <c r="AJ2804" s="2">
        <f t="shared" ref="AJ2804" si="16293">X2804*AE2804+Z2804*AE2807-Y2804*AF2804-AA2804*AF2807</f>
        <v>0</v>
      </c>
      <c r="AK2804" s="8">
        <f t="shared" ref="AK2804" si="16294">(X2804*AF2804+Y2804*AE2804+Z2804*AF2807+AA2804*AE2807)</f>
        <v>33.226713180450695</v>
      </c>
      <c r="AM2804" s="18">
        <v>1</v>
      </c>
      <c r="AN2804" s="25">
        <v>0</v>
      </c>
      <c r="AO2804" s="14">
        <v>0</v>
      </c>
      <c r="AP2804" s="24">
        <v>0</v>
      </c>
      <c r="AR2804" s="1">
        <f t="shared" ref="AR2804" si="16295">AH2804*AM2804+AJ2804*AM2807-AI2804*AN2804-AK2804*AN2807</f>
        <v>5.1766752736455102</v>
      </c>
      <c r="AS2804" s="9">
        <f t="shared" ref="AS2804" si="16296">(AH2804*AN2804+AI2804*AM2804+AJ2804*AN2807+AK2804*AM2807)</f>
        <v>33.226713180450695</v>
      </c>
      <c r="AT2804" s="2">
        <f t="shared" ref="AT2804" si="16297">AH2804*AO2804+AJ2804*AO2807-AI2804*AP2804-AK2804*AP2807</f>
        <v>0</v>
      </c>
      <c r="AU2804" s="8">
        <f t="shared" ref="AU2804" si="16298">(AH2804*AP2804+AI2804*AO2804+AJ2804*AP2807+AK2804*AO2807)</f>
        <v>33.226713180450695</v>
      </c>
      <c r="AW2804" s="30">
        <f t="shared" ref="AW2804" si="16299">20*LOG(((1+$AN$9)/$AN$9)/((AR2804+AR2807)^2+(AS2804+AS2807)^2)^0.5)</f>
        <v>-40.758836347231892</v>
      </c>
      <c r="AY2804" s="137">
        <f t="shared" ref="AY2804" si="16300">((AR2804^2+AS2804^2)^0.5)/((AR2807^2+AS2807^2)^0.5)</f>
        <v>0.15593717252975345</v>
      </c>
      <c r="AZ2804" s="13"/>
      <c r="BA2804" s="36"/>
      <c r="BB2804" s="36"/>
      <c r="BC2804" s="36"/>
      <c r="BD2804" s="36"/>
    </row>
    <row r="2805" spans="2:56" ht="18.600000000000001" customHeight="1" thickBot="1">
      <c r="D2805" s="3"/>
      <c r="G2805" s="4"/>
      <c r="I2805" s="3"/>
      <c r="L2805" s="4"/>
      <c r="N2805" s="3"/>
      <c r="Q2805" s="4"/>
      <c r="S2805" s="3"/>
      <c r="V2805" s="4"/>
      <c r="X2805" s="3"/>
      <c r="AA2805" s="4"/>
      <c r="AC2805" s="3"/>
      <c r="AF2805" s="4"/>
      <c r="AH2805" s="3"/>
      <c r="AK2805" s="4"/>
      <c r="AM2805" s="18"/>
      <c r="AN2805" s="14"/>
      <c r="AO2805" s="14"/>
      <c r="AP2805" s="19"/>
      <c r="AR2805" s="3"/>
      <c r="AU2805" s="4"/>
      <c r="AY2805" s="138"/>
      <c r="AZ2805" s="13"/>
      <c r="BA2805" s="36"/>
      <c r="BB2805" s="36"/>
      <c r="BC2805" s="36"/>
      <c r="BD2805" s="36"/>
    </row>
    <row r="2806" spans="2:56" ht="18.600000000000001" customHeight="1" thickBot="1">
      <c r="D2806" s="216" t="s">
        <v>87</v>
      </c>
      <c r="E2806" s="217"/>
      <c r="F2806" s="218" t="s">
        <v>88</v>
      </c>
      <c r="G2806" s="219"/>
      <c r="H2806" s="207"/>
      <c r="I2806" s="216" t="s">
        <v>89</v>
      </c>
      <c r="J2806" s="217"/>
      <c r="K2806" s="218" t="s">
        <v>90</v>
      </c>
      <c r="L2806" s="219"/>
      <c r="N2806" s="208" t="s">
        <v>7</v>
      </c>
      <c r="O2806" s="209"/>
      <c r="P2806" s="210" t="s">
        <v>8</v>
      </c>
      <c r="Q2806" s="211"/>
      <c r="S2806" s="216" t="s">
        <v>91</v>
      </c>
      <c r="T2806" s="217"/>
      <c r="U2806" s="218" t="s">
        <v>92</v>
      </c>
      <c r="V2806" s="219"/>
      <c r="W2806" s="22"/>
      <c r="X2806" s="208" t="s">
        <v>93</v>
      </c>
      <c r="Y2806" s="209"/>
      <c r="Z2806" s="210" t="s">
        <v>94</v>
      </c>
      <c r="AA2806" s="211"/>
      <c r="AB2806" s="22"/>
      <c r="AC2806" s="216" t="s">
        <v>3</v>
      </c>
      <c r="AD2806" s="217"/>
      <c r="AE2806" s="218" t="s">
        <v>2</v>
      </c>
      <c r="AF2806" s="219"/>
      <c r="AG2806" s="22"/>
      <c r="AH2806" s="208" t="s">
        <v>95</v>
      </c>
      <c r="AI2806" s="209"/>
      <c r="AJ2806" s="210" t="s">
        <v>96</v>
      </c>
      <c r="AK2806" s="211"/>
      <c r="AL2806" s="22"/>
      <c r="AM2806" s="216" t="s">
        <v>97</v>
      </c>
      <c r="AN2806" s="217"/>
      <c r="AO2806" s="218" t="s">
        <v>98</v>
      </c>
      <c r="AP2806" s="219"/>
      <c r="AR2806" s="208" t="s">
        <v>99</v>
      </c>
      <c r="AS2806" s="209"/>
      <c r="AT2806" s="210" t="s">
        <v>100</v>
      </c>
      <c r="AU2806" s="211"/>
      <c r="AW2806" s="48" t="s">
        <v>10</v>
      </c>
      <c r="AY2806" s="139" t="s">
        <v>47</v>
      </c>
      <c r="AZ2806" s="13"/>
      <c r="BA2806" s="36"/>
      <c r="BB2806" s="36"/>
      <c r="BC2806" s="36"/>
      <c r="BD2806" s="36"/>
    </row>
    <row r="2807" spans="2:56" ht="18.600000000000001" customHeight="1" thickTop="1" thickBot="1">
      <c r="D2807" s="1">
        <v>0</v>
      </c>
      <c r="E2807" s="8">
        <f t="shared" ref="E2807" si="16301">$E$9*$B2804</f>
        <v>4.5450141999999829</v>
      </c>
      <c r="F2807" s="2">
        <v>1</v>
      </c>
      <c r="G2807" s="8">
        <v>0</v>
      </c>
      <c r="I2807" s="1">
        <v>0</v>
      </c>
      <c r="J2807" s="9">
        <v>0</v>
      </c>
      <c r="K2807" s="2">
        <v>1</v>
      </c>
      <c r="L2807" s="8">
        <v>0</v>
      </c>
      <c r="N2807" s="1">
        <f t="shared" ref="N2807" si="16302">D2807*I2804+F2807*I2807-E2807*J2804-G2807*J2807</f>
        <v>0</v>
      </c>
      <c r="O2807" s="9">
        <f t="shared" ref="O2807" si="16303">(D2807*J2804+E2807*I2804+F2807*J2807+G2807*I2807)</f>
        <v>4.5450141999999829</v>
      </c>
      <c r="P2807" s="2">
        <f t="shared" ref="P2807" si="16304">D2807*K2804+F2807*K2807-E2807*L2804-G2807*L2807</f>
        <v>2.9573168093076494</v>
      </c>
      <c r="Q2807" s="8">
        <f t="shared" ref="Q2807" si="16305">(D2807*L2804+E2807*K2804+F2807*L2807+G2807*K2807)</f>
        <v>0</v>
      </c>
      <c r="S2807" s="1">
        <v>0</v>
      </c>
      <c r="T2807" s="8">
        <f t="shared" ref="T2807" si="16306">$T$9*$B2804</f>
        <v>9.6985057999999622</v>
      </c>
      <c r="U2807" s="2">
        <v>1</v>
      </c>
      <c r="V2807" s="8">
        <v>0</v>
      </c>
      <c r="X2807" s="1">
        <f t="shared" ref="X2807" si="16307">N2807*S2804+P2807*S2807-O2807*T2804-Q2807*T2807</f>
        <v>0</v>
      </c>
      <c r="Y2807" s="9">
        <f t="shared" ref="Y2807" si="16308">(N2807*T2804+O2807*S2804+P2807*T2807+Q2807*S2807)</f>
        <v>33.226568427507601</v>
      </c>
      <c r="Z2807" s="2">
        <f t="shared" ref="Z2807" si="16309">N2807*U2804+P2807*U2807-O2807*V2804-Q2807*V2807</f>
        <v>2.9573168093076494</v>
      </c>
      <c r="AA2807" s="8">
        <f t="shared" ref="AA2807" si="16310">(N2807*V2804+O2807*U2804+P2807*V2807+Q2807*U2807)</f>
        <v>0</v>
      </c>
      <c r="AB2807" s="22"/>
      <c r="AC2807" s="1">
        <v>0</v>
      </c>
      <c r="AD2807" s="9">
        <v>0</v>
      </c>
      <c r="AE2807" s="2">
        <v>1</v>
      </c>
      <c r="AF2807" s="8">
        <v>0</v>
      </c>
      <c r="AH2807" s="1">
        <f t="shared" ref="AH2807" si="16311">X2807*AC2804+Z2807*AC2807-Y2807*AD2804-AA2807*AD2807</f>
        <v>0</v>
      </c>
      <c r="AI2807" s="9">
        <f t="shared" ref="AI2807" si="16312">(X2807*AD2804+Y2807*AC2804+Z2807*AD2807+AA2807*AC2807)</f>
        <v>33.226568427507601</v>
      </c>
      <c r="AJ2807" s="2">
        <f t="shared" ref="AJ2807" si="16313">X2807*AE2804+Z2807*AE2807-Y2807*AF2804-AA2807*AF2807</f>
        <v>-213.07298619383056</v>
      </c>
      <c r="AK2807" s="8">
        <f t="shared" ref="AK2807" si="16314">(X2807*AF2804+Y2807*AE2804+Z2807*AF2807+AA2807*AE2807)</f>
        <v>0</v>
      </c>
      <c r="AM2807" s="20">
        <f t="shared" ref="AM2807" si="16315">1/$AN$9</f>
        <v>1</v>
      </c>
      <c r="AN2807" s="27">
        <v>0</v>
      </c>
      <c r="AO2807" s="21">
        <v>1</v>
      </c>
      <c r="AP2807" s="26">
        <v>0</v>
      </c>
      <c r="AR2807" s="1">
        <f t="shared" ref="AR2807" si="16316">AH2807*AM2804+AJ2807*AM2807-AI2807*AN2804-AK2807*AN2807</f>
        <v>-213.07298619383056</v>
      </c>
      <c r="AS2807" s="9">
        <f t="shared" ref="AS2807" si="16317">(AH2807*AN2804+AI2807*AM2804+AJ2807*AN2807+AK2807*AM2807)</f>
        <v>33.226568427507601</v>
      </c>
      <c r="AT2807" s="2">
        <f t="shared" ref="AT2807" si="16318">AH2807*AO2804+AJ2807*AO2807-AI2807*AP2804-AK2807*AP2807</f>
        <v>-213.07298619383056</v>
      </c>
      <c r="AU2807" s="8">
        <f t="shared" ref="AU2807" si="16319">(AH2807*AP2804+AI2807*AO2804+AJ2807*AP2807+AK2807*AO2807)</f>
        <v>0</v>
      </c>
      <c r="AW2807" s="49">
        <f t="shared" ref="AW2807" si="16320">(180/PI())*ATAN(-1*(AS2804/AR2804))</f>
        <v>-81.144589727038792</v>
      </c>
      <c r="AY2807" s="140">
        <f t="shared" ref="AY2807" si="16321">20*LOG(((1-(10^(AW2804/20)^2)*(1-((1-AY2804)/(1+AY2804))^2))^0.5))</f>
        <v>-1.7023559578995429E-4</v>
      </c>
      <c r="AZ2807" s="13"/>
      <c r="BA2807" s="36"/>
      <c r="BB2807" s="36"/>
      <c r="BC2807" s="36"/>
      <c r="BD2807" s="36"/>
    </row>
    <row r="2808" spans="2:56" ht="18.600000000000001" customHeight="1">
      <c r="AY2808" s="37"/>
    </row>
    <row r="2809" spans="2:56" ht="18.600000000000001" customHeight="1" thickBot="1">
      <c r="D2809" s="22" t="s">
        <v>60</v>
      </c>
      <c r="E2809" s="22"/>
      <c r="F2809" s="22"/>
      <c r="G2809" s="22"/>
      <c r="H2809" s="22"/>
      <c r="I2809" s="22" t="s">
        <v>61</v>
      </c>
      <c r="J2809" s="22"/>
      <c r="K2809" s="22"/>
      <c r="L2809" s="22"/>
      <c r="M2809" s="23"/>
      <c r="N2809" s="23"/>
      <c r="O2809" s="28" t="s">
        <v>62</v>
      </c>
      <c r="P2809" s="23"/>
      <c r="Q2809" s="23"/>
      <c r="R2809" s="23"/>
      <c r="S2809" s="22"/>
      <c r="T2809" s="22" t="s">
        <v>63</v>
      </c>
      <c r="U2809" s="23"/>
      <c r="V2809" s="23"/>
      <c r="W2809" s="23"/>
      <c r="X2809" s="23"/>
      <c r="Y2809" s="28" t="s">
        <v>64</v>
      </c>
      <c r="Z2809" s="23"/>
      <c r="AA2809" s="23"/>
      <c r="AB2809" s="23"/>
      <c r="AC2809" s="28" t="s">
        <v>65</v>
      </c>
      <c r="AD2809" s="22"/>
      <c r="AE2809" s="22"/>
      <c r="AF2809" s="22"/>
      <c r="AG2809" s="22"/>
      <c r="AH2809" s="23"/>
      <c r="AI2809" s="28" t="s">
        <v>66</v>
      </c>
      <c r="AJ2809" s="23"/>
      <c r="AK2809" s="23"/>
      <c r="AL2809" s="22"/>
      <c r="AM2809" s="28" t="s">
        <v>67</v>
      </c>
      <c r="AN2809" s="22"/>
      <c r="AO2809" s="23"/>
      <c r="AP2809" s="23"/>
      <c r="AQ2809" s="23"/>
      <c r="AR2809" s="23"/>
      <c r="AS2809" s="28" t="s">
        <v>68</v>
      </c>
      <c r="AT2809" s="23"/>
      <c r="AU2809" s="23"/>
    </row>
    <row r="2810" spans="2:56" ht="18.600000000000001" customHeight="1" thickBot="1">
      <c r="B2810" s="11"/>
      <c r="D2810" s="212" t="s">
        <v>69</v>
      </c>
      <c r="E2810" s="213"/>
      <c r="F2810" s="214" t="s">
        <v>70</v>
      </c>
      <c r="G2810" s="215"/>
      <c r="H2810" s="207"/>
      <c r="I2810" s="212" t="s">
        <v>71</v>
      </c>
      <c r="J2810" s="213"/>
      <c r="K2810" s="214" t="s">
        <v>72</v>
      </c>
      <c r="L2810" s="215"/>
      <c r="M2810" s="23"/>
      <c r="N2810" s="208" t="s">
        <v>73</v>
      </c>
      <c r="O2810" s="209"/>
      <c r="P2810" s="210" t="s">
        <v>74</v>
      </c>
      <c r="Q2810" s="211"/>
      <c r="R2810" s="23"/>
      <c r="S2810" s="212" t="s">
        <v>75</v>
      </c>
      <c r="T2810" s="213"/>
      <c r="U2810" s="214" t="s">
        <v>76</v>
      </c>
      <c r="V2810" s="215"/>
      <c r="W2810" s="22"/>
      <c r="X2810" s="208" t="s">
        <v>77</v>
      </c>
      <c r="Y2810" s="209"/>
      <c r="Z2810" s="210" t="s">
        <v>78</v>
      </c>
      <c r="AA2810" s="211"/>
      <c r="AB2810" s="22"/>
      <c r="AC2810" s="212" t="s">
        <v>79</v>
      </c>
      <c r="AD2810" s="213"/>
      <c r="AE2810" s="214" t="s">
        <v>80</v>
      </c>
      <c r="AF2810" s="215"/>
      <c r="AG2810" s="22"/>
      <c r="AH2810" s="208" t="s">
        <v>81</v>
      </c>
      <c r="AI2810" s="209"/>
      <c r="AJ2810" s="210" t="s">
        <v>82</v>
      </c>
      <c r="AK2810" s="211"/>
      <c r="AL2810" s="22"/>
      <c r="AM2810" s="212" t="s">
        <v>83</v>
      </c>
      <c r="AN2810" s="213"/>
      <c r="AO2810" s="214" t="s">
        <v>84</v>
      </c>
      <c r="AP2810" s="215"/>
      <c r="AQ2810" s="23"/>
      <c r="AR2810" s="208" t="s">
        <v>85</v>
      </c>
      <c r="AS2810" s="209"/>
      <c r="AT2810" s="210" t="s">
        <v>86</v>
      </c>
      <c r="AU2810" s="211"/>
      <c r="AW2810" s="29" t="s">
        <v>4</v>
      </c>
      <c r="AY2810" s="136" t="s">
        <v>46</v>
      </c>
      <c r="AZ2810" s="13"/>
      <c r="BA2810" s="36"/>
      <c r="BB2810" s="36"/>
      <c r="BC2810" s="36"/>
      <c r="BD2810" s="36"/>
    </row>
    <row r="2811" spans="2:56" ht="18.600000000000001" customHeight="1" thickTop="1" thickBot="1">
      <c r="B2811" s="40">
        <v>8.0399999999999707</v>
      </c>
      <c r="D2811" s="1">
        <v>1</v>
      </c>
      <c r="E2811" s="7">
        <v>0</v>
      </c>
      <c r="F2811" s="2">
        <v>0</v>
      </c>
      <c r="G2811" s="8">
        <v>0</v>
      </c>
      <c r="I2811" s="1">
        <v>1</v>
      </c>
      <c r="J2811" s="9">
        <v>0</v>
      </c>
      <c r="K2811" s="2">
        <v>0</v>
      </c>
      <c r="L2811" s="9">
        <f t="shared" ref="L2811" si="16322">IF(0=(1-$J$9*$K$9*$B2811^2),10^14,$B2811*$K$9/(1-$J$9*$K$9*$B2811^2))</f>
        <v>-0.42946143974595713</v>
      </c>
      <c r="N2811" s="1">
        <f t="shared" ref="N2811" si="16323">D2811*I2811+F2811*I2814-E2811*J2811-G2811*J2814</f>
        <v>1</v>
      </c>
      <c r="O2811" s="9">
        <f t="shared" ref="O2811" si="16324">(D2811*J2811+E2811*I2811+F2811*J2814+G2811*I2814)</f>
        <v>0</v>
      </c>
      <c r="P2811" s="2">
        <f t="shared" ref="P2811" si="16325">D2811*K2811+F2811*K2814-E2811*L2811-G2811*L2814</f>
        <v>0</v>
      </c>
      <c r="Q2811" s="8">
        <f t="shared" ref="Q2811" si="16326">(D2811*L2811+E2811*K2811+F2811*L2814+G2811*K2814)</f>
        <v>-0.42946143974595713</v>
      </c>
      <c r="S2811" s="1">
        <v>1</v>
      </c>
      <c r="T2811" s="7">
        <v>0</v>
      </c>
      <c r="U2811" s="2">
        <v>0</v>
      </c>
      <c r="V2811" s="8">
        <v>0</v>
      </c>
      <c r="X2811" s="1">
        <f t="shared" ref="X2811" si="16327">N2811*S2811+P2811*S2814-O2811*T2811-Q2811*T2814</f>
        <v>5.1755211327419079</v>
      </c>
      <c r="Y2811" s="9">
        <f t="shared" ref="Y2811" si="16328">(N2811*T2811+O2811*S2811+P2811*T2814+Q2811*S2814)</f>
        <v>0</v>
      </c>
      <c r="Z2811" s="2">
        <f t="shared" ref="Z2811" si="16329">N2811*U2811+P2811*U2814-O2811*V2811-Q2811*V2814</f>
        <v>0</v>
      </c>
      <c r="AA2811" s="8">
        <f t="shared" ref="AA2811" si="16330">(N2811*V2811+O2811*U2811+P2811*V2814+Q2811*U2814)</f>
        <v>-0.42946143974595713</v>
      </c>
      <c r="AB2811" s="22"/>
      <c r="AC2811" s="1">
        <v>1</v>
      </c>
      <c r="AD2811" s="9">
        <v>0</v>
      </c>
      <c r="AE2811" s="2">
        <v>0</v>
      </c>
      <c r="AF2811" s="9">
        <f t="shared" ref="AF2811" si="16331">$B2811*$AE$9</f>
        <v>6.5179475999999763</v>
      </c>
      <c r="AH2811" s="1">
        <f t="shared" ref="AH2811" si="16332">X2811*AC2811+Z2811*AC2814-Y2811*AD2811-AA2811*AD2814</f>
        <v>5.1755211327419079</v>
      </c>
      <c r="AI2811" s="9">
        <f t="shared" ref="AI2811" si="16333">(X2811*AD2811+Y2811*AC2811+Z2811*AD2814+AA2811*AC2814)</f>
        <v>0</v>
      </c>
      <c r="AJ2811" s="2">
        <f t="shared" ref="AJ2811" si="16334">X2811*AE2811+Z2811*AE2814-Y2811*AF2811-AA2811*AF2814</f>
        <v>0</v>
      </c>
      <c r="AK2811" s="8">
        <f t="shared" ref="AK2811" si="16335">(X2811*AF2811+Y2811*AE2811+Z2811*AF2814+AA2811*AE2814)</f>
        <v>33.304314106158323</v>
      </c>
      <c r="AM2811" s="18">
        <v>1</v>
      </c>
      <c r="AN2811" s="25">
        <v>0</v>
      </c>
      <c r="AO2811" s="14">
        <v>0</v>
      </c>
      <c r="AP2811" s="24">
        <v>0</v>
      </c>
      <c r="AR2811" s="1">
        <f t="shared" ref="AR2811" si="16336">AH2811*AM2811+AJ2811*AM2814-AI2811*AN2811-AK2811*AN2814</f>
        <v>5.1755211327419079</v>
      </c>
      <c r="AS2811" s="9">
        <f t="shared" ref="AS2811" si="16337">(AH2811*AN2811+AI2811*AM2811+AJ2811*AN2814+AK2811*AM2814)</f>
        <v>33.304314106158323</v>
      </c>
      <c r="AT2811" s="2">
        <f t="shared" ref="AT2811" si="16338">AH2811*AO2811+AJ2811*AO2814-AI2811*AP2811-AK2811*AP2814</f>
        <v>0</v>
      </c>
      <c r="AU2811" s="8">
        <f t="shared" ref="AU2811" si="16339">(AH2811*AP2811+AI2811*AO2811+AJ2811*AP2814+AK2811*AO2814)</f>
        <v>33.304314106158323</v>
      </c>
      <c r="AW2811" s="30">
        <f t="shared" ref="AW2811" si="16340">20*LOG(((1+$AN$9)/$AN$9)/((AR2811+AR2814)^2+(AS2811+AS2814)^2)^0.5)</f>
        <v>-40.800279414180267</v>
      </c>
      <c r="AY2811" s="137">
        <f t="shared" ref="AY2811" si="16341">((AR2811^2+AS2811^2)^0.5)/((AR2814^2+AS2814^2)^0.5)</f>
        <v>0.155538520620948</v>
      </c>
      <c r="AZ2811" s="13"/>
      <c r="BA2811" s="36"/>
      <c r="BB2811" s="36"/>
      <c r="BC2811" s="36"/>
      <c r="BD2811" s="36"/>
    </row>
    <row r="2812" spans="2:56" ht="18.600000000000001" customHeight="1" thickBot="1">
      <c r="D2812" s="3"/>
      <c r="G2812" s="4"/>
      <c r="I2812" s="3"/>
      <c r="L2812" s="4"/>
      <c r="N2812" s="3"/>
      <c r="Q2812" s="4"/>
      <c r="S2812" s="3"/>
      <c r="V2812" s="4"/>
      <c r="X2812" s="3"/>
      <c r="AA2812" s="4"/>
      <c r="AC2812" s="3"/>
      <c r="AF2812" s="4"/>
      <c r="AH2812" s="3"/>
      <c r="AK2812" s="4"/>
      <c r="AM2812" s="18"/>
      <c r="AN2812" s="14"/>
      <c r="AO2812" s="14"/>
      <c r="AP2812" s="19"/>
      <c r="AR2812" s="3"/>
      <c r="AU2812" s="4"/>
      <c r="AY2812" s="138"/>
      <c r="AZ2812" s="13"/>
      <c r="BA2812" s="36"/>
      <c r="BB2812" s="36"/>
      <c r="BC2812" s="36"/>
      <c r="BD2812" s="36"/>
    </row>
    <row r="2813" spans="2:56" ht="18.600000000000001" customHeight="1" thickBot="1">
      <c r="D2813" s="216" t="s">
        <v>87</v>
      </c>
      <c r="E2813" s="217"/>
      <c r="F2813" s="218" t="s">
        <v>88</v>
      </c>
      <c r="G2813" s="219"/>
      <c r="H2813" s="207"/>
      <c r="I2813" s="216" t="s">
        <v>89</v>
      </c>
      <c r="J2813" s="217"/>
      <c r="K2813" s="218" t="s">
        <v>90</v>
      </c>
      <c r="L2813" s="219"/>
      <c r="N2813" s="208" t="s">
        <v>7</v>
      </c>
      <c r="O2813" s="209"/>
      <c r="P2813" s="210" t="s">
        <v>8</v>
      </c>
      <c r="Q2813" s="211"/>
      <c r="S2813" s="216" t="s">
        <v>91</v>
      </c>
      <c r="T2813" s="217"/>
      <c r="U2813" s="218" t="s">
        <v>92</v>
      </c>
      <c r="V2813" s="219"/>
      <c r="W2813" s="22"/>
      <c r="X2813" s="208" t="s">
        <v>93</v>
      </c>
      <c r="Y2813" s="209"/>
      <c r="Z2813" s="210" t="s">
        <v>94</v>
      </c>
      <c r="AA2813" s="211"/>
      <c r="AB2813" s="22"/>
      <c r="AC2813" s="216" t="s">
        <v>3</v>
      </c>
      <c r="AD2813" s="217"/>
      <c r="AE2813" s="218" t="s">
        <v>2</v>
      </c>
      <c r="AF2813" s="219"/>
      <c r="AG2813" s="22"/>
      <c r="AH2813" s="208" t="s">
        <v>95</v>
      </c>
      <c r="AI2813" s="209"/>
      <c r="AJ2813" s="210" t="s">
        <v>96</v>
      </c>
      <c r="AK2813" s="211"/>
      <c r="AL2813" s="22"/>
      <c r="AM2813" s="216" t="s">
        <v>97</v>
      </c>
      <c r="AN2813" s="217"/>
      <c r="AO2813" s="218" t="s">
        <v>98</v>
      </c>
      <c r="AP2813" s="219"/>
      <c r="AR2813" s="208" t="s">
        <v>99</v>
      </c>
      <c r="AS2813" s="209"/>
      <c r="AT2813" s="210" t="s">
        <v>100</v>
      </c>
      <c r="AU2813" s="211"/>
      <c r="AW2813" s="48" t="s">
        <v>10</v>
      </c>
      <c r="AY2813" s="139" t="s">
        <v>47</v>
      </c>
      <c r="AZ2813" s="13"/>
      <c r="BA2813" s="36"/>
      <c r="BB2813" s="36"/>
      <c r="BC2813" s="36"/>
      <c r="BD2813" s="36"/>
    </row>
    <row r="2814" spans="2:56" ht="18.600000000000001" customHeight="1" thickTop="1" thickBot="1">
      <c r="D2814" s="1">
        <v>0</v>
      </c>
      <c r="E2814" s="8">
        <f t="shared" ref="E2814" si="16342">$E$9*$B2811</f>
        <v>4.5563483999999841</v>
      </c>
      <c r="F2814" s="2">
        <v>1</v>
      </c>
      <c r="G2814" s="8">
        <v>0</v>
      </c>
      <c r="I2814" s="1">
        <v>0</v>
      </c>
      <c r="J2814" s="9">
        <v>0</v>
      </c>
      <c r="K2814" s="2">
        <v>1</v>
      </c>
      <c r="L2814" s="8">
        <v>0</v>
      </c>
      <c r="N2814" s="1">
        <f t="shared" ref="N2814" si="16343">D2814*I2811+F2814*I2814-E2814*J2811-G2814*J2814</f>
        <v>0</v>
      </c>
      <c r="O2814" s="9">
        <f t="shared" ref="O2814" si="16344">(D2814*J2811+E2814*I2811+F2814*J2814+G2814*I2814)</f>
        <v>4.5563483999999841</v>
      </c>
      <c r="P2814" s="2">
        <f t="shared" ref="P2814" si="16345">D2814*K2811+F2814*K2814-E2814*L2811-G2814*L2814</f>
        <v>2.9567759438481813</v>
      </c>
      <c r="Q2814" s="8">
        <f t="shared" ref="Q2814" si="16346">(D2814*L2811+E2814*K2811+F2814*L2814+G2814*K2814)</f>
        <v>0</v>
      </c>
      <c r="S2814" s="1">
        <v>0</v>
      </c>
      <c r="T2814" s="8">
        <f t="shared" ref="T2814" si="16347">$T$9*$B2811</f>
        <v>9.7226915999999637</v>
      </c>
      <c r="U2814" s="2">
        <v>1</v>
      </c>
      <c r="V2814" s="8">
        <v>0</v>
      </c>
      <c r="X2814" s="1">
        <f t="shared" ref="X2814" si="16348">N2814*S2811+P2814*S2814-O2814*T2811-Q2814*T2814</f>
        <v>0</v>
      </c>
      <c r="Y2814" s="9">
        <f t="shared" ref="Y2814" si="16349">(N2814*T2811+O2814*S2811+P2814*T2814+Q2814*S2814)</f>
        <v>33.304169032334663</v>
      </c>
      <c r="Z2814" s="2">
        <f t="shared" ref="Z2814" si="16350">N2814*U2811+P2814*U2814-O2814*V2811-Q2814*V2814</f>
        <v>2.9567759438481813</v>
      </c>
      <c r="AA2814" s="8">
        <f t="shared" ref="AA2814" si="16351">(N2814*V2811+O2814*U2811+P2814*V2814+Q2814*U2814)</f>
        <v>0</v>
      </c>
      <c r="AB2814" s="22"/>
      <c r="AC2814" s="1">
        <v>0</v>
      </c>
      <c r="AD2814" s="9">
        <v>0</v>
      </c>
      <c r="AE2814" s="2">
        <v>1</v>
      </c>
      <c r="AF2814" s="8">
        <v>0</v>
      </c>
      <c r="AH2814" s="1">
        <f t="shared" ref="AH2814" si="16352">X2814*AC2811+Z2814*AC2814-Y2814*AD2811-AA2814*AD2814</f>
        <v>0</v>
      </c>
      <c r="AI2814" s="9">
        <f t="shared" ref="AI2814" si="16353">(X2814*AD2811+Y2814*AC2811+Z2814*AD2814+AA2814*AC2814)</f>
        <v>33.304169032334663</v>
      </c>
      <c r="AJ2814" s="2">
        <f t="shared" ref="AJ2814" si="16354">X2814*AE2811+Z2814*AE2814-Y2814*AF2811-AA2814*AF2814</f>
        <v>-214.11805267045105</v>
      </c>
      <c r="AK2814" s="8">
        <f t="shared" ref="AK2814" si="16355">(X2814*AF2811+Y2814*AE2811+Z2814*AF2814+AA2814*AE2814)</f>
        <v>0</v>
      </c>
      <c r="AM2814" s="20">
        <f t="shared" ref="AM2814" si="16356">1/$AN$9</f>
        <v>1</v>
      </c>
      <c r="AN2814" s="27">
        <v>0</v>
      </c>
      <c r="AO2814" s="21">
        <v>1</v>
      </c>
      <c r="AP2814" s="26">
        <v>0</v>
      </c>
      <c r="AR2814" s="1">
        <f t="shared" ref="AR2814" si="16357">AH2814*AM2811+AJ2814*AM2814-AI2814*AN2811-AK2814*AN2814</f>
        <v>-214.11805267045105</v>
      </c>
      <c r="AS2814" s="9">
        <f t="shared" ref="AS2814" si="16358">(AH2814*AN2811+AI2814*AM2811+AJ2814*AN2814+AK2814*AM2814)</f>
        <v>33.304169032334663</v>
      </c>
      <c r="AT2814" s="2">
        <f t="shared" ref="AT2814" si="16359">AH2814*AO2811+AJ2814*AO2814-AI2814*AP2811-AK2814*AP2814</f>
        <v>-214.11805267045105</v>
      </c>
      <c r="AU2814" s="8">
        <f t="shared" ref="AU2814" si="16360">(AH2814*AP2811+AI2814*AO2811+AJ2814*AP2814+AK2814*AO2814)</f>
        <v>0</v>
      </c>
      <c r="AW2814" s="49">
        <f t="shared" ref="AW2814" si="16361">(180/PI())*ATAN(-1*(AS2811/AR2811))</f>
        <v>-81.166836147951685</v>
      </c>
      <c r="AY2814" s="140">
        <f t="shared" ref="AY2814" si="16362">20*LOG(((1-(10^(AW2811/20)^2)*(1-((1-AY2811)/(1+AY2811))^2))^0.5))</f>
        <v>-1.6830378586362338E-4</v>
      </c>
      <c r="AZ2814" s="13"/>
      <c r="BA2814" s="36"/>
      <c r="BB2814" s="36"/>
      <c r="BC2814" s="36"/>
      <c r="BD2814" s="36"/>
    </row>
    <row r="2815" spans="2:56" ht="18.600000000000001" customHeight="1">
      <c r="AY2815" s="37"/>
    </row>
    <row r="2816" spans="2:56" ht="18.600000000000001" customHeight="1" thickBot="1">
      <c r="D2816" s="22" t="s">
        <v>60</v>
      </c>
      <c r="E2816" s="22"/>
      <c r="F2816" s="22"/>
      <c r="G2816" s="22"/>
      <c r="H2816" s="22"/>
      <c r="I2816" s="22" t="s">
        <v>61</v>
      </c>
      <c r="J2816" s="22"/>
      <c r="K2816" s="22"/>
      <c r="L2816" s="22"/>
      <c r="M2816" s="23"/>
      <c r="N2816" s="23"/>
      <c r="O2816" s="28" t="s">
        <v>62</v>
      </c>
      <c r="P2816" s="23"/>
      <c r="Q2816" s="23"/>
      <c r="R2816" s="23"/>
      <c r="S2816" s="22"/>
      <c r="T2816" s="22" t="s">
        <v>63</v>
      </c>
      <c r="U2816" s="23"/>
      <c r="V2816" s="23"/>
      <c r="W2816" s="23"/>
      <c r="X2816" s="23"/>
      <c r="Y2816" s="28" t="s">
        <v>64</v>
      </c>
      <c r="Z2816" s="23"/>
      <c r="AA2816" s="23"/>
      <c r="AB2816" s="23"/>
      <c r="AC2816" s="28" t="s">
        <v>65</v>
      </c>
      <c r="AD2816" s="22"/>
      <c r="AE2816" s="22"/>
      <c r="AF2816" s="22"/>
      <c r="AG2816" s="22"/>
      <c r="AH2816" s="23"/>
      <c r="AI2816" s="28" t="s">
        <v>66</v>
      </c>
      <c r="AJ2816" s="23"/>
      <c r="AK2816" s="23"/>
      <c r="AL2816" s="22"/>
      <c r="AM2816" s="28" t="s">
        <v>67</v>
      </c>
      <c r="AN2816" s="22"/>
      <c r="AO2816" s="23"/>
      <c r="AP2816" s="23"/>
      <c r="AQ2816" s="23"/>
      <c r="AR2816" s="23"/>
      <c r="AS2816" s="28" t="s">
        <v>68</v>
      </c>
      <c r="AT2816" s="23"/>
      <c r="AU2816" s="23"/>
    </row>
    <row r="2817" spans="2:56" ht="18.600000000000001" customHeight="1" thickBot="1">
      <c r="B2817" s="11"/>
      <c r="D2817" s="212" t="s">
        <v>69</v>
      </c>
      <c r="E2817" s="213"/>
      <c r="F2817" s="214" t="s">
        <v>70</v>
      </c>
      <c r="G2817" s="215"/>
      <c r="H2817" s="207"/>
      <c r="I2817" s="212" t="s">
        <v>71</v>
      </c>
      <c r="J2817" s="213"/>
      <c r="K2817" s="214" t="s">
        <v>72</v>
      </c>
      <c r="L2817" s="215"/>
      <c r="M2817" s="23"/>
      <c r="N2817" s="208" t="s">
        <v>73</v>
      </c>
      <c r="O2817" s="209"/>
      <c r="P2817" s="210" t="s">
        <v>74</v>
      </c>
      <c r="Q2817" s="211"/>
      <c r="R2817" s="23"/>
      <c r="S2817" s="212" t="s">
        <v>75</v>
      </c>
      <c r="T2817" s="213"/>
      <c r="U2817" s="214" t="s">
        <v>76</v>
      </c>
      <c r="V2817" s="215"/>
      <c r="W2817" s="22"/>
      <c r="X2817" s="208" t="s">
        <v>77</v>
      </c>
      <c r="Y2817" s="209"/>
      <c r="Z2817" s="210" t="s">
        <v>78</v>
      </c>
      <c r="AA2817" s="211"/>
      <c r="AB2817" s="22"/>
      <c r="AC2817" s="212" t="s">
        <v>79</v>
      </c>
      <c r="AD2817" s="213"/>
      <c r="AE2817" s="214" t="s">
        <v>80</v>
      </c>
      <c r="AF2817" s="215"/>
      <c r="AG2817" s="22"/>
      <c r="AH2817" s="208" t="s">
        <v>81</v>
      </c>
      <c r="AI2817" s="209"/>
      <c r="AJ2817" s="210" t="s">
        <v>82</v>
      </c>
      <c r="AK2817" s="211"/>
      <c r="AL2817" s="22"/>
      <c r="AM2817" s="212" t="s">
        <v>83</v>
      </c>
      <c r="AN2817" s="213"/>
      <c r="AO2817" s="214" t="s">
        <v>84</v>
      </c>
      <c r="AP2817" s="215"/>
      <c r="AQ2817" s="23"/>
      <c r="AR2817" s="208" t="s">
        <v>85</v>
      </c>
      <c r="AS2817" s="209"/>
      <c r="AT2817" s="210" t="s">
        <v>86</v>
      </c>
      <c r="AU2817" s="211"/>
      <c r="AW2817" s="29" t="s">
        <v>4</v>
      </c>
      <c r="AY2817" s="136" t="s">
        <v>46</v>
      </c>
      <c r="AZ2817" s="13"/>
      <c r="BA2817" s="36"/>
      <c r="BB2817" s="36"/>
      <c r="BC2817" s="36"/>
      <c r="BD2817" s="36"/>
    </row>
    <row r="2818" spans="2:56" ht="18.600000000000001" customHeight="1" thickTop="1" thickBot="1">
      <c r="B2818" s="40">
        <v>8.0599999999999703</v>
      </c>
      <c r="D2818" s="1">
        <v>1</v>
      </c>
      <c r="E2818" s="7">
        <v>0</v>
      </c>
      <c r="F2818" s="2">
        <v>0</v>
      </c>
      <c r="G2818" s="8">
        <v>0</v>
      </c>
      <c r="I2818" s="1">
        <v>1</v>
      </c>
      <c r="J2818" s="9">
        <v>0</v>
      </c>
      <c r="K2818" s="2">
        <v>0</v>
      </c>
      <c r="L2818" s="9">
        <f t="shared" ref="L2818" si="16363">IF(0=(1-$J$9*$K$9*$B2818^2),10^14,$B2818*$K$9/(1-$J$9*$K$9*$B2818^2))</f>
        <v>-0.42827831233136626</v>
      </c>
      <c r="N2818" s="1">
        <f t="shared" ref="N2818" si="16364">D2818*I2818+F2818*I2821-E2818*J2818-G2818*J2821</f>
        <v>1</v>
      </c>
      <c r="O2818" s="9">
        <f t="shared" ref="O2818" si="16365">(D2818*J2818+E2818*I2818+F2818*J2821+G2818*I2821)</f>
        <v>0</v>
      </c>
      <c r="P2818" s="2">
        <f t="shared" ref="P2818" si="16366">D2818*K2818+F2818*K2821-E2818*L2818-G2818*L2821</f>
        <v>0</v>
      </c>
      <c r="Q2818" s="8">
        <f t="shared" ref="Q2818" si="16367">(D2818*L2818+E2818*K2818+F2818*L2821+G2818*K2821)</f>
        <v>-0.42827831233136626</v>
      </c>
      <c r="S2818" s="1">
        <v>1</v>
      </c>
      <c r="T2818" s="7">
        <v>0</v>
      </c>
      <c r="U2818" s="2">
        <v>0</v>
      </c>
      <c r="V2818" s="8">
        <v>0</v>
      </c>
      <c r="X2818" s="1">
        <f t="shared" ref="X2818" si="16368">N2818*S2818+P2818*S2821-O2818*T2818-Q2818*T2821</f>
        <v>5.1743762033727192</v>
      </c>
      <c r="Y2818" s="9">
        <f t="shared" ref="Y2818" si="16369">(N2818*T2818+O2818*S2818+P2818*T2821+Q2818*S2821)</f>
        <v>0</v>
      </c>
      <c r="Z2818" s="2">
        <f t="shared" ref="Z2818" si="16370">N2818*U2818+P2818*U2821-O2818*V2818-Q2818*V2821</f>
        <v>0</v>
      </c>
      <c r="AA2818" s="8">
        <f t="shared" ref="AA2818" si="16371">(N2818*V2818+O2818*U2818+P2818*V2821+Q2818*U2821)</f>
        <v>-0.42827831233136626</v>
      </c>
      <c r="AB2818" s="22"/>
      <c r="AC2818" s="1">
        <v>1</v>
      </c>
      <c r="AD2818" s="9">
        <v>0</v>
      </c>
      <c r="AE2818" s="2">
        <v>0</v>
      </c>
      <c r="AF2818" s="9">
        <f t="shared" ref="AF2818" si="16372">$B2818*$AE$9</f>
        <v>6.5341613999999764</v>
      </c>
      <c r="AH2818" s="1">
        <f t="shared" ref="AH2818" si="16373">X2818*AC2818+Z2818*AC2821-Y2818*AD2818-AA2818*AD2821</f>
        <v>5.1743762033727192</v>
      </c>
      <c r="AI2818" s="9">
        <f t="shared" ref="AI2818" si="16374">(X2818*AD2818+Y2818*AC2818+Z2818*AD2821+AA2818*AC2821)</f>
        <v>0</v>
      </c>
      <c r="AJ2818" s="2">
        <f t="shared" ref="AJ2818" si="16375">X2818*AE2818+Z2818*AE2821-Y2818*AF2818-AA2818*AF2821</f>
        <v>0</v>
      </c>
      <c r="AK2818" s="8">
        <f t="shared" ref="AK2818" si="16376">(X2818*AF2818+Y2818*AE2818+Z2818*AF2821+AA2818*AE2821)</f>
        <v>33.381930944825086</v>
      </c>
      <c r="AM2818" s="18">
        <v>1</v>
      </c>
      <c r="AN2818" s="25">
        <v>0</v>
      </c>
      <c r="AO2818" s="14">
        <v>0</v>
      </c>
      <c r="AP2818" s="24">
        <v>0</v>
      </c>
      <c r="AR2818" s="1">
        <f t="shared" ref="AR2818" si="16377">AH2818*AM2818+AJ2818*AM2821-AI2818*AN2818-AK2818*AN2821</f>
        <v>5.1743762033727192</v>
      </c>
      <c r="AS2818" s="9">
        <f t="shared" ref="AS2818" si="16378">(AH2818*AN2818+AI2818*AM2818+AJ2818*AN2821+AK2818*AM2821)</f>
        <v>33.381930944825086</v>
      </c>
      <c r="AT2818" s="2">
        <f t="shared" ref="AT2818" si="16379">AH2818*AO2818+AJ2818*AO2821-AI2818*AP2818-AK2818*AP2821</f>
        <v>0</v>
      </c>
      <c r="AU2818" s="8">
        <f t="shared" ref="AU2818" si="16380">(AH2818*AP2818+AI2818*AO2818+AJ2818*AP2821+AK2818*AO2821)</f>
        <v>33.381930944825086</v>
      </c>
      <c r="AW2818" s="30">
        <f t="shared" ref="AW2818" si="16381">20*LOG(((1+$AN$9)/$AN$9)/((AR2818+AR2821)^2+(AS2818+AS2821)^2)^0.5)</f>
        <v>-40.841629179683764</v>
      </c>
      <c r="AY2818" s="137">
        <f t="shared" ref="AY2818" si="16382">((AR2818^2+AS2818^2)^0.5)/((AR2821^2+AS2821^2)^0.5)</f>
        <v>0.15514192871780436</v>
      </c>
      <c r="AZ2818" s="13"/>
      <c r="BA2818" s="36"/>
      <c r="BB2818" s="36"/>
      <c r="BC2818" s="36"/>
      <c r="BD2818" s="36"/>
    </row>
    <row r="2819" spans="2:56" ht="18.600000000000001" customHeight="1" thickBot="1">
      <c r="D2819" s="3"/>
      <c r="G2819" s="4"/>
      <c r="I2819" s="3"/>
      <c r="L2819" s="4"/>
      <c r="N2819" s="3"/>
      <c r="Q2819" s="4"/>
      <c r="S2819" s="3"/>
      <c r="V2819" s="4"/>
      <c r="X2819" s="3"/>
      <c r="AA2819" s="4"/>
      <c r="AC2819" s="3"/>
      <c r="AF2819" s="4"/>
      <c r="AH2819" s="3"/>
      <c r="AK2819" s="4"/>
      <c r="AM2819" s="18"/>
      <c r="AN2819" s="14"/>
      <c r="AO2819" s="14"/>
      <c r="AP2819" s="19"/>
      <c r="AR2819" s="3"/>
      <c r="AU2819" s="4"/>
      <c r="AY2819" s="138"/>
      <c r="AZ2819" s="13"/>
      <c r="BA2819" s="36"/>
      <c r="BB2819" s="36"/>
      <c r="BC2819" s="36"/>
      <c r="BD2819" s="36"/>
    </row>
    <row r="2820" spans="2:56" ht="18.600000000000001" customHeight="1" thickBot="1">
      <c r="D2820" s="216" t="s">
        <v>87</v>
      </c>
      <c r="E2820" s="217"/>
      <c r="F2820" s="218" t="s">
        <v>88</v>
      </c>
      <c r="G2820" s="219"/>
      <c r="H2820" s="207"/>
      <c r="I2820" s="216" t="s">
        <v>89</v>
      </c>
      <c r="J2820" s="217"/>
      <c r="K2820" s="218" t="s">
        <v>90</v>
      </c>
      <c r="L2820" s="219"/>
      <c r="N2820" s="208" t="s">
        <v>7</v>
      </c>
      <c r="O2820" s="209"/>
      <c r="P2820" s="210" t="s">
        <v>8</v>
      </c>
      <c r="Q2820" s="211"/>
      <c r="S2820" s="216" t="s">
        <v>91</v>
      </c>
      <c r="T2820" s="217"/>
      <c r="U2820" s="218" t="s">
        <v>92</v>
      </c>
      <c r="V2820" s="219"/>
      <c r="W2820" s="22"/>
      <c r="X2820" s="208" t="s">
        <v>93</v>
      </c>
      <c r="Y2820" s="209"/>
      <c r="Z2820" s="210" t="s">
        <v>94</v>
      </c>
      <c r="AA2820" s="211"/>
      <c r="AB2820" s="22"/>
      <c r="AC2820" s="216" t="s">
        <v>3</v>
      </c>
      <c r="AD2820" s="217"/>
      <c r="AE2820" s="218" t="s">
        <v>2</v>
      </c>
      <c r="AF2820" s="219"/>
      <c r="AG2820" s="22"/>
      <c r="AH2820" s="208" t="s">
        <v>95</v>
      </c>
      <c r="AI2820" s="209"/>
      <c r="AJ2820" s="210" t="s">
        <v>96</v>
      </c>
      <c r="AK2820" s="211"/>
      <c r="AL2820" s="22"/>
      <c r="AM2820" s="216" t="s">
        <v>97</v>
      </c>
      <c r="AN2820" s="217"/>
      <c r="AO2820" s="218" t="s">
        <v>98</v>
      </c>
      <c r="AP2820" s="219"/>
      <c r="AR2820" s="208" t="s">
        <v>99</v>
      </c>
      <c r="AS2820" s="209"/>
      <c r="AT2820" s="210" t="s">
        <v>100</v>
      </c>
      <c r="AU2820" s="211"/>
      <c r="AW2820" s="48" t="s">
        <v>10</v>
      </c>
      <c r="AY2820" s="139" t="s">
        <v>47</v>
      </c>
      <c r="AZ2820" s="13"/>
      <c r="BA2820" s="36"/>
      <c r="BB2820" s="36"/>
      <c r="BC2820" s="36"/>
      <c r="BD2820" s="36"/>
    </row>
    <row r="2821" spans="2:56" ht="18.600000000000001" customHeight="1" thickTop="1" thickBot="1">
      <c r="D2821" s="1">
        <v>0</v>
      </c>
      <c r="E2821" s="8">
        <f t="shared" ref="E2821" si="16383">$E$9*$B2818</f>
        <v>4.5676825999999835</v>
      </c>
      <c r="F2821" s="2">
        <v>1</v>
      </c>
      <c r="G2821" s="8">
        <v>0</v>
      </c>
      <c r="I2821" s="1">
        <v>0</v>
      </c>
      <c r="J2821" s="9">
        <v>0</v>
      </c>
      <c r="K2821" s="2">
        <v>1</v>
      </c>
      <c r="L2821" s="8">
        <v>0</v>
      </c>
      <c r="N2821" s="1">
        <f t="shared" ref="N2821" si="16384">D2821*I2818+F2821*I2821-E2821*J2818-G2821*J2821</f>
        <v>0</v>
      </c>
      <c r="O2821" s="9">
        <f t="shared" ref="O2821" si="16385">(D2821*J2818+E2821*I2818+F2821*J2821+G2821*I2821)</f>
        <v>4.5676825999999835</v>
      </c>
      <c r="P2821" s="2">
        <f t="shared" ref="P2821" si="16386">D2821*K2818+F2821*K2821-E2821*L2818-G2821*L2821</f>
        <v>2.9562393951933403</v>
      </c>
      <c r="Q2821" s="8">
        <f t="shared" ref="Q2821" si="16387">(D2821*L2818+E2821*K2818+F2821*L2821+G2821*K2821)</f>
        <v>0</v>
      </c>
      <c r="S2821" s="1">
        <v>0</v>
      </c>
      <c r="T2821" s="8">
        <f t="shared" ref="T2821" si="16388">$T$9*$B2818</f>
        <v>9.7468773999999634</v>
      </c>
      <c r="U2821" s="2">
        <v>1</v>
      </c>
      <c r="V2821" s="8">
        <v>0</v>
      </c>
      <c r="X2821" s="1">
        <f t="shared" ref="X2821" si="16389">N2821*S2818+P2821*S2821-O2821*T2818-Q2821*T2821</f>
        <v>0</v>
      </c>
      <c r="Y2821" s="9">
        <f t="shared" ref="Y2821" si="16390">(N2821*T2818+O2821*S2818+P2821*T2821+Q2821*S2821)</f>
        <v>33.381785549999513</v>
      </c>
      <c r="Z2821" s="2">
        <f t="shared" ref="Z2821" si="16391">N2821*U2818+P2821*U2821-O2821*V2818-Q2821*V2821</f>
        <v>2.9562393951933403</v>
      </c>
      <c r="AA2821" s="8">
        <f t="shared" ref="AA2821" si="16392">(N2821*V2818+O2821*U2818+P2821*V2821+Q2821*U2821)</f>
        <v>0</v>
      </c>
      <c r="AB2821" s="22"/>
      <c r="AC2821" s="1">
        <v>0</v>
      </c>
      <c r="AD2821" s="9">
        <v>0</v>
      </c>
      <c r="AE2821" s="2">
        <v>1</v>
      </c>
      <c r="AF2821" s="8">
        <v>0</v>
      </c>
      <c r="AH2821" s="1">
        <f t="shared" ref="AH2821" si="16393">X2821*AC2818+Z2821*AC2821-Y2821*AD2818-AA2821*AD2821</f>
        <v>0</v>
      </c>
      <c r="AI2821" s="9">
        <f t="shared" ref="AI2821" si="16394">(X2821*AD2818+Y2821*AC2818+Z2821*AD2821+AA2821*AC2821)</f>
        <v>33.381785549999513</v>
      </c>
      <c r="AJ2821" s="2">
        <f t="shared" ref="AJ2821" si="16395">X2821*AE2818+Z2821*AE2821-Y2821*AF2818-AA2821*AF2821</f>
        <v>-215.16573520869048</v>
      </c>
      <c r="AK2821" s="8">
        <f t="shared" ref="AK2821" si="16396">(X2821*AF2818+Y2821*AE2818+Z2821*AF2821+AA2821*AE2821)</f>
        <v>0</v>
      </c>
      <c r="AM2821" s="20">
        <f t="shared" ref="AM2821" si="16397">1/$AN$9</f>
        <v>1</v>
      </c>
      <c r="AN2821" s="27">
        <v>0</v>
      </c>
      <c r="AO2821" s="21">
        <v>1</v>
      </c>
      <c r="AP2821" s="26">
        <v>0</v>
      </c>
      <c r="AR2821" s="1">
        <f t="shared" ref="AR2821" si="16398">AH2821*AM2818+AJ2821*AM2821-AI2821*AN2818-AK2821*AN2821</f>
        <v>-215.16573520869048</v>
      </c>
      <c r="AS2821" s="9">
        <f t="shared" ref="AS2821" si="16399">(AH2821*AN2818+AI2821*AM2818+AJ2821*AN2821+AK2821*AM2821)</f>
        <v>33.381785549999513</v>
      </c>
      <c r="AT2821" s="2">
        <f t="shared" ref="AT2821" si="16400">AH2821*AO2818+AJ2821*AO2821-AI2821*AP2818-AK2821*AP2821</f>
        <v>-215.16573520869048</v>
      </c>
      <c r="AU2821" s="8">
        <f t="shared" ref="AU2821" si="16401">(AH2821*AP2818+AI2821*AO2818+AJ2821*AP2821+AK2821*AO2821)</f>
        <v>0</v>
      </c>
      <c r="AW2821" s="49">
        <f t="shared" ref="AW2821" si="16402">(180/PI())*ATAN(-1*(AS2818/AR2818))</f>
        <v>-81.188970500083414</v>
      </c>
      <c r="AY2821" s="140">
        <f t="shared" ref="AY2821" si="16403">20*LOG(((1-(10^(AW2818/20)^2)*(1-((1-AY2818)/(1+AY2818))^2))^0.5))</f>
        <v>-1.6639803559988136E-4</v>
      </c>
      <c r="AZ2821" s="13"/>
      <c r="BA2821" s="36"/>
      <c r="BB2821" s="36"/>
      <c r="BC2821" s="36"/>
      <c r="BD2821" s="36"/>
    </row>
    <row r="2822" spans="2:56" ht="18.600000000000001" customHeight="1">
      <c r="AY2822" s="37"/>
    </row>
    <row r="2823" spans="2:56" ht="18.600000000000001" customHeight="1" thickBot="1">
      <c r="D2823" s="22" t="s">
        <v>60</v>
      </c>
      <c r="E2823" s="22"/>
      <c r="F2823" s="22"/>
      <c r="G2823" s="22"/>
      <c r="H2823" s="22"/>
      <c r="I2823" s="22" t="s">
        <v>61</v>
      </c>
      <c r="J2823" s="22"/>
      <c r="K2823" s="22"/>
      <c r="L2823" s="22"/>
      <c r="M2823" s="23"/>
      <c r="N2823" s="23"/>
      <c r="O2823" s="28" t="s">
        <v>62</v>
      </c>
      <c r="P2823" s="23"/>
      <c r="Q2823" s="23"/>
      <c r="R2823" s="23"/>
      <c r="S2823" s="22"/>
      <c r="T2823" s="22" t="s">
        <v>63</v>
      </c>
      <c r="U2823" s="23"/>
      <c r="V2823" s="23"/>
      <c r="W2823" s="23"/>
      <c r="X2823" s="23"/>
      <c r="Y2823" s="28" t="s">
        <v>64</v>
      </c>
      <c r="Z2823" s="23"/>
      <c r="AA2823" s="23"/>
      <c r="AB2823" s="23"/>
      <c r="AC2823" s="28" t="s">
        <v>65</v>
      </c>
      <c r="AD2823" s="22"/>
      <c r="AE2823" s="22"/>
      <c r="AF2823" s="22"/>
      <c r="AG2823" s="22"/>
      <c r="AH2823" s="23"/>
      <c r="AI2823" s="28" t="s">
        <v>66</v>
      </c>
      <c r="AJ2823" s="23"/>
      <c r="AK2823" s="23"/>
      <c r="AL2823" s="22"/>
      <c r="AM2823" s="28" t="s">
        <v>67</v>
      </c>
      <c r="AN2823" s="22"/>
      <c r="AO2823" s="23"/>
      <c r="AP2823" s="23"/>
      <c r="AQ2823" s="23"/>
      <c r="AR2823" s="23"/>
      <c r="AS2823" s="28" t="s">
        <v>68</v>
      </c>
      <c r="AT2823" s="23"/>
      <c r="AU2823" s="23"/>
    </row>
    <row r="2824" spans="2:56" ht="18.600000000000001" customHeight="1" thickBot="1">
      <c r="B2824" s="11"/>
      <c r="D2824" s="212" t="s">
        <v>69</v>
      </c>
      <c r="E2824" s="213"/>
      <c r="F2824" s="214" t="s">
        <v>70</v>
      </c>
      <c r="G2824" s="215"/>
      <c r="H2824" s="207"/>
      <c r="I2824" s="212" t="s">
        <v>71</v>
      </c>
      <c r="J2824" s="213"/>
      <c r="K2824" s="214" t="s">
        <v>72</v>
      </c>
      <c r="L2824" s="215"/>
      <c r="M2824" s="23"/>
      <c r="N2824" s="208" t="s">
        <v>73</v>
      </c>
      <c r="O2824" s="209"/>
      <c r="P2824" s="210" t="s">
        <v>74</v>
      </c>
      <c r="Q2824" s="211"/>
      <c r="R2824" s="23"/>
      <c r="S2824" s="212" t="s">
        <v>75</v>
      </c>
      <c r="T2824" s="213"/>
      <c r="U2824" s="214" t="s">
        <v>76</v>
      </c>
      <c r="V2824" s="215"/>
      <c r="W2824" s="22"/>
      <c r="X2824" s="208" t="s">
        <v>77</v>
      </c>
      <c r="Y2824" s="209"/>
      <c r="Z2824" s="210" t="s">
        <v>78</v>
      </c>
      <c r="AA2824" s="211"/>
      <c r="AB2824" s="22"/>
      <c r="AC2824" s="212" t="s">
        <v>79</v>
      </c>
      <c r="AD2824" s="213"/>
      <c r="AE2824" s="214" t="s">
        <v>80</v>
      </c>
      <c r="AF2824" s="215"/>
      <c r="AG2824" s="22"/>
      <c r="AH2824" s="208" t="s">
        <v>81</v>
      </c>
      <c r="AI2824" s="209"/>
      <c r="AJ2824" s="210" t="s">
        <v>82</v>
      </c>
      <c r="AK2824" s="211"/>
      <c r="AL2824" s="22"/>
      <c r="AM2824" s="212" t="s">
        <v>83</v>
      </c>
      <c r="AN2824" s="213"/>
      <c r="AO2824" s="214" t="s">
        <v>84</v>
      </c>
      <c r="AP2824" s="215"/>
      <c r="AQ2824" s="23"/>
      <c r="AR2824" s="208" t="s">
        <v>85</v>
      </c>
      <c r="AS2824" s="209"/>
      <c r="AT2824" s="210" t="s">
        <v>86</v>
      </c>
      <c r="AU2824" s="211"/>
      <c r="AW2824" s="29" t="s">
        <v>4</v>
      </c>
      <c r="AY2824" s="136" t="s">
        <v>46</v>
      </c>
      <c r="AZ2824" s="13"/>
      <c r="BA2824" s="36"/>
      <c r="BB2824" s="36"/>
      <c r="BC2824" s="36"/>
      <c r="BD2824" s="36"/>
    </row>
    <row r="2825" spans="2:56" ht="18.600000000000001" customHeight="1" thickTop="1" thickBot="1">
      <c r="B2825" s="40">
        <v>8.0799999999999699</v>
      </c>
      <c r="D2825" s="1">
        <v>1</v>
      </c>
      <c r="E2825" s="7">
        <v>0</v>
      </c>
      <c r="F2825" s="2">
        <v>0</v>
      </c>
      <c r="G2825" s="8">
        <v>0</v>
      </c>
      <c r="I2825" s="1">
        <v>1</v>
      </c>
      <c r="J2825" s="9">
        <v>0</v>
      </c>
      <c r="K2825" s="2">
        <v>0</v>
      </c>
      <c r="L2825" s="9">
        <f t="shared" ref="L2825" si="16404">IF(0=(1-$J$9*$K$9*$B2825^2),10^14,$B2825*$K$9/(1-$J$9*$K$9*$B2825^2))</f>
        <v>-0.42710197454981946</v>
      </c>
      <c r="N2825" s="1">
        <f t="shared" ref="N2825" si="16405">D2825*I2825+F2825*I2828-E2825*J2825-G2825*J2828</f>
        <v>1</v>
      </c>
      <c r="O2825" s="9">
        <f t="shared" ref="O2825" si="16406">(D2825*J2825+E2825*I2825+F2825*J2828+G2825*I2828)</f>
        <v>0</v>
      </c>
      <c r="P2825" s="2">
        <f t="shared" ref="P2825" si="16407">D2825*K2825+F2825*K2828-E2825*L2825-G2825*L2828</f>
        <v>0</v>
      </c>
      <c r="Q2825" s="8">
        <f t="shared" ref="Q2825" si="16408">(D2825*L2825+E2825*K2825+F2825*L2828+G2825*K2828)</f>
        <v>-0.42710197454981946</v>
      </c>
      <c r="S2825" s="1">
        <v>1</v>
      </c>
      <c r="T2825" s="7">
        <v>0</v>
      </c>
      <c r="U2825" s="2">
        <v>0</v>
      </c>
      <c r="V2825" s="8">
        <v>0</v>
      </c>
      <c r="X2825" s="1">
        <f t="shared" ref="X2825" si="16409">N2825*S2825+P2825*S2828-O2825*T2825-Q2825*T2828</f>
        <v>5.1732403861710621</v>
      </c>
      <c r="Y2825" s="9">
        <f t="shared" ref="Y2825" si="16410">(N2825*T2825+O2825*S2825+P2825*T2828+Q2825*S2828)</f>
        <v>0</v>
      </c>
      <c r="Z2825" s="2">
        <f t="shared" ref="Z2825" si="16411">N2825*U2825+P2825*U2828-O2825*V2825-Q2825*V2828</f>
        <v>0</v>
      </c>
      <c r="AA2825" s="8">
        <f t="shared" ref="AA2825" si="16412">(N2825*V2825+O2825*U2825+P2825*V2828+Q2825*U2828)</f>
        <v>-0.42710197454981946</v>
      </c>
      <c r="AB2825" s="22"/>
      <c r="AC2825" s="1">
        <v>1</v>
      </c>
      <c r="AD2825" s="9">
        <v>0</v>
      </c>
      <c r="AE2825" s="2">
        <v>0</v>
      </c>
      <c r="AF2825" s="9">
        <f t="shared" ref="AF2825" si="16413">$B2825*$AE$9</f>
        <v>6.5503751999999755</v>
      </c>
      <c r="AH2825" s="1">
        <f t="shared" ref="AH2825" si="16414">X2825*AC2825+Z2825*AC2828-Y2825*AD2825-AA2825*AD2828</f>
        <v>5.1732403861710621</v>
      </c>
      <c r="AI2825" s="9">
        <f t="shared" ref="AI2825" si="16415">(X2825*AD2825+Y2825*AC2825+Z2825*AD2828+AA2825*AC2828)</f>
        <v>0</v>
      </c>
      <c r="AJ2825" s="2">
        <f t="shared" ref="AJ2825" si="16416">X2825*AE2825+Z2825*AE2828-Y2825*AF2825-AA2825*AF2828</f>
        <v>0</v>
      </c>
      <c r="AK2825" s="8">
        <f t="shared" ref="AK2825" si="16417">(X2825*AF2825+Y2825*AE2825+Z2825*AF2828+AA2825*AE2828)</f>
        <v>33.459563554663397</v>
      </c>
      <c r="AM2825" s="18">
        <v>1</v>
      </c>
      <c r="AN2825" s="25">
        <v>0</v>
      </c>
      <c r="AO2825" s="14">
        <v>0</v>
      </c>
      <c r="AP2825" s="24">
        <v>0</v>
      </c>
      <c r="AR2825" s="1">
        <f t="shared" ref="AR2825" si="16418">AH2825*AM2825+AJ2825*AM2828-AI2825*AN2825-AK2825*AN2828</f>
        <v>5.1732403861710621</v>
      </c>
      <c r="AS2825" s="9">
        <f t="shared" ref="AS2825" si="16419">(AH2825*AN2825+AI2825*AM2825+AJ2825*AN2828+AK2825*AM2828)</f>
        <v>33.459563554663397</v>
      </c>
      <c r="AT2825" s="2">
        <f t="shared" ref="AT2825" si="16420">AH2825*AO2825+AJ2825*AO2828-AI2825*AP2825-AK2825*AP2828</f>
        <v>0</v>
      </c>
      <c r="AU2825" s="8">
        <f t="shared" ref="AU2825" si="16421">(AH2825*AP2825+AI2825*AO2825+AJ2825*AP2828+AK2825*AO2828)</f>
        <v>33.459563554663397</v>
      </c>
      <c r="AW2825" s="30">
        <f t="shared" ref="AW2825" si="16422">20*LOG(((1+$AN$9)/$AN$9)/((AR2825+AR2828)^2+(AS2825+AS2828)^2)^0.5)</f>
        <v>-40.88288602807738</v>
      </c>
      <c r="AY2825" s="137">
        <f t="shared" ref="AY2825" si="16423">((AR2825^2+AS2825^2)^0.5)/((AR2828^2+AS2828^2)^0.5)</f>
        <v>0.15474738069470939</v>
      </c>
      <c r="AZ2825" s="13"/>
      <c r="BA2825" s="36"/>
      <c r="BB2825" s="36"/>
      <c r="BC2825" s="36"/>
      <c r="BD2825" s="36"/>
    </row>
    <row r="2826" spans="2:56" ht="18.600000000000001" customHeight="1" thickBot="1">
      <c r="D2826" s="3"/>
      <c r="G2826" s="4"/>
      <c r="I2826" s="3"/>
      <c r="L2826" s="4"/>
      <c r="N2826" s="3"/>
      <c r="Q2826" s="4"/>
      <c r="S2826" s="3"/>
      <c r="V2826" s="4"/>
      <c r="X2826" s="3"/>
      <c r="AA2826" s="4"/>
      <c r="AC2826" s="3"/>
      <c r="AF2826" s="4"/>
      <c r="AH2826" s="3"/>
      <c r="AK2826" s="4"/>
      <c r="AM2826" s="18"/>
      <c r="AN2826" s="14"/>
      <c r="AO2826" s="14"/>
      <c r="AP2826" s="19"/>
      <c r="AR2826" s="3"/>
      <c r="AU2826" s="4"/>
      <c r="AY2826" s="138"/>
      <c r="AZ2826" s="13"/>
      <c r="BA2826" s="36"/>
      <c r="BB2826" s="36"/>
      <c r="BC2826" s="36"/>
      <c r="BD2826" s="36"/>
    </row>
    <row r="2827" spans="2:56" ht="18.600000000000001" customHeight="1" thickBot="1">
      <c r="D2827" s="216" t="s">
        <v>87</v>
      </c>
      <c r="E2827" s="217"/>
      <c r="F2827" s="218" t="s">
        <v>88</v>
      </c>
      <c r="G2827" s="219"/>
      <c r="H2827" s="207"/>
      <c r="I2827" s="216" t="s">
        <v>89</v>
      </c>
      <c r="J2827" s="217"/>
      <c r="K2827" s="218" t="s">
        <v>90</v>
      </c>
      <c r="L2827" s="219"/>
      <c r="N2827" s="208" t="s">
        <v>7</v>
      </c>
      <c r="O2827" s="209"/>
      <c r="P2827" s="210" t="s">
        <v>8</v>
      </c>
      <c r="Q2827" s="211"/>
      <c r="S2827" s="216" t="s">
        <v>91</v>
      </c>
      <c r="T2827" s="217"/>
      <c r="U2827" s="218" t="s">
        <v>92</v>
      </c>
      <c r="V2827" s="219"/>
      <c r="W2827" s="22"/>
      <c r="X2827" s="208" t="s">
        <v>93</v>
      </c>
      <c r="Y2827" s="209"/>
      <c r="Z2827" s="210" t="s">
        <v>94</v>
      </c>
      <c r="AA2827" s="211"/>
      <c r="AB2827" s="22"/>
      <c r="AC2827" s="216" t="s">
        <v>3</v>
      </c>
      <c r="AD2827" s="217"/>
      <c r="AE2827" s="218" t="s">
        <v>2</v>
      </c>
      <c r="AF2827" s="219"/>
      <c r="AG2827" s="22"/>
      <c r="AH2827" s="208" t="s">
        <v>95</v>
      </c>
      <c r="AI2827" s="209"/>
      <c r="AJ2827" s="210" t="s">
        <v>96</v>
      </c>
      <c r="AK2827" s="211"/>
      <c r="AL2827" s="22"/>
      <c r="AM2827" s="216" t="s">
        <v>97</v>
      </c>
      <c r="AN2827" s="217"/>
      <c r="AO2827" s="218" t="s">
        <v>98</v>
      </c>
      <c r="AP2827" s="219"/>
      <c r="AR2827" s="208" t="s">
        <v>99</v>
      </c>
      <c r="AS2827" s="209"/>
      <c r="AT2827" s="210" t="s">
        <v>100</v>
      </c>
      <c r="AU2827" s="211"/>
      <c r="AW2827" s="48" t="s">
        <v>10</v>
      </c>
      <c r="AY2827" s="139" t="s">
        <v>47</v>
      </c>
      <c r="AZ2827" s="13"/>
      <c r="BA2827" s="36"/>
      <c r="BB2827" s="36"/>
      <c r="BC2827" s="36"/>
      <c r="BD2827" s="36"/>
    </row>
    <row r="2828" spans="2:56" ht="18.600000000000001" customHeight="1" thickTop="1" thickBot="1">
      <c r="D2828" s="1">
        <v>0</v>
      </c>
      <c r="E2828" s="8">
        <f t="shared" ref="E2828" si="16424">$E$9*$B2825</f>
        <v>4.5790167999999829</v>
      </c>
      <c r="F2828" s="2">
        <v>1</v>
      </c>
      <c r="G2828" s="8">
        <v>0</v>
      </c>
      <c r="I2828" s="1">
        <v>0</v>
      </c>
      <c r="J2828" s="9">
        <v>0</v>
      </c>
      <c r="K2828" s="2">
        <v>1</v>
      </c>
      <c r="L2828" s="8">
        <v>0</v>
      </c>
      <c r="N2828" s="1">
        <f t="shared" ref="N2828" si="16425">D2828*I2825+F2828*I2828-E2828*J2825-G2828*J2828</f>
        <v>0</v>
      </c>
      <c r="O2828" s="9">
        <f t="shared" ref="O2828" si="16426">(D2828*J2825+E2828*I2825+F2828*J2828+G2828*I2828)</f>
        <v>4.5790167999999829</v>
      </c>
      <c r="P2828" s="2">
        <f t="shared" ref="P2828" si="16427">D2828*K2825+F2828*K2828-E2828*L2825-G2828*L2828</f>
        <v>2.9557071167767885</v>
      </c>
      <c r="Q2828" s="8">
        <f t="shared" ref="Q2828" si="16428">(D2828*L2825+E2828*K2825+F2828*L2828+G2828*K2828)</f>
        <v>0</v>
      </c>
      <c r="S2828" s="1">
        <v>0</v>
      </c>
      <c r="T2828" s="8">
        <f t="shared" ref="T2828" si="16429">$T$9*$B2825</f>
        <v>9.7710631999999631</v>
      </c>
      <c r="U2828" s="2">
        <v>1</v>
      </c>
      <c r="V2828" s="8">
        <v>0</v>
      </c>
      <c r="X2828" s="1">
        <f t="shared" ref="X2828" si="16430">N2828*S2825+P2828*S2828-O2828*T2825-Q2828*T2828</f>
        <v>0</v>
      </c>
      <c r="Y2828" s="9">
        <f t="shared" ref="Y2828" si="16431">(N2828*T2825+O2828*S2825+P2828*T2828+Q2828*S2828)</f>
        <v>33.459417838715652</v>
      </c>
      <c r="Z2828" s="2">
        <f t="shared" ref="Z2828" si="16432">N2828*U2825+P2828*U2828-O2828*V2825-Q2828*V2828</f>
        <v>2.9557071167767885</v>
      </c>
      <c r="AA2828" s="8">
        <f t="shared" ref="AA2828" si="16433">(N2828*V2825+O2828*U2825+P2828*V2828+Q2828*U2828)</f>
        <v>0</v>
      </c>
      <c r="AB2828" s="22"/>
      <c r="AC2828" s="1">
        <v>0</v>
      </c>
      <c r="AD2828" s="9">
        <v>0</v>
      </c>
      <c r="AE2828" s="2">
        <v>1</v>
      </c>
      <c r="AF2828" s="8">
        <v>0</v>
      </c>
      <c r="AH2828" s="1">
        <f t="shared" ref="AH2828" si="16434">X2828*AC2825+Z2828*AC2828-Y2828*AD2825-AA2828*AD2828</f>
        <v>0</v>
      </c>
      <c r="AI2828" s="9">
        <f t="shared" ref="AI2828" si="16435">(X2828*AD2825+Y2828*AC2825+Z2828*AD2828+AA2828*AC2828)</f>
        <v>33.459417838715652</v>
      </c>
      <c r="AJ2828" s="2">
        <f t="shared" ref="AJ2828" si="16436">X2828*AE2825+Z2828*AE2828-Y2828*AF2825-AA2828*AF2828</f>
        <v>-216.21603370038301</v>
      </c>
      <c r="AK2828" s="8">
        <f t="shared" ref="AK2828" si="16437">(X2828*AF2825+Y2828*AE2825+Z2828*AF2828+AA2828*AE2828)</f>
        <v>0</v>
      </c>
      <c r="AM2828" s="20">
        <f t="shared" ref="AM2828" si="16438">1/$AN$9</f>
        <v>1</v>
      </c>
      <c r="AN2828" s="27">
        <v>0</v>
      </c>
      <c r="AO2828" s="21">
        <v>1</v>
      </c>
      <c r="AP2828" s="26">
        <v>0</v>
      </c>
      <c r="AR2828" s="1">
        <f t="shared" ref="AR2828" si="16439">AH2828*AM2825+AJ2828*AM2828-AI2828*AN2825-AK2828*AN2828</f>
        <v>-216.21603370038301</v>
      </c>
      <c r="AS2828" s="9">
        <f t="shared" ref="AS2828" si="16440">(AH2828*AN2825+AI2828*AM2825+AJ2828*AN2828+AK2828*AM2828)</f>
        <v>33.459417838715652</v>
      </c>
      <c r="AT2828" s="2">
        <f t="shared" ref="AT2828" si="16441">AH2828*AO2825+AJ2828*AO2828-AI2828*AP2825-AK2828*AP2828</f>
        <v>-216.21603370038301</v>
      </c>
      <c r="AU2828" s="8">
        <f t="shared" ref="AU2828" si="16442">(AH2828*AP2825+AI2828*AO2825+AJ2828*AP2828+AK2828*AO2828)</f>
        <v>0</v>
      </c>
      <c r="AW2828" s="49">
        <f t="shared" ref="AW2828" si="16443">(180/PI())*ATAN(-1*(AS2825/AR2825))</f>
        <v>-81.210993632642712</v>
      </c>
      <c r="AY2828" s="140">
        <f t="shared" ref="AY2828" si="16444">20*LOG(((1-(10^(AW2825/20)^2)*(1-((1-AY2825)/(1+AY2825))^2))^0.5))</f>
        <v>-1.6451793921478595E-4</v>
      </c>
      <c r="AZ2828" s="13"/>
      <c r="BA2828" s="36"/>
      <c r="BB2828" s="36"/>
      <c r="BC2828" s="36"/>
      <c r="BD2828" s="36"/>
    </row>
    <row r="2829" spans="2:56" ht="18.600000000000001" customHeight="1">
      <c r="AY2829" s="37"/>
    </row>
    <row r="2830" spans="2:56" ht="18.600000000000001" customHeight="1" thickBot="1">
      <c r="D2830" s="22" t="s">
        <v>60</v>
      </c>
      <c r="E2830" s="22"/>
      <c r="F2830" s="22"/>
      <c r="G2830" s="22"/>
      <c r="H2830" s="22"/>
      <c r="I2830" s="22" t="s">
        <v>61</v>
      </c>
      <c r="J2830" s="22"/>
      <c r="K2830" s="22"/>
      <c r="L2830" s="22"/>
      <c r="M2830" s="23"/>
      <c r="N2830" s="23"/>
      <c r="O2830" s="28" t="s">
        <v>62</v>
      </c>
      <c r="P2830" s="23"/>
      <c r="Q2830" s="23"/>
      <c r="R2830" s="23"/>
      <c r="S2830" s="22"/>
      <c r="T2830" s="22" t="s">
        <v>63</v>
      </c>
      <c r="U2830" s="23"/>
      <c r="V2830" s="23"/>
      <c r="W2830" s="23"/>
      <c r="X2830" s="23"/>
      <c r="Y2830" s="28" t="s">
        <v>64</v>
      </c>
      <c r="Z2830" s="23"/>
      <c r="AA2830" s="23"/>
      <c r="AB2830" s="23"/>
      <c r="AC2830" s="28" t="s">
        <v>65</v>
      </c>
      <c r="AD2830" s="22"/>
      <c r="AE2830" s="22"/>
      <c r="AF2830" s="22"/>
      <c r="AG2830" s="22"/>
      <c r="AH2830" s="23"/>
      <c r="AI2830" s="28" t="s">
        <v>66</v>
      </c>
      <c r="AJ2830" s="23"/>
      <c r="AK2830" s="23"/>
      <c r="AL2830" s="22"/>
      <c r="AM2830" s="28" t="s">
        <v>67</v>
      </c>
      <c r="AN2830" s="22"/>
      <c r="AO2830" s="23"/>
      <c r="AP2830" s="23"/>
      <c r="AQ2830" s="23"/>
      <c r="AR2830" s="23"/>
      <c r="AS2830" s="28" t="s">
        <v>68</v>
      </c>
      <c r="AT2830" s="23"/>
      <c r="AU2830" s="23"/>
    </row>
    <row r="2831" spans="2:56" ht="18.600000000000001" customHeight="1" thickBot="1">
      <c r="B2831" s="11"/>
      <c r="D2831" s="212" t="s">
        <v>69</v>
      </c>
      <c r="E2831" s="213"/>
      <c r="F2831" s="214" t="s">
        <v>70</v>
      </c>
      <c r="G2831" s="215"/>
      <c r="H2831" s="207"/>
      <c r="I2831" s="212" t="s">
        <v>71</v>
      </c>
      <c r="J2831" s="213"/>
      <c r="K2831" s="214" t="s">
        <v>72</v>
      </c>
      <c r="L2831" s="215"/>
      <c r="M2831" s="23"/>
      <c r="N2831" s="208" t="s">
        <v>73</v>
      </c>
      <c r="O2831" s="209"/>
      <c r="P2831" s="210" t="s">
        <v>74</v>
      </c>
      <c r="Q2831" s="211"/>
      <c r="R2831" s="23"/>
      <c r="S2831" s="212" t="s">
        <v>75</v>
      </c>
      <c r="T2831" s="213"/>
      <c r="U2831" s="214" t="s">
        <v>76</v>
      </c>
      <c r="V2831" s="215"/>
      <c r="W2831" s="22"/>
      <c r="X2831" s="208" t="s">
        <v>77</v>
      </c>
      <c r="Y2831" s="209"/>
      <c r="Z2831" s="210" t="s">
        <v>78</v>
      </c>
      <c r="AA2831" s="211"/>
      <c r="AB2831" s="22"/>
      <c r="AC2831" s="212" t="s">
        <v>79</v>
      </c>
      <c r="AD2831" s="213"/>
      <c r="AE2831" s="214" t="s">
        <v>80</v>
      </c>
      <c r="AF2831" s="215"/>
      <c r="AG2831" s="22"/>
      <c r="AH2831" s="208" t="s">
        <v>81</v>
      </c>
      <c r="AI2831" s="209"/>
      <c r="AJ2831" s="210" t="s">
        <v>82</v>
      </c>
      <c r="AK2831" s="211"/>
      <c r="AL2831" s="22"/>
      <c r="AM2831" s="212" t="s">
        <v>83</v>
      </c>
      <c r="AN2831" s="213"/>
      <c r="AO2831" s="214" t="s">
        <v>84</v>
      </c>
      <c r="AP2831" s="215"/>
      <c r="AQ2831" s="23"/>
      <c r="AR2831" s="208" t="s">
        <v>85</v>
      </c>
      <c r="AS2831" s="209"/>
      <c r="AT2831" s="210" t="s">
        <v>86</v>
      </c>
      <c r="AU2831" s="211"/>
      <c r="AW2831" s="29" t="s">
        <v>4</v>
      </c>
      <c r="AY2831" s="136" t="s">
        <v>46</v>
      </c>
      <c r="AZ2831" s="13"/>
      <c r="BA2831" s="36"/>
      <c r="BB2831" s="36"/>
      <c r="BC2831" s="36"/>
      <c r="BD2831" s="36"/>
    </row>
    <row r="2832" spans="2:56" ht="18.600000000000001" customHeight="1" thickTop="1" thickBot="1">
      <c r="B2832" s="40">
        <v>8.0999999999999694</v>
      </c>
      <c r="D2832" s="1">
        <v>1</v>
      </c>
      <c r="E2832" s="7">
        <v>0</v>
      </c>
      <c r="F2832" s="2">
        <v>0</v>
      </c>
      <c r="G2832" s="8">
        <v>0</v>
      </c>
      <c r="I2832" s="1">
        <v>1</v>
      </c>
      <c r="J2832" s="9">
        <v>0</v>
      </c>
      <c r="K2832" s="2">
        <v>0</v>
      </c>
      <c r="L2832" s="9">
        <f t="shared" ref="L2832" si="16445">IF(0=(1-$J$9*$K$9*$B2832^2),10^14,$B2832*$K$9/(1-$J$9*$K$9*$B2832^2))</f>
        <v>-0.42593236610183316</v>
      </c>
      <c r="N2832" s="1">
        <f t="shared" ref="N2832" si="16446">D2832*I2832+F2832*I2835-E2832*J2832-G2832*J2835</f>
        <v>1</v>
      </c>
      <c r="O2832" s="9">
        <f t="shared" ref="O2832" si="16447">(D2832*J2832+E2832*I2832+F2832*J2835+G2832*I2835)</f>
        <v>0</v>
      </c>
      <c r="P2832" s="2">
        <f t="shared" ref="P2832" si="16448">D2832*K2832+F2832*K2835-E2832*L2832-G2832*L2835</f>
        <v>0</v>
      </c>
      <c r="Q2832" s="8">
        <f t="shared" ref="Q2832" si="16449">(D2832*L2832+E2832*K2832+F2832*L2835+G2832*K2835)</f>
        <v>-0.42593236610183316</v>
      </c>
      <c r="S2832" s="1">
        <v>1</v>
      </c>
      <c r="T2832" s="7">
        <v>0</v>
      </c>
      <c r="U2832" s="2">
        <v>0</v>
      </c>
      <c r="V2832" s="8">
        <v>0</v>
      </c>
      <c r="X2832" s="1">
        <f t="shared" ref="X2832" si="16450">N2832*S2832+P2832*S2835-O2832*T2832-Q2832*T2835</f>
        <v>5.172113583126599</v>
      </c>
      <c r="Y2832" s="9">
        <f t="shared" ref="Y2832" si="16451">(N2832*T2832+O2832*S2832+P2832*T2835+Q2832*S2835)</f>
        <v>0</v>
      </c>
      <c r="Z2832" s="2">
        <f t="shared" ref="Z2832" si="16452">N2832*U2832+P2832*U2835-O2832*V2832-Q2832*V2835</f>
        <v>0</v>
      </c>
      <c r="AA2832" s="8">
        <f t="shared" ref="AA2832" si="16453">(N2832*V2832+O2832*U2832+P2832*V2835+Q2832*U2835)</f>
        <v>-0.42593236610183316</v>
      </c>
      <c r="AB2832" s="22"/>
      <c r="AC2832" s="1">
        <v>1</v>
      </c>
      <c r="AD2832" s="9">
        <v>0</v>
      </c>
      <c r="AE2832" s="2">
        <v>0</v>
      </c>
      <c r="AF2832" s="9">
        <f t="shared" ref="AF2832" si="16454">$B2832*$AE$9</f>
        <v>6.5665889999999756</v>
      </c>
      <c r="AH2832" s="1">
        <f t="shared" ref="AH2832" si="16455">X2832*AC2832+Z2832*AC2835-Y2832*AD2832-AA2832*AD2835</f>
        <v>5.172113583126599</v>
      </c>
      <c r="AI2832" s="9">
        <f t="shared" ref="AI2832" si="16456">(X2832*AD2832+Y2832*AC2832+Z2832*AD2835+AA2832*AC2835)</f>
        <v>0</v>
      </c>
      <c r="AJ2832" s="2">
        <f t="shared" ref="AJ2832" si="16457">X2832*AE2832+Z2832*AE2835-Y2832*AF2832-AA2832*AF2835</f>
        <v>0</v>
      </c>
      <c r="AK2832" s="8">
        <f t="shared" ref="AK2832" si="16458">(X2832*AF2832+Y2832*AE2832+Z2832*AF2835+AA2832*AE2835)</f>
        <v>33.537211795607753</v>
      </c>
      <c r="AM2832" s="18">
        <v>1</v>
      </c>
      <c r="AN2832" s="25">
        <v>0</v>
      </c>
      <c r="AO2832" s="14">
        <v>0</v>
      </c>
      <c r="AP2832" s="24">
        <v>0</v>
      </c>
      <c r="AR2832" s="1">
        <f t="shared" ref="AR2832" si="16459">AH2832*AM2832+AJ2832*AM2835-AI2832*AN2832-AK2832*AN2835</f>
        <v>5.172113583126599</v>
      </c>
      <c r="AS2832" s="9">
        <f t="shared" ref="AS2832" si="16460">(AH2832*AN2832+AI2832*AM2832+AJ2832*AN2835+AK2832*AM2835)</f>
        <v>33.537211795607753</v>
      </c>
      <c r="AT2832" s="2">
        <f t="shared" ref="AT2832" si="16461">AH2832*AO2832+AJ2832*AO2835-AI2832*AP2832-AK2832*AP2835</f>
        <v>0</v>
      </c>
      <c r="AU2832" s="8">
        <f t="shared" ref="AU2832" si="16462">(AH2832*AP2832+AI2832*AO2832+AJ2832*AP2835+AK2832*AO2835)</f>
        <v>33.537211795607753</v>
      </c>
      <c r="AW2832" s="30">
        <f t="shared" ref="AW2832" si="16463">20*LOG(((1+$AN$9)/$AN$9)/((AR2832+AR2835)^2+(AS2832+AS2835)^2)^0.5)</f>
        <v>-40.924050341700919</v>
      </c>
      <c r="AY2832" s="137">
        <f t="shared" ref="AY2832" si="16464">((AR2832^2+AS2832^2)^0.5)/((AR2835^2+AS2835^2)^0.5)</f>
        <v>0.15435486059587031</v>
      </c>
      <c r="AZ2832" s="13"/>
      <c r="BA2832" s="36"/>
      <c r="BB2832" s="36"/>
      <c r="BC2832" s="36"/>
      <c r="BD2832" s="36"/>
    </row>
    <row r="2833" spans="2:56" ht="18.600000000000001" customHeight="1" thickBot="1">
      <c r="D2833" s="3"/>
      <c r="G2833" s="4"/>
      <c r="I2833" s="3"/>
      <c r="L2833" s="4"/>
      <c r="N2833" s="3"/>
      <c r="Q2833" s="4"/>
      <c r="S2833" s="3"/>
      <c r="V2833" s="4"/>
      <c r="X2833" s="3"/>
      <c r="AA2833" s="4"/>
      <c r="AC2833" s="3"/>
      <c r="AF2833" s="4"/>
      <c r="AH2833" s="3"/>
      <c r="AK2833" s="4"/>
      <c r="AM2833" s="18"/>
      <c r="AN2833" s="14"/>
      <c r="AO2833" s="14"/>
      <c r="AP2833" s="19"/>
      <c r="AR2833" s="3"/>
      <c r="AU2833" s="4"/>
      <c r="AY2833" s="138"/>
      <c r="AZ2833" s="13"/>
      <c r="BA2833" s="36"/>
      <c r="BB2833" s="36"/>
      <c r="BC2833" s="36"/>
      <c r="BD2833" s="36"/>
    </row>
    <row r="2834" spans="2:56" ht="18.600000000000001" customHeight="1" thickBot="1">
      <c r="D2834" s="216" t="s">
        <v>87</v>
      </c>
      <c r="E2834" s="217"/>
      <c r="F2834" s="218" t="s">
        <v>88</v>
      </c>
      <c r="G2834" s="219"/>
      <c r="H2834" s="207"/>
      <c r="I2834" s="216" t="s">
        <v>89</v>
      </c>
      <c r="J2834" s="217"/>
      <c r="K2834" s="218" t="s">
        <v>90</v>
      </c>
      <c r="L2834" s="219"/>
      <c r="N2834" s="208" t="s">
        <v>7</v>
      </c>
      <c r="O2834" s="209"/>
      <c r="P2834" s="210" t="s">
        <v>8</v>
      </c>
      <c r="Q2834" s="211"/>
      <c r="S2834" s="216" t="s">
        <v>91</v>
      </c>
      <c r="T2834" s="217"/>
      <c r="U2834" s="218" t="s">
        <v>92</v>
      </c>
      <c r="V2834" s="219"/>
      <c r="W2834" s="22"/>
      <c r="X2834" s="208" t="s">
        <v>93</v>
      </c>
      <c r="Y2834" s="209"/>
      <c r="Z2834" s="210" t="s">
        <v>94</v>
      </c>
      <c r="AA2834" s="211"/>
      <c r="AB2834" s="22"/>
      <c r="AC2834" s="216" t="s">
        <v>3</v>
      </c>
      <c r="AD2834" s="217"/>
      <c r="AE2834" s="218" t="s">
        <v>2</v>
      </c>
      <c r="AF2834" s="219"/>
      <c r="AG2834" s="22"/>
      <c r="AH2834" s="208" t="s">
        <v>95</v>
      </c>
      <c r="AI2834" s="209"/>
      <c r="AJ2834" s="210" t="s">
        <v>96</v>
      </c>
      <c r="AK2834" s="211"/>
      <c r="AL2834" s="22"/>
      <c r="AM2834" s="216" t="s">
        <v>97</v>
      </c>
      <c r="AN2834" s="217"/>
      <c r="AO2834" s="218" t="s">
        <v>98</v>
      </c>
      <c r="AP2834" s="219"/>
      <c r="AR2834" s="208" t="s">
        <v>99</v>
      </c>
      <c r="AS2834" s="209"/>
      <c r="AT2834" s="210" t="s">
        <v>100</v>
      </c>
      <c r="AU2834" s="211"/>
      <c r="AW2834" s="48" t="s">
        <v>10</v>
      </c>
      <c r="AY2834" s="139" t="s">
        <v>47</v>
      </c>
      <c r="AZ2834" s="13"/>
      <c r="BA2834" s="36"/>
      <c r="BB2834" s="36"/>
      <c r="BC2834" s="36"/>
      <c r="BD2834" s="36"/>
    </row>
    <row r="2835" spans="2:56" ht="18.600000000000001" customHeight="1" thickTop="1" thickBot="1">
      <c r="D2835" s="1">
        <v>0</v>
      </c>
      <c r="E2835" s="8">
        <f t="shared" ref="E2835" si="16465">$E$9*$B2832</f>
        <v>4.5903509999999832</v>
      </c>
      <c r="F2835" s="2">
        <v>1</v>
      </c>
      <c r="G2835" s="8">
        <v>0</v>
      </c>
      <c r="I2835" s="1">
        <v>0</v>
      </c>
      <c r="J2835" s="9">
        <v>0</v>
      </c>
      <c r="K2835" s="2">
        <v>1</v>
      </c>
      <c r="L2835" s="8">
        <v>0</v>
      </c>
      <c r="N2835" s="1">
        <f t="shared" ref="N2835" si="16466">D2835*I2832+F2835*I2835-E2835*J2832-G2835*J2835</f>
        <v>0</v>
      </c>
      <c r="O2835" s="9">
        <f t="shared" ref="O2835" si="16467">(D2835*J2832+E2835*I2832+F2835*J2835+G2835*I2835)</f>
        <v>4.5903509999999832</v>
      </c>
      <c r="P2835" s="2">
        <f t="shared" ref="P2835" si="16468">D2835*K2832+F2835*K2835-E2835*L2832-G2835*L2835</f>
        <v>2.9551790626679089</v>
      </c>
      <c r="Q2835" s="8">
        <f t="shared" ref="Q2835" si="16469">(D2835*L2832+E2835*K2832+F2835*L2835+G2835*K2835)</f>
        <v>0</v>
      </c>
      <c r="S2835" s="1">
        <v>0</v>
      </c>
      <c r="T2835" s="8">
        <f t="shared" ref="T2835" si="16470">$T$9*$B2832</f>
        <v>9.7952489999999628</v>
      </c>
      <c r="U2835" s="2">
        <v>1</v>
      </c>
      <c r="V2835" s="8">
        <v>0</v>
      </c>
      <c r="X2835" s="1">
        <f t="shared" ref="X2835" si="16471">N2835*S2832+P2835*S2835-O2835*T2832-Q2835*T2835</f>
        <v>0</v>
      </c>
      <c r="Y2835" s="9">
        <f t="shared" ref="Y2835" si="16472">(N2835*T2832+O2835*S2832+P2835*T2835+Q2835*S2835)</f>
        <v>33.537065758418642</v>
      </c>
      <c r="Z2835" s="2">
        <f t="shared" ref="Z2835" si="16473">N2835*U2832+P2835*U2835-O2835*V2832-Q2835*V2835</f>
        <v>2.9551790626679089</v>
      </c>
      <c r="AA2835" s="8">
        <f t="shared" ref="AA2835" si="16474">(N2835*V2832+O2835*U2832+P2835*V2835+Q2835*U2835)</f>
        <v>0</v>
      </c>
      <c r="AB2835" s="22"/>
      <c r="AC2835" s="1">
        <v>0</v>
      </c>
      <c r="AD2835" s="9">
        <v>0</v>
      </c>
      <c r="AE2835" s="2">
        <v>1</v>
      </c>
      <c r="AF2835" s="8">
        <v>0</v>
      </c>
      <c r="AH2835" s="1">
        <f t="shared" ref="AH2835" si="16475">X2835*AC2832+Z2835*AC2835-Y2835*AD2832-AA2835*AD2835</f>
        <v>0</v>
      </c>
      <c r="AI2835" s="9">
        <f t="shared" ref="AI2835" si="16476">(X2835*AD2832+Y2835*AC2832+Z2835*AD2835+AA2835*AC2835)</f>
        <v>33.537065758418642</v>
      </c>
      <c r="AJ2835" s="2">
        <f t="shared" ref="AJ2835" si="16477">X2835*AE2832+Z2835*AE2835-Y2835*AF2832-AA2835*AF2835</f>
        <v>-217.2689480388398</v>
      </c>
      <c r="AK2835" s="8">
        <f t="shared" ref="AK2835" si="16478">(X2835*AF2832+Y2835*AE2832+Z2835*AF2835+AA2835*AE2835)</f>
        <v>0</v>
      </c>
      <c r="AM2835" s="20">
        <f t="shared" ref="AM2835" si="16479">1/$AN$9</f>
        <v>1</v>
      </c>
      <c r="AN2835" s="27">
        <v>0</v>
      </c>
      <c r="AO2835" s="21">
        <v>1</v>
      </c>
      <c r="AP2835" s="26">
        <v>0</v>
      </c>
      <c r="AR2835" s="1">
        <f t="shared" ref="AR2835" si="16480">AH2835*AM2832+AJ2835*AM2835-AI2835*AN2832-AK2835*AN2835</f>
        <v>-217.2689480388398</v>
      </c>
      <c r="AS2835" s="9">
        <f t="shared" ref="AS2835" si="16481">(AH2835*AN2832+AI2835*AM2832+AJ2835*AN2835+AK2835*AM2835)</f>
        <v>33.537065758418642</v>
      </c>
      <c r="AT2835" s="2">
        <f t="shared" ref="AT2835" si="16482">AH2835*AO2832+AJ2835*AO2835-AI2835*AP2832-AK2835*AP2835</f>
        <v>-217.2689480388398</v>
      </c>
      <c r="AU2835" s="8">
        <f t="shared" ref="AU2835" si="16483">(AH2835*AP2832+AI2835*AO2832+AJ2835*AP2835+AK2835*AO2835)</f>
        <v>0</v>
      </c>
      <c r="AW2835" s="49">
        <f t="shared" ref="AW2835" si="16484">(180/PI())*ATAN(-1*(AS2832/AR2832))</f>
        <v>-81.23290638623287</v>
      </c>
      <c r="AY2835" s="140">
        <f t="shared" ref="AY2835" si="16485">20*LOG(((1-(10^(AW2832/20)^2)*(1-((1-AY2832)/(1+AY2832))^2))^0.5))</f>
        <v>-1.6266309805534681E-4</v>
      </c>
      <c r="AZ2835" s="13"/>
      <c r="BA2835" s="36"/>
      <c r="BB2835" s="36"/>
      <c r="BC2835" s="36"/>
      <c r="BD2835" s="36"/>
    </row>
    <row r="2836" spans="2:56" ht="18.600000000000001" customHeight="1">
      <c r="AY2836" s="37"/>
    </row>
    <row r="2837" spans="2:56" ht="18.600000000000001" customHeight="1" thickBot="1">
      <c r="D2837" s="22" t="s">
        <v>60</v>
      </c>
      <c r="E2837" s="22"/>
      <c r="F2837" s="22"/>
      <c r="G2837" s="22"/>
      <c r="H2837" s="22"/>
      <c r="I2837" s="22" t="s">
        <v>61</v>
      </c>
      <c r="J2837" s="22"/>
      <c r="K2837" s="22"/>
      <c r="L2837" s="22"/>
      <c r="M2837" s="23"/>
      <c r="N2837" s="23"/>
      <c r="O2837" s="28" t="s">
        <v>62</v>
      </c>
      <c r="P2837" s="23"/>
      <c r="Q2837" s="23"/>
      <c r="R2837" s="23"/>
      <c r="S2837" s="22"/>
      <c r="T2837" s="22" t="s">
        <v>63</v>
      </c>
      <c r="U2837" s="23"/>
      <c r="V2837" s="23"/>
      <c r="W2837" s="23"/>
      <c r="X2837" s="23"/>
      <c r="Y2837" s="28" t="s">
        <v>64</v>
      </c>
      <c r="Z2837" s="23"/>
      <c r="AA2837" s="23"/>
      <c r="AB2837" s="23"/>
      <c r="AC2837" s="28" t="s">
        <v>65</v>
      </c>
      <c r="AD2837" s="22"/>
      <c r="AE2837" s="22"/>
      <c r="AF2837" s="22"/>
      <c r="AG2837" s="22"/>
      <c r="AH2837" s="23"/>
      <c r="AI2837" s="28" t="s">
        <v>66</v>
      </c>
      <c r="AJ2837" s="23"/>
      <c r="AK2837" s="23"/>
      <c r="AL2837" s="22"/>
      <c r="AM2837" s="28" t="s">
        <v>67</v>
      </c>
      <c r="AN2837" s="22"/>
      <c r="AO2837" s="23"/>
      <c r="AP2837" s="23"/>
      <c r="AQ2837" s="23"/>
      <c r="AR2837" s="23"/>
      <c r="AS2837" s="28" t="s">
        <v>68</v>
      </c>
      <c r="AT2837" s="23"/>
      <c r="AU2837" s="23"/>
    </row>
    <row r="2838" spans="2:56" ht="18.600000000000001" customHeight="1" thickBot="1">
      <c r="B2838" s="11"/>
      <c r="D2838" s="212" t="s">
        <v>69</v>
      </c>
      <c r="E2838" s="213"/>
      <c r="F2838" s="214" t="s">
        <v>70</v>
      </c>
      <c r="G2838" s="215"/>
      <c r="H2838" s="207"/>
      <c r="I2838" s="212" t="s">
        <v>71</v>
      </c>
      <c r="J2838" s="213"/>
      <c r="K2838" s="214" t="s">
        <v>72</v>
      </c>
      <c r="L2838" s="215"/>
      <c r="M2838" s="23"/>
      <c r="N2838" s="208" t="s">
        <v>73</v>
      </c>
      <c r="O2838" s="209"/>
      <c r="P2838" s="210" t="s">
        <v>74</v>
      </c>
      <c r="Q2838" s="211"/>
      <c r="R2838" s="23"/>
      <c r="S2838" s="212" t="s">
        <v>75</v>
      </c>
      <c r="T2838" s="213"/>
      <c r="U2838" s="214" t="s">
        <v>76</v>
      </c>
      <c r="V2838" s="215"/>
      <c r="W2838" s="22"/>
      <c r="X2838" s="208" t="s">
        <v>77</v>
      </c>
      <c r="Y2838" s="209"/>
      <c r="Z2838" s="210" t="s">
        <v>78</v>
      </c>
      <c r="AA2838" s="211"/>
      <c r="AB2838" s="22"/>
      <c r="AC2838" s="212" t="s">
        <v>79</v>
      </c>
      <c r="AD2838" s="213"/>
      <c r="AE2838" s="214" t="s">
        <v>80</v>
      </c>
      <c r="AF2838" s="215"/>
      <c r="AG2838" s="22"/>
      <c r="AH2838" s="208" t="s">
        <v>81</v>
      </c>
      <c r="AI2838" s="209"/>
      <c r="AJ2838" s="210" t="s">
        <v>82</v>
      </c>
      <c r="AK2838" s="211"/>
      <c r="AL2838" s="22"/>
      <c r="AM2838" s="212" t="s">
        <v>83</v>
      </c>
      <c r="AN2838" s="213"/>
      <c r="AO2838" s="214" t="s">
        <v>84</v>
      </c>
      <c r="AP2838" s="215"/>
      <c r="AQ2838" s="23"/>
      <c r="AR2838" s="208" t="s">
        <v>85</v>
      </c>
      <c r="AS2838" s="209"/>
      <c r="AT2838" s="210" t="s">
        <v>86</v>
      </c>
      <c r="AU2838" s="211"/>
      <c r="AW2838" s="29" t="s">
        <v>4</v>
      </c>
      <c r="AY2838" s="136" t="s">
        <v>46</v>
      </c>
      <c r="AZ2838" s="13"/>
      <c r="BA2838" s="36"/>
      <c r="BB2838" s="36"/>
      <c r="BC2838" s="36"/>
      <c r="BD2838" s="36"/>
    </row>
    <row r="2839" spans="2:56" ht="18.600000000000001" customHeight="1" thickTop="1" thickBot="1">
      <c r="B2839" s="40">
        <v>8.1199999999999708</v>
      </c>
      <c r="D2839" s="1">
        <v>1</v>
      </c>
      <c r="E2839" s="7">
        <v>0</v>
      </c>
      <c r="F2839" s="2">
        <v>0</v>
      </c>
      <c r="G2839" s="8">
        <v>0</v>
      </c>
      <c r="I2839" s="1">
        <v>1</v>
      </c>
      <c r="J2839" s="9">
        <v>0</v>
      </c>
      <c r="K2839" s="2">
        <v>0</v>
      </c>
      <c r="L2839" s="9">
        <f t="shared" ref="L2839" si="16486">IF(0=(1-$J$9*$K$9*$B2839^2),10^14,$B2839*$K$9/(1-$J$9*$K$9*$B2839^2))</f>
        <v>-0.424769427417868</v>
      </c>
      <c r="N2839" s="1">
        <f t="shared" ref="N2839" si="16487">D2839*I2839+F2839*I2842-E2839*J2839-G2839*J2842</f>
        <v>1</v>
      </c>
      <c r="O2839" s="9">
        <f t="shared" ref="O2839" si="16488">(D2839*J2839+E2839*I2839+F2839*J2842+G2839*I2842)</f>
        <v>0</v>
      </c>
      <c r="P2839" s="2">
        <f t="shared" ref="P2839" si="16489">D2839*K2839+F2839*K2842-E2839*L2839-G2839*L2842</f>
        <v>0</v>
      </c>
      <c r="Q2839" s="8">
        <f t="shared" ref="Q2839" si="16490">(D2839*L2839+E2839*K2839+F2839*L2842+G2839*K2842)</f>
        <v>-0.424769427417868</v>
      </c>
      <c r="S2839" s="1">
        <v>1</v>
      </c>
      <c r="T2839" s="7">
        <v>0</v>
      </c>
      <c r="U2839" s="2">
        <v>0</v>
      </c>
      <c r="V2839" s="8">
        <v>0</v>
      </c>
      <c r="X2839" s="1">
        <f t="shared" ref="X2839" si="16491">N2839*S2839+P2839*S2842-O2839*T2839-Q2839*T2842</f>
        <v>5.1709956975630718</v>
      </c>
      <c r="Y2839" s="9">
        <f t="shared" ref="Y2839" si="16492">(N2839*T2839+O2839*S2839+P2839*T2842+Q2839*S2842)</f>
        <v>0</v>
      </c>
      <c r="Z2839" s="2">
        <f t="shared" ref="Z2839" si="16493">N2839*U2839+P2839*U2842-O2839*V2839-Q2839*V2842</f>
        <v>0</v>
      </c>
      <c r="AA2839" s="8">
        <f t="shared" ref="AA2839" si="16494">(N2839*V2839+O2839*U2839+P2839*V2842+Q2839*U2842)</f>
        <v>-0.424769427417868</v>
      </c>
      <c r="AB2839" s="22"/>
      <c r="AC2839" s="1">
        <v>1</v>
      </c>
      <c r="AD2839" s="9">
        <v>0</v>
      </c>
      <c r="AE2839" s="2">
        <v>0</v>
      </c>
      <c r="AF2839" s="9">
        <f t="shared" ref="AF2839" si="16495">$B2839*$AE$9</f>
        <v>6.5828027999999765</v>
      </c>
      <c r="AH2839" s="1">
        <f t="shared" ref="AH2839" si="16496">X2839*AC2839+Z2839*AC2842-Y2839*AD2839-AA2839*AD2842</f>
        <v>5.1709956975630718</v>
      </c>
      <c r="AI2839" s="9">
        <f t="shared" ref="AI2839" si="16497">(X2839*AD2839+Y2839*AC2839+Z2839*AD2842+AA2839*AC2842)</f>
        <v>0</v>
      </c>
      <c r="AJ2839" s="2">
        <f t="shared" ref="AJ2839" si="16498">X2839*AE2839+Z2839*AE2842-Y2839*AF2839-AA2839*AF2842</f>
        <v>0</v>
      </c>
      <c r="AK2839" s="8">
        <f t="shared" ref="AK2839" si="16499">(X2839*AF2839+Y2839*AE2839+Z2839*AF2842+AA2839*AE2842)</f>
        <v>33.614875529288149</v>
      </c>
      <c r="AM2839" s="18">
        <v>1</v>
      </c>
      <c r="AN2839" s="25">
        <v>0</v>
      </c>
      <c r="AO2839" s="14">
        <v>0</v>
      </c>
      <c r="AP2839" s="24">
        <v>0</v>
      </c>
      <c r="AR2839" s="1">
        <f t="shared" ref="AR2839" si="16500">AH2839*AM2839+AJ2839*AM2842-AI2839*AN2839-AK2839*AN2842</f>
        <v>5.1709956975630718</v>
      </c>
      <c r="AS2839" s="9">
        <f t="shared" ref="AS2839" si="16501">(AH2839*AN2839+AI2839*AM2839+AJ2839*AN2842+AK2839*AM2842)</f>
        <v>33.614875529288149</v>
      </c>
      <c r="AT2839" s="2">
        <f t="shared" ref="AT2839" si="16502">AH2839*AO2839+AJ2839*AO2842-AI2839*AP2839-AK2839*AP2842</f>
        <v>0</v>
      </c>
      <c r="AU2839" s="8">
        <f t="shared" ref="AU2839" si="16503">(AH2839*AP2839+AI2839*AO2839+AJ2839*AP2842+AK2839*AO2842)</f>
        <v>33.614875529288149</v>
      </c>
      <c r="AW2839" s="30">
        <f t="shared" ref="AW2839" si="16504">20*LOG(((1+$AN$9)/$AN$9)/((AR2839+AR2842)^2+(AS2839+AS2842)^2)^0.5)</f>
        <v>-40.965122500906659</v>
      </c>
      <c r="AY2839" s="137">
        <f t="shared" ref="AY2839" si="16505">((AR2839^2+AS2839^2)^0.5)/((AR2842^2+AS2842^2)^0.5)</f>
        <v>0.15396435263306149</v>
      </c>
      <c r="AZ2839" s="13"/>
      <c r="BA2839" s="36"/>
      <c r="BB2839" s="36"/>
      <c r="BC2839" s="36"/>
      <c r="BD2839" s="36"/>
    </row>
    <row r="2840" spans="2:56" ht="18.600000000000001" customHeight="1" thickBot="1">
      <c r="D2840" s="3"/>
      <c r="G2840" s="4"/>
      <c r="I2840" s="3"/>
      <c r="L2840" s="4"/>
      <c r="N2840" s="3"/>
      <c r="Q2840" s="4"/>
      <c r="S2840" s="3"/>
      <c r="V2840" s="4"/>
      <c r="X2840" s="3"/>
      <c r="AA2840" s="4"/>
      <c r="AC2840" s="3"/>
      <c r="AF2840" s="4"/>
      <c r="AH2840" s="3"/>
      <c r="AK2840" s="4"/>
      <c r="AM2840" s="18"/>
      <c r="AN2840" s="14"/>
      <c r="AO2840" s="14"/>
      <c r="AP2840" s="19"/>
      <c r="AR2840" s="3"/>
      <c r="AU2840" s="4"/>
      <c r="AY2840" s="138"/>
      <c r="AZ2840" s="13"/>
      <c r="BA2840" s="36"/>
      <c r="BB2840" s="36"/>
      <c r="BC2840" s="36"/>
      <c r="BD2840" s="36"/>
    </row>
    <row r="2841" spans="2:56" ht="18.600000000000001" customHeight="1" thickBot="1">
      <c r="D2841" s="216" t="s">
        <v>87</v>
      </c>
      <c r="E2841" s="217"/>
      <c r="F2841" s="218" t="s">
        <v>88</v>
      </c>
      <c r="G2841" s="219"/>
      <c r="H2841" s="207"/>
      <c r="I2841" s="216" t="s">
        <v>89</v>
      </c>
      <c r="J2841" s="217"/>
      <c r="K2841" s="218" t="s">
        <v>90</v>
      </c>
      <c r="L2841" s="219"/>
      <c r="N2841" s="208" t="s">
        <v>7</v>
      </c>
      <c r="O2841" s="209"/>
      <c r="P2841" s="210" t="s">
        <v>8</v>
      </c>
      <c r="Q2841" s="211"/>
      <c r="S2841" s="216" t="s">
        <v>91</v>
      </c>
      <c r="T2841" s="217"/>
      <c r="U2841" s="218" t="s">
        <v>92</v>
      </c>
      <c r="V2841" s="219"/>
      <c r="W2841" s="22"/>
      <c r="X2841" s="208" t="s">
        <v>93</v>
      </c>
      <c r="Y2841" s="209"/>
      <c r="Z2841" s="210" t="s">
        <v>94</v>
      </c>
      <c r="AA2841" s="211"/>
      <c r="AB2841" s="22"/>
      <c r="AC2841" s="216" t="s">
        <v>3</v>
      </c>
      <c r="AD2841" s="217"/>
      <c r="AE2841" s="218" t="s">
        <v>2</v>
      </c>
      <c r="AF2841" s="219"/>
      <c r="AG2841" s="22"/>
      <c r="AH2841" s="208" t="s">
        <v>95</v>
      </c>
      <c r="AI2841" s="209"/>
      <c r="AJ2841" s="210" t="s">
        <v>96</v>
      </c>
      <c r="AK2841" s="211"/>
      <c r="AL2841" s="22"/>
      <c r="AM2841" s="216" t="s">
        <v>97</v>
      </c>
      <c r="AN2841" s="217"/>
      <c r="AO2841" s="218" t="s">
        <v>98</v>
      </c>
      <c r="AP2841" s="219"/>
      <c r="AR2841" s="208" t="s">
        <v>99</v>
      </c>
      <c r="AS2841" s="209"/>
      <c r="AT2841" s="210" t="s">
        <v>100</v>
      </c>
      <c r="AU2841" s="211"/>
      <c r="AW2841" s="48" t="s">
        <v>10</v>
      </c>
      <c r="AY2841" s="139" t="s">
        <v>47</v>
      </c>
      <c r="AZ2841" s="13"/>
      <c r="BA2841" s="36"/>
      <c r="BB2841" s="36"/>
      <c r="BC2841" s="36"/>
      <c r="BD2841" s="36"/>
    </row>
    <row r="2842" spans="2:56" ht="18.600000000000001" customHeight="1" thickTop="1" thickBot="1">
      <c r="D2842" s="1">
        <v>0</v>
      </c>
      <c r="E2842" s="8">
        <f t="shared" ref="E2842" si="16506">$E$9*$B2839</f>
        <v>4.6016851999999835</v>
      </c>
      <c r="F2842" s="2">
        <v>1</v>
      </c>
      <c r="G2842" s="8">
        <v>0</v>
      </c>
      <c r="I2842" s="1">
        <v>0</v>
      </c>
      <c r="J2842" s="9">
        <v>0</v>
      </c>
      <c r="K2842" s="2">
        <v>1</v>
      </c>
      <c r="L2842" s="8">
        <v>0</v>
      </c>
      <c r="N2842" s="1">
        <f t="shared" ref="N2842" si="16507">D2842*I2839+F2842*I2842-E2842*J2839-G2842*J2842</f>
        <v>0</v>
      </c>
      <c r="O2842" s="9">
        <f t="shared" ref="O2842" si="16508">(D2842*J2839+E2842*I2839+F2842*J2842+G2842*I2842)</f>
        <v>4.6016851999999835</v>
      </c>
      <c r="P2842" s="2">
        <f t="shared" ref="P2842" si="16509">D2842*K2839+F2842*K2842-E2842*L2839-G2842*L2842</f>
        <v>2.9546551875612703</v>
      </c>
      <c r="Q2842" s="8">
        <f t="shared" ref="Q2842" si="16510">(D2842*L2839+E2842*K2839+F2842*L2842+G2842*K2842)</f>
        <v>0</v>
      </c>
      <c r="S2842" s="1">
        <v>0</v>
      </c>
      <c r="T2842" s="8">
        <f t="shared" ref="T2842" si="16511">$T$9*$B2839</f>
        <v>9.8194347999999643</v>
      </c>
      <c r="U2842" s="2">
        <v>1</v>
      </c>
      <c r="V2842" s="8">
        <v>0</v>
      </c>
      <c r="X2842" s="1">
        <f t="shared" ref="X2842" si="16512">N2842*S2839+P2842*S2842-O2842*T2839-Q2842*T2842</f>
        <v>0</v>
      </c>
      <c r="Y2842" s="9">
        <f t="shared" ref="Y2842" si="16513">(N2842*T2839+O2842*S2839+P2842*T2842+Q2842*S2842)</f>
        <v>33.614729170739544</v>
      </c>
      <c r="Z2842" s="2">
        <f t="shared" ref="Z2842" si="16514">N2842*U2839+P2842*U2842-O2842*V2839-Q2842*V2842</f>
        <v>2.9546551875612703</v>
      </c>
      <c r="AA2842" s="8">
        <f t="shared" ref="AA2842" si="16515">(N2842*V2839+O2842*U2839+P2842*V2842+Q2842*U2842)</f>
        <v>0</v>
      </c>
      <c r="AB2842" s="22"/>
      <c r="AC2842" s="1">
        <v>0</v>
      </c>
      <c r="AD2842" s="9">
        <v>0</v>
      </c>
      <c r="AE2842" s="2">
        <v>1</v>
      </c>
      <c r="AF2842" s="8">
        <v>0</v>
      </c>
      <c r="AH2842" s="1">
        <f t="shared" ref="AH2842" si="16516">X2842*AC2839+Z2842*AC2842-Y2842*AD2839-AA2842*AD2842</f>
        <v>0</v>
      </c>
      <c r="AI2842" s="9">
        <f t="shared" ref="AI2842" si="16517">(X2842*AD2839+Y2842*AC2839+Z2842*AD2842+AA2842*AC2842)</f>
        <v>33.614729170739544</v>
      </c>
      <c r="AJ2842" s="2">
        <f t="shared" ref="AJ2842" si="16518">X2842*AE2839+Z2842*AE2842-Y2842*AF2839-AA2842*AF2842</f>
        <v>-218.32447811882389</v>
      </c>
      <c r="AK2842" s="8">
        <f t="shared" ref="AK2842" si="16519">(X2842*AF2839+Y2842*AE2839+Z2842*AF2842+AA2842*AE2842)</f>
        <v>0</v>
      </c>
      <c r="AM2842" s="20">
        <f t="shared" ref="AM2842" si="16520">1/$AN$9</f>
        <v>1</v>
      </c>
      <c r="AN2842" s="27">
        <v>0</v>
      </c>
      <c r="AO2842" s="21">
        <v>1</v>
      </c>
      <c r="AP2842" s="26">
        <v>0</v>
      </c>
      <c r="AR2842" s="1">
        <f t="shared" ref="AR2842" si="16521">AH2842*AM2839+AJ2842*AM2842-AI2842*AN2839-AK2842*AN2842</f>
        <v>-218.32447811882389</v>
      </c>
      <c r="AS2842" s="9">
        <f t="shared" ref="AS2842" si="16522">(AH2842*AN2839+AI2842*AM2839+AJ2842*AN2842+AK2842*AM2842)</f>
        <v>33.614729170739544</v>
      </c>
      <c r="AT2842" s="2">
        <f t="shared" ref="AT2842" si="16523">AH2842*AO2839+AJ2842*AO2842-AI2842*AP2839-AK2842*AP2842</f>
        <v>-218.32447811882389</v>
      </c>
      <c r="AU2842" s="8">
        <f t="shared" ref="AU2842" si="16524">(AH2842*AP2839+AI2842*AO2839+AJ2842*AP2842+AK2842*AO2842)</f>
        <v>0</v>
      </c>
      <c r="AW2842" s="49">
        <f t="shared" ref="AW2842" si="16525">(180/PI())*ATAN(-1*(AS2839/AR2839))</f>
        <v>-81.254709592961149</v>
      </c>
      <c r="AY2842" s="140">
        <f t="shared" ref="AY2842" si="16526">20*LOG(((1-(10^(AW2839/20)^2)*(1-((1-AY2839)/(1+AY2839))^2))^0.5))</f>
        <v>-1.6083312046642634E-4</v>
      </c>
      <c r="AZ2842" s="13"/>
      <c r="BA2842" s="36"/>
      <c r="BB2842" s="36"/>
      <c r="BC2842" s="36"/>
      <c r="BD2842" s="36"/>
    </row>
    <row r="2843" spans="2:56" ht="18.600000000000001" customHeight="1">
      <c r="AY2843" s="37"/>
    </row>
    <row r="2844" spans="2:56" ht="18.600000000000001" customHeight="1" thickBot="1">
      <c r="D2844" s="22" t="s">
        <v>60</v>
      </c>
      <c r="E2844" s="22"/>
      <c r="F2844" s="22"/>
      <c r="G2844" s="22"/>
      <c r="H2844" s="22"/>
      <c r="I2844" s="22" t="s">
        <v>61</v>
      </c>
      <c r="J2844" s="22"/>
      <c r="K2844" s="22"/>
      <c r="L2844" s="22"/>
      <c r="M2844" s="23"/>
      <c r="N2844" s="23"/>
      <c r="O2844" s="28" t="s">
        <v>62</v>
      </c>
      <c r="P2844" s="23"/>
      <c r="Q2844" s="23"/>
      <c r="R2844" s="23"/>
      <c r="S2844" s="22"/>
      <c r="T2844" s="22" t="s">
        <v>63</v>
      </c>
      <c r="U2844" s="23"/>
      <c r="V2844" s="23"/>
      <c r="W2844" s="23"/>
      <c r="X2844" s="23"/>
      <c r="Y2844" s="28" t="s">
        <v>64</v>
      </c>
      <c r="Z2844" s="23"/>
      <c r="AA2844" s="23"/>
      <c r="AB2844" s="23"/>
      <c r="AC2844" s="28" t="s">
        <v>65</v>
      </c>
      <c r="AD2844" s="22"/>
      <c r="AE2844" s="22"/>
      <c r="AF2844" s="22"/>
      <c r="AG2844" s="22"/>
      <c r="AH2844" s="23"/>
      <c r="AI2844" s="28" t="s">
        <v>66</v>
      </c>
      <c r="AJ2844" s="23"/>
      <c r="AK2844" s="23"/>
      <c r="AL2844" s="22"/>
      <c r="AM2844" s="28" t="s">
        <v>67</v>
      </c>
      <c r="AN2844" s="22"/>
      <c r="AO2844" s="23"/>
      <c r="AP2844" s="23"/>
      <c r="AQ2844" s="23"/>
      <c r="AR2844" s="23"/>
      <c r="AS2844" s="28" t="s">
        <v>68</v>
      </c>
      <c r="AT2844" s="23"/>
      <c r="AU2844" s="23"/>
    </row>
    <row r="2845" spans="2:56" ht="18.600000000000001" customHeight="1" thickBot="1">
      <c r="B2845" s="11"/>
      <c r="D2845" s="212" t="s">
        <v>69</v>
      </c>
      <c r="E2845" s="213"/>
      <c r="F2845" s="214" t="s">
        <v>70</v>
      </c>
      <c r="G2845" s="215"/>
      <c r="H2845" s="207"/>
      <c r="I2845" s="212" t="s">
        <v>71</v>
      </c>
      <c r="J2845" s="213"/>
      <c r="K2845" s="214" t="s">
        <v>72</v>
      </c>
      <c r="L2845" s="215"/>
      <c r="M2845" s="23"/>
      <c r="N2845" s="208" t="s">
        <v>73</v>
      </c>
      <c r="O2845" s="209"/>
      <c r="P2845" s="210" t="s">
        <v>74</v>
      </c>
      <c r="Q2845" s="211"/>
      <c r="R2845" s="23"/>
      <c r="S2845" s="212" t="s">
        <v>75</v>
      </c>
      <c r="T2845" s="213"/>
      <c r="U2845" s="214" t="s">
        <v>76</v>
      </c>
      <c r="V2845" s="215"/>
      <c r="W2845" s="22"/>
      <c r="X2845" s="208" t="s">
        <v>77</v>
      </c>
      <c r="Y2845" s="209"/>
      <c r="Z2845" s="210" t="s">
        <v>78</v>
      </c>
      <c r="AA2845" s="211"/>
      <c r="AB2845" s="22"/>
      <c r="AC2845" s="212" t="s">
        <v>79</v>
      </c>
      <c r="AD2845" s="213"/>
      <c r="AE2845" s="214" t="s">
        <v>80</v>
      </c>
      <c r="AF2845" s="215"/>
      <c r="AG2845" s="22"/>
      <c r="AH2845" s="208" t="s">
        <v>81</v>
      </c>
      <c r="AI2845" s="209"/>
      <c r="AJ2845" s="210" t="s">
        <v>82</v>
      </c>
      <c r="AK2845" s="211"/>
      <c r="AL2845" s="22"/>
      <c r="AM2845" s="212" t="s">
        <v>83</v>
      </c>
      <c r="AN2845" s="213"/>
      <c r="AO2845" s="214" t="s">
        <v>84</v>
      </c>
      <c r="AP2845" s="215"/>
      <c r="AQ2845" s="23"/>
      <c r="AR2845" s="208" t="s">
        <v>85</v>
      </c>
      <c r="AS2845" s="209"/>
      <c r="AT2845" s="210" t="s">
        <v>86</v>
      </c>
      <c r="AU2845" s="211"/>
      <c r="AW2845" s="29" t="s">
        <v>4</v>
      </c>
      <c r="AY2845" s="136" t="s">
        <v>46</v>
      </c>
      <c r="AZ2845" s="13"/>
      <c r="BA2845" s="36"/>
      <c r="BB2845" s="36"/>
      <c r="BC2845" s="36"/>
      <c r="BD2845" s="36"/>
    </row>
    <row r="2846" spans="2:56" ht="18.600000000000001" customHeight="1" thickTop="1" thickBot="1">
      <c r="B2846" s="40">
        <v>8.1399999999999704</v>
      </c>
      <c r="D2846" s="1">
        <v>1</v>
      </c>
      <c r="E2846" s="7">
        <v>0</v>
      </c>
      <c r="F2846" s="2">
        <v>0</v>
      </c>
      <c r="G2846" s="8">
        <v>0</v>
      </c>
      <c r="I2846" s="1">
        <v>1</v>
      </c>
      <c r="J2846" s="9">
        <v>0</v>
      </c>
      <c r="K2846" s="2">
        <v>0</v>
      </c>
      <c r="L2846" s="9">
        <f t="shared" ref="L2846" si="16527">IF(0=(1-$J$9*$K$9*$B2846^2),10^14,$B2846*$K$9/(1-$J$9*$K$9*$B2846^2))</f>
        <v>-0.42361309964712396</v>
      </c>
      <c r="N2846" s="1">
        <f t="shared" ref="N2846" si="16528">D2846*I2846+F2846*I2849-E2846*J2846-G2846*J2849</f>
        <v>1</v>
      </c>
      <c r="O2846" s="9">
        <f t="shared" ref="O2846" si="16529">(D2846*J2846+E2846*I2846+F2846*J2849+G2846*I2849)</f>
        <v>0</v>
      </c>
      <c r="P2846" s="2">
        <f t="shared" ref="P2846" si="16530">D2846*K2846+F2846*K2849-E2846*L2846-G2846*L2849</f>
        <v>0</v>
      </c>
      <c r="Q2846" s="8">
        <f t="shared" ref="Q2846" si="16531">(D2846*L2846+E2846*K2846+F2846*L2849+G2846*K2849)</f>
        <v>-0.42361309964712396</v>
      </c>
      <c r="S2846" s="1">
        <v>1</v>
      </c>
      <c r="T2846" s="7">
        <v>0</v>
      </c>
      <c r="U2846" s="2">
        <v>0</v>
      </c>
      <c r="V2846" s="8">
        <v>0</v>
      </c>
      <c r="X2846" s="1">
        <f t="shared" ref="X2846" si="16532">N2846*S2846+P2846*S2849-O2846*T2846-Q2846*T2849</f>
        <v>5.169886634116267</v>
      </c>
      <c r="Y2846" s="9">
        <f t="shared" ref="Y2846" si="16533">(N2846*T2846+O2846*S2846+P2846*T2849+Q2846*S2849)</f>
        <v>0</v>
      </c>
      <c r="Z2846" s="2">
        <f t="shared" ref="Z2846" si="16534">N2846*U2846+P2846*U2849-O2846*V2846-Q2846*V2849</f>
        <v>0</v>
      </c>
      <c r="AA2846" s="8">
        <f t="shared" ref="AA2846" si="16535">(N2846*V2846+O2846*U2846+P2846*V2849+Q2846*U2849)</f>
        <v>-0.42361309964712396</v>
      </c>
      <c r="AB2846" s="22"/>
      <c r="AC2846" s="1">
        <v>1</v>
      </c>
      <c r="AD2846" s="9">
        <v>0</v>
      </c>
      <c r="AE2846" s="2">
        <v>0</v>
      </c>
      <c r="AF2846" s="9">
        <f t="shared" ref="AF2846" si="16536">$B2846*$AE$9</f>
        <v>6.5990165999999766</v>
      </c>
      <c r="AH2846" s="1">
        <f t="shared" ref="AH2846" si="16537">X2846*AC2846+Z2846*AC2849-Y2846*AD2846-AA2846*AD2849</f>
        <v>5.169886634116267</v>
      </c>
      <c r="AI2846" s="9">
        <f t="shared" ref="AI2846" si="16538">(X2846*AD2846+Y2846*AC2846+Z2846*AD2849+AA2846*AC2849)</f>
        <v>0</v>
      </c>
      <c r="AJ2846" s="2">
        <f t="shared" ref="AJ2846" si="16539">X2846*AE2846+Z2846*AE2849-Y2846*AF2846-AA2846*AF2849</f>
        <v>0</v>
      </c>
      <c r="AK2846" s="8">
        <f t="shared" ref="AK2846" si="16540">(X2846*AF2846+Y2846*AE2846+Z2846*AF2849+AA2846*AE2849)</f>
        <v>33.692554619004127</v>
      </c>
      <c r="AM2846" s="18">
        <v>1</v>
      </c>
      <c r="AN2846" s="25">
        <v>0</v>
      </c>
      <c r="AO2846" s="14">
        <v>0</v>
      </c>
      <c r="AP2846" s="24">
        <v>0</v>
      </c>
      <c r="AR2846" s="1">
        <f t="shared" ref="AR2846" si="16541">AH2846*AM2846+AJ2846*AM2849-AI2846*AN2846-AK2846*AN2849</f>
        <v>5.169886634116267</v>
      </c>
      <c r="AS2846" s="9">
        <f t="shared" ref="AS2846" si="16542">(AH2846*AN2846+AI2846*AM2846+AJ2846*AN2849+AK2846*AM2849)</f>
        <v>33.692554619004127</v>
      </c>
      <c r="AT2846" s="2">
        <f t="shared" ref="AT2846" si="16543">AH2846*AO2846+AJ2846*AO2849-AI2846*AP2846-AK2846*AP2849</f>
        <v>0</v>
      </c>
      <c r="AU2846" s="8">
        <f t="shared" ref="AU2846" si="16544">(AH2846*AP2846+AI2846*AO2846+AJ2846*AP2849+AK2846*AO2849)</f>
        <v>33.692554619004127</v>
      </c>
      <c r="AW2846" s="30">
        <f t="shared" ref="AW2846" si="16545">20*LOG(((1+$AN$9)/$AN$9)/((AR2846+AR2849)^2+(AS2846+AS2849)^2)^0.5)</f>
        <v>-41.006102884067403</v>
      </c>
      <c r="AY2846" s="137">
        <f t="shared" ref="AY2846" si="16546">((AR2846^2+AS2846^2)^0.5)/((AR2849^2+AS2849^2)^0.5)</f>
        <v>0.15357584118340734</v>
      </c>
      <c r="AZ2846" s="13"/>
      <c r="BA2846" s="36"/>
      <c r="BB2846" s="36"/>
      <c r="BC2846" s="36"/>
      <c r="BD2846" s="36"/>
    </row>
    <row r="2847" spans="2:56" ht="18.600000000000001" customHeight="1" thickBot="1">
      <c r="D2847" s="3"/>
      <c r="G2847" s="4"/>
      <c r="I2847" s="3"/>
      <c r="L2847" s="4"/>
      <c r="N2847" s="3"/>
      <c r="Q2847" s="4"/>
      <c r="S2847" s="3"/>
      <c r="V2847" s="4"/>
      <c r="X2847" s="3"/>
      <c r="AA2847" s="4"/>
      <c r="AC2847" s="3"/>
      <c r="AF2847" s="4"/>
      <c r="AH2847" s="3"/>
      <c r="AK2847" s="4"/>
      <c r="AM2847" s="18"/>
      <c r="AN2847" s="14"/>
      <c r="AO2847" s="14"/>
      <c r="AP2847" s="19"/>
      <c r="AR2847" s="3"/>
      <c r="AU2847" s="4"/>
      <c r="AY2847" s="138"/>
      <c r="AZ2847" s="13"/>
      <c r="BA2847" s="36"/>
      <c r="BB2847" s="36"/>
      <c r="BC2847" s="36"/>
      <c r="BD2847" s="36"/>
    </row>
    <row r="2848" spans="2:56" ht="18.600000000000001" customHeight="1" thickBot="1">
      <c r="D2848" s="216" t="s">
        <v>87</v>
      </c>
      <c r="E2848" s="217"/>
      <c r="F2848" s="218" t="s">
        <v>88</v>
      </c>
      <c r="G2848" s="219"/>
      <c r="H2848" s="207"/>
      <c r="I2848" s="216" t="s">
        <v>89</v>
      </c>
      <c r="J2848" s="217"/>
      <c r="K2848" s="218" t="s">
        <v>90</v>
      </c>
      <c r="L2848" s="219"/>
      <c r="N2848" s="208" t="s">
        <v>7</v>
      </c>
      <c r="O2848" s="209"/>
      <c r="P2848" s="210" t="s">
        <v>8</v>
      </c>
      <c r="Q2848" s="211"/>
      <c r="S2848" s="216" t="s">
        <v>91</v>
      </c>
      <c r="T2848" s="217"/>
      <c r="U2848" s="218" t="s">
        <v>92</v>
      </c>
      <c r="V2848" s="219"/>
      <c r="W2848" s="22"/>
      <c r="X2848" s="208" t="s">
        <v>93</v>
      </c>
      <c r="Y2848" s="209"/>
      <c r="Z2848" s="210" t="s">
        <v>94</v>
      </c>
      <c r="AA2848" s="211"/>
      <c r="AB2848" s="22"/>
      <c r="AC2848" s="216" t="s">
        <v>3</v>
      </c>
      <c r="AD2848" s="217"/>
      <c r="AE2848" s="218" t="s">
        <v>2</v>
      </c>
      <c r="AF2848" s="219"/>
      <c r="AG2848" s="22"/>
      <c r="AH2848" s="208" t="s">
        <v>95</v>
      </c>
      <c r="AI2848" s="209"/>
      <c r="AJ2848" s="210" t="s">
        <v>96</v>
      </c>
      <c r="AK2848" s="211"/>
      <c r="AL2848" s="22"/>
      <c r="AM2848" s="216" t="s">
        <v>97</v>
      </c>
      <c r="AN2848" s="217"/>
      <c r="AO2848" s="218" t="s">
        <v>98</v>
      </c>
      <c r="AP2848" s="219"/>
      <c r="AR2848" s="208" t="s">
        <v>99</v>
      </c>
      <c r="AS2848" s="209"/>
      <c r="AT2848" s="210" t="s">
        <v>100</v>
      </c>
      <c r="AU2848" s="211"/>
      <c r="AW2848" s="48" t="s">
        <v>10</v>
      </c>
      <c r="AY2848" s="139" t="s">
        <v>47</v>
      </c>
      <c r="AZ2848" s="13"/>
      <c r="BA2848" s="36"/>
      <c r="BB2848" s="36"/>
      <c r="BC2848" s="36"/>
      <c r="BD2848" s="36"/>
    </row>
    <row r="2849" spans="2:56" ht="18.600000000000001" customHeight="1" thickTop="1" thickBot="1">
      <c r="D2849" s="1">
        <v>0</v>
      </c>
      <c r="E2849" s="8">
        <f t="shared" ref="E2849" si="16547">$E$9*$B2846</f>
        <v>4.6130193999999838</v>
      </c>
      <c r="F2849" s="2">
        <v>1</v>
      </c>
      <c r="G2849" s="8">
        <v>0</v>
      </c>
      <c r="I2849" s="1">
        <v>0</v>
      </c>
      <c r="J2849" s="9">
        <v>0</v>
      </c>
      <c r="K2849" s="2">
        <v>1</v>
      </c>
      <c r="L2849" s="8">
        <v>0</v>
      </c>
      <c r="N2849" s="1">
        <f t="shared" ref="N2849" si="16548">D2849*I2846+F2849*I2849-E2849*J2846-G2849*J2849</f>
        <v>0</v>
      </c>
      <c r="O2849" s="9">
        <f t="shared" ref="O2849" si="16549">(D2849*J2846+E2849*I2846+F2849*J2849+G2849*I2849)</f>
        <v>4.6130193999999838</v>
      </c>
      <c r="P2849" s="2">
        <f t="shared" ref="P2849" si="16550">D2849*K2846+F2849*K2849-E2849*L2846-G2849*L2849</f>
        <v>2.9541354467663092</v>
      </c>
      <c r="Q2849" s="8">
        <f t="shared" ref="Q2849" si="16551">(D2849*L2846+E2849*K2846+F2849*L2849+G2849*K2849)</f>
        <v>0</v>
      </c>
      <c r="S2849" s="1">
        <v>0</v>
      </c>
      <c r="T2849" s="8">
        <f t="shared" ref="T2849" si="16552">$T$9*$B2846</f>
        <v>9.843620599999964</v>
      </c>
      <c r="U2849" s="2">
        <v>1</v>
      </c>
      <c r="V2849" s="8">
        <v>0</v>
      </c>
      <c r="X2849" s="1">
        <f t="shared" ref="X2849" si="16553">N2849*S2846+P2849*S2849-O2849*T2846-Q2849*T2849</f>
        <v>0</v>
      </c>
      <c r="Y2849" s="9">
        <f t="shared" ref="Y2849" si="16554">(N2849*T2846+O2849*S2846+P2849*T2849+Q2849*S2849)</f>
        <v>33.692407938978924</v>
      </c>
      <c r="Z2849" s="2">
        <f t="shared" ref="Z2849" si="16555">N2849*U2846+P2849*U2849-O2849*V2846-Q2849*V2849</f>
        <v>2.9541354467663092</v>
      </c>
      <c r="AA2849" s="8">
        <f t="shared" ref="AA2849" si="16556">(N2849*V2846+O2849*U2846+P2849*V2849+Q2849*U2849)</f>
        <v>0</v>
      </c>
      <c r="AB2849" s="22"/>
      <c r="AC2849" s="1">
        <v>0</v>
      </c>
      <c r="AD2849" s="9">
        <v>0</v>
      </c>
      <c r="AE2849" s="2">
        <v>1</v>
      </c>
      <c r="AF2849" s="8">
        <v>0</v>
      </c>
      <c r="AH2849" s="1">
        <f t="shared" ref="AH2849" si="16557">X2849*AC2846+Z2849*AC2849-Y2849*AD2846-AA2849*AD2849</f>
        <v>0</v>
      </c>
      <c r="AI2849" s="9">
        <f t="shared" ref="AI2849" si="16558">(X2849*AD2846+Y2849*AC2846+Z2849*AD2849+AA2849*AC2849)</f>
        <v>33.692407938978924</v>
      </c>
      <c r="AJ2849" s="2">
        <f t="shared" ref="AJ2849" si="16559">X2849*AE2846+Z2849*AE2849-Y2849*AF2846-AA2849*AF2849</f>
        <v>-219.38262383652659</v>
      </c>
      <c r="AK2849" s="8">
        <f t="shared" ref="AK2849" si="16560">(X2849*AF2846+Y2849*AE2846+Z2849*AF2849+AA2849*AE2849)</f>
        <v>0</v>
      </c>
      <c r="AM2849" s="20">
        <f t="shared" ref="AM2849" si="16561">1/$AN$9</f>
        <v>1</v>
      </c>
      <c r="AN2849" s="27">
        <v>0</v>
      </c>
      <c r="AO2849" s="21">
        <v>1</v>
      </c>
      <c r="AP2849" s="26">
        <v>0</v>
      </c>
      <c r="AR2849" s="1">
        <f t="shared" ref="AR2849" si="16562">AH2849*AM2846+AJ2849*AM2849-AI2849*AN2846-AK2849*AN2849</f>
        <v>-219.38262383652659</v>
      </c>
      <c r="AS2849" s="9">
        <f t="shared" ref="AS2849" si="16563">(AH2849*AN2846+AI2849*AM2846+AJ2849*AN2849+AK2849*AM2849)</f>
        <v>33.692407938978924</v>
      </c>
      <c r="AT2849" s="2">
        <f t="shared" ref="AT2849" si="16564">AH2849*AO2846+AJ2849*AO2849-AI2849*AP2846-AK2849*AP2849</f>
        <v>-219.38262383652659</v>
      </c>
      <c r="AU2849" s="8">
        <f t="shared" ref="AU2849" si="16565">(AH2849*AP2846+AI2849*AO2846+AJ2849*AP2849+AK2849*AO2849)</f>
        <v>0</v>
      </c>
      <c r="AW2849" s="49">
        <f t="shared" ref="AW2849" si="16566">(180/PI())*ATAN(-1*(AS2846/AR2846))</f>
        <v>-81.276404076546342</v>
      </c>
      <c r="AY2849" s="140">
        <f t="shared" ref="AY2849" si="16567">20*LOG(((1-(10^(AW2846/20)^2)*(1-((1-AY2846)/(1+AY2846))^2))^0.5))</f>
        <v>-1.5902762164992667E-4</v>
      </c>
      <c r="AZ2849" s="13"/>
      <c r="BA2849" s="36"/>
      <c r="BB2849" s="36"/>
      <c r="BC2849" s="36"/>
      <c r="BD2849" s="36"/>
    </row>
    <row r="2850" spans="2:56" ht="18.600000000000001" customHeight="1">
      <c r="AY2850" s="37"/>
    </row>
    <row r="2851" spans="2:56" ht="18.600000000000001" customHeight="1" thickBot="1">
      <c r="D2851" s="22" t="s">
        <v>60</v>
      </c>
      <c r="E2851" s="22"/>
      <c r="F2851" s="22"/>
      <c r="G2851" s="22"/>
      <c r="H2851" s="22"/>
      <c r="I2851" s="22" t="s">
        <v>61</v>
      </c>
      <c r="J2851" s="22"/>
      <c r="K2851" s="22"/>
      <c r="L2851" s="22"/>
      <c r="M2851" s="23"/>
      <c r="N2851" s="23"/>
      <c r="O2851" s="28" t="s">
        <v>62</v>
      </c>
      <c r="P2851" s="23"/>
      <c r="Q2851" s="23"/>
      <c r="R2851" s="23"/>
      <c r="S2851" s="22"/>
      <c r="T2851" s="22" t="s">
        <v>63</v>
      </c>
      <c r="U2851" s="23"/>
      <c r="V2851" s="23"/>
      <c r="W2851" s="23"/>
      <c r="X2851" s="23"/>
      <c r="Y2851" s="28" t="s">
        <v>64</v>
      </c>
      <c r="Z2851" s="23"/>
      <c r="AA2851" s="23"/>
      <c r="AB2851" s="23"/>
      <c r="AC2851" s="28" t="s">
        <v>65</v>
      </c>
      <c r="AD2851" s="22"/>
      <c r="AE2851" s="22"/>
      <c r="AF2851" s="22"/>
      <c r="AG2851" s="22"/>
      <c r="AH2851" s="23"/>
      <c r="AI2851" s="28" t="s">
        <v>66</v>
      </c>
      <c r="AJ2851" s="23"/>
      <c r="AK2851" s="23"/>
      <c r="AL2851" s="22"/>
      <c r="AM2851" s="28" t="s">
        <v>67</v>
      </c>
      <c r="AN2851" s="22"/>
      <c r="AO2851" s="23"/>
      <c r="AP2851" s="23"/>
      <c r="AQ2851" s="23"/>
      <c r="AR2851" s="23"/>
      <c r="AS2851" s="28" t="s">
        <v>68</v>
      </c>
      <c r="AT2851" s="23"/>
      <c r="AU2851" s="23"/>
    </row>
    <row r="2852" spans="2:56" ht="18.600000000000001" customHeight="1" thickBot="1">
      <c r="B2852" s="11"/>
      <c r="D2852" s="212" t="s">
        <v>69</v>
      </c>
      <c r="E2852" s="213"/>
      <c r="F2852" s="214" t="s">
        <v>70</v>
      </c>
      <c r="G2852" s="215"/>
      <c r="H2852" s="207"/>
      <c r="I2852" s="212" t="s">
        <v>71</v>
      </c>
      <c r="J2852" s="213"/>
      <c r="K2852" s="214" t="s">
        <v>72</v>
      </c>
      <c r="L2852" s="215"/>
      <c r="M2852" s="23"/>
      <c r="N2852" s="208" t="s">
        <v>73</v>
      </c>
      <c r="O2852" s="209"/>
      <c r="P2852" s="210" t="s">
        <v>74</v>
      </c>
      <c r="Q2852" s="211"/>
      <c r="R2852" s="23"/>
      <c r="S2852" s="212" t="s">
        <v>75</v>
      </c>
      <c r="T2852" s="213"/>
      <c r="U2852" s="214" t="s">
        <v>76</v>
      </c>
      <c r="V2852" s="215"/>
      <c r="W2852" s="22"/>
      <c r="X2852" s="208" t="s">
        <v>77</v>
      </c>
      <c r="Y2852" s="209"/>
      <c r="Z2852" s="210" t="s">
        <v>78</v>
      </c>
      <c r="AA2852" s="211"/>
      <c r="AB2852" s="22"/>
      <c r="AC2852" s="212" t="s">
        <v>79</v>
      </c>
      <c r="AD2852" s="213"/>
      <c r="AE2852" s="214" t="s">
        <v>80</v>
      </c>
      <c r="AF2852" s="215"/>
      <c r="AG2852" s="22"/>
      <c r="AH2852" s="208" t="s">
        <v>81</v>
      </c>
      <c r="AI2852" s="209"/>
      <c r="AJ2852" s="210" t="s">
        <v>82</v>
      </c>
      <c r="AK2852" s="211"/>
      <c r="AL2852" s="22"/>
      <c r="AM2852" s="212" t="s">
        <v>83</v>
      </c>
      <c r="AN2852" s="213"/>
      <c r="AO2852" s="214" t="s">
        <v>84</v>
      </c>
      <c r="AP2852" s="215"/>
      <c r="AQ2852" s="23"/>
      <c r="AR2852" s="208" t="s">
        <v>85</v>
      </c>
      <c r="AS2852" s="209"/>
      <c r="AT2852" s="210" t="s">
        <v>86</v>
      </c>
      <c r="AU2852" s="211"/>
      <c r="AW2852" s="29" t="s">
        <v>4</v>
      </c>
      <c r="AY2852" s="136" t="s">
        <v>46</v>
      </c>
      <c r="AZ2852" s="13"/>
      <c r="BA2852" s="36"/>
      <c r="BB2852" s="36"/>
      <c r="BC2852" s="36"/>
      <c r="BD2852" s="36"/>
    </row>
    <row r="2853" spans="2:56" ht="18.600000000000001" customHeight="1" thickTop="1" thickBot="1">
      <c r="B2853" s="40">
        <v>8.1599999999999699</v>
      </c>
      <c r="D2853" s="1">
        <v>1</v>
      </c>
      <c r="E2853" s="7">
        <v>0</v>
      </c>
      <c r="F2853" s="2">
        <v>0</v>
      </c>
      <c r="G2853" s="8">
        <v>0</v>
      </c>
      <c r="I2853" s="1">
        <v>1</v>
      </c>
      <c r="J2853" s="9">
        <v>0</v>
      </c>
      <c r="K2853" s="2">
        <v>0</v>
      </c>
      <c r="L2853" s="9">
        <f t="shared" ref="L2853" si="16568">IF(0=(1-$J$9*$K$9*$B2853^2),10^14,$B2853*$K$9/(1-$J$9*$K$9*$B2853^2))</f>
        <v>-0.42246332464654213</v>
      </c>
      <c r="N2853" s="1">
        <f t="shared" ref="N2853" si="16569">D2853*I2853+F2853*I2856-E2853*J2853-G2853*J2856</f>
        <v>1</v>
      </c>
      <c r="O2853" s="9">
        <f t="shared" ref="O2853" si="16570">(D2853*J2853+E2853*I2853+F2853*J2856+G2853*I2856)</f>
        <v>0</v>
      </c>
      <c r="P2853" s="2">
        <f t="shared" ref="P2853" si="16571">D2853*K2853+F2853*K2856-E2853*L2853-G2853*L2856</f>
        <v>0</v>
      </c>
      <c r="Q2853" s="8">
        <f t="shared" ref="Q2853" si="16572">(D2853*L2853+E2853*K2853+F2853*L2856+G2853*K2856)</f>
        <v>-0.42246332464654213</v>
      </c>
      <c r="S2853" s="1">
        <v>1</v>
      </c>
      <c r="T2853" s="7">
        <v>0</v>
      </c>
      <c r="U2853" s="2">
        <v>0</v>
      </c>
      <c r="V2853" s="8">
        <v>0</v>
      </c>
      <c r="X2853" s="1">
        <f t="shared" ref="X2853" si="16573">N2853*S2853+P2853*S2856-O2853*T2853-Q2853*T2856</f>
        <v>5.1687862987124111</v>
      </c>
      <c r="Y2853" s="9">
        <f t="shared" ref="Y2853" si="16574">(N2853*T2853+O2853*S2853+P2853*T2856+Q2853*S2856)</f>
        <v>0</v>
      </c>
      <c r="Z2853" s="2">
        <f t="shared" ref="Z2853" si="16575">N2853*U2853+P2853*U2856-O2853*V2853-Q2853*V2856</f>
        <v>0</v>
      </c>
      <c r="AA2853" s="8">
        <f t="shared" ref="AA2853" si="16576">(N2853*V2853+O2853*U2853+P2853*V2856+Q2853*U2856)</f>
        <v>-0.42246332464654213</v>
      </c>
      <c r="AB2853" s="22"/>
      <c r="AC2853" s="1">
        <v>1</v>
      </c>
      <c r="AD2853" s="9">
        <v>0</v>
      </c>
      <c r="AE2853" s="2">
        <v>0</v>
      </c>
      <c r="AF2853" s="9">
        <f t="shared" ref="AF2853" si="16577">$B2853*$AE$9</f>
        <v>6.6152303999999758</v>
      </c>
      <c r="AH2853" s="1">
        <f t="shared" ref="AH2853" si="16578">X2853*AC2853+Z2853*AC2856-Y2853*AD2853-AA2853*AD2856</f>
        <v>5.1687862987124111</v>
      </c>
      <c r="AI2853" s="9">
        <f t="shared" ref="AI2853" si="16579">(X2853*AD2853+Y2853*AC2853+Z2853*AD2856+AA2853*AC2856)</f>
        <v>0</v>
      </c>
      <c r="AJ2853" s="2">
        <f t="shared" ref="AJ2853" si="16580">X2853*AE2853+Z2853*AE2856-Y2853*AF2853-AA2853*AF2856</f>
        <v>0</v>
      </c>
      <c r="AK2853" s="8">
        <f t="shared" ref="AK2853" si="16581">(X2853*AF2853+Y2853*AE2853+Z2853*AF2856+AA2853*AE2856)</f>
        <v>33.770248929699157</v>
      </c>
      <c r="AM2853" s="18">
        <v>1</v>
      </c>
      <c r="AN2853" s="25">
        <v>0</v>
      </c>
      <c r="AO2853" s="14">
        <v>0</v>
      </c>
      <c r="AP2853" s="24">
        <v>0</v>
      </c>
      <c r="AR2853" s="1">
        <f t="shared" ref="AR2853" si="16582">AH2853*AM2853+AJ2853*AM2856-AI2853*AN2853-AK2853*AN2856</f>
        <v>5.1687862987124111</v>
      </c>
      <c r="AS2853" s="9">
        <f t="shared" ref="AS2853" si="16583">(AH2853*AN2853+AI2853*AM2853+AJ2853*AN2856+AK2853*AM2856)</f>
        <v>33.770248929699157</v>
      </c>
      <c r="AT2853" s="2">
        <f t="shared" ref="AT2853" si="16584">AH2853*AO2853+AJ2853*AO2856-AI2853*AP2853-AK2853*AP2856</f>
        <v>0</v>
      </c>
      <c r="AU2853" s="8">
        <f t="shared" ref="AU2853" si="16585">(AH2853*AP2853+AI2853*AO2853+AJ2853*AP2856+AK2853*AO2856)</f>
        <v>33.770248929699157</v>
      </c>
      <c r="AW2853" s="30">
        <f t="shared" ref="AW2853" si="16586">20*LOG(((1+$AN$9)/$AN$9)/((AR2853+AR2856)^2+(AS2853+AS2856)^2)^0.5)</f>
        <v>-41.046991867584467</v>
      </c>
      <c r="AY2853" s="137">
        <f t="shared" ref="AY2853" si="16587">((AR2853^2+AS2853^2)^0.5)/((AR2856^2+AS2856^2)^0.5)</f>
        <v>0.15318931078720038</v>
      </c>
      <c r="AZ2853" s="13"/>
      <c r="BA2853" s="36"/>
      <c r="BB2853" s="36"/>
      <c r="BC2853" s="36"/>
      <c r="BD2853" s="36"/>
    </row>
    <row r="2854" spans="2:56" ht="18.600000000000001" customHeight="1" thickBot="1">
      <c r="D2854" s="3"/>
      <c r="G2854" s="4"/>
      <c r="I2854" s="3"/>
      <c r="L2854" s="4"/>
      <c r="N2854" s="3"/>
      <c r="Q2854" s="4"/>
      <c r="S2854" s="3"/>
      <c r="V2854" s="4"/>
      <c r="X2854" s="3"/>
      <c r="AA2854" s="4"/>
      <c r="AC2854" s="3"/>
      <c r="AF2854" s="4"/>
      <c r="AH2854" s="3"/>
      <c r="AK2854" s="4"/>
      <c r="AM2854" s="18"/>
      <c r="AN2854" s="14"/>
      <c r="AO2854" s="14"/>
      <c r="AP2854" s="19"/>
      <c r="AR2854" s="3"/>
      <c r="AU2854" s="4"/>
      <c r="AY2854" s="138"/>
      <c r="AZ2854" s="13"/>
      <c r="BA2854" s="36"/>
      <c r="BB2854" s="36"/>
      <c r="BC2854" s="36"/>
      <c r="BD2854" s="36"/>
    </row>
    <row r="2855" spans="2:56" ht="18.600000000000001" customHeight="1" thickBot="1">
      <c r="D2855" s="216" t="s">
        <v>87</v>
      </c>
      <c r="E2855" s="217"/>
      <c r="F2855" s="218" t="s">
        <v>88</v>
      </c>
      <c r="G2855" s="219"/>
      <c r="H2855" s="207"/>
      <c r="I2855" s="216" t="s">
        <v>89</v>
      </c>
      <c r="J2855" s="217"/>
      <c r="K2855" s="218" t="s">
        <v>90</v>
      </c>
      <c r="L2855" s="219"/>
      <c r="N2855" s="208" t="s">
        <v>7</v>
      </c>
      <c r="O2855" s="209"/>
      <c r="P2855" s="210" t="s">
        <v>8</v>
      </c>
      <c r="Q2855" s="211"/>
      <c r="S2855" s="216" t="s">
        <v>91</v>
      </c>
      <c r="T2855" s="217"/>
      <c r="U2855" s="218" t="s">
        <v>92</v>
      </c>
      <c r="V2855" s="219"/>
      <c r="W2855" s="22"/>
      <c r="X2855" s="208" t="s">
        <v>93</v>
      </c>
      <c r="Y2855" s="209"/>
      <c r="Z2855" s="210" t="s">
        <v>94</v>
      </c>
      <c r="AA2855" s="211"/>
      <c r="AB2855" s="22"/>
      <c r="AC2855" s="216" t="s">
        <v>3</v>
      </c>
      <c r="AD2855" s="217"/>
      <c r="AE2855" s="218" t="s">
        <v>2</v>
      </c>
      <c r="AF2855" s="219"/>
      <c r="AG2855" s="22"/>
      <c r="AH2855" s="208" t="s">
        <v>95</v>
      </c>
      <c r="AI2855" s="209"/>
      <c r="AJ2855" s="210" t="s">
        <v>96</v>
      </c>
      <c r="AK2855" s="211"/>
      <c r="AL2855" s="22"/>
      <c r="AM2855" s="216" t="s">
        <v>97</v>
      </c>
      <c r="AN2855" s="217"/>
      <c r="AO2855" s="218" t="s">
        <v>98</v>
      </c>
      <c r="AP2855" s="219"/>
      <c r="AR2855" s="208" t="s">
        <v>99</v>
      </c>
      <c r="AS2855" s="209"/>
      <c r="AT2855" s="210" t="s">
        <v>100</v>
      </c>
      <c r="AU2855" s="211"/>
      <c r="AW2855" s="48" t="s">
        <v>10</v>
      </c>
      <c r="AY2855" s="139" t="s">
        <v>47</v>
      </c>
      <c r="AZ2855" s="13"/>
      <c r="BA2855" s="36"/>
      <c r="BB2855" s="36"/>
      <c r="BC2855" s="36"/>
      <c r="BD2855" s="36"/>
    </row>
    <row r="2856" spans="2:56" ht="18.600000000000001" customHeight="1" thickTop="1" thickBot="1">
      <c r="D2856" s="1">
        <v>0</v>
      </c>
      <c r="E2856" s="8">
        <f t="shared" ref="E2856" si="16588">$E$9*$B2853</f>
        <v>4.6243535999999832</v>
      </c>
      <c r="F2856" s="2">
        <v>1</v>
      </c>
      <c r="G2856" s="8">
        <v>0</v>
      </c>
      <c r="I2856" s="1">
        <v>0</v>
      </c>
      <c r="J2856" s="9">
        <v>0</v>
      </c>
      <c r="K2856" s="2">
        <v>1</v>
      </c>
      <c r="L2856" s="8">
        <v>0</v>
      </c>
      <c r="N2856" s="1">
        <f t="shared" ref="N2856" si="16589">D2856*I2853+F2856*I2856-E2856*J2853-G2856*J2856</f>
        <v>0</v>
      </c>
      <c r="O2856" s="9">
        <f t="shared" ref="O2856" si="16590">(D2856*J2853+E2856*I2853+F2856*J2856+G2856*I2856)</f>
        <v>4.6243535999999832</v>
      </c>
      <c r="P2856" s="2">
        <f t="shared" ref="P2856" si="16591">D2856*K2853+F2856*K2856-E2856*L2853-G2856*L2856</f>
        <v>2.9536197961971986</v>
      </c>
      <c r="Q2856" s="8">
        <f t="shared" ref="Q2856" si="16592">(D2856*L2853+E2856*K2853+F2856*L2856+G2856*K2856)</f>
        <v>0</v>
      </c>
      <c r="S2856" s="1">
        <v>0</v>
      </c>
      <c r="T2856" s="8">
        <f t="shared" ref="T2856" si="16593">$T$9*$B2853</f>
        <v>9.8678063999999637</v>
      </c>
      <c r="U2856" s="2">
        <v>1</v>
      </c>
      <c r="V2856" s="8">
        <v>0</v>
      </c>
      <c r="X2856" s="1">
        <f t="shared" ref="X2856" si="16594">N2856*S2853+P2856*S2856-O2856*T2853-Q2856*T2856</f>
        <v>0</v>
      </c>
      <c r="Y2856" s="9">
        <f t="shared" ref="Y2856" si="16595">(N2856*T2853+O2856*S2853+P2856*T2856+Q2856*S2856)</f>
        <v>33.770101928081289</v>
      </c>
      <c r="Z2856" s="2">
        <f t="shared" ref="Z2856" si="16596">N2856*U2853+P2856*U2856-O2856*V2853-Q2856*V2856</f>
        <v>2.9536197961971986</v>
      </c>
      <c r="AA2856" s="8">
        <f t="shared" ref="AA2856" si="16597">(N2856*V2853+O2856*U2853+P2856*V2856+Q2856*U2856)</f>
        <v>0</v>
      </c>
      <c r="AB2856" s="22"/>
      <c r="AC2856" s="1">
        <v>0</v>
      </c>
      <c r="AD2856" s="9">
        <v>0</v>
      </c>
      <c r="AE2856" s="2">
        <v>1</v>
      </c>
      <c r="AF2856" s="8">
        <v>0</v>
      </c>
      <c r="AH2856" s="1">
        <f t="shared" ref="AH2856" si="16598">X2856*AC2853+Z2856*AC2856-Y2856*AD2853-AA2856*AD2856</f>
        <v>0</v>
      </c>
      <c r="AI2856" s="9">
        <f t="shared" ref="AI2856" si="16599">(X2856*AD2853+Y2856*AC2853+Z2856*AD2856+AA2856*AC2856)</f>
        <v>33.770101928081289</v>
      </c>
      <c r="AJ2856" s="2">
        <f t="shared" ref="AJ2856" si="16600">X2856*AE2853+Z2856*AE2856-Y2856*AF2853-AA2856*AF2856</f>
        <v>-220.44338508954394</v>
      </c>
      <c r="AK2856" s="8">
        <f t="shared" ref="AK2856" si="16601">(X2856*AF2853+Y2856*AE2853+Z2856*AF2856+AA2856*AE2856)</f>
        <v>0</v>
      </c>
      <c r="AM2856" s="20">
        <f t="shared" ref="AM2856" si="16602">1/$AN$9</f>
        <v>1</v>
      </c>
      <c r="AN2856" s="27">
        <v>0</v>
      </c>
      <c r="AO2856" s="21">
        <v>1</v>
      </c>
      <c r="AP2856" s="26">
        <v>0</v>
      </c>
      <c r="AR2856" s="1">
        <f t="shared" ref="AR2856" si="16603">AH2856*AM2853+AJ2856*AM2856-AI2856*AN2853-AK2856*AN2856</f>
        <v>-220.44338508954394</v>
      </c>
      <c r="AS2856" s="9">
        <f t="shared" ref="AS2856" si="16604">(AH2856*AN2853+AI2856*AM2853+AJ2856*AN2856+AK2856*AM2856)</f>
        <v>33.770101928081289</v>
      </c>
      <c r="AT2856" s="2">
        <f t="shared" ref="AT2856" si="16605">AH2856*AO2853+AJ2856*AO2856-AI2856*AP2853-AK2856*AP2856</f>
        <v>-220.44338508954394</v>
      </c>
      <c r="AU2856" s="8">
        <f t="shared" ref="AU2856" si="16606">(AH2856*AP2853+AI2856*AO2853+AJ2856*AP2856+AK2856*AO2856)</f>
        <v>0</v>
      </c>
      <c r="AW2856" s="49">
        <f t="shared" ref="AW2856" si="16607">(180/PI())*ATAN(-1*(AS2853/AR2853))</f>
        <v>-81.297990652425</v>
      </c>
      <c r="AY2856" s="140">
        <f t="shared" ref="AY2856" si="16608">20*LOG(((1-(10^(AW2853/20)^2)*(1-((1-AY2853)/(1+AY2853))^2))^0.5))</f>
        <v>-1.5724622353169176E-4</v>
      </c>
      <c r="AZ2856" s="13"/>
      <c r="BA2856" s="36"/>
      <c r="BB2856" s="36"/>
      <c r="BC2856" s="36"/>
      <c r="BD2856" s="36"/>
    </row>
    <row r="2857" spans="2:56" ht="18.600000000000001" customHeight="1">
      <c r="AY2857" s="37"/>
    </row>
    <row r="2858" spans="2:56" ht="18.600000000000001" customHeight="1" thickBot="1">
      <c r="D2858" s="22" t="s">
        <v>60</v>
      </c>
      <c r="E2858" s="22"/>
      <c r="F2858" s="22"/>
      <c r="G2858" s="22"/>
      <c r="H2858" s="22"/>
      <c r="I2858" s="22" t="s">
        <v>61</v>
      </c>
      <c r="J2858" s="22"/>
      <c r="K2858" s="22"/>
      <c r="L2858" s="22"/>
      <c r="M2858" s="23"/>
      <c r="N2858" s="23"/>
      <c r="O2858" s="28" t="s">
        <v>62</v>
      </c>
      <c r="P2858" s="23"/>
      <c r="Q2858" s="23"/>
      <c r="R2858" s="23"/>
      <c r="S2858" s="22"/>
      <c r="T2858" s="22" t="s">
        <v>63</v>
      </c>
      <c r="U2858" s="23"/>
      <c r="V2858" s="23"/>
      <c r="W2858" s="23"/>
      <c r="X2858" s="23"/>
      <c r="Y2858" s="28" t="s">
        <v>64</v>
      </c>
      <c r="Z2858" s="23"/>
      <c r="AA2858" s="23"/>
      <c r="AB2858" s="23"/>
      <c r="AC2858" s="28" t="s">
        <v>65</v>
      </c>
      <c r="AD2858" s="22"/>
      <c r="AE2858" s="22"/>
      <c r="AF2858" s="22"/>
      <c r="AG2858" s="22"/>
      <c r="AH2858" s="23"/>
      <c r="AI2858" s="28" t="s">
        <v>66</v>
      </c>
      <c r="AJ2858" s="23"/>
      <c r="AK2858" s="23"/>
      <c r="AL2858" s="22"/>
      <c r="AM2858" s="28" t="s">
        <v>67</v>
      </c>
      <c r="AN2858" s="22"/>
      <c r="AO2858" s="23"/>
      <c r="AP2858" s="23"/>
      <c r="AQ2858" s="23"/>
      <c r="AR2858" s="23"/>
      <c r="AS2858" s="28" t="s">
        <v>68</v>
      </c>
      <c r="AT2858" s="23"/>
      <c r="AU2858" s="23"/>
    </row>
    <row r="2859" spans="2:56" ht="18.600000000000001" customHeight="1" thickBot="1">
      <c r="B2859" s="11"/>
      <c r="D2859" s="212" t="s">
        <v>69</v>
      </c>
      <c r="E2859" s="213"/>
      <c r="F2859" s="214" t="s">
        <v>70</v>
      </c>
      <c r="G2859" s="215"/>
      <c r="H2859" s="207"/>
      <c r="I2859" s="212" t="s">
        <v>71</v>
      </c>
      <c r="J2859" s="213"/>
      <c r="K2859" s="214" t="s">
        <v>72</v>
      </c>
      <c r="L2859" s="215"/>
      <c r="M2859" s="23"/>
      <c r="N2859" s="208" t="s">
        <v>73</v>
      </c>
      <c r="O2859" s="209"/>
      <c r="P2859" s="210" t="s">
        <v>74</v>
      </c>
      <c r="Q2859" s="211"/>
      <c r="R2859" s="23"/>
      <c r="S2859" s="212" t="s">
        <v>75</v>
      </c>
      <c r="T2859" s="213"/>
      <c r="U2859" s="214" t="s">
        <v>76</v>
      </c>
      <c r="V2859" s="215"/>
      <c r="W2859" s="22"/>
      <c r="X2859" s="208" t="s">
        <v>77</v>
      </c>
      <c r="Y2859" s="209"/>
      <c r="Z2859" s="210" t="s">
        <v>78</v>
      </c>
      <c r="AA2859" s="211"/>
      <c r="AB2859" s="22"/>
      <c r="AC2859" s="212" t="s">
        <v>79</v>
      </c>
      <c r="AD2859" s="213"/>
      <c r="AE2859" s="214" t="s">
        <v>80</v>
      </c>
      <c r="AF2859" s="215"/>
      <c r="AG2859" s="22"/>
      <c r="AH2859" s="208" t="s">
        <v>81</v>
      </c>
      <c r="AI2859" s="209"/>
      <c r="AJ2859" s="210" t="s">
        <v>82</v>
      </c>
      <c r="AK2859" s="211"/>
      <c r="AL2859" s="22"/>
      <c r="AM2859" s="212" t="s">
        <v>83</v>
      </c>
      <c r="AN2859" s="213"/>
      <c r="AO2859" s="214" t="s">
        <v>84</v>
      </c>
      <c r="AP2859" s="215"/>
      <c r="AQ2859" s="23"/>
      <c r="AR2859" s="208" t="s">
        <v>85</v>
      </c>
      <c r="AS2859" s="209"/>
      <c r="AT2859" s="210" t="s">
        <v>86</v>
      </c>
      <c r="AU2859" s="211"/>
      <c r="AW2859" s="29" t="s">
        <v>4</v>
      </c>
      <c r="AY2859" s="136" t="s">
        <v>46</v>
      </c>
      <c r="AZ2859" s="13"/>
      <c r="BA2859" s="36"/>
      <c r="BB2859" s="36"/>
      <c r="BC2859" s="36"/>
      <c r="BD2859" s="36"/>
    </row>
    <row r="2860" spans="2:56" ht="18.600000000000001" customHeight="1" thickTop="1" thickBot="1">
      <c r="B2860" s="40">
        <v>8.1799999999999695</v>
      </c>
      <c r="D2860" s="1">
        <v>1</v>
      </c>
      <c r="E2860" s="7">
        <v>0</v>
      </c>
      <c r="F2860" s="2">
        <v>0</v>
      </c>
      <c r="G2860" s="8">
        <v>0</v>
      </c>
      <c r="I2860" s="1">
        <v>1</v>
      </c>
      <c r="J2860" s="9">
        <v>0</v>
      </c>
      <c r="K2860" s="2">
        <v>0</v>
      </c>
      <c r="L2860" s="9">
        <f t="shared" ref="L2860" si="16609">IF(0=(1-$J$9*$K$9*$B2860^2),10^14,$B2860*$K$9/(1-$J$9*$K$9*$B2860^2))</f>
        <v>-0.42132004497001169</v>
      </c>
      <c r="N2860" s="1">
        <f t="shared" ref="N2860" si="16610">D2860*I2860+F2860*I2863-E2860*J2860-G2860*J2863</f>
        <v>1</v>
      </c>
      <c r="O2860" s="9">
        <f t="shared" ref="O2860" si="16611">(D2860*J2860+E2860*I2860+F2860*J2863+G2860*I2863)</f>
        <v>0</v>
      </c>
      <c r="P2860" s="2">
        <f t="shared" ref="P2860" si="16612">D2860*K2860+F2860*K2863-E2860*L2860-G2860*L2863</f>
        <v>0</v>
      </c>
      <c r="Q2860" s="8">
        <f t="shared" ref="Q2860" si="16613">(D2860*L2860+E2860*K2860+F2860*L2863+G2860*K2863)</f>
        <v>-0.42132004497001169</v>
      </c>
      <c r="S2860" s="1">
        <v>1</v>
      </c>
      <c r="T2860" s="7">
        <v>0</v>
      </c>
      <c r="U2860" s="2">
        <v>0</v>
      </c>
      <c r="V2860" s="8">
        <v>0</v>
      </c>
      <c r="X2860" s="1">
        <f t="shared" ref="X2860" si="16614">N2860*S2860+P2860*S2863-O2860*T2860-Q2860*T2863</f>
        <v>5.1676945985469898</v>
      </c>
      <c r="Y2860" s="9">
        <f t="shared" ref="Y2860" si="16615">(N2860*T2860+O2860*S2860+P2860*T2863+Q2860*S2863)</f>
        <v>0</v>
      </c>
      <c r="Z2860" s="2">
        <f t="shared" ref="Z2860" si="16616">N2860*U2860+P2860*U2863-O2860*V2860-Q2860*V2863</f>
        <v>0</v>
      </c>
      <c r="AA2860" s="8">
        <f t="shared" ref="AA2860" si="16617">(N2860*V2860+O2860*U2860+P2860*V2863+Q2860*U2863)</f>
        <v>-0.42132004497001169</v>
      </c>
      <c r="AB2860" s="22"/>
      <c r="AC2860" s="1">
        <v>1</v>
      </c>
      <c r="AD2860" s="9">
        <v>0</v>
      </c>
      <c r="AE2860" s="2">
        <v>0</v>
      </c>
      <c r="AF2860" s="9">
        <f t="shared" ref="AF2860" si="16618">$B2860*$AE$9</f>
        <v>6.6314441999999758</v>
      </c>
      <c r="AH2860" s="1">
        <f t="shared" ref="AH2860" si="16619">X2860*AC2860+Z2860*AC2863-Y2860*AD2860-AA2860*AD2863</f>
        <v>5.1676945985469898</v>
      </c>
      <c r="AI2860" s="9">
        <f t="shared" ref="AI2860" si="16620">(X2860*AD2860+Y2860*AC2860+Z2860*AD2863+AA2860*AC2863)</f>
        <v>0</v>
      </c>
      <c r="AJ2860" s="2">
        <f t="shared" ref="AJ2860" si="16621">X2860*AE2860+Z2860*AE2863-Y2860*AF2860-AA2860*AF2863</f>
        <v>0</v>
      </c>
      <c r="AK2860" s="8">
        <f t="shared" ref="AK2860" si="16622">(X2860*AF2860+Y2860*AE2860+Z2860*AF2863+AA2860*AE2863)</f>
        <v>33.847958327935629</v>
      </c>
      <c r="AM2860" s="18">
        <v>1</v>
      </c>
      <c r="AN2860" s="25">
        <v>0</v>
      </c>
      <c r="AO2860" s="14">
        <v>0</v>
      </c>
      <c r="AP2860" s="24">
        <v>0</v>
      </c>
      <c r="AR2860" s="1">
        <f t="shared" ref="AR2860" si="16623">AH2860*AM2860+AJ2860*AM2863-AI2860*AN2860-AK2860*AN2863</f>
        <v>5.1676945985469898</v>
      </c>
      <c r="AS2860" s="9">
        <f t="shared" ref="AS2860" si="16624">(AH2860*AN2860+AI2860*AM2860+AJ2860*AN2863+AK2860*AM2863)</f>
        <v>33.847958327935629</v>
      </c>
      <c r="AT2860" s="2">
        <f t="shared" ref="AT2860" si="16625">AH2860*AO2860+AJ2860*AO2863-AI2860*AP2860-AK2860*AP2863</f>
        <v>0</v>
      </c>
      <c r="AU2860" s="8">
        <f t="shared" ref="AU2860" si="16626">(AH2860*AP2860+AI2860*AO2860+AJ2860*AP2863+AK2860*AO2863)</f>
        <v>33.847958327935629</v>
      </c>
      <c r="AW2860" s="30">
        <f t="shared" ref="AW2860" si="16627">20*LOG(((1+$AN$9)/$AN$9)/((AR2860+AR2863)^2+(AS2860+AS2863)^2)^0.5)</f>
        <v>-41.087789825895825</v>
      </c>
      <c r="AY2860" s="137">
        <f t="shared" ref="AY2860" si="16628">((AR2860^2+AS2860^2)^0.5)/((AR2863^2+AS2863^2)^0.5)</f>
        <v>0.15280474614575426</v>
      </c>
      <c r="AZ2860" s="13"/>
      <c r="BA2860" s="36"/>
      <c r="BB2860" s="36"/>
      <c r="BC2860" s="36"/>
      <c r="BD2860" s="36"/>
    </row>
    <row r="2861" spans="2:56" ht="18.600000000000001" customHeight="1" thickBot="1">
      <c r="D2861" s="3"/>
      <c r="G2861" s="4"/>
      <c r="I2861" s="3"/>
      <c r="L2861" s="4"/>
      <c r="N2861" s="3"/>
      <c r="Q2861" s="4"/>
      <c r="S2861" s="3"/>
      <c r="V2861" s="4"/>
      <c r="X2861" s="3"/>
      <c r="AA2861" s="4"/>
      <c r="AC2861" s="3"/>
      <c r="AF2861" s="4"/>
      <c r="AH2861" s="3"/>
      <c r="AK2861" s="4"/>
      <c r="AM2861" s="18"/>
      <c r="AN2861" s="14"/>
      <c r="AO2861" s="14"/>
      <c r="AP2861" s="19"/>
      <c r="AR2861" s="3"/>
      <c r="AU2861" s="4"/>
      <c r="AY2861" s="138"/>
      <c r="AZ2861" s="13"/>
      <c r="BA2861" s="36"/>
      <c r="BB2861" s="36"/>
      <c r="BC2861" s="36"/>
      <c r="BD2861" s="36"/>
    </row>
    <row r="2862" spans="2:56" ht="18.600000000000001" customHeight="1" thickBot="1">
      <c r="D2862" s="216" t="s">
        <v>87</v>
      </c>
      <c r="E2862" s="217"/>
      <c r="F2862" s="218" t="s">
        <v>88</v>
      </c>
      <c r="G2862" s="219"/>
      <c r="H2862" s="207"/>
      <c r="I2862" s="216" t="s">
        <v>89</v>
      </c>
      <c r="J2862" s="217"/>
      <c r="K2862" s="218" t="s">
        <v>90</v>
      </c>
      <c r="L2862" s="219"/>
      <c r="N2862" s="208" t="s">
        <v>7</v>
      </c>
      <c r="O2862" s="209"/>
      <c r="P2862" s="210" t="s">
        <v>8</v>
      </c>
      <c r="Q2862" s="211"/>
      <c r="S2862" s="216" t="s">
        <v>91</v>
      </c>
      <c r="T2862" s="217"/>
      <c r="U2862" s="218" t="s">
        <v>92</v>
      </c>
      <c r="V2862" s="219"/>
      <c r="W2862" s="22"/>
      <c r="X2862" s="208" t="s">
        <v>93</v>
      </c>
      <c r="Y2862" s="209"/>
      <c r="Z2862" s="210" t="s">
        <v>94</v>
      </c>
      <c r="AA2862" s="211"/>
      <c r="AB2862" s="22"/>
      <c r="AC2862" s="216" t="s">
        <v>3</v>
      </c>
      <c r="AD2862" s="217"/>
      <c r="AE2862" s="218" t="s">
        <v>2</v>
      </c>
      <c r="AF2862" s="219"/>
      <c r="AG2862" s="22"/>
      <c r="AH2862" s="208" t="s">
        <v>95</v>
      </c>
      <c r="AI2862" s="209"/>
      <c r="AJ2862" s="210" t="s">
        <v>96</v>
      </c>
      <c r="AK2862" s="211"/>
      <c r="AL2862" s="22"/>
      <c r="AM2862" s="216" t="s">
        <v>97</v>
      </c>
      <c r="AN2862" s="217"/>
      <c r="AO2862" s="218" t="s">
        <v>98</v>
      </c>
      <c r="AP2862" s="219"/>
      <c r="AR2862" s="208" t="s">
        <v>99</v>
      </c>
      <c r="AS2862" s="209"/>
      <c r="AT2862" s="210" t="s">
        <v>100</v>
      </c>
      <c r="AU2862" s="211"/>
      <c r="AW2862" s="48" t="s">
        <v>10</v>
      </c>
      <c r="AY2862" s="139" t="s">
        <v>47</v>
      </c>
      <c r="AZ2862" s="13"/>
      <c r="BA2862" s="36"/>
      <c r="BB2862" s="36"/>
      <c r="BC2862" s="36"/>
      <c r="BD2862" s="36"/>
    </row>
    <row r="2863" spans="2:56" ht="18.600000000000001" customHeight="1" thickTop="1" thickBot="1">
      <c r="D2863" s="1">
        <v>0</v>
      </c>
      <c r="E2863" s="8">
        <f t="shared" ref="E2863" si="16629">$E$9*$B2860</f>
        <v>4.6356877999999835</v>
      </c>
      <c r="F2863" s="2">
        <v>1</v>
      </c>
      <c r="G2863" s="8">
        <v>0</v>
      </c>
      <c r="I2863" s="1">
        <v>0</v>
      </c>
      <c r="J2863" s="9">
        <v>0</v>
      </c>
      <c r="K2863" s="2">
        <v>1</v>
      </c>
      <c r="L2863" s="8">
        <v>0</v>
      </c>
      <c r="N2863" s="1">
        <f t="shared" ref="N2863" si="16630">D2863*I2860+F2863*I2863-E2863*J2860-G2863*J2863</f>
        <v>0</v>
      </c>
      <c r="O2863" s="9">
        <f t="shared" ref="O2863" si="16631">(D2863*J2860+E2863*I2860+F2863*J2863+G2863*I2863)</f>
        <v>4.6356877999999835</v>
      </c>
      <c r="P2863" s="2">
        <f t="shared" ref="P2863" si="16632">D2863*K2860+F2863*K2863-E2863*L2860-G2863*L2863</f>
        <v>2.9531081923629277</v>
      </c>
      <c r="Q2863" s="8">
        <f t="shared" ref="Q2863" si="16633">(D2863*L2860+E2863*K2860+F2863*L2863+G2863*K2863)</f>
        <v>0</v>
      </c>
      <c r="S2863" s="1">
        <v>0</v>
      </c>
      <c r="T2863" s="8">
        <f t="shared" ref="T2863" si="16634">$T$9*$B2860</f>
        <v>9.8919921999999634</v>
      </c>
      <c r="U2863" s="2">
        <v>1</v>
      </c>
      <c r="V2863" s="8">
        <v>0</v>
      </c>
      <c r="X2863" s="1">
        <f t="shared" ref="X2863" si="16635">N2863*S2860+P2863*S2863-O2863*T2860-Q2863*T2863</f>
        <v>0</v>
      </c>
      <c r="Y2863" s="9">
        <f t="shared" ref="Y2863" si="16636">(N2863*T2860+O2863*S2860+P2863*T2863+Q2863*S2863)</f>
        <v>33.847811004610058</v>
      </c>
      <c r="Z2863" s="2">
        <f t="shared" ref="Z2863" si="16637">N2863*U2860+P2863*U2863-O2863*V2860-Q2863*V2863</f>
        <v>2.9531081923629277</v>
      </c>
      <c r="AA2863" s="8">
        <f t="shared" ref="AA2863" si="16638">(N2863*V2860+O2863*U2860+P2863*V2863+Q2863*U2863)</f>
        <v>0</v>
      </c>
      <c r="AB2863" s="22"/>
      <c r="AC2863" s="1">
        <v>0</v>
      </c>
      <c r="AD2863" s="9">
        <v>0</v>
      </c>
      <c r="AE2863" s="2">
        <v>1</v>
      </c>
      <c r="AF2863" s="8">
        <v>0</v>
      </c>
      <c r="AH2863" s="1">
        <f t="shared" ref="AH2863" si="16639">X2863*AC2860+Z2863*AC2863-Y2863*AD2860-AA2863*AD2863</f>
        <v>0</v>
      </c>
      <c r="AI2863" s="9">
        <f t="shared" ref="AI2863" si="16640">(X2863*AD2860+Y2863*AC2860+Z2863*AD2863+AA2863*AC2863)</f>
        <v>33.847811004610058</v>
      </c>
      <c r="AJ2863" s="2">
        <f t="shared" ref="AJ2863" si="16641">X2863*AE2860+Z2863*AE2863-Y2863*AF2860-AA2863*AF2863</f>
        <v>-221.50676177685381</v>
      </c>
      <c r="AK2863" s="8">
        <f t="shared" ref="AK2863" si="16642">(X2863*AF2860+Y2863*AE2860+Z2863*AF2863+AA2863*AE2863)</f>
        <v>0</v>
      </c>
      <c r="AM2863" s="20">
        <f t="shared" ref="AM2863" si="16643">1/$AN$9</f>
        <v>1</v>
      </c>
      <c r="AN2863" s="27">
        <v>0</v>
      </c>
      <c r="AO2863" s="21">
        <v>1</v>
      </c>
      <c r="AP2863" s="26">
        <v>0</v>
      </c>
      <c r="AR2863" s="1">
        <f t="shared" ref="AR2863" si="16644">AH2863*AM2860+AJ2863*AM2863-AI2863*AN2860-AK2863*AN2863</f>
        <v>-221.50676177685381</v>
      </c>
      <c r="AS2863" s="9">
        <f t="shared" ref="AS2863" si="16645">(AH2863*AN2860+AI2863*AM2860+AJ2863*AN2863+AK2863*AM2863)</f>
        <v>33.847811004610058</v>
      </c>
      <c r="AT2863" s="2">
        <f t="shared" ref="AT2863" si="16646">AH2863*AO2860+AJ2863*AO2863-AI2863*AP2860-AK2863*AP2863</f>
        <v>-221.50676177685381</v>
      </c>
      <c r="AU2863" s="8">
        <f t="shared" ref="AU2863" si="16647">(AH2863*AP2860+AI2863*AO2860+AJ2863*AP2863+AK2863*AO2863)</f>
        <v>0</v>
      </c>
      <c r="AW2863" s="49">
        <f t="shared" ref="AW2863" si="16648">(180/PI())*ATAN(-1*(AS2860/AR2860))</f>
        <v>-81.319470127855652</v>
      </c>
      <c r="AY2863" s="140">
        <f t="shared" ref="AY2863" si="16649">20*LOG(((1-(10^(AW2860/20)^2)*(1-((1-AY2860)/(1+AY2860))^2))^0.5))</f>
        <v>-1.5548855463323215E-4</v>
      </c>
      <c r="AZ2863" s="13"/>
      <c r="BA2863" s="36"/>
      <c r="BB2863" s="36"/>
      <c r="BC2863" s="36"/>
      <c r="BD2863" s="36"/>
    </row>
    <row r="2864" spans="2:56" ht="18.600000000000001" customHeight="1">
      <c r="AY2864" s="37"/>
    </row>
    <row r="2865" spans="1:56" ht="18.600000000000001" customHeight="1" thickBot="1">
      <c r="D2865" s="22" t="s">
        <v>60</v>
      </c>
      <c r="E2865" s="22"/>
      <c r="F2865" s="22"/>
      <c r="G2865" s="22"/>
      <c r="H2865" s="22"/>
      <c r="I2865" s="22" t="s">
        <v>61</v>
      </c>
      <c r="J2865" s="22"/>
      <c r="K2865" s="22"/>
      <c r="L2865" s="22"/>
      <c r="M2865" s="23"/>
      <c r="N2865" s="23"/>
      <c r="O2865" s="28" t="s">
        <v>62</v>
      </c>
      <c r="P2865" s="23"/>
      <c r="Q2865" s="23"/>
      <c r="R2865" s="23"/>
      <c r="S2865" s="22"/>
      <c r="T2865" s="22" t="s">
        <v>63</v>
      </c>
      <c r="U2865" s="23"/>
      <c r="V2865" s="23"/>
      <c r="W2865" s="23"/>
      <c r="X2865" s="23"/>
      <c r="Y2865" s="28" t="s">
        <v>64</v>
      </c>
      <c r="Z2865" s="23"/>
      <c r="AA2865" s="23"/>
      <c r="AB2865" s="23"/>
      <c r="AC2865" s="28" t="s">
        <v>65</v>
      </c>
      <c r="AD2865" s="22"/>
      <c r="AE2865" s="22"/>
      <c r="AF2865" s="22"/>
      <c r="AG2865" s="22"/>
      <c r="AH2865" s="23"/>
      <c r="AI2865" s="28" t="s">
        <v>66</v>
      </c>
      <c r="AJ2865" s="23"/>
      <c r="AK2865" s="23"/>
      <c r="AL2865" s="22"/>
      <c r="AM2865" s="28" t="s">
        <v>67</v>
      </c>
      <c r="AN2865" s="22"/>
      <c r="AO2865" s="23"/>
      <c r="AP2865" s="23"/>
      <c r="AQ2865" s="23"/>
      <c r="AR2865" s="23"/>
      <c r="AS2865" s="28" t="s">
        <v>68</v>
      </c>
      <c r="AT2865" s="23"/>
      <c r="AU2865" s="23"/>
    </row>
    <row r="2866" spans="1:56" ht="18.600000000000001" customHeight="1" thickBot="1">
      <c r="B2866" s="11"/>
      <c r="D2866" s="212" t="s">
        <v>69</v>
      </c>
      <c r="E2866" s="213"/>
      <c r="F2866" s="214" t="s">
        <v>70</v>
      </c>
      <c r="G2866" s="215"/>
      <c r="H2866" s="207"/>
      <c r="I2866" s="212" t="s">
        <v>71</v>
      </c>
      <c r="J2866" s="213"/>
      <c r="K2866" s="214" t="s">
        <v>72</v>
      </c>
      <c r="L2866" s="215"/>
      <c r="M2866" s="23"/>
      <c r="N2866" s="208" t="s">
        <v>73</v>
      </c>
      <c r="O2866" s="209"/>
      <c r="P2866" s="210" t="s">
        <v>74</v>
      </c>
      <c r="Q2866" s="211"/>
      <c r="R2866" s="23"/>
      <c r="S2866" s="212" t="s">
        <v>75</v>
      </c>
      <c r="T2866" s="213"/>
      <c r="U2866" s="214" t="s">
        <v>76</v>
      </c>
      <c r="V2866" s="215"/>
      <c r="W2866" s="22"/>
      <c r="X2866" s="208" t="s">
        <v>77</v>
      </c>
      <c r="Y2866" s="209"/>
      <c r="Z2866" s="210" t="s">
        <v>78</v>
      </c>
      <c r="AA2866" s="211"/>
      <c r="AB2866" s="22"/>
      <c r="AC2866" s="212" t="s">
        <v>79</v>
      </c>
      <c r="AD2866" s="213"/>
      <c r="AE2866" s="214" t="s">
        <v>80</v>
      </c>
      <c r="AF2866" s="215"/>
      <c r="AG2866" s="22"/>
      <c r="AH2866" s="208" t="s">
        <v>81</v>
      </c>
      <c r="AI2866" s="209"/>
      <c r="AJ2866" s="210" t="s">
        <v>82</v>
      </c>
      <c r="AK2866" s="211"/>
      <c r="AL2866" s="22"/>
      <c r="AM2866" s="212" t="s">
        <v>83</v>
      </c>
      <c r="AN2866" s="213"/>
      <c r="AO2866" s="214" t="s">
        <v>84</v>
      </c>
      <c r="AP2866" s="215"/>
      <c r="AQ2866" s="23"/>
      <c r="AR2866" s="208" t="s">
        <v>85</v>
      </c>
      <c r="AS2866" s="209"/>
      <c r="AT2866" s="210" t="s">
        <v>86</v>
      </c>
      <c r="AU2866" s="211"/>
      <c r="AW2866" s="29" t="s">
        <v>4</v>
      </c>
      <c r="AY2866" s="136" t="s">
        <v>46</v>
      </c>
      <c r="AZ2866" s="13"/>
      <c r="BA2866" s="36"/>
      <c r="BB2866" s="36"/>
      <c r="BC2866" s="36"/>
      <c r="BD2866" s="36"/>
    </row>
    <row r="2867" spans="1:56" ht="18.600000000000001" customHeight="1" thickTop="1" thickBot="1">
      <c r="B2867" s="40">
        <v>8.1999999999999709</v>
      </c>
      <c r="D2867" s="1">
        <v>1</v>
      </c>
      <c r="E2867" s="7">
        <v>0</v>
      </c>
      <c r="F2867" s="2">
        <v>0</v>
      </c>
      <c r="G2867" s="8">
        <v>0</v>
      </c>
      <c r="I2867" s="1">
        <v>1</v>
      </c>
      <c r="J2867" s="9">
        <v>0</v>
      </c>
      <c r="K2867" s="2">
        <v>0</v>
      </c>
      <c r="L2867" s="9">
        <f t="shared" ref="L2867" si="16650">IF(0=(1-$J$9*$K$9*$B2867^2),10^14,$B2867*$K$9/(1-$J$9*$K$9*$B2867^2))</f>
        <v>-0.42018320385777547</v>
      </c>
      <c r="N2867" s="1">
        <f t="shared" ref="N2867" si="16651">D2867*I2867+F2867*I2870-E2867*J2867-G2867*J2870</f>
        <v>1</v>
      </c>
      <c r="O2867" s="9">
        <f t="shared" ref="O2867" si="16652">(D2867*J2867+E2867*I2867+F2867*J2870+G2867*I2870)</f>
        <v>0</v>
      </c>
      <c r="P2867" s="2">
        <f t="shared" ref="P2867" si="16653">D2867*K2867+F2867*K2870-E2867*L2867-G2867*L2870</f>
        <v>0</v>
      </c>
      <c r="Q2867" s="8">
        <f t="shared" ref="Q2867" si="16654">(D2867*L2867+E2867*K2867+F2867*L2870+G2867*K2870)</f>
        <v>-0.42018320385777547</v>
      </c>
      <c r="S2867" s="1">
        <v>1</v>
      </c>
      <c r="T2867" s="7">
        <v>0</v>
      </c>
      <c r="U2867" s="2">
        <v>0</v>
      </c>
      <c r="V2867" s="8">
        <v>0</v>
      </c>
      <c r="X2867" s="1">
        <f t="shared" ref="X2867" si="16655">N2867*S2867+P2867*S2870-O2867*T2867-Q2867*T2870</f>
        <v>5.1666114420639735</v>
      </c>
      <c r="Y2867" s="9">
        <f t="shared" ref="Y2867" si="16656">(N2867*T2867+O2867*S2867+P2867*T2870+Q2867*S2870)</f>
        <v>0</v>
      </c>
      <c r="Z2867" s="2">
        <f t="shared" ref="Z2867" si="16657">N2867*U2867+P2867*U2870-O2867*V2867-Q2867*V2870</f>
        <v>0</v>
      </c>
      <c r="AA2867" s="8">
        <f t="shared" ref="AA2867" si="16658">(N2867*V2867+O2867*U2867+P2867*V2870+Q2867*U2870)</f>
        <v>-0.42018320385777547</v>
      </c>
      <c r="AB2867" s="22"/>
      <c r="AC2867" s="1">
        <v>1</v>
      </c>
      <c r="AD2867" s="9">
        <v>0</v>
      </c>
      <c r="AE2867" s="2">
        <v>0</v>
      </c>
      <c r="AF2867" s="9">
        <f t="shared" ref="AF2867" si="16659">$B2867*$AE$9</f>
        <v>6.6476579999999768</v>
      </c>
      <c r="AH2867" s="1">
        <f t="shared" ref="AH2867" si="16660">X2867*AC2867+Z2867*AC2870-Y2867*AD2867-AA2867*AD2870</f>
        <v>5.1666114420639735</v>
      </c>
      <c r="AI2867" s="9">
        <f t="shared" ref="AI2867" si="16661">(X2867*AD2867+Y2867*AC2867+Z2867*AD2870+AA2867*AC2870)</f>
        <v>0</v>
      </c>
      <c r="AJ2867" s="2">
        <f t="shared" ref="AJ2867" si="16662">X2867*AE2867+Z2867*AE2870-Y2867*AF2867-AA2867*AF2870</f>
        <v>0</v>
      </c>
      <c r="AK2867" s="8">
        <f t="shared" ref="AK2867" si="16663">(X2867*AF2867+Y2867*AE2867+Z2867*AF2870+AA2867*AE2870)</f>
        <v>33.925682681870214</v>
      </c>
      <c r="AM2867" s="18">
        <v>1</v>
      </c>
      <c r="AN2867" s="25">
        <v>0</v>
      </c>
      <c r="AO2867" s="14">
        <v>0</v>
      </c>
      <c r="AP2867" s="24">
        <v>0</v>
      </c>
      <c r="AR2867" s="1">
        <f t="shared" ref="AR2867" si="16664">AH2867*AM2867+AJ2867*AM2870-AI2867*AN2867-AK2867*AN2870</f>
        <v>5.1666114420639735</v>
      </c>
      <c r="AS2867" s="9">
        <f t="shared" ref="AS2867" si="16665">(AH2867*AN2867+AI2867*AM2867+AJ2867*AN2870+AK2867*AM2870)</f>
        <v>33.925682681870214</v>
      </c>
      <c r="AT2867" s="2">
        <f t="shared" ref="AT2867" si="16666">AH2867*AO2867+AJ2867*AO2870-AI2867*AP2867-AK2867*AP2870</f>
        <v>0</v>
      </c>
      <c r="AU2867" s="8">
        <f t="shared" ref="AU2867" si="16667">(AH2867*AP2867+AI2867*AO2867+AJ2867*AP2870+AK2867*AO2870)</f>
        <v>33.925682681870214</v>
      </c>
      <c r="AW2867" s="30">
        <f t="shared" ref="AW2867" si="16668">20*LOG(((1+$AN$9)/$AN$9)/((AR2867+AR2870)^2+(AS2867+AS2870)^2)^0.5)</f>
        <v>-41.128497131484245</v>
      </c>
      <c r="AY2867" s="137">
        <f t="shared" ref="AY2867" si="16669">((AR2867^2+AS2867^2)^0.5)/((AR2870^2+AS2870^2)^0.5)</f>
        <v>0.15242213211929115</v>
      </c>
      <c r="AZ2867" s="13"/>
      <c r="BA2867" s="36"/>
      <c r="BB2867" s="36"/>
      <c r="BC2867" s="36"/>
      <c r="BD2867" s="36"/>
    </row>
    <row r="2868" spans="1:56" ht="18.600000000000001" customHeight="1" thickBot="1">
      <c r="D2868" s="3"/>
      <c r="G2868" s="4"/>
      <c r="I2868" s="3"/>
      <c r="L2868" s="4"/>
      <c r="N2868" s="3"/>
      <c r="Q2868" s="4"/>
      <c r="S2868" s="3"/>
      <c r="V2868" s="4"/>
      <c r="X2868" s="3"/>
      <c r="AA2868" s="4"/>
      <c r="AC2868" s="3"/>
      <c r="AF2868" s="4"/>
      <c r="AH2868" s="3"/>
      <c r="AK2868" s="4"/>
      <c r="AM2868" s="18"/>
      <c r="AN2868" s="14"/>
      <c r="AO2868" s="14"/>
      <c r="AP2868" s="19"/>
      <c r="AR2868" s="3"/>
      <c r="AU2868" s="4"/>
      <c r="AY2868" s="138"/>
      <c r="AZ2868" s="13"/>
      <c r="BA2868" s="36"/>
      <c r="BB2868" s="36"/>
      <c r="BC2868" s="36"/>
      <c r="BD2868" s="36"/>
    </row>
    <row r="2869" spans="1:56" ht="18.600000000000001" customHeight="1" thickBot="1">
      <c r="D2869" s="216" t="s">
        <v>87</v>
      </c>
      <c r="E2869" s="217"/>
      <c r="F2869" s="218" t="s">
        <v>88</v>
      </c>
      <c r="G2869" s="219"/>
      <c r="H2869" s="207"/>
      <c r="I2869" s="216" t="s">
        <v>89</v>
      </c>
      <c r="J2869" s="217"/>
      <c r="K2869" s="218" t="s">
        <v>90</v>
      </c>
      <c r="L2869" s="219"/>
      <c r="N2869" s="208" t="s">
        <v>7</v>
      </c>
      <c r="O2869" s="209"/>
      <c r="P2869" s="210" t="s">
        <v>8</v>
      </c>
      <c r="Q2869" s="211"/>
      <c r="S2869" s="216" t="s">
        <v>91</v>
      </c>
      <c r="T2869" s="217"/>
      <c r="U2869" s="218" t="s">
        <v>92</v>
      </c>
      <c r="V2869" s="219"/>
      <c r="W2869" s="22"/>
      <c r="X2869" s="208" t="s">
        <v>93</v>
      </c>
      <c r="Y2869" s="209"/>
      <c r="Z2869" s="210" t="s">
        <v>94</v>
      </c>
      <c r="AA2869" s="211"/>
      <c r="AB2869" s="22"/>
      <c r="AC2869" s="216" t="s">
        <v>3</v>
      </c>
      <c r="AD2869" s="217"/>
      <c r="AE2869" s="218" t="s">
        <v>2</v>
      </c>
      <c r="AF2869" s="219"/>
      <c r="AG2869" s="22"/>
      <c r="AH2869" s="208" t="s">
        <v>95</v>
      </c>
      <c r="AI2869" s="209"/>
      <c r="AJ2869" s="210" t="s">
        <v>96</v>
      </c>
      <c r="AK2869" s="211"/>
      <c r="AL2869" s="22"/>
      <c r="AM2869" s="216" t="s">
        <v>97</v>
      </c>
      <c r="AN2869" s="217"/>
      <c r="AO2869" s="218" t="s">
        <v>98</v>
      </c>
      <c r="AP2869" s="219"/>
      <c r="AR2869" s="208" t="s">
        <v>99</v>
      </c>
      <c r="AS2869" s="209"/>
      <c r="AT2869" s="210" t="s">
        <v>100</v>
      </c>
      <c r="AU2869" s="211"/>
      <c r="AW2869" s="48" t="s">
        <v>10</v>
      </c>
      <c r="AY2869" s="139" t="s">
        <v>47</v>
      </c>
      <c r="AZ2869" s="13"/>
      <c r="BA2869" s="36"/>
      <c r="BB2869" s="36"/>
      <c r="BC2869" s="36"/>
      <c r="BD2869" s="36"/>
    </row>
    <row r="2870" spans="1:56" ht="18.600000000000001" customHeight="1" thickTop="1" thickBot="1">
      <c r="D2870" s="1">
        <v>0</v>
      </c>
      <c r="E2870" s="8">
        <f t="shared" ref="E2870" si="16670">$E$9*$B2867</f>
        <v>4.6470219999999838</v>
      </c>
      <c r="F2870" s="2">
        <v>1</v>
      </c>
      <c r="G2870" s="8">
        <v>0</v>
      </c>
      <c r="I2870" s="1">
        <v>0</v>
      </c>
      <c r="J2870" s="9">
        <v>0</v>
      </c>
      <c r="K2870" s="2">
        <v>1</v>
      </c>
      <c r="L2870" s="8">
        <v>0</v>
      </c>
      <c r="N2870" s="1">
        <f t="shared" ref="N2870" si="16671">D2870*I2867+F2870*I2870-E2870*J2867-G2870*J2870</f>
        <v>0</v>
      </c>
      <c r="O2870" s="9">
        <f t="shared" ref="O2870" si="16672">(D2870*J2867+E2870*I2867+F2870*J2870+G2870*I2870)</f>
        <v>4.6470219999999838</v>
      </c>
      <c r="P2870" s="2">
        <f t="shared" ref="P2870" si="16673">D2870*K2867+F2870*K2870-E2870*L2867-G2870*L2870</f>
        <v>2.9526005923575607</v>
      </c>
      <c r="Q2870" s="8">
        <f t="shared" ref="Q2870" si="16674">(D2870*L2867+E2870*K2867+F2870*L2870+G2870*K2870)</f>
        <v>0</v>
      </c>
      <c r="S2870" s="1">
        <v>0</v>
      </c>
      <c r="T2870" s="8">
        <f t="shared" ref="T2870" si="16675">$T$9*$B2867</f>
        <v>9.9161779999999649</v>
      </c>
      <c r="U2870" s="2">
        <v>1</v>
      </c>
      <c r="V2870" s="8">
        <v>0</v>
      </c>
      <c r="X2870" s="1">
        <f t="shared" ref="X2870" si="16676">N2870*S2867+P2870*S2870-O2870*T2867-Q2870*T2870</f>
        <v>0</v>
      </c>
      <c r="Y2870" s="9">
        <f t="shared" ref="Y2870" si="16677">(N2870*T2867+O2870*S2867+P2870*T2870+Q2870*S2870)</f>
        <v>33.925535036722891</v>
      </c>
      <c r="Z2870" s="2">
        <f t="shared" ref="Z2870" si="16678">N2870*U2867+P2870*U2870-O2870*V2867-Q2870*V2870</f>
        <v>2.9526005923575607</v>
      </c>
      <c r="AA2870" s="8">
        <f t="shared" ref="AA2870" si="16679">(N2870*V2867+O2870*U2867+P2870*V2870+Q2870*U2870)</f>
        <v>0</v>
      </c>
      <c r="AB2870" s="22"/>
      <c r="AC2870" s="1">
        <v>0</v>
      </c>
      <c r="AD2870" s="9">
        <v>0</v>
      </c>
      <c r="AE2870" s="2">
        <v>1</v>
      </c>
      <c r="AF2870" s="8">
        <v>0</v>
      </c>
      <c r="AH2870" s="1">
        <f t="shared" ref="AH2870" si="16680">X2870*AC2867+Z2870*AC2870-Y2870*AD2867-AA2870*AD2870</f>
        <v>0</v>
      </c>
      <c r="AI2870" s="9">
        <f t="shared" ref="AI2870" si="16681">(X2870*AD2867+Y2870*AC2867+Z2870*AD2870+AA2870*AC2870)</f>
        <v>33.925535036722891</v>
      </c>
      <c r="AJ2870" s="2">
        <f t="shared" ref="AJ2870" si="16682">X2870*AE2867+Z2870*AE2870-Y2870*AF2867-AA2870*AF2870</f>
        <v>-222.57275379879289</v>
      </c>
      <c r="AK2870" s="8">
        <f t="shared" ref="AK2870" si="16683">(X2870*AF2867+Y2870*AE2867+Z2870*AF2870+AA2870*AE2870)</f>
        <v>0</v>
      </c>
      <c r="AM2870" s="20">
        <f t="shared" ref="AM2870" si="16684">1/$AN$9</f>
        <v>1</v>
      </c>
      <c r="AN2870" s="27">
        <v>0</v>
      </c>
      <c r="AO2870" s="21">
        <v>1</v>
      </c>
      <c r="AP2870" s="26">
        <v>0</v>
      </c>
      <c r="AR2870" s="1">
        <f t="shared" ref="AR2870" si="16685">AH2870*AM2867+AJ2870*AM2870-AI2870*AN2867-AK2870*AN2870</f>
        <v>-222.57275379879289</v>
      </c>
      <c r="AS2870" s="9">
        <f t="shared" ref="AS2870" si="16686">(AH2870*AN2867+AI2870*AM2867+AJ2870*AN2870+AK2870*AM2870)</f>
        <v>33.925535036722891</v>
      </c>
      <c r="AT2870" s="2">
        <f t="shared" ref="AT2870" si="16687">AH2870*AO2867+AJ2870*AO2870-AI2870*AP2867-AK2870*AP2870</f>
        <v>-222.57275379879289</v>
      </c>
      <c r="AU2870" s="8">
        <f t="shared" ref="AU2870" si="16688">(AH2870*AP2867+AI2870*AO2867+AJ2870*AP2870+AK2870*AO2870)</f>
        <v>0</v>
      </c>
      <c r="AW2870" s="49">
        <f t="shared" ref="AW2870" si="16689">(180/PI())*ATAN(-1*(AS2867/AR2867))</f>
        <v>-81.340843302021739</v>
      </c>
      <c r="AY2870" s="140">
        <f t="shared" ref="AY2870" si="16690">20*LOG(((1-(10^(AW2867/20)^2)*(1-((1-AY2867)/(1+AY2867))^2))^0.5))</f>
        <v>-1.5375424994248558E-4</v>
      </c>
      <c r="AZ2870" s="13"/>
      <c r="BA2870" s="36"/>
      <c r="BB2870" s="36"/>
      <c r="BC2870" s="36"/>
      <c r="BD2870" s="36"/>
    </row>
    <row r="2871" spans="1:56" ht="18.600000000000001" customHeight="1">
      <c r="AY2871" s="37"/>
    </row>
    <row r="2872" spans="1:56" ht="18.600000000000001" customHeight="1" thickBot="1">
      <c r="D2872" s="22" t="s">
        <v>60</v>
      </c>
      <c r="E2872" s="22"/>
      <c r="F2872" s="22"/>
      <c r="G2872" s="22"/>
      <c r="H2872" s="22"/>
      <c r="I2872" s="22" t="s">
        <v>61</v>
      </c>
      <c r="J2872" s="22"/>
      <c r="K2872" s="22"/>
      <c r="L2872" s="22"/>
      <c r="M2872" s="23"/>
      <c r="N2872" s="23"/>
      <c r="O2872" s="28" t="s">
        <v>62</v>
      </c>
      <c r="P2872" s="23"/>
      <c r="Q2872" s="23"/>
      <c r="R2872" s="23"/>
      <c r="S2872" s="22"/>
      <c r="T2872" s="22" t="s">
        <v>63</v>
      </c>
      <c r="U2872" s="23"/>
      <c r="V2872" s="23"/>
      <c r="W2872" s="23"/>
      <c r="X2872" s="23"/>
      <c r="Y2872" s="28" t="s">
        <v>64</v>
      </c>
      <c r="Z2872" s="23"/>
      <c r="AA2872" s="23"/>
      <c r="AB2872" s="23"/>
      <c r="AC2872" s="28" t="s">
        <v>65</v>
      </c>
      <c r="AD2872" s="22"/>
      <c r="AE2872" s="22"/>
      <c r="AF2872" s="22"/>
      <c r="AG2872" s="22"/>
      <c r="AH2872" s="23"/>
      <c r="AI2872" s="28" t="s">
        <v>66</v>
      </c>
      <c r="AJ2872" s="23"/>
      <c r="AK2872" s="23"/>
      <c r="AL2872" s="22"/>
      <c r="AM2872" s="28" t="s">
        <v>67</v>
      </c>
      <c r="AN2872" s="22"/>
      <c r="AO2872" s="23"/>
      <c r="AP2872" s="23"/>
      <c r="AQ2872" s="23"/>
      <c r="AR2872" s="23"/>
      <c r="AS2872" s="28" t="s">
        <v>68</v>
      </c>
      <c r="AT2872" s="23"/>
      <c r="AU2872" s="23"/>
    </row>
    <row r="2873" spans="1:56" ht="18.600000000000001" customHeight="1" thickBot="1">
      <c r="B2873" s="11"/>
      <c r="D2873" s="212" t="s">
        <v>69</v>
      </c>
      <c r="E2873" s="213"/>
      <c r="F2873" s="214" t="s">
        <v>70</v>
      </c>
      <c r="G2873" s="215"/>
      <c r="H2873" s="207"/>
      <c r="I2873" s="212" t="s">
        <v>71</v>
      </c>
      <c r="J2873" s="213"/>
      <c r="K2873" s="214" t="s">
        <v>72</v>
      </c>
      <c r="L2873" s="215"/>
      <c r="M2873" s="23"/>
      <c r="N2873" s="208" t="s">
        <v>73</v>
      </c>
      <c r="O2873" s="209"/>
      <c r="P2873" s="210" t="s">
        <v>74</v>
      </c>
      <c r="Q2873" s="211"/>
      <c r="R2873" s="23"/>
      <c r="S2873" s="212" t="s">
        <v>75</v>
      </c>
      <c r="T2873" s="213"/>
      <c r="U2873" s="214" t="s">
        <v>76</v>
      </c>
      <c r="V2873" s="215"/>
      <c r="W2873" s="22"/>
      <c r="X2873" s="208" t="s">
        <v>77</v>
      </c>
      <c r="Y2873" s="209"/>
      <c r="Z2873" s="210" t="s">
        <v>78</v>
      </c>
      <c r="AA2873" s="211"/>
      <c r="AB2873" s="22"/>
      <c r="AC2873" s="212" t="s">
        <v>79</v>
      </c>
      <c r="AD2873" s="213"/>
      <c r="AE2873" s="214" t="s">
        <v>80</v>
      </c>
      <c r="AF2873" s="215"/>
      <c r="AG2873" s="22"/>
      <c r="AH2873" s="208" t="s">
        <v>81</v>
      </c>
      <c r="AI2873" s="209"/>
      <c r="AJ2873" s="210" t="s">
        <v>82</v>
      </c>
      <c r="AK2873" s="211"/>
      <c r="AL2873" s="22"/>
      <c r="AM2873" s="212" t="s">
        <v>83</v>
      </c>
      <c r="AN2873" s="213"/>
      <c r="AO2873" s="214" t="s">
        <v>84</v>
      </c>
      <c r="AP2873" s="215"/>
      <c r="AQ2873" s="23"/>
      <c r="AR2873" s="208" t="s">
        <v>85</v>
      </c>
      <c r="AS2873" s="209"/>
      <c r="AT2873" s="210" t="s">
        <v>86</v>
      </c>
      <c r="AU2873" s="211"/>
      <c r="AW2873" s="29" t="s">
        <v>4</v>
      </c>
      <c r="AY2873" s="136" t="s">
        <v>46</v>
      </c>
      <c r="AZ2873" s="13"/>
      <c r="BA2873" s="36"/>
      <c r="BB2873" s="36"/>
      <c r="BC2873" s="36"/>
      <c r="BD2873" s="36"/>
    </row>
    <row r="2874" spans="1:56" ht="18.600000000000001" customHeight="1" thickTop="1" thickBot="1">
      <c r="B2874" s="40">
        <v>8.2199999999999704</v>
      </c>
      <c r="D2874" s="1">
        <v>1</v>
      </c>
      <c r="E2874" s="7">
        <v>0</v>
      </c>
      <c r="F2874" s="2">
        <v>0</v>
      </c>
      <c r="G2874" s="8">
        <v>0</v>
      </c>
      <c r="I2874" s="1">
        <v>1</v>
      </c>
      <c r="J2874" s="9">
        <v>0</v>
      </c>
      <c r="K2874" s="2">
        <v>0</v>
      </c>
      <c r="L2874" s="9">
        <f t="shared" ref="L2874" si="16691">IF(0=(1-$J$9*$K$9*$B2874^2),10^14,$B2874*$K$9/(1-$J$9*$K$9*$B2874^2))</f>
        <v>-0.41905274522603037</v>
      </c>
      <c r="N2874" s="1">
        <f t="shared" ref="N2874" si="16692">D2874*I2874+F2874*I2877-E2874*J2874-G2874*J2877</f>
        <v>1</v>
      </c>
      <c r="O2874" s="9">
        <f t="shared" ref="O2874" si="16693">(D2874*J2874+E2874*I2874+F2874*J2877+G2874*I2877)</f>
        <v>0</v>
      </c>
      <c r="P2874" s="2">
        <f t="shared" ref="P2874" si="16694">D2874*K2874+F2874*K2877-E2874*L2874-G2874*L2877</f>
        <v>0</v>
      </c>
      <c r="Q2874" s="8">
        <f t="shared" ref="Q2874" si="16695">(D2874*L2874+E2874*K2874+F2874*L2877+G2874*K2877)</f>
        <v>-0.41905274522603037</v>
      </c>
      <c r="S2874" s="1">
        <v>1</v>
      </c>
      <c r="T2874" s="7">
        <v>0</v>
      </c>
      <c r="U2874" s="2">
        <v>0</v>
      </c>
      <c r="V2874" s="8">
        <v>0</v>
      </c>
      <c r="X2874" s="1">
        <f t="shared" ref="X2874" si="16696">N2874*S2874+P2874*S2877-O2874*T2874-Q2874*T2877</f>
        <v>5.1655367389354403</v>
      </c>
      <c r="Y2874" s="9">
        <f t="shared" ref="Y2874" si="16697">(N2874*T2874+O2874*S2874+P2874*T2877+Q2874*S2877)</f>
        <v>0</v>
      </c>
      <c r="Z2874" s="2">
        <f t="shared" ref="Z2874" si="16698">N2874*U2874+P2874*U2877-O2874*V2874-Q2874*V2877</f>
        <v>0</v>
      </c>
      <c r="AA2874" s="8">
        <f t="shared" ref="AA2874" si="16699">(N2874*V2874+O2874*U2874+P2874*V2877+Q2874*U2877)</f>
        <v>-0.41905274522603037</v>
      </c>
      <c r="AB2874" s="22"/>
      <c r="AC2874" s="1">
        <v>1</v>
      </c>
      <c r="AD2874" s="9">
        <v>0</v>
      </c>
      <c r="AE2874" s="2">
        <v>0</v>
      </c>
      <c r="AF2874" s="9">
        <f t="shared" ref="AF2874" si="16700">$B2874*$AE$9</f>
        <v>6.6638717999999759</v>
      </c>
      <c r="AH2874" s="1">
        <f t="shared" ref="AH2874" si="16701">X2874*AC2874+Z2874*AC2877-Y2874*AD2874-AA2874*AD2877</f>
        <v>5.1655367389354403</v>
      </c>
      <c r="AI2874" s="9">
        <f t="shared" ref="AI2874" si="16702">(X2874*AD2874+Y2874*AC2874+Z2874*AD2877+AA2874*AC2877)</f>
        <v>0</v>
      </c>
      <c r="AJ2874" s="2">
        <f t="shared" ref="AJ2874" si="16703">X2874*AE2874+Z2874*AE2877-Y2874*AF2874-AA2874*AF2877</f>
        <v>0</v>
      </c>
      <c r="AK2874" s="8">
        <f t="shared" ref="AK2874" si="16704">(X2874*AF2874+Y2874*AE2874+Z2874*AF2877+AA2874*AE2877)</f>
        <v>34.003421861229683</v>
      </c>
      <c r="AM2874" s="18">
        <v>1</v>
      </c>
      <c r="AN2874" s="25">
        <v>0</v>
      </c>
      <c r="AO2874" s="14">
        <v>0</v>
      </c>
      <c r="AP2874" s="24">
        <v>0</v>
      </c>
      <c r="AR2874" s="1">
        <f t="shared" ref="AR2874" si="16705">AH2874*AM2874+AJ2874*AM2877-AI2874*AN2874-AK2874*AN2877</f>
        <v>5.1655367389354403</v>
      </c>
      <c r="AS2874" s="9">
        <f t="shared" ref="AS2874" si="16706">(AH2874*AN2874+AI2874*AM2874+AJ2874*AN2877+AK2874*AM2877)</f>
        <v>34.003421861229683</v>
      </c>
      <c r="AT2874" s="2">
        <f t="shared" ref="AT2874" si="16707">AH2874*AO2874+AJ2874*AO2877-AI2874*AP2874-AK2874*AP2877</f>
        <v>0</v>
      </c>
      <c r="AU2874" s="8">
        <f t="shared" ref="AU2874" si="16708">(AH2874*AP2874+AI2874*AO2874+AJ2874*AP2877+AK2874*AO2877)</f>
        <v>34.003421861229683</v>
      </c>
      <c r="AW2874" s="30">
        <f t="shared" ref="AW2874" si="16709">20*LOG(((1+$AN$9)/$AN$9)/((AR2874+AR2877)^2+(AS2874+AS2877)^2)^0.5)</f>
        <v>-41.16911415488569</v>
      </c>
      <c r="AY2874" s="137">
        <f t="shared" ref="AY2874" si="16710">((AR2874^2+AS2874^2)^0.5)/((AR2877^2+AS2877^2)^0.5)</f>
        <v>0.15204145372486225</v>
      </c>
      <c r="AZ2874" s="13"/>
      <c r="BA2874" s="36"/>
      <c r="BB2874" s="36"/>
      <c r="BC2874" s="36"/>
      <c r="BD2874" s="36"/>
    </row>
    <row r="2875" spans="1:56" ht="18.600000000000001" customHeight="1" thickBot="1">
      <c r="D2875" s="3"/>
      <c r="G2875" s="4"/>
      <c r="I2875" s="3"/>
      <c r="L2875" s="4"/>
      <c r="N2875" s="3"/>
      <c r="Q2875" s="4"/>
      <c r="S2875" s="3"/>
      <c r="V2875" s="4"/>
      <c r="X2875" s="3"/>
      <c r="AA2875" s="4"/>
      <c r="AC2875" s="3"/>
      <c r="AF2875" s="4"/>
      <c r="AH2875" s="3"/>
      <c r="AK2875" s="4"/>
      <c r="AM2875" s="18"/>
      <c r="AN2875" s="14"/>
      <c r="AO2875" s="14"/>
      <c r="AP2875" s="19"/>
      <c r="AR2875" s="3"/>
      <c r="AU2875" s="4"/>
      <c r="AY2875" s="138"/>
      <c r="AZ2875" s="13"/>
      <c r="BA2875" s="36"/>
      <c r="BB2875" s="36"/>
      <c r="BC2875" s="36"/>
      <c r="BD2875" s="36"/>
    </row>
    <row r="2876" spans="1:56" ht="18.600000000000001" customHeight="1" thickBot="1">
      <c r="D2876" s="216" t="s">
        <v>87</v>
      </c>
      <c r="E2876" s="217"/>
      <c r="F2876" s="218" t="s">
        <v>88</v>
      </c>
      <c r="G2876" s="219"/>
      <c r="H2876" s="207"/>
      <c r="I2876" s="216" t="s">
        <v>89</v>
      </c>
      <c r="J2876" s="217"/>
      <c r="K2876" s="218" t="s">
        <v>90</v>
      </c>
      <c r="L2876" s="219"/>
      <c r="N2876" s="208" t="s">
        <v>7</v>
      </c>
      <c r="O2876" s="209"/>
      <c r="P2876" s="210" t="s">
        <v>8</v>
      </c>
      <c r="Q2876" s="211"/>
      <c r="S2876" s="216" t="s">
        <v>91</v>
      </c>
      <c r="T2876" s="217"/>
      <c r="U2876" s="218" t="s">
        <v>92</v>
      </c>
      <c r="V2876" s="219"/>
      <c r="W2876" s="22"/>
      <c r="X2876" s="208" t="s">
        <v>93</v>
      </c>
      <c r="Y2876" s="209"/>
      <c r="Z2876" s="210" t="s">
        <v>94</v>
      </c>
      <c r="AA2876" s="211"/>
      <c r="AB2876" s="22"/>
      <c r="AC2876" s="216" t="s">
        <v>3</v>
      </c>
      <c r="AD2876" s="217"/>
      <c r="AE2876" s="218" t="s">
        <v>2</v>
      </c>
      <c r="AF2876" s="219"/>
      <c r="AG2876" s="22"/>
      <c r="AH2876" s="208" t="s">
        <v>95</v>
      </c>
      <c r="AI2876" s="209"/>
      <c r="AJ2876" s="210" t="s">
        <v>96</v>
      </c>
      <c r="AK2876" s="211"/>
      <c r="AL2876" s="22"/>
      <c r="AM2876" s="216" t="s">
        <v>97</v>
      </c>
      <c r="AN2876" s="217"/>
      <c r="AO2876" s="218" t="s">
        <v>98</v>
      </c>
      <c r="AP2876" s="219"/>
      <c r="AR2876" s="208" t="s">
        <v>99</v>
      </c>
      <c r="AS2876" s="209"/>
      <c r="AT2876" s="210" t="s">
        <v>100</v>
      </c>
      <c r="AU2876" s="211"/>
      <c r="AW2876" s="48" t="s">
        <v>10</v>
      </c>
      <c r="AY2876" s="139" t="s">
        <v>47</v>
      </c>
      <c r="AZ2876" s="13"/>
      <c r="BA2876" s="36"/>
      <c r="BB2876" s="36"/>
      <c r="BC2876" s="36"/>
      <c r="BD2876" s="36"/>
    </row>
    <row r="2877" spans="1:56" ht="18.600000000000001" customHeight="1" thickTop="1" thickBot="1">
      <c r="D2877" s="1">
        <v>0</v>
      </c>
      <c r="E2877" s="8">
        <f t="shared" ref="E2877" si="16711">$E$9*$B2874</f>
        <v>4.6583561999999841</v>
      </c>
      <c r="F2877" s="2">
        <v>1</v>
      </c>
      <c r="G2877" s="8">
        <v>0</v>
      </c>
      <c r="I2877" s="1">
        <v>0</v>
      </c>
      <c r="J2877" s="9">
        <v>0</v>
      </c>
      <c r="K2877" s="2">
        <v>1</v>
      </c>
      <c r="L2877" s="8">
        <v>0</v>
      </c>
      <c r="N2877" s="1">
        <f t="shared" ref="N2877" si="16712">D2877*I2874+F2877*I2877-E2877*J2874-G2877*J2877</f>
        <v>0</v>
      </c>
      <c r="O2877" s="9">
        <f t="shared" ref="O2877" si="16713">(D2877*J2874+E2877*I2874+F2877*J2877+G2877*I2877)</f>
        <v>4.6583561999999841</v>
      </c>
      <c r="P2877" s="2">
        <f t="shared" ref="P2877" si="16714">D2877*K2874+F2877*K2877-E2877*L2874-G2877*L2877</f>
        <v>2.9520969538506923</v>
      </c>
      <c r="Q2877" s="8">
        <f t="shared" ref="Q2877" si="16715">(D2877*L2874+E2877*K2874+F2877*L2877+G2877*K2877)</f>
        <v>0</v>
      </c>
      <c r="S2877" s="1">
        <v>0</v>
      </c>
      <c r="T2877" s="8">
        <f t="shared" ref="T2877" si="16716">$T$9*$B2874</f>
        <v>9.9403637999999646</v>
      </c>
      <c r="U2877" s="2">
        <v>1</v>
      </c>
      <c r="V2877" s="8">
        <v>0</v>
      </c>
      <c r="X2877" s="1">
        <f t="shared" ref="X2877" si="16717">N2877*S2874+P2877*S2877-O2877*T2874-Q2877*T2877</f>
        <v>0</v>
      </c>
      <c r="Y2877" s="9">
        <f t="shared" ref="Y2877" si="16718">(N2877*T2874+O2877*S2874+P2877*T2877+Q2877*S2877)</f>
        <v>34.003273894147569</v>
      </c>
      <c r="Z2877" s="2">
        <f t="shared" ref="Z2877" si="16719">N2877*U2874+P2877*U2877-O2877*V2874-Q2877*V2877</f>
        <v>2.9520969538506923</v>
      </c>
      <c r="AA2877" s="8">
        <f t="shared" ref="AA2877" si="16720">(N2877*V2874+O2877*U2874+P2877*V2877+Q2877*U2877)</f>
        <v>0</v>
      </c>
      <c r="AB2877" s="22"/>
      <c r="AC2877" s="1">
        <v>0</v>
      </c>
      <c r="AD2877" s="9">
        <v>0</v>
      </c>
      <c r="AE2877" s="2">
        <v>1</v>
      </c>
      <c r="AF2877" s="8">
        <v>0</v>
      </c>
      <c r="AH2877" s="1">
        <f t="shared" ref="AH2877" si="16721">X2877*AC2874+Z2877*AC2877-Y2877*AD2874-AA2877*AD2877</f>
        <v>0</v>
      </c>
      <c r="AI2877" s="9">
        <f t="shared" ref="AI2877" si="16722">(X2877*AD2874+Y2877*AC2874+Z2877*AD2877+AA2877*AC2877)</f>
        <v>34.003273894147569</v>
      </c>
      <c r="AJ2877" s="2">
        <f t="shared" ref="AJ2877" si="16723">X2877*AE2874+Z2877*AE2877-Y2877*AF2874-AA2877*AF2877</f>
        <v>-223.64136105703466</v>
      </c>
      <c r="AK2877" s="8">
        <f t="shared" ref="AK2877" si="16724">(X2877*AF2874+Y2877*AE2874+Z2877*AF2877+AA2877*AE2877)</f>
        <v>0</v>
      </c>
      <c r="AM2877" s="20">
        <f t="shared" ref="AM2877" si="16725">1/$AN$9</f>
        <v>1</v>
      </c>
      <c r="AN2877" s="27">
        <v>0</v>
      </c>
      <c r="AO2877" s="21">
        <v>1</v>
      </c>
      <c r="AP2877" s="26">
        <v>0</v>
      </c>
      <c r="AR2877" s="1">
        <f t="shared" ref="AR2877" si="16726">AH2877*AM2874+AJ2877*AM2877-AI2877*AN2874-AK2877*AN2877</f>
        <v>-223.64136105703466</v>
      </c>
      <c r="AS2877" s="9">
        <f t="shared" ref="AS2877" si="16727">(AH2877*AN2874+AI2877*AM2874+AJ2877*AN2877+AK2877*AM2877)</f>
        <v>34.003273894147569</v>
      </c>
      <c r="AT2877" s="2">
        <f t="shared" ref="AT2877" si="16728">AH2877*AO2874+AJ2877*AO2877-AI2877*AP2874-AK2877*AP2877</f>
        <v>-223.64136105703466</v>
      </c>
      <c r="AU2877" s="8">
        <f t="shared" ref="AU2877" si="16729">(AH2877*AP2874+AI2877*AO2874+AJ2877*AP2877+AK2877*AO2877)</f>
        <v>0</v>
      </c>
      <c r="AW2877" s="49">
        <f t="shared" ref="AW2877" si="16730">(180/PI())*ATAN(-1*(AS2874/AR2874))</f>
        <v>-81.362110966132832</v>
      </c>
      <c r="AY2877" s="140">
        <f t="shared" ref="AY2877" si="16731">20*LOG(((1-(10^(AW2874/20)^2)*(1-((1-AY2874)/(1+AY2874))^2))^0.5))</f>
        <v>-1.520429507903647E-4</v>
      </c>
      <c r="AZ2877" s="13"/>
      <c r="BA2877" s="36"/>
      <c r="BB2877" s="36"/>
      <c r="BC2877" s="36"/>
      <c r="BD2877" s="36"/>
    </row>
    <row r="2878" spans="1:56" ht="18.600000000000001" customHeight="1">
      <c r="AY2878" s="37"/>
    </row>
    <row r="2879" spans="1:56" ht="18.600000000000001" customHeight="1" thickBot="1">
      <c r="A2879">
        <v>0</v>
      </c>
      <c r="D2879" s="22" t="s">
        <v>60</v>
      </c>
      <c r="E2879" s="22"/>
      <c r="F2879" s="22"/>
      <c r="G2879" s="22"/>
      <c r="H2879" s="22"/>
      <c r="I2879" s="22" t="s">
        <v>61</v>
      </c>
      <c r="J2879" s="22"/>
      <c r="K2879" s="22"/>
      <c r="L2879" s="22"/>
      <c r="M2879" s="23"/>
      <c r="N2879" s="23"/>
      <c r="O2879" s="28" t="s">
        <v>62</v>
      </c>
      <c r="P2879" s="23"/>
      <c r="Q2879" s="23"/>
      <c r="R2879" s="23"/>
      <c r="S2879" s="22"/>
      <c r="T2879" s="22" t="s">
        <v>63</v>
      </c>
      <c r="U2879" s="23"/>
      <c r="V2879" s="23"/>
      <c r="W2879" s="23"/>
      <c r="X2879" s="23"/>
      <c r="Y2879" s="28" t="s">
        <v>64</v>
      </c>
      <c r="Z2879" s="23"/>
      <c r="AA2879" s="23"/>
      <c r="AB2879" s="23"/>
      <c r="AC2879" s="28" t="s">
        <v>65</v>
      </c>
      <c r="AD2879" s="22"/>
      <c r="AE2879" s="22"/>
      <c r="AF2879" s="22"/>
      <c r="AG2879" s="22"/>
      <c r="AH2879" s="23"/>
      <c r="AI2879" s="28" t="s">
        <v>66</v>
      </c>
      <c r="AJ2879" s="23"/>
      <c r="AK2879" s="23"/>
      <c r="AL2879" s="22"/>
      <c r="AM2879" s="28" t="s">
        <v>67</v>
      </c>
      <c r="AN2879" s="22"/>
      <c r="AO2879" s="23"/>
      <c r="AP2879" s="23"/>
      <c r="AQ2879" s="23"/>
      <c r="AR2879" s="23"/>
      <c r="AS2879" s="28" t="s">
        <v>68</v>
      </c>
      <c r="AT2879" s="23"/>
      <c r="AU2879" s="23"/>
    </row>
    <row r="2880" spans="1:56" ht="18.600000000000001" customHeight="1" thickBot="1">
      <c r="B2880" s="11"/>
      <c r="D2880" s="212" t="s">
        <v>69</v>
      </c>
      <c r="E2880" s="213"/>
      <c r="F2880" s="214" t="s">
        <v>70</v>
      </c>
      <c r="G2880" s="215"/>
      <c r="H2880" s="207"/>
      <c r="I2880" s="212" t="s">
        <v>71</v>
      </c>
      <c r="J2880" s="213"/>
      <c r="K2880" s="214" t="s">
        <v>72</v>
      </c>
      <c r="L2880" s="215"/>
      <c r="M2880" s="23"/>
      <c r="N2880" s="208" t="s">
        <v>73</v>
      </c>
      <c r="O2880" s="209"/>
      <c r="P2880" s="210" t="s">
        <v>74</v>
      </c>
      <c r="Q2880" s="211"/>
      <c r="R2880" s="23"/>
      <c r="S2880" s="212" t="s">
        <v>75</v>
      </c>
      <c r="T2880" s="213"/>
      <c r="U2880" s="214" t="s">
        <v>76</v>
      </c>
      <c r="V2880" s="215"/>
      <c r="W2880" s="22"/>
      <c r="X2880" s="208" t="s">
        <v>77</v>
      </c>
      <c r="Y2880" s="209"/>
      <c r="Z2880" s="210" t="s">
        <v>78</v>
      </c>
      <c r="AA2880" s="211"/>
      <c r="AB2880" s="22"/>
      <c r="AC2880" s="212" t="s">
        <v>79</v>
      </c>
      <c r="AD2880" s="213"/>
      <c r="AE2880" s="214" t="s">
        <v>80</v>
      </c>
      <c r="AF2880" s="215"/>
      <c r="AG2880" s="22"/>
      <c r="AH2880" s="208" t="s">
        <v>81</v>
      </c>
      <c r="AI2880" s="209"/>
      <c r="AJ2880" s="210" t="s">
        <v>82</v>
      </c>
      <c r="AK2880" s="211"/>
      <c r="AL2880" s="22"/>
      <c r="AM2880" s="212" t="s">
        <v>83</v>
      </c>
      <c r="AN2880" s="213"/>
      <c r="AO2880" s="214" t="s">
        <v>84</v>
      </c>
      <c r="AP2880" s="215"/>
      <c r="AQ2880" s="23"/>
      <c r="AR2880" s="208" t="s">
        <v>85</v>
      </c>
      <c r="AS2880" s="209"/>
      <c r="AT2880" s="210" t="s">
        <v>86</v>
      </c>
      <c r="AU2880" s="211"/>
      <c r="AW2880" s="29" t="s">
        <v>4</v>
      </c>
      <c r="AY2880" s="136" t="s">
        <v>46</v>
      </c>
      <c r="AZ2880" s="13"/>
      <c r="BA2880" s="36"/>
      <c r="BB2880" s="36"/>
      <c r="BC2880" s="36"/>
      <c r="BD2880" s="36"/>
    </row>
    <row r="2881" spans="2:56" ht="18.600000000000001" customHeight="1" thickTop="1" thickBot="1">
      <c r="B2881" s="40">
        <v>8.23999999999997</v>
      </c>
      <c r="D2881" s="1">
        <v>1</v>
      </c>
      <c r="E2881" s="7">
        <v>0</v>
      </c>
      <c r="F2881" s="2">
        <v>0</v>
      </c>
      <c r="G2881" s="8">
        <v>0</v>
      </c>
      <c r="I2881" s="1">
        <v>1</v>
      </c>
      <c r="J2881" s="9">
        <v>0</v>
      </c>
      <c r="K2881" s="2">
        <v>0</v>
      </c>
      <c r="L2881" s="9">
        <f t="shared" ref="L2881" si="16732">IF(0=(1-$J$9*$K$9*$B2881^2),10^14,$B2881*$K$9/(1-$J$9*$K$9*$B2881^2))</f>
        <v>-0.41792861365671885</v>
      </c>
      <c r="N2881" s="1">
        <f t="shared" ref="N2881" si="16733">D2881*I2881+F2881*I2884-E2881*J2881-G2881*J2884</f>
        <v>1</v>
      </c>
      <c r="O2881" s="9">
        <f t="shared" ref="O2881" si="16734">(D2881*J2881+E2881*I2881+F2881*J2884+G2881*I2884)</f>
        <v>0</v>
      </c>
      <c r="P2881" s="2">
        <f t="shared" ref="P2881" si="16735">D2881*K2881+F2881*K2884-E2881*L2881-G2881*L2884</f>
        <v>0</v>
      </c>
      <c r="Q2881" s="8">
        <f t="shared" ref="Q2881" si="16736">(D2881*L2881+E2881*K2881+F2881*L2884+G2881*K2884)</f>
        <v>-0.41792861365671885</v>
      </c>
      <c r="S2881" s="1">
        <v>1</v>
      </c>
      <c r="T2881" s="7">
        <v>0</v>
      </c>
      <c r="U2881" s="2">
        <v>0</v>
      </c>
      <c r="V2881" s="8">
        <v>0</v>
      </c>
      <c r="X2881" s="1">
        <f t="shared" ref="X2881" si="16737">N2881*S2881+P2881*S2884-O2881*T2881-Q2881*T2884</f>
        <v>5.1644704000415977</v>
      </c>
      <c r="Y2881" s="9">
        <f t="shared" ref="Y2881" si="16738">(N2881*T2881+O2881*S2881+P2881*T2884+Q2881*S2884)</f>
        <v>0</v>
      </c>
      <c r="Z2881" s="2">
        <f t="shared" ref="Z2881" si="16739">N2881*U2881+P2881*U2884-O2881*V2881-Q2881*V2884</f>
        <v>0</v>
      </c>
      <c r="AA2881" s="8">
        <f t="shared" ref="AA2881" si="16740">(N2881*V2881+O2881*U2881+P2881*V2884+Q2881*U2884)</f>
        <v>-0.41792861365671885</v>
      </c>
      <c r="AB2881" s="22"/>
      <c r="AC2881" s="1">
        <v>1</v>
      </c>
      <c r="AD2881" s="9">
        <v>0</v>
      </c>
      <c r="AE2881" s="2">
        <v>0</v>
      </c>
      <c r="AF2881" s="9">
        <f t="shared" ref="AF2881" si="16741">$B2881*$AE$9</f>
        <v>6.680085599999976</v>
      </c>
      <c r="AH2881" s="1">
        <f t="shared" ref="AH2881" si="16742">X2881*AC2881+Z2881*AC2884-Y2881*AD2881-AA2881*AD2884</f>
        <v>5.1644704000415977</v>
      </c>
      <c r="AI2881" s="9">
        <f t="shared" ref="AI2881" si="16743">(X2881*AD2881+Y2881*AC2881+Z2881*AD2884+AA2881*AC2884)</f>
        <v>0</v>
      </c>
      <c r="AJ2881" s="2">
        <f t="shared" ref="AJ2881" si="16744">X2881*AE2881+Z2881*AE2884-Y2881*AF2881-AA2881*AF2884</f>
        <v>0</v>
      </c>
      <c r="AK2881" s="8">
        <f t="shared" ref="AK2881" si="16745">(X2881*AF2881+Y2881*AE2881+Z2881*AF2884+AA2881*AE2884)</f>
        <v>34.081175737287275</v>
      </c>
      <c r="AM2881" s="18">
        <v>1</v>
      </c>
      <c r="AN2881" s="25">
        <v>0</v>
      </c>
      <c r="AO2881" s="14">
        <v>0</v>
      </c>
      <c r="AP2881" s="24">
        <v>0</v>
      </c>
      <c r="AR2881" s="1">
        <f t="shared" ref="AR2881" si="16746">AH2881*AM2881+AJ2881*AM2884-AI2881*AN2881-AK2881*AN2884</f>
        <v>5.1644704000415977</v>
      </c>
      <c r="AS2881" s="9">
        <f t="shared" ref="AS2881" si="16747">(AH2881*AN2881+AI2881*AM2881+AJ2881*AN2884+AK2881*AM2884)</f>
        <v>34.081175737287275</v>
      </c>
      <c r="AT2881" s="2">
        <f t="shared" ref="AT2881" si="16748">AH2881*AO2881+AJ2881*AO2884-AI2881*AP2881-AK2881*AP2884</f>
        <v>0</v>
      </c>
      <c r="AU2881" s="8">
        <f t="shared" ref="AU2881" si="16749">(AH2881*AP2881+AI2881*AO2881+AJ2881*AP2884+AK2881*AO2884)</f>
        <v>34.081175737287275</v>
      </c>
      <c r="AW2881" s="30">
        <f t="shared" ref="AW2881" si="16750">20*LOG(((1+$AN$9)/$AN$9)/((AR2881+AR2884)^2+(AS2881+AS2884)^2)^0.5)</f>
        <v>-41.209641264697574</v>
      </c>
      <c r="AY2881" s="137">
        <f t="shared" ref="AY2881" si="16751">((AR2881^2+AS2881^2)^0.5)/((AR2884^2+AS2884^2)^0.5)</f>
        <v>0.15166269613430142</v>
      </c>
      <c r="AZ2881" s="13"/>
      <c r="BA2881" s="36"/>
      <c r="BB2881" s="36"/>
      <c r="BC2881" s="36"/>
      <c r="BD2881" s="36"/>
    </row>
    <row r="2882" spans="2:56" ht="18.600000000000001" customHeight="1" thickBot="1">
      <c r="D2882" s="3"/>
      <c r="G2882" s="4"/>
      <c r="I2882" s="3"/>
      <c r="L2882" s="4"/>
      <c r="N2882" s="3"/>
      <c r="Q2882" s="4"/>
      <c r="S2882" s="3"/>
      <c r="V2882" s="4"/>
      <c r="X2882" s="3"/>
      <c r="AA2882" s="4"/>
      <c r="AC2882" s="3"/>
      <c r="AF2882" s="4"/>
      <c r="AH2882" s="3"/>
      <c r="AK2882" s="4"/>
      <c r="AM2882" s="18"/>
      <c r="AN2882" s="14"/>
      <c r="AO2882" s="14"/>
      <c r="AP2882" s="19"/>
      <c r="AR2882" s="3"/>
      <c r="AU2882" s="4"/>
      <c r="AY2882" s="138"/>
      <c r="AZ2882" s="13"/>
      <c r="BA2882" s="36"/>
      <c r="BB2882" s="36"/>
      <c r="BC2882" s="36"/>
      <c r="BD2882" s="36"/>
    </row>
    <row r="2883" spans="2:56" ht="18.600000000000001" customHeight="1" thickBot="1">
      <c r="D2883" s="216" t="s">
        <v>87</v>
      </c>
      <c r="E2883" s="217"/>
      <c r="F2883" s="218" t="s">
        <v>88</v>
      </c>
      <c r="G2883" s="219"/>
      <c r="H2883" s="207"/>
      <c r="I2883" s="216" t="s">
        <v>89</v>
      </c>
      <c r="J2883" s="217"/>
      <c r="K2883" s="218" t="s">
        <v>90</v>
      </c>
      <c r="L2883" s="219"/>
      <c r="N2883" s="208" t="s">
        <v>7</v>
      </c>
      <c r="O2883" s="209"/>
      <c r="P2883" s="210" t="s">
        <v>8</v>
      </c>
      <c r="Q2883" s="211"/>
      <c r="S2883" s="216" t="s">
        <v>91</v>
      </c>
      <c r="T2883" s="217"/>
      <c r="U2883" s="218" t="s">
        <v>92</v>
      </c>
      <c r="V2883" s="219"/>
      <c r="W2883" s="22"/>
      <c r="X2883" s="208" t="s">
        <v>93</v>
      </c>
      <c r="Y2883" s="209"/>
      <c r="Z2883" s="210" t="s">
        <v>94</v>
      </c>
      <c r="AA2883" s="211"/>
      <c r="AB2883" s="22"/>
      <c r="AC2883" s="216" t="s">
        <v>3</v>
      </c>
      <c r="AD2883" s="217"/>
      <c r="AE2883" s="218" t="s">
        <v>2</v>
      </c>
      <c r="AF2883" s="219"/>
      <c r="AG2883" s="22"/>
      <c r="AH2883" s="208" t="s">
        <v>95</v>
      </c>
      <c r="AI2883" s="209"/>
      <c r="AJ2883" s="210" t="s">
        <v>96</v>
      </c>
      <c r="AK2883" s="211"/>
      <c r="AL2883" s="22"/>
      <c r="AM2883" s="216" t="s">
        <v>97</v>
      </c>
      <c r="AN2883" s="217"/>
      <c r="AO2883" s="218" t="s">
        <v>98</v>
      </c>
      <c r="AP2883" s="219"/>
      <c r="AR2883" s="208" t="s">
        <v>99</v>
      </c>
      <c r="AS2883" s="209"/>
      <c r="AT2883" s="210" t="s">
        <v>100</v>
      </c>
      <c r="AU2883" s="211"/>
      <c r="AW2883" s="48" t="s">
        <v>10</v>
      </c>
      <c r="AY2883" s="139" t="s">
        <v>47</v>
      </c>
      <c r="AZ2883" s="13"/>
      <c r="BA2883" s="36"/>
      <c r="BB2883" s="36"/>
      <c r="BC2883" s="36"/>
      <c r="BD2883" s="36"/>
    </row>
    <row r="2884" spans="2:56" ht="18.600000000000001" customHeight="1" thickTop="1" thickBot="1">
      <c r="D2884" s="1">
        <v>0</v>
      </c>
      <c r="E2884" s="8">
        <f t="shared" ref="E2884" si="16752">$E$9*$B2881</f>
        <v>4.6696903999999835</v>
      </c>
      <c r="F2884" s="2">
        <v>1</v>
      </c>
      <c r="G2884" s="8">
        <v>0</v>
      </c>
      <c r="I2884" s="1">
        <v>0</v>
      </c>
      <c r="J2884" s="9">
        <v>0</v>
      </c>
      <c r="K2884" s="2">
        <v>1</v>
      </c>
      <c r="L2884" s="8">
        <v>0</v>
      </c>
      <c r="N2884" s="1">
        <f t="shared" ref="N2884" si="16753">D2884*I2881+F2884*I2884-E2884*J2881-G2884*J2884</f>
        <v>0</v>
      </c>
      <c r="O2884" s="9">
        <f t="shared" ref="O2884" si="16754">(D2884*J2881+E2884*I2881+F2884*J2884+G2884*I2884)</f>
        <v>4.6696903999999835</v>
      </c>
      <c r="P2884" s="2">
        <f t="shared" ref="P2884" si="16755">D2884*K2881+F2884*K2884-E2884*L2881-G2884*L2884</f>
        <v>2.9515972350780819</v>
      </c>
      <c r="Q2884" s="8">
        <f t="shared" ref="Q2884" si="16756">(D2884*L2881+E2884*K2881+F2884*L2884+G2884*K2884)</f>
        <v>0</v>
      </c>
      <c r="S2884" s="1">
        <v>0</v>
      </c>
      <c r="T2884" s="8">
        <f t="shared" ref="T2884" si="16757">$T$9*$B2881</f>
        <v>9.9645495999999643</v>
      </c>
      <c r="U2884" s="2">
        <v>1</v>
      </c>
      <c r="V2884" s="8">
        <v>0</v>
      </c>
      <c r="X2884" s="1">
        <f t="shared" ref="X2884" si="16758">N2884*S2881+P2884*S2884-O2884*T2881-Q2884*T2884</f>
        <v>0</v>
      </c>
      <c r="Y2884" s="9">
        <f t="shared" ref="Y2884" si="16759">(N2884*T2881+O2884*S2881+P2884*T2884+Q2884*S2884)</f>
        <v>34.081027448158288</v>
      </c>
      <c r="Z2884" s="2">
        <f t="shared" ref="Z2884" si="16760">N2884*U2881+P2884*U2884-O2884*V2881-Q2884*V2884</f>
        <v>2.9515972350780819</v>
      </c>
      <c r="AA2884" s="8">
        <f t="shared" ref="AA2884" si="16761">(N2884*V2881+O2884*U2881+P2884*V2884+Q2884*U2884)</f>
        <v>0</v>
      </c>
      <c r="AB2884" s="22"/>
      <c r="AC2884" s="1">
        <v>0</v>
      </c>
      <c r="AD2884" s="9">
        <v>0</v>
      </c>
      <c r="AE2884" s="2">
        <v>1</v>
      </c>
      <c r="AF2884" s="8">
        <v>0</v>
      </c>
      <c r="AH2884" s="1">
        <f t="shared" ref="AH2884" si="16762">X2884*AC2881+Z2884*AC2884-Y2884*AD2881-AA2884*AD2884</f>
        <v>0</v>
      </c>
      <c r="AI2884" s="9">
        <f t="shared" ref="AI2884" si="16763">(X2884*AD2881+Y2884*AC2881+Z2884*AD2884+AA2884*AC2884)</f>
        <v>34.081027448158288</v>
      </c>
      <c r="AJ2884" s="2">
        <f t="shared" ref="AJ2884" si="16764">X2884*AE2881+Z2884*AE2884-Y2884*AF2881-AA2884*AF2884</f>
        <v>-224.71258345456803</v>
      </c>
      <c r="AK2884" s="8">
        <f t="shared" ref="AK2884" si="16765">(X2884*AF2881+Y2884*AE2881+Z2884*AF2884+AA2884*AE2884)</f>
        <v>0</v>
      </c>
      <c r="AM2884" s="20">
        <f t="shared" ref="AM2884" si="16766">1/$AN$9</f>
        <v>1</v>
      </c>
      <c r="AN2884" s="27">
        <v>0</v>
      </c>
      <c r="AO2884" s="21">
        <v>1</v>
      </c>
      <c r="AP2884" s="26">
        <v>0</v>
      </c>
      <c r="AR2884" s="1">
        <f t="shared" ref="AR2884" si="16767">AH2884*AM2881+AJ2884*AM2884-AI2884*AN2881-AK2884*AN2884</f>
        <v>-224.71258345456803</v>
      </c>
      <c r="AS2884" s="9">
        <f t="shared" ref="AS2884" si="16768">(AH2884*AN2881+AI2884*AM2881+AJ2884*AN2884+AK2884*AM2884)</f>
        <v>34.081027448158288</v>
      </c>
      <c r="AT2884" s="2">
        <f t="shared" ref="AT2884" si="16769">AH2884*AO2881+AJ2884*AO2884-AI2884*AP2881-AK2884*AP2884</f>
        <v>-224.71258345456803</v>
      </c>
      <c r="AU2884" s="8">
        <f t="shared" ref="AU2884" si="16770">(AH2884*AP2881+AI2884*AO2881+AJ2884*AP2884+AK2884*AO2884)</f>
        <v>0</v>
      </c>
      <c r="AW2884" s="49">
        <f t="shared" ref="AW2884" si="16771">(180/PI())*ATAN(-1*(AS2881/AR2881))</f>
        <v>-81.383273903524469</v>
      </c>
      <c r="AY2884" s="140">
        <f t="shared" ref="AY2884" si="16772">20*LOG(((1-(10^(AW2881/20)^2)*(1-((1-AY2881)/(1+AY2881))^2))^0.5))</f>
        <v>-1.5035430472730503E-4</v>
      </c>
      <c r="AZ2884" s="13"/>
      <c r="BA2884" s="36"/>
      <c r="BB2884" s="36"/>
      <c r="BC2884" s="36"/>
      <c r="BD2884" s="36"/>
    </row>
    <row r="2885" spans="2:56" ht="18.600000000000001" customHeight="1">
      <c r="AY2885" s="37"/>
    </row>
    <row r="2886" spans="2:56" ht="18.600000000000001" customHeight="1" thickBot="1">
      <c r="D2886" s="22" t="s">
        <v>60</v>
      </c>
      <c r="E2886" s="22"/>
      <c r="F2886" s="22"/>
      <c r="G2886" s="22"/>
      <c r="H2886" s="22"/>
      <c r="I2886" s="22" t="s">
        <v>61</v>
      </c>
      <c r="J2886" s="22"/>
      <c r="K2886" s="22"/>
      <c r="L2886" s="22"/>
      <c r="M2886" s="23"/>
      <c r="N2886" s="23"/>
      <c r="O2886" s="28" t="s">
        <v>62</v>
      </c>
      <c r="P2886" s="23"/>
      <c r="Q2886" s="23"/>
      <c r="R2886" s="23"/>
      <c r="S2886" s="22"/>
      <c r="T2886" s="22" t="s">
        <v>63</v>
      </c>
      <c r="U2886" s="23"/>
      <c r="V2886" s="23"/>
      <c r="W2886" s="23"/>
      <c r="X2886" s="23"/>
      <c r="Y2886" s="28" t="s">
        <v>64</v>
      </c>
      <c r="Z2886" s="23"/>
      <c r="AA2886" s="23"/>
      <c r="AB2886" s="23"/>
      <c r="AC2886" s="28" t="s">
        <v>65</v>
      </c>
      <c r="AD2886" s="22"/>
      <c r="AE2886" s="22"/>
      <c r="AF2886" s="22"/>
      <c r="AG2886" s="22"/>
      <c r="AH2886" s="23"/>
      <c r="AI2886" s="28" t="s">
        <v>66</v>
      </c>
      <c r="AJ2886" s="23"/>
      <c r="AK2886" s="23"/>
      <c r="AL2886" s="22"/>
      <c r="AM2886" s="28" t="s">
        <v>67</v>
      </c>
      <c r="AN2886" s="22"/>
      <c r="AO2886" s="23"/>
      <c r="AP2886" s="23"/>
      <c r="AQ2886" s="23"/>
      <c r="AR2886" s="23"/>
      <c r="AS2886" s="28" t="s">
        <v>68</v>
      </c>
      <c r="AT2886" s="23"/>
      <c r="AU2886" s="23"/>
    </row>
    <row r="2887" spans="2:56" ht="18.600000000000001" customHeight="1" thickBot="1">
      <c r="B2887" s="11"/>
      <c r="D2887" s="212" t="s">
        <v>69</v>
      </c>
      <c r="E2887" s="213"/>
      <c r="F2887" s="214" t="s">
        <v>70</v>
      </c>
      <c r="G2887" s="215"/>
      <c r="H2887" s="207"/>
      <c r="I2887" s="212" t="s">
        <v>71</v>
      </c>
      <c r="J2887" s="213"/>
      <c r="K2887" s="214" t="s">
        <v>72</v>
      </c>
      <c r="L2887" s="215"/>
      <c r="M2887" s="23"/>
      <c r="N2887" s="208" t="s">
        <v>73</v>
      </c>
      <c r="O2887" s="209"/>
      <c r="P2887" s="210" t="s">
        <v>74</v>
      </c>
      <c r="Q2887" s="211"/>
      <c r="R2887" s="23"/>
      <c r="S2887" s="212" t="s">
        <v>75</v>
      </c>
      <c r="T2887" s="213"/>
      <c r="U2887" s="214" t="s">
        <v>76</v>
      </c>
      <c r="V2887" s="215"/>
      <c r="W2887" s="22"/>
      <c r="X2887" s="208" t="s">
        <v>77</v>
      </c>
      <c r="Y2887" s="209"/>
      <c r="Z2887" s="210" t="s">
        <v>78</v>
      </c>
      <c r="AA2887" s="211"/>
      <c r="AB2887" s="22"/>
      <c r="AC2887" s="212" t="s">
        <v>79</v>
      </c>
      <c r="AD2887" s="213"/>
      <c r="AE2887" s="214" t="s">
        <v>80</v>
      </c>
      <c r="AF2887" s="215"/>
      <c r="AG2887" s="22"/>
      <c r="AH2887" s="208" t="s">
        <v>81</v>
      </c>
      <c r="AI2887" s="209"/>
      <c r="AJ2887" s="210" t="s">
        <v>82</v>
      </c>
      <c r="AK2887" s="211"/>
      <c r="AL2887" s="22"/>
      <c r="AM2887" s="212" t="s">
        <v>83</v>
      </c>
      <c r="AN2887" s="213"/>
      <c r="AO2887" s="214" t="s">
        <v>84</v>
      </c>
      <c r="AP2887" s="215"/>
      <c r="AQ2887" s="23"/>
      <c r="AR2887" s="208" t="s">
        <v>85</v>
      </c>
      <c r="AS2887" s="209"/>
      <c r="AT2887" s="210" t="s">
        <v>86</v>
      </c>
      <c r="AU2887" s="211"/>
      <c r="AW2887" s="29" t="s">
        <v>4</v>
      </c>
      <c r="AY2887" s="136" t="s">
        <v>46</v>
      </c>
      <c r="AZ2887" s="13"/>
      <c r="BA2887" s="36"/>
      <c r="BB2887" s="36"/>
      <c r="BC2887" s="36"/>
      <c r="BD2887" s="36"/>
    </row>
    <row r="2888" spans="2:56" ht="18" customHeight="1" thickTop="1" thickBot="1">
      <c r="B2888" s="40">
        <v>8.2599999999999696</v>
      </c>
      <c r="D2888" s="1">
        <v>1</v>
      </c>
      <c r="E2888" s="7">
        <v>0</v>
      </c>
      <c r="F2888" s="2">
        <v>0</v>
      </c>
      <c r="G2888" s="8">
        <v>0</v>
      </c>
      <c r="I2888" s="1">
        <v>1</v>
      </c>
      <c r="J2888" s="9">
        <v>0</v>
      </c>
      <c r="K2888" s="2">
        <v>0</v>
      </c>
      <c r="L2888" s="9">
        <f t="shared" ref="L2888" si="16773">IF(0=(1-$J$9*$K$9*$B2888^2),10^14,$B2888*$K$9/(1-$J$9*$K$9*$B2888^2))</f>
        <v>-0.41681075438750675</v>
      </c>
      <c r="N2888" s="1">
        <f t="shared" ref="N2888" si="16774">D2888*I2888+F2888*I2891-E2888*J2888-G2888*J2891</f>
        <v>1</v>
      </c>
      <c r="O2888" s="9">
        <f t="shared" ref="O2888" si="16775">(D2888*J2888+E2888*I2888+F2888*J2891+G2888*I2891)</f>
        <v>0</v>
      </c>
      <c r="P2888" s="2">
        <f t="shared" ref="P2888" si="16776">D2888*K2888+F2888*K2891-E2888*L2888-G2888*L2891</f>
        <v>0</v>
      </c>
      <c r="Q2888" s="8">
        <f t="shared" ref="Q2888" si="16777">(D2888*L2888+E2888*K2888+F2888*L2891+G2888*K2891)</f>
        <v>-0.41681075438750675</v>
      </c>
      <c r="S2888" s="1">
        <v>1</v>
      </c>
      <c r="T2888" s="7">
        <v>0</v>
      </c>
      <c r="U2888" s="2">
        <v>0</v>
      </c>
      <c r="V2888" s="8">
        <v>0</v>
      </c>
      <c r="X2888" s="1">
        <f t="shared" ref="X2888" si="16778">N2888*S2888+P2888*S2891-O2888*T2888-Q2888*T2891</f>
        <v>5.1634123374511782</v>
      </c>
      <c r="Y2888" s="9">
        <f t="shared" ref="Y2888" si="16779">(N2888*T2888+O2888*S2888+P2888*T2891+Q2888*S2891)</f>
        <v>0</v>
      </c>
      <c r="Z2888" s="2">
        <f t="shared" ref="Z2888" si="16780">N2888*U2888+P2888*U2891-O2888*V2888-Q2888*V2891</f>
        <v>0</v>
      </c>
      <c r="AA2888" s="8">
        <f t="shared" ref="AA2888" si="16781">(N2888*V2888+O2888*U2888+P2888*V2891+Q2888*U2891)</f>
        <v>-0.41681075438750675</v>
      </c>
      <c r="AB2888" s="22"/>
      <c r="AC2888" s="1">
        <v>1</v>
      </c>
      <c r="AD2888" s="9">
        <v>0</v>
      </c>
      <c r="AE2888" s="2">
        <v>0</v>
      </c>
      <c r="AF2888" s="9">
        <f t="shared" ref="AF2888" si="16782">$B2888*$AE$9</f>
        <v>6.6962993999999751</v>
      </c>
      <c r="AH2888" s="1">
        <f t="shared" ref="AH2888" si="16783">X2888*AC2888+Z2888*AC2891-Y2888*AD2888-AA2888*AD2891</f>
        <v>5.1634123374511782</v>
      </c>
      <c r="AI2888" s="9">
        <f t="shared" ref="AI2888" si="16784">(X2888*AD2888+Y2888*AC2888+Z2888*AD2891+AA2888*AC2891)</f>
        <v>0</v>
      </c>
      <c r="AJ2888" s="2">
        <f t="shared" ref="AJ2888" si="16785">X2888*AE2888+Z2888*AE2891-Y2888*AF2888-AA2888*AF2891</f>
        <v>0</v>
      </c>
      <c r="AK2888" s="8">
        <f t="shared" ref="AK2888" si="16786">(X2888*AF2888+Y2888*AE2888+Z2888*AF2891+AA2888*AE2891)</f>
        <v>34.158944182839292</v>
      </c>
      <c r="AM2888" s="18">
        <v>1</v>
      </c>
      <c r="AN2888" s="25">
        <v>0</v>
      </c>
      <c r="AO2888" s="14">
        <v>0</v>
      </c>
      <c r="AP2888" s="24">
        <v>0</v>
      </c>
      <c r="AR2888" s="1">
        <f t="shared" ref="AR2888" si="16787">AH2888*AM2888+AJ2888*AM2891-AI2888*AN2888-AK2888*AN2891</f>
        <v>5.1634123374511782</v>
      </c>
      <c r="AS2888" s="9">
        <f t="shared" ref="AS2888" si="16788">(AH2888*AN2888+AI2888*AM2888+AJ2888*AN2891+AK2888*AM2891)</f>
        <v>34.158944182839292</v>
      </c>
      <c r="AT2888" s="2">
        <f t="shared" ref="AT2888" si="16789">AH2888*AO2888+AJ2888*AO2891-AI2888*AP2888-AK2888*AP2891</f>
        <v>0</v>
      </c>
      <c r="AU2888" s="8">
        <f t="shared" ref="AU2888" si="16790">(AH2888*AP2888+AI2888*AO2888+AJ2888*AP2891+AK2888*AO2891)</f>
        <v>34.158944182839292</v>
      </c>
      <c r="AW2888" s="30">
        <f t="shared" ref="AW2888" si="16791">20*LOG(((1+$AN$9)/$AN$9)/((AR2888+AR2891)^2+(AS2888+AS2891)^2)^0.5)</f>
        <v>-41.250078827587302</v>
      </c>
      <c r="AY2888" s="137">
        <f t="shared" ref="AY2888" si="16792">((AR2888^2+AS2888^2)^0.5)/((AR2891^2+AS2891^2)^0.5)</f>
        <v>0.15128584467221073</v>
      </c>
      <c r="AZ2888" s="13"/>
      <c r="BA2888" s="36"/>
      <c r="BB2888" s="36"/>
      <c r="BC2888" s="36"/>
      <c r="BD2888" s="36"/>
    </row>
    <row r="2889" spans="2:56" ht="18.600000000000001" customHeight="1" thickBot="1">
      <c r="D2889" s="3"/>
      <c r="G2889" s="4"/>
      <c r="I2889" s="3"/>
      <c r="L2889" s="4"/>
      <c r="N2889" s="3"/>
      <c r="Q2889" s="4"/>
      <c r="S2889" s="3"/>
      <c r="V2889" s="4"/>
      <c r="X2889" s="3"/>
      <c r="AA2889" s="4"/>
      <c r="AC2889" s="3"/>
      <c r="AF2889" s="4"/>
      <c r="AH2889" s="3"/>
      <c r="AK2889" s="4"/>
      <c r="AM2889" s="18"/>
      <c r="AN2889" s="14"/>
      <c r="AO2889" s="14"/>
      <c r="AP2889" s="19"/>
      <c r="AR2889" s="3"/>
      <c r="AU2889" s="4"/>
      <c r="AY2889" s="138"/>
      <c r="AZ2889" s="13"/>
      <c r="BA2889" s="36"/>
      <c r="BB2889" s="36"/>
      <c r="BC2889" s="36"/>
      <c r="BD2889" s="36"/>
    </row>
    <row r="2890" spans="2:56" ht="18.600000000000001" customHeight="1" thickBot="1">
      <c r="D2890" s="216" t="s">
        <v>87</v>
      </c>
      <c r="E2890" s="217"/>
      <c r="F2890" s="218" t="s">
        <v>88</v>
      </c>
      <c r="G2890" s="219"/>
      <c r="H2890" s="207"/>
      <c r="I2890" s="216" t="s">
        <v>89</v>
      </c>
      <c r="J2890" s="217"/>
      <c r="K2890" s="218" t="s">
        <v>90</v>
      </c>
      <c r="L2890" s="219"/>
      <c r="N2890" s="208" t="s">
        <v>7</v>
      </c>
      <c r="O2890" s="209"/>
      <c r="P2890" s="210" t="s">
        <v>8</v>
      </c>
      <c r="Q2890" s="211"/>
      <c r="S2890" s="216" t="s">
        <v>91</v>
      </c>
      <c r="T2890" s="217"/>
      <c r="U2890" s="218" t="s">
        <v>92</v>
      </c>
      <c r="V2890" s="219"/>
      <c r="W2890" s="22"/>
      <c r="X2890" s="208" t="s">
        <v>93</v>
      </c>
      <c r="Y2890" s="209"/>
      <c r="Z2890" s="210" t="s">
        <v>94</v>
      </c>
      <c r="AA2890" s="211"/>
      <c r="AB2890" s="22"/>
      <c r="AC2890" s="216" t="s">
        <v>3</v>
      </c>
      <c r="AD2890" s="217"/>
      <c r="AE2890" s="218" t="s">
        <v>2</v>
      </c>
      <c r="AF2890" s="219"/>
      <c r="AG2890" s="22"/>
      <c r="AH2890" s="208" t="s">
        <v>95</v>
      </c>
      <c r="AI2890" s="209"/>
      <c r="AJ2890" s="210" t="s">
        <v>96</v>
      </c>
      <c r="AK2890" s="211"/>
      <c r="AL2890" s="22"/>
      <c r="AM2890" s="216" t="s">
        <v>97</v>
      </c>
      <c r="AN2890" s="217"/>
      <c r="AO2890" s="218" t="s">
        <v>98</v>
      </c>
      <c r="AP2890" s="219"/>
      <c r="AR2890" s="208" t="s">
        <v>99</v>
      </c>
      <c r="AS2890" s="209"/>
      <c r="AT2890" s="210" t="s">
        <v>100</v>
      </c>
      <c r="AU2890" s="211"/>
      <c r="AW2890" s="48" t="s">
        <v>10</v>
      </c>
      <c r="AY2890" s="139" t="s">
        <v>47</v>
      </c>
      <c r="AZ2890" s="13"/>
      <c r="BA2890" s="36"/>
      <c r="BB2890" s="36"/>
      <c r="BC2890" s="36"/>
      <c r="BD2890" s="36"/>
    </row>
    <row r="2891" spans="2:56" ht="18.600000000000001" customHeight="1" thickTop="1" thickBot="1">
      <c r="D2891" s="1">
        <v>0</v>
      </c>
      <c r="E2891" s="8">
        <f t="shared" ref="E2891" si="16793">$E$9*$B2888</f>
        <v>4.6810245999999829</v>
      </c>
      <c r="F2891" s="2">
        <v>1</v>
      </c>
      <c r="G2891" s="8">
        <v>0</v>
      </c>
      <c r="I2891" s="1">
        <v>0</v>
      </c>
      <c r="J2891" s="9">
        <v>0</v>
      </c>
      <c r="K2891" s="2">
        <v>1</v>
      </c>
      <c r="L2891" s="8">
        <v>0</v>
      </c>
      <c r="N2891" s="1">
        <f t="shared" ref="N2891" si="16794">D2891*I2888+F2891*I2891-E2891*J2888-G2891*J2891</f>
        <v>0</v>
      </c>
      <c r="O2891" s="9">
        <f t="shared" ref="O2891" si="16795">(D2891*J2888+E2891*I2888+F2891*J2891+G2891*I2891)</f>
        <v>4.6810245999999829</v>
      </c>
      <c r="P2891" s="2">
        <f t="shared" ref="P2891" si="16796">D2891*K2888+F2891*K2891-E2891*L2888-G2891*L2891</f>
        <v>2.9511013948324702</v>
      </c>
      <c r="Q2891" s="8">
        <f t="shared" ref="Q2891" si="16797">(D2891*L2888+E2891*K2888+F2891*L2891+G2891*K2891)</f>
        <v>0</v>
      </c>
      <c r="S2891" s="1">
        <v>0</v>
      </c>
      <c r="T2891" s="8">
        <f t="shared" ref="T2891" si="16798">$T$9*$B2888</f>
        <v>9.9887353999999622</v>
      </c>
      <c r="U2891" s="2">
        <v>1</v>
      </c>
      <c r="V2891" s="8">
        <v>0</v>
      </c>
      <c r="X2891" s="1">
        <f t="shared" ref="X2891" si="16799">N2891*S2888+P2891*S2891-O2891*T2888-Q2891*T2891</f>
        <v>0</v>
      </c>
      <c r="Y2891" s="9">
        <f t="shared" ref="Y2891" si="16800">(N2891*T2888+O2891*S2888+P2891*T2891+Q2891*S2891)</f>
        <v>34.158795571552346</v>
      </c>
      <c r="Z2891" s="2">
        <f t="shared" ref="Z2891" si="16801">N2891*U2888+P2891*U2891-O2891*V2888-Q2891*V2891</f>
        <v>2.9511013948324702</v>
      </c>
      <c r="AA2891" s="8">
        <f t="shared" ref="AA2891" si="16802">(N2891*V2888+O2891*U2888+P2891*V2891+Q2891*U2891)</f>
        <v>0</v>
      </c>
      <c r="AB2891" s="22"/>
      <c r="AC2891" s="1">
        <v>0</v>
      </c>
      <c r="AD2891" s="9">
        <v>0</v>
      </c>
      <c r="AE2891" s="2">
        <v>1</v>
      </c>
      <c r="AF2891" s="8">
        <v>0</v>
      </c>
      <c r="AH2891" s="1">
        <f t="shared" ref="AH2891" si="16803">X2891*AC2888+Z2891*AC2891-Y2891*AD2888-AA2891*AD2891</f>
        <v>0</v>
      </c>
      <c r="AI2891" s="9">
        <f t="shared" ref="AI2891" si="16804">(X2891*AD2888+Y2891*AC2888+Z2891*AD2891+AA2891*AC2891)</f>
        <v>34.158795571552346</v>
      </c>
      <c r="AJ2891" s="2">
        <f t="shared" ref="AJ2891" si="16805">X2891*AE2888+Z2891*AE2891-Y2891*AF2888-AA2891*AF2891</f>
        <v>-225.78642089567532</v>
      </c>
      <c r="AK2891" s="8">
        <f t="shared" ref="AK2891" si="16806">(X2891*AF2888+Y2891*AE2888+Z2891*AF2891+AA2891*AE2891)</f>
        <v>0</v>
      </c>
      <c r="AM2891" s="20">
        <f t="shared" ref="AM2891" si="16807">1/$AN$9</f>
        <v>1</v>
      </c>
      <c r="AN2891" s="27">
        <v>0</v>
      </c>
      <c r="AO2891" s="21">
        <v>1</v>
      </c>
      <c r="AP2891" s="26">
        <v>0</v>
      </c>
      <c r="AR2891" s="1">
        <f t="shared" ref="AR2891" si="16808">AH2891*AM2888+AJ2891*AM2891-AI2891*AN2888-AK2891*AN2891</f>
        <v>-225.78642089567532</v>
      </c>
      <c r="AS2891" s="9">
        <f t="shared" ref="AS2891" si="16809">(AH2891*AN2888+AI2891*AM2888+AJ2891*AN2891+AK2891*AM2891)</f>
        <v>34.158795571552346</v>
      </c>
      <c r="AT2891" s="2">
        <f t="shared" ref="AT2891" si="16810">AH2891*AO2888+AJ2891*AO2891-AI2891*AP2888-AK2891*AP2891</f>
        <v>-225.78642089567532</v>
      </c>
      <c r="AU2891" s="8">
        <f t="shared" ref="AU2891" si="16811">(AH2891*AP2888+AI2891*AO2888+AJ2891*AP2891+AK2891*AO2891)</f>
        <v>0</v>
      </c>
      <c r="AW2891" s="49">
        <f t="shared" ref="AW2891" si="16812">(180/PI())*ATAN(-1*(AS2888/AR2888))</f>
        <v>-81.404332889756304</v>
      </c>
      <c r="AY2891" s="140">
        <f t="shared" ref="AY2891" si="16813">20*LOG(((1-(10^(AW2888/20)^2)*(1-((1-AY2888)/(1+AY2888))^2))^0.5))</f>
        <v>-1.4868796540270645E-4</v>
      </c>
      <c r="AZ2891" s="13"/>
      <c r="BA2891" s="36"/>
      <c r="BB2891" s="36"/>
      <c r="BC2891" s="36"/>
      <c r="BD2891" s="36"/>
    </row>
    <row r="2892" spans="2:56" ht="18.600000000000001" customHeight="1">
      <c r="AY2892" s="37"/>
    </row>
    <row r="2893" spans="2:56" ht="18.600000000000001" customHeight="1" thickBot="1">
      <c r="D2893" s="22" t="s">
        <v>60</v>
      </c>
      <c r="E2893" s="22"/>
      <c r="F2893" s="22"/>
      <c r="G2893" s="22"/>
      <c r="H2893" s="22"/>
      <c r="I2893" s="22" t="s">
        <v>61</v>
      </c>
      <c r="J2893" s="22"/>
      <c r="K2893" s="22"/>
      <c r="L2893" s="22"/>
      <c r="M2893" s="23"/>
      <c r="N2893" s="23"/>
      <c r="O2893" s="28" t="s">
        <v>62</v>
      </c>
      <c r="P2893" s="23"/>
      <c r="Q2893" s="23"/>
      <c r="R2893" s="23"/>
      <c r="S2893" s="22"/>
      <c r="T2893" s="22" t="s">
        <v>63</v>
      </c>
      <c r="U2893" s="23"/>
      <c r="V2893" s="23"/>
      <c r="W2893" s="23"/>
      <c r="X2893" s="23"/>
      <c r="Y2893" s="28" t="s">
        <v>64</v>
      </c>
      <c r="Z2893" s="23"/>
      <c r="AA2893" s="23"/>
      <c r="AB2893" s="23"/>
      <c r="AC2893" s="28" t="s">
        <v>65</v>
      </c>
      <c r="AD2893" s="22"/>
      <c r="AE2893" s="22"/>
      <c r="AF2893" s="22"/>
      <c r="AG2893" s="22"/>
      <c r="AH2893" s="23"/>
      <c r="AI2893" s="28" t="s">
        <v>66</v>
      </c>
      <c r="AJ2893" s="23"/>
      <c r="AK2893" s="23"/>
      <c r="AL2893" s="22"/>
      <c r="AM2893" s="28" t="s">
        <v>67</v>
      </c>
      <c r="AN2893" s="22"/>
      <c r="AO2893" s="23"/>
      <c r="AP2893" s="23"/>
      <c r="AQ2893" s="23"/>
      <c r="AR2893" s="23"/>
      <c r="AS2893" s="28" t="s">
        <v>68</v>
      </c>
      <c r="AT2893" s="23"/>
      <c r="AU2893" s="23"/>
    </row>
    <row r="2894" spans="2:56" ht="18.600000000000001" customHeight="1" thickBot="1">
      <c r="B2894" s="11"/>
      <c r="D2894" s="212" t="s">
        <v>69</v>
      </c>
      <c r="E2894" s="213"/>
      <c r="F2894" s="214" t="s">
        <v>70</v>
      </c>
      <c r="G2894" s="215"/>
      <c r="H2894" s="207"/>
      <c r="I2894" s="212" t="s">
        <v>71</v>
      </c>
      <c r="J2894" s="213"/>
      <c r="K2894" s="214" t="s">
        <v>72</v>
      </c>
      <c r="L2894" s="215"/>
      <c r="M2894" s="23"/>
      <c r="N2894" s="208" t="s">
        <v>73</v>
      </c>
      <c r="O2894" s="209"/>
      <c r="P2894" s="210" t="s">
        <v>74</v>
      </c>
      <c r="Q2894" s="211"/>
      <c r="R2894" s="23"/>
      <c r="S2894" s="212" t="s">
        <v>75</v>
      </c>
      <c r="T2894" s="213"/>
      <c r="U2894" s="214" t="s">
        <v>76</v>
      </c>
      <c r="V2894" s="215"/>
      <c r="W2894" s="22"/>
      <c r="X2894" s="208" t="s">
        <v>77</v>
      </c>
      <c r="Y2894" s="209"/>
      <c r="Z2894" s="210" t="s">
        <v>78</v>
      </c>
      <c r="AA2894" s="211"/>
      <c r="AB2894" s="22"/>
      <c r="AC2894" s="212" t="s">
        <v>79</v>
      </c>
      <c r="AD2894" s="213"/>
      <c r="AE2894" s="214" t="s">
        <v>80</v>
      </c>
      <c r="AF2894" s="215"/>
      <c r="AG2894" s="22"/>
      <c r="AH2894" s="208" t="s">
        <v>81</v>
      </c>
      <c r="AI2894" s="209"/>
      <c r="AJ2894" s="210" t="s">
        <v>82</v>
      </c>
      <c r="AK2894" s="211"/>
      <c r="AL2894" s="22"/>
      <c r="AM2894" s="212" t="s">
        <v>83</v>
      </c>
      <c r="AN2894" s="213"/>
      <c r="AO2894" s="214" t="s">
        <v>84</v>
      </c>
      <c r="AP2894" s="215"/>
      <c r="AQ2894" s="23"/>
      <c r="AR2894" s="208" t="s">
        <v>85</v>
      </c>
      <c r="AS2894" s="209"/>
      <c r="AT2894" s="210" t="s">
        <v>86</v>
      </c>
      <c r="AU2894" s="211"/>
      <c r="AW2894" s="29" t="s">
        <v>4</v>
      </c>
      <c r="AY2894" s="136" t="s">
        <v>46</v>
      </c>
      <c r="AZ2894" s="13"/>
      <c r="BA2894" s="36"/>
      <c r="BB2894" s="36"/>
      <c r="BC2894" s="36"/>
      <c r="BD2894" s="36"/>
    </row>
    <row r="2895" spans="2:56" ht="18.600000000000001" customHeight="1" thickTop="1" thickBot="1">
      <c r="B2895" s="40">
        <v>8.2799999999999692</v>
      </c>
      <c r="D2895" s="1">
        <v>1</v>
      </c>
      <c r="E2895" s="7">
        <v>0</v>
      </c>
      <c r="F2895" s="2">
        <v>0</v>
      </c>
      <c r="G2895" s="8">
        <v>0</v>
      </c>
      <c r="I2895" s="1">
        <v>1</v>
      </c>
      <c r="J2895" s="9">
        <v>0</v>
      </c>
      <c r="K2895" s="2">
        <v>0</v>
      </c>
      <c r="L2895" s="9">
        <f t="shared" ref="L2895" si="16814">IF(0=(1-$J$9*$K$9*$B2895^2),10^14,$B2895*$K$9/(1-$J$9*$K$9*$B2895^2))</f>
        <v>-0.41569911330194415</v>
      </c>
      <c r="N2895" s="1">
        <f t="shared" ref="N2895" si="16815">D2895*I2895+F2895*I2898-E2895*J2895-G2895*J2898</f>
        <v>1</v>
      </c>
      <c r="O2895" s="9">
        <f t="shared" ref="O2895" si="16816">(D2895*J2895+E2895*I2895+F2895*J2898+G2895*I2898)</f>
        <v>0</v>
      </c>
      <c r="P2895" s="2">
        <f t="shared" ref="P2895" si="16817">D2895*K2895+F2895*K2898-E2895*L2895-G2895*L2898</f>
        <v>0</v>
      </c>
      <c r="Q2895" s="8">
        <f t="shared" ref="Q2895" si="16818">(D2895*L2895+E2895*K2895+F2895*L2898+G2895*K2898)</f>
        <v>-0.41569911330194415</v>
      </c>
      <c r="S2895" s="1">
        <v>1</v>
      </c>
      <c r="T2895" s="7">
        <v>0</v>
      </c>
      <c r="U2895" s="2">
        <v>0</v>
      </c>
      <c r="V2895" s="8">
        <v>0</v>
      </c>
      <c r="X2895" s="1">
        <f t="shared" ref="X2895" si="16819">N2895*S2895+P2895*S2898-O2895*T2895-Q2895*T2898</f>
        <v>5.1623624644022224</v>
      </c>
      <c r="Y2895" s="9">
        <f t="shared" ref="Y2895" si="16820">(N2895*T2895+O2895*S2895+P2895*T2898+Q2895*S2898)</f>
        <v>0</v>
      </c>
      <c r="Z2895" s="2">
        <f t="shared" ref="Z2895" si="16821">N2895*U2895+P2895*U2898-O2895*V2895-Q2895*V2898</f>
        <v>0</v>
      </c>
      <c r="AA2895" s="8">
        <f t="shared" ref="AA2895" si="16822">(N2895*V2895+O2895*U2895+P2895*V2898+Q2895*U2898)</f>
        <v>-0.41569911330194415</v>
      </c>
      <c r="AB2895" s="22"/>
      <c r="AC2895" s="1">
        <v>1</v>
      </c>
      <c r="AD2895" s="9">
        <v>0</v>
      </c>
      <c r="AE2895" s="2">
        <v>0</v>
      </c>
      <c r="AF2895" s="9">
        <f t="shared" ref="AF2895" si="16823">$B2895*$AE$9</f>
        <v>6.7125131999999752</v>
      </c>
      <c r="AH2895" s="1">
        <f t="shared" ref="AH2895" si="16824">X2895*AC2895+Z2895*AC2898-Y2895*AD2895-AA2895*AD2898</f>
        <v>5.1623624644022224</v>
      </c>
      <c r="AI2895" s="9">
        <f t="shared" ref="AI2895" si="16825">(X2895*AD2895+Y2895*AC2895+Z2895*AD2898+AA2895*AC2898)</f>
        <v>0</v>
      </c>
      <c r="AJ2895" s="2">
        <f t="shared" ref="AJ2895" si="16826">X2895*AE2895+Z2895*AE2898-Y2895*AF2895-AA2895*AF2898</f>
        <v>0</v>
      </c>
      <c r="AK2895" s="8">
        <f t="shared" ref="AK2895" si="16827">(X2895*AF2895+Y2895*AE2895+Z2895*AF2898+AA2895*AE2898)</f>
        <v>34.236727072182369</v>
      </c>
      <c r="AM2895" s="18">
        <v>1</v>
      </c>
      <c r="AN2895" s="25">
        <v>0</v>
      </c>
      <c r="AO2895" s="14">
        <v>0</v>
      </c>
      <c r="AP2895" s="24">
        <v>0</v>
      </c>
      <c r="AR2895" s="1">
        <f t="shared" ref="AR2895" si="16828">AH2895*AM2895+AJ2895*AM2898-AI2895*AN2895-AK2895*AN2898</f>
        <v>5.1623624644022224</v>
      </c>
      <c r="AS2895" s="9">
        <f t="shared" ref="AS2895" si="16829">(AH2895*AN2895+AI2895*AM2895+AJ2895*AN2898+AK2895*AM2898)</f>
        <v>34.236727072182369</v>
      </c>
      <c r="AT2895" s="2">
        <f t="shared" ref="AT2895" si="16830">AH2895*AO2895+AJ2895*AO2898-AI2895*AP2895-AK2895*AP2898</f>
        <v>0</v>
      </c>
      <c r="AU2895" s="8">
        <f t="shared" ref="AU2895" si="16831">(AH2895*AP2895+AI2895*AO2895+AJ2895*AP2898+AK2895*AO2898)</f>
        <v>34.236727072182369</v>
      </c>
      <c r="AW2895" s="30">
        <f t="shared" ref="AW2895" si="16832">20*LOG(((1+$AN$9)/$AN$9)/((AR2895+AR2898)^2+(AS2895+AS2898)^2)^0.5)</f>
        <v>-41.290427208300699</v>
      </c>
      <c r="AY2895" s="137">
        <f t="shared" ref="AY2895" si="16833">((AR2895^2+AS2895^2)^0.5)/((AR2898^2+AS2898^2)^0.5)</f>
        <v>0.15091088481397824</v>
      </c>
      <c r="AZ2895" s="13"/>
      <c r="BA2895" s="36"/>
      <c r="BB2895" s="36"/>
      <c r="BC2895" s="36"/>
      <c r="BD2895" s="36"/>
    </row>
    <row r="2896" spans="2:56" ht="18.600000000000001" customHeight="1" thickBot="1">
      <c r="D2896" s="3"/>
      <c r="G2896" s="4"/>
      <c r="I2896" s="3"/>
      <c r="L2896" s="4"/>
      <c r="N2896" s="3"/>
      <c r="Q2896" s="4"/>
      <c r="S2896" s="3"/>
      <c r="V2896" s="4"/>
      <c r="X2896" s="3"/>
      <c r="AA2896" s="4"/>
      <c r="AC2896" s="3"/>
      <c r="AF2896" s="4"/>
      <c r="AH2896" s="3"/>
      <c r="AK2896" s="4"/>
      <c r="AM2896" s="18"/>
      <c r="AN2896" s="14"/>
      <c r="AO2896" s="14"/>
      <c r="AP2896" s="19"/>
      <c r="AR2896" s="3"/>
      <c r="AU2896" s="4"/>
      <c r="AY2896" s="138"/>
      <c r="AZ2896" s="13"/>
      <c r="BA2896" s="36"/>
      <c r="BB2896" s="36"/>
      <c r="BC2896" s="36"/>
      <c r="BD2896" s="36"/>
    </row>
    <row r="2897" spans="2:56" ht="18.600000000000001" customHeight="1" thickBot="1">
      <c r="D2897" s="216" t="s">
        <v>87</v>
      </c>
      <c r="E2897" s="217"/>
      <c r="F2897" s="218" t="s">
        <v>88</v>
      </c>
      <c r="G2897" s="219"/>
      <c r="H2897" s="207"/>
      <c r="I2897" s="216" t="s">
        <v>89</v>
      </c>
      <c r="J2897" s="217"/>
      <c r="K2897" s="218" t="s">
        <v>90</v>
      </c>
      <c r="L2897" s="219"/>
      <c r="N2897" s="208" t="s">
        <v>7</v>
      </c>
      <c r="O2897" s="209"/>
      <c r="P2897" s="210" t="s">
        <v>8</v>
      </c>
      <c r="Q2897" s="211"/>
      <c r="S2897" s="216" t="s">
        <v>91</v>
      </c>
      <c r="T2897" s="217"/>
      <c r="U2897" s="218" t="s">
        <v>92</v>
      </c>
      <c r="V2897" s="219"/>
      <c r="W2897" s="22"/>
      <c r="X2897" s="208" t="s">
        <v>93</v>
      </c>
      <c r="Y2897" s="209"/>
      <c r="Z2897" s="210" t="s">
        <v>94</v>
      </c>
      <c r="AA2897" s="211"/>
      <c r="AB2897" s="22"/>
      <c r="AC2897" s="216" t="s">
        <v>3</v>
      </c>
      <c r="AD2897" s="217"/>
      <c r="AE2897" s="218" t="s">
        <v>2</v>
      </c>
      <c r="AF2897" s="219"/>
      <c r="AG2897" s="22"/>
      <c r="AH2897" s="208" t="s">
        <v>95</v>
      </c>
      <c r="AI2897" s="209"/>
      <c r="AJ2897" s="210" t="s">
        <v>96</v>
      </c>
      <c r="AK2897" s="211"/>
      <c r="AL2897" s="22"/>
      <c r="AM2897" s="216" t="s">
        <v>97</v>
      </c>
      <c r="AN2897" s="217"/>
      <c r="AO2897" s="218" t="s">
        <v>98</v>
      </c>
      <c r="AP2897" s="219"/>
      <c r="AR2897" s="208" t="s">
        <v>99</v>
      </c>
      <c r="AS2897" s="209"/>
      <c r="AT2897" s="210" t="s">
        <v>100</v>
      </c>
      <c r="AU2897" s="211"/>
      <c r="AW2897" s="48" t="s">
        <v>10</v>
      </c>
      <c r="AY2897" s="139" t="s">
        <v>47</v>
      </c>
      <c r="AZ2897" s="13"/>
      <c r="BA2897" s="36"/>
      <c r="BB2897" s="36"/>
      <c r="BC2897" s="36"/>
      <c r="BD2897" s="36"/>
    </row>
    <row r="2898" spans="2:56" ht="18.600000000000001" customHeight="1" thickTop="1" thickBot="1">
      <c r="D2898" s="1">
        <v>0</v>
      </c>
      <c r="E2898" s="8">
        <f t="shared" ref="E2898" si="16834">$E$9*$B2895</f>
        <v>4.6923587999999832</v>
      </c>
      <c r="F2898" s="2">
        <v>1</v>
      </c>
      <c r="G2898" s="8">
        <v>0</v>
      </c>
      <c r="I2898" s="1">
        <v>0</v>
      </c>
      <c r="J2898" s="9">
        <v>0</v>
      </c>
      <c r="K2898" s="2">
        <v>1</v>
      </c>
      <c r="L2898" s="8">
        <v>0</v>
      </c>
      <c r="N2898" s="1">
        <f t="shared" ref="N2898" si="16835">D2898*I2895+F2898*I2898-E2898*J2895-G2898*J2898</f>
        <v>0</v>
      </c>
      <c r="O2898" s="9">
        <f t="shared" ref="O2898" si="16836">(D2898*J2895+E2898*I2895+F2898*J2898+G2898*I2898)</f>
        <v>4.6923587999999832</v>
      </c>
      <c r="P2898" s="2">
        <f t="shared" ref="P2898" si="16837">D2898*K2895+F2898*K2898-E2898*L2895-G2898*L2898</f>
        <v>2.9506093924545675</v>
      </c>
      <c r="Q2898" s="8">
        <f t="shared" ref="Q2898" si="16838">(D2898*L2895+E2898*K2895+F2898*L2898+G2898*K2898)</f>
        <v>0</v>
      </c>
      <c r="S2898" s="1">
        <v>0</v>
      </c>
      <c r="T2898" s="8">
        <f t="shared" ref="T2898" si="16839">$T$9*$B2895</f>
        <v>10.012921199999962</v>
      </c>
      <c r="U2898" s="2">
        <v>1</v>
      </c>
      <c r="V2898" s="8">
        <v>0</v>
      </c>
      <c r="X2898" s="1">
        <f t="shared" ref="X2898" si="16840">N2898*S2895+P2898*S2898-O2898*T2895-Q2898*T2898</f>
        <v>0</v>
      </c>
      <c r="Y2898" s="9">
        <f t="shared" ref="Y2898" si="16841">(N2898*T2895+O2898*S2895+P2898*T2898+Q2898*S2898)</f>
        <v>34.23657813862733</v>
      </c>
      <c r="Z2898" s="2">
        <f t="shared" ref="Z2898" si="16842">N2898*U2895+P2898*U2898-O2898*V2895-Q2898*V2898</f>
        <v>2.9506093924545675</v>
      </c>
      <c r="AA2898" s="8">
        <f t="shared" ref="AA2898" si="16843">(N2898*V2895+O2898*U2895+P2898*V2898+Q2898*U2898)</f>
        <v>0</v>
      </c>
      <c r="AB2898" s="22"/>
      <c r="AC2898" s="1">
        <v>0</v>
      </c>
      <c r="AD2898" s="9">
        <v>0</v>
      </c>
      <c r="AE2898" s="2">
        <v>1</v>
      </c>
      <c r="AF2898" s="8">
        <v>0</v>
      </c>
      <c r="AH2898" s="1">
        <f t="shared" ref="AH2898" si="16844">X2898*AC2895+Z2898*AC2898-Y2898*AD2895-AA2898*AD2898</f>
        <v>0</v>
      </c>
      <c r="AI2898" s="9">
        <f t="shared" ref="AI2898" si="16845">(X2898*AD2895+Y2898*AC2895+Z2898*AD2898+AA2898*AC2898)</f>
        <v>34.23657813862733</v>
      </c>
      <c r="AJ2898" s="2">
        <f t="shared" ref="AJ2898" si="16846">X2898*AE2895+Z2898*AE2898-Y2898*AF2895-AA2898*AF2898</f>
        <v>-226.86287328591197</v>
      </c>
      <c r="AK2898" s="8">
        <f t="shared" ref="AK2898" si="16847">(X2898*AF2895+Y2898*AE2895+Z2898*AF2898+AA2898*AE2898)</f>
        <v>0</v>
      </c>
      <c r="AM2898" s="20">
        <f t="shared" ref="AM2898" si="16848">1/$AN$9</f>
        <v>1</v>
      </c>
      <c r="AN2898" s="27">
        <v>0</v>
      </c>
      <c r="AO2898" s="21">
        <v>1</v>
      </c>
      <c r="AP2898" s="26">
        <v>0</v>
      </c>
      <c r="AR2898" s="1">
        <f t="shared" ref="AR2898" si="16849">AH2898*AM2895+AJ2898*AM2898-AI2898*AN2895-AK2898*AN2898</f>
        <v>-226.86287328591197</v>
      </c>
      <c r="AS2898" s="9">
        <f t="shared" ref="AS2898" si="16850">(AH2898*AN2895+AI2898*AM2895+AJ2898*AN2898+AK2898*AM2898)</f>
        <v>34.23657813862733</v>
      </c>
      <c r="AT2898" s="2">
        <f t="shared" ref="AT2898" si="16851">AH2898*AO2895+AJ2898*AO2898-AI2898*AP2895-AK2898*AP2898</f>
        <v>-226.86287328591197</v>
      </c>
      <c r="AU2898" s="8">
        <f t="shared" ref="AU2898" si="16852">(AH2898*AP2895+AI2898*AO2895+AJ2898*AP2898+AK2898*AO2898)</f>
        <v>0</v>
      </c>
      <c r="AW2898" s="49">
        <f t="shared" ref="AW2898" si="16853">(180/PI())*ATAN(-1*(AS2895/AR2895))</f>
        <v>-81.425288692708918</v>
      </c>
      <c r="AY2898" s="140">
        <f t="shared" ref="AY2898" si="16854">20*LOG(((1-(10^(AW2895/20)^2)*(1-((1-AY2895)/(1+AY2895))^2))^0.5))</f>
        <v>-1.4704359245016157E-4</v>
      </c>
      <c r="AZ2898" s="13"/>
      <c r="BA2898" s="36"/>
      <c r="BB2898" s="36"/>
      <c r="BC2898" s="36"/>
      <c r="BD2898" s="36"/>
    </row>
    <row r="2899" spans="2:56" ht="18.600000000000001" customHeight="1">
      <c r="AY2899" s="37"/>
    </row>
    <row r="2900" spans="2:56" ht="18.600000000000001" customHeight="1" thickBot="1">
      <c r="D2900" s="22" t="s">
        <v>60</v>
      </c>
      <c r="E2900" s="22"/>
      <c r="F2900" s="22"/>
      <c r="G2900" s="22"/>
      <c r="H2900" s="22"/>
      <c r="I2900" s="22" t="s">
        <v>61</v>
      </c>
      <c r="J2900" s="22"/>
      <c r="K2900" s="22"/>
      <c r="L2900" s="22"/>
      <c r="M2900" s="23"/>
      <c r="N2900" s="23"/>
      <c r="O2900" s="28" t="s">
        <v>62</v>
      </c>
      <c r="P2900" s="23"/>
      <c r="Q2900" s="23"/>
      <c r="R2900" s="23"/>
      <c r="S2900" s="22"/>
      <c r="T2900" s="22" t="s">
        <v>63</v>
      </c>
      <c r="U2900" s="23"/>
      <c r="V2900" s="23"/>
      <c r="W2900" s="23"/>
      <c r="X2900" s="23"/>
      <c r="Y2900" s="28" t="s">
        <v>64</v>
      </c>
      <c r="Z2900" s="23"/>
      <c r="AA2900" s="23"/>
      <c r="AB2900" s="23"/>
      <c r="AC2900" s="28" t="s">
        <v>65</v>
      </c>
      <c r="AD2900" s="22"/>
      <c r="AE2900" s="22"/>
      <c r="AF2900" s="22"/>
      <c r="AG2900" s="22"/>
      <c r="AH2900" s="23"/>
      <c r="AI2900" s="28" t="s">
        <v>66</v>
      </c>
      <c r="AJ2900" s="23"/>
      <c r="AK2900" s="23"/>
      <c r="AL2900" s="22"/>
      <c r="AM2900" s="28" t="s">
        <v>67</v>
      </c>
      <c r="AN2900" s="22"/>
      <c r="AO2900" s="23"/>
      <c r="AP2900" s="23"/>
      <c r="AQ2900" s="23"/>
      <c r="AR2900" s="23"/>
      <c r="AS2900" s="28" t="s">
        <v>68</v>
      </c>
      <c r="AT2900" s="23"/>
      <c r="AU2900" s="23"/>
    </row>
    <row r="2901" spans="2:56" ht="18.600000000000001" customHeight="1" thickBot="1">
      <c r="B2901" s="11"/>
      <c r="D2901" s="212" t="s">
        <v>69</v>
      </c>
      <c r="E2901" s="213"/>
      <c r="F2901" s="214" t="s">
        <v>70</v>
      </c>
      <c r="G2901" s="215"/>
      <c r="H2901" s="207"/>
      <c r="I2901" s="212" t="s">
        <v>71</v>
      </c>
      <c r="J2901" s="213"/>
      <c r="K2901" s="214" t="s">
        <v>72</v>
      </c>
      <c r="L2901" s="215"/>
      <c r="M2901" s="23"/>
      <c r="N2901" s="208" t="s">
        <v>73</v>
      </c>
      <c r="O2901" s="209"/>
      <c r="P2901" s="210" t="s">
        <v>74</v>
      </c>
      <c r="Q2901" s="211"/>
      <c r="R2901" s="23"/>
      <c r="S2901" s="212" t="s">
        <v>75</v>
      </c>
      <c r="T2901" s="213"/>
      <c r="U2901" s="214" t="s">
        <v>76</v>
      </c>
      <c r="V2901" s="215"/>
      <c r="W2901" s="22"/>
      <c r="X2901" s="208" t="s">
        <v>77</v>
      </c>
      <c r="Y2901" s="209"/>
      <c r="Z2901" s="210" t="s">
        <v>78</v>
      </c>
      <c r="AA2901" s="211"/>
      <c r="AB2901" s="22"/>
      <c r="AC2901" s="212" t="s">
        <v>79</v>
      </c>
      <c r="AD2901" s="213"/>
      <c r="AE2901" s="214" t="s">
        <v>80</v>
      </c>
      <c r="AF2901" s="215"/>
      <c r="AG2901" s="22"/>
      <c r="AH2901" s="208" t="s">
        <v>81</v>
      </c>
      <c r="AI2901" s="209"/>
      <c r="AJ2901" s="210" t="s">
        <v>82</v>
      </c>
      <c r="AK2901" s="211"/>
      <c r="AL2901" s="22"/>
      <c r="AM2901" s="212" t="s">
        <v>83</v>
      </c>
      <c r="AN2901" s="213"/>
      <c r="AO2901" s="214" t="s">
        <v>84</v>
      </c>
      <c r="AP2901" s="215"/>
      <c r="AQ2901" s="23"/>
      <c r="AR2901" s="208" t="s">
        <v>85</v>
      </c>
      <c r="AS2901" s="209"/>
      <c r="AT2901" s="210" t="s">
        <v>86</v>
      </c>
      <c r="AU2901" s="211"/>
      <c r="AW2901" s="29" t="s">
        <v>4</v>
      </c>
      <c r="AY2901" s="136" t="s">
        <v>46</v>
      </c>
      <c r="AZ2901" s="13"/>
      <c r="BA2901" s="36"/>
      <c r="BB2901" s="36"/>
      <c r="BC2901" s="36"/>
      <c r="BD2901" s="36"/>
    </row>
    <row r="2902" spans="2:56" ht="18.600000000000001" customHeight="1" thickTop="1" thickBot="1">
      <c r="B2902" s="40">
        <v>8.2999999999999705</v>
      </c>
      <c r="D2902" s="1">
        <v>1</v>
      </c>
      <c r="E2902" s="7">
        <v>0</v>
      </c>
      <c r="F2902" s="2">
        <v>0</v>
      </c>
      <c r="G2902" s="8">
        <v>0</v>
      </c>
      <c r="I2902" s="1">
        <v>1</v>
      </c>
      <c r="J2902" s="9">
        <v>0</v>
      </c>
      <c r="K2902" s="2">
        <v>0</v>
      </c>
      <c r="L2902" s="9">
        <f t="shared" ref="L2902" si="16855">IF(0=(1-$J$9*$K$9*$B2902^2),10^14,$B2902*$K$9/(1-$J$9*$K$9*$B2902^2))</f>
        <v>-0.4145936369198045</v>
      </c>
      <c r="N2902" s="1">
        <f t="shared" ref="N2902" si="16856">D2902*I2902+F2902*I2905-E2902*J2902-G2902*J2905</f>
        <v>1</v>
      </c>
      <c r="O2902" s="9">
        <f t="shared" ref="O2902" si="16857">(D2902*J2902+E2902*I2902+F2902*J2905+G2902*I2905)</f>
        <v>0</v>
      </c>
      <c r="P2902" s="2">
        <f t="shared" ref="P2902" si="16858">D2902*K2902+F2902*K2905-E2902*L2902-G2902*L2905</f>
        <v>0</v>
      </c>
      <c r="Q2902" s="8">
        <f t="shared" ref="Q2902" si="16859">(D2902*L2902+E2902*K2902+F2902*L2905+G2902*K2905)</f>
        <v>-0.4145936369198045</v>
      </c>
      <c r="S2902" s="1">
        <v>1</v>
      </c>
      <c r="T2902" s="7">
        <v>0</v>
      </c>
      <c r="U2902" s="2">
        <v>0</v>
      </c>
      <c r="V2902" s="8">
        <v>0</v>
      </c>
      <c r="X2902" s="1">
        <f t="shared" ref="X2902" si="16860">N2902*S2902+P2902*S2905-O2902*T2902-Q2902*T2905</f>
        <v>5.1613206952832131</v>
      </c>
      <c r="Y2902" s="9">
        <f t="shared" ref="Y2902" si="16861">(N2902*T2902+O2902*S2902+P2902*T2905+Q2902*S2905)</f>
        <v>0</v>
      </c>
      <c r="Z2902" s="2">
        <f t="shared" ref="Z2902" si="16862">N2902*U2902+P2902*U2905-O2902*V2902-Q2902*V2905</f>
        <v>0</v>
      </c>
      <c r="AA2902" s="8">
        <f t="shared" ref="AA2902" si="16863">(N2902*V2902+O2902*U2902+P2902*V2905+Q2902*U2905)</f>
        <v>-0.4145936369198045</v>
      </c>
      <c r="AB2902" s="22"/>
      <c r="AC2902" s="1">
        <v>1</v>
      </c>
      <c r="AD2902" s="9">
        <v>0</v>
      </c>
      <c r="AE2902" s="2">
        <v>0</v>
      </c>
      <c r="AF2902" s="9">
        <f t="shared" ref="AF2902" si="16864">$B2902*$AE$9</f>
        <v>6.7287269999999761</v>
      </c>
      <c r="AH2902" s="1">
        <f t="shared" ref="AH2902" si="16865">X2902*AC2902+Z2902*AC2905-Y2902*AD2902-AA2902*AD2905</f>
        <v>5.1613206952832131</v>
      </c>
      <c r="AI2902" s="9">
        <f t="shared" ref="AI2902" si="16866">(X2902*AD2902+Y2902*AC2902+Z2902*AD2905+AA2902*AC2905)</f>
        <v>0</v>
      </c>
      <c r="AJ2902" s="2">
        <f t="shared" ref="AJ2902" si="16867">X2902*AE2902+Z2902*AE2905-Y2902*AF2902-AA2902*AF2905</f>
        <v>0</v>
      </c>
      <c r="AK2902" s="8">
        <f t="shared" ref="AK2902" si="16868">(X2902*AF2902+Y2902*AE2902+Z2902*AF2905+AA2902*AE2905)</f>
        <v>34.314524281091003</v>
      </c>
      <c r="AM2902" s="18">
        <v>1</v>
      </c>
      <c r="AN2902" s="25">
        <v>0</v>
      </c>
      <c r="AO2902" s="14">
        <v>0</v>
      </c>
      <c r="AP2902" s="24">
        <v>0</v>
      </c>
      <c r="AR2902" s="1">
        <f t="shared" ref="AR2902" si="16869">AH2902*AM2902+AJ2902*AM2905-AI2902*AN2902-AK2902*AN2905</f>
        <v>5.1613206952832131</v>
      </c>
      <c r="AS2902" s="9">
        <f t="shared" ref="AS2902" si="16870">(AH2902*AN2902+AI2902*AM2902+AJ2902*AN2905+AK2902*AM2905)</f>
        <v>34.314524281091003</v>
      </c>
      <c r="AT2902" s="2">
        <f t="shared" ref="AT2902" si="16871">AH2902*AO2902+AJ2902*AO2905-AI2902*AP2902-AK2902*AP2905</f>
        <v>0</v>
      </c>
      <c r="AU2902" s="8">
        <f t="shared" ref="AU2902" si="16872">(AH2902*AP2902+AI2902*AO2902+AJ2902*AP2905+AK2902*AO2905)</f>
        <v>34.314524281091003</v>
      </c>
      <c r="AW2902" s="30">
        <f t="shared" ref="AW2902" si="16873">20*LOG(((1+$AN$9)/$AN$9)/((AR2902+AR2905)^2+(AS2902+AS2905)^2)^0.5)</f>
        <v>-41.330686769670635</v>
      </c>
      <c r="AY2902" s="137">
        <f t="shared" ref="AY2902" si="16874">((AR2902^2+AS2902^2)^0.5)/((AR2905^2+AS2905^2)^0.5)</f>
        <v>0.15053780218382645</v>
      </c>
      <c r="AZ2902" s="13"/>
      <c r="BA2902" s="36"/>
      <c r="BB2902" s="36"/>
      <c r="BC2902" s="36"/>
      <c r="BD2902" s="36"/>
    </row>
    <row r="2903" spans="2:56" ht="18.600000000000001" customHeight="1" thickBot="1">
      <c r="D2903" s="3"/>
      <c r="G2903" s="4"/>
      <c r="I2903" s="3"/>
      <c r="L2903" s="4"/>
      <c r="N2903" s="3"/>
      <c r="Q2903" s="4"/>
      <c r="S2903" s="3"/>
      <c r="V2903" s="4"/>
      <c r="X2903" s="3"/>
      <c r="AA2903" s="4"/>
      <c r="AC2903" s="3"/>
      <c r="AF2903" s="4"/>
      <c r="AH2903" s="3"/>
      <c r="AK2903" s="4"/>
      <c r="AM2903" s="18"/>
      <c r="AN2903" s="14"/>
      <c r="AO2903" s="14"/>
      <c r="AP2903" s="19"/>
      <c r="AR2903" s="3"/>
      <c r="AU2903" s="4"/>
      <c r="AY2903" s="138"/>
      <c r="AZ2903" s="13"/>
      <c r="BA2903" s="36"/>
      <c r="BB2903" s="36"/>
      <c r="BC2903" s="36"/>
      <c r="BD2903" s="36"/>
    </row>
    <row r="2904" spans="2:56" ht="18.600000000000001" customHeight="1" thickBot="1">
      <c r="D2904" s="216" t="s">
        <v>87</v>
      </c>
      <c r="E2904" s="217"/>
      <c r="F2904" s="218" t="s">
        <v>88</v>
      </c>
      <c r="G2904" s="219"/>
      <c r="H2904" s="207"/>
      <c r="I2904" s="216" t="s">
        <v>89</v>
      </c>
      <c r="J2904" s="217"/>
      <c r="K2904" s="218" t="s">
        <v>90</v>
      </c>
      <c r="L2904" s="219"/>
      <c r="N2904" s="208" t="s">
        <v>7</v>
      </c>
      <c r="O2904" s="209"/>
      <c r="P2904" s="210" t="s">
        <v>8</v>
      </c>
      <c r="Q2904" s="211"/>
      <c r="S2904" s="216" t="s">
        <v>91</v>
      </c>
      <c r="T2904" s="217"/>
      <c r="U2904" s="218" t="s">
        <v>92</v>
      </c>
      <c r="V2904" s="219"/>
      <c r="W2904" s="22"/>
      <c r="X2904" s="208" t="s">
        <v>93</v>
      </c>
      <c r="Y2904" s="209"/>
      <c r="Z2904" s="210" t="s">
        <v>94</v>
      </c>
      <c r="AA2904" s="211"/>
      <c r="AB2904" s="22"/>
      <c r="AC2904" s="216" t="s">
        <v>3</v>
      </c>
      <c r="AD2904" s="217"/>
      <c r="AE2904" s="218" t="s">
        <v>2</v>
      </c>
      <c r="AF2904" s="219"/>
      <c r="AG2904" s="22"/>
      <c r="AH2904" s="208" t="s">
        <v>95</v>
      </c>
      <c r="AI2904" s="209"/>
      <c r="AJ2904" s="210" t="s">
        <v>96</v>
      </c>
      <c r="AK2904" s="211"/>
      <c r="AL2904" s="22"/>
      <c r="AM2904" s="216" t="s">
        <v>97</v>
      </c>
      <c r="AN2904" s="217"/>
      <c r="AO2904" s="218" t="s">
        <v>98</v>
      </c>
      <c r="AP2904" s="219"/>
      <c r="AR2904" s="208" t="s">
        <v>99</v>
      </c>
      <c r="AS2904" s="209"/>
      <c r="AT2904" s="210" t="s">
        <v>100</v>
      </c>
      <c r="AU2904" s="211"/>
      <c r="AW2904" s="48" t="s">
        <v>10</v>
      </c>
      <c r="AY2904" s="139" t="s">
        <v>47</v>
      </c>
      <c r="AZ2904" s="13"/>
      <c r="BA2904" s="36"/>
      <c r="BB2904" s="36"/>
      <c r="BC2904" s="36"/>
      <c r="BD2904" s="36"/>
    </row>
    <row r="2905" spans="2:56" ht="18.600000000000001" customHeight="1" thickTop="1" thickBot="1">
      <c r="D2905" s="1">
        <v>0</v>
      </c>
      <c r="E2905" s="8">
        <f t="shared" ref="E2905" si="16875">$E$9*$B2902</f>
        <v>4.7036929999999835</v>
      </c>
      <c r="F2905" s="2">
        <v>1</v>
      </c>
      <c r="G2905" s="8">
        <v>0</v>
      </c>
      <c r="I2905" s="1">
        <v>0</v>
      </c>
      <c r="J2905" s="9">
        <v>0</v>
      </c>
      <c r="K2905" s="2">
        <v>1</v>
      </c>
      <c r="L2905" s="8">
        <v>0</v>
      </c>
      <c r="N2905" s="1">
        <f t="shared" ref="N2905" si="16876">D2905*I2902+F2905*I2905-E2905*J2902-G2905*J2905</f>
        <v>0</v>
      </c>
      <c r="O2905" s="9">
        <f t="shared" ref="O2905" si="16877">(D2905*J2902+E2905*I2902+F2905*J2905+G2905*I2905)</f>
        <v>4.7036929999999835</v>
      </c>
      <c r="P2905" s="2">
        <f t="shared" ref="P2905" si="16878">D2905*K2902+F2905*K2905-E2905*L2902-G2905*L2905</f>
        <v>2.9501211878242191</v>
      </c>
      <c r="Q2905" s="8">
        <f t="shared" ref="Q2905" si="16879">(D2905*L2902+E2905*K2902+F2905*L2905+G2905*K2905)</f>
        <v>0</v>
      </c>
      <c r="S2905" s="1">
        <v>0</v>
      </c>
      <c r="T2905" s="8">
        <f t="shared" ref="T2905" si="16880">$T$9*$B2902</f>
        <v>10.037106999999963</v>
      </c>
      <c r="U2905" s="2">
        <v>1</v>
      </c>
      <c r="V2905" s="8">
        <v>0</v>
      </c>
      <c r="X2905" s="1">
        <f t="shared" ref="X2905" si="16881">N2905*S2902+P2905*S2905-O2905*T2902-Q2905*T2905</f>
        <v>0</v>
      </c>
      <c r="Y2905" s="9">
        <f t="shared" ref="Y2905" si="16882">(N2905*T2902+O2905*S2902+P2905*T2905+Q2905*S2905)</f>
        <v>34.314375025158661</v>
      </c>
      <c r="Z2905" s="2">
        <f t="shared" ref="Z2905" si="16883">N2905*U2902+P2905*U2905-O2905*V2902-Q2905*V2905</f>
        <v>2.9501211878242191</v>
      </c>
      <c r="AA2905" s="8">
        <f t="shared" ref="AA2905" si="16884">(N2905*V2902+O2905*U2902+P2905*V2905+Q2905*U2905)</f>
        <v>0</v>
      </c>
      <c r="AB2905" s="22"/>
      <c r="AC2905" s="1">
        <v>0</v>
      </c>
      <c r="AD2905" s="9">
        <v>0</v>
      </c>
      <c r="AE2905" s="2">
        <v>1</v>
      </c>
      <c r="AF2905" s="8">
        <v>0</v>
      </c>
      <c r="AH2905" s="1">
        <f t="shared" ref="AH2905" si="16885">X2905*AC2902+Z2905*AC2905-Y2905*AD2902-AA2905*AD2905</f>
        <v>0</v>
      </c>
      <c r="AI2905" s="9">
        <f t="shared" ref="AI2905" si="16886">(X2905*AD2902+Y2905*AC2902+Z2905*AD2905+AA2905*AC2905)</f>
        <v>34.314375025158661</v>
      </c>
      <c r="AJ2905" s="2">
        <f t="shared" ref="AJ2905" si="16887">X2905*AE2902+Z2905*AE2905-Y2905*AF2902-AA2905*AF2905</f>
        <v>-227.94194053208574</v>
      </c>
      <c r="AK2905" s="8">
        <f t="shared" ref="AK2905" si="16888">(X2905*AF2902+Y2905*AE2902+Z2905*AF2905+AA2905*AE2905)</f>
        <v>0</v>
      </c>
      <c r="AM2905" s="20">
        <f t="shared" ref="AM2905" si="16889">1/$AN$9</f>
        <v>1</v>
      </c>
      <c r="AN2905" s="27">
        <v>0</v>
      </c>
      <c r="AO2905" s="21">
        <v>1</v>
      </c>
      <c r="AP2905" s="26">
        <v>0</v>
      </c>
      <c r="AR2905" s="1">
        <f t="shared" ref="AR2905" si="16890">AH2905*AM2902+AJ2905*AM2905-AI2905*AN2902-AK2905*AN2905</f>
        <v>-227.94194053208574</v>
      </c>
      <c r="AS2905" s="9">
        <f t="shared" ref="AS2905" si="16891">(AH2905*AN2902+AI2905*AM2902+AJ2905*AN2905+AK2905*AM2905)</f>
        <v>34.314375025158661</v>
      </c>
      <c r="AT2905" s="2">
        <f t="shared" ref="AT2905" si="16892">AH2905*AO2902+AJ2905*AO2905-AI2905*AP2902-AK2905*AP2905</f>
        <v>-227.94194053208574</v>
      </c>
      <c r="AU2905" s="8">
        <f t="shared" ref="AU2905" si="16893">(AH2905*AP2902+AI2905*AO2902+AJ2905*AP2905+AK2905*AO2905)</f>
        <v>0</v>
      </c>
      <c r="AW2905" s="49">
        <f t="shared" ref="AW2905" si="16894">(180/PI())*ATAN(-1*(AS2902/AR2902))</f>
        <v>-81.446142072679137</v>
      </c>
      <c r="AY2905" s="140">
        <f t="shared" ref="AY2905" si="16895">20*LOG(((1-(10^(AW2902/20)^2)*(1-((1-AY2902)/(1+AY2902))^2))^0.5))</f>
        <v>-1.4542085137171998E-4</v>
      </c>
      <c r="AZ2905" s="13"/>
      <c r="BA2905" s="36"/>
      <c r="BB2905" s="36"/>
      <c r="BC2905" s="36"/>
      <c r="BD2905" s="36"/>
    </row>
    <row r="2906" spans="2:56" ht="18.600000000000001" customHeight="1">
      <c r="AY2906" s="37"/>
    </row>
    <row r="2907" spans="2:56" ht="18.600000000000001" customHeight="1" thickBot="1">
      <c r="D2907" s="22" t="s">
        <v>60</v>
      </c>
      <c r="E2907" s="22"/>
      <c r="F2907" s="22"/>
      <c r="G2907" s="22"/>
      <c r="H2907" s="22"/>
      <c r="I2907" s="22" t="s">
        <v>61</v>
      </c>
      <c r="J2907" s="22"/>
      <c r="K2907" s="22"/>
      <c r="L2907" s="22"/>
      <c r="M2907" s="23"/>
      <c r="N2907" s="23"/>
      <c r="O2907" s="28" t="s">
        <v>62</v>
      </c>
      <c r="P2907" s="23"/>
      <c r="Q2907" s="23"/>
      <c r="R2907" s="23"/>
      <c r="S2907" s="22"/>
      <c r="T2907" s="22" t="s">
        <v>63</v>
      </c>
      <c r="U2907" s="23"/>
      <c r="V2907" s="23"/>
      <c r="W2907" s="23"/>
      <c r="X2907" s="23"/>
      <c r="Y2907" s="28" t="s">
        <v>64</v>
      </c>
      <c r="Z2907" s="23"/>
      <c r="AA2907" s="23"/>
      <c r="AB2907" s="23"/>
      <c r="AC2907" s="28" t="s">
        <v>65</v>
      </c>
      <c r="AD2907" s="22"/>
      <c r="AE2907" s="22"/>
      <c r="AF2907" s="22"/>
      <c r="AG2907" s="22"/>
      <c r="AH2907" s="23"/>
      <c r="AI2907" s="28" t="s">
        <v>66</v>
      </c>
      <c r="AJ2907" s="23"/>
      <c r="AK2907" s="23"/>
      <c r="AL2907" s="22"/>
      <c r="AM2907" s="28" t="s">
        <v>67</v>
      </c>
      <c r="AN2907" s="22"/>
      <c r="AO2907" s="23"/>
      <c r="AP2907" s="23"/>
      <c r="AQ2907" s="23"/>
      <c r="AR2907" s="23"/>
      <c r="AS2907" s="28" t="s">
        <v>68</v>
      </c>
      <c r="AT2907" s="23"/>
      <c r="AU2907" s="23"/>
    </row>
    <row r="2908" spans="2:56" ht="18.600000000000001" customHeight="1" thickBot="1">
      <c r="B2908" s="11"/>
      <c r="D2908" s="212" t="s">
        <v>69</v>
      </c>
      <c r="E2908" s="213"/>
      <c r="F2908" s="214" t="s">
        <v>70</v>
      </c>
      <c r="G2908" s="215"/>
      <c r="H2908" s="207"/>
      <c r="I2908" s="212" t="s">
        <v>71</v>
      </c>
      <c r="J2908" s="213"/>
      <c r="K2908" s="214" t="s">
        <v>72</v>
      </c>
      <c r="L2908" s="215"/>
      <c r="M2908" s="23"/>
      <c r="N2908" s="208" t="s">
        <v>73</v>
      </c>
      <c r="O2908" s="209"/>
      <c r="P2908" s="210" t="s">
        <v>74</v>
      </c>
      <c r="Q2908" s="211"/>
      <c r="R2908" s="23"/>
      <c r="S2908" s="212" t="s">
        <v>75</v>
      </c>
      <c r="T2908" s="213"/>
      <c r="U2908" s="214" t="s">
        <v>76</v>
      </c>
      <c r="V2908" s="215"/>
      <c r="W2908" s="22"/>
      <c r="X2908" s="208" t="s">
        <v>77</v>
      </c>
      <c r="Y2908" s="209"/>
      <c r="Z2908" s="210" t="s">
        <v>78</v>
      </c>
      <c r="AA2908" s="211"/>
      <c r="AB2908" s="22"/>
      <c r="AC2908" s="212" t="s">
        <v>79</v>
      </c>
      <c r="AD2908" s="213"/>
      <c r="AE2908" s="214" t="s">
        <v>80</v>
      </c>
      <c r="AF2908" s="215"/>
      <c r="AG2908" s="22"/>
      <c r="AH2908" s="208" t="s">
        <v>81</v>
      </c>
      <c r="AI2908" s="209"/>
      <c r="AJ2908" s="210" t="s">
        <v>82</v>
      </c>
      <c r="AK2908" s="211"/>
      <c r="AL2908" s="22"/>
      <c r="AM2908" s="212" t="s">
        <v>83</v>
      </c>
      <c r="AN2908" s="213"/>
      <c r="AO2908" s="214" t="s">
        <v>84</v>
      </c>
      <c r="AP2908" s="215"/>
      <c r="AQ2908" s="23"/>
      <c r="AR2908" s="208" t="s">
        <v>85</v>
      </c>
      <c r="AS2908" s="209"/>
      <c r="AT2908" s="210" t="s">
        <v>86</v>
      </c>
      <c r="AU2908" s="211"/>
      <c r="AW2908" s="29" t="s">
        <v>4</v>
      </c>
      <c r="AY2908" s="136" t="s">
        <v>46</v>
      </c>
      <c r="AZ2908" s="13"/>
      <c r="BA2908" s="36"/>
      <c r="BB2908" s="36"/>
      <c r="BC2908" s="36"/>
      <c r="BD2908" s="36"/>
    </row>
    <row r="2909" spans="2:56" ht="18.600000000000001" customHeight="1" thickTop="1" thickBot="1">
      <c r="B2909" s="40">
        <v>8.3199999999999701</v>
      </c>
      <c r="D2909" s="1">
        <v>1</v>
      </c>
      <c r="E2909" s="7">
        <v>0</v>
      </c>
      <c r="F2909" s="2">
        <v>0</v>
      </c>
      <c r="G2909" s="8">
        <v>0</v>
      </c>
      <c r="I2909" s="1">
        <v>1</v>
      </c>
      <c r="J2909" s="9">
        <v>0</v>
      </c>
      <c r="K2909" s="2">
        <v>0</v>
      </c>
      <c r="L2909" s="9">
        <f t="shared" ref="L2909" si="16896">IF(0=(1-$J$9*$K$9*$B2909^2),10^14,$B2909*$K$9/(1-$J$9*$K$9*$B2909^2))</f>
        <v>-0.41349427238759939</v>
      </c>
      <c r="N2909" s="1">
        <f t="shared" ref="N2909" si="16897">D2909*I2909+F2909*I2912-E2909*J2909-G2909*J2912</f>
        <v>1</v>
      </c>
      <c r="O2909" s="9">
        <f t="shared" ref="O2909" si="16898">(D2909*J2909+E2909*I2909+F2909*J2912+G2909*I2912)</f>
        <v>0</v>
      </c>
      <c r="P2909" s="2">
        <f t="shared" ref="P2909" si="16899">D2909*K2909+F2909*K2912-E2909*L2909-G2909*L2912</f>
        <v>0</v>
      </c>
      <c r="Q2909" s="8">
        <f t="shared" ref="Q2909" si="16900">(D2909*L2909+E2909*K2909+F2909*L2912+G2909*K2912)</f>
        <v>-0.41349427238759939</v>
      </c>
      <c r="S2909" s="1">
        <v>1</v>
      </c>
      <c r="T2909" s="7">
        <v>0</v>
      </c>
      <c r="U2909" s="2">
        <v>0</v>
      </c>
      <c r="V2909" s="8">
        <v>0</v>
      </c>
      <c r="X2909" s="1">
        <f t="shared" ref="X2909" si="16901">N2909*S2909+P2909*S2912-O2909*T2909-Q2909*T2912</f>
        <v>5.160286945614577</v>
      </c>
      <c r="Y2909" s="9">
        <f t="shared" ref="Y2909" si="16902">(N2909*T2909+O2909*S2909+P2909*T2912+Q2909*S2912)</f>
        <v>0</v>
      </c>
      <c r="Z2909" s="2">
        <f t="shared" ref="Z2909" si="16903">N2909*U2909+P2909*U2912-O2909*V2909-Q2909*V2912</f>
        <v>0</v>
      </c>
      <c r="AA2909" s="8">
        <f t="shared" ref="AA2909" si="16904">(N2909*V2909+O2909*U2909+P2909*V2912+Q2909*U2912)</f>
        <v>-0.41349427238759939</v>
      </c>
      <c r="AB2909" s="22"/>
      <c r="AC2909" s="1">
        <v>1</v>
      </c>
      <c r="AD2909" s="9">
        <v>0</v>
      </c>
      <c r="AE2909" s="2">
        <v>0</v>
      </c>
      <c r="AF2909" s="9">
        <f t="shared" ref="AF2909" si="16905">$B2909*$AE$9</f>
        <v>6.7449407999999762</v>
      </c>
      <c r="AH2909" s="1">
        <f t="shared" ref="AH2909" si="16906">X2909*AC2909+Z2909*AC2912-Y2909*AD2909-AA2909*AD2912</f>
        <v>5.160286945614577</v>
      </c>
      <c r="AI2909" s="9">
        <f t="shared" ref="AI2909" si="16907">(X2909*AD2909+Y2909*AC2909+Z2909*AD2912+AA2909*AC2912)</f>
        <v>0</v>
      </c>
      <c r="AJ2909" s="2">
        <f t="shared" ref="AJ2909" si="16908">X2909*AE2909+Z2909*AE2912-Y2909*AF2909-AA2909*AF2912</f>
        <v>0</v>
      </c>
      <c r="AK2909" s="8">
        <f t="shared" ref="AK2909" si="16909">(X2909*AF2909+Y2909*AE2909+Z2909*AF2912+AA2909*AE2912)</f>
        <v>34.39233568679542</v>
      </c>
      <c r="AM2909" s="18">
        <v>1</v>
      </c>
      <c r="AN2909" s="25">
        <v>0</v>
      </c>
      <c r="AO2909" s="14">
        <v>0</v>
      </c>
      <c r="AP2909" s="24">
        <v>0</v>
      </c>
      <c r="AR2909" s="1">
        <f t="shared" ref="AR2909" si="16910">AH2909*AM2909+AJ2909*AM2912-AI2909*AN2909-AK2909*AN2912</f>
        <v>5.160286945614577</v>
      </c>
      <c r="AS2909" s="9">
        <f t="shared" ref="AS2909" si="16911">(AH2909*AN2909+AI2909*AM2909+AJ2909*AN2912+AK2909*AM2912)</f>
        <v>34.39233568679542</v>
      </c>
      <c r="AT2909" s="2">
        <f t="shared" ref="AT2909" si="16912">AH2909*AO2909+AJ2909*AO2912-AI2909*AP2909-AK2909*AP2912</f>
        <v>0</v>
      </c>
      <c r="AU2909" s="8">
        <f t="shared" ref="AU2909" si="16913">(AH2909*AP2909+AI2909*AO2909+AJ2909*AP2912+AK2909*AO2912)</f>
        <v>34.39233568679542</v>
      </c>
      <c r="AW2909" s="30">
        <f t="shared" ref="AW2909" si="16914">20*LOG(((1+$AN$9)/$AN$9)/((AR2909+AR2912)^2+(AS2909+AS2912)^2)^0.5)</f>
        <v>-41.370857872625642</v>
      </c>
      <c r="AY2909" s="137">
        <f t="shared" ref="AY2909" si="16915">((AR2909^2+AS2909^2)^0.5)/((AR2912^2+AS2912^2)^0.5)</f>
        <v>0.15016658255289128</v>
      </c>
      <c r="AZ2909" s="13"/>
      <c r="BA2909" s="36"/>
      <c r="BB2909" s="36"/>
      <c r="BC2909" s="36"/>
      <c r="BD2909" s="36"/>
    </row>
    <row r="2910" spans="2:56" ht="18.600000000000001" customHeight="1" thickBot="1">
      <c r="D2910" s="3"/>
      <c r="G2910" s="4"/>
      <c r="I2910" s="3"/>
      <c r="L2910" s="4"/>
      <c r="N2910" s="3"/>
      <c r="Q2910" s="4"/>
      <c r="S2910" s="3"/>
      <c r="V2910" s="4"/>
      <c r="X2910" s="3"/>
      <c r="AA2910" s="4"/>
      <c r="AC2910" s="3"/>
      <c r="AF2910" s="4"/>
      <c r="AH2910" s="3"/>
      <c r="AK2910" s="4"/>
      <c r="AM2910" s="18"/>
      <c r="AN2910" s="14"/>
      <c r="AO2910" s="14"/>
      <c r="AP2910" s="19"/>
      <c r="AR2910" s="3"/>
      <c r="AU2910" s="4"/>
      <c r="AY2910" s="138"/>
      <c r="AZ2910" s="13"/>
      <c r="BA2910" s="36"/>
      <c r="BB2910" s="36"/>
      <c r="BC2910" s="36"/>
      <c r="BD2910" s="36"/>
    </row>
    <row r="2911" spans="2:56" ht="18.600000000000001" customHeight="1" thickBot="1">
      <c r="D2911" s="216" t="s">
        <v>87</v>
      </c>
      <c r="E2911" s="217"/>
      <c r="F2911" s="218" t="s">
        <v>88</v>
      </c>
      <c r="G2911" s="219"/>
      <c r="H2911" s="207"/>
      <c r="I2911" s="216" t="s">
        <v>89</v>
      </c>
      <c r="J2911" s="217"/>
      <c r="K2911" s="218" t="s">
        <v>90</v>
      </c>
      <c r="L2911" s="219"/>
      <c r="N2911" s="208" t="s">
        <v>7</v>
      </c>
      <c r="O2911" s="209"/>
      <c r="P2911" s="210" t="s">
        <v>8</v>
      </c>
      <c r="Q2911" s="211"/>
      <c r="S2911" s="216" t="s">
        <v>91</v>
      </c>
      <c r="T2911" s="217"/>
      <c r="U2911" s="218" t="s">
        <v>92</v>
      </c>
      <c r="V2911" s="219"/>
      <c r="W2911" s="22"/>
      <c r="X2911" s="208" t="s">
        <v>93</v>
      </c>
      <c r="Y2911" s="209"/>
      <c r="Z2911" s="210" t="s">
        <v>94</v>
      </c>
      <c r="AA2911" s="211"/>
      <c r="AB2911" s="22"/>
      <c r="AC2911" s="216" t="s">
        <v>3</v>
      </c>
      <c r="AD2911" s="217"/>
      <c r="AE2911" s="218" t="s">
        <v>2</v>
      </c>
      <c r="AF2911" s="219"/>
      <c r="AG2911" s="22"/>
      <c r="AH2911" s="208" t="s">
        <v>95</v>
      </c>
      <c r="AI2911" s="209"/>
      <c r="AJ2911" s="210" t="s">
        <v>96</v>
      </c>
      <c r="AK2911" s="211"/>
      <c r="AL2911" s="22"/>
      <c r="AM2911" s="216" t="s">
        <v>97</v>
      </c>
      <c r="AN2911" s="217"/>
      <c r="AO2911" s="218" t="s">
        <v>98</v>
      </c>
      <c r="AP2911" s="219"/>
      <c r="AR2911" s="208" t="s">
        <v>99</v>
      </c>
      <c r="AS2911" s="209"/>
      <c r="AT2911" s="210" t="s">
        <v>100</v>
      </c>
      <c r="AU2911" s="211"/>
      <c r="AW2911" s="48" t="s">
        <v>10</v>
      </c>
      <c r="AY2911" s="139" t="s">
        <v>47</v>
      </c>
      <c r="AZ2911" s="13"/>
      <c r="BA2911" s="36"/>
      <c r="BB2911" s="36"/>
      <c r="BC2911" s="36"/>
      <c r="BD2911" s="36"/>
    </row>
    <row r="2912" spans="2:56" ht="18.600000000000001" customHeight="1" thickTop="1" thickBot="1">
      <c r="D2912" s="1">
        <v>0</v>
      </c>
      <c r="E2912" s="8">
        <f t="shared" ref="E2912" si="16916">$E$9*$B2909</f>
        <v>4.7150271999999838</v>
      </c>
      <c r="F2912" s="2">
        <v>1</v>
      </c>
      <c r="G2912" s="8">
        <v>0</v>
      </c>
      <c r="I2912" s="1">
        <v>0</v>
      </c>
      <c r="J2912" s="9">
        <v>0</v>
      </c>
      <c r="K2912" s="2">
        <v>1</v>
      </c>
      <c r="L2912" s="8">
        <v>0</v>
      </c>
      <c r="N2912" s="1">
        <f t="shared" ref="N2912" si="16917">D2912*I2909+F2912*I2912-E2912*J2909-G2912*J2912</f>
        <v>0</v>
      </c>
      <c r="O2912" s="9">
        <f t="shared" ref="O2912" si="16918">(D2912*J2909+E2912*I2909+F2912*J2912+G2912*I2912)</f>
        <v>4.7150271999999838</v>
      </c>
      <c r="P2912" s="2">
        <f t="shared" ref="P2912" si="16919">D2912*K2909+F2912*K2912-E2912*L2909-G2912*L2912</f>
        <v>2.9496367413517333</v>
      </c>
      <c r="Q2912" s="8">
        <f t="shared" ref="Q2912" si="16920">(D2912*L2909+E2912*K2909+F2912*L2912+G2912*K2912)</f>
        <v>0</v>
      </c>
      <c r="S2912" s="1">
        <v>0</v>
      </c>
      <c r="T2912" s="8">
        <f t="shared" ref="T2912" si="16921">$T$9*$B2909</f>
        <v>10.061292799999963</v>
      </c>
      <c r="U2912" s="2">
        <v>1</v>
      </c>
      <c r="V2912" s="8">
        <v>0</v>
      </c>
      <c r="X2912" s="1">
        <f t="shared" ref="X2912" si="16922">N2912*S2909+P2912*S2912-O2912*T2909-Q2912*T2912</f>
        <v>0</v>
      </c>
      <c r="Y2912" s="9">
        <f t="shared" ref="Y2912" si="16923">(N2912*T2909+O2912*S2909+P2912*T2912+Q2912*S2912)</f>
        <v>34.39218610837753</v>
      </c>
      <c r="Z2912" s="2">
        <f t="shared" ref="Z2912" si="16924">N2912*U2909+P2912*U2912-O2912*V2909-Q2912*V2912</f>
        <v>2.9496367413517333</v>
      </c>
      <c r="AA2912" s="8">
        <f t="shared" ref="AA2912" si="16925">(N2912*V2909+O2912*U2909+P2912*V2912+Q2912*U2912)</f>
        <v>0</v>
      </c>
      <c r="AB2912" s="22"/>
      <c r="AC2912" s="1">
        <v>0</v>
      </c>
      <c r="AD2912" s="9">
        <v>0</v>
      </c>
      <c r="AE2912" s="2">
        <v>1</v>
      </c>
      <c r="AF2912" s="8">
        <v>0</v>
      </c>
      <c r="AH2912" s="1">
        <f t="shared" ref="AH2912" si="16926">X2912*AC2909+Z2912*AC2912-Y2912*AD2909-AA2912*AD2912</f>
        <v>0</v>
      </c>
      <c r="AI2912" s="9">
        <f t="shared" ref="AI2912" si="16927">(X2912*AD2909+Y2912*AC2909+Z2912*AD2912+AA2912*AC2912)</f>
        <v>34.39218610837753</v>
      </c>
      <c r="AJ2912" s="2">
        <f t="shared" ref="AJ2912" si="16928">X2912*AE2909+Z2912*AE2912-Y2912*AF2909-AA2912*AF2912</f>
        <v>-229.02362254223627</v>
      </c>
      <c r="AK2912" s="8">
        <f t="shared" ref="AK2912" si="16929">(X2912*AF2909+Y2912*AE2909+Z2912*AF2912+AA2912*AE2912)</f>
        <v>0</v>
      </c>
      <c r="AM2912" s="20">
        <f t="shared" ref="AM2912" si="16930">1/$AN$9</f>
        <v>1</v>
      </c>
      <c r="AN2912" s="27">
        <v>0</v>
      </c>
      <c r="AO2912" s="21">
        <v>1</v>
      </c>
      <c r="AP2912" s="26">
        <v>0</v>
      </c>
      <c r="AR2912" s="1">
        <f t="shared" ref="AR2912" si="16931">AH2912*AM2909+AJ2912*AM2912-AI2912*AN2909-AK2912*AN2912</f>
        <v>-229.02362254223627</v>
      </c>
      <c r="AS2912" s="9">
        <f t="shared" ref="AS2912" si="16932">(AH2912*AN2909+AI2912*AM2909+AJ2912*AN2912+AK2912*AM2912)</f>
        <v>34.39218610837753</v>
      </c>
      <c r="AT2912" s="2">
        <f t="shared" ref="AT2912" si="16933">AH2912*AO2909+AJ2912*AO2912-AI2912*AP2909-AK2912*AP2912</f>
        <v>-229.02362254223627</v>
      </c>
      <c r="AU2912" s="8">
        <f t="shared" ref="AU2912" si="16934">(AH2912*AP2909+AI2912*AO2909+AJ2912*AP2912+AK2912*AO2912)</f>
        <v>0</v>
      </c>
      <c r="AW2912" s="49">
        <f t="shared" ref="AW2912" si="16935">(180/PI())*ATAN(-1*(AS2909/AR2909))</f>
        <v>-81.466893782473875</v>
      </c>
      <c r="AY2912" s="140">
        <f t="shared" ref="AY2912" si="16936">20*LOG(((1-(10^(AW2909/20)^2)*(1-((1-AY2909)/(1+AY2909))^2))^0.5))</f>
        <v>-1.4381941342408186E-4</v>
      </c>
      <c r="AZ2912" s="13"/>
      <c r="BA2912" s="36"/>
      <c r="BB2912" s="36"/>
      <c r="BC2912" s="36"/>
      <c r="BD2912" s="36"/>
    </row>
    <row r="2913" spans="2:56" ht="18.600000000000001" customHeight="1">
      <c r="AY2913" s="37"/>
    </row>
    <row r="2914" spans="2:56" ht="18.600000000000001" customHeight="1" thickBot="1">
      <c r="D2914" s="22" t="s">
        <v>60</v>
      </c>
      <c r="E2914" s="22"/>
      <c r="F2914" s="22"/>
      <c r="G2914" s="22"/>
      <c r="H2914" s="22"/>
      <c r="I2914" s="22" t="s">
        <v>61</v>
      </c>
      <c r="J2914" s="22"/>
      <c r="K2914" s="22"/>
      <c r="L2914" s="22"/>
      <c r="M2914" s="23"/>
      <c r="N2914" s="23"/>
      <c r="O2914" s="28" t="s">
        <v>62</v>
      </c>
      <c r="P2914" s="23"/>
      <c r="Q2914" s="23"/>
      <c r="R2914" s="23"/>
      <c r="S2914" s="22"/>
      <c r="T2914" s="22" t="s">
        <v>63</v>
      </c>
      <c r="U2914" s="23"/>
      <c r="V2914" s="23"/>
      <c r="W2914" s="23"/>
      <c r="X2914" s="23"/>
      <c r="Y2914" s="28" t="s">
        <v>64</v>
      </c>
      <c r="Z2914" s="23"/>
      <c r="AA2914" s="23"/>
      <c r="AB2914" s="23"/>
      <c r="AC2914" s="28" t="s">
        <v>65</v>
      </c>
      <c r="AD2914" s="22"/>
      <c r="AE2914" s="22"/>
      <c r="AF2914" s="22"/>
      <c r="AG2914" s="22"/>
      <c r="AH2914" s="23"/>
      <c r="AI2914" s="28" t="s">
        <v>66</v>
      </c>
      <c r="AJ2914" s="23"/>
      <c r="AK2914" s="23"/>
      <c r="AL2914" s="22"/>
      <c r="AM2914" s="28" t="s">
        <v>67</v>
      </c>
      <c r="AN2914" s="22"/>
      <c r="AO2914" s="23"/>
      <c r="AP2914" s="23"/>
      <c r="AQ2914" s="23"/>
      <c r="AR2914" s="23"/>
      <c r="AS2914" s="28" t="s">
        <v>68</v>
      </c>
      <c r="AT2914" s="23"/>
      <c r="AU2914" s="23"/>
    </row>
    <row r="2915" spans="2:56" ht="18.600000000000001" customHeight="1" thickBot="1">
      <c r="B2915" s="11"/>
      <c r="D2915" s="212" t="s">
        <v>69</v>
      </c>
      <c r="E2915" s="213"/>
      <c r="F2915" s="214" t="s">
        <v>70</v>
      </c>
      <c r="G2915" s="215"/>
      <c r="H2915" s="207"/>
      <c r="I2915" s="212" t="s">
        <v>71</v>
      </c>
      <c r="J2915" s="213"/>
      <c r="K2915" s="214" t="s">
        <v>72</v>
      </c>
      <c r="L2915" s="215"/>
      <c r="M2915" s="23"/>
      <c r="N2915" s="208" t="s">
        <v>73</v>
      </c>
      <c r="O2915" s="209"/>
      <c r="P2915" s="210" t="s">
        <v>74</v>
      </c>
      <c r="Q2915" s="211"/>
      <c r="R2915" s="23"/>
      <c r="S2915" s="212" t="s">
        <v>75</v>
      </c>
      <c r="T2915" s="213"/>
      <c r="U2915" s="214" t="s">
        <v>76</v>
      </c>
      <c r="V2915" s="215"/>
      <c r="W2915" s="22"/>
      <c r="X2915" s="208" t="s">
        <v>77</v>
      </c>
      <c r="Y2915" s="209"/>
      <c r="Z2915" s="210" t="s">
        <v>78</v>
      </c>
      <c r="AA2915" s="211"/>
      <c r="AB2915" s="22"/>
      <c r="AC2915" s="212" t="s">
        <v>79</v>
      </c>
      <c r="AD2915" s="213"/>
      <c r="AE2915" s="214" t="s">
        <v>80</v>
      </c>
      <c r="AF2915" s="215"/>
      <c r="AG2915" s="22"/>
      <c r="AH2915" s="208" t="s">
        <v>81</v>
      </c>
      <c r="AI2915" s="209"/>
      <c r="AJ2915" s="210" t="s">
        <v>82</v>
      </c>
      <c r="AK2915" s="211"/>
      <c r="AL2915" s="22"/>
      <c r="AM2915" s="212" t="s">
        <v>83</v>
      </c>
      <c r="AN2915" s="213"/>
      <c r="AO2915" s="214" t="s">
        <v>84</v>
      </c>
      <c r="AP2915" s="215"/>
      <c r="AQ2915" s="23"/>
      <c r="AR2915" s="208" t="s">
        <v>85</v>
      </c>
      <c r="AS2915" s="209"/>
      <c r="AT2915" s="210" t="s">
        <v>86</v>
      </c>
      <c r="AU2915" s="211"/>
      <c r="AW2915" s="29" t="s">
        <v>4</v>
      </c>
      <c r="AY2915" s="136" t="s">
        <v>46</v>
      </c>
      <c r="AZ2915" s="13"/>
      <c r="BA2915" s="36"/>
      <c r="BB2915" s="36"/>
      <c r="BC2915" s="36"/>
      <c r="BD2915" s="36"/>
    </row>
    <row r="2916" spans="2:56" ht="18.600000000000001" customHeight="1" thickTop="1" thickBot="1">
      <c r="B2916" s="40">
        <v>8.3399999999999697</v>
      </c>
      <c r="D2916" s="1">
        <v>1</v>
      </c>
      <c r="E2916" s="7">
        <v>0</v>
      </c>
      <c r="F2916" s="2">
        <v>0</v>
      </c>
      <c r="G2916" s="8">
        <v>0</v>
      </c>
      <c r="I2916" s="1">
        <v>1</v>
      </c>
      <c r="J2916" s="9">
        <v>0</v>
      </c>
      <c r="K2916" s="2">
        <v>0</v>
      </c>
      <c r="L2916" s="9">
        <f t="shared" ref="L2916" si="16937">IF(0=(1-$J$9*$K$9*$B2916^2),10^14,$B2916*$K$9/(1-$J$9*$K$9*$B2916^2))</f>
        <v>-0.41240096746926297</v>
      </c>
      <c r="N2916" s="1">
        <f t="shared" ref="N2916" si="16938">D2916*I2916+F2916*I2919-E2916*J2916-G2916*J2919</f>
        <v>1</v>
      </c>
      <c r="O2916" s="9">
        <f t="shared" ref="O2916" si="16939">(D2916*J2916+E2916*I2916+F2916*J2919+G2916*I2919)</f>
        <v>0</v>
      </c>
      <c r="P2916" s="2">
        <f t="shared" ref="P2916" si="16940">D2916*K2916+F2916*K2919-E2916*L2916-G2916*L2919</f>
        <v>0</v>
      </c>
      <c r="Q2916" s="8">
        <f t="shared" ref="Q2916" si="16941">(D2916*L2916+E2916*K2916+F2916*L2919+G2916*K2919)</f>
        <v>-0.41240096746926297</v>
      </c>
      <c r="S2916" s="1">
        <v>1</v>
      </c>
      <c r="T2916" s="7">
        <v>0</v>
      </c>
      <c r="U2916" s="2">
        <v>0</v>
      </c>
      <c r="V2916" s="8">
        <v>0</v>
      </c>
      <c r="X2916" s="1">
        <f t="shared" ref="X2916" si="16942">N2916*S2916+P2916*S2919-O2916*T2916-Q2916*T2919</f>
        <v>5.1592611320305322</v>
      </c>
      <c r="Y2916" s="9">
        <f t="shared" ref="Y2916" si="16943">(N2916*T2916+O2916*S2916+P2916*T2919+Q2916*S2919)</f>
        <v>0</v>
      </c>
      <c r="Z2916" s="2">
        <f t="shared" ref="Z2916" si="16944">N2916*U2916+P2916*U2919-O2916*V2916-Q2916*V2919</f>
        <v>0</v>
      </c>
      <c r="AA2916" s="8">
        <f t="shared" ref="AA2916" si="16945">(N2916*V2916+O2916*U2916+P2916*V2919+Q2916*U2919)</f>
        <v>-0.41240096746926297</v>
      </c>
      <c r="AB2916" s="22"/>
      <c r="AC2916" s="1">
        <v>1</v>
      </c>
      <c r="AD2916" s="9">
        <v>0</v>
      </c>
      <c r="AE2916" s="2">
        <v>0</v>
      </c>
      <c r="AF2916" s="9">
        <f t="shared" ref="AF2916" si="16946">$B2916*$AE$9</f>
        <v>6.7611545999999754</v>
      </c>
      <c r="AH2916" s="1">
        <f t="shared" ref="AH2916" si="16947">X2916*AC2916+Z2916*AC2919-Y2916*AD2916-AA2916*AD2919</f>
        <v>5.1592611320305322</v>
      </c>
      <c r="AI2916" s="9">
        <f t="shared" ref="AI2916" si="16948">(X2916*AD2916+Y2916*AC2916+Z2916*AD2919+AA2916*AC2919)</f>
        <v>0</v>
      </c>
      <c r="AJ2916" s="2">
        <f t="shared" ref="AJ2916" si="16949">X2916*AE2916+Z2916*AE2919-Y2916*AF2916-AA2916*AF2919</f>
        <v>0</v>
      </c>
      <c r="AK2916" s="8">
        <f t="shared" ref="AK2916" si="16950">(X2916*AF2916+Y2916*AE2916+Z2916*AF2919+AA2916*AE2919)</f>
        <v>34.47016116796005</v>
      </c>
      <c r="AM2916" s="18">
        <v>1</v>
      </c>
      <c r="AN2916" s="25">
        <v>0</v>
      </c>
      <c r="AO2916" s="14">
        <v>0</v>
      </c>
      <c r="AP2916" s="24">
        <v>0</v>
      </c>
      <c r="AR2916" s="1">
        <f t="shared" ref="AR2916" si="16951">AH2916*AM2916+AJ2916*AM2919-AI2916*AN2916-AK2916*AN2919</f>
        <v>5.1592611320305322</v>
      </c>
      <c r="AS2916" s="9">
        <f t="shared" ref="AS2916" si="16952">(AH2916*AN2916+AI2916*AM2916+AJ2916*AN2919+AK2916*AM2919)</f>
        <v>34.47016116796005</v>
      </c>
      <c r="AT2916" s="2">
        <f t="shared" ref="AT2916" si="16953">AH2916*AO2916+AJ2916*AO2919-AI2916*AP2916-AK2916*AP2919</f>
        <v>0</v>
      </c>
      <c r="AU2916" s="8">
        <f t="shared" ref="AU2916" si="16954">(AH2916*AP2916+AI2916*AO2916+AJ2916*AP2919+AK2916*AO2919)</f>
        <v>34.47016116796005</v>
      </c>
      <c r="AW2916" s="30">
        <f t="shared" ref="AW2916" si="16955">20*LOG(((1+$AN$9)/$AN$9)/((AR2916+AR2919)^2+(AS2916+AS2919)^2)^0.5)</f>
        <v>-41.410940876198595</v>
      </c>
      <c r="AY2916" s="137">
        <f t="shared" ref="AY2916" si="16956">((AR2916^2+AS2916^2)^0.5)/((AR2919^2+AS2919^2)^0.5)</f>
        <v>0.149797211837331</v>
      </c>
      <c r="AZ2916" s="13"/>
      <c r="BA2916" s="36"/>
      <c r="BB2916" s="36"/>
      <c r="BC2916" s="36"/>
      <c r="BD2916" s="36"/>
    </row>
    <row r="2917" spans="2:56" ht="18.600000000000001" customHeight="1" thickBot="1">
      <c r="D2917" s="3"/>
      <c r="G2917" s="4"/>
      <c r="I2917" s="3"/>
      <c r="L2917" s="4"/>
      <c r="N2917" s="3"/>
      <c r="Q2917" s="4"/>
      <c r="S2917" s="3"/>
      <c r="V2917" s="4"/>
      <c r="X2917" s="3"/>
      <c r="AA2917" s="4"/>
      <c r="AC2917" s="3"/>
      <c r="AF2917" s="4"/>
      <c r="AH2917" s="3"/>
      <c r="AK2917" s="4"/>
      <c r="AM2917" s="18"/>
      <c r="AN2917" s="14"/>
      <c r="AO2917" s="14"/>
      <c r="AP2917" s="19"/>
      <c r="AR2917" s="3"/>
      <c r="AU2917" s="4"/>
      <c r="AY2917" s="138"/>
      <c r="AZ2917" s="13"/>
      <c r="BA2917" s="36"/>
      <c r="BB2917" s="36"/>
      <c r="BC2917" s="36"/>
      <c r="BD2917" s="36"/>
    </row>
    <row r="2918" spans="2:56" ht="18.600000000000001" customHeight="1" thickBot="1">
      <c r="D2918" s="216" t="s">
        <v>87</v>
      </c>
      <c r="E2918" s="217"/>
      <c r="F2918" s="218" t="s">
        <v>88</v>
      </c>
      <c r="G2918" s="219"/>
      <c r="H2918" s="207"/>
      <c r="I2918" s="216" t="s">
        <v>89</v>
      </c>
      <c r="J2918" s="217"/>
      <c r="K2918" s="218" t="s">
        <v>90</v>
      </c>
      <c r="L2918" s="219"/>
      <c r="N2918" s="208" t="s">
        <v>7</v>
      </c>
      <c r="O2918" s="209"/>
      <c r="P2918" s="210" t="s">
        <v>8</v>
      </c>
      <c r="Q2918" s="211"/>
      <c r="S2918" s="216" t="s">
        <v>91</v>
      </c>
      <c r="T2918" s="217"/>
      <c r="U2918" s="218" t="s">
        <v>92</v>
      </c>
      <c r="V2918" s="219"/>
      <c r="W2918" s="22"/>
      <c r="X2918" s="208" t="s">
        <v>93</v>
      </c>
      <c r="Y2918" s="209"/>
      <c r="Z2918" s="210" t="s">
        <v>94</v>
      </c>
      <c r="AA2918" s="211"/>
      <c r="AB2918" s="22"/>
      <c r="AC2918" s="216" t="s">
        <v>3</v>
      </c>
      <c r="AD2918" s="217"/>
      <c r="AE2918" s="218" t="s">
        <v>2</v>
      </c>
      <c r="AF2918" s="219"/>
      <c r="AG2918" s="22"/>
      <c r="AH2918" s="208" t="s">
        <v>95</v>
      </c>
      <c r="AI2918" s="209"/>
      <c r="AJ2918" s="210" t="s">
        <v>96</v>
      </c>
      <c r="AK2918" s="211"/>
      <c r="AL2918" s="22"/>
      <c r="AM2918" s="216" t="s">
        <v>97</v>
      </c>
      <c r="AN2918" s="217"/>
      <c r="AO2918" s="218" t="s">
        <v>98</v>
      </c>
      <c r="AP2918" s="219"/>
      <c r="AR2918" s="208" t="s">
        <v>99</v>
      </c>
      <c r="AS2918" s="209"/>
      <c r="AT2918" s="210" t="s">
        <v>100</v>
      </c>
      <c r="AU2918" s="211"/>
      <c r="AW2918" s="48" t="s">
        <v>10</v>
      </c>
      <c r="AY2918" s="139" t="s">
        <v>47</v>
      </c>
      <c r="AZ2918" s="13"/>
      <c r="BA2918" s="36"/>
      <c r="BB2918" s="36"/>
      <c r="BC2918" s="36"/>
      <c r="BD2918" s="36"/>
    </row>
    <row r="2919" spans="2:56" ht="18.600000000000001" customHeight="1" thickTop="1" thickBot="1">
      <c r="D2919" s="1">
        <v>0</v>
      </c>
      <c r="E2919" s="8">
        <f t="shared" ref="E2919" si="16957">$E$9*$B2916</f>
        <v>4.7263613999999832</v>
      </c>
      <c r="F2919" s="2">
        <v>1</v>
      </c>
      <c r="G2919" s="8">
        <v>0</v>
      </c>
      <c r="I2919" s="1">
        <v>0</v>
      </c>
      <c r="J2919" s="9">
        <v>0</v>
      </c>
      <c r="K2919" s="2">
        <v>1</v>
      </c>
      <c r="L2919" s="8">
        <v>0</v>
      </c>
      <c r="N2919" s="1">
        <f t="shared" ref="N2919" si="16958">D2919*I2916+F2919*I2919-E2919*J2916-G2919*J2919</f>
        <v>0</v>
      </c>
      <c r="O2919" s="9">
        <f t="shared" ref="O2919" si="16959">(D2919*J2916+E2919*I2916+F2919*J2919+G2919*I2919)</f>
        <v>4.7263613999999832</v>
      </c>
      <c r="P2919" s="2">
        <f t="shared" ref="P2919" si="16960">D2919*K2916+F2919*K2919-E2919*L2916-G2919*L2919</f>
        <v>2.9491560139693735</v>
      </c>
      <c r="Q2919" s="8">
        <f t="shared" ref="Q2919" si="16961">(D2919*L2916+E2919*K2916+F2919*L2919+G2919*K2919)</f>
        <v>0</v>
      </c>
      <c r="S2919" s="1">
        <v>0</v>
      </c>
      <c r="T2919" s="8">
        <f t="shared" ref="T2919" si="16962">$T$9*$B2916</f>
        <v>10.085478599999963</v>
      </c>
      <c r="U2919" s="2">
        <v>1</v>
      </c>
      <c r="V2919" s="8">
        <v>0</v>
      </c>
      <c r="X2919" s="1">
        <f t="shared" ref="X2919" si="16963">N2919*S2916+P2919*S2919-O2919*T2916-Q2919*T2919</f>
        <v>0</v>
      </c>
      <c r="Y2919" s="9">
        <f t="shared" ref="Y2919" si="16964">(N2919*T2916+O2919*S2916+P2919*T2919+Q2919*S2919)</f>
        <v>34.470011266949292</v>
      </c>
      <c r="Z2919" s="2">
        <f t="shared" ref="Z2919" si="16965">N2919*U2916+P2919*U2919-O2919*V2916-Q2919*V2919</f>
        <v>2.9491560139693735</v>
      </c>
      <c r="AA2919" s="8">
        <f t="shared" ref="AA2919" si="16966">(N2919*V2916+O2919*U2916+P2919*V2919+Q2919*U2919)</f>
        <v>0</v>
      </c>
      <c r="AB2919" s="22"/>
      <c r="AC2919" s="1">
        <v>0</v>
      </c>
      <c r="AD2919" s="9">
        <v>0</v>
      </c>
      <c r="AE2919" s="2">
        <v>1</v>
      </c>
      <c r="AF2919" s="8">
        <v>0</v>
      </c>
      <c r="AH2919" s="1">
        <f t="shared" ref="AH2919" si="16967">X2919*AC2916+Z2919*AC2919-Y2919*AD2916-AA2919*AD2919</f>
        <v>0</v>
      </c>
      <c r="AI2919" s="9">
        <f t="shared" ref="AI2919" si="16968">(X2919*AD2916+Y2919*AC2916+Z2919*AD2919+AA2919*AC2919)</f>
        <v>34.470011266949292</v>
      </c>
      <c r="AJ2919" s="2">
        <f t="shared" ref="AJ2919" si="16969">X2919*AE2916+Z2919*AE2919-Y2919*AF2916-AA2919*AF2919</f>
        <v>-230.1079192256158</v>
      </c>
      <c r="AK2919" s="8">
        <f t="shared" ref="AK2919" si="16970">(X2919*AF2916+Y2919*AE2916+Z2919*AF2919+AA2919*AE2919)</f>
        <v>0</v>
      </c>
      <c r="AM2919" s="20">
        <f t="shared" ref="AM2919" si="16971">1/$AN$9</f>
        <v>1</v>
      </c>
      <c r="AN2919" s="27">
        <v>0</v>
      </c>
      <c r="AO2919" s="21">
        <v>1</v>
      </c>
      <c r="AP2919" s="26">
        <v>0</v>
      </c>
      <c r="AR2919" s="1">
        <f t="shared" ref="AR2919" si="16972">AH2919*AM2916+AJ2919*AM2919-AI2919*AN2916-AK2919*AN2919</f>
        <v>-230.1079192256158</v>
      </c>
      <c r="AS2919" s="9">
        <f t="shared" ref="AS2919" si="16973">(AH2919*AN2916+AI2919*AM2916+AJ2919*AN2919+AK2919*AM2919)</f>
        <v>34.470011266949292</v>
      </c>
      <c r="AT2919" s="2">
        <f t="shared" ref="AT2919" si="16974">AH2919*AO2916+AJ2919*AO2919-AI2919*AP2916-AK2919*AP2919</f>
        <v>-230.1079192256158</v>
      </c>
      <c r="AU2919" s="8">
        <f t="shared" ref="AU2919" si="16975">(AH2919*AP2916+AI2919*AO2916+AJ2919*AP2919+AK2919*AO2919)</f>
        <v>0</v>
      </c>
      <c r="AW2919" s="49">
        <f t="shared" ref="AW2919" si="16976">(180/PI())*ATAN(-1*(AS2916/AR2916))</f>
        <v>-81.487544567502766</v>
      </c>
      <c r="AY2919" s="140">
        <f t="shared" ref="AY2919" si="16977">20*LOG(((1-(10^(AW2916/20)^2)*(1-((1-AY2916)/(1+AY2916))^2))^0.5))</f>
        <v>-1.4223895550961356E-4</v>
      </c>
      <c r="AZ2919" s="13"/>
      <c r="BA2919" s="36"/>
      <c r="BB2919" s="36"/>
      <c r="BC2919" s="36"/>
      <c r="BD2919" s="36"/>
    </row>
    <row r="2920" spans="2:56" ht="18.600000000000001" customHeight="1">
      <c r="AY2920" s="37"/>
    </row>
    <row r="2921" spans="2:56" ht="18.600000000000001" customHeight="1" thickBot="1">
      <c r="D2921" s="22" t="s">
        <v>60</v>
      </c>
      <c r="E2921" s="22"/>
      <c r="F2921" s="22"/>
      <c r="G2921" s="22"/>
      <c r="H2921" s="22"/>
      <c r="I2921" s="22" t="s">
        <v>61</v>
      </c>
      <c r="J2921" s="22"/>
      <c r="K2921" s="22"/>
      <c r="L2921" s="22"/>
      <c r="M2921" s="23"/>
      <c r="N2921" s="23"/>
      <c r="O2921" s="28" t="s">
        <v>62</v>
      </c>
      <c r="P2921" s="23"/>
      <c r="Q2921" s="23"/>
      <c r="R2921" s="23"/>
      <c r="S2921" s="22"/>
      <c r="T2921" s="22" t="s">
        <v>63</v>
      </c>
      <c r="U2921" s="23"/>
      <c r="V2921" s="23"/>
      <c r="W2921" s="23"/>
      <c r="X2921" s="23"/>
      <c r="Y2921" s="28" t="s">
        <v>64</v>
      </c>
      <c r="Z2921" s="23"/>
      <c r="AA2921" s="23"/>
      <c r="AB2921" s="23"/>
      <c r="AC2921" s="28" t="s">
        <v>65</v>
      </c>
      <c r="AD2921" s="22"/>
      <c r="AE2921" s="22"/>
      <c r="AF2921" s="22"/>
      <c r="AG2921" s="22"/>
      <c r="AH2921" s="23"/>
      <c r="AI2921" s="28" t="s">
        <v>66</v>
      </c>
      <c r="AJ2921" s="23"/>
      <c r="AK2921" s="23"/>
      <c r="AL2921" s="22"/>
      <c r="AM2921" s="28" t="s">
        <v>67</v>
      </c>
      <c r="AN2921" s="22"/>
      <c r="AO2921" s="23"/>
      <c r="AP2921" s="23"/>
      <c r="AQ2921" s="23"/>
      <c r="AR2921" s="23"/>
      <c r="AS2921" s="28" t="s">
        <v>68</v>
      </c>
      <c r="AT2921" s="23"/>
      <c r="AU2921" s="23"/>
    </row>
    <row r="2922" spans="2:56" ht="18.600000000000001" customHeight="1" thickBot="1">
      <c r="B2922" s="11"/>
      <c r="D2922" s="212" t="s">
        <v>69</v>
      </c>
      <c r="E2922" s="213"/>
      <c r="F2922" s="214" t="s">
        <v>70</v>
      </c>
      <c r="G2922" s="215"/>
      <c r="H2922" s="207"/>
      <c r="I2922" s="212" t="s">
        <v>71</v>
      </c>
      <c r="J2922" s="213"/>
      <c r="K2922" s="214" t="s">
        <v>72</v>
      </c>
      <c r="L2922" s="215"/>
      <c r="M2922" s="23"/>
      <c r="N2922" s="208" t="s">
        <v>73</v>
      </c>
      <c r="O2922" s="209"/>
      <c r="P2922" s="210" t="s">
        <v>74</v>
      </c>
      <c r="Q2922" s="211"/>
      <c r="R2922" s="23"/>
      <c r="S2922" s="212" t="s">
        <v>75</v>
      </c>
      <c r="T2922" s="213"/>
      <c r="U2922" s="214" t="s">
        <v>76</v>
      </c>
      <c r="V2922" s="215"/>
      <c r="W2922" s="22"/>
      <c r="X2922" s="208" t="s">
        <v>77</v>
      </c>
      <c r="Y2922" s="209"/>
      <c r="Z2922" s="210" t="s">
        <v>78</v>
      </c>
      <c r="AA2922" s="211"/>
      <c r="AB2922" s="22"/>
      <c r="AC2922" s="212" t="s">
        <v>79</v>
      </c>
      <c r="AD2922" s="213"/>
      <c r="AE2922" s="214" t="s">
        <v>80</v>
      </c>
      <c r="AF2922" s="215"/>
      <c r="AG2922" s="22"/>
      <c r="AH2922" s="208" t="s">
        <v>81</v>
      </c>
      <c r="AI2922" s="209"/>
      <c r="AJ2922" s="210" t="s">
        <v>82</v>
      </c>
      <c r="AK2922" s="211"/>
      <c r="AL2922" s="22"/>
      <c r="AM2922" s="212" t="s">
        <v>83</v>
      </c>
      <c r="AN2922" s="213"/>
      <c r="AO2922" s="214" t="s">
        <v>84</v>
      </c>
      <c r="AP2922" s="215"/>
      <c r="AQ2922" s="23"/>
      <c r="AR2922" s="208" t="s">
        <v>85</v>
      </c>
      <c r="AS2922" s="209"/>
      <c r="AT2922" s="210" t="s">
        <v>86</v>
      </c>
      <c r="AU2922" s="211"/>
      <c r="AW2922" s="29" t="s">
        <v>4</v>
      </c>
      <c r="AY2922" s="136" t="s">
        <v>46</v>
      </c>
      <c r="AZ2922" s="13"/>
      <c r="BA2922" s="36"/>
      <c r="BB2922" s="36"/>
      <c r="BC2922" s="36"/>
      <c r="BD2922" s="36"/>
    </row>
    <row r="2923" spans="2:56" ht="18.600000000000001" customHeight="1" thickTop="1" thickBot="1">
      <c r="B2923" s="40">
        <v>8.3599999999999692</v>
      </c>
      <c r="D2923" s="1">
        <v>1</v>
      </c>
      <c r="E2923" s="7">
        <v>0</v>
      </c>
      <c r="F2923" s="2">
        <v>0</v>
      </c>
      <c r="G2923" s="8">
        <v>0</v>
      </c>
      <c r="I2923" s="1">
        <v>1</v>
      </c>
      <c r="J2923" s="9">
        <v>0</v>
      </c>
      <c r="K2923" s="2">
        <v>0</v>
      </c>
      <c r="L2923" s="9">
        <f t="shared" ref="L2923" si="16978">IF(0=(1-$J$9*$K$9*$B2923^2),10^14,$B2923*$K$9/(1-$J$9*$K$9*$B2923^2))</f>
        <v>-0.41131367053700663</v>
      </c>
      <c r="N2923" s="1">
        <f t="shared" ref="N2923" si="16979">D2923*I2923+F2923*I2926-E2923*J2923-G2923*J2926</f>
        <v>1</v>
      </c>
      <c r="O2923" s="9">
        <f t="shared" ref="O2923" si="16980">(D2923*J2923+E2923*I2923+F2923*J2926+G2923*I2926)</f>
        <v>0</v>
      </c>
      <c r="P2923" s="2">
        <f t="shared" ref="P2923" si="16981">D2923*K2923+F2923*K2926-E2923*L2923-G2923*L2926</f>
        <v>0</v>
      </c>
      <c r="Q2923" s="8">
        <f t="shared" ref="Q2923" si="16982">(D2923*L2923+E2923*K2923+F2923*L2926+G2923*K2926)</f>
        <v>-0.41131367053700663</v>
      </c>
      <c r="S2923" s="1">
        <v>1</v>
      </c>
      <c r="T2923" s="7">
        <v>0</v>
      </c>
      <c r="U2923" s="2">
        <v>0</v>
      </c>
      <c r="V2923" s="8">
        <v>0</v>
      </c>
      <c r="X2923" s="1">
        <f t="shared" ref="X2923" si="16983">N2923*S2923+P2923*S2926-O2923*T2923-Q2923*T2926</f>
        <v>5.1582431722612894</v>
      </c>
      <c r="Y2923" s="9">
        <f t="shared" ref="Y2923" si="16984">(N2923*T2923+O2923*S2923+P2923*T2926+Q2923*S2926)</f>
        <v>0</v>
      </c>
      <c r="Z2923" s="2">
        <f t="shared" ref="Z2923" si="16985">N2923*U2923+P2923*U2926-O2923*V2923-Q2923*V2926</f>
        <v>0</v>
      </c>
      <c r="AA2923" s="8">
        <f t="shared" ref="AA2923" si="16986">(N2923*V2923+O2923*U2923+P2923*V2926+Q2923*U2926)</f>
        <v>-0.41131367053700663</v>
      </c>
      <c r="AB2923" s="22"/>
      <c r="AC2923" s="1">
        <v>1</v>
      </c>
      <c r="AD2923" s="9">
        <v>0</v>
      </c>
      <c r="AE2923" s="2">
        <v>0</v>
      </c>
      <c r="AF2923" s="9">
        <f t="shared" ref="AF2923" si="16987">$B2923*$AE$9</f>
        <v>6.7773683999999754</v>
      </c>
      <c r="AH2923" s="1">
        <f t="shared" ref="AH2923" si="16988">X2923*AC2923+Z2923*AC2926-Y2923*AD2923-AA2923*AD2926</f>
        <v>5.1582431722612894</v>
      </c>
      <c r="AI2923" s="9">
        <f t="shared" ref="AI2923" si="16989">(X2923*AD2923+Y2923*AC2923+Z2923*AD2926+AA2923*AC2926)</f>
        <v>0</v>
      </c>
      <c r="AJ2923" s="2">
        <f t="shared" ref="AJ2923" si="16990">X2923*AE2923+Z2923*AE2926-Y2923*AF2923-AA2923*AF2926</f>
        <v>0</v>
      </c>
      <c r="AK2923" s="8">
        <f t="shared" ref="AK2923" si="16991">(X2923*AF2923+Y2923*AE2923+Z2923*AF2926+AA2923*AE2926)</f>
        <v>34.548000604662285</v>
      </c>
      <c r="AM2923" s="18">
        <v>1</v>
      </c>
      <c r="AN2923" s="25">
        <v>0</v>
      </c>
      <c r="AO2923" s="14">
        <v>0</v>
      </c>
      <c r="AP2923" s="24">
        <v>0</v>
      </c>
      <c r="AR2923" s="1">
        <f t="shared" ref="AR2923" si="16992">AH2923*AM2923+AJ2923*AM2926-AI2923*AN2923-AK2923*AN2926</f>
        <v>5.1582431722612894</v>
      </c>
      <c r="AS2923" s="9">
        <f t="shared" ref="AS2923" si="16993">(AH2923*AN2923+AI2923*AM2923+AJ2923*AN2926+AK2923*AM2926)</f>
        <v>34.548000604662285</v>
      </c>
      <c r="AT2923" s="2">
        <f t="shared" ref="AT2923" si="16994">AH2923*AO2923+AJ2923*AO2926-AI2923*AP2923-AK2923*AP2926</f>
        <v>0</v>
      </c>
      <c r="AU2923" s="8">
        <f t="shared" ref="AU2923" si="16995">(AH2923*AP2923+AI2923*AO2923+AJ2923*AP2926+AK2923*AO2926)</f>
        <v>34.548000604662285</v>
      </c>
      <c r="AW2923" s="30">
        <f t="shared" ref="AW2923" si="16996">20*LOG(((1+$AN$9)/$AN$9)/((AR2923+AR2926)^2+(AS2923+AS2926)^2)^0.5)</f>
        <v>-41.450936137535479</v>
      </c>
      <c r="AY2923" s="137">
        <f t="shared" ref="AY2923" si="16997">((AR2923^2+AS2923^2)^0.5)/((AR2926^2+AS2926^2)^0.5)</f>
        <v>0.14942967609646493</v>
      </c>
      <c r="AZ2923" s="13"/>
      <c r="BA2923" s="36"/>
      <c r="BB2923" s="36"/>
      <c r="BC2923" s="36"/>
      <c r="BD2923" s="36"/>
    </row>
    <row r="2924" spans="2:56" ht="18.600000000000001" customHeight="1" thickBot="1">
      <c r="D2924" s="3"/>
      <c r="G2924" s="4"/>
      <c r="I2924" s="3"/>
      <c r="L2924" s="4"/>
      <c r="N2924" s="3"/>
      <c r="Q2924" s="4"/>
      <c r="S2924" s="3"/>
      <c r="V2924" s="4"/>
      <c r="X2924" s="3"/>
      <c r="AA2924" s="4"/>
      <c r="AC2924" s="3"/>
      <c r="AF2924" s="4"/>
      <c r="AH2924" s="3"/>
      <c r="AK2924" s="4"/>
      <c r="AM2924" s="18"/>
      <c r="AN2924" s="14"/>
      <c r="AO2924" s="14"/>
      <c r="AP2924" s="19"/>
      <c r="AR2924" s="3"/>
      <c r="AU2924" s="4"/>
      <c r="AY2924" s="138"/>
      <c r="AZ2924" s="13"/>
      <c r="BA2924" s="36"/>
      <c r="BB2924" s="36"/>
      <c r="BC2924" s="36"/>
      <c r="BD2924" s="36"/>
    </row>
    <row r="2925" spans="2:56" ht="18.600000000000001" customHeight="1" thickBot="1">
      <c r="D2925" s="216" t="s">
        <v>87</v>
      </c>
      <c r="E2925" s="217"/>
      <c r="F2925" s="218" t="s">
        <v>88</v>
      </c>
      <c r="G2925" s="219"/>
      <c r="H2925" s="207"/>
      <c r="I2925" s="216" t="s">
        <v>89</v>
      </c>
      <c r="J2925" s="217"/>
      <c r="K2925" s="218" t="s">
        <v>90</v>
      </c>
      <c r="L2925" s="219"/>
      <c r="N2925" s="208" t="s">
        <v>7</v>
      </c>
      <c r="O2925" s="209"/>
      <c r="P2925" s="210" t="s">
        <v>8</v>
      </c>
      <c r="Q2925" s="211"/>
      <c r="S2925" s="216" t="s">
        <v>91</v>
      </c>
      <c r="T2925" s="217"/>
      <c r="U2925" s="218" t="s">
        <v>92</v>
      </c>
      <c r="V2925" s="219"/>
      <c r="W2925" s="22"/>
      <c r="X2925" s="208" t="s">
        <v>93</v>
      </c>
      <c r="Y2925" s="209"/>
      <c r="Z2925" s="210" t="s">
        <v>94</v>
      </c>
      <c r="AA2925" s="211"/>
      <c r="AB2925" s="22"/>
      <c r="AC2925" s="216" t="s">
        <v>3</v>
      </c>
      <c r="AD2925" s="217"/>
      <c r="AE2925" s="218" t="s">
        <v>2</v>
      </c>
      <c r="AF2925" s="219"/>
      <c r="AG2925" s="22"/>
      <c r="AH2925" s="208" t="s">
        <v>95</v>
      </c>
      <c r="AI2925" s="209"/>
      <c r="AJ2925" s="210" t="s">
        <v>96</v>
      </c>
      <c r="AK2925" s="211"/>
      <c r="AL2925" s="22"/>
      <c r="AM2925" s="216" t="s">
        <v>97</v>
      </c>
      <c r="AN2925" s="217"/>
      <c r="AO2925" s="218" t="s">
        <v>98</v>
      </c>
      <c r="AP2925" s="219"/>
      <c r="AR2925" s="208" t="s">
        <v>99</v>
      </c>
      <c r="AS2925" s="209"/>
      <c r="AT2925" s="210" t="s">
        <v>100</v>
      </c>
      <c r="AU2925" s="211"/>
      <c r="AW2925" s="48" t="s">
        <v>10</v>
      </c>
      <c r="AY2925" s="139" t="s">
        <v>47</v>
      </c>
      <c r="AZ2925" s="13"/>
      <c r="BA2925" s="36"/>
      <c r="BB2925" s="36"/>
      <c r="BC2925" s="36"/>
      <c r="BD2925" s="36"/>
    </row>
    <row r="2926" spans="2:56" ht="18.600000000000001" customHeight="1" thickTop="1" thickBot="1">
      <c r="D2926" s="1">
        <v>0</v>
      </c>
      <c r="E2926" s="8">
        <f t="shared" ref="E2926" si="16998">$E$9*$B2923</f>
        <v>4.7376955999999826</v>
      </c>
      <c r="F2926" s="2">
        <v>1</v>
      </c>
      <c r="G2926" s="8">
        <v>0</v>
      </c>
      <c r="I2926" s="1">
        <v>0</v>
      </c>
      <c r="J2926" s="9">
        <v>0</v>
      </c>
      <c r="K2926" s="2">
        <v>1</v>
      </c>
      <c r="L2926" s="8">
        <v>0</v>
      </c>
      <c r="N2926" s="1">
        <f t="shared" ref="N2926" si="16999">D2926*I2923+F2926*I2926-E2926*J2923-G2926*J2926</f>
        <v>0</v>
      </c>
      <c r="O2926" s="9">
        <f t="shared" ref="O2926" si="17000">(D2926*J2923+E2926*I2923+F2926*J2926+G2926*I2926)</f>
        <v>4.7376955999999826</v>
      </c>
      <c r="P2926" s="2">
        <f t="shared" ref="P2926" si="17001">D2926*K2923+F2926*K2926-E2926*L2923-G2926*L2926</f>
        <v>2.9486789671230187</v>
      </c>
      <c r="Q2926" s="8">
        <f t="shared" ref="Q2926" si="17002">(D2926*L2923+E2926*K2923+F2926*L2926+G2926*K2926)</f>
        <v>0</v>
      </c>
      <c r="S2926" s="1">
        <v>0</v>
      </c>
      <c r="T2926" s="8">
        <f t="shared" ref="T2926" si="17003">$T$9*$B2923</f>
        <v>10.109664399999962</v>
      </c>
      <c r="U2926" s="2">
        <v>1</v>
      </c>
      <c r="V2926" s="8">
        <v>0</v>
      </c>
      <c r="X2926" s="1">
        <f t="shared" ref="X2926" si="17004">N2926*S2923+P2926*S2926-O2926*T2923-Q2926*T2926</f>
        <v>0</v>
      </c>
      <c r="Y2926" s="9">
        <f t="shared" ref="Y2926" si="17005">(N2926*T2923+O2926*S2923+P2926*T2926+Q2926*S2926)</f>
        <v>34.547850380952227</v>
      </c>
      <c r="Z2926" s="2">
        <f t="shared" ref="Z2926" si="17006">N2926*U2923+P2926*U2926-O2926*V2923-Q2926*V2926</f>
        <v>2.9486789671230187</v>
      </c>
      <c r="AA2926" s="8">
        <f t="shared" ref="AA2926" si="17007">(N2926*V2923+O2926*U2923+P2926*V2926+Q2926*U2926)</f>
        <v>0</v>
      </c>
      <c r="AB2926" s="22"/>
      <c r="AC2926" s="1">
        <v>0</v>
      </c>
      <c r="AD2926" s="9">
        <v>0</v>
      </c>
      <c r="AE2926" s="2">
        <v>1</v>
      </c>
      <c r="AF2926" s="8">
        <v>0</v>
      </c>
      <c r="AH2926" s="1">
        <f t="shared" ref="AH2926" si="17008">X2926*AC2923+Z2926*AC2926-Y2926*AD2923-AA2926*AD2926</f>
        <v>0</v>
      </c>
      <c r="AI2926" s="9">
        <f t="shared" ref="AI2926" si="17009">(X2926*AD2923+Y2926*AC2923+Z2926*AD2926+AA2926*AC2926)</f>
        <v>34.547850380952227</v>
      </c>
      <c r="AJ2926" s="2">
        <f t="shared" ref="AJ2926" si="17010">X2926*AE2923+Z2926*AE2926-Y2926*AF2923-AA2926*AF2926</f>
        <v>-231.19483049266972</v>
      </c>
      <c r="AK2926" s="8">
        <f t="shared" ref="AK2926" si="17011">(X2926*AF2923+Y2926*AE2923+Z2926*AF2926+AA2926*AE2926)</f>
        <v>0</v>
      </c>
      <c r="AM2926" s="20">
        <f t="shared" ref="AM2926" si="17012">1/$AN$9</f>
        <v>1</v>
      </c>
      <c r="AN2926" s="27">
        <v>0</v>
      </c>
      <c r="AO2926" s="21">
        <v>1</v>
      </c>
      <c r="AP2926" s="26">
        <v>0</v>
      </c>
      <c r="AR2926" s="1">
        <f t="shared" ref="AR2926" si="17013">AH2926*AM2923+AJ2926*AM2926-AI2926*AN2923-AK2926*AN2926</f>
        <v>-231.19483049266972</v>
      </c>
      <c r="AS2926" s="9">
        <f t="shared" ref="AS2926" si="17014">(AH2926*AN2923+AI2926*AM2923+AJ2926*AN2926+AK2926*AM2926)</f>
        <v>34.547850380952227</v>
      </c>
      <c r="AT2926" s="2">
        <f t="shared" ref="AT2926" si="17015">AH2926*AO2923+AJ2926*AO2926-AI2926*AP2923-AK2926*AP2926</f>
        <v>-231.19483049266972</v>
      </c>
      <c r="AU2926" s="8">
        <f t="shared" ref="AU2926" si="17016">(AH2926*AP2923+AI2926*AO2923+AJ2926*AP2926+AK2926*AO2926)</f>
        <v>0</v>
      </c>
      <c r="AW2926" s="49">
        <f t="shared" ref="AW2926" si="17017">(180/PI())*ATAN(-1*(AS2923/AR2923))</f>
        <v>-81.508095165869094</v>
      </c>
      <c r="AY2926" s="140">
        <f t="shared" ref="AY2926" si="17018">20*LOG(((1-(10^(AW2923/20)^2)*(1-((1-AY2923)/(1+AY2923))^2))^0.5))</f>
        <v>-1.4067916007122128E-4</v>
      </c>
      <c r="AZ2926" s="13"/>
      <c r="BA2926" s="36"/>
      <c r="BB2926" s="36"/>
      <c r="BC2926" s="36"/>
      <c r="BD2926" s="36"/>
    </row>
    <row r="2927" spans="2:56" ht="18.600000000000001" customHeight="1">
      <c r="AY2927" s="37"/>
    </row>
    <row r="2928" spans="2:56" ht="18.600000000000001" customHeight="1" thickBot="1">
      <c r="D2928" s="22" t="s">
        <v>60</v>
      </c>
      <c r="E2928" s="22"/>
      <c r="F2928" s="22"/>
      <c r="G2928" s="22"/>
      <c r="H2928" s="22"/>
      <c r="I2928" s="22" t="s">
        <v>61</v>
      </c>
      <c r="J2928" s="22"/>
      <c r="K2928" s="22"/>
      <c r="L2928" s="22"/>
      <c r="M2928" s="23"/>
      <c r="N2928" s="23"/>
      <c r="O2928" s="28" t="s">
        <v>62</v>
      </c>
      <c r="P2928" s="23"/>
      <c r="Q2928" s="23"/>
      <c r="R2928" s="23"/>
      <c r="S2928" s="22"/>
      <c r="T2928" s="22" t="s">
        <v>63</v>
      </c>
      <c r="U2928" s="23"/>
      <c r="V2928" s="23"/>
      <c r="W2928" s="23"/>
      <c r="X2928" s="23"/>
      <c r="Y2928" s="28" t="s">
        <v>64</v>
      </c>
      <c r="Z2928" s="23"/>
      <c r="AA2928" s="23"/>
      <c r="AB2928" s="23"/>
      <c r="AC2928" s="28" t="s">
        <v>65</v>
      </c>
      <c r="AD2928" s="22"/>
      <c r="AE2928" s="22"/>
      <c r="AF2928" s="22"/>
      <c r="AG2928" s="22"/>
      <c r="AH2928" s="23"/>
      <c r="AI2928" s="28" t="s">
        <v>66</v>
      </c>
      <c r="AJ2928" s="23"/>
      <c r="AK2928" s="23"/>
      <c r="AL2928" s="22"/>
      <c r="AM2928" s="28" t="s">
        <v>67</v>
      </c>
      <c r="AN2928" s="22"/>
      <c r="AO2928" s="23"/>
      <c r="AP2928" s="23"/>
      <c r="AQ2928" s="23"/>
      <c r="AR2928" s="23"/>
      <c r="AS2928" s="28" t="s">
        <v>68</v>
      </c>
      <c r="AT2928" s="23"/>
      <c r="AU2928" s="23"/>
    </row>
    <row r="2929" spans="2:56" ht="18.600000000000001" customHeight="1" thickBot="1">
      <c r="B2929" s="11"/>
      <c r="D2929" s="212" t="s">
        <v>69</v>
      </c>
      <c r="E2929" s="213"/>
      <c r="F2929" s="214" t="s">
        <v>70</v>
      </c>
      <c r="G2929" s="215"/>
      <c r="H2929" s="207"/>
      <c r="I2929" s="212" t="s">
        <v>71</v>
      </c>
      <c r="J2929" s="213"/>
      <c r="K2929" s="214" t="s">
        <v>72</v>
      </c>
      <c r="L2929" s="215"/>
      <c r="M2929" s="23"/>
      <c r="N2929" s="208" t="s">
        <v>73</v>
      </c>
      <c r="O2929" s="209"/>
      <c r="P2929" s="210" t="s">
        <v>74</v>
      </c>
      <c r="Q2929" s="211"/>
      <c r="R2929" s="23"/>
      <c r="S2929" s="212" t="s">
        <v>75</v>
      </c>
      <c r="T2929" s="213"/>
      <c r="U2929" s="214" t="s">
        <v>76</v>
      </c>
      <c r="V2929" s="215"/>
      <c r="W2929" s="22"/>
      <c r="X2929" s="208" t="s">
        <v>77</v>
      </c>
      <c r="Y2929" s="209"/>
      <c r="Z2929" s="210" t="s">
        <v>78</v>
      </c>
      <c r="AA2929" s="211"/>
      <c r="AB2929" s="22"/>
      <c r="AC2929" s="212" t="s">
        <v>79</v>
      </c>
      <c r="AD2929" s="213"/>
      <c r="AE2929" s="214" t="s">
        <v>80</v>
      </c>
      <c r="AF2929" s="215"/>
      <c r="AG2929" s="22"/>
      <c r="AH2929" s="208" t="s">
        <v>81</v>
      </c>
      <c r="AI2929" s="209"/>
      <c r="AJ2929" s="210" t="s">
        <v>82</v>
      </c>
      <c r="AK2929" s="211"/>
      <c r="AL2929" s="22"/>
      <c r="AM2929" s="212" t="s">
        <v>83</v>
      </c>
      <c r="AN2929" s="213"/>
      <c r="AO2929" s="214" t="s">
        <v>84</v>
      </c>
      <c r="AP2929" s="215"/>
      <c r="AQ2929" s="23"/>
      <c r="AR2929" s="208" t="s">
        <v>85</v>
      </c>
      <c r="AS2929" s="209"/>
      <c r="AT2929" s="210" t="s">
        <v>86</v>
      </c>
      <c r="AU2929" s="211"/>
      <c r="AW2929" s="29" t="s">
        <v>4</v>
      </c>
      <c r="AY2929" s="136" t="s">
        <v>46</v>
      </c>
      <c r="AZ2929" s="13"/>
      <c r="BA2929" s="36"/>
      <c r="BB2929" s="36"/>
      <c r="BC2929" s="36"/>
      <c r="BD2929" s="36"/>
    </row>
    <row r="2930" spans="2:56" ht="18.600000000000001" customHeight="1" thickTop="1" thickBot="1">
      <c r="B2930" s="40">
        <v>8.3799999999999706</v>
      </c>
      <c r="D2930" s="1">
        <v>1</v>
      </c>
      <c r="E2930" s="7">
        <v>0</v>
      </c>
      <c r="F2930" s="2">
        <v>0</v>
      </c>
      <c r="G2930" s="8">
        <v>0</v>
      </c>
      <c r="I2930" s="1">
        <v>1</v>
      </c>
      <c r="J2930" s="9">
        <v>0</v>
      </c>
      <c r="K2930" s="2">
        <v>0</v>
      </c>
      <c r="L2930" s="9">
        <f t="shared" ref="L2930" si="17019">IF(0=(1-$J$9*$K$9*$B2930^2),10^14,$B2930*$K$9/(1-$J$9*$K$9*$B2930^2))</f>
        <v>-0.41023233056233488</v>
      </c>
      <c r="N2930" s="1">
        <f t="shared" ref="N2930" si="17020">D2930*I2930+F2930*I2933-E2930*J2930-G2930*J2933</f>
        <v>1</v>
      </c>
      <c r="O2930" s="9">
        <f t="shared" ref="O2930" si="17021">(D2930*J2930+E2930*I2930+F2930*J2933+G2930*I2933)</f>
        <v>0</v>
      </c>
      <c r="P2930" s="2">
        <f t="shared" ref="P2930" si="17022">D2930*K2930+F2930*K2933-E2930*L2930-G2930*L2933</f>
        <v>0</v>
      </c>
      <c r="Q2930" s="8">
        <f t="shared" ref="Q2930" si="17023">(D2930*L2930+E2930*K2930+F2930*L2933+G2930*K2933)</f>
        <v>-0.41023233056233488</v>
      </c>
      <c r="S2930" s="1">
        <v>1</v>
      </c>
      <c r="T2930" s="7">
        <v>0</v>
      </c>
      <c r="U2930" s="2">
        <v>0</v>
      </c>
      <c r="V2930" s="8">
        <v>0</v>
      </c>
      <c r="X2930" s="1">
        <f t="shared" ref="X2930" si="17024">N2930*S2930+P2930*S2933-O2930*T2930-Q2930*T2933</f>
        <v>5.1572329851155683</v>
      </c>
      <c r="Y2930" s="9">
        <f t="shared" ref="Y2930" si="17025">(N2930*T2930+O2930*S2930+P2930*T2933+Q2930*S2933)</f>
        <v>0</v>
      </c>
      <c r="Z2930" s="2">
        <f t="shared" ref="Z2930" si="17026">N2930*U2930+P2930*U2933-O2930*V2930-Q2930*V2933</f>
        <v>0</v>
      </c>
      <c r="AA2930" s="8">
        <f t="shared" ref="AA2930" si="17027">(N2930*V2930+O2930*U2930+P2930*V2933+Q2930*U2933)</f>
        <v>-0.41023233056233488</v>
      </c>
      <c r="AB2930" s="22"/>
      <c r="AC2930" s="1">
        <v>1</v>
      </c>
      <c r="AD2930" s="9">
        <v>0</v>
      </c>
      <c r="AE2930" s="2">
        <v>0</v>
      </c>
      <c r="AF2930" s="9">
        <f t="shared" ref="AF2930" si="17028">$B2930*$AE$9</f>
        <v>6.7935821999999764</v>
      </c>
      <c r="AH2930" s="1">
        <f t="shared" ref="AH2930" si="17029">X2930*AC2930+Z2930*AC2933-Y2930*AD2930-AA2930*AD2933</f>
        <v>5.1572329851155683</v>
      </c>
      <c r="AI2930" s="9">
        <f t="shared" ref="AI2930" si="17030">(X2930*AD2930+Y2930*AC2930+Z2930*AD2933+AA2930*AC2933)</f>
        <v>0</v>
      </c>
      <c r="AJ2930" s="2">
        <f t="shared" ref="AJ2930" si="17031">X2930*AE2930+Z2930*AE2933-Y2930*AF2930-AA2930*AF2933</f>
        <v>0</v>
      </c>
      <c r="AK2930" s="8">
        <f t="shared" ref="AK2930" si="17032">(X2930*AF2930+Y2930*AE2930+Z2930*AF2933+AA2930*AE2933)</f>
        <v>34.62585387837153</v>
      </c>
      <c r="AM2930" s="18">
        <v>1</v>
      </c>
      <c r="AN2930" s="25">
        <v>0</v>
      </c>
      <c r="AO2930" s="14">
        <v>0</v>
      </c>
      <c r="AP2930" s="24">
        <v>0</v>
      </c>
      <c r="AR2930" s="1">
        <f t="shared" ref="AR2930" si="17033">AH2930*AM2930+AJ2930*AM2933-AI2930*AN2930-AK2930*AN2933</f>
        <v>5.1572329851155683</v>
      </c>
      <c r="AS2930" s="9">
        <f t="shared" ref="AS2930" si="17034">(AH2930*AN2930+AI2930*AM2930+AJ2930*AN2933+AK2930*AM2933)</f>
        <v>34.62585387837153</v>
      </c>
      <c r="AT2930" s="2">
        <f t="shared" ref="AT2930" si="17035">AH2930*AO2930+AJ2930*AO2933-AI2930*AP2930-AK2930*AP2933</f>
        <v>0</v>
      </c>
      <c r="AU2930" s="8">
        <f t="shared" ref="AU2930" si="17036">(AH2930*AP2930+AI2930*AO2930+AJ2930*AP2933+AK2930*AO2933)</f>
        <v>34.62585387837153</v>
      </c>
      <c r="AW2930" s="30">
        <f t="shared" ref="AW2930" si="17037">20*LOG(((1+$AN$9)/$AN$9)/((AR2930+AR2933)^2+(AS2930+AS2933)^2)^0.5)</f>
        <v>-41.490844011904116</v>
      </c>
      <c r="AY2930" s="137">
        <f t="shared" ref="AY2930" si="17038">((AR2930^2+AS2930^2)^0.5)/((AR2933^2+AS2933^2)^0.5)</f>
        <v>0.1490639615309404</v>
      </c>
      <c r="AZ2930" s="13"/>
      <c r="BA2930" s="36"/>
      <c r="BB2930" s="36"/>
      <c r="BC2930" s="36"/>
      <c r="BD2930" s="36"/>
    </row>
    <row r="2931" spans="2:56" ht="18.600000000000001" customHeight="1" thickBot="1">
      <c r="D2931" s="3"/>
      <c r="G2931" s="4"/>
      <c r="I2931" s="3"/>
      <c r="L2931" s="4"/>
      <c r="N2931" s="3"/>
      <c r="Q2931" s="4"/>
      <c r="S2931" s="3"/>
      <c r="V2931" s="4"/>
      <c r="X2931" s="3"/>
      <c r="AA2931" s="4"/>
      <c r="AC2931" s="3"/>
      <c r="AF2931" s="4"/>
      <c r="AH2931" s="3"/>
      <c r="AK2931" s="4"/>
      <c r="AM2931" s="18"/>
      <c r="AN2931" s="14"/>
      <c r="AO2931" s="14"/>
      <c r="AP2931" s="19"/>
      <c r="AR2931" s="3"/>
      <c r="AU2931" s="4"/>
      <c r="AY2931" s="138"/>
      <c r="AZ2931" s="13"/>
      <c r="BA2931" s="36"/>
      <c r="BB2931" s="36"/>
      <c r="BC2931" s="36"/>
      <c r="BD2931" s="36"/>
    </row>
    <row r="2932" spans="2:56" ht="18.600000000000001" customHeight="1" thickBot="1">
      <c r="D2932" s="216" t="s">
        <v>87</v>
      </c>
      <c r="E2932" s="217"/>
      <c r="F2932" s="218" t="s">
        <v>88</v>
      </c>
      <c r="G2932" s="219"/>
      <c r="H2932" s="207"/>
      <c r="I2932" s="216" t="s">
        <v>89</v>
      </c>
      <c r="J2932" s="217"/>
      <c r="K2932" s="218" t="s">
        <v>90</v>
      </c>
      <c r="L2932" s="219"/>
      <c r="N2932" s="208" t="s">
        <v>7</v>
      </c>
      <c r="O2932" s="209"/>
      <c r="P2932" s="210" t="s">
        <v>8</v>
      </c>
      <c r="Q2932" s="211"/>
      <c r="S2932" s="216" t="s">
        <v>91</v>
      </c>
      <c r="T2932" s="217"/>
      <c r="U2932" s="218" t="s">
        <v>92</v>
      </c>
      <c r="V2932" s="219"/>
      <c r="W2932" s="22"/>
      <c r="X2932" s="208" t="s">
        <v>93</v>
      </c>
      <c r="Y2932" s="209"/>
      <c r="Z2932" s="210" t="s">
        <v>94</v>
      </c>
      <c r="AA2932" s="211"/>
      <c r="AB2932" s="22"/>
      <c r="AC2932" s="216" t="s">
        <v>3</v>
      </c>
      <c r="AD2932" s="217"/>
      <c r="AE2932" s="218" t="s">
        <v>2</v>
      </c>
      <c r="AF2932" s="219"/>
      <c r="AG2932" s="22"/>
      <c r="AH2932" s="208" t="s">
        <v>95</v>
      </c>
      <c r="AI2932" s="209"/>
      <c r="AJ2932" s="210" t="s">
        <v>96</v>
      </c>
      <c r="AK2932" s="211"/>
      <c r="AL2932" s="22"/>
      <c r="AM2932" s="216" t="s">
        <v>97</v>
      </c>
      <c r="AN2932" s="217"/>
      <c r="AO2932" s="218" t="s">
        <v>98</v>
      </c>
      <c r="AP2932" s="219"/>
      <c r="AR2932" s="208" t="s">
        <v>99</v>
      </c>
      <c r="AS2932" s="209"/>
      <c r="AT2932" s="210" t="s">
        <v>100</v>
      </c>
      <c r="AU2932" s="211"/>
      <c r="AW2932" s="48" t="s">
        <v>10</v>
      </c>
      <c r="AY2932" s="139" t="s">
        <v>47</v>
      </c>
      <c r="AZ2932" s="13"/>
      <c r="BA2932" s="36"/>
      <c r="BB2932" s="36"/>
      <c r="BC2932" s="36"/>
      <c r="BD2932" s="36"/>
    </row>
    <row r="2933" spans="2:56" ht="18.600000000000001" customHeight="1" thickTop="1" thickBot="1">
      <c r="D2933" s="1">
        <v>0</v>
      </c>
      <c r="E2933" s="8">
        <f t="shared" ref="E2933" si="17039">$E$9*$B2930</f>
        <v>4.7490297999999838</v>
      </c>
      <c r="F2933" s="2">
        <v>1</v>
      </c>
      <c r="G2933" s="8">
        <v>0</v>
      </c>
      <c r="I2933" s="1">
        <v>0</v>
      </c>
      <c r="J2933" s="9">
        <v>0</v>
      </c>
      <c r="K2933" s="2">
        <v>1</v>
      </c>
      <c r="L2933" s="8">
        <v>0</v>
      </c>
      <c r="N2933" s="1">
        <f t="shared" ref="N2933" si="17040">D2933*I2930+F2933*I2933-E2933*J2930-G2933*J2933</f>
        <v>0</v>
      </c>
      <c r="O2933" s="9">
        <f t="shared" ref="O2933" si="17041">(D2933*J2930+E2933*I2930+F2933*J2933+G2933*I2933)</f>
        <v>4.7490297999999838</v>
      </c>
      <c r="P2933" s="2">
        <f t="shared" ref="P2933" si="17042">D2933*K2930+F2933*K2933-E2933*L2930-G2933*L2933</f>
        <v>2.9482055627639725</v>
      </c>
      <c r="Q2933" s="8">
        <f t="shared" ref="Q2933" si="17043">(D2933*L2930+E2933*K2930+F2933*L2933+G2933*K2933)</f>
        <v>0</v>
      </c>
      <c r="S2933" s="1">
        <v>0</v>
      </c>
      <c r="T2933" s="8">
        <f t="shared" ref="T2933" si="17044">$T$9*$B2930</f>
        <v>10.133850199999964</v>
      </c>
      <c r="U2933" s="2">
        <v>1</v>
      </c>
      <c r="V2933" s="8">
        <v>0</v>
      </c>
      <c r="X2933" s="1">
        <f t="shared" ref="X2933" si="17045">N2933*S2930+P2933*S2933-O2933*T2930-Q2933*T2933</f>
        <v>0</v>
      </c>
      <c r="Y2933" s="9">
        <f t="shared" ref="Y2933" si="17046">(N2933*T2930+O2933*S2930+P2933*T2933+Q2933*S2933)</f>
        <v>34.62570333185667</v>
      </c>
      <c r="Z2933" s="2">
        <f t="shared" ref="Z2933" si="17047">N2933*U2930+P2933*U2933-O2933*V2930-Q2933*V2933</f>
        <v>2.9482055627639725</v>
      </c>
      <c r="AA2933" s="8">
        <f t="shared" ref="AA2933" si="17048">(N2933*V2930+O2933*U2930+P2933*V2933+Q2933*U2933)</f>
        <v>0</v>
      </c>
      <c r="AB2933" s="22"/>
      <c r="AC2933" s="1">
        <v>0</v>
      </c>
      <c r="AD2933" s="9">
        <v>0</v>
      </c>
      <c r="AE2933" s="2">
        <v>1</v>
      </c>
      <c r="AF2933" s="8">
        <v>0</v>
      </c>
      <c r="AH2933" s="1">
        <f t="shared" ref="AH2933" si="17049">X2933*AC2930+Z2933*AC2933-Y2933*AD2930-AA2933*AD2933</f>
        <v>0</v>
      </c>
      <c r="AI2933" s="9">
        <f t="shared" ref="AI2933" si="17050">(X2933*AD2930+Y2933*AC2930+Z2933*AD2933+AA2933*AC2933)</f>
        <v>34.62570333185667</v>
      </c>
      <c r="AJ2933" s="2">
        <f t="shared" ref="AJ2933" si="17051">X2933*AE2930+Z2933*AE2933-Y2933*AF2930-AA2933*AF2933</f>
        <v>-232.28435625501737</v>
      </c>
      <c r="AK2933" s="8">
        <f t="shared" ref="AK2933" si="17052">(X2933*AF2930+Y2933*AE2930+Z2933*AF2933+AA2933*AE2933)</f>
        <v>0</v>
      </c>
      <c r="AM2933" s="20">
        <f t="shared" ref="AM2933" si="17053">1/$AN$9</f>
        <v>1</v>
      </c>
      <c r="AN2933" s="27">
        <v>0</v>
      </c>
      <c r="AO2933" s="21">
        <v>1</v>
      </c>
      <c r="AP2933" s="26">
        <v>0</v>
      </c>
      <c r="AR2933" s="1">
        <f t="shared" ref="AR2933" si="17054">AH2933*AM2930+AJ2933*AM2933-AI2933*AN2930-AK2933*AN2933</f>
        <v>-232.28435625501737</v>
      </c>
      <c r="AS2933" s="9">
        <f t="shared" ref="AS2933" si="17055">(AH2933*AN2930+AI2933*AM2930+AJ2933*AN2933+AK2933*AM2933)</f>
        <v>34.62570333185667</v>
      </c>
      <c r="AT2933" s="2">
        <f t="shared" ref="AT2933" si="17056">AH2933*AO2930+AJ2933*AO2933-AI2933*AP2930-AK2933*AP2933</f>
        <v>-232.28435625501737</v>
      </c>
      <c r="AU2933" s="8">
        <f t="shared" ref="AU2933" si="17057">(AH2933*AP2930+AI2933*AO2930+AJ2933*AP2933+AK2933*AO2933)</f>
        <v>0</v>
      </c>
      <c r="AW2933" s="49">
        <f t="shared" ref="AW2933" si="17058">(180/PI())*ATAN(-1*(AS2930/AR2930))</f>
        <v>-81.52854630845971</v>
      </c>
      <c r="AY2933" s="140">
        <f t="shared" ref="AY2933" si="17059">20*LOG(((1-(10^(AW2930/20)^2)*(1-((1-AY2930)/(1+AY2930))^2))^0.5))</f>
        <v>-1.3913971498143884E-4</v>
      </c>
      <c r="AZ2933" s="13"/>
      <c r="BA2933" s="36"/>
      <c r="BB2933" s="36"/>
      <c r="BC2933" s="36"/>
      <c r="BD2933" s="36"/>
    </row>
    <row r="2934" spans="2:56" ht="18.600000000000001" customHeight="1">
      <c r="AY2934" s="37"/>
    </row>
    <row r="2935" spans="2:56" ht="18.600000000000001" customHeight="1" thickBot="1">
      <c r="D2935" s="22" t="s">
        <v>60</v>
      </c>
      <c r="E2935" s="22"/>
      <c r="F2935" s="22"/>
      <c r="G2935" s="22"/>
      <c r="H2935" s="22"/>
      <c r="I2935" s="22" t="s">
        <v>61</v>
      </c>
      <c r="J2935" s="22"/>
      <c r="K2935" s="22"/>
      <c r="L2935" s="22"/>
      <c r="M2935" s="23"/>
      <c r="N2935" s="23"/>
      <c r="O2935" s="28" t="s">
        <v>62</v>
      </c>
      <c r="P2935" s="23"/>
      <c r="Q2935" s="23"/>
      <c r="R2935" s="23"/>
      <c r="S2935" s="22"/>
      <c r="T2935" s="22" t="s">
        <v>63</v>
      </c>
      <c r="U2935" s="23"/>
      <c r="V2935" s="23"/>
      <c r="W2935" s="23"/>
      <c r="X2935" s="23"/>
      <c r="Y2935" s="28" t="s">
        <v>64</v>
      </c>
      <c r="Z2935" s="23"/>
      <c r="AA2935" s="23"/>
      <c r="AB2935" s="23"/>
      <c r="AC2935" s="28" t="s">
        <v>65</v>
      </c>
      <c r="AD2935" s="22"/>
      <c r="AE2935" s="22"/>
      <c r="AF2935" s="22"/>
      <c r="AG2935" s="22"/>
      <c r="AH2935" s="23"/>
      <c r="AI2935" s="28" t="s">
        <v>66</v>
      </c>
      <c r="AJ2935" s="23"/>
      <c r="AK2935" s="23"/>
      <c r="AL2935" s="22"/>
      <c r="AM2935" s="28" t="s">
        <v>67</v>
      </c>
      <c r="AN2935" s="22"/>
      <c r="AO2935" s="23"/>
      <c r="AP2935" s="23"/>
      <c r="AQ2935" s="23"/>
      <c r="AR2935" s="23"/>
      <c r="AS2935" s="28" t="s">
        <v>68</v>
      </c>
      <c r="AT2935" s="23"/>
      <c r="AU2935" s="23"/>
    </row>
    <row r="2936" spans="2:56" ht="18.600000000000001" customHeight="1" thickBot="1">
      <c r="B2936" s="11"/>
      <c r="D2936" s="212" t="s">
        <v>69</v>
      </c>
      <c r="E2936" s="213"/>
      <c r="F2936" s="214" t="s">
        <v>70</v>
      </c>
      <c r="G2936" s="215"/>
      <c r="H2936" s="207"/>
      <c r="I2936" s="212" t="s">
        <v>71</v>
      </c>
      <c r="J2936" s="213"/>
      <c r="K2936" s="214" t="s">
        <v>72</v>
      </c>
      <c r="L2936" s="215"/>
      <c r="M2936" s="23"/>
      <c r="N2936" s="208" t="s">
        <v>73</v>
      </c>
      <c r="O2936" s="209"/>
      <c r="P2936" s="210" t="s">
        <v>74</v>
      </c>
      <c r="Q2936" s="211"/>
      <c r="R2936" s="23"/>
      <c r="S2936" s="212" t="s">
        <v>75</v>
      </c>
      <c r="T2936" s="213"/>
      <c r="U2936" s="214" t="s">
        <v>76</v>
      </c>
      <c r="V2936" s="215"/>
      <c r="W2936" s="22"/>
      <c r="X2936" s="208" t="s">
        <v>77</v>
      </c>
      <c r="Y2936" s="209"/>
      <c r="Z2936" s="210" t="s">
        <v>78</v>
      </c>
      <c r="AA2936" s="211"/>
      <c r="AB2936" s="22"/>
      <c r="AC2936" s="212" t="s">
        <v>79</v>
      </c>
      <c r="AD2936" s="213"/>
      <c r="AE2936" s="214" t="s">
        <v>80</v>
      </c>
      <c r="AF2936" s="215"/>
      <c r="AG2936" s="22"/>
      <c r="AH2936" s="208" t="s">
        <v>81</v>
      </c>
      <c r="AI2936" s="209"/>
      <c r="AJ2936" s="210" t="s">
        <v>82</v>
      </c>
      <c r="AK2936" s="211"/>
      <c r="AL2936" s="22"/>
      <c r="AM2936" s="212" t="s">
        <v>83</v>
      </c>
      <c r="AN2936" s="213"/>
      <c r="AO2936" s="214" t="s">
        <v>84</v>
      </c>
      <c r="AP2936" s="215"/>
      <c r="AQ2936" s="23"/>
      <c r="AR2936" s="208" t="s">
        <v>85</v>
      </c>
      <c r="AS2936" s="209"/>
      <c r="AT2936" s="210" t="s">
        <v>86</v>
      </c>
      <c r="AU2936" s="211"/>
      <c r="AW2936" s="29" t="s">
        <v>4</v>
      </c>
      <c r="AY2936" s="136" t="s">
        <v>46</v>
      </c>
      <c r="AZ2936" s="13"/>
      <c r="BA2936" s="36"/>
      <c r="BB2936" s="36"/>
      <c r="BC2936" s="36"/>
      <c r="BD2936" s="36"/>
    </row>
    <row r="2937" spans="2:56" ht="18.600000000000001" customHeight="1" thickTop="1" thickBot="1">
      <c r="B2937" s="40">
        <v>8.3999999999999595</v>
      </c>
      <c r="D2937" s="1">
        <v>1</v>
      </c>
      <c r="E2937" s="7">
        <v>0</v>
      </c>
      <c r="F2937" s="2">
        <v>0</v>
      </c>
      <c r="G2937" s="8">
        <v>0</v>
      </c>
      <c r="I2937" s="1">
        <v>1</v>
      </c>
      <c r="J2937" s="9">
        <v>0</v>
      </c>
      <c r="K2937" s="2">
        <v>0</v>
      </c>
      <c r="L2937" s="9">
        <f t="shared" ref="L2937" si="17060">IF(0=(1-$J$9*$K$9*$B2937^2),10^14,$B2937*$K$9/(1-$J$9*$K$9*$B2937^2))</f>
        <v>-0.40915689710722442</v>
      </c>
      <c r="N2937" s="1">
        <f t="shared" ref="N2937" si="17061">D2937*I2937+F2937*I2940-E2937*J2937-G2937*J2940</f>
        <v>1</v>
      </c>
      <c r="O2937" s="9">
        <f t="shared" ref="O2937" si="17062">(D2937*J2937+E2937*I2937+F2937*J2940+G2937*I2940)</f>
        <v>0</v>
      </c>
      <c r="P2937" s="2">
        <f t="shared" ref="P2937" si="17063">D2937*K2937+F2937*K2940-E2937*L2937-G2937*L2940</f>
        <v>0</v>
      </c>
      <c r="Q2937" s="8">
        <f t="shared" ref="Q2937" si="17064">(D2937*L2937+E2937*K2937+F2937*L2940+G2937*K2940)</f>
        <v>-0.40915689710722442</v>
      </c>
      <c r="S2937" s="1">
        <v>1</v>
      </c>
      <c r="T2937" s="7">
        <v>0</v>
      </c>
      <c r="U2937" s="2">
        <v>0</v>
      </c>
      <c r="V2937" s="8">
        <v>0</v>
      </c>
      <c r="X2937" s="1">
        <f t="shared" ref="X2937" si="17065">N2937*S2937+P2937*S2940-O2937*T2937-Q2937*T2940</f>
        <v>5.1562304904634617</v>
      </c>
      <c r="Y2937" s="9">
        <f t="shared" ref="Y2937" si="17066">(N2937*T2937+O2937*S2937+P2937*T2940+Q2937*S2940)</f>
        <v>0</v>
      </c>
      <c r="Z2937" s="2">
        <f t="shared" ref="Z2937" si="17067">N2937*U2937+P2937*U2940-O2937*V2937-Q2937*V2940</f>
        <v>0</v>
      </c>
      <c r="AA2937" s="8">
        <f t="shared" ref="AA2937" si="17068">(N2937*V2937+O2937*U2937+P2937*V2940+Q2937*U2940)</f>
        <v>-0.40915689710722442</v>
      </c>
      <c r="AB2937" s="22"/>
      <c r="AC2937" s="1">
        <v>1</v>
      </c>
      <c r="AD2937" s="9">
        <v>0</v>
      </c>
      <c r="AE2937" s="2">
        <v>0</v>
      </c>
      <c r="AF2937" s="9">
        <f t="shared" ref="AF2937" si="17069">$B2937*$AE$9</f>
        <v>6.8097959999999675</v>
      </c>
      <c r="AH2937" s="1">
        <f t="shared" ref="AH2937" si="17070">X2937*AC2937+Z2937*AC2940-Y2937*AD2937-AA2937*AD2940</f>
        <v>5.1562304904634617</v>
      </c>
      <c r="AI2937" s="9">
        <f t="shared" ref="AI2937" si="17071">(X2937*AD2937+Y2937*AC2937+Z2937*AD2940+AA2937*AC2940)</f>
        <v>0</v>
      </c>
      <c r="AJ2937" s="2">
        <f t="shared" ref="AJ2937" si="17072">X2937*AE2937+Z2937*AE2940-Y2937*AF2937-AA2937*AF2940</f>
        <v>0</v>
      </c>
      <c r="AK2937" s="8">
        <f t="shared" ref="AK2937" si="17073">(X2937*AF2937+Y2937*AE2937+Z2937*AF2940+AA2937*AE2940)</f>
        <v>34.703720871928731</v>
      </c>
      <c r="AM2937" s="18">
        <v>1</v>
      </c>
      <c r="AN2937" s="25">
        <v>0</v>
      </c>
      <c r="AO2937" s="14">
        <v>0</v>
      </c>
      <c r="AP2937" s="24">
        <v>0</v>
      </c>
      <c r="AR2937" s="1">
        <f t="shared" ref="AR2937" si="17074">AH2937*AM2937+AJ2937*AM2940-AI2937*AN2937-AK2937*AN2940</f>
        <v>5.1562304904634617</v>
      </c>
      <c r="AS2937" s="9">
        <f t="shared" ref="AS2937" si="17075">(AH2937*AN2937+AI2937*AM2937+AJ2937*AN2940+AK2937*AM2940)</f>
        <v>34.703720871928731</v>
      </c>
      <c r="AT2937" s="2">
        <f t="shared" ref="AT2937" si="17076">AH2937*AO2937+AJ2937*AO2940-AI2937*AP2937-AK2937*AP2940</f>
        <v>0</v>
      </c>
      <c r="AU2937" s="8">
        <f t="shared" ref="AU2937" si="17077">(AH2937*AP2937+AI2937*AO2937+AJ2937*AP2940+AK2937*AO2940)</f>
        <v>34.703720871928731</v>
      </c>
      <c r="AW2937" s="30">
        <f t="shared" ref="AW2937" si="17078">20*LOG(((1+$AN$9)/$AN$9)/((AR2937+AR2940)^2+(AS2937+AS2940)^2)^0.5)</f>
        <v>-41.530664852703083</v>
      </c>
      <c r="AY2937" s="137">
        <f t="shared" ref="AY2937" si="17079">((AR2937^2+AS2937^2)^0.5)/((AR2940^2+AS2940^2)^0.5)</f>
        <v>0.14870005448092879</v>
      </c>
      <c r="AZ2937" s="13"/>
      <c r="BA2937" s="36"/>
      <c r="BB2937" s="36"/>
      <c r="BC2937" s="36"/>
      <c r="BD2937" s="36"/>
    </row>
    <row r="2938" spans="2:56" ht="18.600000000000001" customHeight="1" thickBot="1">
      <c r="D2938" s="3"/>
      <c r="G2938" s="4"/>
      <c r="I2938" s="3"/>
      <c r="L2938" s="4"/>
      <c r="N2938" s="3"/>
      <c r="Q2938" s="4"/>
      <c r="S2938" s="3"/>
      <c r="V2938" s="4"/>
      <c r="X2938" s="3"/>
      <c r="AA2938" s="4"/>
      <c r="AC2938" s="3"/>
      <c r="AF2938" s="4"/>
      <c r="AH2938" s="3"/>
      <c r="AK2938" s="4"/>
      <c r="AM2938" s="18"/>
      <c r="AN2938" s="14"/>
      <c r="AO2938" s="14"/>
      <c r="AP2938" s="19"/>
      <c r="AR2938" s="3"/>
      <c r="AU2938" s="4"/>
      <c r="AY2938" s="138"/>
      <c r="AZ2938" s="13"/>
      <c r="BA2938" s="36"/>
      <c r="BB2938" s="36"/>
      <c r="BC2938" s="36"/>
      <c r="BD2938" s="36"/>
    </row>
    <row r="2939" spans="2:56" ht="18.600000000000001" customHeight="1" thickBot="1">
      <c r="D2939" s="216" t="s">
        <v>87</v>
      </c>
      <c r="E2939" s="217"/>
      <c r="F2939" s="218" t="s">
        <v>88</v>
      </c>
      <c r="G2939" s="219"/>
      <c r="H2939" s="207"/>
      <c r="I2939" s="216" t="s">
        <v>89</v>
      </c>
      <c r="J2939" s="217"/>
      <c r="K2939" s="218" t="s">
        <v>90</v>
      </c>
      <c r="L2939" s="219"/>
      <c r="N2939" s="208" t="s">
        <v>7</v>
      </c>
      <c r="O2939" s="209"/>
      <c r="P2939" s="210" t="s">
        <v>8</v>
      </c>
      <c r="Q2939" s="211"/>
      <c r="S2939" s="216" t="s">
        <v>91</v>
      </c>
      <c r="T2939" s="217"/>
      <c r="U2939" s="218" t="s">
        <v>92</v>
      </c>
      <c r="V2939" s="219"/>
      <c r="W2939" s="22"/>
      <c r="X2939" s="208" t="s">
        <v>93</v>
      </c>
      <c r="Y2939" s="209"/>
      <c r="Z2939" s="210" t="s">
        <v>94</v>
      </c>
      <c r="AA2939" s="211"/>
      <c r="AB2939" s="22"/>
      <c r="AC2939" s="216" t="s">
        <v>3</v>
      </c>
      <c r="AD2939" s="217"/>
      <c r="AE2939" s="218" t="s">
        <v>2</v>
      </c>
      <c r="AF2939" s="219"/>
      <c r="AG2939" s="22"/>
      <c r="AH2939" s="208" t="s">
        <v>95</v>
      </c>
      <c r="AI2939" s="209"/>
      <c r="AJ2939" s="210" t="s">
        <v>96</v>
      </c>
      <c r="AK2939" s="211"/>
      <c r="AL2939" s="22"/>
      <c r="AM2939" s="216" t="s">
        <v>97</v>
      </c>
      <c r="AN2939" s="217"/>
      <c r="AO2939" s="218" t="s">
        <v>98</v>
      </c>
      <c r="AP2939" s="219"/>
      <c r="AR2939" s="208" t="s">
        <v>99</v>
      </c>
      <c r="AS2939" s="209"/>
      <c r="AT2939" s="210" t="s">
        <v>100</v>
      </c>
      <c r="AU2939" s="211"/>
      <c r="AW2939" s="48" t="s">
        <v>10</v>
      </c>
      <c r="AY2939" s="139" t="s">
        <v>47</v>
      </c>
      <c r="AZ2939" s="13"/>
      <c r="BA2939" s="36"/>
      <c r="BB2939" s="36"/>
      <c r="BC2939" s="36"/>
      <c r="BD2939" s="36"/>
    </row>
    <row r="2940" spans="2:56" ht="18.600000000000001" customHeight="1" thickTop="1" thickBot="1">
      <c r="D2940" s="1">
        <v>0</v>
      </c>
      <c r="E2940" s="8">
        <f t="shared" ref="E2940" si="17080">$E$9*$B2937</f>
        <v>4.7603639999999778</v>
      </c>
      <c r="F2940" s="2">
        <v>1</v>
      </c>
      <c r="G2940" s="8">
        <v>0</v>
      </c>
      <c r="I2940" s="1">
        <v>0</v>
      </c>
      <c r="J2940" s="9">
        <v>0</v>
      </c>
      <c r="K2940" s="2">
        <v>1</v>
      </c>
      <c r="L2940" s="8">
        <v>0</v>
      </c>
      <c r="N2940" s="1">
        <f t="shared" ref="N2940" si="17081">D2940*I2937+F2940*I2940-E2940*J2937-G2940*J2940</f>
        <v>0</v>
      </c>
      <c r="O2940" s="9">
        <f t="shared" ref="O2940" si="17082">(D2940*J2937+E2940*I2937+F2940*J2940+G2940*I2940)</f>
        <v>4.7603639999999778</v>
      </c>
      <c r="P2940" s="2">
        <f t="shared" ref="P2940" si="17083">D2940*K2937+F2940*K2940-E2940*L2937-G2940*L2940</f>
        <v>2.9477357633409262</v>
      </c>
      <c r="Q2940" s="8">
        <f t="shared" ref="Q2940" si="17084">(D2940*L2937+E2940*K2937+F2940*L2940+G2940*K2940)</f>
        <v>0</v>
      </c>
      <c r="S2940" s="1">
        <v>0</v>
      </c>
      <c r="T2940" s="8">
        <f t="shared" ref="T2940" si="17085">$T$9*$B2937</f>
        <v>10.158035999999951</v>
      </c>
      <c r="U2940" s="2">
        <v>1</v>
      </c>
      <c r="V2940" s="8">
        <v>0</v>
      </c>
      <c r="X2940" s="1">
        <f t="shared" ref="X2940" si="17086">N2940*S2937+P2940*S2940-O2940*T2937-Q2940*T2940</f>
        <v>0</v>
      </c>
      <c r="Y2940" s="9">
        <f t="shared" ref="Y2940" si="17087">(N2940*T2937+O2940*S2937+P2940*T2940+Q2940*S2940)</f>
        <v>34.703570002504442</v>
      </c>
      <c r="Z2940" s="2">
        <f t="shared" ref="Z2940" si="17088">N2940*U2937+P2940*U2940-O2940*V2937-Q2940*V2940</f>
        <v>2.9477357633409262</v>
      </c>
      <c r="AA2940" s="8">
        <f t="shared" ref="AA2940" si="17089">(N2940*V2937+O2940*U2937+P2940*V2940+Q2940*U2940)</f>
        <v>0</v>
      </c>
      <c r="AB2940" s="22"/>
      <c r="AC2940" s="1">
        <v>0</v>
      </c>
      <c r="AD2940" s="9">
        <v>0</v>
      </c>
      <c r="AE2940" s="2">
        <v>1</v>
      </c>
      <c r="AF2940" s="8">
        <v>0</v>
      </c>
      <c r="AH2940" s="1">
        <f t="shared" ref="AH2940" si="17090">X2940*AC2937+Z2940*AC2940-Y2940*AD2937-AA2940*AD2940</f>
        <v>0</v>
      </c>
      <c r="AI2940" s="9">
        <f t="shared" ref="AI2940" si="17091">(X2940*AD2937+Y2940*AC2937+Z2940*AD2940+AA2940*AC2940)</f>
        <v>34.703570002504442</v>
      </c>
      <c r="AJ2940" s="2">
        <f t="shared" ref="AJ2940" si="17092">X2940*AE2937+Z2940*AE2940-Y2940*AF2937-AA2940*AF2940</f>
        <v>-233.37649642543269</v>
      </c>
      <c r="AK2940" s="8">
        <f t="shared" ref="AK2940" si="17093">(X2940*AF2937+Y2940*AE2937+Z2940*AF2940+AA2940*AE2940)</f>
        <v>0</v>
      </c>
      <c r="AM2940" s="20">
        <f t="shared" ref="AM2940" si="17094">1/$AN$9</f>
        <v>1</v>
      </c>
      <c r="AN2940" s="27">
        <v>0</v>
      </c>
      <c r="AO2940" s="21">
        <v>1</v>
      </c>
      <c r="AP2940" s="26">
        <v>0</v>
      </c>
      <c r="AR2940" s="1">
        <f t="shared" ref="AR2940" si="17095">AH2940*AM2937+AJ2940*AM2940-AI2940*AN2937-AK2940*AN2940</f>
        <v>-233.37649642543269</v>
      </c>
      <c r="AS2940" s="9">
        <f t="shared" ref="AS2940" si="17096">(AH2940*AN2937+AI2940*AM2937+AJ2940*AN2940+AK2940*AM2940)</f>
        <v>34.703570002504442</v>
      </c>
      <c r="AT2940" s="2">
        <f t="shared" ref="AT2940" si="17097">AH2940*AO2937+AJ2940*AO2940-AI2940*AP2937-AK2940*AP2940</f>
        <v>-233.37649642543269</v>
      </c>
      <c r="AU2940" s="8">
        <f t="shared" ref="AU2940" si="17098">(AH2940*AP2937+AI2940*AO2937+AJ2940*AP2940+AK2940*AO2940)</f>
        <v>0</v>
      </c>
      <c r="AW2940" s="49">
        <f t="shared" ref="AW2940" si="17099">(180/PI())*ATAN(-1*(AS2937/AR2937))</f>
        <v>-81.548898719033446</v>
      </c>
      <c r="AY2940" s="140">
        <f t="shared" ref="AY2940" si="17100">20*LOG(((1-(10^(AW2937/20)^2)*(1-((1-AY2937)/(1+AY2937))^2))^0.5))</f>
        <v>-1.3762031344501693E-4</v>
      </c>
      <c r="AZ2940" s="13"/>
      <c r="BA2940" s="36"/>
      <c r="BB2940" s="36"/>
      <c r="BC2940" s="36"/>
      <c r="BD2940" s="36"/>
    </row>
    <row r="2941" spans="2:56" ht="18.600000000000001" customHeight="1">
      <c r="AY2941" s="37"/>
    </row>
    <row r="2942" spans="2:56" ht="18.600000000000001" customHeight="1" thickBot="1">
      <c r="D2942" s="22" t="s">
        <v>60</v>
      </c>
      <c r="E2942" s="22"/>
      <c r="F2942" s="22"/>
      <c r="G2942" s="22"/>
      <c r="H2942" s="22"/>
      <c r="I2942" s="22" t="s">
        <v>61</v>
      </c>
      <c r="J2942" s="22"/>
      <c r="K2942" s="22"/>
      <c r="L2942" s="22"/>
      <c r="M2942" s="23"/>
      <c r="N2942" s="23"/>
      <c r="O2942" s="28" t="s">
        <v>62</v>
      </c>
      <c r="P2942" s="23"/>
      <c r="Q2942" s="23"/>
      <c r="R2942" s="23"/>
      <c r="S2942" s="22"/>
      <c r="T2942" s="22" t="s">
        <v>63</v>
      </c>
      <c r="U2942" s="23"/>
      <c r="V2942" s="23"/>
      <c r="W2942" s="23"/>
      <c r="X2942" s="23"/>
      <c r="Y2942" s="28" t="s">
        <v>64</v>
      </c>
      <c r="Z2942" s="23"/>
      <c r="AA2942" s="23"/>
      <c r="AB2942" s="23"/>
      <c r="AC2942" s="28" t="s">
        <v>65</v>
      </c>
      <c r="AD2942" s="22"/>
      <c r="AE2942" s="22"/>
      <c r="AF2942" s="22"/>
      <c r="AG2942" s="22"/>
      <c r="AH2942" s="23"/>
      <c r="AI2942" s="28" t="s">
        <v>66</v>
      </c>
      <c r="AJ2942" s="23"/>
      <c r="AK2942" s="23"/>
      <c r="AL2942" s="22"/>
      <c r="AM2942" s="28" t="s">
        <v>67</v>
      </c>
      <c r="AN2942" s="22"/>
      <c r="AO2942" s="23"/>
      <c r="AP2942" s="23"/>
      <c r="AQ2942" s="23"/>
      <c r="AR2942" s="23"/>
      <c r="AS2942" s="28" t="s">
        <v>68</v>
      </c>
      <c r="AT2942" s="23"/>
      <c r="AU2942" s="23"/>
    </row>
    <row r="2943" spans="2:56" ht="18.600000000000001" customHeight="1" thickBot="1">
      <c r="B2943" s="11"/>
      <c r="D2943" s="212" t="s">
        <v>69</v>
      </c>
      <c r="E2943" s="213"/>
      <c r="F2943" s="214" t="s">
        <v>70</v>
      </c>
      <c r="G2943" s="215"/>
      <c r="H2943" s="207"/>
      <c r="I2943" s="212" t="s">
        <v>71</v>
      </c>
      <c r="J2943" s="213"/>
      <c r="K2943" s="214" t="s">
        <v>72</v>
      </c>
      <c r="L2943" s="215"/>
      <c r="M2943" s="23"/>
      <c r="N2943" s="208" t="s">
        <v>73</v>
      </c>
      <c r="O2943" s="209"/>
      <c r="P2943" s="210" t="s">
        <v>74</v>
      </c>
      <c r="Q2943" s="211"/>
      <c r="R2943" s="23"/>
      <c r="S2943" s="212" t="s">
        <v>75</v>
      </c>
      <c r="T2943" s="213"/>
      <c r="U2943" s="214" t="s">
        <v>76</v>
      </c>
      <c r="V2943" s="215"/>
      <c r="W2943" s="22"/>
      <c r="X2943" s="208" t="s">
        <v>77</v>
      </c>
      <c r="Y2943" s="209"/>
      <c r="Z2943" s="210" t="s">
        <v>78</v>
      </c>
      <c r="AA2943" s="211"/>
      <c r="AB2943" s="22"/>
      <c r="AC2943" s="212" t="s">
        <v>79</v>
      </c>
      <c r="AD2943" s="213"/>
      <c r="AE2943" s="214" t="s">
        <v>80</v>
      </c>
      <c r="AF2943" s="215"/>
      <c r="AG2943" s="22"/>
      <c r="AH2943" s="208" t="s">
        <v>81</v>
      </c>
      <c r="AI2943" s="209"/>
      <c r="AJ2943" s="210" t="s">
        <v>82</v>
      </c>
      <c r="AK2943" s="211"/>
      <c r="AL2943" s="22"/>
      <c r="AM2943" s="212" t="s">
        <v>83</v>
      </c>
      <c r="AN2943" s="213"/>
      <c r="AO2943" s="214" t="s">
        <v>84</v>
      </c>
      <c r="AP2943" s="215"/>
      <c r="AQ2943" s="23"/>
      <c r="AR2943" s="208" t="s">
        <v>85</v>
      </c>
      <c r="AS2943" s="209"/>
      <c r="AT2943" s="210" t="s">
        <v>86</v>
      </c>
      <c r="AU2943" s="211"/>
      <c r="AW2943" s="29" t="s">
        <v>4</v>
      </c>
      <c r="AY2943" s="136" t="s">
        <v>46</v>
      </c>
      <c r="AZ2943" s="13"/>
      <c r="BA2943" s="36"/>
      <c r="BB2943" s="36"/>
      <c r="BC2943" s="36"/>
      <c r="BD2943" s="36"/>
    </row>
    <row r="2944" spans="2:56" ht="18.600000000000001" customHeight="1" thickTop="1" thickBot="1">
      <c r="B2944" s="40">
        <v>8.4199999999999608</v>
      </c>
      <c r="D2944" s="1">
        <v>1</v>
      </c>
      <c r="E2944" s="7">
        <v>0</v>
      </c>
      <c r="F2944" s="2">
        <v>0</v>
      </c>
      <c r="G2944" s="8">
        <v>0</v>
      </c>
      <c r="I2944" s="1">
        <v>1</v>
      </c>
      <c r="J2944" s="9">
        <v>0</v>
      </c>
      <c r="K2944" s="2">
        <v>0</v>
      </c>
      <c r="L2944" s="9">
        <f t="shared" ref="L2944" si="17101">IF(0=(1-$J$9*$K$9*$B2944^2),10^14,$B2944*$K$9/(1-$J$9*$K$9*$B2944^2))</f>
        <v>-0.40808732031545653</v>
      </c>
      <c r="N2944" s="1">
        <f t="shared" ref="N2944" si="17102">D2944*I2944+F2944*I2947-E2944*J2944-G2944*J2947</f>
        <v>1</v>
      </c>
      <c r="O2944" s="9">
        <f t="shared" ref="O2944" si="17103">(D2944*J2944+E2944*I2944+F2944*J2947+G2944*I2947)</f>
        <v>0</v>
      </c>
      <c r="P2944" s="2">
        <f t="shared" ref="P2944" si="17104">D2944*K2944+F2944*K2947-E2944*L2944-G2944*L2947</f>
        <v>0</v>
      </c>
      <c r="Q2944" s="8">
        <f t="shared" ref="Q2944" si="17105">(D2944*L2944+E2944*K2944+F2944*L2947+G2944*K2947)</f>
        <v>-0.40808732031545653</v>
      </c>
      <c r="S2944" s="1">
        <v>1</v>
      </c>
      <c r="T2944" s="7">
        <v>0</v>
      </c>
      <c r="U2944" s="2">
        <v>0</v>
      </c>
      <c r="V2944" s="8">
        <v>0</v>
      </c>
      <c r="X2944" s="1">
        <f t="shared" ref="X2944" si="17106">N2944*S2944+P2944*S2947-O2944*T2944-Q2944*T2947</f>
        <v>5.1552356092196048</v>
      </c>
      <c r="Y2944" s="9">
        <f t="shared" ref="Y2944" si="17107">(N2944*T2944+O2944*S2944+P2944*T2947+Q2944*S2947)</f>
        <v>0</v>
      </c>
      <c r="Z2944" s="2">
        <f t="shared" ref="Z2944" si="17108">N2944*U2944+P2944*U2947-O2944*V2944-Q2944*V2947</f>
        <v>0</v>
      </c>
      <c r="AA2944" s="8">
        <f t="shared" ref="AA2944" si="17109">(N2944*V2944+O2944*U2944+P2944*V2947+Q2944*U2947)</f>
        <v>-0.40808732031545653</v>
      </c>
      <c r="AB2944" s="22"/>
      <c r="AC2944" s="1">
        <v>1</v>
      </c>
      <c r="AD2944" s="9">
        <v>0</v>
      </c>
      <c r="AE2944" s="2">
        <v>0</v>
      </c>
      <c r="AF2944" s="9">
        <f t="shared" ref="AF2944" si="17110">$B2944*$AE$9</f>
        <v>6.8260097999999685</v>
      </c>
      <c r="AH2944" s="1">
        <f t="shared" ref="AH2944" si="17111">X2944*AC2944+Z2944*AC2947-Y2944*AD2944-AA2944*AD2947</f>
        <v>5.1552356092196048</v>
      </c>
      <c r="AI2944" s="9">
        <f t="shared" ref="AI2944" si="17112">(X2944*AD2944+Y2944*AC2944+Z2944*AD2947+AA2944*AC2947)</f>
        <v>0</v>
      </c>
      <c r="AJ2944" s="2">
        <f t="shared" ref="AJ2944" si="17113">X2944*AE2944+Z2944*AE2947-Y2944*AF2944-AA2944*AF2947</f>
        <v>0</v>
      </c>
      <c r="AK2944" s="8">
        <f t="shared" ref="AK2944" si="17114">(X2944*AF2944+Y2944*AE2944+Z2944*AF2947+AA2944*AE2947)</f>
        <v>34.781601469526372</v>
      </c>
      <c r="AM2944" s="18">
        <v>1</v>
      </c>
      <c r="AN2944" s="25">
        <v>0</v>
      </c>
      <c r="AO2944" s="14">
        <v>0</v>
      </c>
      <c r="AP2944" s="24">
        <v>0</v>
      </c>
      <c r="AR2944" s="1">
        <f t="shared" ref="AR2944" si="17115">AH2944*AM2944+AJ2944*AM2947-AI2944*AN2944-AK2944*AN2947</f>
        <v>5.1552356092196048</v>
      </c>
      <c r="AS2944" s="9">
        <f t="shared" ref="AS2944" si="17116">(AH2944*AN2944+AI2944*AM2944+AJ2944*AN2947+AK2944*AM2947)</f>
        <v>34.781601469526372</v>
      </c>
      <c r="AT2944" s="2">
        <f t="shared" ref="AT2944" si="17117">AH2944*AO2944+AJ2944*AO2947-AI2944*AP2944-AK2944*AP2947</f>
        <v>0</v>
      </c>
      <c r="AU2944" s="8">
        <f t="shared" ref="AU2944" si="17118">(AH2944*AP2944+AI2944*AO2944+AJ2944*AP2947+AK2944*AO2947)</f>
        <v>34.781601469526372</v>
      </c>
      <c r="AW2944" s="30">
        <f t="shared" ref="AW2944" si="17119">20*LOG(((1+$AN$9)/$AN$9)/((AR2944+AR2947)^2+(AS2944+AS2947)^2)^0.5)</f>
        <v>-41.570399011470585</v>
      </c>
      <c r="AY2944" s="137">
        <f t="shared" ref="AY2944" si="17120">((AR2944^2+AS2944^2)^0.5)/((AR2947^2+AS2947^2)^0.5)</f>
        <v>0.14833794142434786</v>
      </c>
      <c r="AZ2944" s="13"/>
      <c r="BA2944" s="36"/>
      <c r="BB2944" s="36"/>
      <c r="BC2944" s="36"/>
      <c r="BD2944" s="36"/>
    </row>
    <row r="2945" spans="2:56" ht="18.600000000000001" customHeight="1" thickBot="1">
      <c r="D2945" s="3"/>
      <c r="G2945" s="4"/>
      <c r="I2945" s="3"/>
      <c r="L2945" s="4"/>
      <c r="N2945" s="3"/>
      <c r="Q2945" s="4"/>
      <c r="S2945" s="3"/>
      <c r="V2945" s="4"/>
      <c r="X2945" s="3"/>
      <c r="AA2945" s="4"/>
      <c r="AC2945" s="3"/>
      <c r="AF2945" s="4"/>
      <c r="AH2945" s="3"/>
      <c r="AK2945" s="4"/>
      <c r="AM2945" s="18"/>
      <c r="AN2945" s="14"/>
      <c r="AO2945" s="14"/>
      <c r="AP2945" s="19"/>
      <c r="AR2945" s="3"/>
      <c r="AU2945" s="4"/>
      <c r="AY2945" s="138"/>
      <c r="AZ2945" s="13"/>
      <c r="BA2945" s="36"/>
      <c r="BB2945" s="36"/>
      <c r="BC2945" s="36"/>
      <c r="BD2945" s="36"/>
    </row>
    <row r="2946" spans="2:56" ht="18.600000000000001" customHeight="1" thickBot="1">
      <c r="D2946" s="216" t="s">
        <v>87</v>
      </c>
      <c r="E2946" s="217"/>
      <c r="F2946" s="218" t="s">
        <v>88</v>
      </c>
      <c r="G2946" s="219"/>
      <c r="H2946" s="207"/>
      <c r="I2946" s="216" t="s">
        <v>89</v>
      </c>
      <c r="J2946" s="217"/>
      <c r="K2946" s="218" t="s">
        <v>90</v>
      </c>
      <c r="L2946" s="219"/>
      <c r="N2946" s="208" t="s">
        <v>7</v>
      </c>
      <c r="O2946" s="209"/>
      <c r="P2946" s="210" t="s">
        <v>8</v>
      </c>
      <c r="Q2946" s="211"/>
      <c r="S2946" s="216" t="s">
        <v>91</v>
      </c>
      <c r="T2946" s="217"/>
      <c r="U2946" s="218" t="s">
        <v>92</v>
      </c>
      <c r="V2946" s="219"/>
      <c r="W2946" s="22"/>
      <c r="X2946" s="208" t="s">
        <v>93</v>
      </c>
      <c r="Y2946" s="209"/>
      <c r="Z2946" s="210" t="s">
        <v>94</v>
      </c>
      <c r="AA2946" s="211"/>
      <c r="AB2946" s="22"/>
      <c r="AC2946" s="216" t="s">
        <v>3</v>
      </c>
      <c r="AD2946" s="217"/>
      <c r="AE2946" s="218" t="s">
        <v>2</v>
      </c>
      <c r="AF2946" s="219"/>
      <c r="AG2946" s="22"/>
      <c r="AH2946" s="208" t="s">
        <v>95</v>
      </c>
      <c r="AI2946" s="209"/>
      <c r="AJ2946" s="210" t="s">
        <v>96</v>
      </c>
      <c r="AK2946" s="211"/>
      <c r="AL2946" s="22"/>
      <c r="AM2946" s="216" t="s">
        <v>97</v>
      </c>
      <c r="AN2946" s="217"/>
      <c r="AO2946" s="218" t="s">
        <v>98</v>
      </c>
      <c r="AP2946" s="219"/>
      <c r="AR2946" s="208" t="s">
        <v>99</v>
      </c>
      <c r="AS2946" s="209"/>
      <c r="AT2946" s="210" t="s">
        <v>100</v>
      </c>
      <c r="AU2946" s="211"/>
      <c r="AW2946" s="48" t="s">
        <v>10</v>
      </c>
      <c r="AY2946" s="139" t="s">
        <v>47</v>
      </c>
      <c r="AZ2946" s="13"/>
      <c r="BA2946" s="36"/>
      <c r="BB2946" s="36"/>
      <c r="BC2946" s="36"/>
      <c r="BD2946" s="36"/>
    </row>
    <row r="2947" spans="2:56" ht="18.600000000000001" customHeight="1" thickTop="1" thickBot="1">
      <c r="D2947" s="1">
        <v>0</v>
      </c>
      <c r="E2947" s="8">
        <f t="shared" ref="E2947" si="17121">$E$9*$B2944</f>
        <v>4.7716981999999781</v>
      </c>
      <c r="F2947" s="2">
        <v>1</v>
      </c>
      <c r="G2947" s="8">
        <v>0</v>
      </c>
      <c r="I2947" s="1">
        <v>0</v>
      </c>
      <c r="J2947" s="9">
        <v>0</v>
      </c>
      <c r="K2947" s="2">
        <v>1</v>
      </c>
      <c r="L2947" s="8">
        <v>0</v>
      </c>
      <c r="N2947" s="1">
        <f t="shared" ref="N2947" si="17122">D2947*I2944+F2947*I2947-E2947*J2944-G2947*J2947</f>
        <v>0</v>
      </c>
      <c r="O2947" s="9">
        <f t="shared" ref="O2947" si="17123">(D2947*J2944+E2947*I2944+F2947*J2947+G2947*I2947)</f>
        <v>4.7716981999999781</v>
      </c>
      <c r="P2947" s="2">
        <f t="shared" ref="P2947" si="17124">D2947*K2944+F2947*K2947-E2947*L2944-G2947*L2947</f>
        <v>2.9472695317920783</v>
      </c>
      <c r="Q2947" s="8">
        <f t="shared" ref="Q2947" si="17125">(D2947*L2944+E2947*K2944+F2947*L2947+G2947*K2947)</f>
        <v>0</v>
      </c>
      <c r="S2947" s="1">
        <v>0</v>
      </c>
      <c r="T2947" s="8">
        <f t="shared" ref="T2947" si="17126">$T$9*$B2944</f>
        <v>10.182221799999953</v>
      </c>
      <c r="U2947" s="2">
        <v>1</v>
      </c>
      <c r="V2947" s="8">
        <v>0</v>
      </c>
      <c r="X2947" s="1">
        <f t="shared" ref="X2947" si="17127">N2947*S2944+P2947*S2947-O2947*T2944-Q2947*T2947</f>
        <v>0</v>
      </c>
      <c r="Y2947" s="9">
        <f t="shared" ref="Y2947" si="17128">(N2947*T2944+O2947*S2944+P2947*T2947+Q2947*S2947)</f>
        <v>34.781450277088936</v>
      </c>
      <c r="Z2947" s="2">
        <f t="shared" ref="Z2947" si="17129">N2947*U2944+P2947*U2947-O2947*V2944-Q2947*V2947</f>
        <v>2.9472695317920783</v>
      </c>
      <c r="AA2947" s="8">
        <f t="shared" ref="AA2947" si="17130">(N2947*V2944+O2947*U2944+P2947*V2947+Q2947*U2947)</f>
        <v>0</v>
      </c>
      <c r="AB2947" s="22"/>
      <c r="AC2947" s="1">
        <v>0</v>
      </c>
      <c r="AD2947" s="9">
        <v>0</v>
      </c>
      <c r="AE2947" s="2">
        <v>1</v>
      </c>
      <c r="AF2947" s="8">
        <v>0</v>
      </c>
      <c r="AH2947" s="1">
        <f t="shared" ref="AH2947" si="17131">X2947*AC2944+Z2947*AC2947-Y2947*AD2944-AA2947*AD2947</f>
        <v>0</v>
      </c>
      <c r="AI2947" s="9">
        <f t="shared" ref="AI2947" si="17132">(X2947*AD2944+Y2947*AC2944+Z2947*AD2947+AA2947*AC2947)</f>
        <v>34.781450277088936</v>
      </c>
      <c r="AJ2947" s="2">
        <f t="shared" ref="AJ2947" si="17133">X2947*AE2944+Z2947*AE2947-Y2947*AF2944-AA2947*AF2947</f>
        <v>-234.47125091782863</v>
      </c>
      <c r="AK2947" s="8">
        <f t="shared" ref="AK2947" si="17134">(X2947*AF2944+Y2947*AE2944+Z2947*AF2947+AA2947*AE2947)</f>
        <v>0</v>
      </c>
      <c r="AM2947" s="20">
        <f t="shared" ref="AM2947" si="17135">1/$AN$9</f>
        <v>1</v>
      </c>
      <c r="AN2947" s="27">
        <v>0</v>
      </c>
      <c r="AO2947" s="21">
        <v>1</v>
      </c>
      <c r="AP2947" s="26">
        <v>0</v>
      </c>
      <c r="AR2947" s="1">
        <f t="shared" ref="AR2947" si="17136">AH2947*AM2944+AJ2947*AM2947-AI2947*AN2944-AK2947*AN2947</f>
        <v>-234.47125091782863</v>
      </c>
      <c r="AS2947" s="9">
        <f t="shared" ref="AS2947" si="17137">(AH2947*AN2944+AI2947*AM2944+AJ2947*AN2947+AK2947*AM2947)</f>
        <v>34.781450277088936</v>
      </c>
      <c r="AT2947" s="2">
        <f t="shared" ref="AT2947" si="17138">AH2947*AO2944+AJ2947*AO2947-AI2947*AP2944-AK2947*AP2947</f>
        <v>-234.47125091782863</v>
      </c>
      <c r="AU2947" s="8">
        <f t="shared" ref="AU2947" si="17139">(AH2947*AP2944+AI2947*AO2944+AJ2947*AP2947+AK2947*AO2947)</f>
        <v>0</v>
      </c>
      <c r="AW2947" s="49">
        <f t="shared" ref="AW2947" si="17140">(180/PI())*ATAN(-1*(AS2944/AR2944))</f>
        <v>-81.569153114308193</v>
      </c>
      <c r="AY2947" s="140">
        <f t="shared" ref="AY2947" si="17141">20*LOG(((1-(10^(AW2944/20)^2)*(1-((1-AY2944)/(1+AY2944))^2))^0.5))</f>
        <v>-1.3612065389476219E-4</v>
      </c>
      <c r="AZ2947" s="13"/>
      <c r="BA2947" s="36"/>
      <c r="BB2947" s="36"/>
      <c r="BC2947" s="36"/>
      <c r="BD2947" s="36"/>
    </row>
    <row r="2948" spans="2:56" ht="18.600000000000001" customHeight="1">
      <c r="AY2948" s="37"/>
    </row>
    <row r="2949" spans="2:56" ht="18.600000000000001" customHeight="1" thickBot="1">
      <c r="D2949" s="22" t="s">
        <v>60</v>
      </c>
      <c r="E2949" s="22"/>
      <c r="F2949" s="22"/>
      <c r="G2949" s="22"/>
      <c r="H2949" s="22"/>
      <c r="I2949" s="22" t="s">
        <v>61</v>
      </c>
      <c r="J2949" s="22"/>
      <c r="K2949" s="22"/>
      <c r="L2949" s="22"/>
      <c r="M2949" s="23"/>
      <c r="N2949" s="23"/>
      <c r="O2949" s="28" t="s">
        <v>62</v>
      </c>
      <c r="P2949" s="23"/>
      <c r="Q2949" s="23"/>
      <c r="R2949" s="23"/>
      <c r="S2949" s="22"/>
      <c r="T2949" s="22" t="s">
        <v>63</v>
      </c>
      <c r="U2949" s="23"/>
      <c r="V2949" s="23"/>
      <c r="W2949" s="23"/>
      <c r="X2949" s="23"/>
      <c r="Y2949" s="28" t="s">
        <v>64</v>
      </c>
      <c r="Z2949" s="23"/>
      <c r="AA2949" s="23"/>
      <c r="AB2949" s="23"/>
      <c r="AC2949" s="28" t="s">
        <v>65</v>
      </c>
      <c r="AD2949" s="22"/>
      <c r="AE2949" s="22"/>
      <c r="AF2949" s="22"/>
      <c r="AG2949" s="22"/>
      <c r="AH2949" s="23"/>
      <c r="AI2949" s="28" t="s">
        <v>66</v>
      </c>
      <c r="AJ2949" s="23"/>
      <c r="AK2949" s="23"/>
      <c r="AL2949" s="22"/>
      <c r="AM2949" s="28" t="s">
        <v>67</v>
      </c>
      <c r="AN2949" s="22"/>
      <c r="AO2949" s="23"/>
      <c r="AP2949" s="23"/>
      <c r="AQ2949" s="23"/>
      <c r="AR2949" s="23"/>
      <c r="AS2949" s="28" t="s">
        <v>68</v>
      </c>
      <c r="AT2949" s="23"/>
      <c r="AU2949" s="23"/>
    </row>
    <row r="2950" spans="2:56" ht="18.600000000000001" customHeight="1" thickBot="1">
      <c r="B2950" s="11"/>
      <c r="D2950" s="212" t="s">
        <v>69</v>
      </c>
      <c r="E2950" s="213"/>
      <c r="F2950" s="214" t="s">
        <v>70</v>
      </c>
      <c r="G2950" s="215"/>
      <c r="H2950" s="207"/>
      <c r="I2950" s="212" t="s">
        <v>71</v>
      </c>
      <c r="J2950" s="213"/>
      <c r="K2950" s="214" t="s">
        <v>72</v>
      </c>
      <c r="L2950" s="215"/>
      <c r="M2950" s="23"/>
      <c r="N2950" s="208" t="s">
        <v>73</v>
      </c>
      <c r="O2950" s="209"/>
      <c r="P2950" s="210" t="s">
        <v>74</v>
      </c>
      <c r="Q2950" s="211"/>
      <c r="R2950" s="23"/>
      <c r="S2950" s="212" t="s">
        <v>75</v>
      </c>
      <c r="T2950" s="213"/>
      <c r="U2950" s="214" t="s">
        <v>76</v>
      </c>
      <c r="V2950" s="215"/>
      <c r="W2950" s="22"/>
      <c r="X2950" s="208" t="s">
        <v>77</v>
      </c>
      <c r="Y2950" s="209"/>
      <c r="Z2950" s="210" t="s">
        <v>78</v>
      </c>
      <c r="AA2950" s="211"/>
      <c r="AB2950" s="22"/>
      <c r="AC2950" s="212" t="s">
        <v>79</v>
      </c>
      <c r="AD2950" s="213"/>
      <c r="AE2950" s="214" t="s">
        <v>80</v>
      </c>
      <c r="AF2950" s="215"/>
      <c r="AG2950" s="22"/>
      <c r="AH2950" s="208" t="s">
        <v>81</v>
      </c>
      <c r="AI2950" s="209"/>
      <c r="AJ2950" s="210" t="s">
        <v>82</v>
      </c>
      <c r="AK2950" s="211"/>
      <c r="AL2950" s="22"/>
      <c r="AM2950" s="212" t="s">
        <v>83</v>
      </c>
      <c r="AN2950" s="213"/>
      <c r="AO2950" s="214" t="s">
        <v>84</v>
      </c>
      <c r="AP2950" s="215"/>
      <c r="AQ2950" s="23"/>
      <c r="AR2950" s="208" t="s">
        <v>85</v>
      </c>
      <c r="AS2950" s="209"/>
      <c r="AT2950" s="210" t="s">
        <v>86</v>
      </c>
      <c r="AU2950" s="211"/>
      <c r="AW2950" s="29" t="s">
        <v>4</v>
      </c>
      <c r="AY2950" s="136" t="s">
        <v>46</v>
      </c>
      <c r="AZ2950" s="13"/>
      <c r="BA2950" s="36"/>
      <c r="BB2950" s="36"/>
      <c r="BC2950" s="36"/>
      <c r="BD2950" s="36"/>
    </row>
    <row r="2951" spans="2:56" ht="18.600000000000001" customHeight="1" thickTop="1" thickBot="1">
      <c r="B2951" s="40">
        <v>8.4399999999999604</v>
      </c>
      <c r="D2951" s="1">
        <v>1</v>
      </c>
      <c r="E2951" s="7">
        <v>0</v>
      </c>
      <c r="F2951" s="2">
        <v>0</v>
      </c>
      <c r="G2951" s="8">
        <v>0</v>
      </c>
      <c r="I2951" s="1">
        <v>1</v>
      </c>
      <c r="J2951" s="9">
        <v>0</v>
      </c>
      <c r="K2951" s="2">
        <v>0</v>
      </c>
      <c r="L2951" s="9">
        <f t="shared" ref="L2951" si="17142">IF(0=(1-$J$9*$K$9*$B2951^2),10^14,$B2951*$K$9/(1-$J$9*$K$9*$B2951^2))</f>
        <v>-0.40702355090411013</v>
      </c>
      <c r="N2951" s="1">
        <f t="shared" ref="N2951" si="17143">D2951*I2951+F2951*I2954-E2951*J2951-G2951*J2954</f>
        <v>1</v>
      </c>
      <c r="O2951" s="9">
        <f t="shared" ref="O2951" si="17144">(D2951*J2951+E2951*I2951+F2951*J2954+G2951*I2954)</f>
        <v>0</v>
      </c>
      <c r="P2951" s="2">
        <f t="shared" ref="P2951" si="17145">D2951*K2951+F2951*K2954-E2951*L2951-G2951*L2954</f>
        <v>0</v>
      </c>
      <c r="Q2951" s="8">
        <f t="shared" ref="Q2951" si="17146">(D2951*L2951+E2951*K2951+F2951*L2954+G2951*K2954)</f>
        <v>-0.40702355090411013</v>
      </c>
      <c r="S2951" s="1">
        <v>1</v>
      </c>
      <c r="T2951" s="7">
        <v>0</v>
      </c>
      <c r="U2951" s="2">
        <v>0</v>
      </c>
      <c r="V2951" s="8">
        <v>0</v>
      </c>
      <c r="X2951" s="1">
        <f t="shared" ref="X2951" si="17147">N2951*S2951+P2951*S2954-O2951*T2951-Q2951*T2954</f>
        <v>5.1542482633266768</v>
      </c>
      <c r="Y2951" s="9">
        <f t="shared" ref="Y2951" si="17148">(N2951*T2951+O2951*S2951+P2951*T2954+Q2951*S2954)</f>
        <v>0</v>
      </c>
      <c r="Z2951" s="2">
        <f t="shared" ref="Z2951" si="17149">N2951*U2951+P2951*U2954-O2951*V2951-Q2951*V2954</f>
        <v>0</v>
      </c>
      <c r="AA2951" s="8">
        <f t="shared" ref="AA2951" si="17150">(N2951*V2951+O2951*U2951+P2951*V2954+Q2951*U2954)</f>
        <v>-0.40702355090411013</v>
      </c>
      <c r="AB2951" s="22"/>
      <c r="AC2951" s="1">
        <v>1</v>
      </c>
      <c r="AD2951" s="9">
        <v>0</v>
      </c>
      <c r="AE2951" s="2">
        <v>0</v>
      </c>
      <c r="AF2951" s="9">
        <f t="shared" ref="AF2951" si="17151">$B2951*$AE$9</f>
        <v>6.8422235999999685</v>
      </c>
      <c r="AH2951" s="1">
        <f t="shared" ref="AH2951" si="17152">X2951*AC2951+Z2951*AC2954-Y2951*AD2951-AA2951*AD2954</f>
        <v>5.1542482633266768</v>
      </c>
      <c r="AI2951" s="9">
        <f t="shared" ref="AI2951" si="17153">(X2951*AD2951+Y2951*AC2951+Z2951*AD2954+AA2951*AC2954)</f>
        <v>0</v>
      </c>
      <c r="AJ2951" s="2">
        <f t="shared" ref="AJ2951" si="17154">X2951*AE2951+Z2951*AE2954-Y2951*AF2951-AA2951*AF2954</f>
        <v>0</v>
      </c>
      <c r="AK2951" s="8">
        <f t="shared" ref="AK2951" si="17155">(X2951*AF2951+Y2951*AE2951+Z2951*AF2954+AA2951*AE2954)</f>
        <v>34.859495556688536</v>
      </c>
      <c r="AM2951" s="18">
        <v>1</v>
      </c>
      <c r="AN2951" s="25">
        <v>0</v>
      </c>
      <c r="AO2951" s="14">
        <v>0</v>
      </c>
      <c r="AP2951" s="24">
        <v>0</v>
      </c>
      <c r="AR2951" s="1">
        <f t="shared" ref="AR2951" si="17156">AH2951*AM2951+AJ2951*AM2954-AI2951*AN2951-AK2951*AN2954</f>
        <v>5.1542482633266768</v>
      </c>
      <c r="AS2951" s="9">
        <f t="shared" ref="AS2951" si="17157">(AH2951*AN2951+AI2951*AM2951+AJ2951*AN2954+AK2951*AM2954)</f>
        <v>34.859495556688536</v>
      </c>
      <c r="AT2951" s="2">
        <f t="shared" ref="AT2951" si="17158">AH2951*AO2951+AJ2951*AO2954-AI2951*AP2951-AK2951*AP2954</f>
        <v>0</v>
      </c>
      <c r="AU2951" s="8">
        <f t="shared" ref="AU2951" si="17159">(AH2951*AP2951+AI2951*AO2951+AJ2951*AP2954+AK2951*AO2954)</f>
        <v>34.859495556688536</v>
      </c>
      <c r="AW2951" s="30">
        <f t="shared" ref="AW2951" si="17160">20*LOG(((1+$AN$9)/$AN$9)/((AR2951+AR2954)^2+(AS2951+AS2954)^2)^0.5)</f>
        <v>-41.610046837893258</v>
      </c>
      <c r="AY2951" s="137">
        <f t="shared" ref="AY2951" si="17161">((AR2951^2+AS2951^2)^0.5)/((AR2954^2+AS2954^2)^0.5)</f>
        <v>0.14797760897511436</v>
      </c>
      <c r="AZ2951" s="13"/>
      <c r="BA2951" s="36"/>
      <c r="BB2951" s="36"/>
      <c r="BC2951" s="36"/>
      <c r="BD2951" s="36"/>
    </row>
    <row r="2952" spans="2:56" ht="18.600000000000001" customHeight="1" thickBot="1">
      <c r="D2952" s="3"/>
      <c r="G2952" s="4"/>
      <c r="I2952" s="3"/>
      <c r="L2952" s="4"/>
      <c r="N2952" s="3"/>
      <c r="Q2952" s="4"/>
      <c r="S2952" s="3"/>
      <c r="V2952" s="4"/>
      <c r="X2952" s="3"/>
      <c r="AA2952" s="4"/>
      <c r="AC2952" s="3"/>
      <c r="AF2952" s="4"/>
      <c r="AH2952" s="3"/>
      <c r="AK2952" s="4"/>
      <c r="AM2952" s="18"/>
      <c r="AN2952" s="14"/>
      <c r="AO2952" s="14"/>
      <c r="AP2952" s="19"/>
      <c r="AR2952" s="3"/>
      <c r="AU2952" s="4"/>
      <c r="AY2952" s="138"/>
      <c r="AZ2952" s="13"/>
      <c r="BA2952" s="36"/>
      <c r="BB2952" s="36"/>
      <c r="BC2952" s="36"/>
      <c r="BD2952" s="36"/>
    </row>
    <row r="2953" spans="2:56" ht="18.600000000000001" customHeight="1" thickBot="1">
      <c r="D2953" s="216" t="s">
        <v>87</v>
      </c>
      <c r="E2953" s="217"/>
      <c r="F2953" s="218" t="s">
        <v>88</v>
      </c>
      <c r="G2953" s="219"/>
      <c r="H2953" s="207"/>
      <c r="I2953" s="216" t="s">
        <v>89</v>
      </c>
      <c r="J2953" s="217"/>
      <c r="K2953" s="218" t="s">
        <v>90</v>
      </c>
      <c r="L2953" s="219"/>
      <c r="N2953" s="208" t="s">
        <v>7</v>
      </c>
      <c r="O2953" s="209"/>
      <c r="P2953" s="210" t="s">
        <v>8</v>
      </c>
      <c r="Q2953" s="211"/>
      <c r="S2953" s="216" t="s">
        <v>91</v>
      </c>
      <c r="T2953" s="217"/>
      <c r="U2953" s="218" t="s">
        <v>92</v>
      </c>
      <c r="V2953" s="219"/>
      <c r="W2953" s="22"/>
      <c r="X2953" s="208" t="s">
        <v>93</v>
      </c>
      <c r="Y2953" s="209"/>
      <c r="Z2953" s="210" t="s">
        <v>94</v>
      </c>
      <c r="AA2953" s="211"/>
      <c r="AB2953" s="22"/>
      <c r="AC2953" s="216" t="s">
        <v>3</v>
      </c>
      <c r="AD2953" s="217"/>
      <c r="AE2953" s="218" t="s">
        <v>2</v>
      </c>
      <c r="AF2953" s="219"/>
      <c r="AG2953" s="22"/>
      <c r="AH2953" s="208" t="s">
        <v>95</v>
      </c>
      <c r="AI2953" s="209"/>
      <c r="AJ2953" s="210" t="s">
        <v>96</v>
      </c>
      <c r="AK2953" s="211"/>
      <c r="AL2953" s="22"/>
      <c r="AM2953" s="216" t="s">
        <v>97</v>
      </c>
      <c r="AN2953" s="217"/>
      <c r="AO2953" s="218" t="s">
        <v>98</v>
      </c>
      <c r="AP2953" s="219"/>
      <c r="AR2953" s="208" t="s">
        <v>99</v>
      </c>
      <c r="AS2953" s="209"/>
      <c r="AT2953" s="210" t="s">
        <v>100</v>
      </c>
      <c r="AU2953" s="211"/>
      <c r="AW2953" s="48" t="s">
        <v>10</v>
      </c>
      <c r="AY2953" s="139" t="s">
        <v>47</v>
      </c>
      <c r="AZ2953" s="13"/>
      <c r="BA2953" s="36"/>
      <c r="BB2953" s="36"/>
      <c r="BC2953" s="36"/>
      <c r="BD2953" s="36"/>
    </row>
    <row r="2954" spans="2:56" ht="18.600000000000001" customHeight="1" thickTop="1" thickBot="1">
      <c r="D2954" s="1">
        <v>0</v>
      </c>
      <c r="E2954" s="8">
        <f t="shared" ref="E2954" si="17162">$E$9*$B2951</f>
        <v>4.7830323999999775</v>
      </c>
      <c r="F2954" s="2">
        <v>1</v>
      </c>
      <c r="G2954" s="8">
        <v>0</v>
      </c>
      <c r="I2954" s="1">
        <v>0</v>
      </c>
      <c r="J2954" s="9">
        <v>0</v>
      </c>
      <c r="K2954" s="2">
        <v>1</v>
      </c>
      <c r="L2954" s="8">
        <v>0</v>
      </c>
      <c r="N2954" s="1">
        <f t="shared" ref="N2954" si="17163">D2954*I2951+F2954*I2954-E2954*J2951-G2954*J2954</f>
        <v>0</v>
      </c>
      <c r="O2954" s="9">
        <f t="shared" ref="O2954" si="17164">(D2954*J2951+E2954*I2951+F2954*J2954+G2954*I2954)</f>
        <v>4.7830323999999775</v>
      </c>
      <c r="P2954" s="2">
        <f t="shared" ref="P2954" si="17165">D2954*K2951+F2954*K2954-E2954*L2951-G2954*L2954</f>
        <v>2.946806831537399</v>
      </c>
      <c r="Q2954" s="8">
        <f t="shared" ref="Q2954" si="17166">(D2954*L2951+E2954*K2951+F2954*L2954+G2954*K2954)</f>
        <v>0</v>
      </c>
      <c r="S2954" s="1">
        <v>0</v>
      </c>
      <c r="T2954" s="8">
        <f t="shared" ref="T2954" si="17167">$T$9*$B2951</f>
        <v>10.206407599999952</v>
      </c>
      <c r="U2954" s="2">
        <v>1</v>
      </c>
      <c r="V2954" s="8">
        <v>0</v>
      </c>
      <c r="X2954" s="1">
        <f t="shared" ref="X2954" si="17168">N2954*S2951+P2954*S2954-O2954*T2951-Q2954*T2954</f>
        <v>0</v>
      </c>
      <c r="Y2954" s="9">
        <f t="shared" ref="Y2954" si="17169">(N2954*T2951+O2954*S2951+P2954*T2954+Q2954*S2954)</f>
        <v>34.859344041135067</v>
      </c>
      <c r="Z2954" s="2">
        <f t="shared" ref="Z2954" si="17170">N2954*U2951+P2954*U2954-O2954*V2951-Q2954*V2954</f>
        <v>2.946806831537399</v>
      </c>
      <c r="AA2954" s="8">
        <f t="shared" ref="AA2954" si="17171">(N2954*V2951+O2954*U2951+P2954*V2954+Q2954*U2954)</f>
        <v>0</v>
      </c>
      <c r="AB2954" s="22"/>
      <c r="AC2954" s="1">
        <v>0</v>
      </c>
      <c r="AD2954" s="9">
        <v>0</v>
      </c>
      <c r="AE2954" s="2">
        <v>1</v>
      </c>
      <c r="AF2954" s="8">
        <v>0</v>
      </c>
      <c r="AH2954" s="1">
        <f t="shared" ref="AH2954" si="17172">X2954*AC2951+Z2954*AC2954-Y2954*AD2951-AA2954*AD2954</f>
        <v>0</v>
      </c>
      <c r="AI2954" s="9">
        <f t="shared" ref="AI2954" si="17173">(X2954*AD2951+Y2954*AC2951+Z2954*AD2954+AA2954*AC2954)</f>
        <v>34.859344041135067</v>
      </c>
      <c r="AJ2954" s="2">
        <f t="shared" ref="AJ2954" si="17174">X2954*AE2951+Z2954*AE2954-Y2954*AF2951-AA2954*AF2954</f>
        <v>-235.56861964723524</v>
      </c>
      <c r="AK2954" s="8">
        <f t="shared" ref="AK2954" si="17175">(X2954*AF2951+Y2954*AE2951+Z2954*AF2954+AA2954*AE2954)</f>
        <v>0</v>
      </c>
      <c r="AM2954" s="20">
        <f t="shared" ref="AM2954" si="17176">1/$AN$9</f>
        <v>1</v>
      </c>
      <c r="AN2954" s="27">
        <v>0</v>
      </c>
      <c r="AO2954" s="21">
        <v>1</v>
      </c>
      <c r="AP2954" s="26">
        <v>0</v>
      </c>
      <c r="AR2954" s="1">
        <f t="shared" ref="AR2954" si="17177">AH2954*AM2951+AJ2954*AM2954-AI2954*AN2951-AK2954*AN2954</f>
        <v>-235.56861964723524</v>
      </c>
      <c r="AS2954" s="9">
        <f t="shared" ref="AS2954" si="17178">(AH2954*AN2951+AI2954*AM2951+AJ2954*AN2954+AK2954*AM2954)</f>
        <v>34.859344041135067</v>
      </c>
      <c r="AT2954" s="2">
        <f t="shared" ref="AT2954" si="17179">AH2954*AO2951+AJ2954*AO2954-AI2954*AP2951-AK2954*AP2954</f>
        <v>-235.56861964723524</v>
      </c>
      <c r="AU2954" s="8">
        <f t="shared" ref="AU2954" si="17180">(AH2954*AP2951+AI2954*AO2951+AJ2954*AP2954+AK2954*AO2954)</f>
        <v>0</v>
      </c>
      <c r="AW2954" s="49">
        <f t="shared" ref="AW2954" si="17181">(180/PI())*ATAN(-1*(AS2951/AR2951))</f>
        <v>-81.589310204046811</v>
      </c>
      <c r="AY2954" s="140">
        <f t="shared" ref="AY2954" si="17182">20*LOG(((1-(10^(AW2951/20)^2)*(1-((1-AY2951)/(1+AY2951))^2))^0.5))</f>
        <v>-1.3464043989123417E-4</v>
      </c>
      <c r="AZ2954" s="13"/>
      <c r="BA2954" s="36"/>
      <c r="BB2954" s="36"/>
      <c r="BC2954" s="36"/>
      <c r="BD2954" s="36"/>
    </row>
    <row r="2955" spans="2:56" ht="18.600000000000001" customHeight="1">
      <c r="AY2955" s="37"/>
    </row>
    <row r="2956" spans="2:56" ht="18.600000000000001" customHeight="1" thickBot="1">
      <c r="D2956" s="22" t="s">
        <v>60</v>
      </c>
      <c r="E2956" s="22"/>
      <c r="F2956" s="22"/>
      <c r="G2956" s="22"/>
      <c r="H2956" s="22"/>
      <c r="I2956" s="22" t="s">
        <v>61</v>
      </c>
      <c r="J2956" s="22"/>
      <c r="K2956" s="22"/>
      <c r="L2956" s="22"/>
      <c r="M2956" s="23"/>
      <c r="N2956" s="23"/>
      <c r="O2956" s="28" t="s">
        <v>62</v>
      </c>
      <c r="P2956" s="23"/>
      <c r="Q2956" s="23"/>
      <c r="R2956" s="23"/>
      <c r="S2956" s="22"/>
      <c r="T2956" s="22" t="s">
        <v>63</v>
      </c>
      <c r="U2956" s="23"/>
      <c r="V2956" s="23"/>
      <c r="W2956" s="23"/>
      <c r="X2956" s="23"/>
      <c r="Y2956" s="28" t="s">
        <v>64</v>
      </c>
      <c r="Z2956" s="23"/>
      <c r="AA2956" s="23"/>
      <c r="AB2956" s="23"/>
      <c r="AC2956" s="28" t="s">
        <v>65</v>
      </c>
      <c r="AD2956" s="22"/>
      <c r="AE2956" s="22"/>
      <c r="AF2956" s="22"/>
      <c r="AG2956" s="22"/>
      <c r="AH2956" s="23"/>
      <c r="AI2956" s="28" t="s">
        <v>66</v>
      </c>
      <c r="AJ2956" s="23"/>
      <c r="AK2956" s="23"/>
      <c r="AL2956" s="22"/>
      <c r="AM2956" s="28" t="s">
        <v>67</v>
      </c>
      <c r="AN2956" s="22"/>
      <c r="AO2956" s="23"/>
      <c r="AP2956" s="23"/>
      <c r="AQ2956" s="23"/>
      <c r="AR2956" s="23"/>
      <c r="AS2956" s="28" t="s">
        <v>68</v>
      </c>
      <c r="AT2956" s="23"/>
      <c r="AU2956" s="23"/>
    </row>
    <row r="2957" spans="2:56" ht="18.600000000000001" customHeight="1" thickBot="1">
      <c r="B2957" s="11"/>
      <c r="D2957" s="212" t="s">
        <v>69</v>
      </c>
      <c r="E2957" s="213"/>
      <c r="F2957" s="214" t="s">
        <v>70</v>
      </c>
      <c r="G2957" s="215"/>
      <c r="H2957" s="207"/>
      <c r="I2957" s="212" t="s">
        <v>71</v>
      </c>
      <c r="J2957" s="213"/>
      <c r="K2957" s="214" t="s">
        <v>72</v>
      </c>
      <c r="L2957" s="215"/>
      <c r="M2957" s="23"/>
      <c r="N2957" s="208" t="s">
        <v>73</v>
      </c>
      <c r="O2957" s="209"/>
      <c r="P2957" s="210" t="s">
        <v>74</v>
      </c>
      <c r="Q2957" s="211"/>
      <c r="R2957" s="23"/>
      <c r="S2957" s="212" t="s">
        <v>75</v>
      </c>
      <c r="T2957" s="213"/>
      <c r="U2957" s="214" t="s">
        <v>76</v>
      </c>
      <c r="V2957" s="215"/>
      <c r="W2957" s="22"/>
      <c r="X2957" s="208" t="s">
        <v>77</v>
      </c>
      <c r="Y2957" s="209"/>
      <c r="Z2957" s="210" t="s">
        <v>78</v>
      </c>
      <c r="AA2957" s="211"/>
      <c r="AB2957" s="22"/>
      <c r="AC2957" s="212" t="s">
        <v>79</v>
      </c>
      <c r="AD2957" s="213"/>
      <c r="AE2957" s="214" t="s">
        <v>80</v>
      </c>
      <c r="AF2957" s="215"/>
      <c r="AG2957" s="22"/>
      <c r="AH2957" s="208" t="s">
        <v>81</v>
      </c>
      <c r="AI2957" s="209"/>
      <c r="AJ2957" s="210" t="s">
        <v>82</v>
      </c>
      <c r="AK2957" s="211"/>
      <c r="AL2957" s="22"/>
      <c r="AM2957" s="212" t="s">
        <v>83</v>
      </c>
      <c r="AN2957" s="213"/>
      <c r="AO2957" s="214" t="s">
        <v>84</v>
      </c>
      <c r="AP2957" s="215"/>
      <c r="AQ2957" s="23"/>
      <c r="AR2957" s="208" t="s">
        <v>85</v>
      </c>
      <c r="AS2957" s="209"/>
      <c r="AT2957" s="210" t="s">
        <v>86</v>
      </c>
      <c r="AU2957" s="211"/>
      <c r="AW2957" s="29" t="s">
        <v>4</v>
      </c>
      <c r="AY2957" s="136" t="s">
        <v>46</v>
      </c>
      <c r="AZ2957" s="13"/>
      <c r="BA2957" s="36"/>
      <c r="BB2957" s="36"/>
      <c r="BC2957" s="36"/>
      <c r="BD2957" s="36"/>
    </row>
    <row r="2958" spans="2:56" ht="18.600000000000001" customHeight="1" thickTop="1" thickBot="1">
      <c r="B2958" s="40">
        <v>8.45999999999996</v>
      </c>
      <c r="D2958" s="1">
        <v>1</v>
      </c>
      <c r="E2958" s="7">
        <v>0</v>
      </c>
      <c r="F2958" s="2">
        <v>0</v>
      </c>
      <c r="G2958" s="8">
        <v>0</v>
      </c>
      <c r="I2958" s="1">
        <v>1</v>
      </c>
      <c r="J2958" s="9">
        <v>0</v>
      </c>
      <c r="K2958" s="2">
        <v>0</v>
      </c>
      <c r="L2958" s="9">
        <f t="shared" ref="L2958" si="17183">IF(0=(1-$J$9*$K$9*$B2958^2),10^14,$B2958*$K$9/(1-$J$9*$K$9*$B2958^2))</f>
        <v>-0.40596554015519831</v>
      </c>
      <c r="N2958" s="1">
        <f t="shared" ref="N2958" si="17184">D2958*I2958+F2958*I2961-E2958*J2958-G2958*J2961</f>
        <v>1</v>
      </c>
      <c r="O2958" s="9">
        <f t="shared" ref="O2958" si="17185">(D2958*J2958+E2958*I2958+F2958*J2961+G2958*I2961)</f>
        <v>0</v>
      </c>
      <c r="P2958" s="2">
        <f t="shared" ref="P2958" si="17186">D2958*K2958+F2958*K2961-E2958*L2958-G2958*L2961</f>
        <v>0</v>
      </c>
      <c r="Q2958" s="8">
        <f t="shared" ref="Q2958" si="17187">(D2958*L2958+E2958*K2958+F2958*L2961+G2958*K2961)</f>
        <v>-0.40596554015519831</v>
      </c>
      <c r="S2958" s="1">
        <v>1</v>
      </c>
      <c r="T2958" s="7">
        <v>0</v>
      </c>
      <c r="U2958" s="2">
        <v>0</v>
      </c>
      <c r="V2958" s="8">
        <v>0</v>
      </c>
      <c r="X2958" s="1">
        <f t="shared" ref="X2958" si="17188">N2958*S2958+P2958*S2961-O2958*T2958-Q2958*T2961</f>
        <v>5.1532683757391871</v>
      </c>
      <c r="Y2958" s="9">
        <f t="shared" ref="Y2958" si="17189">(N2958*T2958+O2958*S2958+P2958*T2961+Q2958*S2961)</f>
        <v>0</v>
      </c>
      <c r="Z2958" s="2">
        <f t="shared" ref="Z2958" si="17190">N2958*U2958+P2958*U2961-O2958*V2958-Q2958*V2961</f>
        <v>0</v>
      </c>
      <c r="AA2958" s="8">
        <f t="shared" ref="AA2958" si="17191">(N2958*V2958+O2958*U2958+P2958*V2961+Q2958*U2961)</f>
        <v>-0.40596554015519831</v>
      </c>
      <c r="AB2958" s="22"/>
      <c r="AC2958" s="1">
        <v>1</v>
      </c>
      <c r="AD2958" s="9">
        <v>0</v>
      </c>
      <c r="AE2958" s="2">
        <v>0</v>
      </c>
      <c r="AF2958" s="9">
        <f t="shared" ref="AF2958" si="17192">$B2958*$AE$9</f>
        <v>6.8584373999999677</v>
      </c>
      <c r="AH2958" s="1">
        <f t="shared" ref="AH2958" si="17193">X2958*AC2958+Z2958*AC2961-Y2958*AD2958-AA2958*AD2961</f>
        <v>5.1532683757391871</v>
      </c>
      <c r="AI2958" s="9">
        <f t="shared" ref="AI2958" si="17194">(X2958*AD2958+Y2958*AC2958+Z2958*AD2961+AA2958*AC2961)</f>
        <v>0</v>
      </c>
      <c r="AJ2958" s="2">
        <f t="shared" ref="AJ2958" si="17195">X2958*AE2958+Z2958*AE2961-Y2958*AF2958-AA2958*AF2961</f>
        <v>0</v>
      </c>
      <c r="AK2958" s="8">
        <f t="shared" ref="AK2958" si="17196">(X2958*AF2958+Y2958*AE2958+Z2958*AF2961+AA2958*AE2961)</f>
        <v>34.937403020251523</v>
      </c>
      <c r="AM2958" s="18">
        <v>1</v>
      </c>
      <c r="AN2958" s="25">
        <v>0</v>
      </c>
      <c r="AO2958" s="14">
        <v>0</v>
      </c>
      <c r="AP2958" s="24">
        <v>0</v>
      </c>
      <c r="AR2958" s="1">
        <f t="shared" ref="AR2958" si="17197">AH2958*AM2958+AJ2958*AM2961-AI2958*AN2958-AK2958*AN2961</f>
        <v>5.1532683757391871</v>
      </c>
      <c r="AS2958" s="9">
        <f t="shared" ref="AS2958" si="17198">(AH2958*AN2958+AI2958*AM2958+AJ2958*AN2961+AK2958*AM2961)</f>
        <v>34.937403020251523</v>
      </c>
      <c r="AT2958" s="2">
        <f t="shared" ref="AT2958" si="17199">AH2958*AO2958+AJ2958*AO2961-AI2958*AP2958-AK2958*AP2961</f>
        <v>0</v>
      </c>
      <c r="AU2958" s="8">
        <f t="shared" ref="AU2958" si="17200">(AH2958*AP2958+AI2958*AO2958+AJ2958*AP2961+AK2958*AO2961)</f>
        <v>34.937403020251523</v>
      </c>
      <c r="AW2958" s="30">
        <f t="shared" ref="AW2958" si="17201">20*LOG(((1+$AN$9)/$AN$9)/((AR2958+AR2961)^2+(AS2958+AS2961)^2)^0.5)</f>
        <v>-41.649608679815238</v>
      </c>
      <c r="AY2958" s="137">
        <f t="shared" ref="AY2958" si="17202">((AR2958^2+AS2958^2)^0.5)/((AR2961^2+AS2961^2)^0.5)</f>
        <v>0.14761904388141975</v>
      </c>
      <c r="AZ2958" s="13"/>
      <c r="BA2958" s="36"/>
      <c r="BB2958" s="36"/>
      <c r="BC2958" s="36"/>
      <c r="BD2958" s="36"/>
    </row>
    <row r="2959" spans="2:56" ht="18.600000000000001" customHeight="1" thickBot="1">
      <c r="D2959" s="3"/>
      <c r="G2959" s="4"/>
      <c r="I2959" s="3"/>
      <c r="L2959" s="4"/>
      <c r="N2959" s="3"/>
      <c r="Q2959" s="4"/>
      <c r="S2959" s="3"/>
      <c r="V2959" s="4"/>
      <c r="X2959" s="3"/>
      <c r="AA2959" s="4"/>
      <c r="AC2959" s="3"/>
      <c r="AF2959" s="4"/>
      <c r="AH2959" s="3"/>
      <c r="AK2959" s="4"/>
      <c r="AM2959" s="18"/>
      <c r="AN2959" s="14"/>
      <c r="AO2959" s="14"/>
      <c r="AP2959" s="19"/>
      <c r="AR2959" s="3"/>
      <c r="AU2959" s="4"/>
      <c r="AY2959" s="138"/>
      <c r="AZ2959" s="13"/>
      <c r="BA2959" s="36"/>
      <c r="BB2959" s="36"/>
      <c r="BC2959" s="36"/>
      <c r="BD2959" s="36"/>
    </row>
    <row r="2960" spans="2:56" ht="18.600000000000001" customHeight="1" thickBot="1">
      <c r="D2960" s="216" t="s">
        <v>87</v>
      </c>
      <c r="E2960" s="217"/>
      <c r="F2960" s="218" t="s">
        <v>88</v>
      </c>
      <c r="G2960" s="219"/>
      <c r="H2960" s="207"/>
      <c r="I2960" s="216" t="s">
        <v>89</v>
      </c>
      <c r="J2960" s="217"/>
      <c r="K2960" s="218" t="s">
        <v>90</v>
      </c>
      <c r="L2960" s="219"/>
      <c r="N2960" s="208" t="s">
        <v>7</v>
      </c>
      <c r="O2960" s="209"/>
      <c r="P2960" s="210" t="s">
        <v>8</v>
      </c>
      <c r="Q2960" s="211"/>
      <c r="S2960" s="216" t="s">
        <v>91</v>
      </c>
      <c r="T2960" s="217"/>
      <c r="U2960" s="218" t="s">
        <v>92</v>
      </c>
      <c r="V2960" s="219"/>
      <c r="W2960" s="22"/>
      <c r="X2960" s="208" t="s">
        <v>93</v>
      </c>
      <c r="Y2960" s="209"/>
      <c r="Z2960" s="210" t="s">
        <v>94</v>
      </c>
      <c r="AA2960" s="211"/>
      <c r="AB2960" s="22"/>
      <c r="AC2960" s="216" t="s">
        <v>3</v>
      </c>
      <c r="AD2960" s="217"/>
      <c r="AE2960" s="218" t="s">
        <v>2</v>
      </c>
      <c r="AF2960" s="219"/>
      <c r="AG2960" s="22"/>
      <c r="AH2960" s="208" t="s">
        <v>95</v>
      </c>
      <c r="AI2960" s="209"/>
      <c r="AJ2960" s="210" t="s">
        <v>96</v>
      </c>
      <c r="AK2960" s="211"/>
      <c r="AL2960" s="22"/>
      <c r="AM2960" s="216" t="s">
        <v>97</v>
      </c>
      <c r="AN2960" s="217"/>
      <c r="AO2960" s="218" t="s">
        <v>98</v>
      </c>
      <c r="AP2960" s="219"/>
      <c r="AR2960" s="208" t="s">
        <v>99</v>
      </c>
      <c r="AS2960" s="209"/>
      <c r="AT2960" s="210" t="s">
        <v>100</v>
      </c>
      <c r="AU2960" s="211"/>
      <c r="AW2960" s="48" t="s">
        <v>10</v>
      </c>
      <c r="AY2960" s="139" t="s">
        <v>47</v>
      </c>
      <c r="AZ2960" s="13"/>
      <c r="BA2960" s="36"/>
      <c r="BB2960" s="36"/>
      <c r="BC2960" s="36"/>
      <c r="BD2960" s="36"/>
    </row>
    <row r="2961" spans="2:56" ht="18.600000000000001" customHeight="1" thickTop="1" thickBot="1">
      <c r="D2961" s="1">
        <v>0</v>
      </c>
      <c r="E2961" s="8">
        <f t="shared" ref="E2961" si="17203">$E$9*$B2958</f>
        <v>4.7943665999999778</v>
      </c>
      <c r="F2961" s="2">
        <v>1</v>
      </c>
      <c r="G2961" s="8">
        <v>0</v>
      </c>
      <c r="I2961" s="1">
        <v>0</v>
      </c>
      <c r="J2961" s="9">
        <v>0</v>
      </c>
      <c r="K2961" s="2">
        <v>1</v>
      </c>
      <c r="L2961" s="8">
        <v>0</v>
      </c>
      <c r="N2961" s="1">
        <f t="shared" ref="N2961" si="17204">D2961*I2958+F2961*I2961-E2961*J2958-G2961*J2961</f>
        <v>0</v>
      </c>
      <c r="O2961" s="9">
        <f t="shared" ref="O2961" si="17205">(D2961*J2958+E2961*I2958+F2961*J2961+G2961*I2961)</f>
        <v>4.7943665999999778</v>
      </c>
      <c r="P2961" s="2">
        <f t="shared" ref="P2961" si="17206">D2961*K2958+F2961*K2961-E2961*L2958-G2961*L2961</f>
        <v>2.9463476264710327</v>
      </c>
      <c r="Q2961" s="8">
        <f t="shared" ref="Q2961" si="17207">(D2961*L2958+E2961*K2958+F2961*L2961+G2961*K2961)</f>
        <v>0</v>
      </c>
      <c r="S2961" s="1">
        <v>0</v>
      </c>
      <c r="T2961" s="8">
        <f t="shared" ref="T2961" si="17208">$T$9*$B2958</f>
        <v>10.230593399999952</v>
      </c>
      <c r="U2961" s="2">
        <v>1</v>
      </c>
      <c r="V2961" s="8">
        <v>0</v>
      </c>
      <c r="X2961" s="1">
        <f t="shared" ref="X2961" si="17209">N2961*S2958+P2961*S2961-O2961*T2958-Q2961*T2961</f>
        <v>0</v>
      </c>
      <c r="Y2961" s="9">
        <f t="shared" ref="Y2961" si="17210">(N2961*T2958+O2961*S2958+P2961*T2961+Q2961*S2961)</f>
        <v>34.93725118148005</v>
      </c>
      <c r="Z2961" s="2">
        <f t="shared" ref="Z2961" si="17211">N2961*U2958+P2961*U2961-O2961*V2958-Q2961*V2961</f>
        <v>2.9463476264710327</v>
      </c>
      <c r="AA2961" s="8">
        <f t="shared" ref="AA2961" si="17212">(N2961*V2958+O2961*U2958+P2961*V2961+Q2961*U2961)</f>
        <v>0</v>
      </c>
      <c r="AB2961" s="22"/>
      <c r="AC2961" s="1">
        <v>0</v>
      </c>
      <c r="AD2961" s="9">
        <v>0</v>
      </c>
      <c r="AE2961" s="2">
        <v>1</v>
      </c>
      <c r="AF2961" s="8">
        <v>0</v>
      </c>
      <c r="AH2961" s="1">
        <f t="shared" ref="AH2961" si="17213">X2961*AC2958+Z2961*AC2961-Y2961*AD2958-AA2961*AD2961</f>
        <v>0</v>
      </c>
      <c r="AI2961" s="9">
        <f t="shared" ref="AI2961" si="17214">(X2961*AD2958+Y2961*AC2958+Z2961*AD2961+AA2961*AC2961)</f>
        <v>34.93725118148005</v>
      </c>
      <c r="AJ2961" s="2">
        <f t="shared" ref="AJ2961" si="17215">X2961*AE2958+Z2961*AE2961-Y2961*AF2958-AA2961*AF2961</f>
        <v>-236.66860252978481</v>
      </c>
      <c r="AK2961" s="8">
        <f t="shared" ref="AK2961" si="17216">(X2961*AF2958+Y2961*AE2958+Z2961*AF2961+AA2961*AE2961)</f>
        <v>0</v>
      </c>
      <c r="AM2961" s="20">
        <f t="shared" ref="AM2961" si="17217">1/$AN$9</f>
        <v>1</v>
      </c>
      <c r="AN2961" s="27">
        <v>0</v>
      </c>
      <c r="AO2961" s="21">
        <v>1</v>
      </c>
      <c r="AP2961" s="26">
        <v>0</v>
      </c>
      <c r="AR2961" s="1">
        <f t="shared" ref="AR2961" si="17218">AH2961*AM2958+AJ2961*AM2961-AI2961*AN2958-AK2961*AN2961</f>
        <v>-236.66860252978481</v>
      </c>
      <c r="AS2961" s="9">
        <f t="shared" ref="AS2961" si="17219">(AH2961*AN2958+AI2961*AM2958+AJ2961*AN2961+AK2961*AM2961)</f>
        <v>34.93725118148005</v>
      </c>
      <c r="AT2961" s="2">
        <f t="shared" ref="AT2961" si="17220">AH2961*AO2958+AJ2961*AO2961-AI2961*AP2958-AK2961*AP2961</f>
        <v>-236.66860252978481</v>
      </c>
      <c r="AU2961" s="8">
        <f t="shared" ref="AU2961" si="17221">(AH2961*AP2958+AI2961*AO2958+AJ2961*AP2961+AK2961*AO2961)</f>
        <v>0</v>
      </c>
      <c r="AW2961" s="49">
        <f t="shared" ref="AW2961" si="17222">(180/PI())*ATAN(-1*(AS2958/AR2958))</f>
        <v>-81.609370691141706</v>
      </c>
      <c r="AY2961" s="140">
        <f t="shared" ref="AY2961" si="17223">20*LOG(((1-(10^(AW2958/20)^2)*(1-((1-AY2958)/(1+AY2958))^2))^0.5))</f>
        <v>-1.3317938002822865E-4</v>
      </c>
      <c r="AZ2961" s="13"/>
      <c r="BA2961" s="36"/>
      <c r="BB2961" s="36"/>
      <c r="BC2961" s="36"/>
      <c r="BD2961" s="36"/>
    </row>
    <row r="2962" spans="2:56" ht="18.600000000000001" customHeight="1">
      <c r="AY2962" s="37"/>
    </row>
    <row r="2963" spans="2:56" ht="18.600000000000001" customHeight="1" thickBot="1">
      <c r="D2963" s="22" t="s">
        <v>60</v>
      </c>
      <c r="E2963" s="22"/>
      <c r="F2963" s="22"/>
      <c r="G2963" s="22"/>
      <c r="H2963" s="22"/>
      <c r="I2963" s="22" t="s">
        <v>61</v>
      </c>
      <c r="J2963" s="22"/>
      <c r="K2963" s="22"/>
      <c r="L2963" s="22"/>
      <c r="M2963" s="23"/>
      <c r="N2963" s="23"/>
      <c r="O2963" s="28" t="s">
        <v>62</v>
      </c>
      <c r="P2963" s="23"/>
      <c r="Q2963" s="23"/>
      <c r="R2963" s="23"/>
      <c r="S2963" s="22"/>
      <c r="T2963" s="22" t="s">
        <v>63</v>
      </c>
      <c r="U2963" s="23"/>
      <c r="V2963" s="23"/>
      <c r="W2963" s="23"/>
      <c r="X2963" s="23"/>
      <c r="Y2963" s="28" t="s">
        <v>64</v>
      </c>
      <c r="Z2963" s="23"/>
      <c r="AA2963" s="23"/>
      <c r="AB2963" s="23"/>
      <c r="AC2963" s="28" t="s">
        <v>65</v>
      </c>
      <c r="AD2963" s="22"/>
      <c r="AE2963" s="22"/>
      <c r="AF2963" s="22"/>
      <c r="AG2963" s="22"/>
      <c r="AH2963" s="23"/>
      <c r="AI2963" s="28" t="s">
        <v>66</v>
      </c>
      <c r="AJ2963" s="23"/>
      <c r="AK2963" s="23"/>
      <c r="AL2963" s="22"/>
      <c r="AM2963" s="28" t="s">
        <v>67</v>
      </c>
      <c r="AN2963" s="22"/>
      <c r="AO2963" s="23"/>
      <c r="AP2963" s="23"/>
      <c r="AQ2963" s="23"/>
      <c r="AR2963" s="23"/>
      <c r="AS2963" s="28" t="s">
        <v>68</v>
      </c>
      <c r="AT2963" s="23"/>
      <c r="AU2963" s="23"/>
    </row>
    <row r="2964" spans="2:56" ht="18.600000000000001" customHeight="1" thickBot="1">
      <c r="B2964" s="11"/>
      <c r="D2964" s="212" t="s">
        <v>69</v>
      </c>
      <c r="E2964" s="213"/>
      <c r="F2964" s="214" t="s">
        <v>70</v>
      </c>
      <c r="G2964" s="215"/>
      <c r="H2964" s="207"/>
      <c r="I2964" s="212" t="s">
        <v>71</v>
      </c>
      <c r="J2964" s="213"/>
      <c r="K2964" s="214" t="s">
        <v>72</v>
      </c>
      <c r="L2964" s="215"/>
      <c r="M2964" s="23"/>
      <c r="N2964" s="208" t="s">
        <v>73</v>
      </c>
      <c r="O2964" s="209"/>
      <c r="P2964" s="210" t="s">
        <v>74</v>
      </c>
      <c r="Q2964" s="211"/>
      <c r="R2964" s="23"/>
      <c r="S2964" s="212" t="s">
        <v>75</v>
      </c>
      <c r="T2964" s="213"/>
      <c r="U2964" s="214" t="s">
        <v>76</v>
      </c>
      <c r="V2964" s="215"/>
      <c r="W2964" s="22"/>
      <c r="X2964" s="208" t="s">
        <v>77</v>
      </c>
      <c r="Y2964" s="209"/>
      <c r="Z2964" s="210" t="s">
        <v>78</v>
      </c>
      <c r="AA2964" s="211"/>
      <c r="AB2964" s="22"/>
      <c r="AC2964" s="212" t="s">
        <v>79</v>
      </c>
      <c r="AD2964" s="213"/>
      <c r="AE2964" s="214" t="s">
        <v>80</v>
      </c>
      <c r="AF2964" s="215"/>
      <c r="AG2964" s="22"/>
      <c r="AH2964" s="208" t="s">
        <v>81</v>
      </c>
      <c r="AI2964" s="209"/>
      <c r="AJ2964" s="210" t="s">
        <v>82</v>
      </c>
      <c r="AK2964" s="211"/>
      <c r="AL2964" s="22"/>
      <c r="AM2964" s="212" t="s">
        <v>83</v>
      </c>
      <c r="AN2964" s="213"/>
      <c r="AO2964" s="214" t="s">
        <v>84</v>
      </c>
      <c r="AP2964" s="215"/>
      <c r="AQ2964" s="23"/>
      <c r="AR2964" s="208" t="s">
        <v>85</v>
      </c>
      <c r="AS2964" s="209"/>
      <c r="AT2964" s="210" t="s">
        <v>86</v>
      </c>
      <c r="AU2964" s="211"/>
      <c r="AW2964" s="29" t="s">
        <v>4</v>
      </c>
      <c r="AY2964" s="136" t="s">
        <v>46</v>
      </c>
      <c r="AZ2964" s="13"/>
      <c r="BA2964" s="36"/>
      <c r="BB2964" s="36"/>
      <c r="BC2964" s="36"/>
      <c r="BD2964" s="36"/>
    </row>
    <row r="2965" spans="2:56" ht="18.600000000000001" customHeight="1" thickTop="1" thickBot="1">
      <c r="B2965" s="40">
        <v>8.4799999999999596</v>
      </c>
      <c r="D2965" s="1">
        <v>1</v>
      </c>
      <c r="E2965" s="7">
        <v>0</v>
      </c>
      <c r="F2965" s="2">
        <v>0</v>
      </c>
      <c r="G2965" s="8">
        <v>0</v>
      </c>
      <c r="I2965" s="1">
        <v>1</v>
      </c>
      <c r="J2965" s="9">
        <v>0</v>
      </c>
      <c r="K2965" s="2">
        <v>0</v>
      </c>
      <c r="L2965" s="9">
        <f t="shared" ref="L2965" si="17224">IF(0=(1-$J$9*$K$9*$B2965^2),10^14,$B2965*$K$9/(1-$J$9*$K$9*$B2965^2))</f>
        <v>-0.40491323990745681</v>
      </c>
      <c r="N2965" s="1">
        <f t="shared" ref="N2965" si="17225">D2965*I2965+F2965*I2968-E2965*J2965-G2965*J2968</f>
        <v>1</v>
      </c>
      <c r="O2965" s="9">
        <f t="shared" ref="O2965" si="17226">(D2965*J2965+E2965*I2965+F2965*J2968+G2965*I2968)</f>
        <v>0</v>
      </c>
      <c r="P2965" s="2">
        <f t="shared" ref="P2965" si="17227">D2965*K2965+F2965*K2968-E2965*L2965-G2965*L2968</f>
        <v>0</v>
      </c>
      <c r="Q2965" s="8">
        <f t="shared" ref="Q2965" si="17228">(D2965*L2965+E2965*K2965+F2965*L2968+G2965*K2968)</f>
        <v>-0.40491323990745681</v>
      </c>
      <c r="S2965" s="1">
        <v>1</v>
      </c>
      <c r="T2965" s="7">
        <v>0</v>
      </c>
      <c r="U2965" s="2">
        <v>0</v>
      </c>
      <c r="V2965" s="8">
        <v>0</v>
      </c>
      <c r="X2965" s="1">
        <f t="shared" ref="X2965" si="17229">N2965*S2965+P2965*S2968-O2965*T2965-Q2965*T2968</f>
        <v>5.1522958704075776</v>
      </c>
      <c r="Y2965" s="9">
        <f t="shared" ref="Y2965" si="17230">(N2965*T2965+O2965*S2965+P2965*T2968+Q2965*S2968)</f>
        <v>0</v>
      </c>
      <c r="Z2965" s="2">
        <f t="shared" ref="Z2965" si="17231">N2965*U2965+P2965*U2968-O2965*V2965-Q2965*V2968</f>
        <v>0</v>
      </c>
      <c r="AA2965" s="8">
        <f t="shared" ref="AA2965" si="17232">(N2965*V2965+O2965*U2965+P2965*V2968+Q2965*U2968)</f>
        <v>-0.40491323990745681</v>
      </c>
      <c r="AB2965" s="22"/>
      <c r="AC2965" s="1">
        <v>1</v>
      </c>
      <c r="AD2965" s="9">
        <v>0</v>
      </c>
      <c r="AE2965" s="2">
        <v>0</v>
      </c>
      <c r="AF2965" s="9">
        <f t="shared" ref="AF2965" si="17233">$B2965*$AE$9</f>
        <v>6.8746511999999678</v>
      </c>
      <c r="AH2965" s="1">
        <f t="shared" ref="AH2965" si="17234">X2965*AC2965+Z2965*AC2968-Y2965*AD2965-AA2965*AD2968</f>
        <v>5.1522958704075776</v>
      </c>
      <c r="AI2965" s="9">
        <f t="shared" ref="AI2965" si="17235">(X2965*AD2965+Y2965*AC2965+Z2965*AD2968+AA2965*AC2968)</f>
        <v>0</v>
      </c>
      <c r="AJ2965" s="2">
        <f t="shared" ref="AJ2965" si="17236">X2965*AE2965+Z2965*AE2968-Y2965*AF2965-AA2965*AF2968</f>
        <v>0</v>
      </c>
      <c r="AK2965" s="8">
        <f t="shared" ref="AK2965" si="17237">(X2965*AF2965+Y2965*AE2965+Z2965*AF2968+AA2965*AE2968)</f>
        <v>35.015323748344876</v>
      </c>
      <c r="AM2965" s="18">
        <v>1</v>
      </c>
      <c r="AN2965" s="25">
        <v>0</v>
      </c>
      <c r="AO2965" s="14">
        <v>0</v>
      </c>
      <c r="AP2965" s="24">
        <v>0</v>
      </c>
      <c r="AR2965" s="1">
        <f t="shared" ref="AR2965" si="17238">AH2965*AM2965+AJ2965*AM2968-AI2965*AN2965-AK2965*AN2968</f>
        <v>5.1522958704075776</v>
      </c>
      <c r="AS2965" s="9">
        <f t="shared" ref="AS2965" si="17239">(AH2965*AN2965+AI2965*AM2965+AJ2965*AN2968+AK2965*AM2968)</f>
        <v>35.015323748344876</v>
      </c>
      <c r="AT2965" s="2">
        <f t="shared" ref="AT2965" si="17240">AH2965*AO2965+AJ2965*AO2968-AI2965*AP2965-AK2965*AP2968</f>
        <v>0</v>
      </c>
      <c r="AU2965" s="8">
        <f t="shared" ref="AU2965" si="17241">(AH2965*AP2965+AI2965*AO2965+AJ2965*AP2968+AK2965*AO2968)</f>
        <v>35.015323748344876</v>
      </c>
      <c r="AW2965" s="30">
        <f t="shared" ref="AW2965" si="17242">20*LOG(((1+$AN$9)/$AN$9)/((AR2965+AR2968)^2+(AS2965+AS2968)^2)^0.5)</f>
        <v>-41.689084883247077</v>
      </c>
      <c r="AY2965" s="137">
        <f t="shared" ref="AY2965" si="17243">((AR2965^2+AS2965^2)^0.5)/((AR2968^2+AS2968^2)^0.5)</f>
        <v>0.14726223302403563</v>
      </c>
      <c r="AZ2965" s="13"/>
      <c r="BA2965" s="36"/>
      <c r="BB2965" s="36"/>
      <c r="BC2965" s="36"/>
      <c r="BD2965" s="36"/>
    </row>
    <row r="2966" spans="2:56" ht="18.600000000000001" customHeight="1" thickBot="1">
      <c r="D2966" s="3"/>
      <c r="G2966" s="4"/>
      <c r="I2966" s="3"/>
      <c r="L2966" s="4"/>
      <c r="N2966" s="3"/>
      <c r="Q2966" s="4"/>
      <c r="S2966" s="3"/>
      <c r="V2966" s="4"/>
      <c r="X2966" s="3"/>
      <c r="AA2966" s="4"/>
      <c r="AC2966" s="3"/>
      <c r="AF2966" s="4"/>
      <c r="AH2966" s="3"/>
      <c r="AK2966" s="4"/>
      <c r="AM2966" s="18"/>
      <c r="AN2966" s="14"/>
      <c r="AO2966" s="14"/>
      <c r="AP2966" s="19"/>
      <c r="AR2966" s="3"/>
      <c r="AU2966" s="4"/>
      <c r="AY2966" s="138"/>
      <c r="AZ2966" s="13"/>
      <c r="BA2966" s="36"/>
      <c r="BB2966" s="36"/>
      <c r="BC2966" s="36"/>
      <c r="BD2966" s="36"/>
    </row>
    <row r="2967" spans="2:56" ht="18.600000000000001" customHeight="1" thickBot="1">
      <c r="D2967" s="216" t="s">
        <v>87</v>
      </c>
      <c r="E2967" s="217"/>
      <c r="F2967" s="218" t="s">
        <v>88</v>
      </c>
      <c r="G2967" s="219"/>
      <c r="H2967" s="207"/>
      <c r="I2967" s="216" t="s">
        <v>89</v>
      </c>
      <c r="J2967" s="217"/>
      <c r="K2967" s="218" t="s">
        <v>90</v>
      </c>
      <c r="L2967" s="219"/>
      <c r="N2967" s="208" t="s">
        <v>7</v>
      </c>
      <c r="O2967" s="209"/>
      <c r="P2967" s="210" t="s">
        <v>8</v>
      </c>
      <c r="Q2967" s="211"/>
      <c r="S2967" s="216" t="s">
        <v>91</v>
      </c>
      <c r="T2967" s="217"/>
      <c r="U2967" s="218" t="s">
        <v>92</v>
      </c>
      <c r="V2967" s="219"/>
      <c r="W2967" s="22"/>
      <c r="X2967" s="208" t="s">
        <v>93</v>
      </c>
      <c r="Y2967" s="209"/>
      <c r="Z2967" s="210" t="s">
        <v>94</v>
      </c>
      <c r="AA2967" s="211"/>
      <c r="AB2967" s="22"/>
      <c r="AC2967" s="216" t="s">
        <v>3</v>
      </c>
      <c r="AD2967" s="217"/>
      <c r="AE2967" s="218" t="s">
        <v>2</v>
      </c>
      <c r="AF2967" s="219"/>
      <c r="AG2967" s="22"/>
      <c r="AH2967" s="208" t="s">
        <v>95</v>
      </c>
      <c r="AI2967" s="209"/>
      <c r="AJ2967" s="210" t="s">
        <v>96</v>
      </c>
      <c r="AK2967" s="211"/>
      <c r="AL2967" s="22"/>
      <c r="AM2967" s="216" t="s">
        <v>97</v>
      </c>
      <c r="AN2967" s="217"/>
      <c r="AO2967" s="218" t="s">
        <v>98</v>
      </c>
      <c r="AP2967" s="219"/>
      <c r="AR2967" s="208" t="s">
        <v>99</v>
      </c>
      <c r="AS2967" s="209"/>
      <c r="AT2967" s="210" t="s">
        <v>100</v>
      </c>
      <c r="AU2967" s="211"/>
      <c r="AW2967" s="48" t="s">
        <v>10</v>
      </c>
      <c r="AY2967" s="139" t="s">
        <v>47</v>
      </c>
      <c r="AZ2967" s="13"/>
      <c r="BA2967" s="36"/>
      <c r="BB2967" s="36"/>
      <c r="BC2967" s="36"/>
      <c r="BD2967" s="36"/>
    </row>
    <row r="2968" spans="2:56" ht="18.600000000000001" customHeight="1" thickTop="1" thickBot="1">
      <c r="D2968" s="1">
        <v>0</v>
      </c>
      <c r="E2968" s="8">
        <f t="shared" ref="E2968" si="17244">$E$9*$B2965</f>
        <v>4.8057007999999772</v>
      </c>
      <c r="F2968" s="2">
        <v>1</v>
      </c>
      <c r="G2968" s="8">
        <v>0</v>
      </c>
      <c r="I2968" s="1">
        <v>0</v>
      </c>
      <c r="J2968" s="9">
        <v>0</v>
      </c>
      <c r="K2968" s="2">
        <v>1</v>
      </c>
      <c r="L2968" s="8">
        <v>0</v>
      </c>
      <c r="N2968" s="1">
        <f t="shared" ref="N2968" si="17245">D2968*I2965+F2968*I2968-E2968*J2965-G2968*J2968</f>
        <v>0</v>
      </c>
      <c r="O2968" s="9">
        <f t="shared" ref="O2968" si="17246">(D2968*J2965+E2968*I2965+F2968*J2968+G2968*I2968)</f>
        <v>4.8057007999999772</v>
      </c>
      <c r="P2968" s="2">
        <f t="shared" ref="P2968" si="17247">D2968*K2965+F2968*K2968-E2968*L2965-G2968*L2968</f>
        <v>2.9458918809538481</v>
      </c>
      <c r="Q2968" s="8">
        <f t="shared" ref="Q2968" si="17248">(D2968*L2965+E2968*K2965+F2968*L2968+G2968*K2968)</f>
        <v>0</v>
      </c>
      <c r="S2968" s="1">
        <v>0</v>
      </c>
      <c r="T2968" s="8">
        <f t="shared" ref="T2968" si="17249">$T$9*$B2965</f>
        <v>10.25477919999995</v>
      </c>
      <c r="U2968" s="2">
        <v>1</v>
      </c>
      <c r="V2968" s="8">
        <v>0</v>
      </c>
      <c r="X2968" s="1">
        <f t="shared" ref="X2968" si="17250">N2968*S2965+P2968*S2968-O2968*T2965-Q2968*T2968</f>
        <v>0</v>
      </c>
      <c r="Y2968" s="9">
        <f t="shared" ref="Y2968" si="17251">(N2968*T2965+O2968*S2965+P2968*T2968+Q2968*S2968)</f>
        <v>35.015171586254226</v>
      </c>
      <c r="Z2968" s="2">
        <f t="shared" ref="Z2968" si="17252">N2968*U2965+P2968*U2968-O2968*V2965-Q2968*V2968</f>
        <v>2.9458918809538481</v>
      </c>
      <c r="AA2968" s="8">
        <f t="shared" ref="AA2968" si="17253">(N2968*V2965+O2968*U2965+P2968*V2968+Q2968*U2968)</f>
        <v>0</v>
      </c>
      <c r="AB2968" s="22"/>
      <c r="AC2968" s="1">
        <v>0</v>
      </c>
      <c r="AD2968" s="9">
        <v>0</v>
      </c>
      <c r="AE2968" s="2">
        <v>1</v>
      </c>
      <c r="AF2968" s="8">
        <v>0</v>
      </c>
      <c r="AH2968" s="1">
        <f t="shared" ref="AH2968" si="17254">X2968*AC2965+Z2968*AC2968-Y2968*AD2965-AA2968*AD2968</f>
        <v>0</v>
      </c>
      <c r="AI2968" s="9">
        <f t="shared" ref="AI2968" si="17255">(X2968*AD2965+Y2968*AC2965+Z2968*AD2968+AA2968*AC2968)</f>
        <v>35.015171586254226</v>
      </c>
      <c r="AJ2968" s="2">
        <f t="shared" ref="AJ2968" si="17256">X2968*AE2965+Z2968*AE2968-Y2968*AF2965-AA2968*AF2968</f>
        <v>-237.77119948269356</v>
      </c>
      <c r="AK2968" s="8">
        <f t="shared" ref="AK2968" si="17257">(X2968*AF2965+Y2968*AE2965+Z2968*AF2968+AA2968*AE2968)</f>
        <v>0</v>
      </c>
      <c r="AM2968" s="20">
        <f t="shared" ref="AM2968" si="17258">1/$AN$9</f>
        <v>1</v>
      </c>
      <c r="AN2968" s="27">
        <v>0</v>
      </c>
      <c r="AO2968" s="21">
        <v>1</v>
      </c>
      <c r="AP2968" s="26">
        <v>0</v>
      </c>
      <c r="AR2968" s="1">
        <f t="shared" ref="AR2968" si="17259">AH2968*AM2965+AJ2968*AM2968-AI2968*AN2965-AK2968*AN2968</f>
        <v>-237.77119948269356</v>
      </c>
      <c r="AS2968" s="9">
        <f t="shared" ref="AS2968" si="17260">(AH2968*AN2965+AI2968*AM2965+AJ2968*AN2968+AK2968*AM2968)</f>
        <v>35.015171586254226</v>
      </c>
      <c r="AT2968" s="2">
        <f t="shared" ref="AT2968" si="17261">AH2968*AO2965+AJ2968*AO2968-AI2968*AP2965-AK2968*AP2968</f>
        <v>-237.77119948269356</v>
      </c>
      <c r="AU2968" s="8">
        <f t="shared" ref="AU2968" si="17262">(AH2968*AP2965+AI2968*AO2965+AJ2968*AP2968+AK2968*AO2968)</f>
        <v>0</v>
      </c>
      <c r="AW2968" s="49">
        <f t="shared" ref="AW2968" si="17263">(180/PI())*ATAN(-1*(AS2965/AR2965))</f>
        <v>-81.629335271698196</v>
      </c>
      <c r="AY2968" s="140">
        <f t="shared" ref="AY2968" si="17264">20*LOG(((1-(10^(AW2965/20)^2)*(1-((1-AY2965)/(1+AY2965))^2))^0.5))</f>
        <v>-1.3173718784018992E-4</v>
      </c>
      <c r="AZ2968" s="13"/>
      <c r="BA2968" s="36"/>
      <c r="BB2968" s="36"/>
      <c r="BC2968" s="36"/>
      <c r="BD2968" s="36"/>
    </row>
    <row r="2969" spans="2:56" ht="18.600000000000001" customHeight="1">
      <c r="AY2969" s="37"/>
    </row>
    <row r="2970" spans="2:56" ht="18.600000000000001" customHeight="1" thickBot="1">
      <c r="D2970" s="22" t="s">
        <v>60</v>
      </c>
      <c r="E2970" s="22"/>
      <c r="F2970" s="22"/>
      <c r="G2970" s="22"/>
      <c r="H2970" s="22"/>
      <c r="I2970" s="22" t="s">
        <v>61</v>
      </c>
      <c r="J2970" s="22"/>
      <c r="K2970" s="22"/>
      <c r="L2970" s="22"/>
      <c r="M2970" s="23"/>
      <c r="N2970" s="23"/>
      <c r="O2970" s="28" t="s">
        <v>62</v>
      </c>
      <c r="P2970" s="23"/>
      <c r="Q2970" s="23"/>
      <c r="R2970" s="23"/>
      <c r="S2970" s="22"/>
      <c r="T2970" s="22" t="s">
        <v>63</v>
      </c>
      <c r="U2970" s="23"/>
      <c r="V2970" s="23"/>
      <c r="W2970" s="23"/>
      <c r="X2970" s="23"/>
      <c r="Y2970" s="28" t="s">
        <v>64</v>
      </c>
      <c r="Z2970" s="23"/>
      <c r="AA2970" s="23"/>
      <c r="AB2970" s="23"/>
      <c r="AC2970" s="28" t="s">
        <v>65</v>
      </c>
      <c r="AD2970" s="22"/>
      <c r="AE2970" s="22"/>
      <c r="AF2970" s="22"/>
      <c r="AG2970" s="22"/>
      <c r="AH2970" s="23"/>
      <c r="AI2970" s="28" t="s">
        <v>66</v>
      </c>
      <c r="AJ2970" s="23"/>
      <c r="AK2970" s="23"/>
      <c r="AL2970" s="22"/>
      <c r="AM2970" s="28" t="s">
        <v>67</v>
      </c>
      <c r="AN2970" s="22"/>
      <c r="AO2970" s="23"/>
      <c r="AP2970" s="23"/>
      <c r="AQ2970" s="23"/>
      <c r="AR2970" s="23"/>
      <c r="AS2970" s="28" t="s">
        <v>68</v>
      </c>
      <c r="AT2970" s="23"/>
      <c r="AU2970" s="23"/>
    </row>
    <row r="2971" spans="2:56" ht="18.600000000000001" customHeight="1" thickBot="1">
      <c r="B2971" s="11"/>
      <c r="D2971" s="212" t="s">
        <v>69</v>
      </c>
      <c r="E2971" s="213"/>
      <c r="F2971" s="214" t="s">
        <v>70</v>
      </c>
      <c r="G2971" s="215"/>
      <c r="H2971" s="207"/>
      <c r="I2971" s="212" t="s">
        <v>71</v>
      </c>
      <c r="J2971" s="213"/>
      <c r="K2971" s="214" t="s">
        <v>72</v>
      </c>
      <c r="L2971" s="215"/>
      <c r="M2971" s="23"/>
      <c r="N2971" s="208" t="s">
        <v>73</v>
      </c>
      <c r="O2971" s="209"/>
      <c r="P2971" s="210" t="s">
        <v>74</v>
      </c>
      <c r="Q2971" s="211"/>
      <c r="R2971" s="23"/>
      <c r="S2971" s="212" t="s">
        <v>75</v>
      </c>
      <c r="T2971" s="213"/>
      <c r="U2971" s="214" t="s">
        <v>76</v>
      </c>
      <c r="V2971" s="215"/>
      <c r="W2971" s="22"/>
      <c r="X2971" s="208" t="s">
        <v>77</v>
      </c>
      <c r="Y2971" s="209"/>
      <c r="Z2971" s="210" t="s">
        <v>78</v>
      </c>
      <c r="AA2971" s="211"/>
      <c r="AB2971" s="22"/>
      <c r="AC2971" s="212" t="s">
        <v>79</v>
      </c>
      <c r="AD2971" s="213"/>
      <c r="AE2971" s="214" t="s">
        <v>80</v>
      </c>
      <c r="AF2971" s="215"/>
      <c r="AG2971" s="22"/>
      <c r="AH2971" s="208" t="s">
        <v>81</v>
      </c>
      <c r="AI2971" s="209"/>
      <c r="AJ2971" s="210" t="s">
        <v>82</v>
      </c>
      <c r="AK2971" s="211"/>
      <c r="AL2971" s="22"/>
      <c r="AM2971" s="212" t="s">
        <v>83</v>
      </c>
      <c r="AN2971" s="213"/>
      <c r="AO2971" s="214" t="s">
        <v>84</v>
      </c>
      <c r="AP2971" s="215"/>
      <c r="AQ2971" s="23"/>
      <c r="AR2971" s="208" t="s">
        <v>85</v>
      </c>
      <c r="AS2971" s="209"/>
      <c r="AT2971" s="210" t="s">
        <v>86</v>
      </c>
      <c r="AU2971" s="211"/>
      <c r="AW2971" s="29" t="s">
        <v>4</v>
      </c>
      <c r="AY2971" s="136" t="s">
        <v>46</v>
      </c>
      <c r="AZ2971" s="13"/>
      <c r="BA2971" s="36"/>
      <c r="BB2971" s="36"/>
      <c r="BC2971" s="36"/>
      <c r="BD2971" s="36"/>
    </row>
    <row r="2972" spans="2:56" ht="18.600000000000001" customHeight="1" thickTop="1" thickBot="1">
      <c r="B2972" s="40">
        <v>8.4999999999999591</v>
      </c>
      <c r="D2972" s="1">
        <v>1</v>
      </c>
      <c r="E2972" s="7">
        <v>0</v>
      </c>
      <c r="F2972" s="2">
        <v>0</v>
      </c>
      <c r="G2972" s="8">
        <v>0</v>
      </c>
      <c r="I2972" s="1">
        <v>1</v>
      </c>
      <c r="J2972" s="9">
        <v>0</v>
      </c>
      <c r="K2972" s="2">
        <v>0</v>
      </c>
      <c r="L2972" s="9">
        <f t="shared" ref="L2972" si="17265">IF(0=(1-$J$9*$K$9*$B2972^2),10^14,$B2972*$K$9/(1-$J$9*$K$9*$B2972^2))</f>
        <v>-0.40386660254827633</v>
      </c>
      <c r="N2972" s="1">
        <f t="shared" ref="N2972" si="17266">D2972*I2972+F2972*I2975-E2972*J2972-G2972*J2975</f>
        <v>1</v>
      </c>
      <c r="O2972" s="9">
        <f t="shared" ref="O2972" si="17267">(D2972*J2972+E2972*I2972+F2972*J2975+G2972*I2975)</f>
        <v>0</v>
      </c>
      <c r="P2972" s="2">
        <f t="shared" ref="P2972" si="17268">D2972*K2972+F2972*K2975-E2972*L2972-G2972*L2975</f>
        <v>0</v>
      </c>
      <c r="Q2972" s="8">
        <f t="shared" ref="Q2972" si="17269">(D2972*L2972+E2972*K2972+F2972*L2975+G2972*K2975)</f>
        <v>-0.40386660254827633</v>
      </c>
      <c r="S2972" s="1">
        <v>1</v>
      </c>
      <c r="T2972" s="7">
        <v>0</v>
      </c>
      <c r="U2972" s="2">
        <v>0</v>
      </c>
      <c r="V2972" s="8">
        <v>0</v>
      </c>
      <c r="X2972" s="1">
        <f t="shared" ref="X2972" si="17270">N2972*S2972+P2972*S2975-O2972*T2972-Q2972*T2975</f>
        <v>5.1513306722626231</v>
      </c>
      <c r="Y2972" s="9">
        <f t="shared" ref="Y2972" si="17271">(N2972*T2972+O2972*S2972+P2972*T2975+Q2972*S2975)</f>
        <v>0</v>
      </c>
      <c r="Z2972" s="2">
        <f t="shared" ref="Z2972" si="17272">N2972*U2972+P2972*U2975-O2972*V2972-Q2972*V2975</f>
        <v>0</v>
      </c>
      <c r="AA2972" s="8">
        <f t="shared" ref="AA2972" si="17273">(N2972*V2972+O2972*U2972+P2972*V2975+Q2972*U2975)</f>
        <v>-0.40386660254827633</v>
      </c>
      <c r="AB2972" s="22"/>
      <c r="AC2972" s="1">
        <v>1</v>
      </c>
      <c r="AD2972" s="9">
        <v>0</v>
      </c>
      <c r="AE2972" s="2">
        <v>0</v>
      </c>
      <c r="AF2972" s="9">
        <f t="shared" ref="AF2972" si="17274">$B2972*$AE$9</f>
        <v>6.8908649999999669</v>
      </c>
      <c r="AH2972" s="1">
        <f t="shared" ref="AH2972" si="17275">X2972*AC2972+Z2972*AC2975-Y2972*AD2972-AA2972*AD2975</f>
        <v>5.1513306722626231</v>
      </c>
      <c r="AI2972" s="9">
        <f t="shared" ref="AI2972" si="17276">(X2972*AD2972+Y2972*AC2972+Z2972*AD2975+AA2972*AC2975)</f>
        <v>0</v>
      </c>
      <c r="AJ2972" s="2">
        <f t="shared" ref="AJ2972" si="17277">X2972*AE2972+Z2972*AE2975-Y2972*AF2972-AA2972*AF2975</f>
        <v>0</v>
      </c>
      <c r="AK2972" s="8">
        <f t="shared" ref="AK2972" si="17278">(X2972*AF2972+Y2972*AE2972+Z2972*AF2975+AA2972*AE2975)</f>
        <v>35.093257630372534</v>
      </c>
      <c r="AM2972" s="18">
        <v>1</v>
      </c>
      <c r="AN2972" s="25">
        <v>0</v>
      </c>
      <c r="AO2972" s="14">
        <v>0</v>
      </c>
      <c r="AP2972" s="24">
        <v>0</v>
      </c>
      <c r="AR2972" s="1">
        <f t="shared" ref="AR2972" si="17279">AH2972*AM2972+AJ2972*AM2975-AI2972*AN2972-AK2972*AN2975</f>
        <v>5.1513306722626231</v>
      </c>
      <c r="AS2972" s="9">
        <f t="shared" ref="AS2972" si="17280">(AH2972*AN2972+AI2972*AM2972+AJ2972*AN2975+AK2972*AM2975)</f>
        <v>35.093257630372534</v>
      </c>
      <c r="AT2972" s="2">
        <f t="shared" ref="AT2972" si="17281">AH2972*AO2972+AJ2972*AO2975-AI2972*AP2972-AK2972*AP2975</f>
        <v>0</v>
      </c>
      <c r="AU2972" s="8">
        <f t="shared" ref="AU2972" si="17282">(AH2972*AP2972+AI2972*AO2972+AJ2972*AP2975+AK2972*AO2975)</f>
        <v>35.093257630372534</v>
      </c>
      <c r="AW2972" s="30">
        <f t="shared" ref="AW2972" si="17283">20*LOG(((1+$AN$9)/$AN$9)/((AR2972+AR2975)^2+(AS2972+AS2975)^2)^0.5)</f>
        <v>-41.728475792374802</v>
      </c>
      <c r="AY2972" s="137">
        <f t="shared" ref="AY2972" si="17284">((AR2972^2+AS2972^2)^0.5)/((AR2975^2+AS2975^2)^0.5)</f>
        <v>0.14690716341464233</v>
      </c>
      <c r="AZ2972" s="13"/>
      <c r="BA2972" s="36"/>
      <c r="BB2972" s="36"/>
      <c r="BC2972" s="36"/>
      <c r="BD2972" s="36"/>
    </row>
    <row r="2973" spans="2:56" ht="18.600000000000001" customHeight="1" thickBot="1">
      <c r="D2973" s="3"/>
      <c r="G2973" s="4"/>
      <c r="I2973" s="3"/>
      <c r="L2973" s="4"/>
      <c r="N2973" s="3"/>
      <c r="Q2973" s="4"/>
      <c r="S2973" s="3"/>
      <c r="V2973" s="4"/>
      <c r="X2973" s="3"/>
      <c r="AA2973" s="4"/>
      <c r="AC2973" s="3"/>
      <c r="AF2973" s="4"/>
      <c r="AH2973" s="3"/>
      <c r="AK2973" s="4"/>
      <c r="AM2973" s="18"/>
      <c r="AN2973" s="14"/>
      <c r="AO2973" s="14"/>
      <c r="AP2973" s="19"/>
      <c r="AR2973" s="3"/>
      <c r="AU2973" s="4"/>
      <c r="AY2973" s="138"/>
      <c r="AZ2973" s="13"/>
      <c r="BA2973" s="36"/>
      <c r="BB2973" s="36"/>
      <c r="BC2973" s="36"/>
      <c r="BD2973" s="36"/>
    </row>
    <row r="2974" spans="2:56" ht="18.600000000000001" customHeight="1" thickBot="1">
      <c r="D2974" s="216" t="s">
        <v>87</v>
      </c>
      <c r="E2974" s="217"/>
      <c r="F2974" s="218" t="s">
        <v>88</v>
      </c>
      <c r="G2974" s="219"/>
      <c r="H2974" s="207"/>
      <c r="I2974" s="216" t="s">
        <v>89</v>
      </c>
      <c r="J2974" s="217"/>
      <c r="K2974" s="218" t="s">
        <v>90</v>
      </c>
      <c r="L2974" s="219"/>
      <c r="N2974" s="208" t="s">
        <v>7</v>
      </c>
      <c r="O2974" s="209"/>
      <c r="P2974" s="210" t="s">
        <v>8</v>
      </c>
      <c r="Q2974" s="211"/>
      <c r="S2974" s="216" t="s">
        <v>91</v>
      </c>
      <c r="T2974" s="217"/>
      <c r="U2974" s="218" t="s">
        <v>92</v>
      </c>
      <c r="V2974" s="219"/>
      <c r="W2974" s="22"/>
      <c r="X2974" s="208" t="s">
        <v>93</v>
      </c>
      <c r="Y2974" s="209"/>
      <c r="Z2974" s="210" t="s">
        <v>94</v>
      </c>
      <c r="AA2974" s="211"/>
      <c r="AB2974" s="22"/>
      <c r="AC2974" s="216" t="s">
        <v>3</v>
      </c>
      <c r="AD2974" s="217"/>
      <c r="AE2974" s="218" t="s">
        <v>2</v>
      </c>
      <c r="AF2974" s="219"/>
      <c r="AG2974" s="22"/>
      <c r="AH2974" s="208" t="s">
        <v>95</v>
      </c>
      <c r="AI2974" s="209"/>
      <c r="AJ2974" s="210" t="s">
        <v>96</v>
      </c>
      <c r="AK2974" s="211"/>
      <c r="AL2974" s="22"/>
      <c r="AM2974" s="216" t="s">
        <v>97</v>
      </c>
      <c r="AN2974" s="217"/>
      <c r="AO2974" s="218" t="s">
        <v>98</v>
      </c>
      <c r="AP2974" s="219"/>
      <c r="AR2974" s="208" t="s">
        <v>99</v>
      </c>
      <c r="AS2974" s="209"/>
      <c r="AT2974" s="210" t="s">
        <v>100</v>
      </c>
      <c r="AU2974" s="211"/>
      <c r="AW2974" s="48" t="s">
        <v>10</v>
      </c>
      <c r="AY2974" s="139" t="s">
        <v>47</v>
      </c>
      <c r="AZ2974" s="13"/>
      <c r="BA2974" s="36"/>
      <c r="BB2974" s="36"/>
      <c r="BC2974" s="36"/>
      <c r="BD2974" s="36"/>
    </row>
    <row r="2975" spans="2:56" ht="18.600000000000001" customHeight="1" thickTop="1" thickBot="1">
      <c r="D2975" s="1">
        <v>0</v>
      </c>
      <c r="E2975" s="8">
        <f t="shared" ref="E2975" si="17285">$E$9*$B2972</f>
        <v>4.8170349999999775</v>
      </c>
      <c r="F2975" s="2">
        <v>1</v>
      </c>
      <c r="G2975" s="8">
        <v>0</v>
      </c>
      <c r="I2975" s="1">
        <v>0</v>
      </c>
      <c r="J2975" s="9">
        <v>0</v>
      </c>
      <c r="K2975" s="2">
        <v>1</v>
      </c>
      <c r="L2975" s="8">
        <v>0</v>
      </c>
      <c r="N2975" s="1">
        <f t="shared" ref="N2975" si="17286">D2975*I2972+F2975*I2975-E2975*J2972-G2975*J2975</f>
        <v>0</v>
      </c>
      <c r="O2975" s="9">
        <f t="shared" ref="O2975" si="17287">(D2975*J2972+E2975*I2972+F2975*J2975+G2975*I2975)</f>
        <v>4.8170349999999775</v>
      </c>
      <c r="P2975" s="2">
        <f t="shared" ref="P2975" si="17288">D2975*K2972+F2975*K2975-E2975*L2972-G2975*L2975</f>
        <v>2.9454395598061271</v>
      </c>
      <c r="Q2975" s="8">
        <f t="shared" ref="Q2975" si="17289">(D2975*L2972+E2975*K2972+F2975*L2975+G2975*K2975)</f>
        <v>0</v>
      </c>
      <c r="S2975" s="1">
        <v>0</v>
      </c>
      <c r="T2975" s="8">
        <f t="shared" ref="T2975" si="17290">$T$9*$B2972</f>
        <v>10.27896499999995</v>
      </c>
      <c r="U2975" s="2">
        <v>1</v>
      </c>
      <c r="V2975" s="8">
        <v>0</v>
      </c>
      <c r="X2975" s="1">
        <f t="shared" ref="X2975" si="17291">N2975*S2972+P2975*S2975-O2975*T2972-Q2975*T2975</f>
        <v>0</v>
      </c>
      <c r="Y2975" s="9">
        <f t="shared" ref="Y2975" si="17292">(N2975*T2972+O2975*S2972+P2975*T2975+Q2975*S2975)</f>
        <v>35.09310514486242</v>
      </c>
      <c r="Z2975" s="2">
        <f t="shared" ref="Z2975" si="17293">N2975*U2972+P2975*U2975-O2975*V2972-Q2975*V2975</f>
        <v>2.9454395598061271</v>
      </c>
      <c r="AA2975" s="8">
        <f t="shared" ref="AA2975" si="17294">(N2975*V2972+O2975*U2972+P2975*V2975+Q2975*U2975)</f>
        <v>0</v>
      </c>
      <c r="AB2975" s="22"/>
      <c r="AC2975" s="1">
        <v>0</v>
      </c>
      <c r="AD2975" s="9">
        <v>0</v>
      </c>
      <c r="AE2975" s="2">
        <v>1</v>
      </c>
      <c r="AF2975" s="8">
        <v>0</v>
      </c>
      <c r="AH2975" s="1">
        <f t="shared" ref="AH2975" si="17295">X2975*AC2972+Z2975*AC2975-Y2975*AD2972-AA2975*AD2975</f>
        <v>0</v>
      </c>
      <c r="AI2975" s="9">
        <f t="shared" ref="AI2975" si="17296">(X2975*AD2972+Y2975*AC2972+Z2975*AD2975+AA2975*AC2975)</f>
        <v>35.09310514486242</v>
      </c>
      <c r="AJ2975" s="2">
        <f t="shared" ref="AJ2975" si="17297">X2975*AE2972+Z2975*AE2975-Y2975*AF2972-AA2975*AF2975</f>
        <v>-238.87641042424511</v>
      </c>
      <c r="AK2975" s="8">
        <f t="shared" ref="AK2975" si="17298">(X2975*AF2972+Y2975*AE2972+Z2975*AF2975+AA2975*AE2975)</f>
        <v>0</v>
      </c>
      <c r="AM2975" s="20">
        <f t="shared" ref="AM2975" si="17299">1/$AN$9</f>
        <v>1</v>
      </c>
      <c r="AN2975" s="27">
        <v>0</v>
      </c>
      <c r="AO2975" s="21">
        <v>1</v>
      </c>
      <c r="AP2975" s="26">
        <v>0</v>
      </c>
      <c r="AR2975" s="1">
        <f t="shared" ref="AR2975" si="17300">AH2975*AM2972+AJ2975*AM2975-AI2975*AN2972-AK2975*AN2975</f>
        <v>-238.87641042424511</v>
      </c>
      <c r="AS2975" s="9">
        <f t="shared" ref="AS2975" si="17301">(AH2975*AN2972+AI2975*AM2972+AJ2975*AN2975+AK2975*AM2975)</f>
        <v>35.09310514486242</v>
      </c>
      <c r="AT2975" s="2">
        <f t="shared" ref="AT2975" si="17302">AH2975*AO2972+AJ2975*AO2975-AI2975*AP2972-AK2975*AP2975</f>
        <v>-238.87641042424511</v>
      </c>
      <c r="AU2975" s="8">
        <f t="shared" ref="AU2975" si="17303">(AH2975*AP2972+AI2975*AO2972+AJ2975*AP2975+AK2975*AO2975)</f>
        <v>0</v>
      </c>
      <c r="AW2975" s="49">
        <f t="shared" ref="AW2975" si="17304">(180/PI())*ATAN(-1*(AS2972/AR2972))</f>
        <v>-81.649204635116647</v>
      </c>
      <c r="AY2975" s="140">
        <f t="shared" ref="AY2975" si="17305">20*LOG(((1-(10^(AW2972/20)^2)*(1-((1-AY2972)/(1+AY2972))^2))^0.5))</f>
        <v>-1.3031358170094472E-4</v>
      </c>
      <c r="AZ2975" s="13"/>
      <c r="BA2975" s="36"/>
      <c r="BB2975" s="36"/>
      <c r="BC2975" s="36"/>
      <c r="BD2975" s="36"/>
    </row>
    <row r="2976" spans="2:56" ht="18.600000000000001" customHeight="1">
      <c r="AY2976" s="37"/>
    </row>
    <row r="2977" spans="2:56" ht="18.600000000000001" customHeight="1" thickBot="1">
      <c r="D2977" s="22" t="s">
        <v>60</v>
      </c>
      <c r="E2977" s="22"/>
      <c r="F2977" s="22"/>
      <c r="G2977" s="22"/>
      <c r="H2977" s="22"/>
      <c r="I2977" s="22" t="s">
        <v>61</v>
      </c>
      <c r="J2977" s="22"/>
      <c r="K2977" s="22"/>
      <c r="L2977" s="22"/>
      <c r="M2977" s="23"/>
      <c r="N2977" s="23"/>
      <c r="O2977" s="28" t="s">
        <v>62</v>
      </c>
      <c r="P2977" s="23"/>
      <c r="Q2977" s="23"/>
      <c r="R2977" s="23"/>
      <c r="S2977" s="22"/>
      <c r="T2977" s="22" t="s">
        <v>63</v>
      </c>
      <c r="U2977" s="23"/>
      <c r="V2977" s="23"/>
      <c r="W2977" s="23"/>
      <c r="X2977" s="23"/>
      <c r="Y2977" s="28" t="s">
        <v>64</v>
      </c>
      <c r="Z2977" s="23"/>
      <c r="AA2977" s="23"/>
      <c r="AB2977" s="23"/>
      <c r="AC2977" s="28" t="s">
        <v>65</v>
      </c>
      <c r="AD2977" s="22"/>
      <c r="AE2977" s="22"/>
      <c r="AF2977" s="22"/>
      <c r="AG2977" s="22"/>
      <c r="AH2977" s="23"/>
      <c r="AI2977" s="28" t="s">
        <v>66</v>
      </c>
      <c r="AJ2977" s="23"/>
      <c r="AK2977" s="23"/>
      <c r="AL2977" s="22"/>
      <c r="AM2977" s="28" t="s">
        <v>67</v>
      </c>
      <c r="AN2977" s="22"/>
      <c r="AO2977" s="23"/>
      <c r="AP2977" s="23"/>
      <c r="AQ2977" s="23"/>
      <c r="AR2977" s="23"/>
      <c r="AS2977" s="28" t="s">
        <v>68</v>
      </c>
      <c r="AT2977" s="23"/>
      <c r="AU2977" s="23"/>
    </row>
    <row r="2978" spans="2:56" ht="18.600000000000001" customHeight="1" thickBot="1">
      <c r="B2978" s="11"/>
      <c r="D2978" s="212" t="s">
        <v>69</v>
      </c>
      <c r="E2978" s="213"/>
      <c r="F2978" s="214" t="s">
        <v>70</v>
      </c>
      <c r="G2978" s="215"/>
      <c r="H2978" s="207"/>
      <c r="I2978" s="212" t="s">
        <v>71</v>
      </c>
      <c r="J2978" s="213"/>
      <c r="K2978" s="214" t="s">
        <v>72</v>
      </c>
      <c r="L2978" s="215"/>
      <c r="M2978" s="23"/>
      <c r="N2978" s="208" t="s">
        <v>73</v>
      </c>
      <c r="O2978" s="209"/>
      <c r="P2978" s="210" t="s">
        <v>74</v>
      </c>
      <c r="Q2978" s="211"/>
      <c r="R2978" s="23"/>
      <c r="S2978" s="212" t="s">
        <v>75</v>
      </c>
      <c r="T2978" s="213"/>
      <c r="U2978" s="214" t="s">
        <v>76</v>
      </c>
      <c r="V2978" s="215"/>
      <c r="W2978" s="22"/>
      <c r="X2978" s="208" t="s">
        <v>77</v>
      </c>
      <c r="Y2978" s="209"/>
      <c r="Z2978" s="210" t="s">
        <v>78</v>
      </c>
      <c r="AA2978" s="211"/>
      <c r="AB2978" s="22"/>
      <c r="AC2978" s="212" t="s">
        <v>79</v>
      </c>
      <c r="AD2978" s="213"/>
      <c r="AE2978" s="214" t="s">
        <v>80</v>
      </c>
      <c r="AF2978" s="215"/>
      <c r="AG2978" s="22"/>
      <c r="AH2978" s="208" t="s">
        <v>81</v>
      </c>
      <c r="AI2978" s="209"/>
      <c r="AJ2978" s="210" t="s">
        <v>82</v>
      </c>
      <c r="AK2978" s="211"/>
      <c r="AL2978" s="22"/>
      <c r="AM2978" s="212" t="s">
        <v>83</v>
      </c>
      <c r="AN2978" s="213"/>
      <c r="AO2978" s="214" t="s">
        <v>84</v>
      </c>
      <c r="AP2978" s="215"/>
      <c r="AQ2978" s="23"/>
      <c r="AR2978" s="208" t="s">
        <v>85</v>
      </c>
      <c r="AS2978" s="209"/>
      <c r="AT2978" s="210" t="s">
        <v>86</v>
      </c>
      <c r="AU2978" s="211"/>
      <c r="AW2978" s="29" t="s">
        <v>4</v>
      </c>
      <c r="AY2978" s="136" t="s">
        <v>46</v>
      </c>
      <c r="AZ2978" s="13"/>
      <c r="BA2978" s="36"/>
      <c r="BB2978" s="36"/>
      <c r="BC2978" s="36"/>
      <c r="BD2978" s="36"/>
    </row>
    <row r="2979" spans="2:56" ht="18.600000000000001" customHeight="1" thickTop="1" thickBot="1">
      <c r="B2979" s="40">
        <v>8.5199999999999605</v>
      </c>
      <c r="D2979" s="1">
        <v>1</v>
      </c>
      <c r="E2979" s="7">
        <v>0</v>
      </c>
      <c r="F2979" s="2">
        <v>0</v>
      </c>
      <c r="G2979" s="8">
        <v>0</v>
      </c>
      <c r="I2979" s="1">
        <v>1</v>
      </c>
      <c r="J2979" s="9">
        <v>0</v>
      </c>
      <c r="K2979" s="2">
        <v>0</v>
      </c>
      <c r="L2979" s="9">
        <f t="shared" ref="L2979" si="17306">IF(0=(1-$J$9*$K$9*$B2979^2),10^14,$B2979*$K$9/(1-$J$9*$K$9*$B2979^2))</f>
        <v>-0.40282558100577515</v>
      </c>
      <c r="N2979" s="1">
        <f t="shared" ref="N2979" si="17307">D2979*I2979+F2979*I2982-E2979*J2979-G2979*J2982</f>
        <v>1</v>
      </c>
      <c r="O2979" s="9">
        <f t="shared" ref="O2979" si="17308">(D2979*J2979+E2979*I2979+F2979*J2982+G2979*I2982)</f>
        <v>0</v>
      </c>
      <c r="P2979" s="2">
        <f t="shared" ref="P2979" si="17309">D2979*K2979+F2979*K2982-E2979*L2979-G2979*L2982</f>
        <v>0</v>
      </c>
      <c r="Q2979" s="8">
        <f t="shared" ref="Q2979" si="17310">(D2979*L2979+E2979*K2979+F2979*L2982+G2979*K2982)</f>
        <v>-0.40282558100577515</v>
      </c>
      <c r="S2979" s="1">
        <v>1</v>
      </c>
      <c r="T2979" s="7">
        <v>0</v>
      </c>
      <c r="U2979" s="2">
        <v>0</v>
      </c>
      <c r="V2979" s="8">
        <v>0</v>
      </c>
      <c r="X2979" s="1">
        <f t="shared" ref="X2979" si="17311">N2979*S2979+P2979*S2982-O2979*T2979-Q2979*T2982</f>
        <v>5.1503727072000975</v>
      </c>
      <c r="Y2979" s="9">
        <f t="shared" ref="Y2979" si="17312">(N2979*T2979+O2979*S2979+P2979*T2982+Q2979*S2982)</f>
        <v>0</v>
      </c>
      <c r="Z2979" s="2">
        <f t="shared" ref="Z2979" si="17313">N2979*U2979+P2979*U2982-O2979*V2979-Q2979*V2982</f>
        <v>0</v>
      </c>
      <c r="AA2979" s="8">
        <f t="shared" ref="AA2979" si="17314">(N2979*V2979+O2979*U2979+P2979*V2982+Q2979*U2982)</f>
        <v>-0.40282558100577515</v>
      </c>
      <c r="AB2979" s="22"/>
      <c r="AC2979" s="1">
        <v>1</v>
      </c>
      <c r="AD2979" s="9">
        <v>0</v>
      </c>
      <c r="AE2979" s="2">
        <v>0</v>
      </c>
      <c r="AF2979" s="9">
        <f t="shared" ref="AF2979" si="17315">$B2979*$AE$9</f>
        <v>6.9070787999999679</v>
      </c>
      <c r="AH2979" s="1">
        <f t="shared" ref="AH2979" si="17316">X2979*AC2979+Z2979*AC2982-Y2979*AD2979-AA2979*AD2982</f>
        <v>5.1503727072000975</v>
      </c>
      <c r="AI2979" s="9">
        <f t="shared" ref="AI2979" si="17317">(X2979*AD2979+Y2979*AC2979+Z2979*AD2982+AA2979*AC2982)</f>
        <v>0</v>
      </c>
      <c r="AJ2979" s="2">
        <f t="shared" ref="AJ2979" si="17318">X2979*AE2979+Z2979*AE2982-Y2979*AF2979-AA2979*AF2982</f>
        <v>0</v>
      </c>
      <c r="AK2979" s="8">
        <f t="shared" ref="AK2979" si="17319">(X2979*AF2979+Y2979*AE2979+Z2979*AF2982+AA2979*AE2982)</f>
        <v>35.171204556994454</v>
      </c>
      <c r="AM2979" s="18">
        <v>1</v>
      </c>
      <c r="AN2979" s="25">
        <v>0</v>
      </c>
      <c r="AO2979" s="14">
        <v>0</v>
      </c>
      <c r="AP2979" s="24">
        <v>0</v>
      </c>
      <c r="AR2979" s="1">
        <f t="shared" ref="AR2979" si="17320">AH2979*AM2979+AJ2979*AM2982-AI2979*AN2979-AK2979*AN2982</f>
        <v>5.1503727072000975</v>
      </c>
      <c r="AS2979" s="9">
        <f t="shared" ref="AS2979" si="17321">(AH2979*AN2979+AI2979*AM2979+AJ2979*AN2982+AK2979*AM2982)</f>
        <v>35.171204556994454</v>
      </c>
      <c r="AT2979" s="2">
        <f t="shared" ref="AT2979" si="17322">AH2979*AO2979+AJ2979*AO2982-AI2979*AP2979-AK2979*AP2982</f>
        <v>0</v>
      </c>
      <c r="AU2979" s="8">
        <f t="shared" ref="AU2979" si="17323">(AH2979*AP2979+AI2979*AO2979+AJ2979*AP2982+AK2979*AO2982)</f>
        <v>35.171204556994454</v>
      </c>
      <c r="AW2979" s="30">
        <f t="shared" ref="AW2979" si="17324">20*LOG(((1+$AN$9)/$AN$9)/((AR2979+AR2982)^2+(AS2979+AS2982)^2)^0.5)</f>
        <v>-41.767781749568883</v>
      </c>
      <c r="AY2979" s="137">
        <f t="shared" ref="AY2979" si="17325">((AR2979^2+AS2979^2)^0.5)/((AR2982^2+AS2982^2)^0.5)</f>
        <v>0.14655382219418492</v>
      </c>
      <c r="AZ2979" s="13"/>
      <c r="BA2979" s="36"/>
      <c r="BB2979" s="36"/>
      <c r="BC2979" s="36"/>
      <c r="BD2979" s="36"/>
    </row>
    <row r="2980" spans="2:56" ht="18.600000000000001" customHeight="1" thickBot="1">
      <c r="D2980" s="3"/>
      <c r="G2980" s="4"/>
      <c r="I2980" s="3"/>
      <c r="L2980" s="4"/>
      <c r="N2980" s="3"/>
      <c r="Q2980" s="4"/>
      <c r="S2980" s="3"/>
      <c r="V2980" s="4"/>
      <c r="X2980" s="3"/>
      <c r="AA2980" s="4"/>
      <c r="AC2980" s="3"/>
      <c r="AF2980" s="4"/>
      <c r="AH2980" s="3"/>
      <c r="AK2980" s="4"/>
      <c r="AM2980" s="18"/>
      <c r="AN2980" s="14"/>
      <c r="AO2980" s="14"/>
      <c r="AP2980" s="19"/>
      <c r="AR2980" s="3"/>
      <c r="AU2980" s="4"/>
      <c r="AY2980" s="138"/>
      <c r="AZ2980" s="13"/>
      <c r="BA2980" s="36"/>
      <c r="BB2980" s="36"/>
      <c r="BC2980" s="36"/>
      <c r="BD2980" s="36"/>
    </row>
    <row r="2981" spans="2:56" ht="18.600000000000001" customHeight="1" thickBot="1">
      <c r="D2981" s="216" t="s">
        <v>87</v>
      </c>
      <c r="E2981" s="217"/>
      <c r="F2981" s="218" t="s">
        <v>88</v>
      </c>
      <c r="G2981" s="219"/>
      <c r="H2981" s="207"/>
      <c r="I2981" s="216" t="s">
        <v>89</v>
      </c>
      <c r="J2981" s="217"/>
      <c r="K2981" s="218" t="s">
        <v>90</v>
      </c>
      <c r="L2981" s="219"/>
      <c r="N2981" s="208" t="s">
        <v>7</v>
      </c>
      <c r="O2981" s="209"/>
      <c r="P2981" s="210" t="s">
        <v>8</v>
      </c>
      <c r="Q2981" s="211"/>
      <c r="S2981" s="216" t="s">
        <v>91</v>
      </c>
      <c r="T2981" s="217"/>
      <c r="U2981" s="218" t="s">
        <v>92</v>
      </c>
      <c r="V2981" s="219"/>
      <c r="W2981" s="22"/>
      <c r="X2981" s="208" t="s">
        <v>93</v>
      </c>
      <c r="Y2981" s="209"/>
      <c r="Z2981" s="210" t="s">
        <v>94</v>
      </c>
      <c r="AA2981" s="211"/>
      <c r="AB2981" s="22"/>
      <c r="AC2981" s="216" t="s">
        <v>3</v>
      </c>
      <c r="AD2981" s="217"/>
      <c r="AE2981" s="218" t="s">
        <v>2</v>
      </c>
      <c r="AF2981" s="219"/>
      <c r="AG2981" s="22"/>
      <c r="AH2981" s="208" t="s">
        <v>95</v>
      </c>
      <c r="AI2981" s="209"/>
      <c r="AJ2981" s="210" t="s">
        <v>96</v>
      </c>
      <c r="AK2981" s="211"/>
      <c r="AL2981" s="22"/>
      <c r="AM2981" s="216" t="s">
        <v>97</v>
      </c>
      <c r="AN2981" s="217"/>
      <c r="AO2981" s="218" t="s">
        <v>98</v>
      </c>
      <c r="AP2981" s="219"/>
      <c r="AR2981" s="208" t="s">
        <v>99</v>
      </c>
      <c r="AS2981" s="209"/>
      <c r="AT2981" s="210" t="s">
        <v>100</v>
      </c>
      <c r="AU2981" s="211"/>
      <c r="AW2981" s="48" t="s">
        <v>10</v>
      </c>
      <c r="AY2981" s="139" t="s">
        <v>47</v>
      </c>
      <c r="AZ2981" s="13"/>
      <c r="BA2981" s="36"/>
      <c r="BB2981" s="36"/>
      <c r="BC2981" s="36"/>
      <c r="BD2981" s="36"/>
    </row>
    <row r="2982" spans="2:56" ht="18.600000000000001" customHeight="1" thickTop="1" thickBot="1">
      <c r="D2982" s="1">
        <v>0</v>
      </c>
      <c r="E2982" s="8">
        <f t="shared" ref="E2982" si="17326">$E$9*$B2979</f>
        <v>4.8283691999999778</v>
      </c>
      <c r="F2982" s="2">
        <v>1</v>
      </c>
      <c r="G2982" s="8">
        <v>0</v>
      </c>
      <c r="I2982" s="1">
        <v>0</v>
      </c>
      <c r="J2982" s="9">
        <v>0</v>
      </c>
      <c r="K2982" s="2">
        <v>1</v>
      </c>
      <c r="L2982" s="8">
        <v>0</v>
      </c>
      <c r="N2982" s="1">
        <f t="shared" ref="N2982" si="17327">D2982*I2979+F2982*I2982-E2982*J2979-G2982*J2982</f>
        <v>0</v>
      </c>
      <c r="O2982" s="9">
        <f t="shared" ref="O2982" si="17328">(D2982*J2979+E2982*I2979+F2982*J2982+G2982*I2982)</f>
        <v>4.8283691999999778</v>
      </c>
      <c r="P2982" s="2">
        <f t="shared" ref="P2982" si="17329">D2982*K2979+F2982*K2982-E2982*L2979-G2982*L2982</f>
        <v>2.9449906283003808</v>
      </c>
      <c r="Q2982" s="8">
        <f t="shared" ref="Q2982" si="17330">(D2982*L2979+E2982*K2979+F2982*L2982+G2982*K2982)</f>
        <v>0</v>
      </c>
      <c r="S2982" s="1">
        <v>0</v>
      </c>
      <c r="T2982" s="8">
        <f t="shared" ref="T2982" si="17331">$T$9*$B2979</f>
        <v>10.303150799999951</v>
      </c>
      <c r="U2982" s="2">
        <v>1</v>
      </c>
      <c r="V2982" s="8">
        <v>0</v>
      </c>
      <c r="X2982" s="1">
        <f t="shared" ref="X2982" si="17332">N2982*S2979+P2982*S2982-O2982*T2979-Q2982*T2982</f>
        <v>0</v>
      </c>
      <c r="Y2982" s="9">
        <f t="shared" ref="Y2982" si="17333">(N2982*T2979+O2982*S2979+P2982*T2982+Q2982*S2982)</f>
        <v>35.171051747965407</v>
      </c>
      <c r="Z2982" s="2">
        <f t="shared" ref="Z2982" si="17334">N2982*U2979+P2982*U2982-O2982*V2979-Q2982*V2982</f>
        <v>2.9449906283003808</v>
      </c>
      <c r="AA2982" s="8">
        <f t="shared" ref="AA2982" si="17335">(N2982*V2979+O2982*U2979+P2982*V2982+Q2982*U2982)</f>
        <v>0</v>
      </c>
      <c r="AB2982" s="22"/>
      <c r="AC2982" s="1">
        <v>0</v>
      </c>
      <c r="AD2982" s="9">
        <v>0</v>
      </c>
      <c r="AE2982" s="2">
        <v>1</v>
      </c>
      <c r="AF2982" s="8">
        <v>0</v>
      </c>
      <c r="AH2982" s="1">
        <f t="shared" ref="AH2982" si="17336">X2982*AC2979+Z2982*AC2982-Y2982*AD2979-AA2982*AD2982</f>
        <v>0</v>
      </c>
      <c r="AI2982" s="9">
        <f t="shared" ref="AI2982" si="17337">(X2982*AD2979+Y2982*AC2979+Z2982*AD2982+AA2982*AC2982)</f>
        <v>35.171051747965407</v>
      </c>
      <c r="AJ2982" s="2">
        <f t="shared" ref="AJ2982" si="17338">X2982*AE2979+Z2982*AE2982-Y2982*AF2979-AA2982*AF2982</f>
        <v>-239.98423527377329</v>
      </c>
      <c r="AK2982" s="8">
        <f t="shared" ref="AK2982" si="17339">(X2982*AF2979+Y2982*AE2979+Z2982*AF2982+AA2982*AE2982)</f>
        <v>0</v>
      </c>
      <c r="AM2982" s="20">
        <f t="shared" ref="AM2982" si="17340">1/$AN$9</f>
        <v>1</v>
      </c>
      <c r="AN2982" s="27">
        <v>0</v>
      </c>
      <c r="AO2982" s="21">
        <v>1</v>
      </c>
      <c r="AP2982" s="26">
        <v>0</v>
      </c>
      <c r="AR2982" s="1">
        <f t="shared" ref="AR2982" si="17341">AH2982*AM2979+AJ2982*AM2982-AI2982*AN2979-AK2982*AN2982</f>
        <v>-239.98423527377329</v>
      </c>
      <c r="AS2982" s="9">
        <f t="shared" ref="AS2982" si="17342">(AH2982*AN2979+AI2982*AM2979+AJ2982*AN2982+AK2982*AM2982)</f>
        <v>35.171051747965407</v>
      </c>
      <c r="AT2982" s="2">
        <f t="shared" ref="AT2982" si="17343">AH2982*AO2979+AJ2982*AO2982-AI2982*AP2979-AK2982*AP2982</f>
        <v>-239.98423527377329</v>
      </c>
      <c r="AU2982" s="8">
        <f t="shared" ref="AU2982" si="17344">(AH2982*AP2979+AI2982*AO2979+AJ2982*AP2982+AK2982*AO2982)</f>
        <v>0</v>
      </c>
      <c r="AW2982" s="49">
        <f t="shared" ref="AW2982" si="17345">(180/PI())*ATAN(-1*(AS2979/AR2979))</f>
        <v>-81.668979464173404</v>
      </c>
      <c r="AY2982" s="140">
        <f t="shared" ref="AY2982" si="17346">20*LOG(((1-(10^(AW2979/20)^2)*(1-((1-AY2979)/(1+AY2979))^2))^0.5))</f>
        <v>-1.2890828474172283E-4</v>
      </c>
      <c r="AZ2982" s="13"/>
      <c r="BA2982" s="36"/>
      <c r="BB2982" s="36"/>
      <c r="BC2982" s="36"/>
      <c r="BD2982" s="36"/>
    </row>
    <row r="2983" spans="2:56" ht="18.600000000000001" customHeight="1">
      <c r="AY2983" s="37"/>
    </row>
    <row r="2984" spans="2:56" ht="18.600000000000001" customHeight="1" thickBot="1">
      <c r="D2984" s="22" t="s">
        <v>60</v>
      </c>
      <c r="E2984" s="22"/>
      <c r="F2984" s="22"/>
      <c r="G2984" s="22"/>
      <c r="H2984" s="22"/>
      <c r="I2984" s="22" t="s">
        <v>61</v>
      </c>
      <c r="J2984" s="22"/>
      <c r="K2984" s="22"/>
      <c r="L2984" s="22"/>
      <c r="M2984" s="23"/>
      <c r="N2984" s="23"/>
      <c r="O2984" s="28" t="s">
        <v>62</v>
      </c>
      <c r="P2984" s="23"/>
      <c r="Q2984" s="23"/>
      <c r="R2984" s="23"/>
      <c r="S2984" s="22"/>
      <c r="T2984" s="22" t="s">
        <v>63</v>
      </c>
      <c r="U2984" s="23"/>
      <c r="V2984" s="23"/>
      <c r="W2984" s="23"/>
      <c r="X2984" s="23"/>
      <c r="Y2984" s="28" t="s">
        <v>64</v>
      </c>
      <c r="Z2984" s="23"/>
      <c r="AA2984" s="23"/>
      <c r="AB2984" s="23"/>
      <c r="AC2984" s="28" t="s">
        <v>65</v>
      </c>
      <c r="AD2984" s="22"/>
      <c r="AE2984" s="22"/>
      <c r="AF2984" s="22"/>
      <c r="AG2984" s="22"/>
      <c r="AH2984" s="23"/>
      <c r="AI2984" s="28" t="s">
        <v>66</v>
      </c>
      <c r="AJ2984" s="23"/>
      <c r="AK2984" s="23"/>
      <c r="AL2984" s="22"/>
      <c r="AM2984" s="28" t="s">
        <v>67</v>
      </c>
      <c r="AN2984" s="22"/>
      <c r="AO2984" s="23"/>
      <c r="AP2984" s="23"/>
      <c r="AQ2984" s="23"/>
      <c r="AR2984" s="23"/>
      <c r="AS2984" s="28" t="s">
        <v>68</v>
      </c>
      <c r="AT2984" s="23"/>
      <c r="AU2984" s="23"/>
    </row>
    <row r="2985" spans="2:56" ht="18.600000000000001" customHeight="1" thickBot="1">
      <c r="B2985" s="11"/>
      <c r="D2985" s="212" t="s">
        <v>69</v>
      </c>
      <c r="E2985" s="213"/>
      <c r="F2985" s="214" t="s">
        <v>70</v>
      </c>
      <c r="G2985" s="215"/>
      <c r="H2985" s="207"/>
      <c r="I2985" s="212" t="s">
        <v>71</v>
      </c>
      <c r="J2985" s="213"/>
      <c r="K2985" s="214" t="s">
        <v>72</v>
      </c>
      <c r="L2985" s="215"/>
      <c r="M2985" s="23"/>
      <c r="N2985" s="208" t="s">
        <v>73</v>
      </c>
      <c r="O2985" s="209"/>
      <c r="P2985" s="210" t="s">
        <v>74</v>
      </c>
      <c r="Q2985" s="211"/>
      <c r="R2985" s="23"/>
      <c r="S2985" s="212" t="s">
        <v>75</v>
      </c>
      <c r="T2985" s="213"/>
      <c r="U2985" s="214" t="s">
        <v>76</v>
      </c>
      <c r="V2985" s="215"/>
      <c r="W2985" s="22"/>
      <c r="X2985" s="208" t="s">
        <v>77</v>
      </c>
      <c r="Y2985" s="209"/>
      <c r="Z2985" s="210" t="s">
        <v>78</v>
      </c>
      <c r="AA2985" s="211"/>
      <c r="AB2985" s="22"/>
      <c r="AC2985" s="212" t="s">
        <v>79</v>
      </c>
      <c r="AD2985" s="213"/>
      <c r="AE2985" s="214" t="s">
        <v>80</v>
      </c>
      <c r="AF2985" s="215"/>
      <c r="AG2985" s="22"/>
      <c r="AH2985" s="208" t="s">
        <v>81</v>
      </c>
      <c r="AI2985" s="209"/>
      <c r="AJ2985" s="210" t="s">
        <v>82</v>
      </c>
      <c r="AK2985" s="211"/>
      <c r="AL2985" s="22"/>
      <c r="AM2985" s="212" t="s">
        <v>83</v>
      </c>
      <c r="AN2985" s="213"/>
      <c r="AO2985" s="214" t="s">
        <v>84</v>
      </c>
      <c r="AP2985" s="215"/>
      <c r="AQ2985" s="23"/>
      <c r="AR2985" s="208" t="s">
        <v>85</v>
      </c>
      <c r="AS2985" s="209"/>
      <c r="AT2985" s="210" t="s">
        <v>86</v>
      </c>
      <c r="AU2985" s="211"/>
      <c r="AW2985" s="29" t="s">
        <v>4</v>
      </c>
      <c r="AY2985" s="136" t="s">
        <v>46</v>
      </c>
      <c r="AZ2985" s="13"/>
      <c r="BA2985" s="36"/>
      <c r="BB2985" s="36"/>
      <c r="BC2985" s="36"/>
      <c r="BD2985" s="36"/>
    </row>
    <row r="2986" spans="2:56" ht="18.600000000000001" customHeight="1" thickTop="1" thickBot="1">
      <c r="B2986" s="40">
        <v>8.5399999999999601</v>
      </c>
      <c r="D2986" s="1">
        <v>1</v>
      </c>
      <c r="E2986" s="7">
        <v>0</v>
      </c>
      <c r="F2986" s="2">
        <v>0</v>
      </c>
      <c r="G2986" s="8">
        <v>0</v>
      </c>
      <c r="I2986" s="1">
        <v>1</v>
      </c>
      <c r="J2986" s="9">
        <v>0</v>
      </c>
      <c r="K2986" s="2">
        <v>0</v>
      </c>
      <c r="L2986" s="9">
        <f t="shared" ref="L2986" si="17347">IF(0=(1-$J$9*$K$9*$B2986^2),10^14,$B2986*$K$9/(1-$J$9*$K$9*$B2986^2))</f>
        <v>-0.40179012874101228</v>
      </c>
      <c r="N2986" s="1">
        <f t="shared" ref="N2986" si="17348">D2986*I2986+F2986*I2989-E2986*J2986-G2986*J2989</f>
        <v>1</v>
      </c>
      <c r="O2986" s="9">
        <f t="shared" ref="O2986" si="17349">(D2986*J2986+E2986*I2986+F2986*J2989+G2986*I2989)</f>
        <v>0</v>
      </c>
      <c r="P2986" s="2">
        <f t="shared" ref="P2986" si="17350">D2986*K2986+F2986*K2989-E2986*L2986-G2986*L2989</f>
        <v>0</v>
      </c>
      <c r="Q2986" s="8">
        <f t="shared" ref="Q2986" si="17351">(D2986*L2986+E2986*K2986+F2986*L2989+G2986*K2989)</f>
        <v>-0.40179012874101228</v>
      </c>
      <c r="S2986" s="1">
        <v>1</v>
      </c>
      <c r="T2986" s="7">
        <v>0</v>
      </c>
      <c r="U2986" s="2">
        <v>0</v>
      </c>
      <c r="V2986" s="8">
        <v>0</v>
      </c>
      <c r="X2986" s="1">
        <f t="shared" ref="X2986" si="17352">N2986*S2986+P2986*S2989-O2986*T2986-Q2986*T2989</f>
        <v>5.1494219020657486</v>
      </c>
      <c r="Y2986" s="9">
        <f t="shared" ref="Y2986" si="17353">(N2986*T2986+O2986*S2986+P2986*T2989+Q2986*S2989)</f>
        <v>0</v>
      </c>
      <c r="Z2986" s="2">
        <f t="shared" ref="Z2986" si="17354">N2986*U2986+P2986*U2989-O2986*V2986-Q2986*V2989</f>
        <v>0</v>
      </c>
      <c r="AA2986" s="8">
        <f t="shared" ref="AA2986" si="17355">(N2986*V2986+O2986*U2986+P2986*V2989+Q2986*U2989)</f>
        <v>-0.40179012874101228</v>
      </c>
      <c r="AB2986" s="22"/>
      <c r="AC2986" s="1">
        <v>1</v>
      </c>
      <c r="AD2986" s="9">
        <v>0</v>
      </c>
      <c r="AE2986" s="2">
        <v>0</v>
      </c>
      <c r="AF2986" s="9">
        <f t="shared" ref="AF2986" si="17356">$B2986*$AE$9</f>
        <v>6.9232925999999679</v>
      </c>
      <c r="AH2986" s="1">
        <f t="shared" ref="AH2986" si="17357">X2986*AC2986+Z2986*AC2989-Y2986*AD2986-AA2986*AD2989</f>
        <v>5.1494219020657486</v>
      </c>
      <c r="AI2986" s="9">
        <f t="shared" ref="AI2986" si="17358">(X2986*AD2986+Y2986*AC2986+Z2986*AD2989+AA2986*AC2989)</f>
        <v>0</v>
      </c>
      <c r="AJ2986" s="2">
        <f t="shared" ref="AJ2986" si="17359">X2986*AE2986+Z2986*AE2989-Y2986*AF2986-AA2986*AF2989</f>
        <v>0</v>
      </c>
      <c r="AK2986" s="8">
        <f t="shared" ref="AK2986" si="17360">(X2986*AF2986+Y2986*AE2986+Z2986*AF2989+AA2986*AE2989)</f>
        <v>35.249164420108542</v>
      </c>
      <c r="AM2986" s="18">
        <v>1</v>
      </c>
      <c r="AN2986" s="25">
        <v>0</v>
      </c>
      <c r="AO2986" s="14">
        <v>0</v>
      </c>
      <c r="AP2986" s="24">
        <v>0</v>
      </c>
      <c r="AR2986" s="1">
        <f t="shared" ref="AR2986" si="17361">AH2986*AM2986+AJ2986*AM2989-AI2986*AN2986-AK2986*AN2989</f>
        <v>5.1494219020657486</v>
      </c>
      <c r="AS2986" s="9">
        <f t="shared" ref="AS2986" si="17362">(AH2986*AN2986+AI2986*AM2986+AJ2986*AN2989+AK2986*AM2989)</f>
        <v>35.249164420108542</v>
      </c>
      <c r="AT2986" s="2">
        <f t="shared" ref="AT2986" si="17363">AH2986*AO2986+AJ2986*AO2989-AI2986*AP2986-AK2986*AP2989</f>
        <v>0</v>
      </c>
      <c r="AU2986" s="8">
        <f t="shared" ref="AU2986" si="17364">(AH2986*AP2986+AI2986*AO2986+AJ2986*AP2989+AK2986*AO2989)</f>
        <v>35.249164420108542</v>
      </c>
      <c r="AW2986" s="30">
        <f t="shared" ref="AW2986" si="17365">20*LOG(((1+$AN$9)/$AN$9)/((AR2986+AR2989)^2+(AS2986+AS2989)^2)^0.5)</f>
        <v>-41.807003095393362</v>
      </c>
      <c r="AY2986" s="137">
        <f t="shared" ref="AY2986" si="17366">((AR2986^2+AS2986^2)^0.5)/((AR2989^2+AS2989^2)^0.5)</f>
        <v>0.14620219663125325</v>
      </c>
      <c r="AZ2986" s="13"/>
      <c r="BA2986" s="36"/>
      <c r="BB2986" s="36"/>
      <c r="BC2986" s="36"/>
      <c r="BD2986" s="36"/>
    </row>
    <row r="2987" spans="2:56" ht="18.600000000000001" customHeight="1" thickBot="1">
      <c r="D2987" s="3"/>
      <c r="G2987" s="4"/>
      <c r="I2987" s="3"/>
      <c r="L2987" s="4"/>
      <c r="N2987" s="3"/>
      <c r="Q2987" s="4"/>
      <c r="S2987" s="3"/>
      <c r="V2987" s="4"/>
      <c r="X2987" s="3"/>
      <c r="AA2987" s="4"/>
      <c r="AC2987" s="3"/>
      <c r="AF2987" s="4"/>
      <c r="AH2987" s="3"/>
      <c r="AK2987" s="4"/>
      <c r="AM2987" s="18"/>
      <c r="AN2987" s="14"/>
      <c r="AO2987" s="14"/>
      <c r="AP2987" s="19"/>
      <c r="AR2987" s="3"/>
      <c r="AU2987" s="4"/>
      <c r="AY2987" s="138"/>
      <c r="AZ2987" s="13"/>
      <c r="BA2987" s="36"/>
      <c r="BB2987" s="36"/>
      <c r="BC2987" s="36"/>
      <c r="BD2987" s="36"/>
    </row>
    <row r="2988" spans="2:56" ht="18.600000000000001" customHeight="1" thickBot="1">
      <c r="D2988" s="216" t="s">
        <v>87</v>
      </c>
      <c r="E2988" s="217"/>
      <c r="F2988" s="218" t="s">
        <v>88</v>
      </c>
      <c r="G2988" s="219"/>
      <c r="H2988" s="207"/>
      <c r="I2988" s="216" t="s">
        <v>89</v>
      </c>
      <c r="J2988" s="217"/>
      <c r="K2988" s="218" t="s">
        <v>90</v>
      </c>
      <c r="L2988" s="219"/>
      <c r="N2988" s="208" t="s">
        <v>7</v>
      </c>
      <c r="O2988" s="209"/>
      <c r="P2988" s="210" t="s">
        <v>8</v>
      </c>
      <c r="Q2988" s="211"/>
      <c r="S2988" s="216" t="s">
        <v>91</v>
      </c>
      <c r="T2988" s="217"/>
      <c r="U2988" s="218" t="s">
        <v>92</v>
      </c>
      <c r="V2988" s="219"/>
      <c r="W2988" s="22"/>
      <c r="X2988" s="208" t="s">
        <v>93</v>
      </c>
      <c r="Y2988" s="209"/>
      <c r="Z2988" s="210" t="s">
        <v>94</v>
      </c>
      <c r="AA2988" s="211"/>
      <c r="AB2988" s="22"/>
      <c r="AC2988" s="216" t="s">
        <v>3</v>
      </c>
      <c r="AD2988" s="217"/>
      <c r="AE2988" s="218" t="s">
        <v>2</v>
      </c>
      <c r="AF2988" s="219"/>
      <c r="AG2988" s="22"/>
      <c r="AH2988" s="208" t="s">
        <v>95</v>
      </c>
      <c r="AI2988" s="209"/>
      <c r="AJ2988" s="210" t="s">
        <v>96</v>
      </c>
      <c r="AK2988" s="211"/>
      <c r="AL2988" s="22"/>
      <c r="AM2988" s="216" t="s">
        <v>97</v>
      </c>
      <c r="AN2988" s="217"/>
      <c r="AO2988" s="218" t="s">
        <v>98</v>
      </c>
      <c r="AP2988" s="219"/>
      <c r="AR2988" s="208" t="s">
        <v>99</v>
      </c>
      <c r="AS2988" s="209"/>
      <c r="AT2988" s="210" t="s">
        <v>100</v>
      </c>
      <c r="AU2988" s="211"/>
      <c r="AW2988" s="48" t="s">
        <v>10</v>
      </c>
      <c r="AY2988" s="139" t="s">
        <v>47</v>
      </c>
      <c r="AZ2988" s="13"/>
      <c r="BA2988" s="36"/>
      <c r="BB2988" s="36"/>
      <c r="BC2988" s="36"/>
      <c r="BD2988" s="36"/>
    </row>
    <row r="2989" spans="2:56" ht="18.600000000000001" customHeight="1" thickTop="1" thickBot="1">
      <c r="D2989" s="1">
        <v>0</v>
      </c>
      <c r="E2989" s="8">
        <f t="shared" ref="E2989" si="17367">$E$9*$B2986</f>
        <v>4.8397033999999781</v>
      </c>
      <c r="F2989" s="2">
        <v>1</v>
      </c>
      <c r="G2989" s="8">
        <v>0</v>
      </c>
      <c r="I2989" s="1">
        <v>0</v>
      </c>
      <c r="J2989" s="9">
        <v>0</v>
      </c>
      <c r="K2989" s="2">
        <v>1</v>
      </c>
      <c r="L2989" s="8">
        <v>0</v>
      </c>
      <c r="N2989" s="1">
        <f t="shared" ref="N2989" si="17368">D2989*I2986+F2989*I2989-E2989*J2986-G2989*J2989</f>
        <v>0</v>
      </c>
      <c r="O2989" s="9">
        <f t="shared" ref="O2989" si="17369">(D2989*J2986+E2989*I2986+F2989*J2989+G2989*I2989)</f>
        <v>4.8397033999999781</v>
      </c>
      <c r="P2989" s="2">
        <f t="shared" ref="P2989" si="17370">D2989*K2986+F2989*K2989-E2989*L2986-G2989*L2989</f>
        <v>2.944545052154306</v>
      </c>
      <c r="Q2989" s="8">
        <f t="shared" ref="Q2989" si="17371">(D2989*L2986+E2989*K2986+F2989*L2989+G2989*K2989)</f>
        <v>0</v>
      </c>
      <c r="S2989" s="1">
        <v>0</v>
      </c>
      <c r="T2989" s="8">
        <f t="shared" ref="T2989" si="17372">$T$9*$B2986</f>
        <v>10.327336599999951</v>
      </c>
      <c r="U2989" s="2">
        <v>1</v>
      </c>
      <c r="V2989" s="8">
        <v>0</v>
      </c>
      <c r="X2989" s="1">
        <f t="shared" ref="X2989" si="17373">N2989*S2986+P2989*S2989-O2989*T2986-Q2989*T2989</f>
        <v>0</v>
      </c>
      <c r="Y2989" s="9">
        <f t="shared" ref="Y2989" si="17374">(N2989*T2986+O2989*S2986+P2989*T2989+Q2989*S2989)</f>
        <v>35.249011287461904</v>
      </c>
      <c r="Z2989" s="2">
        <f t="shared" ref="Z2989" si="17375">N2989*U2986+P2989*U2989-O2989*V2986-Q2989*V2989</f>
        <v>2.944545052154306</v>
      </c>
      <c r="AA2989" s="8">
        <f t="shared" ref="AA2989" si="17376">(N2989*V2986+O2989*U2986+P2989*V2989+Q2989*U2989)</f>
        <v>0</v>
      </c>
      <c r="AB2989" s="22"/>
      <c r="AC2989" s="1">
        <v>0</v>
      </c>
      <c r="AD2989" s="9">
        <v>0</v>
      </c>
      <c r="AE2989" s="2">
        <v>1</v>
      </c>
      <c r="AF2989" s="8">
        <v>0</v>
      </c>
      <c r="AH2989" s="1">
        <f t="shared" ref="AH2989" si="17377">X2989*AC2986+Z2989*AC2989-Y2989*AD2986-AA2989*AD2989</f>
        <v>0</v>
      </c>
      <c r="AI2989" s="9">
        <f t="shared" ref="AI2989" si="17378">(X2989*AD2986+Y2989*AC2986+Z2989*AD2989+AA2989*AC2989)</f>
        <v>35.249011287461904</v>
      </c>
      <c r="AJ2989" s="2">
        <f t="shared" ref="AJ2989" si="17379">X2989*AE2986+Z2989*AE2989-Y2989*AF2986-AA2989*AF2989</f>
        <v>-241.09467395164606</v>
      </c>
      <c r="AK2989" s="8">
        <f t="shared" ref="AK2989" si="17380">(X2989*AF2986+Y2989*AE2986+Z2989*AF2989+AA2989*AE2989)</f>
        <v>0</v>
      </c>
      <c r="AM2989" s="20">
        <f t="shared" ref="AM2989" si="17381">1/$AN$9</f>
        <v>1</v>
      </c>
      <c r="AN2989" s="27">
        <v>0</v>
      </c>
      <c r="AO2989" s="21">
        <v>1</v>
      </c>
      <c r="AP2989" s="26">
        <v>0</v>
      </c>
      <c r="AR2989" s="1">
        <f t="shared" ref="AR2989" si="17382">AH2989*AM2986+AJ2989*AM2989-AI2989*AN2986-AK2989*AN2989</f>
        <v>-241.09467395164606</v>
      </c>
      <c r="AS2989" s="9">
        <f t="shared" ref="AS2989" si="17383">(AH2989*AN2986+AI2989*AM2986+AJ2989*AN2989+AK2989*AM2989)</f>
        <v>35.249011287461904</v>
      </c>
      <c r="AT2989" s="2">
        <f t="shared" ref="AT2989" si="17384">AH2989*AO2986+AJ2989*AO2989-AI2989*AP2986-AK2989*AP2989</f>
        <v>-241.09467395164606</v>
      </c>
      <c r="AU2989" s="8">
        <f t="shared" ref="AU2989" si="17385">(AH2989*AP2986+AI2989*AO2986+AJ2989*AP2989+AK2989*AO2989)</f>
        <v>0</v>
      </c>
      <c r="AW2989" s="49">
        <f t="shared" ref="AW2989" si="17386">(180/PI())*ATAN(-1*(AS2986/AR2986))</f>
        <v>-81.688660435100573</v>
      </c>
      <c r="AY2989" s="140">
        <f t="shared" ref="AY2989" si="17387">20*LOG(((1-(10^(AW2986/20)^2)*(1-((1-AY2986)/(1+AY2986))^2))^0.5))</f>
        <v>-1.2752102475857059E-4</v>
      </c>
      <c r="AZ2989" s="13"/>
      <c r="BA2989" s="36"/>
      <c r="BB2989" s="36"/>
      <c r="BC2989" s="36"/>
      <c r="BD2989" s="36"/>
    </row>
    <row r="2990" spans="2:56" ht="18.600000000000001" customHeight="1">
      <c r="AY2990" s="37"/>
    </row>
    <row r="2991" spans="2:56" ht="18.600000000000001" customHeight="1" thickBot="1">
      <c r="D2991" s="22" t="s">
        <v>60</v>
      </c>
      <c r="E2991" s="22"/>
      <c r="F2991" s="22"/>
      <c r="G2991" s="22"/>
      <c r="H2991" s="22"/>
      <c r="I2991" s="22" t="s">
        <v>61</v>
      </c>
      <c r="J2991" s="22"/>
      <c r="K2991" s="22"/>
      <c r="L2991" s="22"/>
      <c r="M2991" s="23"/>
      <c r="N2991" s="23"/>
      <c r="O2991" s="28" t="s">
        <v>62</v>
      </c>
      <c r="P2991" s="23"/>
      <c r="Q2991" s="23"/>
      <c r="R2991" s="23"/>
      <c r="S2991" s="22"/>
      <c r="T2991" s="22" t="s">
        <v>63</v>
      </c>
      <c r="U2991" s="23"/>
      <c r="V2991" s="23"/>
      <c r="W2991" s="23"/>
      <c r="X2991" s="23"/>
      <c r="Y2991" s="28" t="s">
        <v>64</v>
      </c>
      <c r="Z2991" s="23"/>
      <c r="AA2991" s="23"/>
      <c r="AB2991" s="23"/>
      <c r="AC2991" s="28" t="s">
        <v>65</v>
      </c>
      <c r="AD2991" s="22"/>
      <c r="AE2991" s="22"/>
      <c r="AF2991" s="22"/>
      <c r="AG2991" s="22"/>
      <c r="AH2991" s="23"/>
      <c r="AI2991" s="28" t="s">
        <v>66</v>
      </c>
      <c r="AJ2991" s="23"/>
      <c r="AK2991" s="23"/>
      <c r="AL2991" s="22"/>
      <c r="AM2991" s="28" t="s">
        <v>67</v>
      </c>
      <c r="AN2991" s="22"/>
      <c r="AO2991" s="23"/>
      <c r="AP2991" s="23"/>
      <c r="AQ2991" s="23"/>
      <c r="AR2991" s="23"/>
      <c r="AS2991" s="28" t="s">
        <v>68</v>
      </c>
      <c r="AT2991" s="23"/>
      <c r="AU2991" s="23"/>
    </row>
    <row r="2992" spans="2:56" ht="18.600000000000001" customHeight="1" thickBot="1">
      <c r="B2992" s="11"/>
      <c r="D2992" s="212" t="s">
        <v>69</v>
      </c>
      <c r="E2992" s="213"/>
      <c r="F2992" s="214" t="s">
        <v>70</v>
      </c>
      <c r="G2992" s="215"/>
      <c r="H2992" s="207"/>
      <c r="I2992" s="212" t="s">
        <v>71</v>
      </c>
      <c r="J2992" s="213"/>
      <c r="K2992" s="214" t="s">
        <v>72</v>
      </c>
      <c r="L2992" s="215"/>
      <c r="M2992" s="23"/>
      <c r="N2992" s="208" t="s">
        <v>73</v>
      </c>
      <c r="O2992" s="209"/>
      <c r="P2992" s="210" t="s">
        <v>74</v>
      </c>
      <c r="Q2992" s="211"/>
      <c r="R2992" s="23"/>
      <c r="S2992" s="212" t="s">
        <v>75</v>
      </c>
      <c r="T2992" s="213"/>
      <c r="U2992" s="214" t="s">
        <v>76</v>
      </c>
      <c r="V2992" s="215"/>
      <c r="W2992" s="22"/>
      <c r="X2992" s="208" t="s">
        <v>77</v>
      </c>
      <c r="Y2992" s="209"/>
      <c r="Z2992" s="210" t="s">
        <v>78</v>
      </c>
      <c r="AA2992" s="211"/>
      <c r="AB2992" s="22"/>
      <c r="AC2992" s="212" t="s">
        <v>79</v>
      </c>
      <c r="AD2992" s="213"/>
      <c r="AE2992" s="214" t="s">
        <v>80</v>
      </c>
      <c r="AF2992" s="215"/>
      <c r="AG2992" s="22"/>
      <c r="AH2992" s="208" t="s">
        <v>81</v>
      </c>
      <c r="AI2992" s="209"/>
      <c r="AJ2992" s="210" t="s">
        <v>82</v>
      </c>
      <c r="AK2992" s="211"/>
      <c r="AL2992" s="22"/>
      <c r="AM2992" s="212" t="s">
        <v>83</v>
      </c>
      <c r="AN2992" s="213"/>
      <c r="AO2992" s="214" t="s">
        <v>84</v>
      </c>
      <c r="AP2992" s="215"/>
      <c r="AQ2992" s="23"/>
      <c r="AR2992" s="208" t="s">
        <v>85</v>
      </c>
      <c r="AS2992" s="209"/>
      <c r="AT2992" s="210" t="s">
        <v>86</v>
      </c>
      <c r="AU2992" s="211"/>
      <c r="AW2992" s="29" t="s">
        <v>4</v>
      </c>
      <c r="AY2992" s="136" t="s">
        <v>46</v>
      </c>
      <c r="AZ2992" s="13"/>
      <c r="BA2992" s="36"/>
      <c r="BB2992" s="36"/>
      <c r="BC2992" s="36"/>
      <c r="BD2992" s="36"/>
    </row>
    <row r="2993" spans="2:56" ht="18.600000000000001" customHeight="1" thickTop="1" thickBot="1">
      <c r="B2993" s="40">
        <v>8.5599999999999596</v>
      </c>
      <c r="D2993" s="1">
        <v>1</v>
      </c>
      <c r="E2993" s="7">
        <v>0</v>
      </c>
      <c r="F2993" s="2">
        <v>0</v>
      </c>
      <c r="G2993" s="8">
        <v>0</v>
      </c>
      <c r="I2993" s="1">
        <v>1</v>
      </c>
      <c r="J2993" s="9">
        <v>0</v>
      </c>
      <c r="K2993" s="2">
        <v>0</v>
      </c>
      <c r="L2993" s="9">
        <f t="shared" ref="L2993" si="17388">IF(0=(1-$J$9*$K$9*$B2993^2),10^14,$B2993*$K$9/(1-$J$9*$K$9*$B2993^2))</f>
        <v>-0.40076019974033489</v>
      </c>
      <c r="N2993" s="1">
        <f t="shared" ref="N2993" si="17389">D2993*I2993+F2993*I2996-E2993*J2993-G2993*J2996</f>
        <v>1</v>
      </c>
      <c r="O2993" s="9">
        <f t="shared" ref="O2993" si="17390">(D2993*J2993+E2993*I2993+F2993*J2996+G2993*I2996)</f>
        <v>0</v>
      </c>
      <c r="P2993" s="2">
        <f t="shared" ref="P2993" si="17391">D2993*K2993+F2993*K2996-E2993*L2993-G2993*L2996</f>
        <v>0</v>
      </c>
      <c r="Q2993" s="8">
        <f t="shared" ref="Q2993" si="17392">(D2993*L2993+E2993*K2993+F2993*L2996+G2993*K2996)</f>
        <v>-0.40076019974033489</v>
      </c>
      <c r="S2993" s="1">
        <v>1</v>
      </c>
      <c r="T2993" s="7">
        <v>0</v>
      </c>
      <c r="U2993" s="2">
        <v>0</v>
      </c>
      <c r="V2993" s="8">
        <v>0</v>
      </c>
      <c r="X2993" s="1">
        <f t="shared" ref="X2993" si="17393">N2993*S2993+P2993*S2996-O2993*T2993-Q2993*T2996</f>
        <v>5.1484781846405312</v>
      </c>
      <c r="Y2993" s="9">
        <f t="shared" ref="Y2993" si="17394">(N2993*T2993+O2993*S2993+P2993*T2996+Q2993*S2996)</f>
        <v>0</v>
      </c>
      <c r="Z2993" s="2">
        <f t="shared" ref="Z2993" si="17395">N2993*U2993+P2993*U2996-O2993*V2993-Q2993*V2996</f>
        <v>0</v>
      </c>
      <c r="AA2993" s="8">
        <f t="shared" ref="AA2993" si="17396">(N2993*V2993+O2993*U2993+P2993*V2996+Q2993*U2996)</f>
        <v>-0.40076019974033489</v>
      </c>
      <c r="AB2993" s="22"/>
      <c r="AC2993" s="1">
        <v>1</v>
      </c>
      <c r="AD2993" s="9">
        <v>0</v>
      </c>
      <c r="AE2993" s="2">
        <v>0</v>
      </c>
      <c r="AF2993" s="9">
        <f t="shared" ref="AF2993" si="17397">$B2993*$AE$9</f>
        <v>6.9395063999999671</v>
      </c>
      <c r="AH2993" s="1">
        <f t="shared" ref="AH2993" si="17398">X2993*AC2993+Z2993*AC2996-Y2993*AD2993-AA2993*AD2996</f>
        <v>5.1484781846405312</v>
      </c>
      <c r="AI2993" s="9">
        <f t="shared" ref="AI2993" si="17399">(X2993*AD2993+Y2993*AC2993+Z2993*AD2996+AA2993*AC2996)</f>
        <v>0</v>
      </c>
      <c r="AJ2993" s="2">
        <f t="shared" ref="AJ2993" si="17400">X2993*AE2993+Z2993*AE2996-Y2993*AF2993-AA2993*AF2996</f>
        <v>0</v>
      </c>
      <c r="AK2993" s="8">
        <f t="shared" ref="AK2993" si="17401">(X2993*AF2993+Y2993*AE2993+Z2993*AF2996+AA2993*AE2996)</f>
        <v>35.327137112832844</v>
      </c>
      <c r="AM2993" s="18">
        <v>1</v>
      </c>
      <c r="AN2993" s="25">
        <v>0</v>
      </c>
      <c r="AO2993" s="14">
        <v>0</v>
      </c>
      <c r="AP2993" s="24">
        <v>0</v>
      </c>
      <c r="AR2993" s="1">
        <f t="shared" ref="AR2993" si="17402">AH2993*AM2993+AJ2993*AM2996-AI2993*AN2993-AK2993*AN2996</f>
        <v>5.1484781846405312</v>
      </c>
      <c r="AS2993" s="9">
        <f t="shared" ref="AS2993" si="17403">(AH2993*AN2993+AI2993*AM2993+AJ2993*AN2996+AK2993*AM2996)</f>
        <v>35.327137112832844</v>
      </c>
      <c r="AT2993" s="2">
        <f t="shared" ref="AT2993" si="17404">AH2993*AO2993+AJ2993*AO2996-AI2993*AP2993-AK2993*AP2996</f>
        <v>0</v>
      </c>
      <c r="AU2993" s="8">
        <f t="shared" ref="AU2993" si="17405">(AH2993*AP2993+AI2993*AO2993+AJ2993*AP2996+AK2993*AO2996)</f>
        <v>35.327137112832844</v>
      </c>
      <c r="AW2993" s="30">
        <f t="shared" ref="AW2993" si="17406">20*LOG(((1+$AN$9)/$AN$9)/((AR2993+AR2996)^2+(AS2993+AS2996)^2)^0.5)</f>
        <v>-41.846140168614866</v>
      </c>
      <c r="AY2993" s="137">
        <f t="shared" ref="AY2993" si="17407">((AR2993^2+AS2993^2)^0.5)/((AR2996^2+AS2996^2)^0.5)</f>
        <v>0.14585227412048646</v>
      </c>
      <c r="AZ2993" s="13"/>
      <c r="BA2993" s="36"/>
      <c r="BB2993" s="36"/>
      <c r="BC2993" s="36"/>
      <c r="BD2993" s="36"/>
    </row>
    <row r="2994" spans="2:56" ht="18.600000000000001" customHeight="1" thickBot="1">
      <c r="D2994" s="3"/>
      <c r="G2994" s="4"/>
      <c r="I2994" s="3"/>
      <c r="L2994" s="4"/>
      <c r="N2994" s="3"/>
      <c r="Q2994" s="4"/>
      <c r="S2994" s="3"/>
      <c r="V2994" s="4"/>
      <c r="X2994" s="3"/>
      <c r="AA2994" s="4"/>
      <c r="AC2994" s="3"/>
      <c r="AF2994" s="4"/>
      <c r="AH2994" s="3"/>
      <c r="AK2994" s="4"/>
      <c r="AM2994" s="18"/>
      <c r="AN2994" s="14"/>
      <c r="AO2994" s="14"/>
      <c r="AP2994" s="19"/>
      <c r="AR2994" s="3"/>
      <c r="AU2994" s="4"/>
      <c r="AY2994" s="138"/>
      <c r="AZ2994" s="13"/>
      <c r="BA2994" s="36"/>
      <c r="BB2994" s="36"/>
      <c r="BC2994" s="36"/>
      <c r="BD2994" s="36"/>
    </row>
    <row r="2995" spans="2:56" ht="18.600000000000001" customHeight="1" thickBot="1">
      <c r="D2995" s="216" t="s">
        <v>87</v>
      </c>
      <c r="E2995" s="217"/>
      <c r="F2995" s="218" t="s">
        <v>88</v>
      </c>
      <c r="G2995" s="219"/>
      <c r="H2995" s="207"/>
      <c r="I2995" s="216" t="s">
        <v>89</v>
      </c>
      <c r="J2995" s="217"/>
      <c r="K2995" s="218" t="s">
        <v>90</v>
      </c>
      <c r="L2995" s="219"/>
      <c r="N2995" s="208" t="s">
        <v>7</v>
      </c>
      <c r="O2995" s="209"/>
      <c r="P2995" s="210" t="s">
        <v>8</v>
      </c>
      <c r="Q2995" s="211"/>
      <c r="S2995" s="216" t="s">
        <v>91</v>
      </c>
      <c r="T2995" s="217"/>
      <c r="U2995" s="218" t="s">
        <v>92</v>
      </c>
      <c r="V2995" s="219"/>
      <c r="W2995" s="22"/>
      <c r="X2995" s="208" t="s">
        <v>93</v>
      </c>
      <c r="Y2995" s="209"/>
      <c r="Z2995" s="210" t="s">
        <v>94</v>
      </c>
      <c r="AA2995" s="211"/>
      <c r="AB2995" s="22"/>
      <c r="AC2995" s="216" t="s">
        <v>3</v>
      </c>
      <c r="AD2995" s="217"/>
      <c r="AE2995" s="218" t="s">
        <v>2</v>
      </c>
      <c r="AF2995" s="219"/>
      <c r="AG2995" s="22"/>
      <c r="AH2995" s="208" t="s">
        <v>95</v>
      </c>
      <c r="AI2995" s="209"/>
      <c r="AJ2995" s="210" t="s">
        <v>96</v>
      </c>
      <c r="AK2995" s="211"/>
      <c r="AL2995" s="22"/>
      <c r="AM2995" s="216" t="s">
        <v>97</v>
      </c>
      <c r="AN2995" s="217"/>
      <c r="AO2995" s="218" t="s">
        <v>98</v>
      </c>
      <c r="AP2995" s="219"/>
      <c r="AR2995" s="208" t="s">
        <v>99</v>
      </c>
      <c r="AS2995" s="209"/>
      <c r="AT2995" s="210" t="s">
        <v>100</v>
      </c>
      <c r="AU2995" s="211"/>
      <c r="AW2995" s="48" t="s">
        <v>10</v>
      </c>
      <c r="AY2995" s="139" t="s">
        <v>47</v>
      </c>
      <c r="AZ2995" s="13"/>
      <c r="BA2995" s="36"/>
      <c r="BB2995" s="36"/>
      <c r="BC2995" s="36"/>
      <c r="BD2995" s="36"/>
    </row>
    <row r="2996" spans="2:56" ht="18.600000000000001" customHeight="1" thickTop="1" thickBot="1">
      <c r="D2996" s="1">
        <v>0</v>
      </c>
      <c r="E2996" s="8">
        <f t="shared" ref="E2996" si="17408">$E$9*$B2993</f>
        <v>4.8510375999999775</v>
      </c>
      <c r="F2996" s="2">
        <v>1</v>
      </c>
      <c r="G2996" s="8">
        <v>0</v>
      </c>
      <c r="I2996" s="1">
        <v>0</v>
      </c>
      <c r="J2996" s="9">
        <v>0</v>
      </c>
      <c r="K2996" s="2">
        <v>1</v>
      </c>
      <c r="L2996" s="8">
        <v>0</v>
      </c>
      <c r="N2996" s="1">
        <f t="shared" ref="N2996" si="17409">D2996*I2993+F2996*I2996-E2996*J2993-G2996*J2996</f>
        <v>0</v>
      </c>
      <c r="O2996" s="9">
        <f t="shared" ref="O2996" si="17410">(D2996*J2993+E2996*I2993+F2996*J2996+G2996*I2996)</f>
        <v>4.8510375999999775</v>
      </c>
      <c r="P2996" s="2">
        <f t="shared" ref="P2996" si="17411">D2996*K2993+F2996*K2996-E2996*L2993-G2996*L2996</f>
        <v>2.9441027975238656</v>
      </c>
      <c r="Q2996" s="8">
        <f t="shared" ref="Q2996" si="17412">(D2996*L2993+E2996*K2993+F2996*L2996+G2996*K2996)</f>
        <v>0</v>
      </c>
      <c r="S2996" s="1">
        <v>0</v>
      </c>
      <c r="T2996" s="8">
        <f t="shared" ref="T2996" si="17413">$T$9*$B2993</f>
        <v>10.351522399999951</v>
      </c>
      <c r="U2996" s="2">
        <v>1</v>
      </c>
      <c r="V2996" s="8">
        <v>0</v>
      </c>
      <c r="X2996" s="1">
        <f t="shared" ref="X2996" si="17414">N2996*S2993+P2996*S2996-O2996*T2993-Q2996*T2996</f>
        <v>0</v>
      </c>
      <c r="Y2996" s="9">
        <f t="shared" ref="Y2996" si="17415">(N2996*T2993+O2996*S2993+P2996*T2996+Q2996*S2996)</f>
        <v>35.326983656470794</v>
      </c>
      <c r="Z2996" s="2">
        <f t="shared" ref="Z2996" si="17416">N2996*U2993+P2996*U2996-O2996*V2993-Q2996*V2996</f>
        <v>2.9441027975238656</v>
      </c>
      <c r="AA2996" s="8">
        <f t="shared" ref="AA2996" si="17417">(N2996*V2993+O2996*U2993+P2996*V2996+Q2996*U2996)</f>
        <v>0</v>
      </c>
      <c r="AB2996" s="22"/>
      <c r="AC2996" s="1">
        <v>0</v>
      </c>
      <c r="AD2996" s="9">
        <v>0</v>
      </c>
      <c r="AE2996" s="2">
        <v>1</v>
      </c>
      <c r="AF2996" s="8">
        <v>0</v>
      </c>
      <c r="AH2996" s="1">
        <f t="shared" ref="AH2996" si="17418">X2996*AC2993+Z2996*AC2996-Y2996*AD2993-AA2996*AD2996</f>
        <v>0</v>
      </c>
      <c r="AI2996" s="9">
        <f t="shared" ref="AI2996" si="17419">(X2996*AD2993+Y2996*AC2993+Z2996*AD2996+AA2996*AC2996)</f>
        <v>35.326983656470794</v>
      </c>
      <c r="AJ2996" s="2">
        <f t="shared" ref="AJ2996" si="17420">X2996*AE2993+Z2996*AE2996-Y2996*AF2993-AA2996*AF2996</f>
        <v>-242.20772637924944</v>
      </c>
      <c r="AK2996" s="8">
        <f t="shared" ref="AK2996" si="17421">(X2996*AF2993+Y2996*AE2993+Z2996*AF2996+AA2996*AE2996)</f>
        <v>0</v>
      </c>
      <c r="AM2996" s="20">
        <f t="shared" ref="AM2996" si="17422">1/$AN$9</f>
        <v>1</v>
      </c>
      <c r="AN2996" s="27">
        <v>0</v>
      </c>
      <c r="AO2996" s="21">
        <v>1</v>
      </c>
      <c r="AP2996" s="26">
        <v>0</v>
      </c>
      <c r="AR2996" s="1">
        <f t="shared" ref="AR2996" si="17423">AH2996*AM2993+AJ2996*AM2996-AI2996*AN2993-AK2996*AN2996</f>
        <v>-242.20772637924944</v>
      </c>
      <c r="AS2996" s="9">
        <f t="shared" ref="AS2996" si="17424">(AH2996*AN2993+AI2996*AM2993+AJ2996*AN2996+AK2996*AM2996)</f>
        <v>35.326983656470794</v>
      </c>
      <c r="AT2996" s="2">
        <f t="shared" ref="AT2996" si="17425">AH2996*AO2993+AJ2996*AO2996-AI2996*AP2993-AK2996*AP2996</f>
        <v>-242.20772637924944</v>
      </c>
      <c r="AU2996" s="8">
        <f t="shared" ref="AU2996" si="17426">(AH2996*AP2993+AI2996*AO2993+AJ2996*AP2996+AK2996*AO2996)</f>
        <v>0</v>
      </c>
      <c r="AW2996" s="49">
        <f t="shared" ref="AW2996" si="17427">(180/PI())*ATAN(-1*(AS2993/AR2993))</f>
        <v>-81.708248217664647</v>
      </c>
      <c r="AY2996" s="140">
        <f t="shared" ref="AY2996" si="17428">20*LOG(((1-(10^(AW2993/20)^2)*(1-((1-AY2993)/(1+AY2993))^2))^0.5))</f>
        <v>-1.2615153412169345E-4</v>
      </c>
      <c r="AZ2996" s="13"/>
      <c r="BA2996" s="36"/>
      <c r="BB2996" s="36"/>
      <c r="BC2996" s="36"/>
      <c r="BD2996" s="36"/>
    </row>
    <row r="2997" spans="2:56" ht="18.600000000000001" customHeight="1">
      <c r="AY2997" s="37"/>
    </row>
    <row r="2998" spans="2:56" ht="18.600000000000001" customHeight="1" thickBot="1">
      <c r="D2998" s="22" t="s">
        <v>60</v>
      </c>
      <c r="E2998" s="22"/>
      <c r="F2998" s="22"/>
      <c r="G2998" s="22"/>
      <c r="H2998" s="22"/>
      <c r="I2998" s="22" t="s">
        <v>61</v>
      </c>
      <c r="J2998" s="22"/>
      <c r="K2998" s="22"/>
      <c r="L2998" s="22"/>
      <c r="M2998" s="23"/>
      <c r="N2998" s="23"/>
      <c r="O2998" s="28" t="s">
        <v>62</v>
      </c>
      <c r="P2998" s="23"/>
      <c r="Q2998" s="23"/>
      <c r="R2998" s="23"/>
      <c r="S2998" s="22"/>
      <c r="T2998" s="22" t="s">
        <v>63</v>
      </c>
      <c r="U2998" s="23"/>
      <c r="V2998" s="23"/>
      <c r="W2998" s="23"/>
      <c r="X2998" s="23"/>
      <c r="Y2998" s="28" t="s">
        <v>64</v>
      </c>
      <c r="Z2998" s="23"/>
      <c r="AA2998" s="23"/>
      <c r="AB2998" s="23"/>
      <c r="AC2998" s="28" t="s">
        <v>65</v>
      </c>
      <c r="AD2998" s="22"/>
      <c r="AE2998" s="22"/>
      <c r="AF2998" s="22"/>
      <c r="AG2998" s="22"/>
      <c r="AH2998" s="23"/>
      <c r="AI2998" s="28" t="s">
        <v>66</v>
      </c>
      <c r="AJ2998" s="23"/>
      <c r="AK2998" s="23"/>
      <c r="AL2998" s="22"/>
      <c r="AM2998" s="28" t="s">
        <v>67</v>
      </c>
      <c r="AN2998" s="22"/>
      <c r="AO2998" s="23"/>
      <c r="AP2998" s="23"/>
      <c r="AQ2998" s="23"/>
      <c r="AR2998" s="23"/>
      <c r="AS2998" s="28" t="s">
        <v>68</v>
      </c>
      <c r="AT2998" s="23"/>
      <c r="AU2998" s="23"/>
    </row>
    <row r="2999" spans="2:56" ht="18.600000000000001" customHeight="1" thickBot="1">
      <c r="B2999" s="11"/>
      <c r="D2999" s="212" t="s">
        <v>69</v>
      </c>
      <c r="E2999" s="213"/>
      <c r="F2999" s="214" t="s">
        <v>70</v>
      </c>
      <c r="G2999" s="215"/>
      <c r="H2999" s="207"/>
      <c r="I2999" s="212" t="s">
        <v>71</v>
      </c>
      <c r="J2999" s="213"/>
      <c r="K2999" s="214" t="s">
        <v>72</v>
      </c>
      <c r="L2999" s="215"/>
      <c r="M2999" s="23"/>
      <c r="N2999" s="208" t="s">
        <v>73</v>
      </c>
      <c r="O2999" s="209"/>
      <c r="P2999" s="210" t="s">
        <v>74</v>
      </c>
      <c r="Q2999" s="211"/>
      <c r="R2999" s="23"/>
      <c r="S2999" s="212" t="s">
        <v>75</v>
      </c>
      <c r="T2999" s="213"/>
      <c r="U2999" s="214" t="s">
        <v>76</v>
      </c>
      <c r="V2999" s="215"/>
      <c r="W2999" s="22"/>
      <c r="X2999" s="208" t="s">
        <v>77</v>
      </c>
      <c r="Y2999" s="209"/>
      <c r="Z2999" s="210" t="s">
        <v>78</v>
      </c>
      <c r="AA2999" s="211"/>
      <c r="AB2999" s="22"/>
      <c r="AC2999" s="212" t="s">
        <v>79</v>
      </c>
      <c r="AD2999" s="213"/>
      <c r="AE2999" s="214" t="s">
        <v>80</v>
      </c>
      <c r="AF2999" s="215"/>
      <c r="AG2999" s="22"/>
      <c r="AH2999" s="208" t="s">
        <v>81</v>
      </c>
      <c r="AI2999" s="209"/>
      <c r="AJ2999" s="210" t="s">
        <v>82</v>
      </c>
      <c r="AK2999" s="211"/>
      <c r="AL2999" s="22"/>
      <c r="AM2999" s="212" t="s">
        <v>83</v>
      </c>
      <c r="AN2999" s="213"/>
      <c r="AO2999" s="214" t="s">
        <v>84</v>
      </c>
      <c r="AP2999" s="215"/>
      <c r="AQ2999" s="23"/>
      <c r="AR2999" s="208" t="s">
        <v>85</v>
      </c>
      <c r="AS2999" s="209"/>
      <c r="AT2999" s="210" t="s">
        <v>86</v>
      </c>
      <c r="AU2999" s="211"/>
      <c r="AW2999" s="29" t="s">
        <v>4</v>
      </c>
      <c r="AY2999" s="136" t="s">
        <v>46</v>
      </c>
      <c r="AZ2999" s="13"/>
      <c r="BA2999" s="36"/>
      <c r="BB2999" s="36"/>
      <c r="BC2999" s="36"/>
      <c r="BD2999" s="36"/>
    </row>
    <row r="3000" spans="2:56" ht="18.600000000000001" customHeight="1" thickTop="1" thickBot="1">
      <c r="B3000" s="40">
        <v>8.5799999999999592</v>
      </c>
      <c r="D3000" s="1">
        <v>1</v>
      </c>
      <c r="E3000" s="7">
        <v>0</v>
      </c>
      <c r="F3000" s="2">
        <v>0</v>
      </c>
      <c r="G3000" s="8">
        <v>0</v>
      </c>
      <c r="I3000" s="1">
        <v>1</v>
      </c>
      <c r="J3000" s="9">
        <v>0</v>
      </c>
      <c r="K3000" s="2">
        <v>0</v>
      </c>
      <c r="L3000" s="9">
        <f t="shared" ref="L3000" si="17429">IF(0=(1-$J$9*$K$9*$B3000^2),10^14,$B3000*$K$9/(1-$J$9*$K$9*$B3000^2))</f>
        <v>-0.3997357485078592</v>
      </c>
      <c r="N3000" s="1">
        <f t="shared" ref="N3000" si="17430">D3000*I3000+F3000*I3003-E3000*J3000-G3000*J3003</f>
        <v>1</v>
      </c>
      <c r="O3000" s="9">
        <f t="shared" ref="O3000" si="17431">(D3000*J3000+E3000*I3000+F3000*J3003+G3000*I3003)</f>
        <v>0</v>
      </c>
      <c r="P3000" s="2">
        <f t="shared" ref="P3000" si="17432">D3000*K3000+F3000*K3003-E3000*L3000-G3000*L3003</f>
        <v>0</v>
      </c>
      <c r="Q3000" s="8">
        <f t="shared" ref="Q3000" si="17433">(D3000*L3000+E3000*K3000+F3000*L3003+G3000*K3003)</f>
        <v>-0.3997357485078592</v>
      </c>
      <c r="S3000" s="1">
        <v>1</v>
      </c>
      <c r="T3000" s="7">
        <v>0</v>
      </c>
      <c r="U3000" s="2">
        <v>0</v>
      </c>
      <c r="V3000" s="8">
        <v>0</v>
      </c>
      <c r="X3000" s="1">
        <f t="shared" ref="X3000" si="17434">N3000*S3000+P3000*S3003-O3000*T3000-Q3000*T3003</f>
        <v>5.1475414836261129</v>
      </c>
      <c r="Y3000" s="9">
        <f t="shared" ref="Y3000" si="17435">(N3000*T3000+O3000*S3000+P3000*T3003+Q3000*S3003)</f>
        <v>0</v>
      </c>
      <c r="Z3000" s="2">
        <f t="shared" ref="Z3000" si="17436">N3000*U3000+P3000*U3003-O3000*V3000-Q3000*V3003</f>
        <v>0</v>
      </c>
      <c r="AA3000" s="8">
        <f t="shared" ref="AA3000" si="17437">(N3000*V3000+O3000*U3000+P3000*V3003+Q3000*U3003)</f>
        <v>-0.3997357485078592</v>
      </c>
      <c r="AB3000" s="22"/>
      <c r="AC3000" s="1">
        <v>1</v>
      </c>
      <c r="AD3000" s="9">
        <v>0</v>
      </c>
      <c r="AE3000" s="2">
        <v>0</v>
      </c>
      <c r="AF3000" s="9">
        <f t="shared" ref="AF3000" si="17438">$B3000*$AE$9</f>
        <v>6.9557201999999672</v>
      </c>
      <c r="AH3000" s="1">
        <f t="shared" ref="AH3000" si="17439">X3000*AC3000+Z3000*AC3003-Y3000*AD3000-AA3000*AD3003</f>
        <v>5.1475414836261129</v>
      </c>
      <c r="AI3000" s="9">
        <f t="shared" ref="AI3000" si="17440">(X3000*AD3000+Y3000*AC3000+Z3000*AD3003+AA3000*AC3003)</f>
        <v>0</v>
      </c>
      <c r="AJ3000" s="2">
        <f t="shared" ref="AJ3000" si="17441">X3000*AE3000+Z3000*AE3003-Y3000*AF3000-AA3000*AF3003</f>
        <v>0</v>
      </c>
      <c r="AK3000" s="8">
        <f t="shared" ref="AK3000" si="17442">(X3000*AF3000+Y3000*AE3000+Z3000*AF3003+AA3000*AE3003)</f>
        <v>35.405122529488096</v>
      </c>
      <c r="AM3000" s="18">
        <v>1</v>
      </c>
      <c r="AN3000" s="25">
        <v>0</v>
      </c>
      <c r="AO3000" s="14">
        <v>0</v>
      </c>
      <c r="AP3000" s="24">
        <v>0</v>
      </c>
      <c r="AR3000" s="1">
        <f t="shared" ref="AR3000" si="17443">AH3000*AM3000+AJ3000*AM3003-AI3000*AN3000-AK3000*AN3003</f>
        <v>5.1475414836261129</v>
      </c>
      <c r="AS3000" s="9">
        <f t="shared" ref="AS3000" si="17444">(AH3000*AN3000+AI3000*AM3000+AJ3000*AN3003+AK3000*AM3003)</f>
        <v>35.405122529488096</v>
      </c>
      <c r="AT3000" s="2">
        <f t="shared" ref="AT3000" si="17445">AH3000*AO3000+AJ3000*AO3003-AI3000*AP3000-AK3000*AP3003</f>
        <v>0</v>
      </c>
      <c r="AU3000" s="8">
        <f t="shared" ref="AU3000" si="17446">(AH3000*AP3000+AI3000*AO3000+AJ3000*AP3003+AK3000*AO3003)</f>
        <v>35.405122529488096</v>
      </c>
      <c r="AW3000" s="30">
        <f t="shared" ref="AW3000" si="17447">20*LOG(((1+$AN$9)/$AN$9)/((AR3000+AR3003)^2+(AS3000+AS3003)^2)^0.5)</f>
        <v>-41.885193306211733</v>
      </c>
      <c r="AY3000" s="137">
        <f t="shared" ref="AY3000" si="17448">((AR3000^2+AS3000^2)^0.5)/((AR3003^2+AS3003^2)^0.5)</f>
        <v>0.14550404218100171</v>
      </c>
      <c r="AZ3000" s="13"/>
      <c r="BA3000" s="36"/>
      <c r="BB3000" s="36"/>
      <c r="BC3000" s="36"/>
      <c r="BD3000" s="36"/>
    </row>
    <row r="3001" spans="2:56" ht="18.600000000000001" customHeight="1" thickBot="1">
      <c r="D3001" s="3"/>
      <c r="G3001" s="4"/>
      <c r="I3001" s="3"/>
      <c r="L3001" s="4"/>
      <c r="N3001" s="3"/>
      <c r="Q3001" s="4"/>
      <c r="S3001" s="3"/>
      <c r="V3001" s="4"/>
      <c r="X3001" s="3"/>
      <c r="AA3001" s="4"/>
      <c r="AC3001" s="3"/>
      <c r="AF3001" s="4"/>
      <c r="AH3001" s="3"/>
      <c r="AK3001" s="4"/>
      <c r="AM3001" s="18"/>
      <c r="AN3001" s="14"/>
      <c r="AO3001" s="14"/>
      <c r="AP3001" s="19"/>
      <c r="AR3001" s="3"/>
      <c r="AU3001" s="4"/>
      <c r="AY3001" s="138"/>
      <c r="AZ3001" s="13"/>
      <c r="BA3001" s="36"/>
      <c r="BB3001" s="36"/>
      <c r="BC3001" s="36"/>
      <c r="BD3001" s="36"/>
    </row>
    <row r="3002" spans="2:56" ht="18.600000000000001" customHeight="1" thickBot="1">
      <c r="D3002" s="216" t="s">
        <v>87</v>
      </c>
      <c r="E3002" s="217"/>
      <c r="F3002" s="218" t="s">
        <v>88</v>
      </c>
      <c r="G3002" s="219"/>
      <c r="H3002" s="207"/>
      <c r="I3002" s="216" t="s">
        <v>89</v>
      </c>
      <c r="J3002" s="217"/>
      <c r="K3002" s="218" t="s">
        <v>90</v>
      </c>
      <c r="L3002" s="219"/>
      <c r="N3002" s="208" t="s">
        <v>7</v>
      </c>
      <c r="O3002" s="209"/>
      <c r="P3002" s="210" t="s">
        <v>8</v>
      </c>
      <c r="Q3002" s="211"/>
      <c r="S3002" s="216" t="s">
        <v>91</v>
      </c>
      <c r="T3002" s="217"/>
      <c r="U3002" s="218" t="s">
        <v>92</v>
      </c>
      <c r="V3002" s="219"/>
      <c r="W3002" s="22"/>
      <c r="X3002" s="208" t="s">
        <v>93</v>
      </c>
      <c r="Y3002" s="209"/>
      <c r="Z3002" s="210" t="s">
        <v>94</v>
      </c>
      <c r="AA3002" s="211"/>
      <c r="AB3002" s="22"/>
      <c r="AC3002" s="216" t="s">
        <v>3</v>
      </c>
      <c r="AD3002" s="217"/>
      <c r="AE3002" s="218" t="s">
        <v>2</v>
      </c>
      <c r="AF3002" s="219"/>
      <c r="AG3002" s="22"/>
      <c r="AH3002" s="208" t="s">
        <v>95</v>
      </c>
      <c r="AI3002" s="209"/>
      <c r="AJ3002" s="210" t="s">
        <v>96</v>
      </c>
      <c r="AK3002" s="211"/>
      <c r="AL3002" s="22"/>
      <c r="AM3002" s="216" t="s">
        <v>97</v>
      </c>
      <c r="AN3002" s="217"/>
      <c r="AO3002" s="218" t="s">
        <v>98</v>
      </c>
      <c r="AP3002" s="219"/>
      <c r="AR3002" s="208" t="s">
        <v>99</v>
      </c>
      <c r="AS3002" s="209"/>
      <c r="AT3002" s="210" t="s">
        <v>100</v>
      </c>
      <c r="AU3002" s="211"/>
      <c r="AW3002" s="48" t="s">
        <v>10</v>
      </c>
      <c r="AY3002" s="139" t="s">
        <v>47</v>
      </c>
      <c r="AZ3002" s="13"/>
      <c r="BA3002" s="36"/>
      <c r="BB3002" s="36"/>
      <c r="BC3002" s="36"/>
      <c r="BD3002" s="36"/>
    </row>
    <row r="3003" spans="2:56" ht="18.600000000000001" customHeight="1" thickTop="1" thickBot="1">
      <c r="D3003" s="1">
        <v>0</v>
      </c>
      <c r="E3003" s="8">
        <f t="shared" ref="E3003" si="17449">$E$9*$B3000</f>
        <v>4.8623717999999769</v>
      </c>
      <c r="F3003" s="2">
        <v>1</v>
      </c>
      <c r="G3003" s="8">
        <v>0</v>
      </c>
      <c r="I3003" s="1">
        <v>0</v>
      </c>
      <c r="J3003" s="9">
        <v>0</v>
      </c>
      <c r="K3003" s="2">
        <v>1</v>
      </c>
      <c r="L3003" s="8">
        <v>0</v>
      </c>
      <c r="N3003" s="1">
        <f t="shared" ref="N3003" si="17450">D3003*I3000+F3003*I3003-E3003*J3000-G3003*J3003</f>
        <v>0</v>
      </c>
      <c r="O3003" s="9">
        <f t="shared" ref="O3003" si="17451">(D3003*J3000+E3003*I3000+F3003*J3003+G3003*I3003)</f>
        <v>4.8623717999999769</v>
      </c>
      <c r="P3003" s="2">
        <f t="shared" ref="P3003" si="17452">D3003*K3000+F3003*K3003-E3003*L3000-G3003*L3003</f>
        <v>2.9436638309964973</v>
      </c>
      <c r="Q3003" s="8">
        <f t="shared" ref="Q3003" si="17453">(D3003*L3000+E3003*K3000+F3003*L3003+G3003*K3003)</f>
        <v>0</v>
      </c>
      <c r="S3003" s="1">
        <v>0</v>
      </c>
      <c r="T3003" s="8">
        <f t="shared" ref="T3003" si="17454">$T$9*$B3000</f>
        <v>10.37570819999995</v>
      </c>
      <c r="U3003" s="2">
        <v>1</v>
      </c>
      <c r="V3003" s="8">
        <v>0</v>
      </c>
      <c r="X3003" s="1">
        <f t="shared" ref="X3003" si="17455">N3003*S3000+P3003*S3003-O3003*T3000-Q3003*T3003</f>
        <v>0</v>
      </c>
      <c r="Y3003" s="9">
        <f t="shared" ref="Y3003" si="17456">(N3003*T3000+O3003*S3000+P3003*T3003+Q3003*S3003)</f>
        <v>35.404968749313603</v>
      </c>
      <c r="Z3003" s="2">
        <f t="shared" ref="Z3003" si="17457">N3003*U3000+P3003*U3003-O3003*V3000-Q3003*V3003</f>
        <v>2.9436638309964973</v>
      </c>
      <c r="AA3003" s="8">
        <f t="shared" ref="AA3003" si="17458">(N3003*V3000+O3003*U3000+P3003*V3003+Q3003*U3003)</f>
        <v>0</v>
      </c>
      <c r="AB3003" s="22"/>
      <c r="AC3003" s="1">
        <v>0</v>
      </c>
      <c r="AD3003" s="9">
        <v>0</v>
      </c>
      <c r="AE3003" s="2">
        <v>1</v>
      </c>
      <c r="AF3003" s="8">
        <v>0</v>
      </c>
      <c r="AH3003" s="1">
        <f t="shared" ref="AH3003" si="17459">X3003*AC3000+Z3003*AC3003-Y3003*AD3000-AA3003*AD3003</f>
        <v>0</v>
      </c>
      <c r="AI3003" s="9">
        <f t="shared" ref="AI3003" si="17460">(X3003*AD3000+Y3003*AC3000+Z3003*AD3003+AA3003*AC3003)</f>
        <v>35.404968749313603</v>
      </c>
      <c r="AJ3003" s="2">
        <f t="shared" ref="AJ3003" si="17461">X3003*AE3000+Z3003*AE3003-Y3003*AF3000-AA3003*AF3003</f>
        <v>-243.32339247897173</v>
      </c>
      <c r="AK3003" s="8">
        <f t="shared" ref="AK3003" si="17462">(X3003*AF3000+Y3003*AE3000+Z3003*AF3003+AA3003*AE3003)</f>
        <v>0</v>
      </c>
      <c r="AM3003" s="20">
        <f t="shared" ref="AM3003" si="17463">1/$AN$9</f>
        <v>1</v>
      </c>
      <c r="AN3003" s="27">
        <v>0</v>
      </c>
      <c r="AO3003" s="21">
        <v>1</v>
      </c>
      <c r="AP3003" s="26">
        <v>0</v>
      </c>
      <c r="AR3003" s="1">
        <f t="shared" ref="AR3003" si="17464">AH3003*AM3000+AJ3003*AM3003-AI3003*AN3000-AK3003*AN3003</f>
        <v>-243.32339247897173</v>
      </c>
      <c r="AS3003" s="9">
        <f t="shared" ref="AS3003" si="17465">(AH3003*AN3000+AI3003*AM3000+AJ3003*AN3003+AK3003*AM3003)</f>
        <v>35.404968749313603</v>
      </c>
      <c r="AT3003" s="2">
        <f t="shared" ref="AT3003" si="17466">AH3003*AO3000+AJ3003*AO3003-AI3003*AP3000-AK3003*AP3003</f>
        <v>-243.32339247897173</v>
      </c>
      <c r="AU3003" s="8">
        <f t="shared" ref="AU3003" si="17467">(AH3003*AP3000+AI3003*AO3000+AJ3003*AP3003+AK3003*AO3003)</f>
        <v>0</v>
      </c>
      <c r="AW3003" s="49">
        <f t="shared" ref="AW3003" si="17468">(180/PI())*ATAN(-1*(AS3000/AR3000))</f>
        <v>-81.72774347524394</v>
      </c>
      <c r="AY3003" s="140">
        <f t="shared" ref="AY3003" si="17469">20*LOG(((1-(10^(AW3000/20)^2)*(1-((1-AY3000)/(1+AY3000))^2))^0.5))</f>
        <v>-1.2479954969540625E-4</v>
      </c>
      <c r="AZ3003" s="13"/>
      <c r="BA3003" s="36"/>
      <c r="BB3003" s="36"/>
      <c r="BC3003" s="36"/>
      <c r="BD3003" s="36"/>
    </row>
    <row r="3004" spans="2:56" ht="18.600000000000001" customHeight="1">
      <c r="AY3004" s="37"/>
    </row>
    <row r="3005" spans="2:56" ht="18.600000000000001" customHeight="1" thickBot="1">
      <c r="D3005" s="22" t="s">
        <v>60</v>
      </c>
      <c r="E3005" s="22"/>
      <c r="F3005" s="22"/>
      <c r="G3005" s="22"/>
      <c r="H3005" s="22"/>
      <c r="I3005" s="22" t="s">
        <v>61</v>
      </c>
      <c r="J3005" s="22"/>
      <c r="K3005" s="22"/>
      <c r="L3005" s="22"/>
      <c r="M3005" s="23"/>
      <c r="N3005" s="23"/>
      <c r="O3005" s="28" t="s">
        <v>62</v>
      </c>
      <c r="P3005" s="23"/>
      <c r="Q3005" s="23"/>
      <c r="R3005" s="23"/>
      <c r="S3005" s="22"/>
      <c r="T3005" s="22" t="s">
        <v>63</v>
      </c>
      <c r="U3005" s="23"/>
      <c r="V3005" s="23"/>
      <c r="W3005" s="23"/>
      <c r="X3005" s="23"/>
      <c r="Y3005" s="28" t="s">
        <v>64</v>
      </c>
      <c r="Z3005" s="23"/>
      <c r="AA3005" s="23"/>
      <c r="AB3005" s="23"/>
      <c r="AC3005" s="28" t="s">
        <v>65</v>
      </c>
      <c r="AD3005" s="22"/>
      <c r="AE3005" s="22"/>
      <c r="AF3005" s="22"/>
      <c r="AG3005" s="22"/>
      <c r="AH3005" s="23"/>
      <c r="AI3005" s="28" t="s">
        <v>66</v>
      </c>
      <c r="AJ3005" s="23"/>
      <c r="AK3005" s="23"/>
      <c r="AL3005" s="22"/>
      <c r="AM3005" s="28" t="s">
        <v>67</v>
      </c>
      <c r="AN3005" s="22"/>
      <c r="AO3005" s="23"/>
      <c r="AP3005" s="23"/>
      <c r="AQ3005" s="23"/>
      <c r="AR3005" s="23"/>
      <c r="AS3005" s="28" t="s">
        <v>68</v>
      </c>
      <c r="AT3005" s="23"/>
      <c r="AU3005" s="23"/>
    </row>
    <row r="3006" spans="2:56" ht="18.600000000000001" customHeight="1" thickBot="1">
      <c r="B3006" s="11"/>
      <c r="D3006" s="212" t="s">
        <v>69</v>
      </c>
      <c r="E3006" s="213"/>
      <c r="F3006" s="214" t="s">
        <v>70</v>
      </c>
      <c r="G3006" s="215"/>
      <c r="H3006" s="207"/>
      <c r="I3006" s="212" t="s">
        <v>71</v>
      </c>
      <c r="J3006" s="213"/>
      <c r="K3006" s="214" t="s">
        <v>72</v>
      </c>
      <c r="L3006" s="215"/>
      <c r="M3006" s="23"/>
      <c r="N3006" s="208" t="s">
        <v>73</v>
      </c>
      <c r="O3006" s="209"/>
      <c r="P3006" s="210" t="s">
        <v>74</v>
      </c>
      <c r="Q3006" s="211"/>
      <c r="R3006" s="23"/>
      <c r="S3006" s="212" t="s">
        <v>75</v>
      </c>
      <c r="T3006" s="213"/>
      <c r="U3006" s="214" t="s">
        <v>76</v>
      </c>
      <c r="V3006" s="215"/>
      <c r="W3006" s="22"/>
      <c r="X3006" s="208" t="s">
        <v>77</v>
      </c>
      <c r="Y3006" s="209"/>
      <c r="Z3006" s="210" t="s">
        <v>78</v>
      </c>
      <c r="AA3006" s="211"/>
      <c r="AB3006" s="22"/>
      <c r="AC3006" s="212" t="s">
        <v>79</v>
      </c>
      <c r="AD3006" s="213"/>
      <c r="AE3006" s="214" t="s">
        <v>80</v>
      </c>
      <c r="AF3006" s="215"/>
      <c r="AG3006" s="22"/>
      <c r="AH3006" s="208" t="s">
        <v>81</v>
      </c>
      <c r="AI3006" s="209"/>
      <c r="AJ3006" s="210" t="s">
        <v>82</v>
      </c>
      <c r="AK3006" s="211"/>
      <c r="AL3006" s="22"/>
      <c r="AM3006" s="212" t="s">
        <v>83</v>
      </c>
      <c r="AN3006" s="213"/>
      <c r="AO3006" s="214" t="s">
        <v>84</v>
      </c>
      <c r="AP3006" s="215"/>
      <c r="AQ3006" s="23"/>
      <c r="AR3006" s="208" t="s">
        <v>85</v>
      </c>
      <c r="AS3006" s="209"/>
      <c r="AT3006" s="210" t="s">
        <v>86</v>
      </c>
      <c r="AU3006" s="211"/>
      <c r="AW3006" s="29" t="s">
        <v>4</v>
      </c>
      <c r="AY3006" s="136" t="s">
        <v>46</v>
      </c>
      <c r="AZ3006" s="13"/>
      <c r="BA3006" s="36"/>
      <c r="BB3006" s="36"/>
      <c r="BC3006" s="36"/>
      <c r="BD3006" s="36"/>
    </row>
    <row r="3007" spans="2:56" ht="18.600000000000001" customHeight="1" thickTop="1" thickBot="1">
      <c r="B3007" s="40">
        <v>8.5999999999999606</v>
      </c>
      <c r="D3007" s="1">
        <v>1</v>
      </c>
      <c r="E3007" s="7">
        <v>0</v>
      </c>
      <c r="F3007" s="2">
        <v>0</v>
      </c>
      <c r="G3007" s="8">
        <v>0</v>
      </c>
      <c r="I3007" s="1">
        <v>1</v>
      </c>
      <c r="J3007" s="9">
        <v>0</v>
      </c>
      <c r="K3007" s="2">
        <v>0</v>
      </c>
      <c r="L3007" s="9">
        <f t="shared" ref="L3007" si="17470">IF(0=(1-$J$9*$K$9*$B3007^2),10^14,$B3007*$K$9/(1-$J$9*$K$9*$B3007^2))</f>
        <v>-0.39871673005808245</v>
      </c>
      <c r="N3007" s="1">
        <f t="shared" ref="N3007" si="17471">D3007*I3007+F3007*I3010-E3007*J3007-G3007*J3010</f>
        <v>1</v>
      </c>
      <c r="O3007" s="9">
        <f t="shared" ref="O3007" si="17472">(D3007*J3007+E3007*I3007+F3007*J3010+G3007*I3010)</f>
        <v>0</v>
      </c>
      <c r="P3007" s="2">
        <f t="shared" ref="P3007" si="17473">D3007*K3007+F3007*K3010-E3007*L3007-G3007*L3010</f>
        <v>0</v>
      </c>
      <c r="Q3007" s="8">
        <f t="shared" ref="Q3007" si="17474">(D3007*L3007+E3007*K3007+F3007*L3010+G3007*K3010)</f>
        <v>-0.39871673005808245</v>
      </c>
      <c r="S3007" s="1">
        <v>1</v>
      </c>
      <c r="T3007" s="7">
        <v>0</v>
      </c>
      <c r="U3007" s="2">
        <v>0</v>
      </c>
      <c r="V3007" s="8">
        <v>0</v>
      </c>
      <c r="X3007" s="1">
        <f t="shared" ref="X3007" si="17475">N3007*S3007+P3007*S3010-O3007*T3007-Q3007*T3010</f>
        <v>5.1466117286306519</v>
      </c>
      <c r="Y3007" s="9">
        <f t="shared" ref="Y3007" si="17476">(N3007*T3007+O3007*S3007+P3007*T3010+Q3007*S3010)</f>
        <v>0</v>
      </c>
      <c r="Z3007" s="2">
        <f t="shared" ref="Z3007" si="17477">N3007*U3007+P3007*U3010-O3007*V3007-Q3007*V3010</f>
        <v>0</v>
      </c>
      <c r="AA3007" s="8">
        <f t="shared" ref="AA3007" si="17478">(N3007*V3007+O3007*U3007+P3007*V3010+Q3007*U3010)</f>
        <v>-0.39871673005808245</v>
      </c>
      <c r="AB3007" s="22"/>
      <c r="AC3007" s="1">
        <v>1</v>
      </c>
      <c r="AD3007" s="9">
        <v>0</v>
      </c>
      <c r="AE3007" s="2">
        <v>0</v>
      </c>
      <c r="AF3007" s="9">
        <f t="shared" ref="AF3007" si="17479">$B3007*$AE$9</f>
        <v>6.9719339999999681</v>
      </c>
      <c r="AH3007" s="1">
        <f t="shared" ref="AH3007" si="17480">X3007*AC3007+Z3007*AC3010-Y3007*AD3007-AA3007*AD3010</f>
        <v>5.1466117286306519</v>
      </c>
      <c r="AI3007" s="9">
        <f t="shared" ref="AI3007" si="17481">(X3007*AD3007+Y3007*AC3007+Z3007*AD3010+AA3007*AC3010)</f>
        <v>0</v>
      </c>
      <c r="AJ3007" s="2">
        <f t="shared" ref="AJ3007" si="17482">X3007*AE3007+Z3007*AE3010-Y3007*AF3007-AA3007*AF3010</f>
        <v>0</v>
      </c>
      <c r="AK3007" s="8">
        <f t="shared" ref="AK3007" si="17483">(X3007*AF3007+Y3007*AE3007+Z3007*AF3010+AA3007*AE3010)</f>
        <v>35.48312056558057</v>
      </c>
      <c r="AM3007" s="18">
        <v>1</v>
      </c>
      <c r="AN3007" s="25">
        <v>0</v>
      </c>
      <c r="AO3007" s="14">
        <v>0</v>
      </c>
      <c r="AP3007" s="24">
        <v>0</v>
      </c>
      <c r="AR3007" s="1">
        <f t="shared" ref="AR3007" si="17484">AH3007*AM3007+AJ3007*AM3010-AI3007*AN3007-AK3007*AN3010</f>
        <v>5.1466117286306519</v>
      </c>
      <c r="AS3007" s="9">
        <f t="shared" ref="AS3007" si="17485">(AH3007*AN3007+AI3007*AM3007+AJ3007*AN3010+AK3007*AM3010)</f>
        <v>35.48312056558057</v>
      </c>
      <c r="AT3007" s="2">
        <f t="shared" ref="AT3007" si="17486">AH3007*AO3007+AJ3007*AO3010-AI3007*AP3007-AK3007*AP3010</f>
        <v>0</v>
      </c>
      <c r="AU3007" s="8">
        <f t="shared" ref="AU3007" si="17487">(AH3007*AP3007+AI3007*AO3007+AJ3007*AP3010+AK3007*AO3010)</f>
        <v>35.48312056558057</v>
      </c>
      <c r="AW3007" s="30">
        <f t="shared" ref="AW3007" si="17488">20*LOG(((1+$AN$9)/$AN$9)/((AR3007+AR3010)^2+(AS3007+AS3010)^2)^0.5)</f>
        <v>-41.924162843383144</v>
      </c>
      <c r="AY3007" s="137">
        <f t="shared" ref="AY3007" si="17489">((AR3007^2+AS3007^2)^0.5)/((AR3010^2+AS3010^2)^0.5)</f>
        <v>0.14515748845484691</v>
      </c>
      <c r="AZ3007" s="13"/>
      <c r="BA3007" s="36"/>
      <c r="BB3007" s="36"/>
      <c r="BC3007" s="36"/>
      <c r="BD3007" s="36"/>
    </row>
    <row r="3008" spans="2:56" ht="18.600000000000001" customHeight="1" thickBot="1">
      <c r="D3008" s="3"/>
      <c r="G3008" s="4"/>
      <c r="I3008" s="3"/>
      <c r="L3008" s="4"/>
      <c r="N3008" s="3"/>
      <c r="Q3008" s="4"/>
      <c r="S3008" s="3"/>
      <c r="V3008" s="4"/>
      <c r="X3008" s="3"/>
      <c r="AA3008" s="4"/>
      <c r="AC3008" s="3"/>
      <c r="AF3008" s="4"/>
      <c r="AH3008" s="3"/>
      <c r="AK3008" s="4"/>
      <c r="AM3008" s="18"/>
      <c r="AN3008" s="14"/>
      <c r="AO3008" s="14"/>
      <c r="AP3008" s="19"/>
      <c r="AR3008" s="3"/>
      <c r="AU3008" s="4"/>
      <c r="AY3008" s="138"/>
      <c r="AZ3008" s="13"/>
      <c r="BA3008" s="36"/>
      <c r="BB3008" s="36"/>
      <c r="BC3008" s="36"/>
      <c r="BD3008" s="36"/>
    </row>
    <row r="3009" spans="2:56" ht="18.600000000000001" customHeight="1" thickBot="1">
      <c r="D3009" s="216" t="s">
        <v>87</v>
      </c>
      <c r="E3009" s="217"/>
      <c r="F3009" s="218" t="s">
        <v>88</v>
      </c>
      <c r="G3009" s="219"/>
      <c r="H3009" s="207"/>
      <c r="I3009" s="216" t="s">
        <v>89</v>
      </c>
      <c r="J3009" s="217"/>
      <c r="K3009" s="218" t="s">
        <v>90</v>
      </c>
      <c r="L3009" s="219"/>
      <c r="N3009" s="208" t="s">
        <v>7</v>
      </c>
      <c r="O3009" s="209"/>
      <c r="P3009" s="210" t="s">
        <v>8</v>
      </c>
      <c r="Q3009" s="211"/>
      <c r="S3009" s="216" t="s">
        <v>91</v>
      </c>
      <c r="T3009" s="217"/>
      <c r="U3009" s="218" t="s">
        <v>92</v>
      </c>
      <c r="V3009" s="219"/>
      <c r="W3009" s="22"/>
      <c r="X3009" s="208" t="s">
        <v>93</v>
      </c>
      <c r="Y3009" s="209"/>
      <c r="Z3009" s="210" t="s">
        <v>94</v>
      </c>
      <c r="AA3009" s="211"/>
      <c r="AB3009" s="22"/>
      <c r="AC3009" s="216" t="s">
        <v>3</v>
      </c>
      <c r="AD3009" s="217"/>
      <c r="AE3009" s="218" t="s">
        <v>2</v>
      </c>
      <c r="AF3009" s="219"/>
      <c r="AG3009" s="22"/>
      <c r="AH3009" s="208" t="s">
        <v>95</v>
      </c>
      <c r="AI3009" s="209"/>
      <c r="AJ3009" s="210" t="s">
        <v>96</v>
      </c>
      <c r="AK3009" s="211"/>
      <c r="AL3009" s="22"/>
      <c r="AM3009" s="216" t="s">
        <v>97</v>
      </c>
      <c r="AN3009" s="217"/>
      <c r="AO3009" s="218" t="s">
        <v>98</v>
      </c>
      <c r="AP3009" s="219"/>
      <c r="AR3009" s="208" t="s">
        <v>99</v>
      </c>
      <c r="AS3009" s="209"/>
      <c r="AT3009" s="210" t="s">
        <v>100</v>
      </c>
      <c r="AU3009" s="211"/>
      <c r="AW3009" s="48" t="s">
        <v>10</v>
      </c>
      <c r="AY3009" s="139" t="s">
        <v>47</v>
      </c>
      <c r="AZ3009" s="13"/>
      <c r="BA3009" s="36"/>
      <c r="BB3009" s="36"/>
      <c r="BC3009" s="36"/>
      <c r="BD3009" s="36"/>
    </row>
    <row r="3010" spans="2:56" ht="18.600000000000001" customHeight="1" thickTop="1" thickBot="1">
      <c r="D3010" s="1">
        <v>0</v>
      </c>
      <c r="E3010" s="8">
        <f t="shared" ref="E3010" si="17490">$E$9*$B3007</f>
        <v>4.8737059999999781</v>
      </c>
      <c r="F3010" s="2">
        <v>1</v>
      </c>
      <c r="G3010" s="8">
        <v>0</v>
      </c>
      <c r="I3010" s="1">
        <v>0</v>
      </c>
      <c r="J3010" s="9">
        <v>0</v>
      </c>
      <c r="K3010" s="2">
        <v>1</v>
      </c>
      <c r="L3010" s="8">
        <v>0</v>
      </c>
      <c r="N3010" s="1">
        <f t="shared" ref="N3010" si="17491">D3010*I3007+F3010*I3010-E3010*J3007-G3010*J3010</f>
        <v>0</v>
      </c>
      <c r="O3010" s="9">
        <f t="shared" ref="O3010" si="17492">(D3010*J3007+E3010*I3007+F3010*J3010+G3010*I3010)</f>
        <v>4.8737059999999781</v>
      </c>
      <c r="P3010" s="2">
        <f t="shared" ref="P3010" si="17493">D3010*K3007+F3010*K3010-E3010*L3007-G3010*L3010</f>
        <v>2.9432281195844481</v>
      </c>
      <c r="Q3010" s="8">
        <f t="shared" ref="Q3010" si="17494">(D3010*L3007+E3010*K3007+F3010*L3010+G3010*K3010)</f>
        <v>0</v>
      </c>
      <c r="S3010" s="1">
        <v>0</v>
      </c>
      <c r="T3010" s="8">
        <f t="shared" ref="T3010" si="17495">$T$9*$B3007</f>
        <v>10.399893999999952</v>
      </c>
      <c r="U3010" s="2">
        <v>1</v>
      </c>
      <c r="V3010" s="8">
        <v>0</v>
      </c>
      <c r="X3010" s="1">
        <f t="shared" ref="X3010" si="17496">N3010*S3007+P3010*S3010-O3010*T3007-Q3010*T3010</f>
        <v>0</v>
      </c>
      <c r="Y3010" s="9">
        <f t="shared" ref="Y3010" si="17497">(N3010*T3007+O3010*S3007+P3010*T3010+Q3010*S3010)</f>
        <v>35.482966461497419</v>
      </c>
      <c r="Z3010" s="2">
        <f t="shared" ref="Z3010" si="17498">N3010*U3007+P3010*U3010-O3010*V3007-Q3010*V3010</f>
        <v>2.9432281195844481</v>
      </c>
      <c r="AA3010" s="8">
        <f t="shared" ref="AA3010" si="17499">(N3010*V3007+O3010*U3007+P3010*V3010+Q3010*U3010)</f>
        <v>0</v>
      </c>
      <c r="AB3010" s="22"/>
      <c r="AC3010" s="1">
        <v>0</v>
      </c>
      <c r="AD3010" s="9">
        <v>0</v>
      </c>
      <c r="AE3010" s="2">
        <v>1</v>
      </c>
      <c r="AF3010" s="8">
        <v>0</v>
      </c>
      <c r="AH3010" s="1">
        <f t="shared" ref="AH3010" si="17500">X3010*AC3007+Z3010*AC3010-Y3010*AD3007-AA3010*AD3010</f>
        <v>0</v>
      </c>
      <c r="AI3010" s="9">
        <f t="shared" ref="AI3010" si="17501">(X3010*AD3007+Y3010*AC3007+Z3010*AD3010+AA3010*AC3010)</f>
        <v>35.482966461497419</v>
      </c>
      <c r="AJ3010" s="2">
        <f t="shared" ref="AJ3010" si="17502">X3010*AE3007+Z3010*AE3010-Y3010*AF3007-AA3010*AF3010</f>
        <v>-244.44167217418794</v>
      </c>
      <c r="AK3010" s="8">
        <f t="shared" ref="AK3010" si="17503">(X3010*AF3007+Y3010*AE3007+Z3010*AF3010+AA3010*AE3010)</f>
        <v>0</v>
      </c>
      <c r="AM3010" s="20">
        <f t="shared" ref="AM3010" si="17504">1/$AN$9</f>
        <v>1</v>
      </c>
      <c r="AN3010" s="27">
        <v>0</v>
      </c>
      <c r="AO3010" s="21">
        <v>1</v>
      </c>
      <c r="AP3010" s="26">
        <v>0</v>
      </c>
      <c r="AR3010" s="1">
        <f t="shared" ref="AR3010" si="17505">AH3010*AM3007+AJ3010*AM3010-AI3010*AN3007-AK3010*AN3010</f>
        <v>-244.44167217418794</v>
      </c>
      <c r="AS3010" s="9">
        <f t="shared" ref="AS3010" si="17506">(AH3010*AN3007+AI3010*AM3007+AJ3010*AN3010+AK3010*AM3010)</f>
        <v>35.482966461497419</v>
      </c>
      <c r="AT3010" s="2">
        <f t="shared" ref="AT3010" si="17507">AH3010*AO3007+AJ3010*AO3010-AI3010*AP3007-AK3010*AP3010</f>
        <v>-244.44167217418794</v>
      </c>
      <c r="AU3010" s="8">
        <f t="shared" ref="AU3010" si="17508">(AH3010*AP3007+AI3010*AO3007+AJ3010*AP3010+AK3010*AO3010)</f>
        <v>0</v>
      </c>
      <c r="AW3010" s="49">
        <f t="shared" ref="AW3010" si="17509">(180/PI())*ATAN(-1*(AS3007/AR3007))</f>
        <v>-81.747146864904977</v>
      </c>
      <c r="AY3010" s="140">
        <f t="shared" ref="AY3010" si="17510">20*LOG(((1-(10^(AW3007/20)^2)*(1-((1-AY3007)/(1+AY3007))^2))^0.5))</f>
        <v>-1.234648127503695E-4</v>
      </c>
      <c r="AZ3010" s="13"/>
      <c r="BA3010" s="36"/>
      <c r="BB3010" s="36"/>
      <c r="BC3010" s="36"/>
      <c r="BD3010" s="36"/>
    </row>
    <row r="3011" spans="2:56" ht="18.600000000000001" customHeight="1">
      <c r="AY3011" s="37"/>
    </row>
    <row r="3012" spans="2:56" ht="18.600000000000001" customHeight="1" thickBot="1">
      <c r="D3012" s="22" t="s">
        <v>60</v>
      </c>
      <c r="E3012" s="22"/>
      <c r="F3012" s="22"/>
      <c r="G3012" s="22"/>
      <c r="H3012" s="22"/>
      <c r="I3012" s="22" t="s">
        <v>61</v>
      </c>
      <c r="J3012" s="22"/>
      <c r="K3012" s="22"/>
      <c r="L3012" s="22"/>
      <c r="M3012" s="23"/>
      <c r="N3012" s="23"/>
      <c r="O3012" s="28" t="s">
        <v>62</v>
      </c>
      <c r="P3012" s="23"/>
      <c r="Q3012" s="23"/>
      <c r="R3012" s="23"/>
      <c r="S3012" s="22"/>
      <c r="T3012" s="22" t="s">
        <v>63</v>
      </c>
      <c r="U3012" s="23"/>
      <c r="V3012" s="23"/>
      <c r="W3012" s="23"/>
      <c r="X3012" s="23"/>
      <c r="Y3012" s="28" t="s">
        <v>64</v>
      </c>
      <c r="Z3012" s="23"/>
      <c r="AA3012" s="23"/>
      <c r="AB3012" s="23"/>
      <c r="AC3012" s="28" t="s">
        <v>65</v>
      </c>
      <c r="AD3012" s="22"/>
      <c r="AE3012" s="22"/>
      <c r="AF3012" s="22"/>
      <c r="AG3012" s="22"/>
      <c r="AH3012" s="23"/>
      <c r="AI3012" s="28" t="s">
        <v>66</v>
      </c>
      <c r="AJ3012" s="23"/>
      <c r="AK3012" s="23"/>
      <c r="AL3012" s="22"/>
      <c r="AM3012" s="28" t="s">
        <v>67</v>
      </c>
      <c r="AN3012" s="22"/>
      <c r="AO3012" s="23"/>
      <c r="AP3012" s="23"/>
      <c r="AQ3012" s="23"/>
      <c r="AR3012" s="23"/>
      <c r="AS3012" s="28" t="s">
        <v>68</v>
      </c>
      <c r="AT3012" s="23"/>
      <c r="AU3012" s="23"/>
    </row>
    <row r="3013" spans="2:56" ht="18.600000000000001" customHeight="1" thickBot="1">
      <c r="B3013" s="11"/>
      <c r="D3013" s="212" t="s">
        <v>69</v>
      </c>
      <c r="E3013" s="213"/>
      <c r="F3013" s="214" t="s">
        <v>70</v>
      </c>
      <c r="G3013" s="215"/>
      <c r="H3013" s="207"/>
      <c r="I3013" s="212" t="s">
        <v>71</v>
      </c>
      <c r="J3013" s="213"/>
      <c r="K3013" s="214" t="s">
        <v>72</v>
      </c>
      <c r="L3013" s="215"/>
      <c r="M3013" s="23"/>
      <c r="N3013" s="208" t="s">
        <v>73</v>
      </c>
      <c r="O3013" s="209"/>
      <c r="P3013" s="210" t="s">
        <v>74</v>
      </c>
      <c r="Q3013" s="211"/>
      <c r="R3013" s="23"/>
      <c r="S3013" s="212" t="s">
        <v>75</v>
      </c>
      <c r="T3013" s="213"/>
      <c r="U3013" s="214" t="s">
        <v>76</v>
      </c>
      <c r="V3013" s="215"/>
      <c r="W3013" s="22"/>
      <c r="X3013" s="208" t="s">
        <v>77</v>
      </c>
      <c r="Y3013" s="209"/>
      <c r="Z3013" s="210" t="s">
        <v>78</v>
      </c>
      <c r="AA3013" s="211"/>
      <c r="AB3013" s="22"/>
      <c r="AC3013" s="212" t="s">
        <v>79</v>
      </c>
      <c r="AD3013" s="213"/>
      <c r="AE3013" s="214" t="s">
        <v>80</v>
      </c>
      <c r="AF3013" s="215"/>
      <c r="AG3013" s="22"/>
      <c r="AH3013" s="208" t="s">
        <v>81</v>
      </c>
      <c r="AI3013" s="209"/>
      <c r="AJ3013" s="210" t="s">
        <v>82</v>
      </c>
      <c r="AK3013" s="211"/>
      <c r="AL3013" s="22"/>
      <c r="AM3013" s="212" t="s">
        <v>83</v>
      </c>
      <c r="AN3013" s="213"/>
      <c r="AO3013" s="214" t="s">
        <v>84</v>
      </c>
      <c r="AP3013" s="215"/>
      <c r="AQ3013" s="23"/>
      <c r="AR3013" s="208" t="s">
        <v>85</v>
      </c>
      <c r="AS3013" s="209"/>
      <c r="AT3013" s="210" t="s">
        <v>86</v>
      </c>
      <c r="AU3013" s="211"/>
      <c r="AW3013" s="29" t="s">
        <v>4</v>
      </c>
      <c r="AY3013" s="136" t="s">
        <v>46</v>
      </c>
      <c r="AZ3013" s="13"/>
      <c r="BA3013" s="36"/>
      <c r="BB3013" s="36"/>
      <c r="BC3013" s="36"/>
      <c r="BD3013" s="36"/>
    </row>
    <row r="3014" spans="2:56" ht="18.600000000000001" customHeight="1" thickTop="1" thickBot="1">
      <c r="B3014" s="40">
        <v>8.6199999999999601</v>
      </c>
      <c r="D3014" s="1">
        <v>1</v>
      </c>
      <c r="E3014" s="7">
        <v>0</v>
      </c>
      <c r="F3014" s="2">
        <v>0</v>
      </c>
      <c r="G3014" s="8">
        <v>0</v>
      </c>
      <c r="I3014" s="1">
        <v>1</v>
      </c>
      <c r="J3014" s="9">
        <v>0</v>
      </c>
      <c r="K3014" s="2">
        <v>0</v>
      </c>
      <c r="L3014" s="9">
        <f t="shared" ref="L3014" si="17511">IF(0=(1-$J$9*$K$9*$B3014^2),10^14,$B3014*$K$9/(1-$J$9*$K$9*$B3014^2))</f>
        <v>-0.39770309990862174</v>
      </c>
      <c r="N3014" s="1">
        <f t="shared" ref="N3014" si="17512">D3014*I3014+F3014*I3017-E3014*J3014-G3014*J3017</f>
        <v>1</v>
      </c>
      <c r="O3014" s="9">
        <f t="shared" ref="O3014" si="17513">(D3014*J3014+E3014*I3014+F3014*J3017+G3014*I3017)</f>
        <v>0</v>
      </c>
      <c r="P3014" s="2">
        <f t="shared" ref="P3014" si="17514">D3014*K3014+F3014*K3017-E3014*L3014-G3014*L3017</f>
        <v>0</v>
      </c>
      <c r="Q3014" s="8">
        <f t="shared" ref="Q3014" si="17515">(D3014*L3014+E3014*K3014+F3014*L3017+G3014*K3017)</f>
        <v>-0.39770309990862174</v>
      </c>
      <c r="S3014" s="1">
        <v>1</v>
      </c>
      <c r="T3014" s="7">
        <v>0</v>
      </c>
      <c r="U3014" s="2">
        <v>0</v>
      </c>
      <c r="V3014" s="8">
        <v>0</v>
      </c>
      <c r="X3014" s="1">
        <f t="shared" ref="X3014" si="17516">N3014*S3014+P3014*S3017-O3014*T3014-Q3014*T3017</f>
        <v>5.1456888501548264</v>
      </c>
      <c r="Y3014" s="9">
        <f t="shared" ref="Y3014" si="17517">(N3014*T3014+O3014*S3014+P3014*T3017+Q3014*S3017)</f>
        <v>0</v>
      </c>
      <c r="Z3014" s="2">
        <f t="shared" ref="Z3014" si="17518">N3014*U3014+P3014*U3017-O3014*V3014-Q3014*V3017</f>
        <v>0</v>
      </c>
      <c r="AA3014" s="8">
        <f t="shared" ref="AA3014" si="17519">(N3014*V3014+O3014*U3014+P3014*V3017+Q3014*U3017)</f>
        <v>-0.39770309990862174</v>
      </c>
      <c r="AB3014" s="22"/>
      <c r="AC3014" s="1">
        <v>1</v>
      </c>
      <c r="AD3014" s="9">
        <v>0</v>
      </c>
      <c r="AE3014" s="2">
        <v>0</v>
      </c>
      <c r="AF3014" s="9">
        <f t="shared" ref="AF3014" si="17520">$B3014*$AE$9</f>
        <v>6.9881477999999682</v>
      </c>
      <c r="AH3014" s="1">
        <f t="shared" ref="AH3014" si="17521">X3014*AC3014+Z3014*AC3017-Y3014*AD3014-AA3014*AD3017</f>
        <v>5.1456888501548264</v>
      </c>
      <c r="AI3014" s="9">
        <f t="shared" ref="AI3014" si="17522">(X3014*AD3014+Y3014*AC3014+Z3014*AD3017+AA3014*AC3017)</f>
        <v>0</v>
      </c>
      <c r="AJ3014" s="2">
        <f t="shared" ref="AJ3014" si="17523">X3014*AE3014+Z3014*AE3017-Y3014*AF3014-AA3014*AF3017</f>
        <v>0</v>
      </c>
      <c r="AK3014" s="8">
        <f t="shared" ref="AK3014" si="17524">(X3014*AF3014+Y3014*AE3014+Z3014*AF3017+AA3014*AE3017)</f>
        <v>35.561131117785195</v>
      </c>
      <c r="AM3014" s="18">
        <v>1</v>
      </c>
      <c r="AN3014" s="25">
        <v>0</v>
      </c>
      <c r="AO3014" s="14">
        <v>0</v>
      </c>
      <c r="AP3014" s="24">
        <v>0</v>
      </c>
      <c r="AR3014" s="1">
        <f t="shared" ref="AR3014" si="17525">AH3014*AM3014+AJ3014*AM3017-AI3014*AN3014-AK3014*AN3017</f>
        <v>5.1456888501548264</v>
      </c>
      <c r="AS3014" s="9">
        <f t="shared" ref="AS3014" si="17526">(AH3014*AN3014+AI3014*AM3014+AJ3014*AN3017+AK3014*AM3017)</f>
        <v>35.561131117785195</v>
      </c>
      <c r="AT3014" s="2">
        <f t="shared" ref="AT3014" si="17527">AH3014*AO3014+AJ3014*AO3017-AI3014*AP3014-AK3014*AP3017</f>
        <v>0</v>
      </c>
      <c r="AU3014" s="8">
        <f t="shared" ref="AU3014" si="17528">(AH3014*AP3014+AI3014*AO3014+AJ3014*AP3017+AK3014*AO3017)</f>
        <v>35.561131117785195</v>
      </c>
      <c r="AW3014" s="30">
        <f t="shared" ref="AW3014" si="17529">20*LOG(((1+$AN$9)/$AN$9)/((AR3014+AR3017)^2+(AS3014+AS3017)^2)^0.5)</f>
        <v>-41.963049113558185</v>
      </c>
      <c r="AY3014" s="137">
        <f t="shared" ref="AY3014" si="17530">((AR3014^2+AS3014^2)^0.5)/((AR3017^2+AS3017^2)^0.5)</f>
        <v>0.14481260070547608</v>
      </c>
      <c r="AZ3014" s="13"/>
      <c r="BA3014" s="36"/>
      <c r="BB3014" s="36"/>
      <c r="BC3014" s="36"/>
      <c r="BD3014" s="36"/>
    </row>
    <row r="3015" spans="2:56" ht="18.600000000000001" customHeight="1" thickBot="1">
      <c r="D3015" s="3"/>
      <c r="G3015" s="4"/>
      <c r="I3015" s="3"/>
      <c r="L3015" s="4"/>
      <c r="N3015" s="3"/>
      <c r="Q3015" s="4"/>
      <c r="S3015" s="3"/>
      <c r="V3015" s="4"/>
      <c r="X3015" s="3"/>
      <c r="AA3015" s="4"/>
      <c r="AC3015" s="3"/>
      <c r="AF3015" s="4"/>
      <c r="AH3015" s="3"/>
      <c r="AK3015" s="4"/>
      <c r="AM3015" s="18"/>
      <c r="AN3015" s="14"/>
      <c r="AO3015" s="14"/>
      <c r="AP3015" s="19"/>
      <c r="AR3015" s="3"/>
      <c r="AU3015" s="4"/>
      <c r="AY3015" s="138"/>
      <c r="AZ3015" s="13"/>
      <c r="BA3015" s="36"/>
      <c r="BB3015" s="36"/>
      <c r="BC3015" s="36"/>
      <c r="BD3015" s="36"/>
    </row>
    <row r="3016" spans="2:56" ht="18.600000000000001" customHeight="1" thickBot="1">
      <c r="D3016" s="216" t="s">
        <v>87</v>
      </c>
      <c r="E3016" s="217"/>
      <c r="F3016" s="218" t="s">
        <v>88</v>
      </c>
      <c r="G3016" s="219"/>
      <c r="H3016" s="207"/>
      <c r="I3016" s="216" t="s">
        <v>89</v>
      </c>
      <c r="J3016" s="217"/>
      <c r="K3016" s="218" t="s">
        <v>90</v>
      </c>
      <c r="L3016" s="219"/>
      <c r="N3016" s="208" t="s">
        <v>7</v>
      </c>
      <c r="O3016" s="209"/>
      <c r="P3016" s="210" t="s">
        <v>8</v>
      </c>
      <c r="Q3016" s="211"/>
      <c r="S3016" s="216" t="s">
        <v>91</v>
      </c>
      <c r="T3016" s="217"/>
      <c r="U3016" s="218" t="s">
        <v>92</v>
      </c>
      <c r="V3016" s="219"/>
      <c r="W3016" s="22"/>
      <c r="X3016" s="208" t="s">
        <v>93</v>
      </c>
      <c r="Y3016" s="209"/>
      <c r="Z3016" s="210" t="s">
        <v>94</v>
      </c>
      <c r="AA3016" s="211"/>
      <c r="AB3016" s="22"/>
      <c r="AC3016" s="216" t="s">
        <v>3</v>
      </c>
      <c r="AD3016" s="217"/>
      <c r="AE3016" s="218" t="s">
        <v>2</v>
      </c>
      <c r="AF3016" s="219"/>
      <c r="AG3016" s="22"/>
      <c r="AH3016" s="208" t="s">
        <v>95</v>
      </c>
      <c r="AI3016" s="209"/>
      <c r="AJ3016" s="210" t="s">
        <v>96</v>
      </c>
      <c r="AK3016" s="211"/>
      <c r="AL3016" s="22"/>
      <c r="AM3016" s="216" t="s">
        <v>97</v>
      </c>
      <c r="AN3016" s="217"/>
      <c r="AO3016" s="218" t="s">
        <v>98</v>
      </c>
      <c r="AP3016" s="219"/>
      <c r="AR3016" s="208" t="s">
        <v>99</v>
      </c>
      <c r="AS3016" s="209"/>
      <c r="AT3016" s="210" t="s">
        <v>100</v>
      </c>
      <c r="AU3016" s="211"/>
      <c r="AW3016" s="48" t="s">
        <v>10</v>
      </c>
      <c r="AY3016" s="139" t="s">
        <v>47</v>
      </c>
      <c r="AZ3016" s="13"/>
      <c r="BA3016" s="36"/>
      <c r="BB3016" s="36"/>
      <c r="BC3016" s="36"/>
      <c r="BD3016" s="36"/>
    </row>
    <row r="3017" spans="2:56" ht="18.600000000000001" customHeight="1" thickTop="1" thickBot="1">
      <c r="D3017" s="1">
        <v>0</v>
      </c>
      <c r="E3017" s="8">
        <f t="shared" ref="E3017" si="17531">$E$9*$B3014</f>
        <v>4.8850401999999775</v>
      </c>
      <c r="F3017" s="2">
        <v>1</v>
      </c>
      <c r="G3017" s="8">
        <v>0</v>
      </c>
      <c r="I3017" s="1">
        <v>0</v>
      </c>
      <c r="J3017" s="9">
        <v>0</v>
      </c>
      <c r="K3017" s="2">
        <v>1</v>
      </c>
      <c r="L3017" s="8">
        <v>0</v>
      </c>
      <c r="N3017" s="1">
        <f t="shared" ref="N3017" si="17532">D3017*I3014+F3017*I3017-E3017*J3014-G3017*J3017</f>
        <v>0</v>
      </c>
      <c r="O3017" s="9">
        <f t="shared" ref="O3017" si="17533">(D3017*J3014+E3017*I3014+F3017*J3017+G3017*I3017)</f>
        <v>4.8850401999999775</v>
      </c>
      <c r="P3017" s="2">
        <f t="shared" ref="P3017" si="17534">D3017*K3014+F3017*K3017-E3017*L3014-G3017*L3017</f>
        <v>2.9427956307182246</v>
      </c>
      <c r="Q3017" s="8">
        <f t="shared" ref="Q3017" si="17535">(D3017*L3014+E3017*K3014+F3017*L3017+G3017*K3017)</f>
        <v>0</v>
      </c>
      <c r="S3017" s="1">
        <v>0</v>
      </c>
      <c r="T3017" s="8">
        <f t="shared" ref="T3017" si="17536">$T$9*$B3014</f>
        <v>10.424079799999951</v>
      </c>
      <c r="U3017" s="2">
        <v>1</v>
      </c>
      <c r="V3017" s="8">
        <v>0</v>
      </c>
      <c r="X3017" s="1">
        <f t="shared" ref="X3017" si="17537">N3017*S3014+P3017*S3017-O3017*T3014-Q3017*T3017</f>
        <v>0</v>
      </c>
      <c r="Y3017" s="9">
        <f t="shared" ref="Y3017" si="17538">(N3017*T3014+O3017*S3014+P3017*T3017+Q3017*S3017)</f>
        <v>35.560976689697938</v>
      </c>
      <c r="Z3017" s="2">
        <f t="shared" ref="Z3017" si="17539">N3017*U3014+P3017*U3017-O3017*V3014-Q3017*V3017</f>
        <v>2.9427956307182246</v>
      </c>
      <c r="AA3017" s="8">
        <f t="shared" ref="AA3017" si="17540">(N3017*V3014+O3017*U3014+P3017*V3017+Q3017*U3017)</f>
        <v>0</v>
      </c>
      <c r="AB3017" s="22"/>
      <c r="AC3017" s="1">
        <v>0</v>
      </c>
      <c r="AD3017" s="9">
        <v>0</v>
      </c>
      <c r="AE3017" s="2">
        <v>1</v>
      </c>
      <c r="AF3017" s="8">
        <v>0</v>
      </c>
      <c r="AH3017" s="1">
        <f t="shared" ref="AH3017" si="17541">X3017*AC3014+Z3017*AC3017-Y3017*AD3014-AA3017*AD3017</f>
        <v>0</v>
      </c>
      <c r="AI3017" s="9">
        <f t="shared" ref="AI3017" si="17542">(X3017*AD3014+Y3017*AC3014+Z3017*AD3017+AA3017*AC3017)</f>
        <v>35.560976689697938</v>
      </c>
      <c r="AJ3017" s="2">
        <f t="shared" ref="AJ3017" si="17543">X3017*AE3014+Z3017*AE3017-Y3017*AF3014-AA3017*AF3017</f>
        <v>-245.56256538924458</v>
      </c>
      <c r="AK3017" s="8">
        <f t="shared" ref="AK3017" si="17544">(X3017*AF3014+Y3017*AE3014+Z3017*AF3017+AA3017*AE3017)</f>
        <v>0</v>
      </c>
      <c r="AM3017" s="20">
        <f t="shared" ref="AM3017" si="17545">1/$AN$9</f>
        <v>1</v>
      </c>
      <c r="AN3017" s="27">
        <v>0</v>
      </c>
      <c r="AO3017" s="21">
        <v>1</v>
      </c>
      <c r="AP3017" s="26">
        <v>0</v>
      </c>
      <c r="AR3017" s="1">
        <f t="shared" ref="AR3017" si="17546">AH3017*AM3014+AJ3017*AM3017-AI3017*AN3014-AK3017*AN3017</f>
        <v>-245.56256538924458</v>
      </c>
      <c r="AS3017" s="9">
        <f t="shared" ref="AS3017" si="17547">(AH3017*AN3014+AI3017*AM3014+AJ3017*AN3017+AK3017*AM3017)</f>
        <v>35.560976689697938</v>
      </c>
      <c r="AT3017" s="2">
        <f t="shared" ref="AT3017" si="17548">AH3017*AO3014+AJ3017*AO3017-AI3017*AP3014-AK3017*AP3017</f>
        <v>-245.56256538924458</v>
      </c>
      <c r="AU3017" s="8">
        <f t="shared" ref="AU3017" si="17549">(AH3017*AP3014+AI3017*AO3014+AJ3017*AP3017+AK3017*AO3017)</f>
        <v>0</v>
      </c>
      <c r="AW3017" s="49">
        <f t="shared" ref="AW3017" si="17550">(180/PI())*ATAN(-1*(AS3014/AR3014))</f>
        <v>-81.766459037477802</v>
      </c>
      <c r="AY3017" s="140">
        <f t="shared" ref="AY3017" si="17551">20*LOG(((1-(10^(AW3014/20)^2)*(1-((1-AY3014)/(1+AY3014))^2))^0.5))</f>
        <v>-1.2214706888354028E-4</v>
      </c>
      <c r="AZ3017" s="13"/>
      <c r="BA3017" s="36"/>
      <c r="BB3017" s="36"/>
      <c r="BC3017" s="36"/>
      <c r="BD3017" s="36"/>
    </row>
    <row r="3018" spans="2:56" ht="18.600000000000001" customHeight="1">
      <c r="AY3018" s="37"/>
    </row>
    <row r="3019" spans="2:56" ht="18.600000000000001" customHeight="1" thickBot="1">
      <c r="D3019" s="22" t="s">
        <v>60</v>
      </c>
      <c r="E3019" s="22"/>
      <c r="F3019" s="22"/>
      <c r="G3019" s="22"/>
      <c r="H3019" s="22"/>
      <c r="I3019" s="22" t="s">
        <v>61</v>
      </c>
      <c r="J3019" s="22"/>
      <c r="K3019" s="22"/>
      <c r="L3019" s="22"/>
      <c r="M3019" s="23"/>
      <c r="N3019" s="23"/>
      <c r="O3019" s="28" t="s">
        <v>62</v>
      </c>
      <c r="P3019" s="23"/>
      <c r="Q3019" s="23"/>
      <c r="R3019" s="23"/>
      <c r="S3019" s="22"/>
      <c r="T3019" s="22" t="s">
        <v>63</v>
      </c>
      <c r="U3019" s="23"/>
      <c r="V3019" s="23"/>
      <c r="W3019" s="23"/>
      <c r="X3019" s="23"/>
      <c r="Y3019" s="28" t="s">
        <v>64</v>
      </c>
      <c r="Z3019" s="23"/>
      <c r="AA3019" s="23"/>
      <c r="AB3019" s="23"/>
      <c r="AC3019" s="28" t="s">
        <v>65</v>
      </c>
      <c r="AD3019" s="22"/>
      <c r="AE3019" s="22"/>
      <c r="AF3019" s="22"/>
      <c r="AG3019" s="22"/>
      <c r="AH3019" s="23"/>
      <c r="AI3019" s="28" t="s">
        <v>66</v>
      </c>
      <c r="AJ3019" s="23"/>
      <c r="AK3019" s="23"/>
      <c r="AL3019" s="22"/>
      <c r="AM3019" s="28" t="s">
        <v>67</v>
      </c>
      <c r="AN3019" s="22"/>
      <c r="AO3019" s="23"/>
      <c r="AP3019" s="23"/>
      <c r="AQ3019" s="23"/>
      <c r="AR3019" s="23"/>
      <c r="AS3019" s="28" t="s">
        <v>68</v>
      </c>
      <c r="AT3019" s="23"/>
      <c r="AU3019" s="23"/>
    </row>
    <row r="3020" spans="2:56" ht="18.600000000000001" customHeight="1" thickBot="1">
      <c r="B3020" s="11"/>
      <c r="D3020" s="212" t="s">
        <v>69</v>
      </c>
      <c r="E3020" s="213"/>
      <c r="F3020" s="214" t="s">
        <v>70</v>
      </c>
      <c r="G3020" s="215"/>
      <c r="H3020" s="207"/>
      <c r="I3020" s="212" t="s">
        <v>71</v>
      </c>
      <c r="J3020" s="213"/>
      <c r="K3020" s="214" t="s">
        <v>72</v>
      </c>
      <c r="L3020" s="215"/>
      <c r="M3020" s="23"/>
      <c r="N3020" s="208" t="s">
        <v>73</v>
      </c>
      <c r="O3020" s="209"/>
      <c r="P3020" s="210" t="s">
        <v>74</v>
      </c>
      <c r="Q3020" s="211"/>
      <c r="R3020" s="23"/>
      <c r="S3020" s="212" t="s">
        <v>75</v>
      </c>
      <c r="T3020" s="213"/>
      <c r="U3020" s="214" t="s">
        <v>76</v>
      </c>
      <c r="V3020" s="215"/>
      <c r="W3020" s="22"/>
      <c r="X3020" s="208" t="s">
        <v>77</v>
      </c>
      <c r="Y3020" s="209"/>
      <c r="Z3020" s="210" t="s">
        <v>78</v>
      </c>
      <c r="AA3020" s="211"/>
      <c r="AB3020" s="22"/>
      <c r="AC3020" s="212" t="s">
        <v>79</v>
      </c>
      <c r="AD3020" s="213"/>
      <c r="AE3020" s="214" t="s">
        <v>80</v>
      </c>
      <c r="AF3020" s="215"/>
      <c r="AG3020" s="22"/>
      <c r="AH3020" s="208" t="s">
        <v>81</v>
      </c>
      <c r="AI3020" s="209"/>
      <c r="AJ3020" s="210" t="s">
        <v>82</v>
      </c>
      <c r="AK3020" s="211"/>
      <c r="AL3020" s="22"/>
      <c r="AM3020" s="212" t="s">
        <v>83</v>
      </c>
      <c r="AN3020" s="213"/>
      <c r="AO3020" s="214" t="s">
        <v>84</v>
      </c>
      <c r="AP3020" s="215"/>
      <c r="AQ3020" s="23"/>
      <c r="AR3020" s="208" t="s">
        <v>85</v>
      </c>
      <c r="AS3020" s="209"/>
      <c r="AT3020" s="210" t="s">
        <v>86</v>
      </c>
      <c r="AU3020" s="211"/>
      <c r="AW3020" s="29" t="s">
        <v>4</v>
      </c>
      <c r="AY3020" s="136" t="s">
        <v>46</v>
      </c>
      <c r="AZ3020" s="13"/>
      <c r="BA3020" s="36"/>
      <c r="BB3020" s="36"/>
      <c r="BC3020" s="36"/>
      <c r="BD3020" s="36"/>
    </row>
    <row r="3021" spans="2:56" ht="18.600000000000001" customHeight="1" thickTop="1" thickBot="1">
      <c r="B3021" s="40">
        <v>8.6399999999999597</v>
      </c>
      <c r="D3021" s="1">
        <v>1</v>
      </c>
      <c r="E3021" s="7">
        <v>0</v>
      </c>
      <c r="F3021" s="2">
        <v>0</v>
      </c>
      <c r="G3021" s="8">
        <v>0</v>
      </c>
      <c r="I3021" s="1">
        <v>1</v>
      </c>
      <c r="J3021" s="9">
        <v>0</v>
      </c>
      <c r="K3021" s="2">
        <v>0</v>
      </c>
      <c r="L3021" s="9">
        <f t="shared" ref="L3021" si="17552">IF(0=(1-$J$9*$K$9*$B3021^2),10^14,$B3021*$K$9/(1-$J$9*$K$9*$B3021^2))</f>
        <v>-0.39669481407307827</v>
      </c>
      <c r="N3021" s="1">
        <f t="shared" ref="N3021" si="17553">D3021*I3021+F3021*I3024-E3021*J3021-G3021*J3024</f>
        <v>1</v>
      </c>
      <c r="O3021" s="9">
        <f t="shared" ref="O3021" si="17554">(D3021*J3021+E3021*I3021+F3021*J3024+G3021*I3024)</f>
        <v>0</v>
      </c>
      <c r="P3021" s="2">
        <f t="shared" ref="P3021" si="17555">D3021*K3021+F3021*K3024-E3021*L3021-G3021*L3024</f>
        <v>0</v>
      </c>
      <c r="Q3021" s="8">
        <f t="shared" ref="Q3021" si="17556">(D3021*L3021+E3021*K3021+F3021*L3024+G3021*K3024)</f>
        <v>-0.39669481407307827</v>
      </c>
      <c r="S3021" s="1">
        <v>1</v>
      </c>
      <c r="T3021" s="7">
        <v>0</v>
      </c>
      <c r="U3021" s="2">
        <v>0</v>
      </c>
      <c r="V3021" s="8">
        <v>0</v>
      </c>
      <c r="X3021" s="1">
        <f t="shared" ref="X3021" si="17557">N3021*S3021+P3021*S3024-O3021*T3021-Q3021*T3024</f>
        <v>5.14477277957812</v>
      </c>
      <c r="Y3021" s="9">
        <f t="shared" ref="Y3021" si="17558">(N3021*T3021+O3021*S3021+P3021*T3024+Q3021*S3024)</f>
        <v>0</v>
      </c>
      <c r="Z3021" s="2">
        <f t="shared" ref="Z3021" si="17559">N3021*U3021+P3021*U3024-O3021*V3021-Q3021*V3024</f>
        <v>0</v>
      </c>
      <c r="AA3021" s="8">
        <f t="shared" ref="AA3021" si="17560">(N3021*V3021+O3021*U3021+P3021*V3024+Q3021*U3024)</f>
        <v>-0.39669481407307827</v>
      </c>
      <c r="AB3021" s="22"/>
      <c r="AC3021" s="1">
        <v>1</v>
      </c>
      <c r="AD3021" s="9">
        <v>0</v>
      </c>
      <c r="AE3021" s="2">
        <v>0</v>
      </c>
      <c r="AF3021" s="9">
        <f t="shared" ref="AF3021" si="17561">$B3021*$AE$9</f>
        <v>7.0043615999999673</v>
      </c>
      <c r="AH3021" s="1">
        <f t="shared" ref="AH3021" si="17562">X3021*AC3021+Z3021*AC3024-Y3021*AD3021-AA3021*AD3024</f>
        <v>5.14477277957812</v>
      </c>
      <c r="AI3021" s="9">
        <f t="shared" ref="AI3021" si="17563">(X3021*AD3021+Y3021*AC3021+Z3021*AD3024+AA3021*AC3024)</f>
        <v>0</v>
      </c>
      <c r="AJ3021" s="2">
        <f t="shared" ref="AJ3021" si="17564">X3021*AE3021+Z3021*AE3024-Y3021*AF3021-AA3021*AF3024</f>
        <v>0</v>
      </c>
      <c r="AK3021" s="8">
        <f t="shared" ref="AK3021" si="17565">(X3021*AF3021+Y3021*AE3021+Z3021*AF3024+AA3021*AE3024)</f>
        <v>35.639154083929</v>
      </c>
      <c r="AM3021" s="18">
        <v>1</v>
      </c>
      <c r="AN3021" s="25">
        <v>0</v>
      </c>
      <c r="AO3021" s="14">
        <v>0</v>
      </c>
      <c r="AP3021" s="24">
        <v>0</v>
      </c>
      <c r="AR3021" s="1">
        <f t="shared" ref="AR3021" si="17566">AH3021*AM3021+AJ3021*AM3024-AI3021*AN3021-AK3021*AN3024</f>
        <v>5.14477277957812</v>
      </c>
      <c r="AS3021" s="9">
        <f t="shared" ref="AS3021" si="17567">(AH3021*AN3021+AI3021*AM3021+AJ3021*AN3024+AK3021*AM3024)</f>
        <v>35.639154083929</v>
      </c>
      <c r="AT3021" s="2">
        <f t="shared" ref="AT3021" si="17568">AH3021*AO3021+AJ3021*AO3024-AI3021*AP3021-AK3021*AP3024</f>
        <v>0</v>
      </c>
      <c r="AU3021" s="8">
        <f t="shared" ref="AU3021" si="17569">(AH3021*AP3021+AI3021*AO3021+AJ3021*AP3024+AK3021*AO3024)</f>
        <v>35.639154083929</v>
      </c>
      <c r="AW3021" s="30">
        <f t="shared" ref="AW3021" si="17570">20*LOG(((1+$AN$9)/$AN$9)/((AR3021+AR3024)^2+(AS3021+AS3024)^2)^0.5)</f>
        <v>-42.001852448405046</v>
      </c>
      <c r="AY3021" s="137">
        <f t="shared" ref="AY3021" si="17571">((AR3021^2+AS3021^2)^0.5)/((AR3024^2+AS3024^2)^0.5)</f>
        <v>0.14446936681624803</v>
      </c>
      <c r="AZ3021" s="13"/>
      <c r="BA3021" s="36"/>
      <c r="BB3021" s="36"/>
      <c r="BC3021" s="36"/>
      <c r="BD3021" s="36"/>
    </row>
    <row r="3022" spans="2:56" ht="18.600000000000001" customHeight="1" thickBot="1">
      <c r="D3022" s="3"/>
      <c r="G3022" s="4"/>
      <c r="I3022" s="3"/>
      <c r="L3022" s="4"/>
      <c r="N3022" s="3"/>
      <c r="Q3022" s="4"/>
      <c r="S3022" s="3"/>
      <c r="V3022" s="4"/>
      <c r="X3022" s="3"/>
      <c r="AA3022" s="4"/>
      <c r="AC3022" s="3"/>
      <c r="AF3022" s="4"/>
      <c r="AH3022" s="3"/>
      <c r="AK3022" s="4"/>
      <c r="AM3022" s="18"/>
      <c r="AN3022" s="14"/>
      <c r="AO3022" s="14"/>
      <c r="AP3022" s="19"/>
      <c r="AR3022" s="3"/>
      <c r="AU3022" s="4"/>
      <c r="AY3022" s="138"/>
      <c r="AZ3022" s="13"/>
      <c r="BA3022" s="36"/>
      <c r="BB3022" s="36"/>
      <c r="BC3022" s="36"/>
      <c r="BD3022" s="36"/>
    </row>
    <row r="3023" spans="2:56" ht="18.600000000000001" customHeight="1" thickBot="1">
      <c r="D3023" s="216" t="s">
        <v>87</v>
      </c>
      <c r="E3023" s="217"/>
      <c r="F3023" s="218" t="s">
        <v>88</v>
      </c>
      <c r="G3023" s="219"/>
      <c r="H3023" s="207"/>
      <c r="I3023" s="216" t="s">
        <v>89</v>
      </c>
      <c r="J3023" s="217"/>
      <c r="K3023" s="218" t="s">
        <v>90</v>
      </c>
      <c r="L3023" s="219"/>
      <c r="N3023" s="208" t="s">
        <v>7</v>
      </c>
      <c r="O3023" s="209"/>
      <c r="P3023" s="210" t="s">
        <v>8</v>
      </c>
      <c r="Q3023" s="211"/>
      <c r="S3023" s="216" t="s">
        <v>91</v>
      </c>
      <c r="T3023" s="217"/>
      <c r="U3023" s="218" t="s">
        <v>92</v>
      </c>
      <c r="V3023" s="219"/>
      <c r="W3023" s="22"/>
      <c r="X3023" s="208" t="s">
        <v>93</v>
      </c>
      <c r="Y3023" s="209"/>
      <c r="Z3023" s="210" t="s">
        <v>94</v>
      </c>
      <c r="AA3023" s="211"/>
      <c r="AB3023" s="22"/>
      <c r="AC3023" s="216" t="s">
        <v>3</v>
      </c>
      <c r="AD3023" s="217"/>
      <c r="AE3023" s="218" t="s">
        <v>2</v>
      </c>
      <c r="AF3023" s="219"/>
      <c r="AG3023" s="22"/>
      <c r="AH3023" s="208" t="s">
        <v>95</v>
      </c>
      <c r="AI3023" s="209"/>
      <c r="AJ3023" s="210" t="s">
        <v>96</v>
      </c>
      <c r="AK3023" s="211"/>
      <c r="AL3023" s="22"/>
      <c r="AM3023" s="216" t="s">
        <v>97</v>
      </c>
      <c r="AN3023" s="217"/>
      <c r="AO3023" s="218" t="s">
        <v>98</v>
      </c>
      <c r="AP3023" s="219"/>
      <c r="AR3023" s="208" t="s">
        <v>99</v>
      </c>
      <c r="AS3023" s="209"/>
      <c r="AT3023" s="210" t="s">
        <v>100</v>
      </c>
      <c r="AU3023" s="211"/>
      <c r="AW3023" s="48" t="s">
        <v>10</v>
      </c>
      <c r="AY3023" s="139" t="s">
        <v>47</v>
      </c>
      <c r="AZ3023" s="13"/>
      <c r="BA3023" s="36"/>
      <c r="BB3023" s="36"/>
      <c r="BC3023" s="36"/>
      <c r="BD3023" s="36"/>
    </row>
    <row r="3024" spans="2:56" ht="18.600000000000001" customHeight="1" thickTop="1" thickBot="1">
      <c r="D3024" s="1">
        <v>0</v>
      </c>
      <c r="E3024" s="8">
        <f t="shared" ref="E3024" si="17572">$E$9*$B3021</f>
        <v>4.8963743999999778</v>
      </c>
      <c r="F3024" s="2">
        <v>1</v>
      </c>
      <c r="G3024" s="8">
        <v>0</v>
      </c>
      <c r="I3024" s="1">
        <v>0</v>
      </c>
      <c r="J3024" s="9">
        <v>0</v>
      </c>
      <c r="K3024" s="2">
        <v>1</v>
      </c>
      <c r="L3024" s="8">
        <v>0</v>
      </c>
      <c r="N3024" s="1">
        <f t="shared" ref="N3024" si="17573">D3024*I3021+F3024*I3024-E3024*J3021-G3024*J3024</f>
        <v>0</v>
      </c>
      <c r="O3024" s="9">
        <f t="shared" ref="O3024" si="17574">(D3024*J3021+E3024*I3021+F3024*J3024+G3024*I3024)</f>
        <v>4.8963743999999778</v>
      </c>
      <c r="P3024" s="2">
        <f t="shared" ref="P3024" si="17575">D3024*K3021+F3024*K3024-E3024*L3021-G3024*L3024</f>
        <v>2.9423663322401712</v>
      </c>
      <c r="Q3024" s="8">
        <f t="shared" ref="Q3024" si="17576">(D3024*L3021+E3024*K3021+F3024*L3024+G3024*K3024)</f>
        <v>0</v>
      </c>
      <c r="S3024" s="1">
        <v>0</v>
      </c>
      <c r="T3024" s="8">
        <f t="shared" ref="T3024" si="17577">$T$9*$B3021</f>
        <v>10.448265599999951</v>
      </c>
      <c r="U3024" s="2">
        <v>1</v>
      </c>
      <c r="V3024" s="8">
        <v>0</v>
      </c>
      <c r="X3024" s="1">
        <f t="shared" ref="X3024" si="17578">N3024*S3021+P3024*S3024-O3024*T3021-Q3024*T3024</f>
        <v>0</v>
      </c>
      <c r="Y3024" s="9">
        <f t="shared" ref="Y3024" si="17579">(N3024*T3021+O3024*S3021+P3024*T3024+Q3024*S3024)</f>
        <v>35.638999331742987</v>
      </c>
      <c r="Z3024" s="2">
        <f t="shared" ref="Z3024" si="17580">N3024*U3021+P3024*U3024-O3024*V3021-Q3024*V3024</f>
        <v>2.9423663322401712</v>
      </c>
      <c r="AA3024" s="8">
        <f t="shared" ref="AA3024" si="17581">(N3024*V3021+O3024*U3021+P3024*V3024+Q3024*U3024)</f>
        <v>0</v>
      </c>
      <c r="AB3024" s="22"/>
      <c r="AC3024" s="1">
        <v>0</v>
      </c>
      <c r="AD3024" s="9">
        <v>0</v>
      </c>
      <c r="AE3024" s="2">
        <v>1</v>
      </c>
      <c r="AF3024" s="8">
        <v>0</v>
      </c>
      <c r="AH3024" s="1">
        <f t="shared" ref="AH3024" si="17582">X3024*AC3021+Z3024*AC3024-Y3024*AD3021-AA3024*AD3024</f>
        <v>0</v>
      </c>
      <c r="AI3024" s="9">
        <f t="shared" ref="AI3024" si="17583">(X3024*AD3021+Y3024*AC3021+Z3024*AD3024+AA3024*AC3024)</f>
        <v>35.638999331742987</v>
      </c>
      <c r="AJ3024" s="2">
        <f t="shared" ref="AJ3024" si="17584">X3024*AE3021+Z3024*AE3024-Y3024*AF3021-AA3024*AF3024</f>
        <v>-246.6860720494449</v>
      </c>
      <c r="AK3024" s="8">
        <f t="shared" ref="AK3024" si="17585">(X3024*AF3021+Y3024*AE3021+Z3024*AF3024+AA3024*AE3024)</f>
        <v>0</v>
      </c>
      <c r="AM3024" s="20">
        <f t="shared" ref="AM3024" si="17586">1/$AN$9</f>
        <v>1</v>
      </c>
      <c r="AN3024" s="27">
        <v>0</v>
      </c>
      <c r="AO3024" s="21">
        <v>1</v>
      </c>
      <c r="AP3024" s="26">
        <v>0</v>
      </c>
      <c r="AR3024" s="1">
        <f t="shared" ref="AR3024" si="17587">AH3024*AM3021+AJ3024*AM3024-AI3024*AN3021-AK3024*AN3024</f>
        <v>-246.6860720494449</v>
      </c>
      <c r="AS3024" s="9">
        <f t="shared" ref="AS3024" si="17588">(AH3024*AN3021+AI3024*AM3021+AJ3024*AN3024+AK3024*AM3024)</f>
        <v>35.638999331742987</v>
      </c>
      <c r="AT3024" s="2">
        <f t="shared" ref="AT3024" si="17589">AH3024*AO3021+AJ3024*AO3024-AI3024*AP3021-AK3024*AP3024</f>
        <v>-246.6860720494449</v>
      </c>
      <c r="AU3024" s="8">
        <f t="shared" ref="AU3024" si="17590">(AH3024*AP3021+AI3024*AO3021+AJ3024*AP3024+AK3024*AO3024)</f>
        <v>0</v>
      </c>
      <c r="AW3024" s="49">
        <f t="shared" ref="AW3024" si="17591">(180/PI())*ATAN(-1*(AS3021/AR3021))</f>
        <v>-81.785680637630009</v>
      </c>
      <c r="AY3024" s="140">
        <f t="shared" ref="AY3024" si="17592">20*LOG(((1-(10^(AW3021/20)^2)*(1-((1-AY3021)/(1+AY3021))^2))^0.5))</f>
        <v>-1.2084606793619503E-4</v>
      </c>
      <c r="AZ3024" s="13"/>
      <c r="BA3024" s="36"/>
      <c r="BB3024" s="36"/>
      <c r="BC3024" s="36"/>
      <c r="BD3024" s="36"/>
    </row>
    <row r="3025" spans="2:56" ht="18.600000000000001" customHeight="1">
      <c r="AY3025" s="37"/>
    </row>
    <row r="3026" spans="2:56" ht="18.600000000000001" customHeight="1" thickBot="1">
      <c r="D3026" s="22" t="s">
        <v>60</v>
      </c>
      <c r="E3026" s="22"/>
      <c r="F3026" s="22"/>
      <c r="G3026" s="22"/>
      <c r="H3026" s="22"/>
      <c r="I3026" s="22" t="s">
        <v>61</v>
      </c>
      <c r="J3026" s="22"/>
      <c r="K3026" s="22"/>
      <c r="L3026" s="22"/>
      <c r="M3026" s="23"/>
      <c r="N3026" s="23"/>
      <c r="O3026" s="28" t="s">
        <v>62</v>
      </c>
      <c r="P3026" s="23"/>
      <c r="Q3026" s="23"/>
      <c r="R3026" s="23"/>
      <c r="S3026" s="22"/>
      <c r="T3026" s="22" t="s">
        <v>63</v>
      </c>
      <c r="U3026" s="23"/>
      <c r="V3026" s="23"/>
      <c r="W3026" s="23"/>
      <c r="X3026" s="23"/>
      <c r="Y3026" s="28" t="s">
        <v>64</v>
      </c>
      <c r="Z3026" s="23"/>
      <c r="AA3026" s="23"/>
      <c r="AB3026" s="23"/>
      <c r="AC3026" s="28" t="s">
        <v>65</v>
      </c>
      <c r="AD3026" s="22"/>
      <c r="AE3026" s="22"/>
      <c r="AF3026" s="22"/>
      <c r="AG3026" s="22"/>
      <c r="AH3026" s="23"/>
      <c r="AI3026" s="28" t="s">
        <v>66</v>
      </c>
      <c r="AJ3026" s="23"/>
      <c r="AK3026" s="23"/>
      <c r="AL3026" s="22"/>
      <c r="AM3026" s="28" t="s">
        <v>67</v>
      </c>
      <c r="AN3026" s="22"/>
      <c r="AO3026" s="23"/>
      <c r="AP3026" s="23"/>
      <c r="AQ3026" s="23"/>
      <c r="AR3026" s="23"/>
      <c r="AS3026" s="28" t="s">
        <v>68</v>
      </c>
      <c r="AT3026" s="23"/>
      <c r="AU3026" s="23"/>
    </row>
    <row r="3027" spans="2:56" ht="18.600000000000001" customHeight="1" thickBot="1">
      <c r="B3027" s="11"/>
      <c r="D3027" s="212" t="s">
        <v>69</v>
      </c>
      <c r="E3027" s="213"/>
      <c r="F3027" s="214" t="s">
        <v>70</v>
      </c>
      <c r="G3027" s="215"/>
      <c r="H3027" s="207"/>
      <c r="I3027" s="212" t="s">
        <v>71</v>
      </c>
      <c r="J3027" s="213"/>
      <c r="K3027" s="214" t="s">
        <v>72</v>
      </c>
      <c r="L3027" s="215"/>
      <c r="M3027" s="23"/>
      <c r="N3027" s="208" t="s">
        <v>73</v>
      </c>
      <c r="O3027" s="209"/>
      <c r="P3027" s="210" t="s">
        <v>74</v>
      </c>
      <c r="Q3027" s="211"/>
      <c r="R3027" s="23"/>
      <c r="S3027" s="212" t="s">
        <v>75</v>
      </c>
      <c r="T3027" s="213"/>
      <c r="U3027" s="214" t="s">
        <v>76</v>
      </c>
      <c r="V3027" s="215"/>
      <c r="W3027" s="22"/>
      <c r="X3027" s="208" t="s">
        <v>77</v>
      </c>
      <c r="Y3027" s="209"/>
      <c r="Z3027" s="210" t="s">
        <v>78</v>
      </c>
      <c r="AA3027" s="211"/>
      <c r="AB3027" s="22"/>
      <c r="AC3027" s="212" t="s">
        <v>79</v>
      </c>
      <c r="AD3027" s="213"/>
      <c r="AE3027" s="214" t="s">
        <v>80</v>
      </c>
      <c r="AF3027" s="215"/>
      <c r="AG3027" s="22"/>
      <c r="AH3027" s="208" t="s">
        <v>81</v>
      </c>
      <c r="AI3027" s="209"/>
      <c r="AJ3027" s="210" t="s">
        <v>82</v>
      </c>
      <c r="AK3027" s="211"/>
      <c r="AL3027" s="22"/>
      <c r="AM3027" s="212" t="s">
        <v>83</v>
      </c>
      <c r="AN3027" s="213"/>
      <c r="AO3027" s="214" t="s">
        <v>84</v>
      </c>
      <c r="AP3027" s="215"/>
      <c r="AQ3027" s="23"/>
      <c r="AR3027" s="208" t="s">
        <v>85</v>
      </c>
      <c r="AS3027" s="209"/>
      <c r="AT3027" s="210" t="s">
        <v>86</v>
      </c>
      <c r="AU3027" s="211"/>
      <c r="AW3027" s="29" t="s">
        <v>4</v>
      </c>
      <c r="AY3027" s="136" t="s">
        <v>46</v>
      </c>
      <c r="AZ3027" s="13"/>
      <c r="BA3027" s="36"/>
      <c r="BB3027" s="36"/>
      <c r="BC3027" s="36"/>
      <c r="BD3027" s="36"/>
    </row>
    <row r="3028" spans="2:56" ht="18.600000000000001" customHeight="1" thickTop="1" thickBot="1">
      <c r="B3028" s="40">
        <v>8.6599999999999593</v>
      </c>
      <c r="D3028" s="1">
        <v>1</v>
      </c>
      <c r="E3028" s="7">
        <v>0</v>
      </c>
      <c r="F3028" s="2">
        <v>0</v>
      </c>
      <c r="G3028" s="8">
        <v>0</v>
      </c>
      <c r="I3028" s="1">
        <v>1</v>
      </c>
      <c r="J3028" s="9">
        <v>0</v>
      </c>
      <c r="K3028" s="2">
        <v>0</v>
      </c>
      <c r="L3028" s="9">
        <f t="shared" ref="L3028" si="17593">IF(0=(1-$J$9*$K$9*$B3028^2),10^14,$B3028*$K$9/(1-$J$9*$K$9*$B3028^2))</f>
        <v>-0.39569182905402345</v>
      </c>
      <c r="N3028" s="1">
        <f t="shared" ref="N3028" si="17594">D3028*I3028+F3028*I3031-E3028*J3028-G3028*J3031</f>
        <v>1</v>
      </c>
      <c r="O3028" s="9">
        <f t="shared" ref="O3028" si="17595">(D3028*J3028+E3028*I3028+F3028*J3031+G3028*I3031)</f>
        <v>0</v>
      </c>
      <c r="P3028" s="2">
        <f t="shared" ref="P3028" si="17596">D3028*K3028+F3028*K3031-E3028*L3028-G3028*L3031</f>
        <v>0</v>
      </c>
      <c r="Q3028" s="8">
        <f t="shared" ref="Q3028" si="17597">(D3028*L3028+E3028*K3028+F3028*L3031+G3028*K3031)</f>
        <v>-0.39569182905402345</v>
      </c>
      <c r="S3028" s="1">
        <v>1</v>
      </c>
      <c r="T3028" s="7">
        <v>0</v>
      </c>
      <c r="U3028" s="2">
        <v>0</v>
      </c>
      <c r="V3028" s="8">
        <v>0</v>
      </c>
      <c r="X3028" s="1">
        <f t="shared" ref="X3028" si="17598">N3028*S3028+P3028*S3031-O3028*T3028-Q3028*T3031</f>
        <v>5.143863449145349</v>
      </c>
      <c r="Y3028" s="9">
        <f t="shared" ref="Y3028" si="17599">(N3028*T3028+O3028*S3028+P3028*T3031+Q3028*S3031)</f>
        <v>0</v>
      </c>
      <c r="Z3028" s="2">
        <f t="shared" ref="Z3028" si="17600">N3028*U3028+P3028*U3031-O3028*V3028-Q3028*V3031</f>
        <v>0</v>
      </c>
      <c r="AA3028" s="8">
        <f t="shared" ref="AA3028" si="17601">(N3028*V3028+O3028*U3028+P3028*V3031+Q3028*U3031)</f>
        <v>-0.39569182905402345</v>
      </c>
      <c r="AB3028" s="22"/>
      <c r="AC3028" s="1">
        <v>1</v>
      </c>
      <c r="AD3028" s="9">
        <v>0</v>
      </c>
      <c r="AE3028" s="2">
        <v>0</v>
      </c>
      <c r="AF3028" s="9">
        <f t="shared" ref="AF3028" si="17602">$B3028*$AE$9</f>
        <v>7.0205753999999674</v>
      </c>
      <c r="AH3028" s="1">
        <f t="shared" ref="AH3028" si="17603">X3028*AC3028+Z3028*AC3031-Y3028*AD3028-AA3028*AD3031</f>
        <v>5.143863449145349</v>
      </c>
      <c r="AI3028" s="9">
        <f t="shared" ref="AI3028" si="17604">(X3028*AD3028+Y3028*AC3028+Z3028*AD3031+AA3028*AC3031)</f>
        <v>0</v>
      </c>
      <c r="AJ3028" s="2">
        <f t="shared" ref="AJ3028" si="17605">X3028*AE3028+Z3028*AE3031-Y3028*AF3028-AA3028*AF3031</f>
        <v>0</v>
      </c>
      <c r="AK3028" s="8">
        <f t="shared" ref="AK3028" si="17606">(X3028*AF3028+Y3028*AE3028+Z3028*AF3031+AA3028*AE3031)</f>
        <v>35.7171893629748</v>
      </c>
      <c r="AM3028" s="18">
        <v>1</v>
      </c>
      <c r="AN3028" s="25">
        <v>0</v>
      </c>
      <c r="AO3028" s="14">
        <v>0</v>
      </c>
      <c r="AP3028" s="24">
        <v>0</v>
      </c>
      <c r="AR3028" s="1">
        <f t="shared" ref="AR3028" si="17607">AH3028*AM3028+AJ3028*AM3031-AI3028*AN3028-AK3028*AN3031</f>
        <v>5.143863449145349</v>
      </c>
      <c r="AS3028" s="9">
        <f t="shared" ref="AS3028" si="17608">(AH3028*AN3028+AI3028*AM3028+AJ3028*AN3031+AK3028*AM3031)</f>
        <v>35.7171893629748</v>
      </c>
      <c r="AT3028" s="2">
        <f t="shared" ref="AT3028" si="17609">AH3028*AO3028+AJ3028*AO3031-AI3028*AP3028-AK3028*AP3031</f>
        <v>0</v>
      </c>
      <c r="AU3028" s="8">
        <f t="shared" ref="AU3028" si="17610">(AH3028*AP3028+AI3028*AO3028+AJ3028*AP3031+AK3028*AO3031)</f>
        <v>35.7171893629748</v>
      </c>
      <c r="AW3028" s="30">
        <f t="shared" ref="AW3028" si="17611">20*LOG(((1+$AN$9)/$AN$9)/((AR3028+AR3031)^2+(AS3028+AS3031)^2)^0.5)</f>
        <v>-42.040573177840102</v>
      </c>
      <c r="AY3028" s="137">
        <f t="shared" ref="AY3028" si="17612">((AR3028^2+AS3028^2)^0.5)/((AR3031^2+AS3031^2)^0.5)</f>
        <v>0.14412777478894723</v>
      </c>
      <c r="AZ3028" s="13"/>
      <c r="BA3028" s="36"/>
      <c r="BB3028" s="36"/>
      <c r="BC3028" s="36"/>
      <c r="BD3028" s="36"/>
    </row>
    <row r="3029" spans="2:56" ht="18.600000000000001" customHeight="1" thickBot="1">
      <c r="D3029" s="3"/>
      <c r="G3029" s="4"/>
      <c r="I3029" s="3"/>
      <c r="L3029" s="4"/>
      <c r="N3029" s="3"/>
      <c r="Q3029" s="4"/>
      <c r="S3029" s="3"/>
      <c r="V3029" s="4"/>
      <c r="X3029" s="3"/>
      <c r="AA3029" s="4"/>
      <c r="AC3029" s="3"/>
      <c r="AF3029" s="4"/>
      <c r="AH3029" s="3"/>
      <c r="AK3029" s="4"/>
      <c r="AM3029" s="18"/>
      <c r="AN3029" s="14"/>
      <c r="AO3029" s="14"/>
      <c r="AP3029" s="19"/>
      <c r="AR3029" s="3"/>
      <c r="AU3029" s="4"/>
      <c r="AY3029" s="138"/>
      <c r="AZ3029" s="13"/>
      <c r="BA3029" s="36"/>
      <c r="BB3029" s="36"/>
      <c r="BC3029" s="36"/>
      <c r="BD3029" s="36"/>
    </row>
    <row r="3030" spans="2:56" ht="18.600000000000001" customHeight="1" thickBot="1">
      <c r="D3030" s="216" t="s">
        <v>87</v>
      </c>
      <c r="E3030" s="217"/>
      <c r="F3030" s="218" t="s">
        <v>88</v>
      </c>
      <c r="G3030" s="219"/>
      <c r="H3030" s="207"/>
      <c r="I3030" s="216" t="s">
        <v>89</v>
      </c>
      <c r="J3030" s="217"/>
      <c r="K3030" s="218" t="s">
        <v>90</v>
      </c>
      <c r="L3030" s="219"/>
      <c r="N3030" s="208" t="s">
        <v>7</v>
      </c>
      <c r="O3030" s="209"/>
      <c r="P3030" s="210" t="s">
        <v>8</v>
      </c>
      <c r="Q3030" s="211"/>
      <c r="S3030" s="216" t="s">
        <v>91</v>
      </c>
      <c r="T3030" s="217"/>
      <c r="U3030" s="218" t="s">
        <v>92</v>
      </c>
      <c r="V3030" s="219"/>
      <c r="W3030" s="22"/>
      <c r="X3030" s="208" t="s">
        <v>93</v>
      </c>
      <c r="Y3030" s="209"/>
      <c r="Z3030" s="210" t="s">
        <v>94</v>
      </c>
      <c r="AA3030" s="211"/>
      <c r="AB3030" s="22"/>
      <c r="AC3030" s="216" t="s">
        <v>3</v>
      </c>
      <c r="AD3030" s="217"/>
      <c r="AE3030" s="218" t="s">
        <v>2</v>
      </c>
      <c r="AF3030" s="219"/>
      <c r="AG3030" s="22"/>
      <c r="AH3030" s="208" t="s">
        <v>95</v>
      </c>
      <c r="AI3030" s="209"/>
      <c r="AJ3030" s="210" t="s">
        <v>96</v>
      </c>
      <c r="AK3030" s="211"/>
      <c r="AL3030" s="22"/>
      <c r="AM3030" s="216" t="s">
        <v>97</v>
      </c>
      <c r="AN3030" s="217"/>
      <c r="AO3030" s="218" t="s">
        <v>98</v>
      </c>
      <c r="AP3030" s="219"/>
      <c r="AR3030" s="208" t="s">
        <v>99</v>
      </c>
      <c r="AS3030" s="209"/>
      <c r="AT3030" s="210" t="s">
        <v>100</v>
      </c>
      <c r="AU3030" s="211"/>
      <c r="AW3030" s="48" t="s">
        <v>10</v>
      </c>
      <c r="AY3030" s="139" t="s">
        <v>47</v>
      </c>
      <c r="AZ3030" s="13"/>
      <c r="BA3030" s="36"/>
      <c r="BB3030" s="36"/>
      <c r="BC3030" s="36"/>
      <c r="BD3030" s="36"/>
    </row>
    <row r="3031" spans="2:56" ht="18.600000000000001" customHeight="1" thickTop="1" thickBot="1">
      <c r="D3031" s="1">
        <v>0</v>
      </c>
      <c r="E3031" s="8">
        <f t="shared" ref="E3031" si="17613">$E$9*$B3028</f>
        <v>4.9077085999999772</v>
      </c>
      <c r="F3031" s="2">
        <v>1</v>
      </c>
      <c r="G3031" s="8">
        <v>0</v>
      </c>
      <c r="I3031" s="1">
        <v>0</v>
      </c>
      <c r="J3031" s="9">
        <v>0</v>
      </c>
      <c r="K3031" s="2">
        <v>1</v>
      </c>
      <c r="L3031" s="8">
        <v>0</v>
      </c>
      <c r="N3031" s="1">
        <f t="shared" ref="N3031" si="17614">D3031*I3028+F3031*I3031-E3031*J3028-G3031*J3031</f>
        <v>0</v>
      </c>
      <c r="O3031" s="9">
        <f t="shared" ref="O3031" si="17615">(D3031*J3028+E3031*I3028+F3031*J3031+G3031*I3031)</f>
        <v>4.9077085999999772</v>
      </c>
      <c r="P3031" s="2">
        <f t="shared" ref="P3031" si="17616">D3031*K3028+F3031*K3031-E3031*L3028-G3031*L3031</f>
        <v>2.9419401923981514</v>
      </c>
      <c r="Q3031" s="8">
        <f t="shared" ref="Q3031" si="17617">(D3031*L3028+E3031*K3028+F3031*L3031+G3031*K3031)</f>
        <v>0</v>
      </c>
      <c r="S3031" s="1">
        <v>0</v>
      </c>
      <c r="T3031" s="8">
        <f t="shared" ref="T3031" si="17618">$T$9*$B3028</f>
        <v>10.472451399999951</v>
      </c>
      <c r="U3031" s="2">
        <v>1</v>
      </c>
      <c r="V3031" s="8">
        <v>0</v>
      </c>
      <c r="X3031" s="1">
        <f t="shared" ref="X3031" si="17619">N3031*S3028+P3031*S3031-O3031*T3028-Q3031*T3031</f>
        <v>0</v>
      </c>
      <c r="Y3031" s="9">
        <f t="shared" ref="Y3031" si="17620">(N3031*T3028+O3031*S3028+P3031*T3031+Q3031*S3031)</f>
        <v>35.717034286596125</v>
      </c>
      <c r="Z3031" s="2">
        <f t="shared" ref="Z3031" si="17621">N3031*U3028+P3031*U3031-O3031*V3028-Q3031*V3031</f>
        <v>2.9419401923981514</v>
      </c>
      <c r="AA3031" s="8">
        <f t="shared" ref="AA3031" si="17622">(N3031*V3028+O3031*U3028+P3031*V3031+Q3031*U3031)</f>
        <v>0</v>
      </c>
      <c r="AB3031" s="22"/>
      <c r="AC3031" s="1">
        <v>0</v>
      </c>
      <c r="AD3031" s="9">
        <v>0</v>
      </c>
      <c r="AE3031" s="2">
        <v>1</v>
      </c>
      <c r="AF3031" s="8">
        <v>0</v>
      </c>
      <c r="AH3031" s="1">
        <f t="shared" ref="AH3031" si="17623">X3031*AC3028+Z3031*AC3031-Y3031*AD3028-AA3031*AD3031</f>
        <v>0</v>
      </c>
      <c r="AI3031" s="9">
        <f t="shared" ref="AI3031" si="17624">(X3031*AD3028+Y3031*AC3028+Z3031*AD3031+AA3031*AC3031)</f>
        <v>35.717034286596125</v>
      </c>
      <c r="AJ3031" s="2">
        <f t="shared" ref="AJ3031" si="17625">X3031*AE3028+Z3031*AE3031-Y3031*AF3028-AA3031*AF3031</f>
        <v>-247.81219208103397</v>
      </c>
      <c r="AK3031" s="8">
        <f t="shared" ref="AK3031" si="17626">(X3031*AF3028+Y3031*AE3028+Z3031*AF3031+AA3031*AE3031)</f>
        <v>0</v>
      </c>
      <c r="AM3031" s="20">
        <f t="shared" ref="AM3031" si="17627">1/$AN$9</f>
        <v>1</v>
      </c>
      <c r="AN3031" s="27">
        <v>0</v>
      </c>
      <c r="AO3031" s="21">
        <v>1</v>
      </c>
      <c r="AP3031" s="26">
        <v>0</v>
      </c>
      <c r="AR3031" s="1">
        <f t="shared" ref="AR3031" si="17628">AH3031*AM3028+AJ3031*AM3031-AI3031*AN3028-AK3031*AN3031</f>
        <v>-247.81219208103397</v>
      </c>
      <c r="AS3031" s="9">
        <f t="shared" ref="AS3031" si="17629">(AH3031*AN3028+AI3031*AM3028+AJ3031*AN3031+AK3031*AM3031)</f>
        <v>35.717034286596125</v>
      </c>
      <c r="AT3031" s="2">
        <f t="shared" ref="AT3031" si="17630">AH3031*AO3028+AJ3031*AO3031-AI3031*AP3028-AK3031*AP3031</f>
        <v>-247.81219208103397</v>
      </c>
      <c r="AU3031" s="8">
        <f t="shared" ref="AU3031" si="17631">(AH3031*AP3028+AI3031*AO3028+AJ3031*AP3031+AK3031*AO3031)</f>
        <v>0</v>
      </c>
      <c r="AW3031" s="49">
        <f t="shared" ref="AW3031" si="17632">(180/PI())*ATAN(-1*(AS3028/AR3028))</f>
        <v>-81.804812303940054</v>
      </c>
      <c r="AY3031" s="140">
        <f t="shared" ref="AY3031" si="17633">20*LOG(((1-(10^(AW3028/20)^2)*(1-((1-AY3028)/(1+AY3028))^2))^0.5))</f>
        <v>-1.1956156391870297E-4</v>
      </c>
      <c r="AZ3031" s="13"/>
      <c r="BA3031" s="36"/>
      <c r="BB3031" s="36"/>
      <c r="BC3031" s="36"/>
      <c r="BD3031" s="36"/>
    </row>
    <row r="3032" spans="2:56" ht="18.600000000000001" customHeight="1">
      <c r="AY3032" s="37"/>
    </row>
    <row r="3033" spans="2:56" ht="18.600000000000001" customHeight="1" thickBot="1">
      <c r="D3033" s="22" t="s">
        <v>60</v>
      </c>
      <c r="E3033" s="22"/>
      <c r="F3033" s="22"/>
      <c r="G3033" s="22"/>
      <c r="H3033" s="22"/>
      <c r="I3033" s="22" t="s">
        <v>61</v>
      </c>
      <c r="J3033" s="22"/>
      <c r="K3033" s="22"/>
      <c r="L3033" s="22"/>
      <c r="M3033" s="23"/>
      <c r="N3033" s="23"/>
      <c r="O3033" s="28" t="s">
        <v>62</v>
      </c>
      <c r="P3033" s="23"/>
      <c r="Q3033" s="23"/>
      <c r="R3033" s="23"/>
      <c r="S3033" s="22"/>
      <c r="T3033" s="22" t="s">
        <v>63</v>
      </c>
      <c r="U3033" s="23"/>
      <c r="V3033" s="23"/>
      <c r="W3033" s="23"/>
      <c r="X3033" s="23"/>
      <c r="Y3033" s="28" t="s">
        <v>64</v>
      </c>
      <c r="Z3033" s="23"/>
      <c r="AA3033" s="23"/>
      <c r="AB3033" s="23"/>
      <c r="AC3033" s="28" t="s">
        <v>65</v>
      </c>
      <c r="AD3033" s="22"/>
      <c r="AE3033" s="22"/>
      <c r="AF3033" s="22"/>
      <c r="AG3033" s="22"/>
      <c r="AH3033" s="23"/>
      <c r="AI3033" s="28" t="s">
        <v>66</v>
      </c>
      <c r="AJ3033" s="23"/>
      <c r="AK3033" s="23"/>
      <c r="AL3033" s="22"/>
      <c r="AM3033" s="28" t="s">
        <v>67</v>
      </c>
      <c r="AN3033" s="22"/>
      <c r="AO3033" s="23"/>
      <c r="AP3033" s="23"/>
      <c r="AQ3033" s="23"/>
      <c r="AR3033" s="23"/>
      <c r="AS3033" s="28" t="s">
        <v>68</v>
      </c>
      <c r="AT3033" s="23"/>
      <c r="AU3033" s="23"/>
    </row>
    <row r="3034" spans="2:56" ht="18.600000000000001" customHeight="1" thickBot="1">
      <c r="B3034" s="11"/>
      <c r="D3034" s="212" t="s">
        <v>69</v>
      </c>
      <c r="E3034" s="213"/>
      <c r="F3034" s="214" t="s">
        <v>70</v>
      </c>
      <c r="G3034" s="215"/>
      <c r="H3034" s="207"/>
      <c r="I3034" s="212" t="s">
        <v>71</v>
      </c>
      <c r="J3034" s="213"/>
      <c r="K3034" s="214" t="s">
        <v>72</v>
      </c>
      <c r="L3034" s="215"/>
      <c r="M3034" s="23"/>
      <c r="N3034" s="208" t="s">
        <v>73</v>
      </c>
      <c r="O3034" s="209"/>
      <c r="P3034" s="210" t="s">
        <v>74</v>
      </c>
      <c r="Q3034" s="211"/>
      <c r="R3034" s="23"/>
      <c r="S3034" s="212" t="s">
        <v>75</v>
      </c>
      <c r="T3034" s="213"/>
      <c r="U3034" s="214" t="s">
        <v>76</v>
      </c>
      <c r="V3034" s="215"/>
      <c r="W3034" s="22"/>
      <c r="X3034" s="208" t="s">
        <v>77</v>
      </c>
      <c r="Y3034" s="209"/>
      <c r="Z3034" s="210" t="s">
        <v>78</v>
      </c>
      <c r="AA3034" s="211"/>
      <c r="AB3034" s="22"/>
      <c r="AC3034" s="212" t="s">
        <v>79</v>
      </c>
      <c r="AD3034" s="213"/>
      <c r="AE3034" s="214" t="s">
        <v>80</v>
      </c>
      <c r="AF3034" s="215"/>
      <c r="AG3034" s="22"/>
      <c r="AH3034" s="208" t="s">
        <v>81</v>
      </c>
      <c r="AI3034" s="209"/>
      <c r="AJ3034" s="210" t="s">
        <v>82</v>
      </c>
      <c r="AK3034" s="211"/>
      <c r="AL3034" s="22"/>
      <c r="AM3034" s="212" t="s">
        <v>83</v>
      </c>
      <c r="AN3034" s="213"/>
      <c r="AO3034" s="214" t="s">
        <v>84</v>
      </c>
      <c r="AP3034" s="215"/>
      <c r="AQ3034" s="23"/>
      <c r="AR3034" s="208" t="s">
        <v>85</v>
      </c>
      <c r="AS3034" s="209"/>
      <c r="AT3034" s="210" t="s">
        <v>86</v>
      </c>
      <c r="AU3034" s="211"/>
      <c r="AW3034" s="29" t="s">
        <v>4</v>
      </c>
      <c r="AY3034" s="136" t="s">
        <v>46</v>
      </c>
      <c r="AZ3034" s="13"/>
      <c r="BA3034" s="36"/>
      <c r="BB3034" s="36"/>
      <c r="BC3034" s="36"/>
      <c r="BD3034" s="36"/>
    </row>
    <row r="3035" spans="2:56" ht="18.600000000000001" customHeight="1" thickTop="1" thickBot="1">
      <c r="B3035" s="40">
        <v>8.6799999999999606</v>
      </c>
      <c r="D3035" s="1">
        <v>1</v>
      </c>
      <c r="E3035" s="7">
        <v>0</v>
      </c>
      <c r="F3035" s="2">
        <v>0</v>
      </c>
      <c r="G3035" s="8">
        <v>0</v>
      </c>
      <c r="I3035" s="1">
        <v>1</v>
      </c>
      <c r="J3035" s="9">
        <v>0</v>
      </c>
      <c r="K3035" s="2">
        <v>0</v>
      </c>
      <c r="L3035" s="9">
        <f t="shared" ref="L3035" si="17634">IF(0=(1-$J$9*$K$9*$B3035^2),10^14,$B3035*$K$9/(1-$J$9*$K$9*$B3035^2))</f>
        <v>-0.3946941018361067</v>
      </c>
      <c r="N3035" s="1">
        <f t="shared" ref="N3035" si="17635">D3035*I3035+F3035*I3038-E3035*J3035-G3035*J3038</f>
        <v>1</v>
      </c>
      <c r="O3035" s="9">
        <f t="shared" ref="O3035" si="17636">(D3035*J3035+E3035*I3035+F3035*J3038+G3035*I3038)</f>
        <v>0</v>
      </c>
      <c r="P3035" s="2">
        <f t="shared" ref="P3035" si="17637">D3035*K3035+F3035*K3038-E3035*L3035-G3035*L3038</f>
        <v>0</v>
      </c>
      <c r="Q3035" s="8">
        <f t="shared" ref="Q3035" si="17638">(D3035*L3035+E3035*K3035+F3035*L3038+G3035*K3038)</f>
        <v>-0.3946941018361067</v>
      </c>
      <c r="S3035" s="1">
        <v>1</v>
      </c>
      <c r="T3035" s="7">
        <v>0</v>
      </c>
      <c r="U3035" s="2">
        <v>0</v>
      </c>
      <c r="V3035" s="8">
        <v>0</v>
      </c>
      <c r="X3035" s="1">
        <f t="shared" ref="X3035" si="17639">N3035*S3035+P3035*S3038-O3035*T3035-Q3035*T3038</f>
        <v>5.1429607919534472</v>
      </c>
      <c r="Y3035" s="9">
        <f t="shared" ref="Y3035" si="17640">(N3035*T3035+O3035*S3035+P3035*T3038+Q3035*S3038)</f>
        <v>0</v>
      </c>
      <c r="Z3035" s="2">
        <f t="shared" ref="Z3035" si="17641">N3035*U3035+P3035*U3038-O3035*V3035-Q3035*V3038</f>
        <v>0</v>
      </c>
      <c r="AA3035" s="8">
        <f t="shared" ref="AA3035" si="17642">(N3035*V3035+O3035*U3035+P3035*V3038+Q3035*U3038)</f>
        <v>-0.3946941018361067</v>
      </c>
      <c r="AB3035" s="22"/>
      <c r="AC3035" s="1">
        <v>1</v>
      </c>
      <c r="AD3035" s="9">
        <v>0</v>
      </c>
      <c r="AE3035" s="2">
        <v>0</v>
      </c>
      <c r="AF3035" s="9">
        <f t="shared" ref="AF3035" si="17643">$B3035*$AE$9</f>
        <v>7.0367891999999683</v>
      </c>
      <c r="AH3035" s="1">
        <f t="shared" ref="AH3035" si="17644">X3035*AC3035+Z3035*AC3038-Y3035*AD3035-AA3035*AD3038</f>
        <v>5.1429607919534472</v>
      </c>
      <c r="AI3035" s="9">
        <f t="shared" ref="AI3035" si="17645">(X3035*AD3035+Y3035*AC3035+Z3035*AD3038+AA3035*AC3038)</f>
        <v>0</v>
      </c>
      <c r="AJ3035" s="2">
        <f t="shared" ref="AJ3035" si="17646">X3035*AE3035+Z3035*AE3038-Y3035*AF3035-AA3035*AF3038</f>
        <v>0</v>
      </c>
      <c r="AK3035" s="8">
        <f t="shared" ref="AK3035" si="17647">(X3035*AF3035+Y3035*AE3035+Z3035*AF3038+AA3035*AE3038)</f>
        <v>35.795236855005193</v>
      </c>
      <c r="AM3035" s="18">
        <v>1</v>
      </c>
      <c r="AN3035" s="25">
        <v>0</v>
      </c>
      <c r="AO3035" s="14">
        <v>0</v>
      </c>
      <c r="AP3035" s="24">
        <v>0</v>
      </c>
      <c r="AR3035" s="1">
        <f t="shared" ref="AR3035" si="17648">AH3035*AM3035+AJ3035*AM3038-AI3035*AN3035-AK3035*AN3038</f>
        <v>5.1429607919534472</v>
      </c>
      <c r="AS3035" s="9">
        <f t="shared" ref="AS3035" si="17649">(AH3035*AN3035+AI3035*AM3035+AJ3035*AN3038+AK3035*AM3038)</f>
        <v>35.795236855005193</v>
      </c>
      <c r="AT3035" s="2">
        <f t="shared" ref="AT3035" si="17650">AH3035*AO3035+AJ3035*AO3038-AI3035*AP3035-AK3035*AP3038</f>
        <v>0</v>
      </c>
      <c r="AU3035" s="8">
        <f t="shared" ref="AU3035" si="17651">(AH3035*AP3035+AI3035*AO3035+AJ3035*AP3038+AK3035*AO3038)</f>
        <v>35.795236855005193</v>
      </c>
      <c r="AW3035" s="30">
        <f t="shared" ref="AW3035" si="17652">20*LOG(((1+$AN$9)/$AN$9)/((AR3035+AR3038)^2+(AS3035+AS3038)^2)^0.5)</f>
        <v>-42.079211630037108</v>
      </c>
      <c r="AY3035" s="137">
        <f t="shared" ref="AY3035" si="17653">((AR3035^2+AS3035^2)^0.5)/((AR3038^2+AS3038^2)^0.5)</f>
        <v>0.14378781274232638</v>
      </c>
      <c r="AZ3035" s="13"/>
      <c r="BA3035" s="36"/>
      <c r="BB3035" s="36"/>
      <c r="BC3035" s="36"/>
      <c r="BD3035" s="36"/>
    </row>
    <row r="3036" spans="2:56" ht="18.600000000000001" customHeight="1" thickBot="1">
      <c r="D3036" s="3"/>
      <c r="G3036" s="4"/>
      <c r="I3036" s="3"/>
      <c r="L3036" s="4"/>
      <c r="N3036" s="3"/>
      <c r="Q3036" s="4"/>
      <c r="S3036" s="3"/>
      <c r="V3036" s="4"/>
      <c r="X3036" s="3"/>
      <c r="AA3036" s="4"/>
      <c r="AC3036" s="3"/>
      <c r="AF3036" s="4"/>
      <c r="AH3036" s="3"/>
      <c r="AK3036" s="4"/>
      <c r="AM3036" s="18"/>
      <c r="AN3036" s="14"/>
      <c r="AO3036" s="14"/>
      <c r="AP3036" s="19"/>
      <c r="AR3036" s="3"/>
      <c r="AU3036" s="4"/>
      <c r="AY3036" s="138"/>
      <c r="AZ3036" s="13"/>
      <c r="BA3036" s="36"/>
      <c r="BB3036" s="36"/>
      <c r="BC3036" s="36"/>
      <c r="BD3036" s="36"/>
    </row>
    <row r="3037" spans="2:56" ht="18.600000000000001" customHeight="1" thickBot="1">
      <c r="D3037" s="216" t="s">
        <v>87</v>
      </c>
      <c r="E3037" s="217"/>
      <c r="F3037" s="218" t="s">
        <v>88</v>
      </c>
      <c r="G3037" s="219"/>
      <c r="H3037" s="207"/>
      <c r="I3037" s="216" t="s">
        <v>89</v>
      </c>
      <c r="J3037" s="217"/>
      <c r="K3037" s="218" t="s">
        <v>90</v>
      </c>
      <c r="L3037" s="219"/>
      <c r="N3037" s="208" t="s">
        <v>7</v>
      </c>
      <c r="O3037" s="209"/>
      <c r="P3037" s="210" t="s">
        <v>8</v>
      </c>
      <c r="Q3037" s="211"/>
      <c r="S3037" s="216" t="s">
        <v>91</v>
      </c>
      <c r="T3037" s="217"/>
      <c r="U3037" s="218" t="s">
        <v>92</v>
      </c>
      <c r="V3037" s="219"/>
      <c r="W3037" s="22"/>
      <c r="X3037" s="208" t="s">
        <v>93</v>
      </c>
      <c r="Y3037" s="209"/>
      <c r="Z3037" s="210" t="s">
        <v>94</v>
      </c>
      <c r="AA3037" s="211"/>
      <c r="AB3037" s="22"/>
      <c r="AC3037" s="216" t="s">
        <v>3</v>
      </c>
      <c r="AD3037" s="217"/>
      <c r="AE3037" s="218" t="s">
        <v>2</v>
      </c>
      <c r="AF3037" s="219"/>
      <c r="AG3037" s="22"/>
      <c r="AH3037" s="208" t="s">
        <v>95</v>
      </c>
      <c r="AI3037" s="209"/>
      <c r="AJ3037" s="210" t="s">
        <v>96</v>
      </c>
      <c r="AK3037" s="211"/>
      <c r="AL3037" s="22"/>
      <c r="AM3037" s="216" t="s">
        <v>97</v>
      </c>
      <c r="AN3037" s="217"/>
      <c r="AO3037" s="218" t="s">
        <v>98</v>
      </c>
      <c r="AP3037" s="219"/>
      <c r="AR3037" s="208" t="s">
        <v>99</v>
      </c>
      <c r="AS3037" s="209"/>
      <c r="AT3037" s="210" t="s">
        <v>100</v>
      </c>
      <c r="AU3037" s="211"/>
      <c r="AW3037" s="48" t="s">
        <v>10</v>
      </c>
      <c r="AY3037" s="139" t="s">
        <v>47</v>
      </c>
      <c r="AZ3037" s="13"/>
      <c r="BA3037" s="36"/>
      <c r="BB3037" s="36"/>
      <c r="BC3037" s="36"/>
      <c r="BD3037" s="36"/>
    </row>
    <row r="3038" spans="2:56" ht="18.600000000000001" customHeight="1" thickTop="1" thickBot="1">
      <c r="D3038" s="1">
        <v>0</v>
      </c>
      <c r="E3038" s="8">
        <f t="shared" ref="E3038" si="17654">$E$9*$B3035</f>
        <v>4.9190427999999784</v>
      </c>
      <c r="F3038" s="2">
        <v>1</v>
      </c>
      <c r="G3038" s="8">
        <v>0</v>
      </c>
      <c r="I3038" s="1">
        <v>0</v>
      </c>
      <c r="J3038" s="9">
        <v>0</v>
      </c>
      <c r="K3038" s="2">
        <v>1</v>
      </c>
      <c r="L3038" s="8">
        <v>0</v>
      </c>
      <c r="N3038" s="1">
        <f t="shared" ref="N3038" si="17655">D3038*I3035+F3038*I3038-E3038*J3035-G3038*J3038</f>
        <v>0</v>
      </c>
      <c r="O3038" s="9">
        <f t="shared" ref="O3038" si="17656">(D3038*J3035+E3038*I3035+F3038*J3038+G3038*I3038)</f>
        <v>4.9190427999999784</v>
      </c>
      <c r="P3038" s="2">
        <f t="shared" ref="P3038" si="17657">D3038*K3035+F3038*K3038-E3038*L3035-G3038*L3038</f>
        <v>2.9415171798393587</v>
      </c>
      <c r="Q3038" s="8">
        <f t="shared" ref="Q3038" si="17658">(D3038*L3035+E3038*K3035+F3038*L3038+G3038*K3038)</f>
        <v>0</v>
      </c>
      <c r="S3038" s="1">
        <v>0</v>
      </c>
      <c r="T3038" s="8">
        <f t="shared" ref="T3038" si="17659">$T$9*$B3035</f>
        <v>10.496637199999952</v>
      </c>
      <c r="U3038" s="2">
        <v>1</v>
      </c>
      <c r="V3038" s="8">
        <v>0</v>
      </c>
      <c r="X3038" s="1">
        <f t="shared" ref="X3038" si="17660">N3038*S3035+P3038*S3038-O3038*T3035-Q3038*T3038</f>
        <v>0</v>
      </c>
      <c r="Y3038" s="9">
        <f t="shared" ref="Y3038" si="17661">(N3038*T3035+O3038*S3035+P3038*T3038+Q3038*S3038)</f>
        <v>35.795081454340739</v>
      </c>
      <c r="Z3038" s="2">
        <f t="shared" ref="Z3038" si="17662">N3038*U3035+P3038*U3038-O3038*V3035-Q3038*V3038</f>
        <v>2.9415171798393587</v>
      </c>
      <c r="AA3038" s="8">
        <f t="shared" ref="AA3038" si="17663">(N3038*V3035+O3038*U3035+P3038*V3038+Q3038*U3038)</f>
        <v>0</v>
      </c>
      <c r="AB3038" s="22"/>
      <c r="AC3038" s="1">
        <v>0</v>
      </c>
      <c r="AD3038" s="9">
        <v>0</v>
      </c>
      <c r="AE3038" s="2">
        <v>1</v>
      </c>
      <c r="AF3038" s="8">
        <v>0</v>
      </c>
      <c r="AH3038" s="1">
        <f t="shared" ref="AH3038" si="17664">X3038*AC3035+Z3038*AC3038-Y3038*AD3035-AA3038*AD3038</f>
        <v>0</v>
      </c>
      <c r="AI3038" s="9">
        <f t="shared" ref="AI3038" si="17665">(X3038*AD3035+Y3038*AC3035+Z3038*AD3038+AA3038*AC3038)</f>
        <v>35.795081454340739</v>
      </c>
      <c r="AJ3038" s="2">
        <f t="shared" ref="AJ3038" si="17666">X3038*AE3035+Z3038*AE3038-Y3038*AF3035-AA3038*AF3038</f>
        <v>-248.94092541118471</v>
      </c>
      <c r="AK3038" s="8">
        <f t="shared" ref="AK3038" si="17667">(X3038*AF3035+Y3038*AE3035+Z3038*AF3038+AA3038*AE3038)</f>
        <v>0</v>
      </c>
      <c r="AM3038" s="20">
        <f t="shared" ref="AM3038" si="17668">1/$AN$9</f>
        <v>1</v>
      </c>
      <c r="AN3038" s="27">
        <v>0</v>
      </c>
      <c r="AO3038" s="21">
        <v>1</v>
      </c>
      <c r="AP3038" s="26">
        <v>0</v>
      </c>
      <c r="AR3038" s="1">
        <f t="shared" ref="AR3038" si="17669">AH3038*AM3035+AJ3038*AM3038-AI3038*AN3035-AK3038*AN3038</f>
        <v>-248.94092541118471</v>
      </c>
      <c r="AS3038" s="9">
        <f t="shared" ref="AS3038" si="17670">(AH3038*AN3035+AI3038*AM3035+AJ3038*AN3038+AK3038*AM3038)</f>
        <v>35.795081454340739</v>
      </c>
      <c r="AT3038" s="2">
        <f t="shared" ref="AT3038" si="17671">AH3038*AO3035+AJ3038*AO3038-AI3038*AP3035-AK3038*AP3038</f>
        <v>-248.94092541118471</v>
      </c>
      <c r="AU3038" s="8">
        <f t="shared" ref="AU3038" si="17672">(AH3038*AP3035+AI3038*AO3035+AJ3038*AP3038+AK3038*AO3038)</f>
        <v>0</v>
      </c>
      <c r="AW3038" s="49">
        <f t="shared" ref="AW3038" si="17673">(180/PI())*ATAN(-1*(AS3035/AR3035))</f>
        <v>-81.823854668969147</v>
      </c>
      <c r="AY3038" s="140">
        <f t="shared" ref="AY3038" si="17674">20*LOG(((1-(10^(AW3035/20)^2)*(1-((1-AY3035)/(1+AY3035))^2))^0.5))</f>
        <v>-1.182933149275848E-4</v>
      </c>
      <c r="AZ3038" s="13"/>
      <c r="BA3038" s="36"/>
      <c r="BB3038" s="36"/>
      <c r="BC3038" s="36"/>
      <c r="BD3038" s="36"/>
    </row>
    <row r="3039" spans="2:56" ht="18.600000000000001" customHeight="1">
      <c r="AY3039" s="37"/>
    </row>
    <row r="3040" spans="2:56" ht="18.600000000000001" customHeight="1" thickBot="1">
      <c r="D3040" s="22" t="s">
        <v>60</v>
      </c>
      <c r="E3040" s="22"/>
      <c r="F3040" s="22"/>
      <c r="G3040" s="22"/>
      <c r="H3040" s="22"/>
      <c r="I3040" s="22" t="s">
        <v>61</v>
      </c>
      <c r="J3040" s="22"/>
      <c r="K3040" s="22"/>
      <c r="L3040" s="22"/>
      <c r="M3040" s="23"/>
      <c r="N3040" s="23"/>
      <c r="O3040" s="28" t="s">
        <v>62</v>
      </c>
      <c r="P3040" s="23"/>
      <c r="Q3040" s="23"/>
      <c r="R3040" s="23"/>
      <c r="S3040" s="22"/>
      <c r="T3040" s="22" t="s">
        <v>63</v>
      </c>
      <c r="U3040" s="23"/>
      <c r="V3040" s="23"/>
      <c r="W3040" s="23"/>
      <c r="X3040" s="23"/>
      <c r="Y3040" s="28" t="s">
        <v>64</v>
      </c>
      <c r="Z3040" s="23"/>
      <c r="AA3040" s="23"/>
      <c r="AB3040" s="23"/>
      <c r="AC3040" s="28" t="s">
        <v>65</v>
      </c>
      <c r="AD3040" s="22"/>
      <c r="AE3040" s="22"/>
      <c r="AF3040" s="22"/>
      <c r="AG3040" s="22"/>
      <c r="AH3040" s="23"/>
      <c r="AI3040" s="28" t="s">
        <v>66</v>
      </c>
      <c r="AJ3040" s="23"/>
      <c r="AK3040" s="23"/>
      <c r="AL3040" s="22"/>
      <c r="AM3040" s="28" t="s">
        <v>67</v>
      </c>
      <c r="AN3040" s="22"/>
      <c r="AO3040" s="23"/>
      <c r="AP3040" s="23"/>
      <c r="AQ3040" s="23"/>
      <c r="AR3040" s="23"/>
      <c r="AS3040" s="28" t="s">
        <v>68</v>
      </c>
      <c r="AT3040" s="23"/>
      <c r="AU3040" s="23"/>
    </row>
    <row r="3041" spans="2:56" ht="18.600000000000001" customHeight="1" thickBot="1">
      <c r="B3041" s="11"/>
      <c r="D3041" s="212" t="s">
        <v>69</v>
      </c>
      <c r="E3041" s="213"/>
      <c r="F3041" s="214" t="s">
        <v>70</v>
      </c>
      <c r="G3041" s="215"/>
      <c r="H3041" s="207"/>
      <c r="I3041" s="212" t="s">
        <v>71</v>
      </c>
      <c r="J3041" s="213"/>
      <c r="K3041" s="214" t="s">
        <v>72</v>
      </c>
      <c r="L3041" s="215"/>
      <c r="M3041" s="23"/>
      <c r="N3041" s="208" t="s">
        <v>73</v>
      </c>
      <c r="O3041" s="209"/>
      <c r="P3041" s="210" t="s">
        <v>74</v>
      </c>
      <c r="Q3041" s="211"/>
      <c r="R3041" s="23"/>
      <c r="S3041" s="212" t="s">
        <v>75</v>
      </c>
      <c r="T3041" s="213"/>
      <c r="U3041" s="214" t="s">
        <v>76</v>
      </c>
      <c r="V3041" s="215"/>
      <c r="W3041" s="22"/>
      <c r="X3041" s="208" t="s">
        <v>77</v>
      </c>
      <c r="Y3041" s="209"/>
      <c r="Z3041" s="210" t="s">
        <v>78</v>
      </c>
      <c r="AA3041" s="211"/>
      <c r="AB3041" s="22"/>
      <c r="AC3041" s="212" t="s">
        <v>79</v>
      </c>
      <c r="AD3041" s="213"/>
      <c r="AE3041" s="214" t="s">
        <v>80</v>
      </c>
      <c r="AF3041" s="215"/>
      <c r="AG3041" s="22"/>
      <c r="AH3041" s="208" t="s">
        <v>81</v>
      </c>
      <c r="AI3041" s="209"/>
      <c r="AJ3041" s="210" t="s">
        <v>82</v>
      </c>
      <c r="AK3041" s="211"/>
      <c r="AL3041" s="22"/>
      <c r="AM3041" s="212" t="s">
        <v>83</v>
      </c>
      <c r="AN3041" s="213"/>
      <c r="AO3041" s="214" t="s">
        <v>84</v>
      </c>
      <c r="AP3041" s="215"/>
      <c r="AQ3041" s="23"/>
      <c r="AR3041" s="208" t="s">
        <v>85</v>
      </c>
      <c r="AS3041" s="209"/>
      <c r="AT3041" s="210" t="s">
        <v>86</v>
      </c>
      <c r="AU3041" s="211"/>
      <c r="AW3041" s="29" t="s">
        <v>4</v>
      </c>
      <c r="AY3041" s="136" t="s">
        <v>46</v>
      </c>
      <c r="AZ3041" s="13"/>
      <c r="BA3041" s="36"/>
      <c r="BB3041" s="36"/>
      <c r="BC3041" s="36"/>
      <c r="BD3041" s="36"/>
    </row>
    <row r="3042" spans="2:56" ht="18.600000000000001" customHeight="1" thickTop="1" thickBot="1">
      <c r="B3042" s="40">
        <v>8.6999999999999602</v>
      </c>
      <c r="D3042" s="1">
        <v>1</v>
      </c>
      <c r="E3042" s="7">
        <v>0</v>
      </c>
      <c r="F3042" s="2">
        <v>0</v>
      </c>
      <c r="G3042" s="8">
        <v>0</v>
      </c>
      <c r="I3042" s="1">
        <v>1</v>
      </c>
      <c r="J3042" s="9">
        <v>0</v>
      </c>
      <c r="K3042" s="2">
        <v>0</v>
      </c>
      <c r="L3042" s="9">
        <f t="shared" ref="L3042" si="17675">IF(0=(1-$J$9*$K$9*$B3042^2),10^14,$B3042*$K$9/(1-$J$9*$K$9*$B3042^2))</f>
        <v>-0.3937015898792795</v>
      </c>
      <c r="N3042" s="1">
        <f t="shared" ref="N3042" si="17676">D3042*I3042+F3042*I3045-E3042*J3042-G3042*J3045</f>
        <v>1</v>
      </c>
      <c r="O3042" s="9">
        <f t="shared" ref="O3042" si="17677">(D3042*J3042+E3042*I3042+F3042*J3045+G3042*I3045)</f>
        <v>0</v>
      </c>
      <c r="P3042" s="2">
        <f t="shared" ref="P3042" si="17678">D3042*K3042+F3042*K3045-E3042*L3042-G3042*L3045</f>
        <v>0</v>
      </c>
      <c r="Q3042" s="8">
        <f t="shared" ref="Q3042" si="17679">(D3042*L3042+E3042*K3042+F3042*L3045+G3042*K3045)</f>
        <v>-0.3937015898792795</v>
      </c>
      <c r="S3042" s="1">
        <v>1</v>
      </c>
      <c r="T3042" s="7">
        <v>0</v>
      </c>
      <c r="U3042" s="2">
        <v>0</v>
      </c>
      <c r="V3042" s="8">
        <v>0</v>
      </c>
      <c r="X3042" s="1">
        <f t="shared" ref="X3042" si="17680">N3042*S3042+P3042*S3045-O3042*T3042-Q3042*T3045</f>
        <v>5.142064741938472</v>
      </c>
      <c r="Y3042" s="9">
        <f t="shared" ref="Y3042" si="17681">(N3042*T3042+O3042*S3042+P3042*T3045+Q3042*S3045)</f>
        <v>0</v>
      </c>
      <c r="Z3042" s="2">
        <f t="shared" ref="Z3042" si="17682">N3042*U3042+P3042*U3045-O3042*V3042-Q3042*V3045</f>
        <v>0</v>
      </c>
      <c r="AA3042" s="8">
        <f t="shared" ref="AA3042" si="17683">(N3042*V3042+O3042*U3042+P3042*V3045+Q3042*U3045)</f>
        <v>-0.3937015898792795</v>
      </c>
      <c r="AB3042" s="22"/>
      <c r="AC3042" s="1">
        <v>1</v>
      </c>
      <c r="AD3042" s="9">
        <v>0</v>
      </c>
      <c r="AE3042" s="2">
        <v>0</v>
      </c>
      <c r="AF3042" s="9">
        <f t="shared" ref="AF3042" si="17684">$B3042*$AE$9</f>
        <v>7.0530029999999675</v>
      </c>
      <c r="AH3042" s="1">
        <f t="shared" ref="AH3042" si="17685">X3042*AC3042+Z3042*AC3045-Y3042*AD3042-AA3042*AD3045</f>
        <v>5.142064741938472</v>
      </c>
      <c r="AI3042" s="9">
        <f t="shared" ref="AI3042" si="17686">(X3042*AD3042+Y3042*AC3042+Z3042*AD3045+AA3042*AC3045)</f>
        <v>0</v>
      </c>
      <c r="AJ3042" s="2">
        <f t="shared" ref="AJ3042" si="17687">X3042*AE3042+Z3042*AE3045-Y3042*AF3042-AA3042*AF3045</f>
        <v>0</v>
      </c>
      <c r="AK3042" s="8">
        <f t="shared" ref="AK3042" si="17688">(X3042*AF3042+Y3042*AE3042+Z3042*AF3045+AA3042*AE3045)</f>
        <v>35.87329646120682</v>
      </c>
      <c r="AM3042" s="18">
        <v>1</v>
      </c>
      <c r="AN3042" s="25">
        <v>0</v>
      </c>
      <c r="AO3042" s="14">
        <v>0</v>
      </c>
      <c r="AP3042" s="24">
        <v>0</v>
      </c>
      <c r="AR3042" s="1">
        <f t="shared" ref="AR3042" si="17689">AH3042*AM3042+AJ3042*AM3045-AI3042*AN3042-AK3042*AN3045</f>
        <v>5.142064741938472</v>
      </c>
      <c r="AS3042" s="9">
        <f t="shared" ref="AS3042" si="17690">(AH3042*AN3042+AI3042*AM3042+AJ3042*AN3045+AK3042*AM3045)</f>
        <v>35.87329646120682</v>
      </c>
      <c r="AT3042" s="2">
        <f t="shared" ref="AT3042" si="17691">AH3042*AO3042+AJ3042*AO3045-AI3042*AP3042-AK3042*AP3045</f>
        <v>0</v>
      </c>
      <c r="AU3042" s="8">
        <f t="shared" ref="AU3042" si="17692">(AH3042*AP3042+AI3042*AO3042+AJ3042*AP3045+AK3042*AO3045)</f>
        <v>35.87329646120682</v>
      </c>
      <c r="AW3042" s="30">
        <f t="shared" ref="AW3042" si="17693">20*LOG(((1+$AN$9)/$AN$9)/((AR3042+AR3045)^2+(AS3042+AS3045)^2)^0.5)</f>
        <v>-42.117768131436293</v>
      </c>
      <c r="AY3042" s="137">
        <f t="shared" ref="AY3042" si="17694">((AR3042^2+AS3042^2)^0.5)/((AR3045^2+AS3045^2)^0.5)</f>
        <v>0.14344946891067178</v>
      </c>
      <c r="AZ3042" s="13"/>
      <c r="BA3042" s="36"/>
      <c r="BB3042" s="36"/>
      <c r="BC3042" s="36"/>
      <c r="BD3042" s="36"/>
    </row>
    <row r="3043" spans="2:56" ht="18.600000000000001" customHeight="1" thickBot="1">
      <c r="D3043" s="3"/>
      <c r="G3043" s="4"/>
      <c r="I3043" s="3"/>
      <c r="L3043" s="4"/>
      <c r="N3043" s="3"/>
      <c r="Q3043" s="4"/>
      <c r="S3043" s="3"/>
      <c r="V3043" s="4"/>
      <c r="X3043" s="3"/>
      <c r="AA3043" s="4"/>
      <c r="AC3043" s="3"/>
      <c r="AF3043" s="4"/>
      <c r="AH3043" s="3"/>
      <c r="AK3043" s="4"/>
      <c r="AM3043" s="18"/>
      <c r="AN3043" s="14"/>
      <c r="AO3043" s="14"/>
      <c r="AP3043" s="19"/>
      <c r="AR3043" s="3"/>
      <c r="AU3043" s="4"/>
      <c r="AY3043" s="138"/>
      <c r="AZ3043" s="13"/>
      <c r="BA3043" s="36"/>
      <c r="BB3043" s="36"/>
      <c r="BC3043" s="36"/>
      <c r="BD3043" s="36"/>
    </row>
    <row r="3044" spans="2:56" ht="18.600000000000001" customHeight="1" thickBot="1">
      <c r="D3044" s="216" t="s">
        <v>87</v>
      </c>
      <c r="E3044" s="217"/>
      <c r="F3044" s="218" t="s">
        <v>88</v>
      </c>
      <c r="G3044" s="219"/>
      <c r="H3044" s="207"/>
      <c r="I3044" s="216" t="s">
        <v>89</v>
      </c>
      <c r="J3044" s="217"/>
      <c r="K3044" s="218" t="s">
        <v>90</v>
      </c>
      <c r="L3044" s="219"/>
      <c r="N3044" s="208" t="s">
        <v>7</v>
      </c>
      <c r="O3044" s="209"/>
      <c r="P3044" s="210" t="s">
        <v>8</v>
      </c>
      <c r="Q3044" s="211"/>
      <c r="S3044" s="216" t="s">
        <v>91</v>
      </c>
      <c r="T3044" s="217"/>
      <c r="U3044" s="218" t="s">
        <v>92</v>
      </c>
      <c r="V3044" s="219"/>
      <c r="W3044" s="22"/>
      <c r="X3044" s="208" t="s">
        <v>93</v>
      </c>
      <c r="Y3044" s="209"/>
      <c r="Z3044" s="210" t="s">
        <v>94</v>
      </c>
      <c r="AA3044" s="211"/>
      <c r="AB3044" s="22"/>
      <c r="AC3044" s="216" t="s">
        <v>3</v>
      </c>
      <c r="AD3044" s="217"/>
      <c r="AE3044" s="218" t="s">
        <v>2</v>
      </c>
      <c r="AF3044" s="219"/>
      <c r="AG3044" s="22"/>
      <c r="AH3044" s="208" t="s">
        <v>95</v>
      </c>
      <c r="AI3044" s="209"/>
      <c r="AJ3044" s="210" t="s">
        <v>96</v>
      </c>
      <c r="AK3044" s="211"/>
      <c r="AL3044" s="22"/>
      <c r="AM3044" s="216" t="s">
        <v>97</v>
      </c>
      <c r="AN3044" s="217"/>
      <c r="AO3044" s="218" t="s">
        <v>98</v>
      </c>
      <c r="AP3044" s="219"/>
      <c r="AR3044" s="208" t="s">
        <v>99</v>
      </c>
      <c r="AS3044" s="209"/>
      <c r="AT3044" s="210" t="s">
        <v>100</v>
      </c>
      <c r="AU3044" s="211"/>
      <c r="AW3044" s="48" t="s">
        <v>10</v>
      </c>
      <c r="AY3044" s="139" t="s">
        <v>47</v>
      </c>
      <c r="AZ3044" s="13"/>
      <c r="BA3044" s="36"/>
      <c r="BB3044" s="36"/>
      <c r="BC3044" s="36"/>
      <c r="BD3044" s="36"/>
    </row>
    <row r="3045" spans="2:56" ht="18.600000000000001" customHeight="1" thickTop="1" thickBot="1">
      <c r="D3045" s="1">
        <v>0</v>
      </c>
      <c r="E3045" s="8">
        <f t="shared" ref="E3045" si="17695">$E$9*$B3042</f>
        <v>4.9303769999999778</v>
      </c>
      <c r="F3045" s="2">
        <v>1</v>
      </c>
      <c r="G3045" s="8">
        <v>0</v>
      </c>
      <c r="I3045" s="1">
        <v>0</v>
      </c>
      <c r="J3045" s="9">
        <v>0</v>
      </c>
      <c r="K3045" s="2">
        <v>1</v>
      </c>
      <c r="L3045" s="8">
        <v>0</v>
      </c>
      <c r="N3045" s="1">
        <f t="shared" ref="N3045" si="17696">D3045*I3042+F3045*I3045-E3045*J3042-G3045*J3045</f>
        <v>0</v>
      </c>
      <c r="O3045" s="9">
        <f t="shared" ref="O3045" si="17697">(D3045*J3042+E3045*I3042+F3045*J3045+G3045*I3045)</f>
        <v>4.9303769999999778</v>
      </c>
      <c r="P3045" s="2">
        <f t="shared" ref="P3045" si="17698">D3045*K3042+F3045*K3045-E3045*L3042-G3045*L3045</f>
        <v>2.9410972636042239</v>
      </c>
      <c r="Q3045" s="8">
        <f t="shared" ref="Q3045" si="17699">(D3045*L3042+E3045*K3042+F3045*L3045+G3045*K3045)</f>
        <v>0</v>
      </c>
      <c r="S3045" s="1">
        <v>0</v>
      </c>
      <c r="T3045" s="8">
        <f t="shared" ref="T3045" si="17700">$T$9*$B3042</f>
        <v>10.520822999999952</v>
      </c>
      <c r="U3045" s="2">
        <v>1</v>
      </c>
      <c r="V3045" s="8">
        <v>0</v>
      </c>
      <c r="X3045" s="1">
        <f t="shared" ref="X3045" si="17701">N3045*S3042+P3045*S3045-O3045*T3042-Q3045*T3045</f>
        <v>0</v>
      </c>
      <c r="Y3045" s="9">
        <f t="shared" ref="Y3045" si="17702">(N3045*T3042+O3045*S3042+P3045*T3045+Q3045*S3045)</f>
        <v>35.873140736164217</v>
      </c>
      <c r="Z3045" s="2">
        <f t="shared" ref="Z3045" si="17703">N3045*U3042+P3045*U3045-O3045*V3042-Q3045*V3045</f>
        <v>2.9410972636042239</v>
      </c>
      <c r="AA3045" s="8">
        <f t="shared" ref="AA3045" si="17704">(N3045*V3042+O3045*U3042+P3045*V3045+Q3045*U3045)</f>
        <v>0</v>
      </c>
      <c r="AB3045" s="22"/>
      <c r="AC3045" s="1">
        <v>0</v>
      </c>
      <c r="AD3045" s="9">
        <v>0</v>
      </c>
      <c r="AE3045" s="2">
        <v>1</v>
      </c>
      <c r="AF3045" s="8">
        <v>0</v>
      </c>
      <c r="AH3045" s="1">
        <f t="shared" ref="AH3045" si="17705">X3045*AC3042+Z3045*AC3045-Y3045*AD3042-AA3045*AD3045</f>
        <v>0</v>
      </c>
      <c r="AI3045" s="9">
        <f t="shared" ref="AI3045" si="17706">(X3045*AD3042+Y3045*AC3042+Z3045*AD3045+AA3045*AC3045)</f>
        <v>35.873140736164217</v>
      </c>
      <c r="AJ3045" s="2">
        <f t="shared" ref="AJ3045" si="17707">X3045*AE3042+Z3045*AE3045-Y3045*AF3042-AA3045*AF3045</f>
        <v>-250.07227196798303</v>
      </c>
      <c r="AK3045" s="8">
        <f t="shared" ref="AK3045" si="17708">(X3045*AF3042+Y3045*AE3042+Z3045*AF3045+AA3045*AE3045)</f>
        <v>0</v>
      </c>
      <c r="AM3045" s="20">
        <f t="shared" ref="AM3045" si="17709">1/$AN$9</f>
        <v>1</v>
      </c>
      <c r="AN3045" s="27">
        <v>0</v>
      </c>
      <c r="AO3045" s="21">
        <v>1</v>
      </c>
      <c r="AP3045" s="26">
        <v>0</v>
      </c>
      <c r="AR3045" s="1">
        <f t="shared" ref="AR3045" si="17710">AH3045*AM3042+AJ3045*AM3045-AI3045*AN3042-AK3045*AN3045</f>
        <v>-250.07227196798303</v>
      </c>
      <c r="AS3045" s="9">
        <f t="shared" ref="AS3045" si="17711">(AH3045*AN3042+AI3045*AM3042+AJ3045*AN3045+AK3045*AM3045)</f>
        <v>35.873140736164217</v>
      </c>
      <c r="AT3045" s="2">
        <f t="shared" ref="AT3045" si="17712">AH3045*AO3042+AJ3045*AO3045-AI3045*AP3042-AK3045*AP3045</f>
        <v>-250.07227196798303</v>
      </c>
      <c r="AU3045" s="8">
        <f t="shared" ref="AU3045" si="17713">(AH3045*AP3042+AI3045*AO3042+AJ3045*AP3045+AK3045*AO3045)</f>
        <v>0</v>
      </c>
      <c r="AW3045" s="49">
        <f t="shared" ref="AW3045" si="17714">(180/PI())*ATAN(-1*(AS3042/AR3042))</f>
        <v>-81.842808359332466</v>
      </c>
      <c r="AY3045" s="140">
        <f t="shared" ref="AY3045" si="17715">20*LOG(((1-(10^(AW3042/20)^2)*(1-((1-AY3042)/(1+AY3042))^2))^0.5))</f>
        <v>-1.1704108307510838E-4</v>
      </c>
      <c r="AZ3045" s="13"/>
      <c r="BA3045" s="36"/>
      <c r="BB3045" s="36"/>
      <c r="BC3045" s="36"/>
      <c r="BD3045" s="36"/>
    </row>
    <row r="3046" spans="2:56" ht="18.600000000000001" customHeight="1">
      <c r="AY3046" s="37"/>
    </row>
    <row r="3047" spans="2:56" ht="18.600000000000001" customHeight="1" thickBot="1">
      <c r="D3047" s="22" t="s">
        <v>60</v>
      </c>
      <c r="E3047" s="22"/>
      <c r="F3047" s="22"/>
      <c r="G3047" s="22"/>
      <c r="H3047" s="22"/>
      <c r="I3047" s="22" t="s">
        <v>61</v>
      </c>
      <c r="J3047" s="22"/>
      <c r="K3047" s="22"/>
      <c r="L3047" s="22"/>
      <c r="M3047" s="23"/>
      <c r="N3047" s="23"/>
      <c r="O3047" s="28" t="s">
        <v>62</v>
      </c>
      <c r="P3047" s="23"/>
      <c r="Q3047" s="23"/>
      <c r="R3047" s="23"/>
      <c r="S3047" s="22"/>
      <c r="T3047" s="22" t="s">
        <v>63</v>
      </c>
      <c r="U3047" s="23"/>
      <c r="V3047" s="23"/>
      <c r="W3047" s="23"/>
      <c r="X3047" s="23"/>
      <c r="Y3047" s="28" t="s">
        <v>64</v>
      </c>
      <c r="Z3047" s="23"/>
      <c r="AA3047" s="23"/>
      <c r="AB3047" s="23"/>
      <c r="AC3047" s="28" t="s">
        <v>65</v>
      </c>
      <c r="AD3047" s="22"/>
      <c r="AE3047" s="22"/>
      <c r="AF3047" s="22"/>
      <c r="AG3047" s="22"/>
      <c r="AH3047" s="23"/>
      <c r="AI3047" s="28" t="s">
        <v>66</v>
      </c>
      <c r="AJ3047" s="23"/>
      <c r="AK3047" s="23"/>
      <c r="AL3047" s="22"/>
      <c r="AM3047" s="28" t="s">
        <v>67</v>
      </c>
      <c r="AN3047" s="22"/>
      <c r="AO3047" s="23"/>
      <c r="AP3047" s="23"/>
      <c r="AQ3047" s="23"/>
      <c r="AR3047" s="23"/>
      <c r="AS3047" s="28" t="s">
        <v>68</v>
      </c>
      <c r="AT3047" s="23"/>
      <c r="AU3047" s="23"/>
    </row>
    <row r="3048" spans="2:56" ht="18.600000000000001" customHeight="1" thickBot="1">
      <c r="B3048" s="11"/>
      <c r="D3048" s="212" t="s">
        <v>69</v>
      </c>
      <c r="E3048" s="213"/>
      <c r="F3048" s="214" t="s">
        <v>70</v>
      </c>
      <c r="G3048" s="215"/>
      <c r="H3048" s="207"/>
      <c r="I3048" s="212" t="s">
        <v>71</v>
      </c>
      <c r="J3048" s="213"/>
      <c r="K3048" s="214" t="s">
        <v>72</v>
      </c>
      <c r="L3048" s="215"/>
      <c r="M3048" s="23"/>
      <c r="N3048" s="208" t="s">
        <v>73</v>
      </c>
      <c r="O3048" s="209"/>
      <c r="P3048" s="210" t="s">
        <v>74</v>
      </c>
      <c r="Q3048" s="211"/>
      <c r="R3048" s="23"/>
      <c r="S3048" s="212" t="s">
        <v>75</v>
      </c>
      <c r="T3048" s="213"/>
      <c r="U3048" s="214" t="s">
        <v>76</v>
      </c>
      <c r="V3048" s="215"/>
      <c r="W3048" s="22"/>
      <c r="X3048" s="208" t="s">
        <v>77</v>
      </c>
      <c r="Y3048" s="209"/>
      <c r="Z3048" s="210" t="s">
        <v>78</v>
      </c>
      <c r="AA3048" s="211"/>
      <c r="AB3048" s="22"/>
      <c r="AC3048" s="212" t="s">
        <v>79</v>
      </c>
      <c r="AD3048" s="213"/>
      <c r="AE3048" s="214" t="s">
        <v>80</v>
      </c>
      <c r="AF3048" s="215"/>
      <c r="AG3048" s="22"/>
      <c r="AH3048" s="208" t="s">
        <v>81</v>
      </c>
      <c r="AI3048" s="209"/>
      <c r="AJ3048" s="210" t="s">
        <v>82</v>
      </c>
      <c r="AK3048" s="211"/>
      <c r="AL3048" s="22"/>
      <c r="AM3048" s="212" t="s">
        <v>83</v>
      </c>
      <c r="AN3048" s="213"/>
      <c r="AO3048" s="214" t="s">
        <v>84</v>
      </c>
      <c r="AP3048" s="215"/>
      <c r="AQ3048" s="23"/>
      <c r="AR3048" s="208" t="s">
        <v>85</v>
      </c>
      <c r="AS3048" s="209"/>
      <c r="AT3048" s="210" t="s">
        <v>86</v>
      </c>
      <c r="AU3048" s="211"/>
      <c r="AW3048" s="29" t="s">
        <v>4</v>
      </c>
      <c r="AY3048" s="136" t="s">
        <v>46</v>
      </c>
      <c r="AZ3048" s="13"/>
      <c r="BA3048" s="36"/>
      <c r="BB3048" s="36"/>
      <c r="BC3048" s="36"/>
      <c r="BD3048" s="36"/>
    </row>
    <row r="3049" spans="2:56" ht="18.600000000000001" customHeight="1" thickTop="1" thickBot="1">
      <c r="B3049" s="40">
        <v>8.7199999999999598</v>
      </c>
      <c r="D3049" s="1">
        <v>1</v>
      </c>
      <c r="E3049" s="7">
        <v>0</v>
      </c>
      <c r="F3049" s="2">
        <v>0</v>
      </c>
      <c r="G3049" s="8">
        <v>0</v>
      </c>
      <c r="I3049" s="1">
        <v>1</v>
      </c>
      <c r="J3049" s="9">
        <v>0</v>
      </c>
      <c r="K3049" s="2">
        <v>0</v>
      </c>
      <c r="L3049" s="9">
        <f t="shared" ref="L3049" si="17716">IF(0=(1-$J$9*$K$9*$B3049^2),10^14,$B3049*$K$9/(1-$J$9*$K$9*$B3049^2))</f>
        <v>-0.39271425111213498</v>
      </c>
      <c r="N3049" s="1">
        <f t="shared" ref="N3049" si="17717">D3049*I3049+F3049*I3052-E3049*J3049-G3049*J3052</f>
        <v>1</v>
      </c>
      <c r="O3049" s="9">
        <f t="shared" ref="O3049" si="17718">(D3049*J3049+E3049*I3049+F3049*J3052+G3049*I3052)</f>
        <v>0</v>
      </c>
      <c r="P3049" s="2">
        <f t="shared" ref="P3049" si="17719">D3049*K3049+F3049*K3052-E3049*L3049-G3049*L3052</f>
        <v>0</v>
      </c>
      <c r="Q3049" s="8">
        <f t="shared" ref="Q3049" si="17720">(D3049*L3049+E3049*K3049+F3049*L3052+G3049*K3052)</f>
        <v>-0.39271425111213498</v>
      </c>
      <c r="S3049" s="1">
        <v>1</v>
      </c>
      <c r="T3049" s="7">
        <v>0</v>
      </c>
      <c r="U3049" s="2">
        <v>0</v>
      </c>
      <c r="V3049" s="8">
        <v>0</v>
      </c>
      <c r="X3049" s="1">
        <f t="shared" ref="X3049" si="17721">N3049*S3049+P3049*S3052-O3049*T3049-Q3049*T3052</f>
        <v>5.141175233862854</v>
      </c>
      <c r="Y3049" s="9">
        <f t="shared" ref="Y3049" si="17722">(N3049*T3049+O3049*S3049+P3049*T3052+Q3049*S3052)</f>
        <v>0</v>
      </c>
      <c r="Z3049" s="2">
        <f t="shared" ref="Z3049" si="17723">N3049*U3049+P3049*U3052-O3049*V3049-Q3049*V3052</f>
        <v>0</v>
      </c>
      <c r="AA3049" s="8">
        <f t="shared" ref="AA3049" si="17724">(N3049*V3049+O3049*U3049+P3049*V3052+Q3049*U3052)</f>
        <v>-0.39271425111213498</v>
      </c>
      <c r="AB3049" s="22"/>
      <c r="AC3049" s="1">
        <v>1</v>
      </c>
      <c r="AD3049" s="9">
        <v>0</v>
      </c>
      <c r="AE3049" s="2">
        <v>0</v>
      </c>
      <c r="AF3049" s="9">
        <f t="shared" ref="AF3049" si="17725">$B3049*$AE$9</f>
        <v>7.0692167999999675</v>
      </c>
      <c r="AH3049" s="1">
        <f t="shared" ref="AH3049" si="17726">X3049*AC3049+Z3049*AC3052-Y3049*AD3049-AA3049*AD3052</f>
        <v>5.141175233862854</v>
      </c>
      <c r="AI3049" s="9">
        <f t="shared" ref="AI3049" si="17727">(X3049*AD3049+Y3049*AC3049+Z3049*AD3052+AA3049*AC3052)</f>
        <v>0</v>
      </c>
      <c r="AJ3049" s="2">
        <f t="shared" ref="AJ3049" si="17728">X3049*AE3049+Z3049*AE3052-Y3049*AF3049-AA3049*AF3052</f>
        <v>0</v>
      </c>
      <c r="AK3049" s="8">
        <f t="shared" ref="AK3049" si="17729">(X3049*AF3049+Y3049*AE3049+Z3049*AF3052+AA3049*AE3052)</f>
        <v>35.951368083854916</v>
      </c>
      <c r="AM3049" s="18">
        <v>1</v>
      </c>
      <c r="AN3049" s="25">
        <v>0</v>
      </c>
      <c r="AO3049" s="14">
        <v>0</v>
      </c>
      <c r="AP3049" s="24">
        <v>0</v>
      </c>
      <c r="AR3049" s="1">
        <f t="shared" ref="AR3049" si="17730">AH3049*AM3049+AJ3049*AM3052-AI3049*AN3049-AK3049*AN3052</f>
        <v>5.141175233862854</v>
      </c>
      <c r="AS3049" s="9">
        <f t="shared" ref="AS3049" si="17731">(AH3049*AN3049+AI3049*AM3049+AJ3049*AN3052+AK3049*AM3052)</f>
        <v>35.951368083854916</v>
      </c>
      <c r="AT3049" s="2">
        <f t="shared" ref="AT3049" si="17732">AH3049*AO3049+AJ3049*AO3052-AI3049*AP3049-AK3049*AP3052</f>
        <v>0</v>
      </c>
      <c r="AU3049" s="8">
        <f t="shared" ref="AU3049" si="17733">(AH3049*AP3049+AI3049*AO3049+AJ3049*AP3052+AK3049*AO3052)</f>
        <v>35.951368083854916</v>
      </c>
      <c r="AW3049" s="30">
        <f t="shared" ref="AW3049" si="17734">20*LOG(((1+$AN$9)/$AN$9)/((AR3049+AR3052)^2+(AS3049+AS3052)^2)^0.5)</f>
        <v>-42.156243006753584</v>
      </c>
      <c r="AY3049" s="137">
        <f t="shared" ref="AY3049" si="17735">((AR3049^2+AS3049^2)^0.5)/((AR3052^2+AS3052^2)^0.5)</f>
        <v>0.14311273164238841</v>
      </c>
      <c r="AZ3049" s="13"/>
      <c r="BA3049" s="36"/>
      <c r="BB3049" s="36"/>
      <c r="BC3049" s="36"/>
      <c r="BD3049" s="36"/>
    </row>
    <row r="3050" spans="2:56" ht="18.600000000000001" customHeight="1" thickBot="1">
      <c r="D3050" s="3"/>
      <c r="G3050" s="4"/>
      <c r="I3050" s="3"/>
      <c r="L3050" s="4"/>
      <c r="N3050" s="3"/>
      <c r="Q3050" s="4"/>
      <c r="S3050" s="3"/>
      <c r="V3050" s="4"/>
      <c r="X3050" s="3"/>
      <c r="AA3050" s="4"/>
      <c r="AC3050" s="3"/>
      <c r="AF3050" s="4"/>
      <c r="AH3050" s="3"/>
      <c r="AK3050" s="4"/>
      <c r="AM3050" s="18"/>
      <c r="AN3050" s="14"/>
      <c r="AO3050" s="14"/>
      <c r="AP3050" s="19"/>
      <c r="AR3050" s="3"/>
      <c r="AU3050" s="4"/>
      <c r="AY3050" s="138"/>
      <c r="AZ3050" s="13"/>
      <c r="BA3050" s="36"/>
      <c r="BB3050" s="36"/>
      <c r="BC3050" s="36"/>
      <c r="BD3050" s="36"/>
    </row>
    <row r="3051" spans="2:56" ht="18.600000000000001" customHeight="1" thickBot="1">
      <c r="D3051" s="216" t="s">
        <v>87</v>
      </c>
      <c r="E3051" s="217"/>
      <c r="F3051" s="218" t="s">
        <v>88</v>
      </c>
      <c r="G3051" s="219"/>
      <c r="H3051" s="207"/>
      <c r="I3051" s="216" t="s">
        <v>89</v>
      </c>
      <c r="J3051" s="217"/>
      <c r="K3051" s="218" t="s">
        <v>90</v>
      </c>
      <c r="L3051" s="219"/>
      <c r="N3051" s="208" t="s">
        <v>7</v>
      </c>
      <c r="O3051" s="209"/>
      <c r="P3051" s="210" t="s">
        <v>8</v>
      </c>
      <c r="Q3051" s="211"/>
      <c r="S3051" s="216" t="s">
        <v>91</v>
      </c>
      <c r="T3051" s="217"/>
      <c r="U3051" s="218" t="s">
        <v>92</v>
      </c>
      <c r="V3051" s="219"/>
      <c r="W3051" s="22"/>
      <c r="X3051" s="208" t="s">
        <v>93</v>
      </c>
      <c r="Y3051" s="209"/>
      <c r="Z3051" s="210" t="s">
        <v>94</v>
      </c>
      <c r="AA3051" s="211"/>
      <c r="AB3051" s="22"/>
      <c r="AC3051" s="216" t="s">
        <v>3</v>
      </c>
      <c r="AD3051" s="217"/>
      <c r="AE3051" s="218" t="s">
        <v>2</v>
      </c>
      <c r="AF3051" s="219"/>
      <c r="AG3051" s="22"/>
      <c r="AH3051" s="208" t="s">
        <v>95</v>
      </c>
      <c r="AI3051" s="209"/>
      <c r="AJ3051" s="210" t="s">
        <v>96</v>
      </c>
      <c r="AK3051" s="211"/>
      <c r="AL3051" s="22"/>
      <c r="AM3051" s="216" t="s">
        <v>97</v>
      </c>
      <c r="AN3051" s="217"/>
      <c r="AO3051" s="218" t="s">
        <v>98</v>
      </c>
      <c r="AP3051" s="219"/>
      <c r="AR3051" s="208" t="s">
        <v>99</v>
      </c>
      <c r="AS3051" s="209"/>
      <c r="AT3051" s="210" t="s">
        <v>100</v>
      </c>
      <c r="AU3051" s="211"/>
      <c r="AW3051" s="48" t="s">
        <v>10</v>
      </c>
      <c r="AY3051" s="139" t="s">
        <v>47</v>
      </c>
      <c r="AZ3051" s="13"/>
      <c r="BA3051" s="36"/>
      <c r="BB3051" s="36"/>
      <c r="BC3051" s="36"/>
      <c r="BD3051" s="36"/>
    </row>
    <row r="3052" spans="2:56" ht="18.600000000000001" customHeight="1" thickTop="1" thickBot="1">
      <c r="D3052" s="1">
        <v>0</v>
      </c>
      <c r="E3052" s="8">
        <f t="shared" ref="E3052" si="17736">$E$9*$B3049</f>
        <v>4.9417111999999772</v>
      </c>
      <c r="F3052" s="2">
        <v>1</v>
      </c>
      <c r="G3052" s="8">
        <v>0</v>
      </c>
      <c r="I3052" s="1">
        <v>0</v>
      </c>
      <c r="J3052" s="9">
        <v>0</v>
      </c>
      <c r="K3052" s="2">
        <v>1</v>
      </c>
      <c r="L3052" s="8">
        <v>0</v>
      </c>
      <c r="N3052" s="1">
        <f t="shared" ref="N3052" si="17737">D3052*I3049+F3052*I3052-E3052*J3049-G3052*J3052</f>
        <v>0</v>
      </c>
      <c r="O3052" s="9">
        <f t="shared" ref="O3052" si="17738">(D3052*J3049+E3052*I3049+F3052*J3052+G3052*I3052)</f>
        <v>4.9417111999999772</v>
      </c>
      <c r="P3052" s="2">
        <f t="shared" ref="P3052" si="17739">D3052*K3049+F3052*K3052-E3052*L3049-G3052*L3052</f>
        <v>2.9406804131204409</v>
      </c>
      <c r="Q3052" s="8">
        <f t="shared" ref="Q3052" si="17740">(D3052*L3049+E3052*K3049+F3052*L3052+G3052*K3052)</f>
        <v>0</v>
      </c>
      <c r="S3052" s="1">
        <v>0</v>
      </c>
      <c r="T3052" s="8">
        <f t="shared" ref="T3052" si="17741">$T$9*$B3049</f>
        <v>10.545008799999952</v>
      </c>
      <c r="U3052" s="2">
        <v>1</v>
      </c>
      <c r="V3052" s="8">
        <v>0</v>
      </c>
      <c r="X3052" s="1">
        <f t="shared" ref="X3052" si="17742">N3052*S3049+P3052*S3052-O3052*T3049-Q3052*T3052</f>
        <v>0</v>
      </c>
      <c r="Y3052" s="9">
        <f t="shared" ref="Y3052" si="17743">(N3052*T3049+O3052*S3049+P3052*T3052+Q3052*S3052)</f>
        <v>35.951212034342518</v>
      </c>
      <c r="Z3052" s="2">
        <f t="shared" ref="Z3052" si="17744">N3052*U3049+P3052*U3052-O3052*V3049-Q3052*V3052</f>
        <v>2.9406804131204409</v>
      </c>
      <c r="AA3052" s="8">
        <f t="shared" ref="AA3052" si="17745">(N3052*V3049+O3052*U3049+P3052*V3052+Q3052*U3052)</f>
        <v>0</v>
      </c>
      <c r="AB3052" s="22"/>
      <c r="AC3052" s="1">
        <v>0</v>
      </c>
      <c r="AD3052" s="9">
        <v>0</v>
      </c>
      <c r="AE3052" s="2">
        <v>1</v>
      </c>
      <c r="AF3052" s="8">
        <v>0</v>
      </c>
      <c r="AH3052" s="1">
        <f t="shared" ref="AH3052" si="17746">X3052*AC3049+Z3052*AC3052-Y3052*AD3049-AA3052*AD3052</f>
        <v>0</v>
      </c>
      <c r="AI3052" s="9">
        <f t="shared" ref="AI3052" si="17747">(X3052*AD3049+Y3052*AC3049+Z3052*AD3052+AA3052*AC3052)</f>
        <v>35.951212034342518</v>
      </c>
      <c r="AJ3052" s="2">
        <f t="shared" ref="AJ3052" si="17748">X3052*AE3049+Z3052*AE3052-Y3052*AF3049-AA3052*AF3052</f>
        <v>-251.2062316804147</v>
      </c>
      <c r="AK3052" s="8">
        <f t="shared" ref="AK3052" si="17749">(X3052*AF3049+Y3052*AE3049+Z3052*AF3052+AA3052*AE3052)</f>
        <v>0</v>
      </c>
      <c r="AM3052" s="20">
        <f t="shared" ref="AM3052" si="17750">1/$AN$9</f>
        <v>1</v>
      </c>
      <c r="AN3052" s="27">
        <v>0</v>
      </c>
      <c r="AO3052" s="21">
        <v>1</v>
      </c>
      <c r="AP3052" s="26">
        <v>0</v>
      </c>
      <c r="AR3052" s="1">
        <f t="shared" ref="AR3052" si="17751">AH3052*AM3049+AJ3052*AM3052-AI3052*AN3049-AK3052*AN3052</f>
        <v>-251.2062316804147</v>
      </c>
      <c r="AS3052" s="9">
        <f t="shared" ref="AS3052" si="17752">(AH3052*AN3049+AI3052*AM3049+AJ3052*AN3052+AK3052*AM3052)</f>
        <v>35.951212034342518</v>
      </c>
      <c r="AT3052" s="2">
        <f t="shared" ref="AT3052" si="17753">AH3052*AO3049+AJ3052*AO3052-AI3052*AP3049-AK3052*AP3052</f>
        <v>-251.2062316804147</v>
      </c>
      <c r="AU3052" s="8">
        <f t="shared" ref="AU3052" si="17754">(AH3052*AP3049+AI3052*AO3049+AJ3052*AP3052+AK3052*AO3052)</f>
        <v>0</v>
      </c>
      <c r="AW3052" s="49">
        <f t="shared" ref="AW3052" si="17755">(180/PI())*ATAN(-1*(AS3049/AR3049))</f>
        <v>-81.861673995769067</v>
      </c>
      <c r="AY3052" s="140">
        <f t="shared" ref="AY3052" si="17756">20*LOG(((1-(10^(AW3049/20)^2)*(1-((1-AY3049)/(1+AY3049))^2))^0.5))</f>
        <v>-1.1580463441116979E-4</v>
      </c>
      <c r="AZ3052" s="13"/>
      <c r="BA3052" s="36"/>
      <c r="BB3052" s="36"/>
      <c r="BC3052" s="36"/>
      <c r="BD3052" s="36"/>
    </row>
    <row r="3053" spans="2:56" ht="18.600000000000001" customHeight="1">
      <c r="AY3053" s="37"/>
    </row>
    <row r="3054" spans="2:56" ht="18.600000000000001" customHeight="1" thickBot="1">
      <c r="D3054" s="22" t="s">
        <v>60</v>
      </c>
      <c r="E3054" s="22"/>
      <c r="F3054" s="22"/>
      <c r="G3054" s="22"/>
      <c r="H3054" s="22"/>
      <c r="I3054" s="22" t="s">
        <v>61</v>
      </c>
      <c r="J3054" s="22"/>
      <c r="K3054" s="22"/>
      <c r="L3054" s="22"/>
      <c r="M3054" s="23"/>
      <c r="N3054" s="23"/>
      <c r="O3054" s="28" t="s">
        <v>62</v>
      </c>
      <c r="P3054" s="23"/>
      <c r="Q3054" s="23"/>
      <c r="R3054" s="23"/>
      <c r="S3054" s="22"/>
      <c r="T3054" s="22" t="s">
        <v>63</v>
      </c>
      <c r="U3054" s="23"/>
      <c r="V3054" s="23"/>
      <c r="W3054" s="23"/>
      <c r="X3054" s="23"/>
      <c r="Y3054" s="28" t="s">
        <v>64</v>
      </c>
      <c r="Z3054" s="23"/>
      <c r="AA3054" s="23"/>
      <c r="AB3054" s="23"/>
      <c r="AC3054" s="28" t="s">
        <v>65</v>
      </c>
      <c r="AD3054" s="22"/>
      <c r="AE3054" s="22"/>
      <c r="AF3054" s="22"/>
      <c r="AG3054" s="22"/>
      <c r="AH3054" s="23"/>
      <c r="AI3054" s="28" t="s">
        <v>66</v>
      </c>
      <c r="AJ3054" s="23"/>
      <c r="AK3054" s="23"/>
      <c r="AL3054" s="22"/>
      <c r="AM3054" s="28" t="s">
        <v>67</v>
      </c>
      <c r="AN3054" s="22"/>
      <c r="AO3054" s="23"/>
      <c r="AP3054" s="23"/>
      <c r="AQ3054" s="23"/>
      <c r="AR3054" s="23"/>
      <c r="AS3054" s="28" t="s">
        <v>68</v>
      </c>
      <c r="AT3054" s="23"/>
      <c r="AU3054" s="23"/>
    </row>
    <row r="3055" spans="2:56" ht="18.600000000000001" customHeight="1" thickBot="1">
      <c r="B3055" s="11"/>
      <c r="D3055" s="212" t="s">
        <v>69</v>
      </c>
      <c r="E3055" s="213"/>
      <c r="F3055" s="214" t="s">
        <v>70</v>
      </c>
      <c r="G3055" s="215"/>
      <c r="H3055" s="207"/>
      <c r="I3055" s="212" t="s">
        <v>71</v>
      </c>
      <c r="J3055" s="213"/>
      <c r="K3055" s="214" t="s">
        <v>72</v>
      </c>
      <c r="L3055" s="215"/>
      <c r="M3055" s="23"/>
      <c r="N3055" s="208" t="s">
        <v>73</v>
      </c>
      <c r="O3055" s="209"/>
      <c r="P3055" s="210" t="s">
        <v>74</v>
      </c>
      <c r="Q3055" s="211"/>
      <c r="R3055" s="23"/>
      <c r="S3055" s="212" t="s">
        <v>75</v>
      </c>
      <c r="T3055" s="213"/>
      <c r="U3055" s="214" t="s">
        <v>76</v>
      </c>
      <c r="V3055" s="215"/>
      <c r="W3055" s="22"/>
      <c r="X3055" s="208" t="s">
        <v>77</v>
      </c>
      <c r="Y3055" s="209"/>
      <c r="Z3055" s="210" t="s">
        <v>78</v>
      </c>
      <c r="AA3055" s="211"/>
      <c r="AB3055" s="22"/>
      <c r="AC3055" s="212" t="s">
        <v>79</v>
      </c>
      <c r="AD3055" s="213"/>
      <c r="AE3055" s="214" t="s">
        <v>80</v>
      </c>
      <c r="AF3055" s="215"/>
      <c r="AG3055" s="22"/>
      <c r="AH3055" s="208" t="s">
        <v>81</v>
      </c>
      <c r="AI3055" s="209"/>
      <c r="AJ3055" s="210" t="s">
        <v>82</v>
      </c>
      <c r="AK3055" s="211"/>
      <c r="AL3055" s="22"/>
      <c r="AM3055" s="212" t="s">
        <v>83</v>
      </c>
      <c r="AN3055" s="213"/>
      <c r="AO3055" s="214" t="s">
        <v>84</v>
      </c>
      <c r="AP3055" s="215"/>
      <c r="AQ3055" s="23"/>
      <c r="AR3055" s="208" t="s">
        <v>85</v>
      </c>
      <c r="AS3055" s="209"/>
      <c r="AT3055" s="210" t="s">
        <v>86</v>
      </c>
      <c r="AU3055" s="211"/>
      <c r="AW3055" s="29" t="s">
        <v>4</v>
      </c>
      <c r="AY3055" s="136" t="s">
        <v>46</v>
      </c>
      <c r="AZ3055" s="13"/>
      <c r="BA3055" s="36"/>
      <c r="BB3055" s="36"/>
      <c r="BC3055" s="36"/>
      <c r="BD3055" s="36"/>
    </row>
    <row r="3056" spans="2:56" ht="18.600000000000001" customHeight="1" thickTop="1" thickBot="1">
      <c r="B3056" s="40">
        <v>8.7399999999999594</v>
      </c>
      <c r="D3056" s="1">
        <v>1</v>
      </c>
      <c r="E3056" s="7">
        <v>0</v>
      </c>
      <c r="F3056" s="2">
        <v>0</v>
      </c>
      <c r="G3056" s="8">
        <v>0</v>
      </c>
      <c r="I3056" s="1">
        <v>1</v>
      </c>
      <c r="J3056" s="9">
        <v>0</v>
      </c>
      <c r="K3056" s="2">
        <v>0</v>
      </c>
      <c r="L3056" s="9">
        <f t="shared" ref="L3056" si="17757">IF(0=(1-$J$9*$K$9*$B3056^2),10^14,$B3056*$K$9/(1-$J$9*$K$9*$B3056^2))</f>
        <v>-0.39173204392536121</v>
      </c>
      <c r="N3056" s="1">
        <f t="shared" ref="N3056" si="17758">D3056*I3056+F3056*I3059-E3056*J3056-G3056*J3059</f>
        <v>1</v>
      </c>
      <c r="O3056" s="9">
        <f t="shared" ref="O3056" si="17759">(D3056*J3056+E3056*I3056+F3056*J3059+G3056*I3059)</f>
        <v>0</v>
      </c>
      <c r="P3056" s="2">
        <f t="shared" ref="P3056" si="17760">D3056*K3056+F3056*K3059-E3056*L3056-G3056*L3059</f>
        <v>0</v>
      </c>
      <c r="Q3056" s="8">
        <f t="shared" ref="Q3056" si="17761">(D3056*L3056+E3056*K3056+F3056*L3059+G3056*K3059)</f>
        <v>-0.39173204392536121</v>
      </c>
      <c r="S3056" s="1">
        <v>1</v>
      </c>
      <c r="T3056" s="7">
        <v>0</v>
      </c>
      <c r="U3056" s="2">
        <v>0</v>
      </c>
      <c r="V3056" s="8">
        <v>0</v>
      </c>
      <c r="X3056" s="1">
        <f t="shared" ref="X3056" si="17762">N3056*S3056+P3056*S3059-O3056*T3056-Q3056*T3059</f>
        <v>5.1402922033028711</v>
      </c>
      <c r="Y3056" s="9">
        <f t="shared" ref="Y3056" si="17763">(N3056*T3056+O3056*S3056+P3056*T3059+Q3056*S3059)</f>
        <v>0</v>
      </c>
      <c r="Z3056" s="2">
        <f t="shared" ref="Z3056" si="17764">N3056*U3056+P3056*U3059-O3056*V3056-Q3056*V3059</f>
        <v>0</v>
      </c>
      <c r="AA3056" s="8">
        <f t="shared" ref="AA3056" si="17765">(N3056*V3056+O3056*U3056+P3056*V3059+Q3056*U3059)</f>
        <v>-0.39173204392536121</v>
      </c>
      <c r="AB3056" s="22"/>
      <c r="AC3056" s="1">
        <v>1</v>
      </c>
      <c r="AD3056" s="9">
        <v>0</v>
      </c>
      <c r="AE3056" s="2">
        <v>0</v>
      </c>
      <c r="AF3056" s="9">
        <f t="shared" ref="AF3056" si="17766">$B3056*$AE$9</f>
        <v>7.0854305999999676</v>
      </c>
      <c r="AH3056" s="1">
        <f t="shared" ref="AH3056" si="17767">X3056*AC3056+Z3056*AC3059-Y3056*AD3056-AA3056*AD3059</f>
        <v>5.1402922033028711</v>
      </c>
      <c r="AI3056" s="9">
        <f t="shared" ref="AI3056" si="17768">(X3056*AD3056+Y3056*AC3056+Z3056*AD3059+AA3056*AC3059)</f>
        <v>0</v>
      </c>
      <c r="AJ3056" s="2">
        <f t="shared" ref="AJ3056" si="17769">X3056*AE3056+Z3056*AE3059-Y3056*AF3056-AA3056*AF3059</f>
        <v>0</v>
      </c>
      <c r="AK3056" s="8">
        <f t="shared" ref="AK3056" si="17770">(X3056*AF3056+Y3056*AE3056+Z3056*AF3059+AA3056*AE3059)</f>
        <v>36.029451626298055</v>
      </c>
      <c r="AM3056" s="18">
        <v>1</v>
      </c>
      <c r="AN3056" s="25">
        <v>0</v>
      </c>
      <c r="AO3056" s="14">
        <v>0</v>
      </c>
      <c r="AP3056" s="24">
        <v>0</v>
      </c>
      <c r="AR3056" s="1">
        <f t="shared" ref="AR3056" si="17771">AH3056*AM3056+AJ3056*AM3059-AI3056*AN3056-AK3056*AN3059</f>
        <v>5.1402922033028711</v>
      </c>
      <c r="AS3056" s="9">
        <f t="shared" ref="AS3056" si="17772">(AH3056*AN3056+AI3056*AM3056+AJ3056*AN3059+AK3056*AM3059)</f>
        <v>36.029451626298055</v>
      </c>
      <c r="AT3056" s="2">
        <f t="shared" ref="AT3056" si="17773">AH3056*AO3056+AJ3056*AO3059-AI3056*AP3056-AK3056*AP3059</f>
        <v>0</v>
      </c>
      <c r="AU3056" s="8">
        <f t="shared" ref="AU3056" si="17774">(AH3056*AP3056+AI3056*AO3056+AJ3056*AP3059+AK3056*AO3059)</f>
        <v>36.029451626298055</v>
      </c>
      <c r="AW3056" s="30">
        <f t="shared" ref="AW3056" si="17775">20*LOG(((1+$AN$9)/$AN$9)/((AR3056+AR3059)^2+(AS3056+AS3059)^2)^0.5)</f>
        <v>-42.194636578989687</v>
      </c>
      <c r="AY3056" s="137">
        <f t="shared" ref="AY3056" si="17776">((AR3056^2+AS3056^2)^0.5)/((AR3059^2+AS3059^2)^0.5)</f>
        <v>0.14277758939860699</v>
      </c>
      <c r="AZ3056" s="13"/>
      <c r="BA3056" s="36"/>
      <c r="BB3056" s="36"/>
      <c r="BC3056" s="36"/>
      <c r="BD3056" s="36"/>
    </row>
    <row r="3057" spans="2:56" ht="18.600000000000001" customHeight="1" thickBot="1">
      <c r="D3057" s="3"/>
      <c r="G3057" s="4"/>
      <c r="I3057" s="3"/>
      <c r="L3057" s="4"/>
      <c r="N3057" s="3"/>
      <c r="Q3057" s="4"/>
      <c r="S3057" s="3"/>
      <c r="V3057" s="4"/>
      <c r="X3057" s="3"/>
      <c r="AA3057" s="4"/>
      <c r="AC3057" s="3"/>
      <c r="AF3057" s="4"/>
      <c r="AH3057" s="3"/>
      <c r="AK3057" s="4"/>
      <c r="AM3057" s="18"/>
      <c r="AN3057" s="14"/>
      <c r="AO3057" s="14"/>
      <c r="AP3057" s="19"/>
      <c r="AR3057" s="3"/>
      <c r="AU3057" s="4"/>
      <c r="AY3057" s="138"/>
      <c r="AZ3057" s="13"/>
      <c r="BA3057" s="36"/>
      <c r="BB3057" s="36"/>
      <c r="BC3057" s="36"/>
      <c r="BD3057" s="36"/>
    </row>
    <row r="3058" spans="2:56" ht="18.600000000000001" customHeight="1" thickBot="1">
      <c r="D3058" s="216" t="s">
        <v>87</v>
      </c>
      <c r="E3058" s="217"/>
      <c r="F3058" s="218" t="s">
        <v>88</v>
      </c>
      <c r="G3058" s="219"/>
      <c r="H3058" s="207"/>
      <c r="I3058" s="216" t="s">
        <v>89</v>
      </c>
      <c r="J3058" s="217"/>
      <c r="K3058" s="218" t="s">
        <v>90</v>
      </c>
      <c r="L3058" s="219"/>
      <c r="N3058" s="208" t="s">
        <v>7</v>
      </c>
      <c r="O3058" s="209"/>
      <c r="P3058" s="210" t="s">
        <v>8</v>
      </c>
      <c r="Q3058" s="211"/>
      <c r="S3058" s="216" t="s">
        <v>91</v>
      </c>
      <c r="T3058" s="217"/>
      <c r="U3058" s="218" t="s">
        <v>92</v>
      </c>
      <c r="V3058" s="219"/>
      <c r="W3058" s="22"/>
      <c r="X3058" s="208" t="s">
        <v>93</v>
      </c>
      <c r="Y3058" s="209"/>
      <c r="Z3058" s="210" t="s">
        <v>94</v>
      </c>
      <c r="AA3058" s="211"/>
      <c r="AB3058" s="22"/>
      <c r="AC3058" s="216" t="s">
        <v>3</v>
      </c>
      <c r="AD3058" s="217"/>
      <c r="AE3058" s="218" t="s">
        <v>2</v>
      </c>
      <c r="AF3058" s="219"/>
      <c r="AG3058" s="22"/>
      <c r="AH3058" s="208" t="s">
        <v>95</v>
      </c>
      <c r="AI3058" s="209"/>
      <c r="AJ3058" s="210" t="s">
        <v>96</v>
      </c>
      <c r="AK3058" s="211"/>
      <c r="AL3058" s="22"/>
      <c r="AM3058" s="216" t="s">
        <v>97</v>
      </c>
      <c r="AN3058" s="217"/>
      <c r="AO3058" s="218" t="s">
        <v>98</v>
      </c>
      <c r="AP3058" s="219"/>
      <c r="AR3058" s="208" t="s">
        <v>99</v>
      </c>
      <c r="AS3058" s="209"/>
      <c r="AT3058" s="210" t="s">
        <v>100</v>
      </c>
      <c r="AU3058" s="211"/>
      <c r="AW3058" s="48" t="s">
        <v>10</v>
      </c>
      <c r="AY3058" s="139" t="s">
        <v>47</v>
      </c>
      <c r="AZ3058" s="13"/>
      <c r="BA3058" s="36"/>
      <c r="BB3058" s="36"/>
      <c r="BC3058" s="36"/>
      <c r="BD3058" s="36"/>
    </row>
    <row r="3059" spans="2:56" ht="18.600000000000001" customHeight="1" thickTop="1" thickBot="1">
      <c r="D3059" s="1">
        <v>0</v>
      </c>
      <c r="E3059" s="8">
        <f t="shared" ref="E3059" si="17777">$E$9*$B3056</f>
        <v>4.9530453999999775</v>
      </c>
      <c r="F3059" s="2">
        <v>1</v>
      </c>
      <c r="G3059" s="8">
        <v>0</v>
      </c>
      <c r="I3059" s="1">
        <v>0</v>
      </c>
      <c r="J3059" s="9">
        <v>0</v>
      </c>
      <c r="K3059" s="2">
        <v>1</v>
      </c>
      <c r="L3059" s="8">
        <v>0</v>
      </c>
      <c r="N3059" s="1">
        <f t="shared" ref="N3059" si="17778">D3059*I3056+F3059*I3059-E3059*J3056-G3059*J3059</f>
        <v>0</v>
      </c>
      <c r="O3059" s="9">
        <f t="shared" ref="O3059" si="17779">(D3059*J3056+E3059*I3056+F3059*J3059+G3059*I3059)</f>
        <v>4.9530453999999775</v>
      </c>
      <c r="P3059" s="2">
        <f t="shared" ref="P3059" si="17780">D3059*K3056+F3059*K3059-E3059*L3056-G3059*L3059</f>
        <v>2.9402665981970992</v>
      </c>
      <c r="Q3059" s="8">
        <f t="shared" ref="Q3059" si="17781">(D3059*L3056+E3059*K3056+F3059*L3059+G3059*K3059)</f>
        <v>0</v>
      </c>
      <c r="S3059" s="1">
        <v>0</v>
      </c>
      <c r="T3059" s="8">
        <f t="shared" ref="T3059" si="17782">$T$9*$B3056</f>
        <v>10.569194599999951</v>
      </c>
      <c r="U3059" s="2">
        <v>1</v>
      </c>
      <c r="V3059" s="8">
        <v>0</v>
      </c>
      <c r="X3059" s="1">
        <f t="shared" ref="X3059" si="17783">N3059*S3056+P3059*S3059-O3059*T3056-Q3059*T3059</f>
        <v>0</v>
      </c>
      <c r="Y3059" s="9">
        <f t="shared" ref="Y3059" si="17784">(N3059*T3056+O3059*S3056+P3059*T3059+Q3059*S3059)</f>
        <v>36.029295252224983</v>
      </c>
      <c r="Z3059" s="2">
        <f t="shared" ref="Z3059" si="17785">N3059*U3056+P3059*U3059-O3059*V3056-Q3059*V3059</f>
        <v>2.9402665981970992</v>
      </c>
      <c r="AA3059" s="8">
        <f t="shared" ref="AA3059" si="17786">(N3059*V3056+O3059*U3056+P3059*V3059+Q3059*U3059)</f>
        <v>0</v>
      </c>
      <c r="AB3059" s="22"/>
      <c r="AC3059" s="1">
        <v>0</v>
      </c>
      <c r="AD3059" s="9">
        <v>0</v>
      </c>
      <c r="AE3059" s="2">
        <v>1</v>
      </c>
      <c r="AF3059" s="8">
        <v>0</v>
      </c>
      <c r="AH3059" s="1">
        <f t="shared" ref="AH3059" si="17787">X3059*AC3056+Z3059*AC3059-Y3059*AD3056-AA3059*AD3059</f>
        <v>0</v>
      </c>
      <c r="AI3059" s="9">
        <f t="shared" ref="AI3059" si="17788">(X3059*AD3056+Y3059*AC3056+Z3059*AD3059+AA3059*AC3059)</f>
        <v>36.029295252224983</v>
      </c>
      <c r="AJ3059" s="2">
        <f t="shared" ref="AJ3059" si="17789">X3059*AE3056+Z3059*AE3059-Y3059*AF3056-AA3059*AF3059</f>
        <v>-252.34280447835135</v>
      </c>
      <c r="AK3059" s="8">
        <f t="shared" ref="AK3059" si="17790">(X3059*AF3056+Y3059*AE3056+Z3059*AF3059+AA3059*AE3059)</f>
        <v>0</v>
      </c>
      <c r="AM3059" s="20">
        <f t="shared" ref="AM3059" si="17791">1/$AN$9</f>
        <v>1</v>
      </c>
      <c r="AN3059" s="27">
        <v>0</v>
      </c>
      <c r="AO3059" s="21">
        <v>1</v>
      </c>
      <c r="AP3059" s="26">
        <v>0</v>
      </c>
      <c r="AR3059" s="1">
        <f t="shared" ref="AR3059" si="17792">AH3059*AM3056+AJ3059*AM3059-AI3059*AN3056-AK3059*AN3059</f>
        <v>-252.34280447835135</v>
      </c>
      <c r="AS3059" s="9">
        <f t="shared" ref="AS3059" si="17793">(AH3059*AN3056+AI3059*AM3056+AJ3059*AN3059+AK3059*AM3059)</f>
        <v>36.029295252224983</v>
      </c>
      <c r="AT3059" s="2">
        <f t="shared" ref="AT3059" si="17794">AH3059*AO3056+AJ3059*AO3059-AI3059*AP3056-AK3059*AP3059</f>
        <v>-252.34280447835135</v>
      </c>
      <c r="AU3059" s="8">
        <f t="shared" ref="AU3059" si="17795">(AH3059*AP3056+AI3059*AO3056+AJ3059*AP3059+AK3059*AO3059)</f>
        <v>0</v>
      </c>
      <c r="AW3059" s="49">
        <f t="shared" ref="AW3059" si="17796">(180/PI())*ATAN(-1*(AS3056/AR3056))</f>
        <v>-81.880452193210999</v>
      </c>
      <c r="AY3059" s="140">
        <f t="shared" ref="AY3059" si="17797">20*LOG(((1-(10^(AW3056/20)^2)*(1-((1-AY3056)/(1+AY3056))^2))^0.5))</f>
        <v>-1.1458373885481804E-4</v>
      </c>
      <c r="AZ3059" s="13"/>
      <c r="BA3059" s="36"/>
      <c r="BB3059" s="36"/>
      <c r="BC3059" s="36"/>
      <c r="BD3059" s="36"/>
    </row>
    <row r="3060" spans="2:56" ht="18.600000000000001" customHeight="1">
      <c r="AY3060" s="37"/>
    </row>
    <row r="3061" spans="2:56" ht="18.600000000000001" customHeight="1" thickBot="1">
      <c r="D3061" s="22" t="s">
        <v>60</v>
      </c>
      <c r="E3061" s="22"/>
      <c r="F3061" s="22"/>
      <c r="G3061" s="22"/>
      <c r="H3061" s="22"/>
      <c r="I3061" s="22" t="s">
        <v>61</v>
      </c>
      <c r="J3061" s="22"/>
      <c r="K3061" s="22"/>
      <c r="L3061" s="22"/>
      <c r="M3061" s="23"/>
      <c r="N3061" s="23"/>
      <c r="O3061" s="28" t="s">
        <v>62</v>
      </c>
      <c r="P3061" s="23"/>
      <c r="Q3061" s="23"/>
      <c r="R3061" s="23"/>
      <c r="S3061" s="22"/>
      <c r="T3061" s="22" t="s">
        <v>63</v>
      </c>
      <c r="U3061" s="23"/>
      <c r="V3061" s="23"/>
      <c r="W3061" s="23"/>
      <c r="X3061" s="23"/>
      <c r="Y3061" s="28" t="s">
        <v>64</v>
      </c>
      <c r="Z3061" s="23"/>
      <c r="AA3061" s="23"/>
      <c r="AB3061" s="23"/>
      <c r="AC3061" s="28" t="s">
        <v>65</v>
      </c>
      <c r="AD3061" s="22"/>
      <c r="AE3061" s="22"/>
      <c r="AF3061" s="22"/>
      <c r="AG3061" s="22"/>
      <c r="AH3061" s="23"/>
      <c r="AI3061" s="28" t="s">
        <v>66</v>
      </c>
      <c r="AJ3061" s="23"/>
      <c r="AK3061" s="23"/>
      <c r="AL3061" s="22"/>
      <c r="AM3061" s="28" t="s">
        <v>67</v>
      </c>
      <c r="AN3061" s="22"/>
      <c r="AO3061" s="23"/>
      <c r="AP3061" s="23"/>
      <c r="AQ3061" s="23"/>
      <c r="AR3061" s="23"/>
      <c r="AS3061" s="28" t="s">
        <v>68</v>
      </c>
      <c r="AT3061" s="23"/>
      <c r="AU3061" s="23"/>
    </row>
    <row r="3062" spans="2:56" ht="18.600000000000001" customHeight="1" thickBot="1">
      <c r="B3062" s="11"/>
      <c r="D3062" s="212" t="s">
        <v>69</v>
      </c>
      <c r="E3062" s="213"/>
      <c r="F3062" s="214" t="s">
        <v>70</v>
      </c>
      <c r="G3062" s="215"/>
      <c r="H3062" s="207"/>
      <c r="I3062" s="212" t="s">
        <v>71</v>
      </c>
      <c r="J3062" s="213"/>
      <c r="K3062" s="214" t="s">
        <v>72</v>
      </c>
      <c r="L3062" s="215"/>
      <c r="M3062" s="23"/>
      <c r="N3062" s="208" t="s">
        <v>73</v>
      </c>
      <c r="O3062" s="209"/>
      <c r="P3062" s="210" t="s">
        <v>74</v>
      </c>
      <c r="Q3062" s="211"/>
      <c r="R3062" s="23"/>
      <c r="S3062" s="212" t="s">
        <v>75</v>
      </c>
      <c r="T3062" s="213"/>
      <c r="U3062" s="214" t="s">
        <v>76</v>
      </c>
      <c r="V3062" s="215"/>
      <c r="W3062" s="22"/>
      <c r="X3062" s="208" t="s">
        <v>77</v>
      </c>
      <c r="Y3062" s="209"/>
      <c r="Z3062" s="210" t="s">
        <v>78</v>
      </c>
      <c r="AA3062" s="211"/>
      <c r="AB3062" s="22"/>
      <c r="AC3062" s="212" t="s">
        <v>79</v>
      </c>
      <c r="AD3062" s="213"/>
      <c r="AE3062" s="214" t="s">
        <v>80</v>
      </c>
      <c r="AF3062" s="215"/>
      <c r="AG3062" s="22"/>
      <c r="AH3062" s="208" t="s">
        <v>81</v>
      </c>
      <c r="AI3062" s="209"/>
      <c r="AJ3062" s="210" t="s">
        <v>82</v>
      </c>
      <c r="AK3062" s="211"/>
      <c r="AL3062" s="22"/>
      <c r="AM3062" s="212" t="s">
        <v>83</v>
      </c>
      <c r="AN3062" s="213"/>
      <c r="AO3062" s="214" t="s">
        <v>84</v>
      </c>
      <c r="AP3062" s="215"/>
      <c r="AQ3062" s="23"/>
      <c r="AR3062" s="208" t="s">
        <v>85</v>
      </c>
      <c r="AS3062" s="209"/>
      <c r="AT3062" s="210" t="s">
        <v>86</v>
      </c>
      <c r="AU3062" s="211"/>
      <c r="AW3062" s="29" t="s">
        <v>4</v>
      </c>
      <c r="AY3062" s="136" t="s">
        <v>46</v>
      </c>
      <c r="AZ3062" s="13"/>
      <c r="BA3062" s="36"/>
      <c r="BB3062" s="36"/>
      <c r="BC3062" s="36"/>
      <c r="BD3062" s="36"/>
    </row>
    <row r="3063" spans="2:56" ht="18.600000000000001" customHeight="1" thickTop="1" thickBot="1">
      <c r="B3063" s="40">
        <v>8.7599999999999607</v>
      </c>
      <c r="D3063" s="1">
        <v>1</v>
      </c>
      <c r="E3063" s="7">
        <v>0</v>
      </c>
      <c r="F3063" s="2">
        <v>0</v>
      </c>
      <c r="G3063" s="8">
        <v>0</v>
      </c>
      <c r="I3063" s="1">
        <v>1</v>
      </c>
      <c r="J3063" s="9">
        <v>0</v>
      </c>
      <c r="K3063" s="2">
        <v>0</v>
      </c>
      <c r="L3063" s="9">
        <f t="shared" ref="L3063" si="17798">IF(0=(1-$J$9*$K$9*$B3063^2),10^14,$B3063*$K$9/(1-$J$9*$K$9*$B3063^2))</f>
        <v>-0.39075492716530474</v>
      </c>
      <c r="N3063" s="1">
        <f t="shared" ref="N3063" si="17799">D3063*I3063+F3063*I3066-E3063*J3063-G3063*J3066</f>
        <v>1</v>
      </c>
      <c r="O3063" s="9">
        <f t="shared" ref="O3063" si="17800">(D3063*J3063+E3063*I3063+F3063*J3066+G3063*I3066)</f>
        <v>0</v>
      </c>
      <c r="P3063" s="2">
        <f t="shared" ref="P3063" si="17801">D3063*K3063+F3063*K3066-E3063*L3063-G3063*L3066</f>
        <v>0</v>
      </c>
      <c r="Q3063" s="8">
        <f t="shared" ref="Q3063" si="17802">(D3063*L3063+E3063*K3063+F3063*L3066+G3063*K3066)</f>
        <v>-0.39075492716530474</v>
      </c>
      <c r="S3063" s="1">
        <v>1</v>
      </c>
      <c r="T3063" s="7">
        <v>0</v>
      </c>
      <c r="U3063" s="2">
        <v>0</v>
      </c>
      <c r="V3063" s="8">
        <v>0</v>
      </c>
      <c r="X3063" s="1">
        <f t="shared" ref="X3063" si="17803">N3063*S3063+P3063*S3066-O3063*T3063-Q3063*T3066</f>
        <v>5.139415586636348</v>
      </c>
      <c r="Y3063" s="9">
        <f t="shared" ref="Y3063" si="17804">(N3063*T3063+O3063*S3063+P3063*T3066+Q3063*S3066)</f>
        <v>0</v>
      </c>
      <c r="Z3063" s="2">
        <f t="shared" ref="Z3063" si="17805">N3063*U3063+P3063*U3066-O3063*V3063-Q3063*V3066</f>
        <v>0</v>
      </c>
      <c r="AA3063" s="8">
        <f t="shared" ref="AA3063" si="17806">(N3063*V3063+O3063*U3063+P3063*V3066+Q3063*U3066)</f>
        <v>-0.39075492716530474</v>
      </c>
      <c r="AB3063" s="22"/>
      <c r="AC3063" s="1">
        <v>1</v>
      </c>
      <c r="AD3063" s="9">
        <v>0</v>
      </c>
      <c r="AE3063" s="2">
        <v>0</v>
      </c>
      <c r="AF3063" s="9">
        <f t="shared" ref="AF3063" si="17807">$B3063*$AE$9</f>
        <v>7.1016443999999685</v>
      </c>
      <c r="AH3063" s="1">
        <f t="shared" ref="AH3063" si="17808">X3063*AC3063+Z3063*AC3066-Y3063*AD3063-AA3063*AD3066</f>
        <v>5.139415586636348</v>
      </c>
      <c r="AI3063" s="9">
        <f t="shared" ref="AI3063" si="17809">(X3063*AD3063+Y3063*AC3063+Z3063*AD3066+AA3063*AC3066)</f>
        <v>0</v>
      </c>
      <c r="AJ3063" s="2">
        <f t="shared" ref="AJ3063" si="17810">X3063*AE3063+Z3063*AE3066-Y3063*AF3063-AA3063*AF3066</f>
        <v>0</v>
      </c>
      <c r="AK3063" s="8">
        <f t="shared" ref="AK3063" si="17811">(X3063*AF3063+Y3063*AE3063+Z3063*AF3066+AA3063*AE3066)</f>
        <v>36.10754699294327</v>
      </c>
      <c r="AM3063" s="18">
        <v>1</v>
      </c>
      <c r="AN3063" s="25">
        <v>0</v>
      </c>
      <c r="AO3063" s="14">
        <v>0</v>
      </c>
      <c r="AP3063" s="24">
        <v>0</v>
      </c>
      <c r="AR3063" s="1">
        <f t="shared" ref="AR3063" si="17812">AH3063*AM3063+AJ3063*AM3066-AI3063*AN3063-AK3063*AN3066</f>
        <v>5.139415586636348</v>
      </c>
      <c r="AS3063" s="9">
        <f t="shared" ref="AS3063" si="17813">(AH3063*AN3063+AI3063*AM3063+AJ3063*AN3066+AK3063*AM3066)</f>
        <v>36.10754699294327</v>
      </c>
      <c r="AT3063" s="2">
        <f t="shared" ref="AT3063" si="17814">AH3063*AO3063+AJ3063*AO3066-AI3063*AP3063-AK3063*AP3066</f>
        <v>0</v>
      </c>
      <c r="AU3063" s="8">
        <f t="shared" ref="AU3063" si="17815">(AH3063*AP3063+AI3063*AO3063+AJ3063*AP3066+AK3063*AO3066)</f>
        <v>36.10754699294327</v>
      </c>
      <c r="AW3063" s="30">
        <f t="shared" ref="AW3063" si="17816">20*LOG(((1+$AN$9)/$AN$9)/((AR3063+AR3066)^2+(AS3063+AS3066)^2)^0.5)</f>
        <v>-42.232949169439266</v>
      </c>
      <c r="AY3063" s="137">
        <f t="shared" ref="AY3063" si="17817">((AR3063^2+AS3063^2)^0.5)/((AR3066^2+AS3066^2)^0.5)</f>
        <v>0.14244403075181133</v>
      </c>
      <c r="AZ3063" s="13"/>
      <c r="BA3063" s="36"/>
      <c r="BB3063" s="36"/>
      <c r="BC3063" s="36"/>
      <c r="BD3063" s="36"/>
    </row>
    <row r="3064" spans="2:56" ht="18.600000000000001" customHeight="1" thickBot="1">
      <c r="D3064" s="3"/>
      <c r="G3064" s="4"/>
      <c r="I3064" s="3"/>
      <c r="L3064" s="4"/>
      <c r="N3064" s="3"/>
      <c r="Q3064" s="4"/>
      <c r="S3064" s="3"/>
      <c r="V3064" s="4"/>
      <c r="X3064" s="3"/>
      <c r="AA3064" s="4"/>
      <c r="AC3064" s="3"/>
      <c r="AF3064" s="4"/>
      <c r="AH3064" s="3"/>
      <c r="AK3064" s="4"/>
      <c r="AM3064" s="18"/>
      <c r="AN3064" s="14"/>
      <c r="AO3064" s="14"/>
      <c r="AP3064" s="19"/>
      <c r="AR3064" s="3"/>
      <c r="AU3064" s="4"/>
      <c r="AY3064" s="138"/>
      <c r="AZ3064" s="13"/>
      <c r="BA3064" s="36"/>
      <c r="BB3064" s="36"/>
      <c r="BC3064" s="36"/>
      <c r="BD3064" s="36"/>
    </row>
    <row r="3065" spans="2:56" ht="18.600000000000001" customHeight="1" thickBot="1">
      <c r="D3065" s="216" t="s">
        <v>87</v>
      </c>
      <c r="E3065" s="217"/>
      <c r="F3065" s="218" t="s">
        <v>88</v>
      </c>
      <c r="G3065" s="219"/>
      <c r="H3065" s="207"/>
      <c r="I3065" s="216" t="s">
        <v>89</v>
      </c>
      <c r="J3065" s="217"/>
      <c r="K3065" s="218" t="s">
        <v>90</v>
      </c>
      <c r="L3065" s="219"/>
      <c r="N3065" s="208" t="s">
        <v>7</v>
      </c>
      <c r="O3065" s="209"/>
      <c r="P3065" s="210" t="s">
        <v>8</v>
      </c>
      <c r="Q3065" s="211"/>
      <c r="S3065" s="216" t="s">
        <v>91</v>
      </c>
      <c r="T3065" s="217"/>
      <c r="U3065" s="218" t="s">
        <v>92</v>
      </c>
      <c r="V3065" s="219"/>
      <c r="W3065" s="22"/>
      <c r="X3065" s="208" t="s">
        <v>93</v>
      </c>
      <c r="Y3065" s="209"/>
      <c r="Z3065" s="210" t="s">
        <v>94</v>
      </c>
      <c r="AA3065" s="211"/>
      <c r="AB3065" s="22"/>
      <c r="AC3065" s="216" t="s">
        <v>3</v>
      </c>
      <c r="AD3065" s="217"/>
      <c r="AE3065" s="218" t="s">
        <v>2</v>
      </c>
      <c r="AF3065" s="219"/>
      <c r="AG3065" s="22"/>
      <c r="AH3065" s="208" t="s">
        <v>95</v>
      </c>
      <c r="AI3065" s="209"/>
      <c r="AJ3065" s="210" t="s">
        <v>96</v>
      </c>
      <c r="AK3065" s="211"/>
      <c r="AL3065" s="22"/>
      <c r="AM3065" s="216" t="s">
        <v>97</v>
      </c>
      <c r="AN3065" s="217"/>
      <c r="AO3065" s="218" t="s">
        <v>98</v>
      </c>
      <c r="AP3065" s="219"/>
      <c r="AR3065" s="208" t="s">
        <v>99</v>
      </c>
      <c r="AS3065" s="209"/>
      <c r="AT3065" s="210" t="s">
        <v>100</v>
      </c>
      <c r="AU3065" s="211"/>
      <c r="AW3065" s="48" t="s">
        <v>10</v>
      </c>
      <c r="AY3065" s="139" t="s">
        <v>47</v>
      </c>
      <c r="AZ3065" s="13"/>
      <c r="BA3065" s="36"/>
      <c r="BB3065" s="36"/>
      <c r="BC3065" s="36"/>
      <c r="BD3065" s="36"/>
    </row>
    <row r="3066" spans="2:56" ht="18.600000000000001" customHeight="1" thickTop="1" thickBot="1">
      <c r="D3066" s="1">
        <v>0</v>
      </c>
      <c r="E3066" s="8">
        <f t="shared" ref="E3066" si="17818">$E$9*$B3063</f>
        <v>4.9643795999999778</v>
      </c>
      <c r="F3066" s="2">
        <v>1</v>
      </c>
      <c r="G3066" s="8">
        <v>0</v>
      </c>
      <c r="I3066" s="1">
        <v>0</v>
      </c>
      <c r="J3066" s="9">
        <v>0</v>
      </c>
      <c r="K3066" s="2">
        <v>1</v>
      </c>
      <c r="L3066" s="8">
        <v>0</v>
      </c>
      <c r="N3066" s="1">
        <f t="shared" ref="N3066" si="17819">D3066*I3063+F3066*I3066-E3066*J3063-G3066*J3066</f>
        <v>0</v>
      </c>
      <c r="O3066" s="9">
        <f t="shared" ref="O3066" si="17820">(D3066*J3063+E3066*I3063+F3066*J3066+G3066*I3066)</f>
        <v>4.9643795999999778</v>
      </c>
      <c r="P3066" s="2">
        <f t="shared" ref="P3066" si="17821">D3066*K3063+F3066*K3066-E3066*L3063-G3066*L3066</f>
        <v>2.9398557890189161</v>
      </c>
      <c r="Q3066" s="8">
        <f t="shared" ref="Q3066" si="17822">(D3066*L3063+E3066*K3063+F3066*L3066+G3066*K3066)</f>
        <v>0</v>
      </c>
      <c r="S3066" s="1">
        <v>0</v>
      </c>
      <c r="T3066" s="8">
        <f t="shared" ref="T3066" si="17823">$T$9*$B3063</f>
        <v>10.593380399999953</v>
      </c>
      <c r="U3066" s="2">
        <v>1</v>
      </c>
      <c r="V3066" s="8">
        <v>0</v>
      </c>
      <c r="X3066" s="1">
        <f t="shared" ref="X3066" si="17824">N3066*S3063+P3066*S3066-O3066*T3063-Q3066*T3066</f>
        <v>0</v>
      </c>
      <c r="Y3066" s="9">
        <f t="shared" ref="Y3066" si="17825">(N3066*T3063+O3066*S3063+P3066*T3066+Q3066*S3066)</f>
        <v>36.107390294219357</v>
      </c>
      <c r="Z3066" s="2">
        <f t="shared" ref="Z3066" si="17826">N3066*U3063+P3066*U3066-O3066*V3063-Q3066*V3066</f>
        <v>2.9398557890189161</v>
      </c>
      <c r="AA3066" s="8">
        <f t="shared" ref="AA3066" si="17827">(N3066*V3063+O3066*U3063+P3066*V3066+Q3066*U3066)</f>
        <v>0</v>
      </c>
      <c r="AB3066" s="22"/>
      <c r="AC3066" s="1">
        <v>0</v>
      </c>
      <c r="AD3066" s="9">
        <v>0</v>
      </c>
      <c r="AE3066" s="2">
        <v>1</v>
      </c>
      <c r="AF3066" s="8">
        <v>0</v>
      </c>
      <c r="AH3066" s="1">
        <f t="shared" ref="AH3066" si="17828">X3066*AC3063+Z3066*AC3066-Y3066*AD3063-AA3066*AD3066</f>
        <v>0</v>
      </c>
      <c r="AI3066" s="9">
        <f t="shared" ref="AI3066" si="17829">(X3066*AD3063+Y3066*AC3063+Z3066*AD3066+AA3066*AC3066)</f>
        <v>36.107390294219357</v>
      </c>
      <c r="AJ3066" s="2">
        <f t="shared" ref="AJ3066" si="17830">X3066*AE3063+Z3066*AE3066-Y3066*AF3063-AA3066*AF3066</f>
        <v>-253.4819902925372</v>
      </c>
      <c r="AK3066" s="8">
        <f t="shared" ref="AK3066" si="17831">(X3066*AF3063+Y3066*AE3063+Z3066*AF3066+AA3066*AE3066)</f>
        <v>0</v>
      </c>
      <c r="AM3066" s="20">
        <f t="shared" ref="AM3066" si="17832">1/$AN$9</f>
        <v>1</v>
      </c>
      <c r="AN3066" s="27">
        <v>0</v>
      </c>
      <c r="AO3066" s="21">
        <v>1</v>
      </c>
      <c r="AP3066" s="26">
        <v>0</v>
      </c>
      <c r="AR3066" s="1">
        <f t="shared" ref="AR3066" si="17833">AH3066*AM3063+AJ3066*AM3066-AI3066*AN3063-AK3066*AN3066</f>
        <v>-253.4819902925372</v>
      </c>
      <c r="AS3066" s="9">
        <f t="shared" ref="AS3066" si="17834">(AH3066*AN3063+AI3066*AM3063+AJ3066*AN3066+AK3066*AM3066)</f>
        <v>36.107390294219357</v>
      </c>
      <c r="AT3066" s="2">
        <f t="shared" ref="AT3066" si="17835">AH3066*AO3063+AJ3066*AO3066-AI3066*AP3063-AK3066*AP3066</f>
        <v>-253.4819902925372</v>
      </c>
      <c r="AU3066" s="8">
        <f t="shared" ref="AU3066" si="17836">(AH3066*AP3063+AI3066*AO3063+AJ3066*AP3066+AK3066*AO3066)</f>
        <v>0</v>
      </c>
      <c r="AW3066" s="49">
        <f t="shared" ref="AW3066" si="17837">(180/PI())*ATAN(-1*(AS3063/AR3063))</f>
        <v>-81.899143560851385</v>
      </c>
      <c r="AY3066" s="140">
        <f t="shared" ref="AY3066" si="17838">20*LOG(((1-(10^(AW3063/20)^2)*(1-((1-AY3063)/(1+AY3063))^2))^0.5))</f>
        <v>-1.1337817012095832E-4</v>
      </c>
      <c r="AZ3066" s="13"/>
      <c r="BA3066" s="36"/>
      <c r="BB3066" s="36"/>
      <c r="BC3066" s="36"/>
      <c r="BD3066" s="36"/>
    </row>
    <row r="3067" spans="2:56" ht="18.600000000000001" customHeight="1">
      <c r="AY3067" s="37"/>
    </row>
    <row r="3068" spans="2:56" ht="18.600000000000001" customHeight="1" thickBot="1">
      <c r="D3068" s="22" t="s">
        <v>60</v>
      </c>
      <c r="E3068" s="22"/>
      <c r="F3068" s="22"/>
      <c r="G3068" s="22"/>
      <c r="H3068" s="22"/>
      <c r="I3068" s="22" t="s">
        <v>61</v>
      </c>
      <c r="J3068" s="22"/>
      <c r="K3068" s="22"/>
      <c r="L3068" s="22"/>
      <c r="M3068" s="23"/>
      <c r="N3068" s="23"/>
      <c r="O3068" s="28" t="s">
        <v>62</v>
      </c>
      <c r="P3068" s="23"/>
      <c r="Q3068" s="23"/>
      <c r="R3068" s="23"/>
      <c r="S3068" s="22"/>
      <c r="T3068" s="22" t="s">
        <v>63</v>
      </c>
      <c r="U3068" s="23"/>
      <c r="V3068" s="23"/>
      <c r="W3068" s="23"/>
      <c r="X3068" s="23"/>
      <c r="Y3068" s="28" t="s">
        <v>64</v>
      </c>
      <c r="Z3068" s="23"/>
      <c r="AA3068" s="23"/>
      <c r="AB3068" s="23"/>
      <c r="AC3068" s="28" t="s">
        <v>65</v>
      </c>
      <c r="AD3068" s="22"/>
      <c r="AE3068" s="22"/>
      <c r="AF3068" s="22"/>
      <c r="AG3068" s="22"/>
      <c r="AH3068" s="23"/>
      <c r="AI3068" s="28" t="s">
        <v>66</v>
      </c>
      <c r="AJ3068" s="23"/>
      <c r="AK3068" s="23"/>
      <c r="AL3068" s="22"/>
      <c r="AM3068" s="28" t="s">
        <v>67</v>
      </c>
      <c r="AN3068" s="22"/>
      <c r="AO3068" s="23"/>
      <c r="AP3068" s="23"/>
      <c r="AQ3068" s="23"/>
      <c r="AR3068" s="23"/>
      <c r="AS3068" s="28" t="s">
        <v>68</v>
      </c>
      <c r="AT3068" s="23"/>
      <c r="AU3068" s="23"/>
    </row>
    <row r="3069" spans="2:56" ht="18.600000000000001" customHeight="1" thickBot="1">
      <c r="B3069" s="11"/>
      <c r="D3069" s="212" t="s">
        <v>69</v>
      </c>
      <c r="E3069" s="213"/>
      <c r="F3069" s="214" t="s">
        <v>70</v>
      </c>
      <c r="G3069" s="215"/>
      <c r="H3069" s="207"/>
      <c r="I3069" s="212" t="s">
        <v>71</v>
      </c>
      <c r="J3069" s="213"/>
      <c r="K3069" s="214" t="s">
        <v>72</v>
      </c>
      <c r="L3069" s="215"/>
      <c r="M3069" s="23"/>
      <c r="N3069" s="208" t="s">
        <v>73</v>
      </c>
      <c r="O3069" s="209"/>
      <c r="P3069" s="210" t="s">
        <v>74</v>
      </c>
      <c r="Q3069" s="211"/>
      <c r="R3069" s="23"/>
      <c r="S3069" s="212" t="s">
        <v>75</v>
      </c>
      <c r="T3069" s="213"/>
      <c r="U3069" s="214" t="s">
        <v>76</v>
      </c>
      <c r="V3069" s="215"/>
      <c r="W3069" s="22"/>
      <c r="X3069" s="208" t="s">
        <v>77</v>
      </c>
      <c r="Y3069" s="209"/>
      <c r="Z3069" s="210" t="s">
        <v>78</v>
      </c>
      <c r="AA3069" s="211"/>
      <c r="AB3069" s="22"/>
      <c r="AC3069" s="212" t="s">
        <v>79</v>
      </c>
      <c r="AD3069" s="213"/>
      <c r="AE3069" s="214" t="s">
        <v>80</v>
      </c>
      <c r="AF3069" s="215"/>
      <c r="AG3069" s="22"/>
      <c r="AH3069" s="208" t="s">
        <v>81</v>
      </c>
      <c r="AI3069" s="209"/>
      <c r="AJ3069" s="210" t="s">
        <v>82</v>
      </c>
      <c r="AK3069" s="211"/>
      <c r="AL3069" s="22"/>
      <c r="AM3069" s="212" t="s">
        <v>83</v>
      </c>
      <c r="AN3069" s="213"/>
      <c r="AO3069" s="214" t="s">
        <v>84</v>
      </c>
      <c r="AP3069" s="215"/>
      <c r="AQ3069" s="23"/>
      <c r="AR3069" s="208" t="s">
        <v>85</v>
      </c>
      <c r="AS3069" s="209"/>
      <c r="AT3069" s="210" t="s">
        <v>86</v>
      </c>
      <c r="AU3069" s="211"/>
      <c r="AW3069" s="29" t="s">
        <v>4</v>
      </c>
      <c r="AY3069" s="136" t="s">
        <v>46</v>
      </c>
      <c r="AZ3069" s="13"/>
      <c r="BA3069" s="36"/>
      <c r="BB3069" s="36"/>
      <c r="BC3069" s="36"/>
      <c r="BD3069" s="36"/>
    </row>
    <row r="3070" spans="2:56" ht="18.600000000000001" customHeight="1" thickTop="1" thickBot="1">
      <c r="B3070" s="40">
        <v>8.7799999999999603</v>
      </c>
      <c r="D3070" s="1">
        <v>1</v>
      </c>
      <c r="E3070" s="7">
        <v>0</v>
      </c>
      <c r="F3070" s="2">
        <v>0</v>
      </c>
      <c r="G3070" s="8">
        <v>0</v>
      </c>
      <c r="I3070" s="1">
        <v>1</v>
      </c>
      <c r="J3070" s="9">
        <v>0</v>
      </c>
      <c r="K3070" s="2">
        <v>0</v>
      </c>
      <c r="L3070" s="9">
        <f t="shared" ref="L3070" si="17839">IF(0=(1-$J$9*$K$9*$B3070^2),10^14,$B3070*$K$9/(1-$J$9*$K$9*$B3070^2))</f>
        <v>-0.38978286012764302</v>
      </c>
      <c r="N3070" s="1">
        <f t="shared" ref="N3070" si="17840">D3070*I3070+F3070*I3073-E3070*J3070-G3070*J3073</f>
        <v>1</v>
      </c>
      <c r="O3070" s="9">
        <f t="shared" ref="O3070" si="17841">(D3070*J3070+E3070*I3070+F3070*J3073+G3070*I3073)</f>
        <v>0</v>
      </c>
      <c r="P3070" s="2">
        <f t="shared" ref="P3070" si="17842">D3070*K3070+F3070*K3073-E3070*L3070-G3070*L3073</f>
        <v>0</v>
      </c>
      <c r="Q3070" s="8">
        <f t="shared" ref="Q3070" si="17843">(D3070*L3070+E3070*K3070+F3070*L3073+G3070*K3073)</f>
        <v>-0.38978286012764302</v>
      </c>
      <c r="S3070" s="1">
        <v>1</v>
      </c>
      <c r="T3070" s="7">
        <v>0</v>
      </c>
      <c r="U3070" s="2">
        <v>0</v>
      </c>
      <c r="V3070" s="8">
        <v>0</v>
      </c>
      <c r="X3070" s="1">
        <f t="shared" ref="X3070" si="17844">N3070*S3070+P3070*S3073-O3070*T3070-Q3070*T3073</f>
        <v>5.1385453210305707</v>
      </c>
      <c r="Y3070" s="9">
        <f t="shared" ref="Y3070" si="17845">(N3070*T3070+O3070*S3070+P3070*T3073+Q3070*S3073)</f>
        <v>0</v>
      </c>
      <c r="Z3070" s="2">
        <f t="shared" ref="Z3070" si="17846">N3070*U3070+P3070*U3073-O3070*V3070-Q3070*V3073</f>
        <v>0</v>
      </c>
      <c r="AA3070" s="8">
        <f t="shared" ref="AA3070" si="17847">(N3070*V3070+O3070*U3070+P3070*V3073+Q3070*U3073)</f>
        <v>-0.38978286012764302</v>
      </c>
      <c r="AB3070" s="22"/>
      <c r="AC3070" s="1">
        <v>1</v>
      </c>
      <c r="AD3070" s="9">
        <v>0</v>
      </c>
      <c r="AE3070" s="2">
        <v>0</v>
      </c>
      <c r="AF3070" s="9">
        <f t="shared" ref="AF3070" si="17848">$B3070*$AE$9</f>
        <v>7.1178581999999677</v>
      </c>
      <c r="AH3070" s="1">
        <f t="shared" ref="AH3070" si="17849">X3070*AC3070+Z3070*AC3073-Y3070*AD3070-AA3070*AD3073</f>
        <v>5.1385453210305707</v>
      </c>
      <c r="AI3070" s="9">
        <f t="shared" ref="AI3070" si="17850">(X3070*AD3070+Y3070*AC3070+Z3070*AD3073+AA3070*AC3073)</f>
        <v>0</v>
      </c>
      <c r="AJ3070" s="2">
        <f t="shared" ref="AJ3070" si="17851">X3070*AE3070+Z3070*AE3073-Y3070*AF3070-AA3070*AF3073</f>
        <v>0</v>
      </c>
      <c r="AK3070" s="8">
        <f t="shared" ref="AK3070" si="17852">(X3070*AF3070+Y3070*AE3070+Z3070*AF3073+AA3070*AE3073)</f>
        <v>36.185654089241268</v>
      </c>
      <c r="AM3070" s="18">
        <v>1</v>
      </c>
      <c r="AN3070" s="25">
        <v>0</v>
      </c>
      <c r="AO3070" s="14">
        <v>0</v>
      </c>
      <c r="AP3070" s="24">
        <v>0</v>
      </c>
      <c r="AR3070" s="1">
        <f t="shared" ref="AR3070" si="17853">AH3070*AM3070+AJ3070*AM3073-AI3070*AN3070-AK3070*AN3073</f>
        <v>5.1385453210305707</v>
      </c>
      <c r="AS3070" s="9">
        <f t="shared" ref="AS3070" si="17854">(AH3070*AN3070+AI3070*AM3070+AJ3070*AN3073+AK3070*AM3073)</f>
        <v>36.185654089241268</v>
      </c>
      <c r="AT3070" s="2">
        <f t="shared" ref="AT3070" si="17855">AH3070*AO3070+AJ3070*AO3073-AI3070*AP3070-AK3070*AP3073</f>
        <v>0</v>
      </c>
      <c r="AU3070" s="8">
        <f t="shared" ref="AU3070" si="17856">(AH3070*AP3070+AI3070*AO3070+AJ3070*AP3073+AK3070*AO3073)</f>
        <v>36.185654089241268</v>
      </c>
      <c r="AW3070" s="30">
        <f t="shared" ref="AW3070" si="17857">20*LOG(((1+$AN$9)/$AN$9)/((AR3070+AR3073)^2+(AS3070+AS3073)^2)^0.5)</f>
        <v>-42.271181097700094</v>
      </c>
      <c r="AY3070" s="137">
        <f t="shared" ref="AY3070" si="17858">((AR3070^2+AS3070^2)^0.5)/((AR3073^2+AS3073^2)^0.5)</f>
        <v>0.14211204438448574</v>
      </c>
      <c r="AZ3070" s="13"/>
      <c r="BA3070" s="36"/>
      <c r="BB3070" s="36"/>
      <c r="BC3070" s="36"/>
      <c r="BD3070" s="36"/>
    </row>
    <row r="3071" spans="2:56" ht="18.600000000000001" customHeight="1" thickBot="1">
      <c r="D3071" s="3"/>
      <c r="G3071" s="4"/>
      <c r="I3071" s="3"/>
      <c r="L3071" s="4"/>
      <c r="N3071" s="3"/>
      <c r="Q3071" s="4"/>
      <c r="S3071" s="3"/>
      <c r="V3071" s="4"/>
      <c r="X3071" s="3"/>
      <c r="AA3071" s="4"/>
      <c r="AC3071" s="3"/>
      <c r="AF3071" s="4"/>
      <c r="AH3071" s="3"/>
      <c r="AK3071" s="4"/>
      <c r="AM3071" s="18"/>
      <c r="AN3071" s="14"/>
      <c r="AO3071" s="14"/>
      <c r="AP3071" s="19"/>
      <c r="AR3071" s="3"/>
      <c r="AU3071" s="4"/>
      <c r="AY3071" s="138"/>
      <c r="AZ3071" s="13"/>
      <c r="BA3071" s="36"/>
      <c r="BB3071" s="36"/>
      <c r="BC3071" s="36"/>
      <c r="BD3071" s="36"/>
    </row>
    <row r="3072" spans="2:56" ht="18.600000000000001" customHeight="1" thickBot="1">
      <c r="D3072" s="216" t="s">
        <v>87</v>
      </c>
      <c r="E3072" s="217"/>
      <c r="F3072" s="218" t="s">
        <v>88</v>
      </c>
      <c r="G3072" s="219"/>
      <c r="H3072" s="207"/>
      <c r="I3072" s="216" t="s">
        <v>89</v>
      </c>
      <c r="J3072" s="217"/>
      <c r="K3072" s="218" t="s">
        <v>90</v>
      </c>
      <c r="L3072" s="219"/>
      <c r="N3072" s="208" t="s">
        <v>7</v>
      </c>
      <c r="O3072" s="209"/>
      <c r="P3072" s="210" t="s">
        <v>8</v>
      </c>
      <c r="Q3072" s="211"/>
      <c r="S3072" s="216" t="s">
        <v>91</v>
      </c>
      <c r="T3072" s="217"/>
      <c r="U3072" s="218" t="s">
        <v>92</v>
      </c>
      <c r="V3072" s="219"/>
      <c r="W3072" s="22"/>
      <c r="X3072" s="208" t="s">
        <v>93</v>
      </c>
      <c r="Y3072" s="209"/>
      <c r="Z3072" s="210" t="s">
        <v>94</v>
      </c>
      <c r="AA3072" s="211"/>
      <c r="AB3072" s="22"/>
      <c r="AC3072" s="216" t="s">
        <v>3</v>
      </c>
      <c r="AD3072" s="217"/>
      <c r="AE3072" s="218" t="s">
        <v>2</v>
      </c>
      <c r="AF3072" s="219"/>
      <c r="AG3072" s="22"/>
      <c r="AH3072" s="208" t="s">
        <v>95</v>
      </c>
      <c r="AI3072" s="209"/>
      <c r="AJ3072" s="210" t="s">
        <v>96</v>
      </c>
      <c r="AK3072" s="211"/>
      <c r="AL3072" s="22"/>
      <c r="AM3072" s="216" t="s">
        <v>97</v>
      </c>
      <c r="AN3072" s="217"/>
      <c r="AO3072" s="218" t="s">
        <v>98</v>
      </c>
      <c r="AP3072" s="219"/>
      <c r="AR3072" s="208" t="s">
        <v>99</v>
      </c>
      <c r="AS3072" s="209"/>
      <c r="AT3072" s="210" t="s">
        <v>100</v>
      </c>
      <c r="AU3072" s="211"/>
      <c r="AW3072" s="48" t="s">
        <v>10</v>
      </c>
      <c r="AY3072" s="139" t="s">
        <v>47</v>
      </c>
      <c r="AZ3072" s="13"/>
      <c r="BA3072" s="36"/>
      <c r="BB3072" s="36"/>
      <c r="BC3072" s="36"/>
      <c r="BD3072" s="36"/>
    </row>
    <row r="3073" spans="2:56" ht="18.600000000000001" customHeight="1" thickTop="1" thickBot="1">
      <c r="D3073" s="1">
        <v>0</v>
      </c>
      <c r="E3073" s="8">
        <f t="shared" ref="E3073" si="17859">$E$9*$B3070</f>
        <v>4.9757137999999781</v>
      </c>
      <c r="F3073" s="2">
        <v>1</v>
      </c>
      <c r="G3073" s="8">
        <v>0</v>
      </c>
      <c r="I3073" s="1">
        <v>0</v>
      </c>
      <c r="J3073" s="9">
        <v>0</v>
      </c>
      <c r="K3073" s="2">
        <v>1</v>
      </c>
      <c r="L3073" s="8">
        <v>0</v>
      </c>
      <c r="N3073" s="1">
        <f t="shared" ref="N3073" si="17860">D3073*I3070+F3073*I3073-E3073*J3070-G3073*J3073</f>
        <v>0</v>
      </c>
      <c r="O3073" s="9">
        <f t="shared" ref="O3073" si="17861">(D3073*J3070+E3073*I3070+F3073*J3073+G3073*I3073)</f>
        <v>4.9757137999999781</v>
      </c>
      <c r="P3073" s="2">
        <f t="shared" ref="P3073" si="17862">D3073*K3070+F3073*K3073-E3073*L3070-G3073*L3073</f>
        <v>2.9394479561405746</v>
      </c>
      <c r="Q3073" s="8">
        <f t="shared" ref="Q3073" si="17863">(D3073*L3070+E3073*K3070+F3073*L3073+G3073*K3073)</f>
        <v>0</v>
      </c>
      <c r="S3073" s="1">
        <v>0</v>
      </c>
      <c r="T3073" s="8">
        <f t="shared" ref="T3073" si="17864">$T$9*$B3070</f>
        <v>10.617566199999951</v>
      </c>
      <c r="U3073" s="2">
        <v>1</v>
      </c>
      <c r="V3073" s="8">
        <v>0</v>
      </c>
      <c r="X3073" s="1">
        <f t="shared" ref="X3073" si="17865">N3073*S3070+P3073*S3073-O3073*T3070-Q3073*T3073</f>
        <v>0</v>
      </c>
      <c r="Y3073" s="9">
        <f t="shared" ref="Y3073" si="17866">(N3073*T3070+O3073*S3070+P3073*T3073+Q3073*S3073)</f>
        <v>36.185497065777085</v>
      </c>
      <c r="Z3073" s="2">
        <f t="shared" ref="Z3073" si="17867">N3073*U3070+P3073*U3073-O3073*V3070-Q3073*V3073</f>
        <v>2.9394479561405746</v>
      </c>
      <c r="AA3073" s="8">
        <f t="shared" ref="AA3073" si="17868">(N3073*V3070+O3073*U3070+P3073*V3073+Q3073*U3073)</f>
        <v>0</v>
      </c>
      <c r="AB3073" s="22"/>
      <c r="AC3073" s="1">
        <v>0</v>
      </c>
      <c r="AD3073" s="9">
        <v>0</v>
      </c>
      <c r="AE3073" s="2">
        <v>1</v>
      </c>
      <c r="AF3073" s="8">
        <v>0</v>
      </c>
      <c r="AH3073" s="1">
        <f t="shared" ref="AH3073" si="17869">X3073*AC3070+Z3073*AC3073-Y3073*AD3070-AA3073*AD3073</f>
        <v>0</v>
      </c>
      <c r="AI3073" s="9">
        <f t="shared" ref="AI3073" si="17870">(X3073*AD3070+Y3073*AC3070+Z3073*AD3073+AA3073*AC3073)</f>
        <v>36.185497065777085</v>
      </c>
      <c r="AJ3073" s="2">
        <f t="shared" ref="AJ3073" si="17871">X3073*AE3070+Z3073*AE3073-Y3073*AF3070-AA3073*AF3073</f>
        <v>-254.62378905457561</v>
      </c>
      <c r="AK3073" s="8">
        <f t="shared" ref="AK3073" si="17872">(X3073*AF3070+Y3073*AE3070+Z3073*AF3073+AA3073*AE3073)</f>
        <v>0</v>
      </c>
      <c r="AM3073" s="20">
        <f t="shared" ref="AM3073" si="17873">1/$AN$9</f>
        <v>1</v>
      </c>
      <c r="AN3073" s="27">
        <v>0</v>
      </c>
      <c r="AO3073" s="21">
        <v>1</v>
      </c>
      <c r="AP3073" s="26">
        <v>0</v>
      </c>
      <c r="AR3073" s="1">
        <f t="shared" ref="AR3073" si="17874">AH3073*AM3070+AJ3073*AM3073-AI3073*AN3070-AK3073*AN3073</f>
        <v>-254.62378905457561</v>
      </c>
      <c r="AS3073" s="9">
        <f t="shared" ref="AS3073" si="17875">(AH3073*AN3070+AI3073*AM3070+AJ3073*AN3073+AK3073*AM3073)</f>
        <v>36.185497065777085</v>
      </c>
      <c r="AT3073" s="2">
        <f t="shared" ref="AT3073" si="17876">AH3073*AO3070+AJ3073*AO3073-AI3073*AP3070-AK3073*AP3073</f>
        <v>-254.62378905457561</v>
      </c>
      <c r="AU3073" s="8">
        <f t="shared" ref="AU3073" si="17877">(AH3073*AP3070+AI3073*AO3070+AJ3073*AP3073+AK3073*AO3073)</f>
        <v>0</v>
      </c>
      <c r="AW3073" s="49">
        <f t="shared" ref="AW3073" si="17878">(180/PI())*ATAN(-1*(AS3070/AR3070))</f>
        <v>-81.917748702211441</v>
      </c>
      <c r="AY3073" s="140">
        <f t="shared" ref="AY3073" si="17879">20*LOG(((1-(10^(AW3070/20)^2)*(1-((1-AY3070)/(1+AY3070))^2))^0.5))</f>
        <v>-1.1218770564994856E-4</v>
      </c>
      <c r="AZ3073" s="13"/>
      <c r="BA3073" s="36"/>
      <c r="BB3073" s="36"/>
      <c r="BC3073" s="36"/>
      <c r="BD3073" s="36"/>
    </row>
    <row r="3074" spans="2:56" ht="18.600000000000001" customHeight="1">
      <c r="AY3074" s="37"/>
    </row>
    <row r="3075" spans="2:56" ht="18.600000000000001" customHeight="1" thickBot="1">
      <c r="D3075" s="22" t="s">
        <v>60</v>
      </c>
      <c r="E3075" s="22"/>
      <c r="F3075" s="22"/>
      <c r="G3075" s="22"/>
      <c r="H3075" s="22"/>
      <c r="I3075" s="22" t="s">
        <v>61</v>
      </c>
      <c r="J3075" s="22"/>
      <c r="K3075" s="22"/>
      <c r="L3075" s="22"/>
      <c r="M3075" s="23"/>
      <c r="N3075" s="23"/>
      <c r="O3075" s="28" t="s">
        <v>62</v>
      </c>
      <c r="P3075" s="23"/>
      <c r="Q3075" s="23"/>
      <c r="R3075" s="23"/>
      <c r="S3075" s="22"/>
      <c r="T3075" s="22" t="s">
        <v>63</v>
      </c>
      <c r="U3075" s="23"/>
      <c r="V3075" s="23"/>
      <c r="W3075" s="23"/>
      <c r="X3075" s="23"/>
      <c r="Y3075" s="28" t="s">
        <v>64</v>
      </c>
      <c r="Z3075" s="23"/>
      <c r="AA3075" s="23"/>
      <c r="AB3075" s="23"/>
      <c r="AC3075" s="28" t="s">
        <v>65</v>
      </c>
      <c r="AD3075" s="22"/>
      <c r="AE3075" s="22"/>
      <c r="AF3075" s="22"/>
      <c r="AG3075" s="22"/>
      <c r="AH3075" s="23"/>
      <c r="AI3075" s="28" t="s">
        <v>66</v>
      </c>
      <c r="AJ3075" s="23"/>
      <c r="AK3075" s="23"/>
      <c r="AL3075" s="22"/>
      <c r="AM3075" s="28" t="s">
        <v>67</v>
      </c>
      <c r="AN3075" s="22"/>
      <c r="AO3075" s="23"/>
      <c r="AP3075" s="23"/>
      <c r="AQ3075" s="23"/>
      <c r="AR3075" s="23"/>
      <c r="AS3075" s="28" t="s">
        <v>68</v>
      </c>
      <c r="AT3075" s="23"/>
      <c r="AU3075" s="23"/>
    </row>
    <row r="3076" spans="2:56" ht="18.600000000000001" customHeight="1" thickBot="1">
      <c r="B3076" s="11"/>
      <c r="D3076" s="212" t="s">
        <v>69</v>
      </c>
      <c r="E3076" s="213"/>
      <c r="F3076" s="214" t="s">
        <v>70</v>
      </c>
      <c r="G3076" s="215"/>
      <c r="H3076" s="207"/>
      <c r="I3076" s="212" t="s">
        <v>71</v>
      </c>
      <c r="J3076" s="213"/>
      <c r="K3076" s="214" t="s">
        <v>72</v>
      </c>
      <c r="L3076" s="215"/>
      <c r="M3076" s="23"/>
      <c r="N3076" s="208" t="s">
        <v>73</v>
      </c>
      <c r="O3076" s="209"/>
      <c r="P3076" s="210" t="s">
        <v>74</v>
      </c>
      <c r="Q3076" s="211"/>
      <c r="R3076" s="23"/>
      <c r="S3076" s="212" t="s">
        <v>75</v>
      </c>
      <c r="T3076" s="213"/>
      <c r="U3076" s="214" t="s">
        <v>76</v>
      </c>
      <c r="V3076" s="215"/>
      <c r="W3076" s="22"/>
      <c r="X3076" s="208" t="s">
        <v>77</v>
      </c>
      <c r="Y3076" s="209"/>
      <c r="Z3076" s="210" t="s">
        <v>78</v>
      </c>
      <c r="AA3076" s="211"/>
      <c r="AB3076" s="22"/>
      <c r="AC3076" s="212" t="s">
        <v>79</v>
      </c>
      <c r="AD3076" s="213"/>
      <c r="AE3076" s="214" t="s">
        <v>80</v>
      </c>
      <c r="AF3076" s="215"/>
      <c r="AG3076" s="22"/>
      <c r="AH3076" s="208" t="s">
        <v>81</v>
      </c>
      <c r="AI3076" s="209"/>
      <c r="AJ3076" s="210" t="s">
        <v>82</v>
      </c>
      <c r="AK3076" s="211"/>
      <c r="AL3076" s="22"/>
      <c r="AM3076" s="212" t="s">
        <v>83</v>
      </c>
      <c r="AN3076" s="213"/>
      <c r="AO3076" s="214" t="s">
        <v>84</v>
      </c>
      <c r="AP3076" s="215"/>
      <c r="AQ3076" s="23"/>
      <c r="AR3076" s="208" t="s">
        <v>85</v>
      </c>
      <c r="AS3076" s="209"/>
      <c r="AT3076" s="210" t="s">
        <v>86</v>
      </c>
      <c r="AU3076" s="211"/>
      <c r="AW3076" s="29" t="s">
        <v>4</v>
      </c>
      <c r="AY3076" s="136" t="s">
        <v>46</v>
      </c>
      <c r="AZ3076" s="13"/>
      <c r="BA3076" s="36"/>
      <c r="BB3076" s="36"/>
      <c r="BC3076" s="36"/>
      <c r="BD3076" s="36"/>
    </row>
    <row r="3077" spans="2:56" ht="18.600000000000001" customHeight="1" thickTop="1" thickBot="1">
      <c r="B3077" s="40">
        <v>8.7999999999999599</v>
      </c>
      <c r="D3077" s="1">
        <v>1</v>
      </c>
      <c r="E3077" s="7">
        <v>0</v>
      </c>
      <c r="F3077" s="2">
        <v>0</v>
      </c>
      <c r="G3077" s="8">
        <v>0</v>
      </c>
      <c r="I3077" s="1">
        <v>1</v>
      </c>
      <c r="J3077" s="9">
        <v>0</v>
      </c>
      <c r="K3077" s="2">
        <v>0</v>
      </c>
      <c r="L3077" s="9">
        <f t="shared" ref="L3077" si="17880">IF(0=(1-$J$9*$K$9*$B3077^2),10^14,$B3077*$K$9/(1-$J$9*$K$9*$B3077^2))</f>
        <v>-0.38881580255116227</v>
      </c>
      <c r="N3077" s="1">
        <f t="shared" ref="N3077" si="17881">D3077*I3077+F3077*I3080-E3077*J3077-G3077*J3080</f>
        <v>1</v>
      </c>
      <c r="O3077" s="9">
        <f t="shared" ref="O3077" si="17882">(D3077*J3077+E3077*I3077+F3077*J3080+G3077*I3080)</f>
        <v>0</v>
      </c>
      <c r="P3077" s="2">
        <f t="shared" ref="P3077" si="17883">D3077*K3077+F3077*K3080-E3077*L3077-G3077*L3080</f>
        <v>0</v>
      </c>
      <c r="Q3077" s="8">
        <f t="shared" ref="Q3077" si="17884">(D3077*L3077+E3077*K3077+F3077*L3080+G3077*K3080)</f>
        <v>-0.38881580255116227</v>
      </c>
      <c r="S3077" s="1">
        <v>1</v>
      </c>
      <c r="T3077" s="7">
        <v>0</v>
      </c>
      <c r="U3077" s="2">
        <v>0</v>
      </c>
      <c r="V3077" s="8">
        <v>0</v>
      </c>
      <c r="X3077" s="1">
        <f t="shared" ref="X3077" si="17885">N3077*S3077+P3077*S3080-O3077*T3077-Q3077*T3080</f>
        <v>5.1376813444304172</v>
      </c>
      <c r="Y3077" s="9">
        <f t="shared" ref="Y3077" si="17886">(N3077*T3077+O3077*S3077+P3077*T3080+Q3077*S3080)</f>
        <v>0</v>
      </c>
      <c r="Z3077" s="2">
        <f t="shared" ref="Z3077" si="17887">N3077*U3077+P3077*U3080-O3077*V3077-Q3077*V3080</f>
        <v>0</v>
      </c>
      <c r="AA3077" s="8">
        <f t="shared" ref="AA3077" si="17888">(N3077*V3077+O3077*U3077+P3077*V3080+Q3077*U3080)</f>
        <v>-0.38881580255116227</v>
      </c>
      <c r="AB3077" s="22"/>
      <c r="AC3077" s="1">
        <v>1</v>
      </c>
      <c r="AD3077" s="9">
        <v>0</v>
      </c>
      <c r="AE3077" s="2">
        <v>0</v>
      </c>
      <c r="AF3077" s="9">
        <f t="shared" ref="AF3077" si="17889">$B3077*$AE$9</f>
        <v>7.1340719999999678</v>
      </c>
      <c r="AH3077" s="1">
        <f t="shared" ref="AH3077" si="17890">X3077*AC3077+Z3077*AC3080-Y3077*AD3077-AA3077*AD3080</f>
        <v>5.1376813444304172</v>
      </c>
      <c r="AI3077" s="9">
        <f t="shared" ref="AI3077" si="17891">(X3077*AD3077+Y3077*AC3077+Z3077*AD3080+AA3077*AC3080)</f>
        <v>0</v>
      </c>
      <c r="AJ3077" s="2">
        <f t="shared" ref="AJ3077" si="17892">X3077*AE3077+Z3077*AE3080-Y3077*AF3077-AA3077*AF3080</f>
        <v>0</v>
      </c>
      <c r="AK3077" s="8">
        <f t="shared" ref="AK3077" si="17893">(X3077*AF3077+Y3077*AE3077+Z3077*AF3080+AA3077*AE3080)</f>
        <v>36.263772821672063</v>
      </c>
      <c r="AM3077" s="18">
        <v>1</v>
      </c>
      <c r="AN3077" s="25">
        <v>0</v>
      </c>
      <c r="AO3077" s="14">
        <v>0</v>
      </c>
      <c r="AP3077" s="24">
        <v>0</v>
      </c>
      <c r="AR3077" s="1">
        <f t="shared" ref="AR3077" si="17894">AH3077*AM3077+AJ3077*AM3080-AI3077*AN3077-AK3077*AN3080</f>
        <v>5.1376813444304172</v>
      </c>
      <c r="AS3077" s="9">
        <f t="shared" ref="AS3077" si="17895">(AH3077*AN3077+AI3077*AM3077+AJ3077*AN3080+AK3077*AM3080)</f>
        <v>36.263772821672063</v>
      </c>
      <c r="AT3077" s="2">
        <f t="shared" ref="AT3077" si="17896">AH3077*AO3077+AJ3077*AO3080-AI3077*AP3077-AK3077*AP3080</f>
        <v>0</v>
      </c>
      <c r="AU3077" s="8">
        <f t="shared" ref="AU3077" si="17897">(AH3077*AP3077+AI3077*AO3077+AJ3077*AP3080+AK3077*AO3080)</f>
        <v>36.263772821672063</v>
      </c>
      <c r="AW3077" s="30">
        <f t="shared" ref="AW3077" si="17898">20*LOG(((1+$AN$9)/$AN$9)/((AR3077+AR3080)^2+(AS3077+AS3080)^2)^0.5)</f>
        <v>-42.309332681682164</v>
      </c>
      <c r="AY3077" s="137">
        <f t="shared" ref="AY3077" si="17899">((AR3077^2+AS3077^2)^0.5)/((AR3080^2+AS3080^2)^0.5)</f>
        <v>0.14178161908778236</v>
      </c>
      <c r="AZ3077" s="13"/>
      <c r="BA3077" s="36"/>
      <c r="BB3077" s="36"/>
      <c r="BC3077" s="36"/>
      <c r="BD3077" s="36"/>
    </row>
    <row r="3078" spans="2:56" ht="18.600000000000001" customHeight="1" thickBot="1">
      <c r="D3078" s="3"/>
      <c r="G3078" s="4"/>
      <c r="I3078" s="3"/>
      <c r="L3078" s="4"/>
      <c r="N3078" s="3"/>
      <c r="Q3078" s="4"/>
      <c r="S3078" s="3"/>
      <c r="V3078" s="4"/>
      <c r="X3078" s="3"/>
      <c r="AA3078" s="4"/>
      <c r="AC3078" s="3"/>
      <c r="AF3078" s="4"/>
      <c r="AH3078" s="3"/>
      <c r="AK3078" s="4"/>
      <c r="AM3078" s="18"/>
      <c r="AN3078" s="14"/>
      <c r="AO3078" s="14"/>
      <c r="AP3078" s="19"/>
      <c r="AR3078" s="3"/>
      <c r="AU3078" s="4"/>
      <c r="AY3078" s="138"/>
      <c r="AZ3078" s="13"/>
      <c r="BA3078" s="36"/>
      <c r="BB3078" s="36"/>
      <c r="BC3078" s="36"/>
      <c r="BD3078" s="36"/>
    </row>
    <row r="3079" spans="2:56" ht="18.600000000000001" customHeight="1" thickBot="1">
      <c r="D3079" s="216" t="s">
        <v>87</v>
      </c>
      <c r="E3079" s="217"/>
      <c r="F3079" s="218" t="s">
        <v>88</v>
      </c>
      <c r="G3079" s="219"/>
      <c r="H3079" s="207"/>
      <c r="I3079" s="216" t="s">
        <v>89</v>
      </c>
      <c r="J3079" s="217"/>
      <c r="K3079" s="218" t="s">
        <v>90</v>
      </c>
      <c r="L3079" s="219"/>
      <c r="N3079" s="208" t="s">
        <v>7</v>
      </c>
      <c r="O3079" s="209"/>
      <c r="P3079" s="210" t="s">
        <v>8</v>
      </c>
      <c r="Q3079" s="211"/>
      <c r="S3079" s="216" t="s">
        <v>91</v>
      </c>
      <c r="T3079" s="217"/>
      <c r="U3079" s="218" t="s">
        <v>92</v>
      </c>
      <c r="V3079" s="219"/>
      <c r="W3079" s="22"/>
      <c r="X3079" s="208" t="s">
        <v>93</v>
      </c>
      <c r="Y3079" s="209"/>
      <c r="Z3079" s="210" t="s">
        <v>94</v>
      </c>
      <c r="AA3079" s="211"/>
      <c r="AB3079" s="22"/>
      <c r="AC3079" s="216" t="s">
        <v>3</v>
      </c>
      <c r="AD3079" s="217"/>
      <c r="AE3079" s="218" t="s">
        <v>2</v>
      </c>
      <c r="AF3079" s="219"/>
      <c r="AG3079" s="22"/>
      <c r="AH3079" s="208" t="s">
        <v>95</v>
      </c>
      <c r="AI3079" s="209"/>
      <c r="AJ3079" s="210" t="s">
        <v>96</v>
      </c>
      <c r="AK3079" s="211"/>
      <c r="AL3079" s="22"/>
      <c r="AM3079" s="216" t="s">
        <v>97</v>
      </c>
      <c r="AN3079" s="217"/>
      <c r="AO3079" s="218" t="s">
        <v>98</v>
      </c>
      <c r="AP3079" s="219"/>
      <c r="AR3079" s="208" t="s">
        <v>99</v>
      </c>
      <c r="AS3079" s="209"/>
      <c r="AT3079" s="210" t="s">
        <v>100</v>
      </c>
      <c r="AU3079" s="211"/>
      <c r="AW3079" s="48" t="s">
        <v>10</v>
      </c>
      <c r="AY3079" s="139" t="s">
        <v>47</v>
      </c>
      <c r="AZ3079" s="13"/>
      <c r="BA3079" s="36"/>
      <c r="BB3079" s="36"/>
      <c r="BC3079" s="36"/>
      <c r="BD3079" s="36"/>
    </row>
    <row r="3080" spans="2:56" ht="18.600000000000001" customHeight="1" thickTop="1" thickBot="1">
      <c r="D3080" s="1">
        <v>0</v>
      </c>
      <c r="E3080" s="8">
        <f t="shared" ref="E3080" si="17900">$E$9*$B3077</f>
        <v>4.9870479999999775</v>
      </c>
      <c r="F3080" s="2">
        <v>1</v>
      </c>
      <c r="G3080" s="8">
        <v>0</v>
      </c>
      <c r="I3080" s="1">
        <v>0</v>
      </c>
      <c r="J3080" s="9">
        <v>0</v>
      </c>
      <c r="K3080" s="2">
        <v>1</v>
      </c>
      <c r="L3080" s="8">
        <v>0</v>
      </c>
      <c r="N3080" s="1">
        <f t="shared" ref="N3080" si="17901">D3080*I3077+F3080*I3080-E3080*J3077-G3080*J3080</f>
        <v>0</v>
      </c>
      <c r="O3080" s="9">
        <f t="shared" ref="O3080" si="17902">(D3080*J3077+E3080*I3077+F3080*J3080+G3080*I3080)</f>
        <v>4.9870479999999775</v>
      </c>
      <c r="P3080" s="2">
        <f t="shared" ref="P3080" si="17903">D3080*K3077+F3080*K3080-E3080*L3077-G3080*L3080</f>
        <v>2.9390430704811599</v>
      </c>
      <c r="Q3080" s="8">
        <f t="shared" ref="Q3080" si="17904">(D3080*L3077+E3080*K3077+F3080*L3080+G3080*K3080)</f>
        <v>0</v>
      </c>
      <c r="S3080" s="1">
        <v>0</v>
      </c>
      <c r="T3080" s="8">
        <f t="shared" ref="T3080" si="17905">$T$9*$B3077</f>
        <v>10.641751999999951</v>
      </c>
      <c r="U3080" s="2">
        <v>1</v>
      </c>
      <c r="V3080" s="8">
        <v>0</v>
      </c>
      <c r="X3080" s="1">
        <f t="shared" ref="X3080" si="17906">N3080*S3077+P3080*S3080-O3080*T3077-Q3080*T3080</f>
        <v>0</v>
      </c>
      <c r="Y3080" s="9">
        <f t="shared" ref="Y3080" si="17907">(N3080*T3077+O3080*S3077+P3080*T3080+Q3080*S3080)</f>
        <v>36.263615473378856</v>
      </c>
      <c r="Z3080" s="2">
        <f t="shared" ref="Z3080" si="17908">N3080*U3077+P3080*U3080-O3080*V3077-Q3080*V3080</f>
        <v>2.9390430704811599</v>
      </c>
      <c r="AA3080" s="8">
        <f t="shared" ref="AA3080" si="17909">(N3080*V3077+O3080*U3077+P3080*V3080+Q3080*U3080)</f>
        <v>0</v>
      </c>
      <c r="AB3080" s="22"/>
      <c r="AC3080" s="1">
        <v>0</v>
      </c>
      <c r="AD3080" s="9">
        <v>0</v>
      </c>
      <c r="AE3080" s="2">
        <v>1</v>
      </c>
      <c r="AF3080" s="8">
        <v>0</v>
      </c>
      <c r="AH3080" s="1">
        <f t="shared" ref="AH3080" si="17910">X3080*AC3077+Z3080*AC3080-Y3080*AD3077-AA3080*AD3080</f>
        <v>0</v>
      </c>
      <c r="AI3080" s="9">
        <f t="shared" ref="AI3080" si="17911">(X3080*AD3077+Y3080*AC3077+Z3080*AD3080+AA3080*AC3080)</f>
        <v>36.263615473378856</v>
      </c>
      <c r="AJ3080" s="2">
        <f t="shared" ref="AJ3080" si="17912">X3080*AE3077+Z3080*AE3080-Y3080*AF3077-AA3080*AF3080</f>
        <v>-255.76820069691655</v>
      </c>
      <c r="AK3080" s="8">
        <f t="shared" ref="AK3080" si="17913">(X3080*AF3077+Y3080*AE3077+Z3080*AF3080+AA3080*AE3080)</f>
        <v>0</v>
      </c>
      <c r="AM3080" s="20">
        <f t="shared" ref="AM3080" si="17914">1/$AN$9</f>
        <v>1</v>
      </c>
      <c r="AN3080" s="27">
        <v>0</v>
      </c>
      <c r="AO3080" s="21">
        <v>1</v>
      </c>
      <c r="AP3080" s="26">
        <v>0</v>
      </c>
      <c r="AR3080" s="1">
        <f t="shared" ref="AR3080" si="17915">AH3080*AM3077+AJ3080*AM3080-AI3080*AN3077-AK3080*AN3080</f>
        <v>-255.76820069691655</v>
      </c>
      <c r="AS3080" s="9">
        <f t="shared" ref="AS3080" si="17916">(AH3080*AN3077+AI3080*AM3077+AJ3080*AN3080+AK3080*AM3080)</f>
        <v>36.263615473378856</v>
      </c>
      <c r="AT3080" s="2">
        <f t="shared" ref="AT3080" si="17917">AH3080*AO3077+AJ3080*AO3080-AI3080*AP3077-AK3080*AP3080</f>
        <v>-255.76820069691655</v>
      </c>
      <c r="AU3080" s="8">
        <f t="shared" ref="AU3080" si="17918">(AH3080*AP3077+AI3080*AO3077+AJ3080*AP3080+AK3080*AO3080)</f>
        <v>0</v>
      </c>
      <c r="AW3080" s="49">
        <f t="shared" ref="AW3080" si="17919">(180/PI())*ATAN(-1*(AS3077/AR3077))</f>
        <v>-81.936268215206766</v>
      </c>
      <c r="AY3080" s="140">
        <f t="shared" ref="AY3080" si="17920">20*LOG(((1-(10^(AW3077/20)^2)*(1-((1-AY3077)/(1+AY3077))^2))^0.5))</f>
        <v>-1.1101212653912471E-4</v>
      </c>
      <c r="AZ3080" s="13"/>
      <c r="BA3080" s="36"/>
      <c r="BB3080" s="36"/>
      <c r="BC3080" s="36"/>
      <c r="BD3080" s="36"/>
    </row>
    <row r="3081" spans="2:56" ht="18.600000000000001" customHeight="1">
      <c r="AY3081" s="37"/>
    </row>
    <row r="3082" spans="2:56" ht="18.600000000000001" customHeight="1" thickBot="1">
      <c r="D3082" s="22" t="s">
        <v>60</v>
      </c>
      <c r="E3082" s="22"/>
      <c r="F3082" s="22"/>
      <c r="G3082" s="22"/>
      <c r="H3082" s="22"/>
      <c r="I3082" s="22" t="s">
        <v>61</v>
      </c>
      <c r="J3082" s="22"/>
      <c r="K3082" s="22"/>
      <c r="L3082" s="22"/>
      <c r="M3082" s="23"/>
      <c r="N3082" s="23"/>
      <c r="O3082" s="28" t="s">
        <v>62</v>
      </c>
      <c r="P3082" s="23"/>
      <c r="Q3082" s="23"/>
      <c r="R3082" s="23"/>
      <c r="S3082" s="22"/>
      <c r="T3082" s="22" t="s">
        <v>63</v>
      </c>
      <c r="U3082" s="23"/>
      <c r="V3082" s="23"/>
      <c r="W3082" s="23"/>
      <c r="X3082" s="23"/>
      <c r="Y3082" s="28" t="s">
        <v>64</v>
      </c>
      <c r="Z3082" s="23"/>
      <c r="AA3082" s="23"/>
      <c r="AB3082" s="23"/>
      <c r="AC3082" s="28" t="s">
        <v>65</v>
      </c>
      <c r="AD3082" s="22"/>
      <c r="AE3082" s="22"/>
      <c r="AF3082" s="22"/>
      <c r="AG3082" s="22"/>
      <c r="AH3082" s="23"/>
      <c r="AI3082" s="28" t="s">
        <v>66</v>
      </c>
      <c r="AJ3082" s="23"/>
      <c r="AK3082" s="23"/>
      <c r="AL3082" s="22"/>
      <c r="AM3082" s="28" t="s">
        <v>67</v>
      </c>
      <c r="AN3082" s="22"/>
      <c r="AO3082" s="23"/>
      <c r="AP3082" s="23"/>
      <c r="AQ3082" s="23"/>
      <c r="AR3082" s="23"/>
      <c r="AS3082" s="28" t="s">
        <v>68</v>
      </c>
      <c r="AT3082" s="23"/>
      <c r="AU3082" s="23"/>
    </row>
    <row r="3083" spans="2:56" ht="18.600000000000001" customHeight="1" thickBot="1">
      <c r="B3083" s="11"/>
      <c r="D3083" s="212" t="s">
        <v>69</v>
      </c>
      <c r="E3083" s="213"/>
      <c r="F3083" s="214" t="s">
        <v>70</v>
      </c>
      <c r="G3083" s="215"/>
      <c r="H3083" s="207"/>
      <c r="I3083" s="212" t="s">
        <v>71</v>
      </c>
      <c r="J3083" s="213"/>
      <c r="K3083" s="214" t="s">
        <v>72</v>
      </c>
      <c r="L3083" s="215"/>
      <c r="M3083" s="23"/>
      <c r="N3083" s="208" t="s">
        <v>73</v>
      </c>
      <c r="O3083" s="209"/>
      <c r="P3083" s="210" t="s">
        <v>74</v>
      </c>
      <c r="Q3083" s="211"/>
      <c r="R3083" s="23"/>
      <c r="S3083" s="212" t="s">
        <v>75</v>
      </c>
      <c r="T3083" s="213"/>
      <c r="U3083" s="214" t="s">
        <v>76</v>
      </c>
      <c r="V3083" s="215"/>
      <c r="W3083" s="22"/>
      <c r="X3083" s="208" t="s">
        <v>77</v>
      </c>
      <c r="Y3083" s="209"/>
      <c r="Z3083" s="210" t="s">
        <v>78</v>
      </c>
      <c r="AA3083" s="211"/>
      <c r="AB3083" s="22"/>
      <c r="AC3083" s="212" t="s">
        <v>79</v>
      </c>
      <c r="AD3083" s="213"/>
      <c r="AE3083" s="214" t="s">
        <v>80</v>
      </c>
      <c r="AF3083" s="215"/>
      <c r="AG3083" s="22"/>
      <c r="AH3083" s="208" t="s">
        <v>81</v>
      </c>
      <c r="AI3083" s="209"/>
      <c r="AJ3083" s="210" t="s">
        <v>82</v>
      </c>
      <c r="AK3083" s="211"/>
      <c r="AL3083" s="22"/>
      <c r="AM3083" s="212" t="s">
        <v>83</v>
      </c>
      <c r="AN3083" s="213"/>
      <c r="AO3083" s="214" t="s">
        <v>84</v>
      </c>
      <c r="AP3083" s="215"/>
      <c r="AQ3083" s="23"/>
      <c r="AR3083" s="208" t="s">
        <v>85</v>
      </c>
      <c r="AS3083" s="209"/>
      <c r="AT3083" s="210" t="s">
        <v>86</v>
      </c>
      <c r="AU3083" s="211"/>
      <c r="AW3083" s="29" t="s">
        <v>4</v>
      </c>
      <c r="AY3083" s="136" t="s">
        <v>46</v>
      </c>
      <c r="AZ3083" s="13"/>
      <c r="BA3083" s="36"/>
      <c r="BB3083" s="36"/>
      <c r="BC3083" s="36"/>
      <c r="BD3083" s="36"/>
    </row>
    <row r="3084" spans="2:56" ht="18.600000000000001" customHeight="1" thickTop="1" thickBot="1">
      <c r="B3084" s="40">
        <v>8.8199999999999594</v>
      </c>
      <c r="D3084" s="1">
        <v>1</v>
      </c>
      <c r="E3084" s="7">
        <v>0</v>
      </c>
      <c r="F3084" s="2">
        <v>0</v>
      </c>
      <c r="G3084" s="8">
        <v>0</v>
      </c>
      <c r="I3084" s="1">
        <v>1</v>
      </c>
      <c r="J3084" s="9">
        <v>0</v>
      </c>
      <c r="K3084" s="2">
        <v>0</v>
      </c>
      <c r="L3084" s="9">
        <f t="shared" ref="L3084" si="17921">IF(0=(1-$J$9*$K$9*$B3084^2),10^14,$B3084*$K$9/(1-$J$9*$K$9*$B3084^2))</f>
        <v>-0.38785371461164136</v>
      </c>
      <c r="N3084" s="1">
        <f t="shared" ref="N3084" si="17922">D3084*I3084+F3084*I3087-E3084*J3084-G3084*J3087</f>
        <v>1</v>
      </c>
      <c r="O3084" s="9">
        <f t="shared" ref="O3084" si="17923">(D3084*J3084+E3084*I3084+F3084*J3087+G3084*I3087)</f>
        <v>0</v>
      </c>
      <c r="P3084" s="2">
        <f t="shared" ref="P3084" si="17924">D3084*K3084+F3084*K3087-E3084*L3084-G3084*L3087</f>
        <v>0</v>
      </c>
      <c r="Q3084" s="8">
        <f t="shared" ref="Q3084" si="17925">(D3084*L3084+E3084*K3084+F3084*L3087+G3084*K3087)</f>
        <v>-0.38785371461164136</v>
      </c>
      <c r="S3084" s="1">
        <v>1</v>
      </c>
      <c r="T3084" s="7">
        <v>0</v>
      </c>
      <c r="U3084" s="2">
        <v>0</v>
      </c>
      <c r="V3084" s="8">
        <v>0</v>
      </c>
      <c r="X3084" s="1">
        <f t="shared" ref="X3084" si="17926">N3084*S3084+P3084*S3087-O3084*T3084-Q3084*T3087</f>
        <v>5.1368235955466988</v>
      </c>
      <c r="Y3084" s="9">
        <f t="shared" ref="Y3084" si="17927">(N3084*T3084+O3084*S3084+P3084*T3087+Q3084*S3087)</f>
        <v>0</v>
      </c>
      <c r="Z3084" s="2">
        <f t="shared" ref="Z3084" si="17928">N3084*U3084+P3084*U3087-O3084*V3084-Q3084*V3087</f>
        <v>0</v>
      </c>
      <c r="AA3084" s="8">
        <f t="shared" ref="AA3084" si="17929">(N3084*V3084+O3084*U3084+P3084*V3087+Q3084*U3087)</f>
        <v>-0.38785371461164136</v>
      </c>
      <c r="AB3084" s="22"/>
      <c r="AC3084" s="1">
        <v>1</v>
      </c>
      <c r="AD3084" s="9">
        <v>0</v>
      </c>
      <c r="AE3084" s="2">
        <v>0</v>
      </c>
      <c r="AF3084" s="9">
        <f t="shared" ref="AF3084" si="17930">$B3084*$AE$9</f>
        <v>7.1502857999999669</v>
      </c>
      <c r="AH3084" s="1">
        <f t="shared" ref="AH3084" si="17931">X3084*AC3084+Z3084*AC3087-Y3084*AD3084-AA3084*AD3087</f>
        <v>5.1368235955466988</v>
      </c>
      <c r="AI3084" s="9">
        <f t="shared" ref="AI3084" si="17932">(X3084*AD3084+Y3084*AC3084+Z3084*AD3087+AA3084*AC3087)</f>
        <v>0</v>
      </c>
      <c r="AJ3084" s="2">
        <f t="shared" ref="AJ3084" si="17933">X3084*AE3084+Z3084*AE3087-Y3084*AF3084-AA3084*AF3087</f>
        <v>0</v>
      </c>
      <c r="AK3084" s="8">
        <f t="shared" ref="AK3084" si="17934">(X3084*AF3084+Y3084*AE3084+Z3084*AF3087+AA3084*AE3087)</f>
        <v>36.341903097730686</v>
      </c>
      <c r="AM3084" s="18">
        <v>1</v>
      </c>
      <c r="AN3084" s="25">
        <v>0</v>
      </c>
      <c r="AO3084" s="14">
        <v>0</v>
      </c>
      <c r="AP3084" s="24">
        <v>0</v>
      </c>
      <c r="AR3084" s="1">
        <f t="shared" ref="AR3084" si="17935">AH3084*AM3084+AJ3084*AM3087-AI3084*AN3084-AK3084*AN3087</f>
        <v>5.1368235955466988</v>
      </c>
      <c r="AS3084" s="9">
        <f t="shared" ref="AS3084" si="17936">(AH3084*AN3084+AI3084*AM3084+AJ3084*AN3087+AK3084*AM3087)</f>
        <v>36.341903097730686</v>
      </c>
      <c r="AT3084" s="2">
        <f t="shared" ref="AT3084" si="17937">AH3084*AO3084+AJ3084*AO3087-AI3084*AP3084-AK3084*AP3087</f>
        <v>0</v>
      </c>
      <c r="AU3084" s="8">
        <f t="shared" ref="AU3084" si="17938">(AH3084*AP3084+AI3084*AO3084+AJ3084*AP3087+AK3084*AO3087)</f>
        <v>36.341903097730686</v>
      </c>
      <c r="AW3084" s="30">
        <f t="shared" ref="AW3084" si="17939">20*LOG(((1+$AN$9)/$AN$9)/((AR3084+AR3087)^2+(AS3084+AS3087)^2)^0.5)</f>
        <v>-42.347404237616864</v>
      </c>
      <c r="AY3084" s="137">
        <f t="shared" ref="AY3084" si="17940">((AR3084^2+AS3084^2)^0.5)/((AR3087^2+AS3087^2)^0.5)</f>
        <v>0.14145274376020781</v>
      </c>
      <c r="AZ3084" s="13"/>
      <c r="BA3084" s="36"/>
      <c r="BB3084" s="36"/>
      <c r="BC3084" s="36"/>
      <c r="BD3084" s="36"/>
    </row>
    <row r="3085" spans="2:56" ht="18.600000000000001" customHeight="1" thickBot="1">
      <c r="D3085" s="3"/>
      <c r="G3085" s="4"/>
      <c r="I3085" s="3"/>
      <c r="L3085" s="4"/>
      <c r="N3085" s="3"/>
      <c r="Q3085" s="4"/>
      <c r="S3085" s="3"/>
      <c r="V3085" s="4"/>
      <c r="X3085" s="3"/>
      <c r="AA3085" s="4"/>
      <c r="AC3085" s="3"/>
      <c r="AF3085" s="4"/>
      <c r="AH3085" s="3"/>
      <c r="AK3085" s="4"/>
      <c r="AM3085" s="18"/>
      <c r="AN3085" s="14"/>
      <c r="AO3085" s="14"/>
      <c r="AP3085" s="19"/>
      <c r="AR3085" s="3"/>
      <c r="AU3085" s="4"/>
      <c r="AY3085" s="138"/>
      <c r="AZ3085" s="13"/>
      <c r="BA3085" s="36"/>
      <c r="BB3085" s="36"/>
      <c r="BC3085" s="36"/>
      <c r="BD3085" s="36"/>
    </row>
    <row r="3086" spans="2:56" ht="18.600000000000001" customHeight="1" thickBot="1">
      <c r="D3086" s="216" t="s">
        <v>87</v>
      </c>
      <c r="E3086" s="217"/>
      <c r="F3086" s="218" t="s">
        <v>88</v>
      </c>
      <c r="G3086" s="219"/>
      <c r="H3086" s="207"/>
      <c r="I3086" s="216" t="s">
        <v>89</v>
      </c>
      <c r="J3086" s="217"/>
      <c r="K3086" s="218" t="s">
        <v>90</v>
      </c>
      <c r="L3086" s="219"/>
      <c r="N3086" s="208" t="s">
        <v>7</v>
      </c>
      <c r="O3086" s="209"/>
      <c r="P3086" s="210" t="s">
        <v>8</v>
      </c>
      <c r="Q3086" s="211"/>
      <c r="S3086" s="216" t="s">
        <v>91</v>
      </c>
      <c r="T3086" s="217"/>
      <c r="U3086" s="218" t="s">
        <v>92</v>
      </c>
      <c r="V3086" s="219"/>
      <c r="W3086" s="22"/>
      <c r="X3086" s="208" t="s">
        <v>93</v>
      </c>
      <c r="Y3086" s="209"/>
      <c r="Z3086" s="210" t="s">
        <v>94</v>
      </c>
      <c r="AA3086" s="211"/>
      <c r="AB3086" s="22"/>
      <c r="AC3086" s="216" t="s">
        <v>3</v>
      </c>
      <c r="AD3086" s="217"/>
      <c r="AE3086" s="218" t="s">
        <v>2</v>
      </c>
      <c r="AF3086" s="219"/>
      <c r="AG3086" s="22"/>
      <c r="AH3086" s="208" t="s">
        <v>95</v>
      </c>
      <c r="AI3086" s="209"/>
      <c r="AJ3086" s="210" t="s">
        <v>96</v>
      </c>
      <c r="AK3086" s="211"/>
      <c r="AL3086" s="22"/>
      <c r="AM3086" s="216" t="s">
        <v>97</v>
      </c>
      <c r="AN3086" s="217"/>
      <c r="AO3086" s="218" t="s">
        <v>98</v>
      </c>
      <c r="AP3086" s="219"/>
      <c r="AR3086" s="208" t="s">
        <v>99</v>
      </c>
      <c r="AS3086" s="209"/>
      <c r="AT3086" s="210" t="s">
        <v>100</v>
      </c>
      <c r="AU3086" s="211"/>
      <c r="AW3086" s="48" t="s">
        <v>10</v>
      </c>
      <c r="AY3086" s="139" t="s">
        <v>47</v>
      </c>
      <c r="AZ3086" s="13"/>
      <c r="BA3086" s="36"/>
      <c r="BB3086" s="36"/>
      <c r="BC3086" s="36"/>
      <c r="BD3086" s="36"/>
    </row>
    <row r="3087" spans="2:56" ht="18.600000000000001" customHeight="1" thickTop="1" thickBot="1">
      <c r="D3087" s="1">
        <v>0</v>
      </c>
      <c r="E3087" s="8">
        <f t="shared" ref="E3087" si="17941">$E$9*$B3084</f>
        <v>4.9983821999999778</v>
      </c>
      <c r="F3087" s="2">
        <v>1</v>
      </c>
      <c r="G3087" s="8">
        <v>0</v>
      </c>
      <c r="I3087" s="1">
        <v>0</v>
      </c>
      <c r="J3087" s="9">
        <v>0</v>
      </c>
      <c r="K3087" s="2">
        <v>1</v>
      </c>
      <c r="L3087" s="8">
        <v>0</v>
      </c>
      <c r="N3087" s="1">
        <f t="shared" ref="N3087" si="17942">D3087*I3084+F3087*I3087-E3087*J3084-G3087*J3087</f>
        <v>0</v>
      </c>
      <c r="O3087" s="9">
        <f t="shared" ref="O3087" si="17943">(D3087*J3084+E3087*I3084+F3087*J3087+G3087*I3087)</f>
        <v>4.9983821999999778</v>
      </c>
      <c r="P3087" s="2">
        <f t="shared" ref="P3087" si="17944">D3087*K3084+F3087*K3087-E3087*L3084-G3087*L3087</f>
        <v>2.9386411033186994</v>
      </c>
      <c r="Q3087" s="8">
        <f t="shared" ref="Q3087" si="17945">(D3087*L3084+E3087*K3084+F3087*L3087+G3087*K3087)</f>
        <v>0</v>
      </c>
      <c r="S3087" s="1">
        <v>0</v>
      </c>
      <c r="T3087" s="8">
        <f t="shared" ref="T3087" si="17946">$T$9*$B3084</f>
        <v>10.66593779999995</v>
      </c>
      <c r="U3087" s="2">
        <v>1</v>
      </c>
      <c r="V3087" s="8">
        <v>0</v>
      </c>
      <c r="X3087" s="1">
        <f t="shared" ref="X3087" si="17947">N3087*S3084+P3087*S3087-O3087*T3084-Q3087*T3087</f>
        <v>0</v>
      </c>
      <c r="Y3087" s="9">
        <f t="shared" ref="Y3087" si="17948">(N3087*T3084+O3087*S3084+P3087*T3087+Q3087*S3087)</f>
        <v>36.341745424520454</v>
      </c>
      <c r="Z3087" s="2">
        <f t="shared" ref="Z3087" si="17949">N3087*U3084+P3087*U3087-O3087*V3084-Q3087*V3087</f>
        <v>2.9386411033186994</v>
      </c>
      <c r="AA3087" s="8">
        <f t="shared" ref="AA3087" si="17950">(N3087*V3084+O3087*U3084+P3087*V3087+Q3087*U3087)</f>
        <v>0</v>
      </c>
      <c r="AB3087" s="22"/>
      <c r="AC3087" s="1">
        <v>0</v>
      </c>
      <c r="AD3087" s="9">
        <v>0</v>
      </c>
      <c r="AE3087" s="2">
        <v>1</v>
      </c>
      <c r="AF3087" s="8">
        <v>0</v>
      </c>
      <c r="AH3087" s="1">
        <f t="shared" ref="AH3087" si="17951">X3087*AC3084+Z3087*AC3087-Y3087*AD3084-AA3087*AD3087</f>
        <v>0</v>
      </c>
      <c r="AI3087" s="9">
        <f t="shared" ref="AI3087" si="17952">(X3087*AD3084+Y3087*AC3084+Z3087*AD3087+AA3087*AC3087)</f>
        <v>36.341745424520454</v>
      </c>
      <c r="AJ3087" s="2">
        <f t="shared" ref="AJ3087" si="17953">X3087*AE3084+Z3087*AE3087-Y3087*AF3084-AA3087*AF3087</f>
        <v>-256.91522515284368</v>
      </c>
      <c r="AK3087" s="8">
        <f t="shared" ref="AK3087" si="17954">(X3087*AF3084+Y3087*AE3084+Z3087*AF3087+AA3087*AE3087)</f>
        <v>0</v>
      </c>
      <c r="AM3087" s="20">
        <f t="shared" ref="AM3087" si="17955">1/$AN$9</f>
        <v>1</v>
      </c>
      <c r="AN3087" s="27">
        <v>0</v>
      </c>
      <c r="AO3087" s="21">
        <v>1</v>
      </c>
      <c r="AP3087" s="26">
        <v>0</v>
      </c>
      <c r="AR3087" s="1">
        <f t="shared" ref="AR3087" si="17956">AH3087*AM3084+AJ3087*AM3087-AI3087*AN3084-AK3087*AN3087</f>
        <v>-256.91522515284368</v>
      </c>
      <c r="AS3087" s="9">
        <f t="shared" ref="AS3087" si="17957">(AH3087*AN3084+AI3087*AM3084+AJ3087*AN3087+AK3087*AM3087)</f>
        <v>36.341745424520454</v>
      </c>
      <c r="AT3087" s="2">
        <f t="shared" ref="AT3087" si="17958">AH3087*AO3084+AJ3087*AO3087-AI3087*AP3084-AK3087*AP3087</f>
        <v>-256.91522515284368</v>
      </c>
      <c r="AU3087" s="8">
        <f t="shared" ref="AU3087" si="17959">(AH3087*AP3084+AI3087*AO3084+AJ3087*AP3087+AK3087*AO3087)</f>
        <v>0</v>
      </c>
      <c r="AW3087" s="49">
        <f t="shared" ref="AW3087" si="17960">(180/PI())*ATAN(-1*(AS3084/AR3084))</f>
        <v>-81.954702692212507</v>
      </c>
      <c r="AY3087" s="140">
        <f t="shared" ref="AY3087" si="17961">20*LOG(((1-(10^(AW3084/20)^2)*(1-((1-AY3084)/(1+AY3084))^2))^0.5))</f>
        <v>-1.0985121748011245E-4</v>
      </c>
      <c r="AZ3087" s="13"/>
      <c r="BA3087" s="36"/>
      <c r="BB3087" s="36"/>
      <c r="BC3087" s="36"/>
      <c r="BD3087" s="36"/>
    </row>
    <row r="3088" spans="2:56" ht="18.600000000000001" customHeight="1">
      <c r="AY3088" s="37"/>
    </row>
    <row r="3089" spans="1:56" ht="18.600000000000001" customHeight="1" thickBot="1">
      <c r="D3089" s="22" t="s">
        <v>60</v>
      </c>
      <c r="E3089" s="22"/>
      <c r="F3089" s="22"/>
      <c r="G3089" s="22"/>
      <c r="H3089" s="22"/>
      <c r="I3089" s="22" t="s">
        <v>61</v>
      </c>
      <c r="J3089" s="22"/>
      <c r="K3089" s="22"/>
      <c r="L3089" s="22"/>
      <c r="M3089" s="23"/>
      <c r="N3089" s="23"/>
      <c r="O3089" s="28" t="s">
        <v>62</v>
      </c>
      <c r="P3089" s="23"/>
      <c r="Q3089" s="23"/>
      <c r="R3089" s="23"/>
      <c r="S3089" s="22"/>
      <c r="T3089" s="22" t="s">
        <v>63</v>
      </c>
      <c r="U3089" s="23"/>
      <c r="V3089" s="23"/>
      <c r="W3089" s="23"/>
      <c r="X3089" s="23"/>
      <c r="Y3089" s="28" t="s">
        <v>64</v>
      </c>
      <c r="Z3089" s="23"/>
      <c r="AA3089" s="23"/>
      <c r="AB3089" s="23"/>
      <c r="AC3089" s="28" t="s">
        <v>65</v>
      </c>
      <c r="AD3089" s="22"/>
      <c r="AE3089" s="22"/>
      <c r="AF3089" s="22"/>
      <c r="AG3089" s="22"/>
      <c r="AH3089" s="23"/>
      <c r="AI3089" s="28" t="s">
        <v>66</v>
      </c>
      <c r="AJ3089" s="23"/>
      <c r="AK3089" s="23"/>
      <c r="AL3089" s="22"/>
      <c r="AM3089" s="28" t="s">
        <v>67</v>
      </c>
      <c r="AN3089" s="22"/>
      <c r="AO3089" s="23"/>
      <c r="AP3089" s="23"/>
      <c r="AQ3089" s="23"/>
      <c r="AR3089" s="23"/>
      <c r="AS3089" s="28" t="s">
        <v>68</v>
      </c>
      <c r="AT3089" s="23"/>
      <c r="AU3089" s="23"/>
    </row>
    <row r="3090" spans="1:56" ht="18.600000000000001" customHeight="1" thickBot="1">
      <c r="B3090" s="11"/>
      <c r="D3090" s="212" t="s">
        <v>69</v>
      </c>
      <c r="E3090" s="213"/>
      <c r="F3090" s="214" t="s">
        <v>70</v>
      </c>
      <c r="G3090" s="215"/>
      <c r="H3090" s="207"/>
      <c r="I3090" s="212" t="s">
        <v>71</v>
      </c>
      <c r="J3090" s="213"/>
      <c r="K3090" s="214" t="s">
        <v>72</v>
      </c>
      <c r="L3090" s="215"/>
      <c r="M3090" s="23"/>
      <c r="N3090" s="208" t="s">
        <v>73</v>
      </c>
      <c r="O3090" s="209"/>
      <c r="P3090" s="210" t="s">
        <v>74</v>
      </c>
      <c r="Q3090" s="211"/>
      <c r="R3090" s="23"/>
      <c r="S3090" s="212" t="s">
        <v>75</v>
      </c>
      <c r="T3090" s="213"/>
      <c r="U3090" s="214" t="s">
        <v>76</v>
      </c>
      <c r="V3090" s="215"/>
      <c r="W3090" s="22"/>
      <c r="X3090" s="208" t="s">
        <v>77</v>
      </c>
      <c r="Y3090" s="209"/>
      <c r="Z3090" s="210" t="s">
        <v>78</v>
      </c>
      <c r="AA3090" s="211"/>
      <c r="AB3090" s="22"/>
      <c r="AC3090" s="212" t="s">
        <v>79</v>
      </c>
      <c r="AD3090" s="213"/>
      <c r="AE3090" s="214" t="s">
        <v>80</v>
      </c>
      <c r="AF3090" s="215"/>
      <c r="AG3090" s="22"/>
      <c r="AH3090" s="208" t="s">
        <v>81</v>
      </c>
      <c r="AI3090" s="209"/>
      <c r="AJ3090" s="210" t="s">
        <v>82</v>
      </c>
      <c r="AK3090" s="211"/>
      <c r="AL3090" s="22"/>
      <c r="AM3090" s="212" t="s">
        <v>83</v>
      </c>
      <c r="AN3090" s="213"/>
      <c r="AO3090" s="214" t="s">
        <v>84</v>
      </c>
      <c r="AP3090" s="215"/>
      <c r="AQ3090" s="23"/>
      <c r="AR3090" s="208" t="s">
        <v>85</v>
      </c>
      <c r="AS3090" s="209"/>
      <c r="AT3090" s="210" t="s">
        <v>86</v>
      </c>
      <c r="AU3090" s="211"/>
      <c r="AW3090" s="29" t="s">
        <v>4</v>
      </c>
      <c r="AY3090" s="136" t="s">
        <v>46</v>
      </c>
      <c r="AZ3090" s="13"/>
      <c r="BA3090" s="36"/>
      <c r="BB3090" s="36"/>
      <c r="BC3090" s="36"/>
      <c r="BD3090" s="36"/>
    </row>
    <row r="3091" spans="1:56" ht="18.600000000000001" customHeight="1" thickTop="1" thickBot="1">
      <c r="B3091" s="40">
        <v>8.8399999999999608</v>
      </c>
      <c r="D3091" s="1">
        <v>1</v>
      </c>
      <c r="E3091" s="7">
        <v>0</v>
      </c>
      <c r="F3091" s="2">
        <v>0</v>
      </c>
      <c r="G3091" s="8">
        <v>0</v>
      </c>
      <c r="I3091" s="1">
        <v>1</v>
      </c>
      <c r="J3091" s="9">
        <v>0</v>
      </c>
      <c r="K3091" s="2">
        <v>0</v>
      </c>
      <c r="L3091" s="9">
        <f t="shared" ref="L3091" si="17962">IF(0=(1-$J$9*$K$9*$B3091^2),10^14,$B3091*$K$9/(1-$J$9*$K$9*$B3091^2))</f>
        <v>-0.38689655691583696</v>
      </c>
      <c r="N3091" s="1">
        <f t="shared" ref="N3091" si="17963">D3091*I3091+F3091*I3094-E3091*J3091-G3091*J3094</f>
        <v>1</v>
      </c>
      <c r="O3091" s="9">
        <f t="shared" ref="O3091" si="17964">(D3091*J3091+E3091*I3091+F3091*J3094+G3091*I3094)</f>
        <v>0</v>
      </c>
      <c r="P3091" s="2">
        <f t="shared" ref="P3091" si="17965">D3091*K3091+F3091*K3094-E3091*L3091-G3091*L3094</f>
        <v>0</v>
      </c>
      <c r="Q3091" s="8">
        <f t="shared" ref="Q3091" si="17966">(D3091*L3091+E3091*K3091+F3091*L3094+G3091*K3094)</f>
        <v>-0.38689655691583696</v>
      </c>
      <c r="S3091" s="1">
        <v>1</v>
      </c>
      <c r="T3091" s="7">
        <v>0</v>
      </c>
      <c r="U3091" s="2">
        <v>0</v>
      </c>
      <c r="V3091" s="8">
        <v>0</v>
      </c>
      <c r="X3091" s="1">
        <f t="shared" ref="X3091" si="17967">N3091*S3091+P3091*S3094-O3091*T3091-Q3091*T3094</f>
        <v>5.1359720138447136</v>
      </c>
      <c r="Y3091" s="9">
        <f t="shared" ref="Y3091" si="17968">(N3091*T3091+O3091*S3091+P3091*T3094+Q3091*S3094)</f>
        <v>0</v>
      </c>
      <c r="Z3091" s="2">
        <f t="shared" ref="Z3091" si="17969">N3091*U3091+P3091*U3094-O3091*V3091-Q3091*V3094</f>
        <v>0</v>
      </c>
      <c r="AA3091" s="8">
        <f t="shared" ref="AA3091" si="17970">(N3091*V3091+O3091*U3091+P3091*V3094+Q3091*U3094)</f>
        <v>-0.38689655691583696</v>
      </c>
      <c r="AB3091" s="22"/>
      <c r="AC3091" s="1">
        <v>1</v>
      </c>
      <c r="AD3091" s="9">
        <v>0</v>
      </c>
      <c r="AE3091" s="2">
        <v>0</v>
      </c>
      <c r="AF3091" s="9">
        <f t="shared" ref="AF3091" si="17971">$B3091*$AE$9</f>
        <v>7.1664995999999688</v>
      </c>
      <c r="AH3091" s="1">
        <f t="shared" ref="AH3091" si="17972">X3091*AC3091+Z3091*AC3094-Y3091*AD3091-AA3091*AD3094</f>
        <v>5.1359720138447136</v>
      </c>
      <c r="AI3091" s="9">
        <f t="shared" ref="AI3091" si="17973">(X3091*AD3091+Y3091*AC3091+Z3091*AD3094+AA3091*AC3094)</f>
        <v>0</v>
      </c>
      <c r="AJ3091" s="2">
        <f t="shared" ref="AJ3091" si="17974">X3091*AE3091+Z3091*AE3094-Y3091*AF3091-AA3091*AF3094</f>
        <v>0</v>
      </c>
      <c r="AK3091" s="8">
        <f t="shared" ref="AK3091" si="17975">(X3091*AF3091+Y3091*AE3091+Z3091*AF3094+AA3091*AE3094)</f>
        <v>36.420044825913337</v>
      </c>
      <c r="AM3091" s="18">
        <v>1</v>
      </c>
      <c r="AN3091" s="25">
        <v>0</v>
      </c>
      <c r="AO3091" s="14">
        <v>0</v>
      </c>
      <c r="AP3091" s="24">
        <v>0</v>
      </c>
      <c r="AR3091" s="1">
        <f t="shared" ref="AR3091" si="17976">AH3091*AM3091+AJ3091*AM3094-AI3091*AN3091-AK3091*AN3094</f>
        <v>5.1359720138447136</v>
      </c>
      <c r="AS3091" s="9">
        <f t="shared" ref="AS3091" si="17977">(AH3091*AN3091+AI3091*AM3091+AJ3091*AN3094+AK3091*AM3094)</f>
        <v>36.420044825913337</v>
      </c>
      <c r="AT3091" s="2">
        <f t="shared" ref="AT3091" si="17978">AH3091*AO3091+AJ3091*AO3094-AI3091*AP3091-AK3091*AP3094</f>
        <v>0</v>
      </c>
      <c r="AU3091" s="8">
        <f t="shared" ref="AU3091" si="17979">(AH3091*AP3091+AI3091*AO3091+AJ3091*AP3094+AK3091*AO3094)</f>
        <v>36.420044825913337</v>
      </c>
      <c r="AW3091" s="30">
        <f t="shared" ref="AW3091" si="17980">20*LOG(((1+$AN$9)/$AN$9)/((AR3091+AR3094)^2+(AS3091+AS3094)^2)^0.5)</f>
        <v>-42.385396080066045</v>
      </c>
      <c r="AY3091" s="137">
        <f t="shared" ref="AY3091" si="17981">((AR3091^2+AS3091^2)^0.5)/((AR3094^2+AS3094^2)^0.5)</f>
        <v>0.14112540740632928</v>
      </c>
      <c r="AZ3091" s="13"/>
      <c r="BA3091" s="36"/>
      <c r="BB3091" s="36"/>
      <c r="BC3091" s="36"/>
      <c r="BD3091" s="36"/>
    </row>
    <row r="3092" spans="1:56" ht="18.600000000000001" customHeight="1" thickBot="1">
      <c r="D3092" s="3"/>
      <c r="G3092" s="4"/>
      <c r="I3092" s="3"/>
      <c r="L3092" s="4"/>
      <c r="N3092" s="3"/>
      <c r="Q3092" s="4"/>
      <c r="S3092" s="3"/>
      <c r="V3092" s="4"/>
      <c r="X3092" s="3"/>
      <c r="AA3092" s="4"/>
      <c r="AC3092" s="3"/>
      <c r="AF3092" s="4"/>
      <c r="AH3092" s="3"/>
      <c r="AK3092" s="4"/>
      <c r="AM3092" s="18"/>
      <c r="AN3092" s="14"/>
      <c r="AO3092" s="14"/>
      <c r="AP3092" s="19"/>
      <c r="AR3092" s="3"/>
      <c r="AU3092" s="4"/>
      <c r="AY3092" s="138"/>
      <c r="AZ3092" s="13"/>
      <c r="BA3092" s="36"/>
      <c r="BB3092" s="36"/>
      <c r="BC3092" s="36"/>
      <c r="BD3092" s="36"/>
    </row>
    <row r="3093" spans="1:56" ht="18.600000000000001" customHeight="1" thickBot="1">
      <c r="D3093" s="216" t="s">
        <v>87</v>
      </c>
      <c r="E3093" s="217"/>
      <c r="F3093" s="218" t="s">
        <v>88</v>
      </c>
      <c r="G3093" s="219"/>
      <c r="H3093" s="207"/>
      <c r="I3093" s="216" t="s">
        <v>89</v>
      </c>
      <c r="J3093" s="217"/>
      <c r="K3093" s="218" t="s">
        <v>90</v>
      </c>
      <c r="L3093" s="219"/>
      <c r="N3093" s="208" t="s">
        <v>7</v>
      </c>
      <c r="O3093" s="209"/>
      <c r="P3093" s="210" t="s">
        <v>8</v>
      </c>
      <c r="Q3093" s="211"/>
      <c r="S3093" s="216" t="s">
        <v>91</v>
      </c>
      <c r="T3093" s="217"/>
      <c r="U3093" s="218" t="s">
        <v>92</v>
      </c>
      <c r="V3093" s="219"/>
      <c r="W3093" s="22"/>
      <c r="X3093" s="208" t="s">
        <v>93</v>
      </c>
      <c r="Y3093" s="209"/>
      <c r="Z3093" s="210" t="s">
        <v>94</v>
      </c>
      <c r="AA3093" s="211"/>
      <c r="AB3093" s="22"/>
      <c r="AC3093" s="216" t="s">
        <v>3</v>
      </c>
      <c r="AD3093" s="217"/>
      <c r="AE3093" s="218" t="s">
        <v>2</v>
      </c>
      <c r="AF3093" s="219"/>
      <c r="AG3093" s="22"/>
      <c r="AH3093" s="208" t="s">
        <v>95</v>
      </c>
      <c r="AI3093" s="209"/>
      <c r="AJ3093" s="210" t="s">
        <v>96</v>
      </c>
      <c r="AK3093" s="211"/>
      <c r="AL3093" s="22"/>
      <c r="AM3093" s="216" t="s">
        <v>97</v>
      </c>
      <c r="AN3093" s="217"/>
      <c r="AO3093" s="218" t="s">
        <v>98</v>
      </c>
      <c r="AP3093" s="219"/>
      <c r="AR3093" s="208" t="s">
        <v>99</v>
      </c>
      <c r="AS3093" s="209"/>
      <c r="AT3093" s="210" t="s">
        <v>100</v>
      </c>
      <c r="AU3093" s="211"/>
      <c r="AW3093" s="48" t="s">
        <v>10</v>
      </c>
      <c r="AY3093" s="139" t="s">
        <v>47</v>
      </c>
      <c r="AZ3093" s="13"/>
      <c r="BA3093" s="36"/>
      <c r="BB3093" s="36"/>
      <c r="BC3093" s="36"/>
      <c r="BD3093" s="36"/>
    </row>
    <row r="3094" spans="1:56" ht="18.600000000000001" customHeight="1" thickTop="1" thickBot="1">
      <c r="D3094" s="1">
        <v>0</v>
      </c>
      <c r="E3094" s="8">
        <f t="shared" ref="E3094" si="17982">$E$9*$B3091</f>
        <v>5.0097163999999781</v>
      </c>
      <c r="F3094" s="2">
        <v>1</v>
      </c>
      <c r="G3094" s="8">
        <v>0</v>
      </c>
      <c r="I3094" s="1">
        <v>0</v>
      </c>
      <c r="J3094" s="9">
        <v>0</v>
      </c>
      <c r="K3094" s="2">
        <v>1</v>
      </c>
      <c r="L3094" s="8">
        <v>0</v>
      </c>
      <c r="N3094" s="1">
        <f t="shared" ref="N3094" si="17983">D3094*I3091+F3094*I3094-E3094*J3091-G3094*J3094</f>
        <v>0</v>
      </c>
      <c r="O3094" s="9">
        <f t="shared" ref="O3094" si="17984">(D3094*J3091+E3094*I3091+F3094*J3094+G3094*I3094)</f>
        <v>5.0097163999999781</v>
      </c>
      <c r="P3094" s="2">
        <f t="shared" ref="P3094" si="17985">D3094*K3091+F3094*K3094-E3094*L3091-G3094*L3094</f>
        <v>2.9382420262847937</v>
      </c>
      <c r="Q3094" s="8">
        <f t="shared" ref="Q3094" si="17986">(D3094*L3091+E3094*K3091+F3094*L3094+G3094*K3094)</f>
        <v>0</v>
      </c>
      <c r="S3094" s="1">
        <v>0</v>
      </c>
      <c r="T3094" s="8">
        <f t="shared" ref="T3094" si="17987">$T$9*$B3091</f>
        <v>10.690123599999952</v>
      </c>
      <c r="U3094" s="2">
        <v>1</v>
      </c>
      <c r="V3094" s="8">
        <v>0</v>
      </c>
      <c r="X3094" s="1">
        <f t="shared" ref="X3094" si="17988">N3094*S3091+P3094*S3094-O3094*T3091-Q3094*T3094</f>
        <v>0</v>
      </c>
      <c r="Y3094" s="9">
        <f t="shared" ref="Y3094" si="17989">(N3094*T3091+O3094*S3091+P3094*T3094+Q3094*S3094)</f>
        <v>36.419886827698733</v>
      </c>
      <c r="Z3094" s="2">
        <f t="shared" ref="Z3094" si="17990">N3094*U3091+P3094*U3094-O3094*V3091-Q3094*V3094</f>
        <v>2.9382420262847937</v>
      </c>
      <c r="AA3094" s="8">
        <f t="shared" ref="AA3094" si="17991">(N3094*V3091+O3094*U3091+P3094*V3094+Q3094*U3094)</f>
        <v>0</v>
      </c>
      <c r="AB3094" s="22"/>
      <c r="AC3094" s="1">
        <v>0</v>
      </c>
      <c r="AD3094" s="9">
        <v>0</v>
      </c>
      <c r="AE3094" s="2">
        <v>1</v>
      </c>
      <c r="AF3094" s="8">
        <v>0</v>
      </c>
      <c r="AH3094" s="1">
        <f t="shared" ref="AH3094" si="17992">X3094*AC3091+Z3094*AC3094-Y3094*AD3091-AA3094*AD3094</f>
        <v>0</v>
      </c>
      <c r="AI3094" s="9">
        <f t="shared" ref="AI3094" si="17993">(X3094*AD3091+Y3094*AC3091+Z3094*AD3094+AA3094*AC3094)</f>
        <v>36.419886827698733</v>
      </c>
      <c r="AJ3094" s="2">
        <f t="shared" ref="AJ3094" si="17994">X3094*AE3091+Z3094*AE3094-Y3094*AF3091-AA3094*AF3094</f>
        <v>-258.0648623564623</v>
      </c>
      <c r="AK3094" s="8">
        <f t="shared" ref="AK3094" si="17995">(X3094*AF3091+Y3094*AE3091+Z3094*AF3094+AA3094*AE3094)</f>
        <v>0</v>
      </c>
      <c r="AM3094" s="20">
        <f t="shared" ref="AM3094" si="17996">1/$AN$9</f>
        <v>1</v>
      </c>
      <c r="AN3094" s="27">
        <v>0</v>
      </c>
      <c r="AO3094" s="21">
        <v>1</v>
      </c>
      <c r="AP3094" s="26">
        <v>0</v>
      </c>
      <c r="AR3094" s="1">
        <f t="shared" ref="AR3094" si="17997">AH3094*AM3091+AJ3094*AM3094-AI3094*AN3091-AK3094*AN3094</f>
        <v>-258.0648623564623</v>
      </c>
      <c r="AS3094" s="9">
        <f t="shared" ref="AS3094" si="17998">(AH3094*AN3091+AI3094*AM3091+AJ3094*AN3094+AK3094*AM3094)</f>
        <v>36.419886827698733</v>
      </c>
      <c r="AT3094" s="2">
        <f t="shared" ref="AT3094" si="17999">AH3094*AO3091+AJ3094*AO3094-AI3094*AP3091-AK3094*AP3094</f>
        <v>-258.0648623564623</v>
      </c>
      <c r="AU3094" s="8">
        <f t="shared" ref="AU3094" si="18000">(AH3094*AP3091+AI3094*AO3091+AJ3094*AP3094+AK3094*AO3094)</f>
        <v>0</v>
      </c>
      <c r="AW3094" s="49">
        <f t="shared" ref="AW3094" si="18001">(180/PI())*ATAN(-1*(AS3091/AR3091))</f>
        <v>-81.973052720127683</v>
      </c>
      <c r="AY3094" s="140">
        <f t="shared" ref="AY3094" si="18002">20*LOG(((1-(10^(AW3091/20)^2)*(1-((1-AY3091)/(1+AY3091))^2))^0.5))</f>
        <v>-1.0870476668649563E-4</v>
      </c>
      <c r="AZ3094" s="13"/>
      <c r="BA3094" s="36"/>
      <c r="BB3094" s="36"/>
      <c r="BC3094" s="36"/>
      <c r="BD3094" s="36"/>
    </row>
    <row r="3095" spans="1:56" ht="18.600000000000001" customHeight="1">
      <c r="AY3095" s="37"/>
    </row>
    <row r="3096" spans="1:56" ht="18.600000000000001" customHeight="1" thickBot="1">
      <c r="A3096">
        <v>0</v>
      </c>
      <c r="D3096" s="22" t="s">
        <v>60</v>
      </c>
      <c r="E3096" s="22"/>
      <c r="F3096" s="22"/>
      <c r="G3096" s="22"/>
      <c r="H3096" s="22"/>
      <c r="I3096" s="22" t="s">
        <v>61</v>
      </c>
      <c r="J3096" s="22"/>
      <c r="K3096" s="22"/>
      <c r="L3096" s="22"/>
      <c r="M3096" s="23"/>
      <c r="N3096" s="23"/>
      <c r="O3096" s="28" t="s">
        <v>62</v>
      </c>
      <c r="P3096" s="23"/>
      <c r="Q3096" s="23"/>
      <c r="R3096" s="23"/>
      <c r="S3096" s="22"/>
      <c r="T3096" s="22" t="s">
        <v>63</v>
      </c>
      <c r="U3096" s="23"/>
      <c r="V3096" s="23"/>
      <c r="W3096" s="23"/>
      <c r="X3096" s="23"/>
      <c r="Y3096" s="28" t="s">
        <v>64</v>
      </c>
      <c r="Z3096" s="23"/>
      <c r="AA3096" s="23"/>
      <c r="AB3096" s="23"/>
      <c r="AC3096" s="28" t="s">
        <v>65</v>
      </c>
      <c r="AD3096" s="22"/>
      <c r="AE3096" s="22"/>
      <c r="AF3096" s="22"/>
      <c r="AG3096" s="22"/>
      <c r="AH3096" s="23"/>
      <c r="AI3096" s="28" t="s">
        <v>66</v>
      </c>
      <c r="AJ3096" s="23"/>
      <c r="AK3096" s="23"/>
      <c r="AL3096" s="22"/>
      <c r="AM3096" s="28" t="s">
        <v>67</v>
      </c>
      <c r="AN3096" s="22"/>
      <c r="AO3096" s="23"/>
      <c r="AP3096" s="23"/>
      <c r="AQ3096" s="23"/>
      <c r="AR3096" s="23"/>
      <c r="AS3096" s="28" t="s">
        <v>68</v>
      </c>
      <c r="AT3096" s="23"/>
      <c r="AU3096" s="23"/>
    </row>
    <row r="3097" spans="1:56" ht="18.600000000000001" customHeight="1" thickBot="1">
      <c r="B3097" s="11"/>
      <c r="D3097" s="212" t="s">
        <v>69</v>
      </c>
      <c r="E3097" s="213"/>
      <c r="F3097" s="214" t="s">
        <v>70</v>
      </c>
      <c r="G3097" s="215"/>
      <c r="H3097" s="207"/>
      <c r="I3097" s="212" t="s">
        <v>71</v>
      </c>
      <c r="J3097" s="213"/>
      <c r="K3097" s="214" t="s">
        <v>72</v>
      </c>
      <c r="L3097" s="215"/>
      <c r="M3097" s="23"/>
      <c r="N3097" s="208" t="s">
        <v>73</v>
      </c>
      <c r="O3097" s="209"/>
      <c r="P3097" s="210" t="s">
        <v>74</v>
      </c>
      <c r="Q3097" s="211"/>
      <c r="R3097" s="23"/>
      <c r="S3097" s="212" t="s">
        <v>75</v>
      </c>
      <c r="T3097" s="213"/>
      <c r="U3097" s="214" t="s">
        <v>76</v>
      </c>
      <c r="V3097" s="215"/>
      <c r="W3097" s="22"/>
      <c r="X3097" s="208" t="s">
        <v>77</v>
      </c>
      <c r="Y3097" s="209"/>
      <c r="Z3097" s="210" t="s">
        <v>78</v>
      </c>
      <c r="AA3097" s="211"/>
      <c r="AB3097" s="22"/>
      <c r="AC3097" s="212" t="s">
        <v>79</v>
      </c>
      <c r="AD3097" s="213"/>
      <c r="AE3097" s="214" t="s">
        <v>80</v>
      </c>
      <c r="AF3097" s="215"/>
      <c r="AG3097" s="22"/>
      <c r="AH3097" s="208" t="s">
        <v>81</v>
      </c>
      <c r="AI3097" s="209"/>
      <c r="AJ3097" s="210" t="s">
        <v>82</v>
      </c>
      <c r="AK3097" s="211"/>
      <c r="AL3097" s="22"/>
      <c r="AM3097" s="212" t="s">
        <v>83</v>
      </c>
      <c r="AN3097" s="213"/>
      <c r="AO3097" s="214" t="s">
        <v>84</v>
      </c>
      <c r="AP3097" s="215"/>
      <c r="AQ3097" s="23"/>
      <c r="AR3097" s="208" t="s">
        <v>85</v>
      </c>
      <c r="AS3097" s="209"/>
      <c r="AT3097" s="210" t="s">
        <v>86</v>
      </c>
      <c r="AU3097" s="211"/>
      <c r="AW3097" s="29" t="s">
        <v>4</v>
      </c>
      <c r="AY3097" s="136" t="s">
        <v>46</v>
      </c>
      <c r="AZ3097" s="13"/>
      <c r="BA3097" s="36"/>
      <c r="BB3097" s="36"/>
      <c r="BC3097" s="36"/>
      <c r="BD3097" s="36"/>
    </row>
    <row r="3098" spans="1:56" ht="18.600000000000001" customHeight="1" thickTop="1" thickBot="1">
      <c r="B3098" s="40">
        <v>8.8599999999999497</v>
      </c>
      <c r="D3098" s="1">
        <v>1</v>
      </c>
      <c r="E3098" s="7">
        <v>0</v>
      </c>
      <c r="F3098" s="2">
        <v>0</v>
      </c>
      <c r="G3098" s="8">
        <v>0</v>
      </c>
      <c r="I3098" s="1">
        <v>1</v>
      </c>
      <c r="J3098" s="9">
        <v>0</v>
      </c>
      <c r="K3098" s="2">
        <v>0</v>
      </c>
      <c r="L3098" s="9">
        <f t="shared" ref="L3098" si="18003">IF(0=(1-$J$9*$K$9*$B3098^2),10^14,$B3098*$K$9/(1-$J$9*$K$9*$B3098^2))</f>
        <v>-0.38594429049556894</v>
      </c>
      <c r="N3098" s="1">
        <f t="shared" ref="N3098" si="18004">D3098*I3098+F3098*I3101-E3098*J3098-G3098*J3101</f>
        <v>1</v>
      </c>
      <c r="O3098" s="9">
        <f t="shared" ref="O3098" si="18005">(D3098*J3098+E3098*I3098+F3098*J3101+G3098*I3101)</f>
        <v>0</v>
      </c>
      <c r="P3098" s="2">
        <f t="shared" ref="P3098" si="18006">D3098*K3098+F3098*K3101-E3098*L3098-G3098*L3101</f>
        <v>0</v>
      </c>
      <c r="Q3098" s="8">
        <f t="shared" ref="Q3098" si="18007">(D3098*L3098+E3098*K3098+F3098*L3101+G3098*K3101)</f>
        <v>-0.38594429049556894</v>
      </c>
      <c r="S3098" s="1">
        <v>1</v>
      </c>
      <c r="T3098" s="7">
        <v>0</v>
      </c>
      <c r="U3098" s="2">
        <v>0</v>
      </c>
      <c r="V3098" s="8">
        <v>0</v>
      </c>
      <c r="X3098" s="1">
        <f t="shared" ref="X3098" si="18008">N3098*S3098+P3098*S3101-O3098*T3098-Q3098*T3101</f>
        <v>5.1351265395329815</v>
      </c>
      <c r="Y3098" s="9">
        <f t="shared" ref="Y3098" si="18009">(N3098*T3098+O3098*S3098+P3098*T3101+Q3098*S3101)</f>
        <v>0</v>
      </c>
      <c r="Z3098" s="2">
        <f t="shared" ref="Z3098" si="18010">N3098*U3098+P3098*U3101-O3098*V3098-Q3098*V3101</f>
        <v>0</v>
      </c>
      <c r="AA3098" s="8">
        <f t="shared" ref="AA3098" si="18011">(N3098*V3098+O3098*U3098+P3098*V3101+Q3098*U3101)</f>
        <v>-0.38594429049556894</v>
      </c>
      <c r="AB3098" s="22"/>
      <c r="AC3098" s="1">
        <v>1</v>
      </c>
      <c r="AD3098" s="9">
        <v>0</v>
      </c>
      <c r="AE3098" s="2">
        <v>0</v>
      </c>
      <c r="AF3098" s="9">
        <f t="shared" ref="AF3098" si="18012">$B3098*$AE$9</f>
        <v>7.1827133999999591</v>
      </c>
      <c r="AH3098" s="1">
        <f t="shared" ref="AH3098" si="18013">X3098*AC3098+Z3098*AC3101-Y3098*AD3098-AA3098*AD3101</f>
        <v>5.1351265395329815</v>
      </c>
      <c r="AI3098" s="9">
        <f t="shared" ref="AI3098" si="18014">(X3098*AD3098+Y3098*AC3098+Z3098*AD3101+AA3098*AC3101)</f>
        <v>0</v>
      </c>
      <c r="AJ3098" s="2">
        <f t="shared" ref="AJ3098" si="18015">X3098*AE3098+Z3098*AE3101-Y3098*AF3098-AA3098*AF3101</f>
        <v>0</v>
      </c>
      <c r="AK3098" s="8">
        <f t="shared" ref="AK3098" si="18016">(X3098*AF3098+Y3098*AE3098+Z3098*AF3101+AA3098*AE3101)</f>
        <v>36.4981979157034</v>
      </c>
      <c r="AM3098" s="18">
        <v>1</v>
      </c>
      <c r="AN3098" s="25">
        <v>0</v>
      </c>
      <c r="AO3098" s="14">
        <v>0</v>
      </c>
      <c r="AP3098" s="24">
        <v>0</v>
      </c>
      <c r="AR3098" s="1">
        <f t="shared" ref="AR3098" si="18017">AH3098*AM3098+AJ3098*AM3101-AI3098*AN3098-AK3098*AN3101</f>
        <v>5.1351265395329815</v>
      </c>
      <c r="AS3098" s="9">
        <f t="shared" ref="AS3098" si="18018">(AH3098*AN3098+AI3098*AM3098+AJ3098*AN3101+AK3098*AM3101)</f>
        <v>36.4981979157034</v>
      </c>
      <c r="AT3098" s="2">
        <f t="shared" ref="AT3098" si="18019">AH3098*AO3098+AJ3098*AO3101-AI3098*AP3098-AK3098*AP3101</f>
        <v>0</v>
      </c>
      <c r="AU3098" s="8">
        <f t="shared" ref="AU3098" si="18020">(AH3098*AP3098+AI3098*AO3098+AJ3098*AP3101+AK3098*AO3101)</f>
        <v>36.4981979157034</v>
      </c>
      <c r="AW3098" s="30">
        <f t="shared" ref="AW3098" si="18021">20*LOG(((1+$AN$9)/$AN$9)/((AR3098+AR3101)^2+(AS3098+AS3101)^2)^0.5)</f>
        <v>-42.423308521931133</v>
      </c>
      <c r="AY3098" s="137">
        <f t="shared" ref="AY3098" si="18022">((AR3098^2+AS3098^2)^0.5)/((AR3101^2+AS3101^2)^0.5)</f>
        <v>0.14079959913549964</v>
      </c>
      <c r="AZ3098" s="13"/>
      <c r="BA3098" s="36"/>
      <c r="BB3098" s="36"/>
      <c r="BC3098" s="36"/>
      <c r="BD3098" s="36"/>
    </row>
    <row r="3099" spans="1:56" ht="18.600000000000001" customHeight="1" thickBot="1">
      <c r="D3099" s="3"/>
      <c r="G3099" s="4"/>
      <c r="I3099" s="3"/>
      <c r="L3099" s="4"/>
      <c r="N3099" s="3"/>
      <c r="Q3099" s="4"/>
      <c r="S3099" s="3"/>
      <c r="V3099" s="4"/>
      <c r="X3099" s="3"/>
      <c r="AA3099" s="4"/>
      <c r="AC3099" s="3"/>
      <c r="AF3099" s="4"/>
      <c r="AH3099" s="3"/>
      <c r="AK3099" s="4"/>
      <c r="AM3099" s="18"/>
      <c r="AN3099" s="14"/>
      <c r="AO3099" s="14"/>
      <c r="AP3099" s="19"/>
      <c r="AR3099" s="3"/>
      <c r="AU3099" s="4"/>
      <c r="AY3099" s="138"/>
      <c r="AZ3099" s="13"/>
      <c r="BA3099" s="36"/>
      <c r="BB3099" s="36"/>
      <c r="BC3099" s="36"/>
      <c r="BD3099" s="36"/>
    </row>
    <row r="3100" spans="1:56" ht="18.600000000000001" customHeight="1" thickBot="1">
      <c r="D3100" s="216" t="s">
        <v>87</v>
      </c>
      <c r="E3100" s="217"/>
      <c r="F3100" s="218" t="s">
        <v>88</v>
      </c>
      <c r="G3100" s="219"/>
      <c r="H3100" s="207"/>
      <c r="I3100" s="216" t="s">
        <v>89</v>
      </c>
      <c r="J3100" s="217"/>
      <c r="K3100" s="218" t="s">
        <v>90</v>
      </c>
      <c r="L3100" s="219"/>
      <c r="N3100" s="208" t="s">
        <v>7</v>
      </c>
      <c r="O3100" s="209"/>
      <c r="P3100" s="210" t="s">
        <v>8</v>
      </c>
      <c r="Q3100" s="211"/>
      <c r="S3100" s="216" t="s">
        <v>91</v>
      </c>
      <c r="T3100" s="217"/>
      <c r="U3100" s="218" t="s">
        <v>92</v>
      </c>
      <c r="V3100" s="219"/>
      <c r="W3100" s="22"/>
      <c r="X3100" s="208" t="s">
        <v>93</v>
      </c>
      <c r="Y3100" s="209"/>
      <c r="Z3100" s="210" t="s">
        <v>94</v>
      </c>
      <c r="AA3100" s="211"/>
      <c r="AB3100" s="22"/>
      <c r="AC3100" s="216" t="s">
        <v>3</v>
      </c>
      <c r="AD3100" s="217"/>
      <c r="AE3100" s="218" t="s">
        <v>2</v>
      </c>
      <c r="AF3100" s="219"/>
      <c r="AG3100" s="22"/>
      <c r="AH3100" s="208" t="s">
        <v>95</v>
      </c>
      <c r="AI3100" s="209"/>
      <c r="AJ3100" s="210" t="s">
        <v>96</v>
      </c>
      <c r="AK3100" s="211"/>
      <c r="AL3100" s="22"/>
      <c r="AM3100" s="216" t="s">
        <v>97</v>
      </c>
      <c r="AN3100" s="217"/>
      <c r="AO3100" s="218" t="s">
        <v>98</v>
      </c>
      <c r="AP3100" s="219"/>
      <c r="AR3100" s="208" t="s">
        <v>99</v>
      </c>
      <c r="AS3100" s="209"/>
      <c r="AT3100" s="210" t="s">
        <v>100</v>
      </c>
      <c r="AU3100" s="211"/>
      <c r="AW3100" s="48" t="s">
        <v>10</v>
      </c>
      <c r="AY3100" s="139" t="s">
        <v>47</v>
      </c>
      <c r="AZ3100" s="13"/>
      <c r="BA3100" s="36"/>
      <c r="BB3100" s="36"/>
      <c r="BC3100" s="36"/>
      <c r="BD3100" s="36"/>
    </row>
    <row r="3101" spans="1:56" ht="18.600000000000001" customHeight="1" thickTop="1" thickBot="1">
      <c r="D3101" s="1">
        <v>0</v>
      </c>
      <c r="E3101" s="8">
        <f t="shared" ref="E3101" si="18023">$E$9*$B3098</f>
        <v>5.0210505999999722</v>
      </c>
      <c r="F3101" s="2">
        <v>1</v>
      </c>
      <c r="G3101" s="8">
        <v>0</v>
      </c>
      <c r="I3101" s="1">
        <v>0</v>
      </c>
      <c r="J3101" s="9">
        <v>0</v>
      </c>
      <c r="K3101" s="2">
        <v>1</v>
      </c>
      <c r="L3101" s="8">
        <v>0</v>
      </c>
      <c r="N3101" s="1">
        <f t="shared" ref="N3101" si="18024">D3101*I3098+F3101*I3101-E3101*J3098-G3101*J3101</f>
        <v>0</v>
      </c>
      <c r="O3101" s="9">
        <f t="shared" ref="O3101" si="18025">(D3101*J3098+E3101*I3098+F3101*J3101+G3101*I3101)</f>
        <v>5.0210505999999722</v>
      </c>
      <c r="P3101" s="2">
        <f t="shared" ref="P3101" si="18026">D3101*K3098+F3101*K3101-E3101*L3098-G3101*L3101</f>
        <v>2.93784581135934</v>
      </c>
      <c r="Q3101" s="8">
        <f t="shared" ref="Q3101" si="18027">(D3101*L3098+E3101*K3098+F3101*L3101+G3101*K3101)</f>
        <v>0</v>
      </c>
      <c r="S3101" s="1">
        <v>0</v>
      </c>
      <c r="T3101" s="8">
        <f t="shared" ref="T3101" si="18028">$T$9*$B3098</f>
        <v>10.714309399999939</v>
      </c>
      <c r="U3101" s="2">
        <v>1</v>
      </c>
      <c r="V3101" s="8">
        <v>0</v>
      </c>
      <c r="X3101" s="1">
        <f t="shared" ref="X3101" si="18029">N3101*S3098+P3101*S3101-O3101*T3098-Q3101*T3101</f>
        <v>0</v>
      </c>
      <c r="Y3101" s="9">
        <f t="shared" ref="Y3101" si="18030">(N3101*T3098+O3101*S3098+P3101*T3101+Q3101*S3101)</f>
        <v>36.498039592397795</v>
      </c>
      <c r="Z3101" s="2">
        <f t="shared" ref="Z3101" si="18031">N3101*U3098+P3101*U3101-O3101*V3098-Q3101*V3101</f>
        <v>2.93784581135934</v>
      </c>
      <c r="AA3101" s="8">
        <f t="shared" ref="AA3101" si="18032">(N3101*V3098+O3101*U3098+P3101*V3101+Q3101*U3101)</f>
        <v>0</v>
      </c>
      <c r="AB3101" s="22"/>
      <c r="AC3101" s="1">
        <v>0</v>
      </c>
      <c r="AD3101" s="9">
        <v>0</v>
      </c>
      <c r="AE3101" s="2">
        <v>1</v>
      </c>
      <c r="AF3101" s="8">
        <v>0</v>
      </c>
      <c r="AH3101" s="1">
        <f t="shared" ref="AH3101" si="18033">X3101*AC3098+Z3101*AC3101-Y3101*AD3098-AA3101*AD3101</f>
        <v>0</v>
      </c>
      <c r="AI3101" s="9">
        <f t="shared" ref="AI3101" si="18034">(X3101*AD3098+Y3101*AC3098+Z3101*AD3101+AA3101*AC3101)</f>
        <v>36.498039592397795</v>
      </c>
      <c r="AJ3101" s="2">
        <f t="shared" ref="AJ3101" si="18035">X3101*AE3098+Z3101*AE3101-Y3101*AF3098-AA3101*AF3101</f>
        <v>-259.21711224268535</v>
      </c>
      <c r="AK3101" s="8">
        <f t="shared" ref="AK3101" si="18036">(X3101*AF3098+Y3101*AE3098+Z3101*AF3101+AA3101*AE3101)</f>
        <v>0</v>
      </c>
      <c r="AM3101" s="20">
        <f t="shared" ref="AM3101" si="18037">1/$AN$9</f>
        <v>1</v>
      </c>
      <c r="AN3101" s="27">
        <v>0</v>
      </c>
      <c r="AO3101" s="21">
        <v>1</v>
      </c>
      <c r="AP3101" s="26">
        <v>0</v>
      </c>
      <c r="AR3101" s="1">
        <f t="shared" ref="AR3101" si="18038">AH3101*AM3098+AJ3101*AM3101-AI3101*AN3098-AK3101*AN3101</f>
        <v>-259.21711224268535</v>
      </c>
      <c r="AS3101" s="9">
        <f t="shared" ref="AS3101" si="18039">(AH3101*AN3098+AI3101*AM3098+AJ3101*AN3101+AK3101*AM3101)</f>
        <v>36.498039592397795</v>
      </c>
      <c r="AT3101" s="2">
        <f t="shared" ref="AT3101" si="18040">AH3101*AO3098+AJ3101*AO3101-AI3101*AP3098-AK3101*AP3101</f>
        <v>-259.21711224268535</v>
      </c>
      <c r="AU3101" s="8">
        <f t="shared" ref="AU3101" si="18041">(AH3101*AP3098+AI3101*AO3098+AJ3101*AP3101+AK3101*AO3101)</f>
        <v>0</v>
      </c>
      <c r="AW3101" s="49">
        <f t="shared" ref="AW3101" si="18042">(180/PI())*ATAN(-1*(AS3098/AR3098))</f>
        <v>-81.991318880438641</v>
      </c>
      <c r="AY3101" s="140">
        <f t="shared" ref="AY3101" si="18043">20*LOG(((1-(10^(AW3098/20)^2)*(1-((1-AY3098)/(1+AY3098))^2))^0.5))</f>
        <v>-1.0757256583498564E-4</v>
      </c>
      <c r="AZ3101" s="13"/>
      <c r="BA3101" s="36"/>
      <c r="BB3101" s="36"/>
      <c r="BC3101" s="36"/>
      <c r="BD3101" s="36"/>
    </row>
    <row r="3102" spans="1:56" ht="18.600000000000001" customHeight="1">
      <c r="AY3102" s="37"/>
    </row>
    <row r="3103" spans="1:56" ht="18.600000000000001" customHeight="1" thickBot="1">
      <c r="D3103" s="22" t="s">
        <v>60</v>
      </c>
      <c r="E3103" s="22"/>
      <c r="F3103" s="22"/>
      <c r="G3103" s="22"/>
      <c r="H3103" s="22"/>
      <c r="I3103" s="22" t="s">
        <v>61</v>
      </c>
      <c r="J3103" s="22"/>
      <c r="K3103" s="22"/>
      <c r="L3103" s="22"/>
      <c r="M3103" s="23"/>
      <c r="N3103" s="23"/>
      <c r="O3103" s="28" t="s">
        <v>62</v>
      </c>
      <c r="P3103" s="23"/>
      <c r="Q3103" s="23"/>
      <c r="R3103" s="23"/>
      <c r="S3103" s="22"/>
      <c r="T3103" s="22" t="s">
        <v>63</v>
      </c>
      <c r="U3103" s="23"/>
      <c r="V3103" s="23"/>
      <c r="W3103" s="23"/>
      <c r="X3103" s="23"/>
      <c r="Y3103" s="28" t="s">
        <v>64</v>
      </c>
      <c r="Z3103" s="23"/>
      <c r="AA3103" s="23"/>
      <c r="AB3103" s="23"/>
      <c r="AC3103" s="28" t="s">
        <v>65</v>
      </c>
      <c r="AD3103" s="22"/>
      <c r="AE3103" s="22"/>
      <c r="AF3103" s="22"/>
      <c r="AG3103" s="22"/>
      <c r="AH3103" s="23"/>
      <c r="AI3103" s="28" t="s">
        <v>66</v>
      </c>
      <c r="AJ3103" s="23"/>
      <c r="AK3103" s="23"/>
      <c r="AL3103" s="22"/>
      <c r="AM3103" s="28" t="s">
        <v>67</v>
      </c>
      <c r="AN3103" s="22"/>
      <c r="AO3103" s="23"/>
      <c r="AP3103" s="23"/>
      <c r="AQ3103" s="23"/>
      <c r="AR3103" s="23"/>
      <c r="AS3103" s="28" t="s">
        <v>68</v>
      </c>
      <c r="AT3103" s="23"/>
      <c r="AU3103" s="23"/>
    </row>
    <row r="3104" spans="1:56" ht="18.600000000000001" customHeight="1" thickBot="1">
      <c r="B3104" s="11"/>
      <c r="D3104" s="212" t="s">
        <v>69</v>
      </c>
      <c r="E3104" s="213"/>
      <c r="F3104" s="214" t="s">
        <v>70</v>
      </c>
      <c r="G3104" s="215"/>
      <c r="H3104" s="207"/>
      <c r="I3104" s="212" t="s">
        <v>71</v>
      </c>
      <c r="J3104" s="213"/>
      <c r="K3104" s="214" t="s">
        <v>72</v>
      </c>
      <c r="L3104" s="215"/>
      <c r="M3104" s="23"/>
      <c r="N3104" s="208" t="s">
        <v>73</v>
      </c>
      <c r="O3104" s="209"/>
      <c r="P3104" s="210" t="s">
        <v>74</v>
      </c>
      <c r="Q3104" s="211"/>
      <c r="R3104" s="23"/>
      <c r="S3104" s="212" t="s">
        <v>75</v>
      </c>
      <c r="T3104" s="213"/>
      <c r="U3104" s="214" t="s">
        <v>76</v>
      </c>
      <c r="V3104" s="215"/>
      <c r="W3104" s="22"/>
      <c r="X3104" s="208" t="s">
        <v>77</v>
      </c>
      <c r="Y3104" s="209"/>
      <c r="Z3104" s="210" t="s">
        <v>78</v>
      </c>
      <c r="AA3104" s="211"/>
      <c r="AB3104" s="22"/>
      <c r="AC3104" s="212" t="s">
        <v>79</v>
      </c>
      <c r="AD3104" s="213"/>
      <c r="AE3104" s="214" t="s">
        <v>80</v>
      </c>
      <c r="AF3104" s="215"/>
      <c r="AG3104" s="22"/>
      <c r="AH3104" s="208" t="s">
        <v>81</v>
      </c>
      <c r="AI3104" s="209"/>
      <c r="AJ3104" s="210" t="s">
        <v>82</v>
      </c>
      <c r="AK3104" s="211"/>
      <c r="AL3104" s="22"/>
      <c r="AM3104" s="212" t="s">
        <v>83</v>
      </c>
      <c r="AN3104" s="213"/>
      <c r="AO3104" s="214" t="s">
        <v>84</v>
      </c>
      <c r="AP3104" s="215"/>
      <c r="AQ3104" s="23"/>
      <c r="AR3104" s="208" t="s">
        <v>85</v>
      </c>
      <c r="AS3104" s="209"/>
      <c r="AT3104" s="210" t="s">
        <v>86</v>
      </c>
      <c r="AU3104" s="211"/>
      <c r="AW3104" s="29" t="s">
        <v>4</v>
      </c>
      <c r="AY3104" s="136" t="s">
        <v>46</v>
      </c>
      <c r="AZ3104" s="13"/>
      <c r="BA3104" s="36"/>
      <c r="BB3104" s="36"/>
      <c r="BC3104" s="36"/>
      <c r="BD3104" s="36"/>
    </row>
    <row r="3105" spans="2:56" ht="18.600000000000001" customHeight="1" thickTop="1" thickBot="1">
      <c r="B3105" s="40">
        <v>8.8799999999999493</v>
      </c>
      <c r="D3105" s="1">
        <v>1</v>
      </c>
      <c r="E3105" s="7">
        <v>0</v>
      </c>
      <c r="F3105" s="2">
        <v>0</v>
      </c>
      <c r="G3105" s="8">
        <v>0</v>
      </c>
      <c r="I3105" s="1">
        <v>1</v>
      </c>
      <c r="J3105" s="9">
        <v>0</v>
      </c>
      <c r="K3105" s="2">
        <v>0</v>
      </c>
      <c r="L3105" s="9">
        <f t="shared" ref="L3105" si="18044">IF(0=(1-$J$9*$K$9*$B3105^2),10^14,$B3105*$K$9/(1-$J$9*$K$9*$B3105^2))</f>
        <v>-0.38499687680190287</v>
      </c>
      <c r="N3105" s="1">
        <f t="shared" ref="N3105" si="18045">D3105*I3105+F3105*I3108-E3105*J3105-G3105*J3108</f>
        <v>1</v>
      </c>
      <c r="O3105" s="9">
        <f t="shared" ref="O3105" si="18046">(D3105*J3105+E3105*I3105+F3105*J3108+G3105*I3108)</f>
        <v>0</v>
      </c>
      <c r="P3105" s="2">
        <f t="shared" ref="P3105" si="18047">D3105*K3105+F3105*K3108-E3105*L3105-G3105*L3108</f>
        <v>0</v>
      </c>
      <c r="Q3105" s="8">
        <f t="shared" ref="Q3105" si="18048">(D3105*L3105+E3105*K3105+F3105*L3108+G3105*K3108)</f>
        <v>-0.38499687680190287</v>
      </c>
      <c r="S3105" s="1">
        <v>1</v>
      </c>
      <c r="T3105" s="7">
        <v>0</v>
      </c>
      <c r="U3105" s="2">
        <v>0</v>
      </c>
      <c r="V3105" s="8">
        <v>0</v>
      </c>
      <c r="X3105" s="1">
        <f t="shared" ref="X3105" si="18049">N3105*S3105+P3105*S3108-O3105*T3105-Q3105*T3108</f>
        <v>5.1342871135522019</v>
      </c>
      <c r="Y3105" s="9">
        <f t="shared" ref="Y3105" si="18050">(N3105*T3105+O3105*S3105+P3105*T3108+Q3105*S3108)</f>
        <v>0</v>
      </c>
      <c r="Z3105" s="2">
        <f t="shared" ref="Z3105" si="18051">N3105*U3105+P3105*U3108-O3105*V3105-Q3105*V3108</f>
        <v>0</v>
      </c>
      <c r="AA3105" s="8">
        <f t="shared" ref="AA3105" si="18052">(N3105*V3105+O3105*U3105+P3105*V3108+Q3105*U3108)</f>
        <v>-0.38499687680190287</v>
      </c>
      <c r="AB3105" s="22"/>
      <c r="AC3105" s="1">
        <v>1</v>
      </c>
      <c r="AD3105" s="9">
        <v>0</v>
      </c>
      <c r="AE3105" s="2">
        <v>0</v>
      </c>
      <c r="AF3105" s="9">
        <f t="shared" ref="AF3105" si="18053">$B3105*$AE$9</f>
        <v>7.1989271999999591</v>
      </c>
      <c r="AH3105" s="1">
        <f t="shared" ref="AH3105" si="18054">X3105*AC3105+Z3105*AC3108-Y3105*AD3105-AA3105*AD3108</f>
        <v>5.1342871135522019</v>
      </c>
      <c r="AI3105" s="9">
        <f t="shared" ref="AI3105" si="18055">(X3105*AD3105+Y3105*AC3105+Z3105*AD3108+AA3105*AC3108)</f>
        <v>0</v>
      </c>
      <c r="AJ3105" s="2">
        <f t="shared" ref="AJ3105" si="18056">X3105*AE3105+Z3105*AE3108-Y3105*AF3105-AA3105*AF3108</f>
        <v>0</v>
      </c>
      <c r="AK3105" s="8">
        <f t="shared" ref="AK3105" si="18057">(X3105*AF3105+Y3105*AE3105+Z3105*AF3108+AA3105*AE3108)</f>
        <v>36.576362277558324</v>
      </c>
      <c r="AM3105" s="18">
        <v>1</v>
      </c>
      <c r="AN3105" s="25">
        <v>0</v>
      </c>
      <c r="AO3105" s="14">
        <v>0</v>
      </c>
      <c r="AP3105" s="24">
        <v>0</v>
      </c>
      <c r="AR3105" s="1">
        <f t="shared" ref="AR3105" si="18058">AH3105*AM3105+AJ3105*AM3108-AI3105*AN3105-AK3105*AN3108</f>
        <v>5.1342871135522019</v>
      </c>
      <c r="AS3105" s="9">
        <f t="shared" ref="AS3105" si="18059">(AH3105*AN3105+AI3105*AM3105+AJ3105*AN3108+AK3105*AM3108)</f>
        <v>36.576362277558324</v>
      </c>
      <c r="AT3105" s="2">
        <f t="shared" ref="AT3105" si="18060">AH3105*AO3105+AJ3105*AO3108-AI3105*AP3105-AK3105*AP3108</f>
        <v>0</v>
      </c>
      <c r="AU3105" s="8">
        <f t="shared" ref="AU3105" si="18061">(AH3105*AP3105+AI3105*AO3105+AJ3105*AP3108+AK3105*AO3108)</f>
        <v>36.576362277558324</v>
      </c>
      <c r="AW3105" s="30">
        <f t="shared" ref="AW3105" si="18062">20*LOG(((1+$AN$9)/$AN$9)/((AR3105+AR3108)^2+(AS3105+AS3108)^2)^0.5)</f>
        <v>-42.461141874462328</v>
      </c>
      <c r="AY3105" s="137">
        <f t="shared" ref="AY3105" si="18063">((AR3105^2+AS3105^2)^0.5)/((AR3108^2+AS3108^2)^0.5)</f>
        <v>0.14047530816059961</v>
      </c>
      <c r="AZ3105" s="13"/>
      <c r="BA3105" s="36"/>
      <c r="BB3105" s="36"/>
      <c r="BC3105" s="36"/>
      <c r="BD3105" s="36"/>
    </row>
    <row r="3106" spans="2:56" ht="18.600000000000001" customHeight="1" thickBot="1">
      <c r="D3106" s="3"/>
      <c r="G3106" s="4"/>
      <c r="I3106" s="3"/>
      <c r="L3106" s="4"/>
      <c r="N3106" s="3"/>
      <c r="Q3106" s="4"/>
      <c r="S3106" s="3"/>
      <c r="V3106" s="4"/>
      <c r="X3106" s="3"/>
      <c r="AA3106" s="4"/>
      <c r="AC3106" s="3"/>
      <c r="AF3106" s="4"/>
      <c r="AH3106" s="3"/>
      <c r="AK3106" s="4"/>
      <c r="AM3106" s="18"/>
      <c r="AN3106" s="14"/>
      <c r="AO3106" s="14"/>
      <c r="AP3106" s="19"/>
      <c r="AR3106" s="3"/>
      <c r="AU3106" s="4"/>
      <c r="AY3106" s="138"/>
      <c r="AZ3106" s="13"/>
      <c r="BA3106" s="36"/>
      <c r="BB3106" s="36"/>
      <c r="BC3106" s="36"/>
      <c r="BD3106" s="36"/>
    </row>
    <row r="3107" spans="2:56" ht="18.600000000000001" customHeight="1" thickBot="1">
      <c r="D3107" s="216" t="s">
        <v>87</v>
      </c>
      <c r="E3107" s="217"/>
      <c r="F3107" s="218" t="s">
        <v>88</v>
      </c>
      <c r="G3107" s="219"/>
      <c r="H3107" s="207"/>
      <c r="I3107" s="216" t="s">
        <v>89</v>
      </c>
      <c r="J3107" s="217"/>
      <c r="K3107" s="218" t="s">
        <v>90</v>
      </c>
      <c r="L3107" s="219"/>
      <c r="N3107" s="208" t="s">
        <v>7</v>
      </c>
      <c r="O3107" s="209"/>
      <c r="P3107" s="210" t="s">
        <v>8</v>
      </c>
      <c r="Q3107" s="211"/>
      <c r="S3107" s="216" t="s">
        <v>91</v>
      </c>
      <c r="T3107" s="217"/>
      <c r="U3107" s="218" t="s">
        <v>92</v>
      </c>
      <c r="V3107" s="219"/>
      <c r="W3107" s="22"/>
      <c r="X3107" s="208" t="s">
        <v>93</v>
      </c>
      <c r="Y3107" s="209"/>
      <c r="Z3107" s="210" t="s">
        <v>94</v>
      </c>
      <c r="AA3107" s="211"/>
      <c r="AB3107" s="22"/>
      <c r="AC3107" s="216" t="s">
        <v>3</v>
      </c>
      <c r="AD3107" s="217"/>
      <c r="AE3107" s="218" t="s">
        <v>2</v>
      </c>
      <c r="AF3107" s="219"/>
      <c r="AG3107" s="22"/>
      <c r="AH3107" s="208" t="s">
        <v>95</v>
      </c>
      <c r="AI3107" s="209"/>
      <c r="AJ3107" s="210" t="s">
        <v>96</v>
      </c>
      <c r="AK3107" s="211"/>
      <c r="AL3107" s="22"/>
      <c r="AM3107" s="216" t="s">
        <v>97</v>
      </c>
      <c r="AN3107" s="217"/>
      <c r="AO3107" s="218" t="s">
        <v>98</v>
      </c>
      <c r="AP3107" s="219"/>
      <c r="AR3107" s="208" t="s">
        <v>99</v>
      </c>
      <c r="AS3107" s="209"/>
      <c r="AT3107" s="210" t="s">
        <v>100</v>
      </c>
      <c r="AU3107" s="211"/>
      <c r="AW3107" s="48" t="s">
        <v>10</v>
      </c>
      <c r="AY3107" s="139" t="s">
        <v>47</v>
      </c>
      <c r="AZ3107" s="13"/>
      <c r="BA3107" s="36"/>
      <c r="BB3107" s="36"/>
      <c r="BC3107" s="36"/>
      <c r="BD3107" s="36"/>
    </row>
    <row r="3108" spans="2:56" ht="18.600000000000001" customHeight="1" thickTop="1" thickBot="1">
      <c r="D3108" s="1">
        <v>0</v>
      </c>
      <c r="E3108" s="8">
        <f t="shared" ref="E3108" si="18064">$E$9*$B3105</f>
        <v>5.0323847999999716</v>
      </c>
      <c r="F3108" s="2">
        <v>1</v>
      </c>
      <c r="G3108" s="8">
        <v>0</v>
      </c>
      <c r="I3108" s="1">
        <v>0</v>
      </c>
      <c r="J3108" s="9">
        <v>0</v>
      </c>
      <c r="K3108" s="2">
        <v>1</v>
      </c>
      <c r="L3108" s="8">
        <v>0</v>
      </c>
      <c r="N3108" s="1">
        <f t="shared" ref="N3108" si="18065">D3108*I3105+F3108*I3108-E3108*J3105-G3108*J3108</f>
        <v>0</v>
      </c>
      <c r="O3108" s="9">
        <f t="shared" ref="O3108" si="18066">(D3108*J3105+E3108*I3105+F3108*J3108+G3108*I3108)</f>
        <v>5.0323847999999716</v>
      </c>
      <c r="P3108" s="2">
        <f t="shared" ref="P3108" si="18067">D3108*K3105+F3108*K3108-E3108*L3105-G3108*L3108</f>
        <v>2.9374524308653576</v>
      </c>
      <c r="Q3108" s="8">
        <f t="shared" ref="Q3108" si="18068">(D3108*L3105+E3108*K3105+F3108*L3108+G3108*K3108)</f>
        <v>0</v>
      </c>
      <c r="S3108" s="1">
        <v>0</v>
      </c>
      <c r="T3108" s="8">
        <f t="shared" ref="T3108" si="18069">$T$9*$B3105</f>
        <v>10.738495199999939</v>
      </c>
      <c r="U3108" s="2">
        <v>1</v>
      </c>
      <c r="V3108" s="8">
        <v>0</v>
      </c>
      <c r="X3108" s="1">
        <f t="shared" ref="X3108" si="18070">N3108*S3105+P3108*S3108-O3108*T3105-Q3108*T3108</f>
        <v>0</v>
      </c>
      <c r="Y3108" s="9">
        <f t="shared" ref="Y3108" si="18071">(N3108*T3105+O3108*S3105+P3108*T3108+Q3108*S3108)</f>
        <v>36.576203629075764</v>
      </c>
      <c r="Z3108" s="2">
        <f t="shared" ref="Z3108" si="18072">N3108*U3105+P3108*U3108-O3108*V3105-Q3108*V3108</f>
        <v>2.9374524308653576</v>
      </c>
      <c r="AA3108" s="8">
        <f t="shared" ref="AA3108" si="18073">(N3108*V3105+O3108*U3105+P3108*V3108+Q3108*U3108)</f>
        <v>0</v>
      </c>
      <c r="AB3108" s="22"/>
      <c r="AC3108" s="1">
        <v>0</v>
      </c>
      <c r="AD3108" s="9">
        <v>0</v>
      </c>
      <c r="AE3108" s="2">
        <v>1</v>
      </c>
      <c r="AF3108" s="8">
        <v>0</v>
      </c>
      <c r="AH3108" s="1">
        <f t="shared" ref="AH3108" si="18074">X3108*AC3105+Z3108*AC3108-Y3108*AD3105-AA3108*AD3108</f>
        <v>0</v>
      </c>
      <c r="AI3108" s="9">
        <f t="shared" ref="AI3108" si="18075">(X3108*AD3105+Y3108*AC3105+Z3108*AD3108+AA3108*AC3108)</f>
        <v>36.576203629075764</v>
      </c>
      <c r="AJ3108" s="2">
        <f t="shared" ref="AJ3108" si="18076">X3108*AE3105+Z3108*AE3108-Y3108*AF3105-AA3108*AF3108</f>
        <v>-260.37197474722541</v>
      </c>
      <c r="AK3108" s="8">
        <f t="shared" ref="AK3108" si="18077">(X3108*AF3105+Y3108*AE3105+Z3108*AF3108+AA3108*AE3108)</f>
        <v>0</v>
      </c>
      <c r="AM3108" s="20">
        <f t="shared" ref="AM3108" si="18078">1/$AN$9</f>
        <v>1</v>
      </c>
      <c r="AN3108" s="27">
        <v>0</v>
      </c>
      <c r="AO3108" s="21">
        <v>1</v>
      </c>
      <c r="AP3108" s="26">
        <v>0</v>
      </c>
      <c r="AR3108" s="1">
        <f t="shared" ref="AR3108" si="18079">AH3108*AM3105+AJ3108*AM3108-AI3108*AN3105-AK3108*AN3108</f>
        <v>-260.37197474722541</v>
      </c>
      <c r="AS3108" s="9">
        <f t="shared" ref="AS3108" si="18080">(AH3108*AN3105+AI3108*AM3105+AJ3108*AN3108+AK3108*AM3108)</f>
        <v>36.576203629075764</v>
      </c>
      <c r="AT3108" s="2">
        <f t="shared" ref="AT3108" si="18081">AH3108*AO3105+AJ3108*AO3108-AI3108*AP3105-AK3108*AP3108</f>
        <v>-260.37197474722541</v>
      </c>
      <c r="AU3108" s="8">
        <f t="shared" ref="AU3108" si="18082">(AH3108*AP3105+AI3108*AO3105+AJ3108*AP3108+AK3108*AO3108)</f>
        <v>0</v>
      </c>
      <c r="AW3108" s="49">
        <f t="shared" ref="AW3108" si="18083">(180/PI())*ATAN(-1*(AS3105/AR3105))</f>
        <v>-82.009501749281583</v>
      </c>
      <c r="AY3108" s="140">
        <f t="shared" ref="AY3108" si="18084">20*LOG(((1-(10^(AW3105/20)^2)*(1-((1-AY3105)/(1+AY3105))^2))^0.5))</f>
        <v>-1.0645441000080492E-4</v>
      </c>
      <c r="AZ3108" s="13"/>
      <c r="BA3108" s="36"/>
      <c r="BB3108" s="36"/>
      <c r="BC3108" s="36"/>
      <c r="BD3108" s="36"/>
    </row>
    <row r="3109" spans="2:56" ht="18.600000000000001" customHeight="1">
      <c r="AY3109" s="37"/>
    </row>
    <row r="3110" spans="2:56" ht="18.600000000000001" customHeight="1" thickBot="1">
      <c r="D3110" s="22" t="s">
        <v>60</v>
      </c>
      <c r="E3110" s="22"/>
      <c r="F3110" s="22"/>
      <c r="G3110" s="22"/>
      <c r="H3110" s="22"/>
      <c r="I3110" s="22" t="s">
        <v>61</v>
      </c>
      <c r="J3110" s="22"/>
      <c r="K3110" s="22"/>
      <c r="L3110" s="22"/>
      <c r="M3110" s="23"/>
      <c r="N3110" s="23"/>
      <c r="O3110" s="28" t="s">
        <v>62</v>
      </c>
      <c r="P3110" s="23"/>
      <c r="Q3110" s="23"/>
      <c r="R3110" s="23"/>
      <c r="S3110" s="22"/>
      <c r="T3110" s="22" t="s">
        <v>63</v>
      </c>
      <c r="U3110" s="23"/>
      <c r="V3110" s="23"/>
      <c r="W3110" s="23"/>
      <c r="X3110" s="23"/>
      <c r="Y3110" s="28" t="s">
        <v>64</v>
      </c>
      <c r="Z3110" s="23"/>
      <c r="AA3110" s="23"/>
      <c r="AB3110" s="23"/>
      <c r="AC3110" s="28" t="s">
        <v>65</v>
      </c>
      <c r="AD3110" s="22"/>
      <c r="AE3110" s="22"/>
      <c r="AF3110" s="22"/>
      <c r="AG3110" s="22"/>
      <c r="AH3110" s="23"/>
      <c r="AI3110" s="28" t="s">
        <v>66</v>
      </c>
      <c r="AJ3110" s="23"/>
      <c r="AK3110" s="23"/>
      <c r="AL3110" s="22"/>
      <c r="AM3110" s="28" t="s">
        <v>67</v>
      </c>
      <c r="AN3110" s="22"/>
      <c r="AO3110" s="23"/>
      <c r="AP3110" s="23"/>
      <c r="AQ3110" s="23"/>
      <c r="AR3110" s="23"/>
      <c r="AS3110" s="28" t="s">
        <v>68</v>
      </c>
      <c r="AT3110" s="23"/>
      <c r="AU3110" s="23"/>
    </row>
    <row r="3111" spans="2:56" ht="18.600000000000001" customHeight="1" thickBot="1">
      <c r="B3111" s="11"/>
      <c r="D3111" s="212" t="s">
        <v>69</v>
      </c>
      <c r="E3111" s="213"/>
      <c r="F3111" s="214" t="s">
        <v>70</v>
      </c>
      <c r="G3111" s="215"/>
      <c r="H3111" s="207"/>
      <c r="I3111" s="212" t="s">
        <v>71</v>
      </c>
      <c r="J3111" s="213"/>
      <c r="K3111" s="214" t="s">
        <v>72</v>
      </c>
      <c r="L3111" s="215"/>
      <c r="M3111" s="23"/>
      <c r="N3111" s="208" t="s">
        <v>73</v>
      </c>
      <c r="O3111" s="209"/>
      <c r="P3111" s="210" t="s">
        <v>74</v>
      </c>
      <c r="Q3111" s="211"/>
      <c r="R3111" s="23"/>
      <c r="S3111" s="212" t="s">
        <v>75</v>
      </c>
      <c r="T3111" s="213"/>
      <c r="U3111" s="214" t="s">
        <v>76</v>
      </c>
      <c r="V3111" s="215"/>
      <c r="W3111" s="22"/>
      <c r="X3111" s="208" t="s">
        <v>77</v>
      </c>
      <c r="Y3111" s="209"/>
      <c r="Z3111" s="210" t="s">
        <v>78</v>
      </c>
      <c r="AA3111" s="211"/>
      <c r="AB3111" s="22"/>
      <c r="AC3111" s="212" t="s">
        <v>79</v>
      </c>
      <c r="AD3111" s="213"/>
      <c r="AE3111" s="214" t="s">
        <v>80</v>
      </c>
      <c r="AF3111" s="215"/>
      <c r="AG3111" s="22"/>
      <c r="AH3111" s="208" t="s">
        <v>81</v>
      </c>
      <c r="AI3111" s="209"/>
      <c r="AJ3111" s="210" t="s">
        <v>82</v>
      </c>
      <c r="AK3111" s="211"/>
      <c r="AL3111" s="22"/>
      <c r="AM3111" s="212" t="s">
        <v>83</v>
      </c>
      <c r="AN3111" s="213"/>
      <c r="AO3111" s="214" t="s">
        <v>84</v>
      </c>
      <c r="AP3111" s="215"/>
      <c r="AQ3111" s="23"/>
      <c r="AR3111" s="208" t="s">
        <v>85</v>
      </c>
      <c r="AS3111" s="209"/>
      <c r="AT3111" s="210" t="s">
        <v>86</v>
      </c>
      <c r="AU3111" s="211"/>
      <c r="AW3111" s="29" t="s">
        <v>4</v>
      </c>
      <c r="AY3111" s="136" t="s">
        <v>46</v>
      </c>
      <c r="AZ3111" s="13"/>
      <c r="BA3111" s="36"/>
      <c r="BB3111" s="36"/>
      <c r="BC3111" s="36"/>
      <c r="BD3111" s="36"/>
    </row>
    <row r="3112" spans="2:56" ht="18.600000000000001" customHeight="1" thickTop="1" thickBot="1">
      <c r="B3112" s="40">
        <v>8.8999999999999506</v>
      </c>
      <c r="D3112" s="1">
        <v>1</v>
      </c>
      <c r="E3112" s="7">
        <v>0</v>
      </c>
      <c r="F3112" s="2">
        <v>0</v>
      </c>
      <c r="G3112" s="8">
        <v>0</v>
      </c>
      <c r="I3112" s="1">
        <v>1</v>
      </c>
      <c r="J3112" s="9">
        <v>0</v>
      </c>
      <c r="K3112" s="2">
        <v>0</v>
      </c>
      <c r="L3112" s="9">
        <f t="shared" ref="L3112" si="18085">IF(0=(1-$J$9*$K$9*$B3112^2),10^14,$B3112*$K$9/(1-$J$9*$K$9*$B3112^2))</f>
        <v>-0.38405427769943307</v>
      </c>
      <c r="N3112" s="1">
        <f t="shared" ref="N3112" si="18086">D3112*I3112+F3112*I3115-E3112*J3112-G3112*J3115</f>
        <v>1</v>
      </c>
      <c r="O3112" s="9">
        <f t="shared" ref="O3112" si="18087">(D3112*J3112+E3112*I3112+F3112*J3115+G3112*I3115)</f>
        <v>0</v>
      </c>
      <c r="P3112" s="2">
        <f t="shared" ref="P3112" si="18088">D3112*K3112+F3112*K3115-E3112*L3112-G3112*L3115</f>
        <v>0</v>
      </c>
      <c r="Q3112" s="8">
        <f t="shared" ref="Q3112" si="18089">(D3112*L3112+E3112*K3112+F3112*L3115+G3112*K3115)</f>
        <v>-0.38405427769943307</v>
      </c>
      <c r="S3112" s="1">
        <v>1</v>
      </c>
      <c r="T3112" s="7">
        <v>0</v>
      </c>
      <c r="U3112" s="2">
        <v>0</v>
      </c>
      <c r="V3112" s="8">
        <v>0</v>
      </c>
      <c r="X3112" s="1">
        <f t="shared" ref="X3112" si="18090">N3112*S3112+P3112*S3115-O3112*T3112-Q3112*T3115</f>
        <v>5.1334536775643889</v>
      </c>
      <c r="Y3112" s="9">
        <f t="shared" ref="Y3112" si="18091">(N3112*T3112+O3112*S3112+P3112*T3115+Q3112*S3115)</f>
        <v>0</v>
      </c>
      <c r="Z3112" s="2">
        <f t="shared" ref="Z3112" si="18092">N3112*U3112+P3112*U3115-O3112*V3112-Q3112*V3115</f>
        <v>0</v>
      </c>
      <c r="AA3112" s="8">
        <f t="shared" ref="AA3112" si="18093">(N3112*V3112+O3112*U3112+P3112*V3115+Q3112*U3115)</f>
        <v>-0.38405427769943307</v>
      </c>
      <c r="AB3112" s="22"/>
      <c r="AC3112" s="1">
        <v>1</v>
      </c>
      <c r="AD3112" s="9">
        <v>0</v>
      </c>
      <c r="AE3112" s="2">
        <v>0</v>
      </c>
      <c r="AF3112" s="9">
        <f t="shared" ref="AF3112" si="18094">$B3112*$AE$9</f>
        <v>7.2151409999999601</v>
      </c>
      <c r="AH3112" s="1">
        <f t="shared" ref="AH3112" si="18095">X3112*AC3112+Z3112*AC3115-Y3112*AD3112-AA3112*AD3115</f>
        <v>5.1334536775643889</v>
      </c>
      <c r="AI3112" s="9">
        <f t="shared" ref="AI3112" si="18096">(X3112*AD3112+Y3112*AC3112+Z3112*AD3115+AA3112*AC3115)</f>
        <v>0</v>
      </c>
      <c r="AJ3112" s="2">
        <f t="shared" ref="AJ3112" si="18097">X3112*AE3112+Z3112*AE3115-Y3112*AF3112-AA3112*AF3115</f>
        <v>0</v>
      </c>
      <c r="AK3112" s="8">
        <f t="shared" ref="AK3112" si="18098">(X3112*AF3112+Y3112*AE3112+Z3112*AF3115+AA3112*AE3115)</f>
        <v>36.654537822895961</v>
      </c>
      <c r="AM3112" s="18">
        <v>1</v>
      </c>
      <c r="AN3112" s="25">
        <v>0</v>
      </c>
      <c r="AO3112" s="14">
        <v>0</v>
      </c>
      <c r="AP3112" s="24">
        <v>0</v>
      </c>
      <c r="AR3112" s="1">
        <f t="shared" ref="AR3112" si="18099">AH3112*AM3112+AJ3112*AM3115-AI3112*AN3112-AK3112*AN3115</f>
        <v>5.1334536775643889</v>
      </c>
      <c r="AS3112" s="9">
        <f t="shared" ref="AS3112" si="18100">(AH3112*AN3112+AI3112*AM3112+AJ3112*AN3115+AK3112*AM3115)</f>
        <v>36.654537822895961</v>
      </c>
      <c r="AT3112" s="2">
        <f t="shared" ref="AT3112" si="18101">AH3112*AO3112+AJ3112*AO3115-AI3112*AP3112-AK3112*AP3115</f>
        <v>0</v>
      </c>
      <c r="AU3112" s="8">
        <f t="shared" ref="AU3112" si="18102">(AH3112*AP3112+AI3112*AO3112+AJ3112*AP3115+AK3112*AO3115)</f>
        <v>36.654537822895961</v>
      </c>
      <c r="AW3112" s="30">
        <f t="shared" ref="AW3112" si="18103">20*LOG(((1+$AN$9)/$AN$9)/((AR3112+AR3115)^2+(AS3112+AS3115)^2)^0.5)</f>
        <v>-42.498896447267541</v>
      </c>
      <c r="AY3112" s="137">
        <f t="shared" ref="AY3112" si="18104">((AR3112^2+AS3112^2)^0.5)/((AR3115^2+AS3115^2)^0.5)</f>
        <v>0.14015252379680074</v>
      </c>
      <c r="AZ3112" s="13"/>
      <c r="BA3112" s="36"/>
      <c r="BB3112" s="36"/>
      <c r="BC3112" s="36"/>
      <c r="BD3112" s="36"/>
    </row>
    <row r="3113" spans="2:56" ht="18.600000000000001" customHeight="1" thickBot="1">
      <c r="D3113" s="3"/>
      <c r="G3113" s="4"/>
      <c r="I3113" s="3"/>
      <c r="L3113" s="4"/>
      <c r="N3113" s="3"/>
      <c r="Q3113" s="4"/>
      <c r="S3113" s="3"/>
      <c r="V3113" s="4"/>
      <c r="X3113" s="3"/>
      <c r="AA3113" s="4"/>
      <c r="AC3113" s="3"/>
      <c r="AF3113" s="4"/>
      <c r="AH3113" s="3"/>
      <c r="AK3113" s="4"/>
      <c r="AM3113" s="18"/>
      <c r="AN3113" s="14"/>
      <c r="AO3113" s="14"/>
      <c r="AP3113" s="19"/>
      <c r="AR3113" s="3"/>
      <c r="AU3113" s="4"/>
      <c r="AY3113" s="138"/>
      <c r="AZ3113" s="13"/>
      <c r="BA3113" s="36"/>
      <c r="BB3113" s="36"/>
      <c r="BC3113" s="36"/>
      <c r="BD3113" s="36"/>
    </row>
    <row r="3114" spans="2:56" ht="18.600000000000001" customHeight="1" thickBot="1">
      <c r="D3114" s="216" t="s">
        <v>87</v>
      </c>
      <c r="E3114" s="217"/>
      <c r="F3114" s="218" t="s">
        <v>88</v>
      </c>
      <c r="G3114" s="219"/>
      <c r="H3114" s="207"/>
      <c r="I3114" s="216" t="s">
        <v>89</v>
      </c>
      <c r="J3114" s="217"/>
      <c r="K3114" s="218" t="s">
        <v>90</v>
      </c>
      <c r="L3114" s="219"/>
      <c r="N3114" s="208" t="s">
        <v>7</v>
      </c>
      <c r="O3114" s="209"/>
      <c r="P3114" s="210" t="s">
        <v>8</v>
      </c>
      <c r="Q3114" s="211"/>
      <c r="S3114" s="216" t="s">
        <v>91</v>
      </c>
      <c r="T3114" s="217"/>
      <c r="U3114" s="218" t="s">
        <v>92</v>
      </c>
      <c r="V3114" s="219"/>
      <c r="W3114" s="22"/>
      <c r="X3114" s="208" t="s">
        <v>93</v>
      </c>
      <c r="Y3114" s="209"/>
      <c r="Z3114" s="210" t="s">
        <v>94</v>
      </c>
      <c r="AA3114" s="211"/>
      <c r="AB3114" s="22"/>
      <c r="AC3114" s="216" t="s">
        <v>3</v>
      </c>
      <c r="AD3114" s="217"/>
      <c r="AE3114" s="218" t="s">
        <v>2</v>
      </c>
      <c r="AF3114" s="219"/>
      <c r="AG3114" s="22"/>
      <c r="AH3114" s="208" t="s">
        <v>95</v>
      </c>
      <c r="AI3114" s="209"/>
      <c r="AJ3114" s="210" t="s">
        <v>96</v>
      </c>
      <c r="AK3114" s="211"/>
      <c r="AL3114" s="22"/>
      <c r="AM3114" s="216" t="s">
        <v>97</v>
      </c>
      <c r="AN3114" s="217"/>
      <c r="AO3114" s="218" t="s">
        <v>98</v>
      </c>
      <c r="AP3114" s="219"/>
      <c r="AR3114" s="208" t="s">
        <v>99</v>
      </c>
      <c r="AS3114" s="209"/>
      <c r="AT3114" s="210" t="s">
        <v>100</v>
      </c>
      <c r="AU3114" s="211"/>
      <c r="AW3114" s="48" t="s">
        <v>10</v>
      </c>
      <c r="AY3114" s="139" t="s">
        <v>47</v>
      </c>
      <c r="AZ3114" s="13"/>
      <c r="BA3114" s="36"/>
      <c r="BB3114" s="36"/>
      <c r="BC3114" s="36"/>
      <c r="BD3114" s="36"/>
    </row>
    <row r="3115" spans="2:56" ht="18.600000000000001" customHeight="1" thickTop="1" thickBot="1">
      <c r="D3115" s="1">
        <v>0</v>
      </c>
      <c r="E3115" s="8">
        <f t="shared" ref="E3115" si="18105">$E$9*$B3112</f>
        <v>5.0437189999999728</v>
      </c>
      <c r="F3115" s="2">
        <v>1</v>
      </c>
      <c r="G3115" s="8">
        <v>0</v>
      </c>
      <c r="I3115" s="1">
        <v>0</v>
      </c>
      <c r="J3115" s="9">
        <v>0</v>
      </c>
      <c r="K3115" s="2">
        <v>1</v>
      </c>
      <c r="L3115" s="8">
        <v>0</v>
      </c>
      <c r="N3115" s="1">
        <f t="shared" ref="N3115" si="18106">D3115*I3112+F3115*I3115-E3115*J3112-G3115*J3115</f>
        <v>0</v>
      </c>
      <c r="O3115" s="9">
        <f t="shared" ref="O3115" si="18107">(D3115*J3112+E3115*I3112+F3115*J3115+G3115*I3115)</f>
        <v>5.0437189999999728</v>
      </c>
      <c r="P3115" s="2">
        <f t="shared" ref="P3115" si="18108">D3115*K3112+F3115*K3115-E3115*L3112-G3115*L3115</f>
        <v>2.9370618574638963</v>
      </c>
      <c r="Q3115" s="8">
        <f t="shared" ref="Q3115" si="18109">(D3115*L3112+E3115*K3112+F3115*L3115+G3115*K3115)</f>
        <v>0</v>
      </c>
      <c r="S3115" s="1">
        <v>0</v>
      </c>
      <c r="T3115" s="8">
        <f t="shared" ref="T3115" si="18110">$T$9*$B3112</f>
        <v>10.76268099999994</v>
      </c>
      <c r="U3115" s="2">
        <v>1</v>
      </c>
      <c r="V3115" s="8">
        <v>0</v>
      </c>
      <c r="X3115" s="1">
        <f t="shared" ref="X3115" si="18111">N3115*S3112+P3115*S3115-O3115*T3112-Q3115*T3115</f>
        <v>0</v>
      </c>
      <c r="Y3115" s="9">
        <f t="shared" ref="Y3115" si="18112">(N3115*T3112+O3115*S3112+P3115*T3115+Q3115*S3115)</f>
        <v>36.654378849151179</v>
      </c>
      <c r="Z3115" s="2">
        <f t="shared" ref="Z3115" si="18113">N3115*U3112+P3115*U3115-O3115*V3112-Q3115*V3115</f>
        <v>2.9370618574638963</v>
      </c>
      <c r="AA3115" s="8">
        <f t="shared" ref="AA3115" si="18114">(N3115*V3112+O3115*U3112+P3115*V3115+Q3115*U3115)</f>
        <v>0</v>
      </c>
      <c r="AB3115" s="22"/>
      <c r="AC3115" s="1">
        <v>0</v>
      </c>
      <c r="AD3115" s="9">
        <v>0</v>
      </c>
      <c r="AE3115" s="2">
        <v>1</v>
      </c>
      <c r="AF3115" s="8">
        <v>0</v>
      </c>
      <c r="AH3115" s="1">
        <f t="shared" ref="AH3115" si="18115">X3115*AC3112+Z3115*AC3115-Y3115*AD3112-AA3115*AD3115</f>
        <v>0</v>
      </c>
      <c r="AI3115" s="9">
        <f t="shared" ref="AI3115" si="18116">(X3115*AD3112+Y3115*AC3112+Z3115*AD3115+AA3115*AC3115)</f>
        <v>36.654378849151179</v>
      </c>
      <c r="AJ3115" s="2">
        <f t="shared" ref="AJ3115" si="18117">X3115*AE3112+Z3115*AE3115-Y3115*AF3112-AA3115*AF3115</f>
        <v>-261.5294498065781</v>
      </c>
      <c r="AK3115" s="8">
        <f t="shared" ref="AK3115" si="18118">(X3115*AF3112+Y3115*AE3112+Z3115*AF3115+AA3115*AE3115)</f>
        <v>0</v>
      </c>
      <c r="AM3115" s="20">
        <f t="shared" ref="AM3115" si="18119">1/$AN$9</f>
        <v>1</v>
      </c>
      <c r="AN3115" s="27">
        <v>0</v>
      </c>
      <c r="AO3115" s="21">
        <v>1</v>
      </c>
      <c r="AP3115" s="26">
        <v>0</v>
      </c>
      <c r="AR3115" s="1">
        <f t="shared" ref="AR3115" si="18120">AH3115*AM3112+AJ3115*AM3115-AI3115*AN3112-AK3115*AN3115</f>
        <v>-261.5294498065781</v>
      </c>
      <c r="AS3115" s="9">
        <f t="shared" ref="AS3115" si="18121">(AH3115*AN3112+AI3115*AM3112+AJ3115*AN3115+AK3115*AM3115)</f>
        <v>36.654378849151179</v>
      </c>
      <c r="AT3115" s="2">
        <f t="shared" ref="AT3115" si="18122">AH3115*AO3112+AJ3115*AO3115-AI3115*AP3112-AK3115*AP3115</f>
        <v>-261.5294498065781</v>
      </c>
      <c r="AU3115" s="8">
        <f t="shared" ref="AU3115" si="18123">(AH3115*AP3112+AI3115*AO3112+AJ3115*AP3115+AK3115*AO3115)</f>
        <v>0</v>
      </c>
      <c r="AW3115" s="49">
        <f t="shared" ref="AW3115" si="18124">(180/PI())*ATAN(-1*(AS3112/AR3112))</f>
        <v>-82.02760189750424</v>
      </c>
      <c r="AY3115" s="140">
        <f t="shared" ref="AY3115" si="18125">20*LOG(((1-(10^(AW3112/20)^2)*(1-((1-AY3112)/(1+AY3112))^2))^0.5))</f>
        <v>-1.0535009759499942E-4</v>
      </c>
      <c r="AZ3115" s="13"/>
      <c r="BA3115" s="36"/>
      <c r="BB3115" s="36"/>
      <c r="BC3115" s="36"/>
      <c r="BD3115" s="36"/>
    </row>
    <row r="3116" spans="2:56" ht="18.600000000000001" customHeight="1">
      <c r="AY3116" s="37"/>
    </row>
    <row r="3117" spans="2:56" ht="18.600000000000001" customHeight="1" thickBot="1">
      <c r="D3117" s="22" t="s">
        <v>60</v>
      </c>
      <c r="E3117" s="22"/>
      <c r="F3117" s="22"/>
      <c r="G3117" s="22"/>
      <c r="H3117" s="22"/>
      <c r="I3117" s="22" t="s">
        <v>61</v>
      </c>
      <c r="J3117" s="22"/>
      <c r="K3117" s="22"/>
      <c r="L3117" s="22"/>
      <c r="M3117" s="23"/>
      <c r="N3117" s="23"/>
      <c r="O3117" s="28" t="s">
        <v>62</v>
      </c>
      <c r="P3117" s="23"/>
      <c r="Q3117" s="23"/>
      <c r="R3117" s="23"/>
      <c r="S3117" s="22"/>
      <c r="T3117" s="22" t="s">
        <v>63</v>
      </c>
      <c r="U3117" s="23"/>
      <c r="V3117" s="23"/>
      <c r="W3117" s="23"/>
      <c r="X3117" s="23"/>
      <c r="Y3117" s="28" t="s">
        <v>64</v>
      </c>
      <c r="Z3117" s="23"/>
      <c r="AA3117" s="23"/>
      <c r="AB3117" s="23"/>
      <c r="AC3117" s="28" t="s">
        <v>65</v>
      </c>
      <c r="AD3117" s="22"/>
      <c r="AE3117" s="22"/>
      <c r="AF3117" s="22"/>
      <c r="AG3117" s="22"/>
      <c r="AH3117" s="23"/>
      <c r="AI3117" s="28" t="s">
        <v>66</v>
      </c>
      <c r="AJ3117" s="23"/>
      <c r="AK3117" s="23"/>
      <c r="AL3117" s="22"/>
      <c r="AM3117" s="28" t="s">
        <v>67</v>
      </c>
      <c r="AN3117" s="22"/>
      <c r="AO3117" s="23"/>
      <c r="AP3117" s="23"/>
      <c r="AQ3117" s="23"/>
      <c r="AR3117" s="23"/>
      <c r="AS3117" s="28" t="s">
        <v>68</v>
      </c>
      <c r="AT3117" s="23"/>
      <c r="AU3117" s="23"/>
    </row>
    <row r="3118" spans="2:56" ht="18.600000000000001" customHeight="1" thickBot="1">
      <c r="B3118" s="11"/>
      <c r="D3118" s="212" t="s">
        <v>69</v>
      </c>
      <c r="E3118" s="213"/>
      <c r="F3118" s="214" t="s">
        <v>70</v>
      </c>
      <c r="G3118" s="215"/>
      <c r="H3118" s="207"/>
      <c r="I3118" s="212" t="s">
        <v>71</v>
      </c>
      <c r="J3118" s="213"/>
      <c r="K3118" s="214" t="s">
        <v>72</v>
      </c>
      <c r="L3118" s="215"/>
      <c r="M3118" s="23"/>
      <c r="N3118" s="208" t="s">
        <v>73</v>
      </c>
      <c r="O3118" s="209"/>
      <c r="P3118" s="210" t="s">
        <v>74</v>
      </c>
      <c r="Q3118" s="211"/>
      <c r="R3118" s="23"/>
      <c r="S3118" s="212" t="s">
        <v>75</v>
      </c>
      <c r="T3118" s="213"/>
      <c r="U3118" s="214" t="s">
        <v>76</v>
      </c>
      <c r="V3118" s="215"/>
      <c r="W3118" s="22"/>
      <c r="X3118" s="208" t="s">
        <v>77</v>
      </c>
      <c r="Y3118" s="209"/>
      <c r="Z3118" s="210" t="s">
        <v>78</v>
      </c>
      <c r="AA3118" s="211"/>
      <c r="AB3118" s="22"/>
      <c r="AC3118" s="212" t="s">
        <v>79</v>
      </c>
      <c r="AD3118" s="213"/>
      <c r="AE3118" s="214" t="s">
        <v>80</v>
      </c>
      <c r="AF3118" s="215"/>
      <c r="AG3118" s="22"/>
      <c r="AH3118" s="208" t="s">
        <v>81</v>
      </c>
      <c r="AI3118" s="209"/>
      <c r="AJ3118" s="210" t="s">
        <v>82</v>
      </c>
      <c r="AK3118" s="211"/>
      <c r="AL3118" s="22"/>
      <c r="AM3118" s="212" t="s">
        <v>83</v>
      </c>
      <c r="AN3118" s="213"/>
      <c r="AO3118" s="214" t="s">
        <v>84</v>
      </c>
      <c r="AP3118" s="215"/>
      <c r="AQ3118" s="23"/>
      <c r="AR3118" s="208" t="s">
        <v>85</v>
      </c>
      <c r="AS3118" s="209"/>
      <c r="AT3118" s="210" t="s">
        <v>86</v>
      </c>
      <c r="AU3118" s="211"/>
      <c r="AW3118" s="29" t="s">
        <v>4</v>
      </c>
      <c r="AY3118" s="136" t="s">
        <v>46</v>
      </c>
      <c r="AZ3118" s="13"/>
      <c r="BA3118" s="36"/>
      <c r="BB3118" s="36"/>
      <c r="BC3118" s="36"/>
      <c r="BD3118" s="36"/>
    </row>
    <row r="3119" spans="2:56" ht="18.600000000000001" customHeight="1" thickTop="1" thickBot="1">
      <c r="B3119" s="40">
        <v>8.9199999999999502</v>
      </c>
      <c r="D3119" s="1">
        <v>1</v>
      </c>
      <c r="E3119" s="7">
        <v>0</v>
      </c>
      <c r="F3119" s="2">
        <v>0</v>
      </c>
      <c r="G3119" s="8">
        <v>0</v>
      </c>
      <c r="I3119" s="1">
        <v>1</v>
      </c>
      <c r="J3119" s="9">
        <v>0</v>
      </c>
      <c r="K3119" s="2">
        <v>0</v>
      </c>
      <c r="L3119" s="9">
        <f t="shared" ref="L3119" si="18126">IF(0=(1-$J$9*$K$9*$B3119^2),10^14,$B3119*$K$9/(1-$J$9*$K$9*$B3119^2))</f>
        <v>-0.38311645546065515</v>
      </c>
      <c r="N3119" s="1">
        <f t="shared" ref="N3119" si="18127">D3119*I3119+F3119*I3122-E3119*J3119-G3119*J3122</f>
        <v>1</v>
      </c>
      <c r="O3119" s="9">
        <f t="shared" ref="O3119" si="18128">(D3119*J3119+E3119*I3119+F3119*J3122+G3119*I3122)</f>
        <v>0</v>
      </c>
      <c r="P3119" s="2">
        <f t="shared" ref="P3119" si="18129">D3119*K3119+F3119*K3122-E3119*L3119-G3119*L3122</f>
        <v>0</v>
      </c>
      <c r="Q3119" s="8">
        <f t="shared" ref="Q3119" si="18130">(D3119*L3119+E3119*K3119+F3119*L3122+G3119*K3122)</f>
        <v>-0.38311645546065515</v>
      </c>
      <c r="S3119" s="1">
        <v>1</v>
      </c>
      <c r="T3119" s="7">
        <v>0</v>
      </c>
      <c r="U3119" s="2">
        <v>0</v>
      </c>
      <c r="V3119" s="8">
        <v>0</v>
      </c>
      <c r="X3119" s="1">
        <f t="shared" ref="X3119" si="18131">N3119*S3119+P3119*S3122-O3119*T3119-Q3119*T3122</f>
        <v>5.1326261739421968</v>
      </c>
      <c r="Y3119" s="9">
        <f t="shared" ref="Y3119" si="18132">(N3119*T3119+O3119*S3119+P3119*T3122+Q3119*S3122)</f>
        <v>0</v>
      </c>
      <c r="Z3119" s="2">
        <f t="shared" ref="Z3119" si="18133">N3119*U3119+P3119*U3122-O3119*V3119-Q3119*V3122</f>
        <v>0</v>
      </c>
      <c r="AA3119" s="8">
        <f t="shared" ref="AA3119" si="18134">(N3119*V3119+O3119*U3119+P3119*V3122+Q3119*U3122)</f>
        <v>-0.38311645546065515</v>
      </c>
      <c r="AB3119" s="22"/>
      <c r="AC3119" s="1">
        <v>1</v>
      </c>
      <c r="AD3119" s="9">
        <v>0</v>
      </c>
      <c r="AE3119" s="2">
        <v>0</v>
      </c>
      <c r="AF3119" s="9">
        <f t="shared" ref="AF3119" si="18135">$B3119*$AE$9</f>
        <v>7.2313547999999601</v>
      </c>
      <c r="AH3119" s="1">
        <f t="shared" ref="AH3119" si="18136">X3119*AC3119+Z3119*AC3122-Y3119*AD3119-AA3119*AD3122</f>
        <v>5.1326261739421968</v>
      </c>
      <c r="AI3119" s="9">
        <f t="shared" ref="AI3119" si="18137">(X3119*AD3119+Y3119*AC3119+Z3119*AD3122+AA3119*AC3122)</f>
        <v>0</v>
      </c>
      <c r="AJ3119" s="2">
        <f t="shared" ref="AJ3119" si="18138">X3119*AE3119+Z3119*AE3122-Y3119*AF3119-AA3119*AF3122</f>
        <v>0</v>
      </c>
      <c r="AK3119" s="8">
        <f t="shared" ref="AK3119" si="18139">(X3119*AF3119+Y3119*AE3119+Z3119*AF3122+AA3119*AE3122)</f>
        <v>36.732724464081684</v>
      </c>
      <c r="AM3119" s="18">
        <v>1</v>
      </c>
      <c r="AN3119" s="25">
        <v>0</v>
      </c>
      <c r="AO3119" s="14">
        <v>0</v>
      </c>
      <c r="AP3119" s="24">
        <v>0</v>
      </c>
      <c r="AR3119" s="1">
        <f t="shared" ref="AR3119" si="18140">AH3119*AM3119+AJ3119*AM3122-AI3119*AN3119-AK3119*AN3122</f>
        <v>5.1326261739421968</v>
      </c>
      <c r="AS3119" s="9">
        <f t="shared" ref="AS3119" si="18141">(AH3119*AN3119+AI3119*AM3119+AJ3119*AN3122+AK3119*AM3122)</f>
        <v>36.732724464081684</v>
      </c>
      <c r="AT3119" s="2">
        <f t="shared" ref="AT3119" si="18142">AH3119*AO3119+AJ3119*AO3122-AI3119*AP3119-AK3119*AP3122</f>
        <v>0</v>
      </c>
      <c r="AU3119" s="8">
        <f t="shared" ref="AU3119" si="18143">(AH3119*AP3119+AI3119*AO3119+AJ3119*AP3122+AK3119*AO3122)</f>
        <v>36.732724464081684</v>
      </c>
      <c r="AW3119" s="30">
        <f t="shared" ref="AW3119" si="18144">20*LOG(((1+$AN$9)/$AN$9)/((AR3119+AR3122)^2+(AS3119+AS3122)^2)^0.5)</f>
        <v>-42.536572548321551</v>
      </c>
      <c r="AY3119" s="137">
        <f t="shared" ref="AY3119" si="18145">((AR3119^2+AS3119^2)^0.5)/((AR3122^2+AS3122^2)^0.5)</f>
        <v>0.13983123546034387</v>
      </c>
      <c r="AZ3119" s="13"/>
      <c r="BA3119" s="36"/>
      <c r="BB3119" s="36"/>
      <c r="BC3119" s="36"/>
      <c r="BD3119" s="36"/>
    </row>
    <row r="3120" spans="2:56" ht="18.600000000000001" customHeight="1" thickBot="1">
      <c r="D3120" s="3"/>
      <c r="G3120" s="4"/>
      <c r="I3120" s="3"/>
      <c r="L3120" s="4"/>
      <c r="N3120" s="3"/>
      <c r="Q3120" s="4"/>
      <c r="S3120" s="3"/>
      <c r="V3120" s="4"/>
      <c r="X3120" s="3"/>
      <c r="AA3120" s="4"/>
      <c r="AC3120" s="3"/>
      <c r="AF3120" s="4"/>
      <c r="AH3120" s="3"/>
      <c r="AK3120" s="4"/>
      <c r="AM3120" s="18"/>
      <c r="AN3120" s="14"/>
      <c r="AO3120" s="14"/>
      <c r="AP3120" s="19"/>
      <c r="AR3120" s="3"/>
      <c r="AU3120" s="4"/>
      <c r="AY3120" s="138"/>
      <c r="AZ3120" s="13"/>
      <c r="BA3120" s="36"/>
      <c r="BB3120" s="36"/>
      <c r="BC3120" s="36"/>
      <c r="BD3120" s="36"/>
    </row>
    <row r="3121" spans="2:56" ht="18.600000000000001" customHeight="1" thickBot="1">
      <c r="D3121" s="216" t="s">
        <v>87</v>
      </c>
      <c r="E3121" s="217"/>
      <c r="F3121" s="218" t="s">
        <v>88</v>
      </c>
      <c r="G3121" s="219"/>
      <c r="H3121" s="207"/>
      <c r="I3121" s="216" t="s">
        <v>89</v>
      </c>
      <c r="J3121" s="217"/>
      <c r="K3121" s="218" t="s">
        <v>90</v>
      </c>
      <c r="L3121" s="219"/>
      <c r="N3121" s="208" t="s">
        <v>7</v>
      </c>
      <c r="O3121" s="209"/>
      <c r="P3121" s="210" t="s">
        <v>8</v>
      </c>
      <c r="Q3121" s="211"/>
      <c r="S3121" s="216" t="s">
        <v>91</v>
      </c>
      <c r="T3121" s="217"/>
      <c r="U3121" s="218" t="s">
        <v>92</v>
      </c>
      <c r="V3121" s="219"/>
      <c r="W3121" s="22"/>
      <c r="X3121" s="208" t="s">
        <v>93</v>
      </c>
      <c r="Y3121" s="209"/>
      <c r="Z3121" s="210" t="s">
        <v>94</v>
      </c>
      <c r="AA3121" s="211"/>
      <c r="AB3121" s="22"/>
      <c r="AC3121" s="216" t="s">
        <v>3</v>
      </c>
      <c r="AD3121" s="217"/>
      <c r="AE3121" s="218" t="s">
        <v>2</v>
      </c>
      <c r="AF3121" s="219"/>
      <c r="AG3121" s="22"/>
      <c r="AH3121" s="208" t="s">
        <v>95</v>
      </c>
      <c r="AI3121" s="209"/>
      <c r="AJ3121" s="210" t="s">
        <v>96</v>
      </c>
      <c r="AK3121" s="211"/>
      <c r="AL3121" s="22"/>
      <c r="AM3121" s="216" t="s">
        <v>97</v>
      </c>
      <c r="AN3121" s="217"/>
      <c r="AO3121" s="218" t="s">
        <v>98</v>
      </c>
      <c r="AP3121" s="219"/>
      <c r="AR3121" s="208" t="s">
        <v>99</v>
      </c>
      <c r="AS3121" s="209"/>
      <c r="AT3121" s="210" t="s">
        <v>100</v>
      </c>
      <c r="AU3121" s="211"/>
      <c r="AW3121" s="48" t="s">
        <v>10</v>
      </c>
      <c r="AY3121" s="139" t="s">
        <v>47</v>
      </c>
      <c r="AZ3121" s="13"/>
      <c r="BA3121" s="36"/>
      <c r="BB3121" s="36"/>
      <c r="BC3121" s="36"/>
      <c r="BD3121" s="36"/>
    </row>
    <row r="3122" spans="2:56" ht="18.600000000000001" customHeight="1" thickTop="1" thickBot="1">
      <c r="D3122" s="1">
        <v>0</v>
      </c>
      <c r="E3122" s="8">
        <f t="shared" ref="E3122" si="18146">$E$9*$B3119</f>
        <v>5.0550531999999722</v>
      </c>
      <c r="F3122" s="2">
        <v>1</v>
      </c>
      <c r="G3122" s="8">
        <v>0</v>
      </c>
      <c r="I3122" s="1">
        <v>0</v>
      </c>
      <c r="J3122" s="9">
        <v>0</v>
      </c>
      <c r="K3122" s="2">
        <v>1</v>
      </c>
      <c r="L3122" s="8">
        <v>0</v>
      </c>
      <c r="N3122" s="1">
        <f t="shared" ref="N3122" si="18147">D3122*I3119+F3122*I3122-E3122*J3119-G3122*J3122</f>
        <v>0</v>
      </c>
      <c r="O3122" s="9">
        <f t="shared" ref="O3122" si="18148">(D3122*J3119+E3122*I3119+F3122*J3122+G3122*I3122)</f>
        <v>5.0550531999999722</v>
      </c>
      <c r="P3122" s="2">
        <f t="shared" ref="P3122" si="18149">D3122*K3119+F3122*K3122-E3122*L3119-G3122*L3122</f>
        <v>2.9366740641490319</v>
      </c>
      <c r="Q3122" s="8">
        <f t="shared" ref="Q3122" si="18150">(D3122*L3119+E3122*K3119+F3122*L3122+G3122*K3122)</f>
        <v>0</v>
      </c>
      <c r="S3122" s="1">
        <v>0</v>
      </c>
      <c r="T3122" s="8">
        <f t="shared" ref="T3122" si="18151">$T$9*$B3119</f>
        <v>10.78686679999994</v>
      </c>
      <c r="U3122" s="2">
        <v>1</v>
      </c>
      <c r="V3122" s="8">
        <v>0</v>
      </c>
      <c r="X3122" s="1">
        <f t="shared" ref="X3122" si="18152">N3122*S3119+P3122*S3122-O3122*T3119-Q3122*T3122</f>
        <v>0</v>
      </c>
      <c r="Y3122" s="9">
        <f t="shared" ref="Y3122" si="18153">(N3122*T3119+O3122*S3119+P3122*T3122+Q3122*S3122)</f>
        <v>36.732565164990056</v>
      </c>
      <c r="Z3122" s="2">
        <f t="shared" ref="Z3122" si="18154">N3122*U3119+P3122*U3122-O3122*V3119-Q3122*V3122</f>
        <v>2.9366740641490319</v>
      </c>
      <c r="AA3122" s="8">
        <f t="shared" ref="AA3122" si="18155">(N3122*V3119+O3122*U3119+P3122*V3122+Q3122*U3122)</f>
        <v>0</v>
      </c>
      <c r="AB3122" s="22"/>
      <c r="AC3122" s="1">
        <v>0</v>
      </c>
      <c r="AD3122" s="9">
        <v>0</v>
      </c>
      <c r="AE3122" s="2">
        <v>1</v>
      </c>
      <c r="AF3122" s="8">
        <v>0</v>
      </c>
      <c r="AH3122" s="1">
        <f t="shared" ref="AH3122" si="18156">X3122*AC3119+Z3122*AC3122-Y3122*AD3119-AA3122*AD3122</f>
        <v>0</v>
      </c>
      <c r="AI3122" s="9">
        <f t="shared" ref="AI3122" si="18157">(X3122*AD3119+Y3122*AC3119+Z3122*AD3122+AA3122*AC3122)</f>
        <v>36.732565164990056</v>
      </c>
      <c r="AJ3122" s="2">
        <f t="shared" ref="AJ3122" si="18158">X3122*AE3119+Z3122*AE3122-Y3122*AF3119-AA3122*AF3122</f>
        <v>-262.68953735801313</v>
      </c>
      <c r="AK3122" s="8">
        <f t="shared" ref="AK3122" si="18159">(X3122*AF3119+Y3122*AE3119+Z3122*AF3122+AA3122*AE3122)</f>
        <v>0</v>
      </c>
      <c r="AM3122" s="20">
        <f t="shared" ref="AM3122" si="18160">1/$AN$9</f>
        <v>1</v>
      </c>
      <c r="AN3122" s="27">
        <v>0</v>
      </c>
      <c r="AO3122" s="21">
        <v>1</v>
      </c>
      <c r="AP3122" s="26">
        <v>0</v>
      </c>
      <c r="AR3122" s="1">
        <f t="shared" ref="AR3122" si="18161">AH3122*AM3119+AJ3122*AM3122-AI3122*AN3119-AK3122*AN3122</f>
        <v>-262.68953735801313</v>
      </c>
      <c r="AS3122" s="9">
        <f t="shared" ref="AS3122" si="18162">(AH3122*AN3119+AI3122*AM3119+AJ3122*AN3122+AK3122*AM3122)</f>
        <v>36.732565164990056</v>
      </c>
      <c r="AT3122" s="2">
        <f t="shared" ref="AT3122" si="18163">AH3122*AO3119+AJ3122*AO3122-AI3122*AP3119-AK3122*AP3122</f>
        <v>-262.68953735801313</v>
      </c>
      <c r="AU3122" s="8">
        <f t="shared" ref="AU3122" si="18164">(AH3122*AP3119+AI3122*AO3119+AJ3122*AP3122+AK3122*AO3122)</f>
        <v>0</v>
      </c>
      <c r="AW3122" s="49">
        <f t="shared" ref="AW3122" si="18165">(180/PI())*ATAN(-1*(AS3119/AR3119))</f>
        <v>-82.045619890726698</v>
      </c>
      <c r="AY3122" s="140">
        <f t="shared" ref="AY3122" si="18166">20*LOG(((1-(10^(AW3119/20)^2)*(1-((1-AY3119)/(1+AY3119))^2))^0.5))</f>
        <v>-1.0425943030560852E-4</v>
      </c>
      <c r="AZ3122" s="13"/>
      <c r="BA3122" s="36"/>
      <c r="BB3122" s="36"/>
      <c r="BC3122" s="36"/>
      <c r="BD3122" s="36"/>
    </row>
    <row r="3123" spans="2:56" ht="18.600000000000001" customHeight="1">
      <c r="AY3123" s="37"/>
    </row>
    <row r="3124" spans="2:56" ht="18.600000000000001" customHeight="1" thickBot="1">
      <c r="D3124" s="22" t="s">
        <v>60</v>
      </c>
      <c r="E3124" s="22"/>
      <c r="F3124" s="22"/>
      <c r="G3124" s="22"/>
      <c r="H3124" s="22"/>
      <c r="I3124" s="22" t="s">
        <v>61</v>
      </c>
      <c r="J3124" s="22"/>
      <c r="K3124" s="22"/>
      <c r="L3124" s="22"/>
      <c r="M3124" s="23"/>
      <c r="N3124" s="23"/>
      <c r="O3124" s="28" t="s">
        <v>62</v>
      </c>
      <c r="P3124" s="23"/>
      <c r="Q3124" s="23"/>
      <c r="R3124" s="23"/>
      <c r="S3124" s="22"/>
      <c r="T3124" s="22" t="s">
        <v>63</v>
      </c>
      <c r="U3124" s="23"/>
      <c r="V3124" s="23"/>
      <c r="W3124" s="23"/>
      <c r="X3124" s="23"/>
      <c r="Y3124" s="28" t="s">
        <v>64</v>
      </c>
      <c r="Z3124" s="23"/>
      <c r="AA3124" s="23"/>
      <c r="AB3124" s="23"/>
      <c r="AC3124" s="28" t="s">
        <v>65</v>
      </c>
      <c r="AD3124" s="22"/>
      <c r="AE3124" s="22"/>
      <c r="AF3124" s="22"/>
      <c r="AG3124" s="22"/>
      <c r="AH3124" s="23"/>
      <c r="AI3124" s="28" t="s">
        <v>66</v>
      </c>
      <c r="AJ3124" s="23"/>
      <c r="AK3124" s="23"/>
      <c r="AL3124" s="22"/>
      <c r="AM3124" s="28" t="s">
        <v>67</v>
      </c>
      <c r="AN3124" s="22"/>
      <c r="AO3124" s="23"/>
      <c r="AP3124" s="23"/>
      <c r="AQ3124" s="23"/>
      <c r="AR3124" s="23"/>
      <c r="AS3124" s="28" t="s">
        <v>68</v>
      </c>
      <c r="AT3124" s="23"/>
      <c r="AU3124" s="23"/>
    </row>
    <row r="3125" spans="2:56" ht="18.600000000000001" customHeight="1" thickBot="1">
      <c r="B3125" s="11"/>
      <c r="D3125" s="212" t="s">
        <v>69</v>
      </c>
      <c r="E3125" s="213"/>
      <c r="F3125" s="214" t="s">
        <v>70</v>
      </c>
      <c r="G3125" s="215"/>
      <c r="H3125" s="207"/>
      <c r="I3125" s="212" t="s">
        <v>71</v>
      </c>
      <c r="J3125" s="213"/>
      <c r="K3125" s="214" t="s">
        <v>72</v>
      </c>
      <c r="L3125" s="215"/>
      <c r="M3125" s="23"/>
      <c r="N3125" s="208" t="s">
        <v>73</v>
      </c>
      <c r="O3125" s="209"/>
      <c r="P3125" s="210" t="s">
        <v>74</v>
      </c>
      <c r="Q3125" s="211"/>
      <c r="R3125" s="23"/>
      <c r="S3125" s="212" t="s">
        <v>75</v>
      </c>
      <c r="T3125" s="213"/>
      <c r="U3125" s="214" t="s">
        <v>76</v>
      </c>
      <c r="V3125" s="215"/>
      <c r="W3125" s="22"/>
      <c r="X3125" s="208" t="s">
        <v>77</v>
      </c>
      <c r="Y3125" s="209"/>
      <c r="Z3125" s="210" t="s">
        <v>78</v>
      </c>
      <c r="AA3125" s="211"/>
      <c r="AB3125" s="22"/>
      <c r="AC3125" s="212" t="s">
        <v>79</v>
      </c>
      <c r="AD3125" s="213"/>
      <c r="AE3125" s="214" t="s">
        <v>80</v>
      </c>
      <c r="AF3125" s="215"/>
      <c r="AG3125" s="22"/>
      <c r="AH3125" s="208" t="s">
        <v>81</v>
      </c>
      <c r="AI3125" s="209"/>
      <c r="AJ3125" s="210" t="s">
        <v>82</v>
      </c>
      <c r="AK3125" s="211"/>
      <c r="AL3125" s="22"/>
      <c r="AM3125" s="212" t="s">
        <v>83</v>
      </c>
      <c r="AN3125" s="213"/>
      <c r="AO3125" s="214" t="s">
        <v>84</v>
      </c>
      <c r="AP3125" s="215"/>
      <c r="AQ3125" s="23"/>
      <c r="AR3125" s="208" t="s">
        <v>85</v>
      </c>
      <c r="AS3125" s="209"/>
      <c r="AT3125" s="210" t="s">
        <v>86</v>
      </c>
      <c r="AU3125" s="211"/>
      <c r="AW3125" s="29" t="s">
        <v>4</v>
      </c>
      <c r="AY3125" s="136" t="s">
        <v>46</v>
      </c>
      <c r="AZ3125" s="13"/>
      <c r="BA3125" s="36"/>
      <c r="BB3125" s="36"/>
      <c r="BC3125" s="36"/>
      <c r="BD3125" s="36"/>
    </row>
    <row r="3126" spans="2:56" ht="18.600000000000001" customHeight="1" thickTop="1" thickBot="1">
      <c r="B3126" s="40">
        <v>8.9399999999999498</v>
      </c>
      <c r="D3126" s="1">
        <v>1</v>
      </c>
      <c r="E3126" s="7">
        <v>0</v>
      </c>
      <c r="F3126" s="2">
        <v>0</v>
      </c>
      <c r="G3126" s="8">
        <v>0</v>
      </c>
      <c r="I3126" s="1">
        <v>1</v>
      </c>
      <c r="J3126" s="9">
        <v>0</v>
      </c>
      <c r="K3126" s="2">
        <v>0</v>
      </c>
      <c r="L3126" s="9">
        <f t="shared" ref="L3126" si="18167">IF(0=(1-$J$9*$K$9*$B3126^2),10^14,$B3126*$K$9/(1-$J$9*$K$9*$B3126^2))</f>
        <v>-0.38218337276043424</v>
      </c>
      <c r="N3126" s="1">
        <f t="shared" ref="N3126" si="18168">D3126*I3126+F3126*I3129-E3126*J3126-G3126*J3129</f>
        <v>1</v>
      </c>
      <c r="O3126" s="9">
        <f t="shared" ref="O3126" si="18169">(D3126*J3126+E3126*I3126+F3126*J3129+G3126*I3129)</f>
        <v>0</v>
      </c>
      <c r="P3126" s="2">
        <f t="shared" ref="P3126" si="18170">D3126*K3126+F3126*K3129-E3126*L3126-G3126*L3129</f>
        <v>0</v>
      </c>
      <c r="Q3126" s="8">
        <f t="shared" ref="Q3126" si="18171">(D3126*L3126+E3126*K3126+F3126*L3129+G3126*K3129)</f>
        <v>-0.38218337276043424</v>
      </c>
      <c r="S3126" s="1">
        <v>1</v>
      </c>
      <c r="T3126" s="7">
        <v>0</v>
      </c>
      <c r="U3126" s="2">
        <v>0</v>
      </c>
      <c r="V3126" s="8">
        <v>0</v>
      </c>
      <c r="X3126" s="1">
        <f t="shared" ref="X3126" si="18172">N3126*S3126+P3126*S3129-O3126*T3126-Q3126*T3129</f>
        <v>5.1318045457584383</v>
      </c>
      <c r="Y3126" s="9">
        <f t="shared" ref="Y3126" si="18173">(N3126*T3126+O3126*S3126+P3126*T3129+Q3126*S3129)</f>
        <v>0</v>
      </c>
      <c r="Z3126" s="2">
        <f t="shared" ref="Z3126" si="18174">N3126*U3126+P3126*U3129-O3126*V3126-Q3126*V3129</f>
        <v>0</v>
      </c>
      <c r="AA3126" s="8">
        <f t="shared" ref="AA3126" si="18175">(N3126*V3126+O3126*U3126+P3126*V3129+Q3126*U3129)</f>
        <v>-0.38218337276043424</v>
      </c>
      <c r="AB3126" s="22"/>
      <c r="AC3126" s="1">
        <v>1</v>
      </c>
      <c r="AD3126" s="9">
        <v>0</v>
      </c>
      <c r="AE3126" s="2">
        <v>0</v>
      </c>
      <c r="AF3126" s="9">
        <f t="shared" ref="AF3126" si="18176">$B3126*$AE$9</f>
        <v>7.2475685999999593</v>
      </c>
      <c r="AH3126" s="1">
        <f t="shared" ref="AH3126" si="18177">X3126*AC3126+Z3126*AC3129-Y3126*AD3126-AA3126*AD3129</f>
        <v>5.1318045457584383</v>
      </c>
      <c r="AI3126" s="9">
        <f t="shared" ref="AI3126" si="18178">(X3126*AD3126+Y3126*AC3126+Z3126*AD3129+AA3126*AC3129)</f>
        <v>0</v>
      </c>
      <c r="AJ3126" s="2">
        <f t="shared" ref="AJ3126" si="18179">X3126*AE3126+Z3126*AE3129-Y3126*AF3126-AA3126*AF3129</f>
        <v>0</v>
      </c>
      <c r="AK3126" s="8">
        <f t="shared" ref="AK3126" si="18180">(X3126*AF3126+Y3126*AE3126+Z3126*AF3129+AA3126*AE3129)</f>
        <v>36.810922114415476</v>
      </c>
      <c r="AM3126" s="18">
        <v>1</v>
      </c>
      <c r="AN3126" s="25">
        <v>0</v>
      </c>
      <c r="AO3126" s="14">
        <v>0</v>
      </c>
      <c r="AP3126" s="24">
        <v>0</v>
      </c>
      <c r="AR3126" s="1">
        <f t="shared" ref="AR3126" si="18181">AH3126*AM3126+AJ3126*AM3129-AI3126*AN3126-AK3126*AN3129</f>
        <v>5.1318045457584383</v>
      </c>
      <c r="AS3126" s="9">
        <f t="shared" ref="AS3126" si="18182">(AH3126*AN3126+AI3126*AM3126+AJ3126*AN3129+AK3126*AM3129)</f>
        <v>36.810922114415476</v>
      </c>
      <c r="AT3126" s="2">
        <f t="shared" ref="AT3126" si="18183">AH3126*AO3126+AJ3126*AO3129-AI3126*AP3126-AK3126*AP3129</f>
        <v>0</v>
      </c>
      <c r="AU3126" s="8">
        <f t="shared" ref="AU3126" si="18184">(AH3126*AP3126+AI3126*AO3126+AJ3126*AP3129+AK3126*AO3129)</f>
        <v>36.810922114415476</v>
      </c>
      <c r="AW3126" s="30">
        <f t="shared" ref="AW3126" si="18185">20*LOG(((1+$AN$9)/$AN$9)/((AR3126+AR3129)^2+(AS3126+AS3129)^2)^0.5)</f>
        <v>-42.574170483975038</v>
      </c>
      <c r="AY3126" s="137">
        <f t="shared" ref="AY3126" si="18186">((AR3126^2+AS3126^2)^0.5)/((AR3129^2+AS3129^2)^0.5)</f>
        <v>0.13951143266733623</v>
      </c>
      <c r="AZ3126" s="13"/>
      <c r="BA3126" s="36"/>
      <c r="BB3126" s="36"/>
      <c r="BC3126" s="36"/>
      <c r="BD3126" s="36"/>
    </row>
    <row r="3127" spans="2:56" ht="18.600000000000001" customHeight="1" thickBot="1">
      <c r="D3127" s="3"/>
      <c r="G3127" s="4"/>
      <c r="I3127" s="3"/>
      <c r="L3127" s="4"/>
      <c r="N3127" s="3"/>
      <c r="Q3127" s="4"/>
      <c r="S3127" s="3"/>
      <c r="V3127" s="4"/>
      <c r="X3127" s="3"/>
      <c r="AA3127" s="4"/>
      <c r="AC3127" s="3"/>
      <c r="AF3127" s="4"/>
      <c r="AH3127" s="3"/>
      <c r="AK3127" s="4"/>
      <c r="AM3127" s="18"/>
      <c r="AN3127" s="14"/>
      <c r="AO3127" s="14"/>
      <c r="AP3127" s="19"/>
      <c r="AR3127" s="3"/>
      <c r="AU3127" s="4"/>
      <c r="AY3127" s="138"/>
      <c r="AZ3127" s="13"/>
      <c r="BA3127" s="36"/>
      <c r="BB3127" s="36"/>
      <c r="BC3127" s="36"/>
      <c r="BD3127" s="36"/>
    </row>
    <row r="3128" spans="2:56" ht="18.600000000000001" customHeight="1" thickBot="1">
      <c r="D3128" s="216" t="s">
        <v>87</v>
      </c>
      <c r="E3128" s="217"/>
      <c r="F3128" s="218" t="s">
        <v>88</v>
      </c>
      <c r="G3128" s="219"/>
      <c r="H3128" s="207"/>
      <c r="I3128" s="216" t="s">
        <v>89</v>
      </c>
      <c r="J3128" s="217"/>
      <c r="K3128" s="218" t="s">
        <v>90</v>
      </c>
      <c r="L3128" s="219"/>
      <c r="N3128" s="208" t="s">
        <v>7</v>
      </c>
      <c r="O3128" s="209"/>
      <c r="P3128" s="210" t="s">
        <v>8</v>
      </c>
      <c r="Q3128" s="211"/>
      <c r="S3128" s="216" t="s">
        <v>91</v>
      </c>
      <c r="T3128" s="217"/>
      <c r="U3128" s="218" t="s">
        <v>92</v>
      </c>
      <c r="V3128" s="219"/>
      <c r="W3128" s="22"/>
      <c r="X3128" s="208" t="s">
        <v>93</v>
      </c>
      <c r="Y3128" s="209"/>
      <c r="Z3128" s="210" t="s">
        <v>94</v>
      </c>
      <c r="AA3128" s="211"/>
      <c r="AB3128" s="22"/>
      <c r="AC3128" s="216" t="s">
        <v>3</v>
      </c>
      <c r="AD3128" s="217"/>
      <c r="AE3128" s="218" t="s">
        <v>2</v>
      </c>
      <c r="AF3128" s="219"/>
      <c r="AG3128" s="22"/>
      <c r="AH3128" s="208" t="s">
        <v>95</v>
      </c>
      <c r="AI3128" s="209"/>
      <c r="AJ3128" s="210" t="s">
        <v>96</v>
      </c>
      <c r="AK3128" s="211"/>
      <c r="AL3128" s="22"/>
      <c r="AM3128" s="216" t="s">
        <v>97</v>
      </c>
      <c r="AN3128" s="217"/>
      <c r="AO3128" s="218" t="s">
        <v>98</v>
      </c>
      <c r="AP3128" s="219"/>
      <c r="AR3128" s="208" t="s">
        <v>99</v>
      </c>
      <c r="AS3128" s="209"/>
      <c r="AT3128" s="210" t="s">
        <v>100</v>
      </c>
      <c r="AU3128" s="211"/>
      <c r="AW3128" s="48" t="s">
        <v>10</v>
      </c>
      <c r="AY3128" s="139" t="s">
        <v>47</v>
      </c>
      <c r="AZ3128" s="13"/>
      <c r="BA3128" s="36"/>
      <c r="BB3128" s="36"/>
      <c r="BC3128" s="36"/>
      <c r="BD3128" s="36"/>
    </row>
    <row r="3129" spans="2:56" ht="18.600000000000001" customHeight="1" thickTop="1" thickBot="1">
      <c r="D3129" s="1">
        <v>0</v>
      </c>
      <c r="E3129" s="8">
        <f t="shared" ref="E3129" si="18187">$E$9*$B3126</f>
        <v>5.0663873999999716</v>
      </c>
      <c r="F3129" s="2">
        <v>1</v>
      </c>
      <c r="G3129" s="8">
        <v>0</v>
      </c>
      <c r="I3129" s="1">
        <v>0</v>
      </c>
      <c r="J3129" s="9">
        <v>0</v>
      </c>
      <c r="K3129" s="2">
        <v>1</v>
      </c>
      <c r="L3129" s="8">
        <v>0</v>
      </c>
      <c r="N3129" s="1">
        <f t="shared" ref="N3129" si="18188">D3129*I3126+F3129*I3129-E3129*J3126-G3129*J3129</f>
        <v>0</v>
      </c>
      <c r="O3129" s="9">
        <f t="shared" ref="O3129" si="18189">(D3129*J3126+E3129*I3126+F3129*J3129+G3129*I3129)</f>
        <v>5.0663873999999716</v>
      </c>
      <c r="P3129" s="2">
        <f t="shared" ref="P3129" si="18190">D3129*K3126+F3129*K3129-E3129*L3126-G3129*L3129</f>
        <v>2.9362890242429565</v>
      </c>
      <c r="Q3129" s="8">
        <f t="shared" ref="Q3129" si="18191">(D3129*L3126+E3129*K3126+F3129*L3129+G3129*K3129)</f>
        <v>0</v>
      </c>
      <c r="S3129" s="1">
        <v>0</v>
      </c>
      <c r="T3129" s="8">
        <f t="shared" ref="T3129" si="18192">$T$9*$B3126</f>
        <v>10.81105259999994</v>
      </c>
      <c r="U3129" s="2">
        <v>1</v>
      </c>
      <c r="V3129" s="8">
        <v>0</v>
      </c>
      <c r="X3129" s="1">
        <f t="shared" ref="X3129" si="18193">N3129*S3126+P3129*S3129-O3129*T3126-Q3129*T3129</f>
        <v>0</v>
      </c>
      <c r="Y3129" s="9">
        <f t="shared" ref="Y3129" si="18194">(N3129*T3126+O3129*S3126+P3129*T3129+Q3129*S3129)</f>
        <v>36.810762489893072</v>
      </c>
      <c r="Z3129" s="2">
        <f t="shared" ref="Z3129" si="18195">N3129*U3126+P3129*U3129-O3129*V3126-Q3129*V3129</f>
        <v>2.9362890242429565</v>
      </c>
      <c r="AA3129" s="8">
        <f t="shared" ref="AA3129" si="18196">(N3129*V3126+O3129*U3126+P3129*V3129+Q3129*U3129)</f>
        <v>0</v>
      </c>
      <c r="AB3129" s="22"/>
      <c r="AC3129" s="1">
        <v>0</v>
      </c>
      <c r="AD3129" s="9">
        <v>0</v>
      </c>
      <c r="AE3129" s="2">
        <v>1</v>
      </c>
      <c r="AF3129" s="8">
        <v>0</v>
      </c>
      <c r="AH3129" s="1">
        <f t="shared" ref="AH3129" si="18197">X3129*AC3126+Z3129*AC3129-Y3129*AD3126-AA3129*AD3129</f>
        <v>0</v>
      </c>
      <c r="AI3129" s="9">
        <f t="shared" ref="AI3129" si="18198">(X3129*AD3126+Y3129*AC3126+Z3129*AD3129+AA3129*AC3129)</f>
        <v>36.810762489893072</v>
      </c>
      <c r="AJ3129" s="2">
        <f t="shared" ref="AJ3129" si="18199">X3129*AE3126+Z3129*AE3129-Y3129*AF3126-AA3129*AF3129</f>
        <v>-263.85223733956241</v>
      </c>
      <c r="AK3129" s="8">
        <f t="shared" ref="AK3129" si="18200">(X3129*AF3126+Y3129*AE3126+Z3129*AF3129+AA3129*AE3129)</f>
        <v>0</v>
      </c>
      <c r="AM3129" s="20">
        <f t="shared" ref="AM3129" si="18201">1/$AN$9</f>
        <v>1</v>
      </c>
      <c r="AN3129" s="27">
        <v>0</v>
      </c>
      <c r="AO3129" s="21">
        <v>1</v>
      </c>
      <c r="AP3129" s="26">
        <v>0</v>
      </c>
      <c r="AR3129" s="1">
        <f t="shared" ref="AR3129" si="18202">AH3129*AM3126+AJ3129*AM3129-AI3129*AN3126-AK3129*AN3129</f>
        <v>-263.85223733956241</v>
      </c>
      <c r="AS3129" s="9">
        <f t="shared" ref="AS3129" si="18203">(AH3129*AN3126+AI3129*AM3126+AJ3129*AN3129+AK3129*AM3129)</f>
        <v>36.810762489893072</v>
      </c>
      <c r="AT3129" s="2">
        <f t="shared" ref="AT3129" si="18204">AH3129*AO3126+AJ3129*AO3129-AI3129*AP3126-AK3129*AP3129</f>
        <v>-263.85223733956241</v>
      </c>
      <c r="AU3129" s="8">
        <f t="shared" ref="AU3129" si="18205">(AH3129*AP3126+AI3129*AO3126+AJ3129*AP3129+AK3129*AO3129)</f>
        <v>0</v>
      </c>
      <c r="AW3129" s="49">
        <f t="shared" ref="AW3129" si="18206">(180/PI())*ATAN(-1*(AS3126/AR3126))</f>
        <v>-82.063556289401347</v>
      </c>
      <c r="AY3129" s="140">
        <f t="shared" ref="AY3129" si="18207">20*LOG(((1-(10^(AW3126/20)^2)*(1-((1-AY3126)/(1+AY3126))^2))^0.5))</f>
        <v>-1.0318221303787079E-4</v>
      </c>
      <c r="AZ3129" s="13"/>
      <c r="BA3129" s="36"/>
      <c r="BB3129" s="36"/>
      <c r="BC3129" s="36"/>
      <c r="BD3129" s="36"/>
    </row>
    <row r="3130" spans="2:56" ht="18.600000000000001" customHeight="1">
      <c r="AY3130" s="37"/>
    </row>
    <row r="3131" spans="2:56" ht="18.600000000000001" customHeight="1" thickBot="1">
      <c r="D3131" s="22" t="s">
        <v>60</v>
      </c>
      <c r="E3131" s="22"/>
      <c r="F3131" s="22"/>
      <c r="G3131" s="22"/>
      <c r="H3131" s="22"/>
      <c r="I3131" s="22" t="s">
        <v>61</v>
      </c>
      <c r="J3131" s="22"/>
      <c r="K3131" s="22"/>
      <c r="L3131" s="22"/>
      <c r="M3131" s="23"/>
      <c r="N3131" s="23"/>
      <c r="O3131" s="28" t="s">
        <v>62</v>
      </c>
      <c r="P3131" s="23"/>
      <c r="Q3131" s="23"/>
      <c r="R3131" s="23"/>
      <c r="S3131" s="22"/>
      <c r="T3131" s="22" t="s">
        <v>63</v>
      </c>
      <c r="U3131" s="23"/>
      <c r="V3131" s="23"/>
      <c r="W3131" s="23"/>
      <c r="X3131" s="23"/>
      <c r="Y3131" s="28" t="s">
        <v>64</v>
      </c>
      <c r="Z3131" s="23"/>
      <c r="AA3131" s="23"/>
      <c r="AB3131" s="23"/>
      <c r="AC3131" s="28" t="s">
        <v>65</v>
      </c>
      <c r="AD3131" s="22"/>
      <c r="AE3131" s="22"/>
      <c r="AF3131" s="22"/>
      <c r="AG3131" s="22"/>
      <c r="AH3131" s="23"/>
      <c r="AI3131" s="28" t="s">
        <v>66</v>
      </c>
      <c r="AJ3131" s="23"/>
      <c r="AK3131" s="23"/>
      <c r="AL3131" s="22"/>
      <c r="AM3131" s="28" t="s">
        <v>67</v>
      </c>
      <c r="AN3131" s="22"/>
      <c r="AO3131" s="23"/>
      <c r="AP3131" s="23"/>
      <c r="AQ3131" s="23"/>
      <c r="AR3131" s="23"/>
      <c r="AS3131" s="28" t="s">
        <v>68</v>
      </c>
      <c r="AT3131" s="23"/>
      <c r="AU3131" s="23"/>
    </row>
    <row r="3132" spans="2:56" ht="18.600000000000001" customHeight="1" thickBot="1">
      <c r="B3132" s="11"/>
      <c r="D3132" s="212" t="s">
        <v>69</v>
      </c>
      <c r="E3132" s="213"/>
      <c r="F3132" s="214" t="s">
        <v>70</v>
      </c>
      <c r="G3132" s="215"/>
      <c r="H3132" s="207"/>
      <c r="I3132" s="212" t="s">
        <v>71</v>
      </c>
      <c r="J3132" s="213"/>
      <c r="K3132" s="214" t="s">
        <v>72</v>
      </c>
      <c r="L3132" s="215"/>
      <c r="M3132" s="23"/>
      <c r="N3132" s="208" t="s">
        <v>73</v>
      </c>
      <c r="O3132" s="209"/>
      <c r="P3132" s="210" t="s">
        <v>74</v>
      </c>
      <c r="Q3132" s="211"/>
      <c r="R3132" s="23"/>
      <c r="S3132" s="212" t="s">
        <v>75</v>
      </c>
      <c r="T3132" s="213"/>
      <c r="U3132" s="214" t="s">
        <v>76</v>
      </c>
      <c r="V3132" s="215"/>
      <c r="W3132" s="22"/>
      <c r="X3132" s="208" t="s">
        <v>77</v>
      </c>
      <c r="Y3132" s="209"/>
      <c r="Z3132" s="210" t="s">
        <v>78</v>
      </c>
      <c r="AA3132" s="211"/>
      <c r="AB3132" s="22"/>
      <c r="AC3132" s="212" t="s">
        <v>79</v>
      </c>
      <c r="AD3132" s="213"/>
      <c r="AE3132" s="214" t="s">
        <v>80</v>
      </c>
      <c r="AF3132" s="215"/>
      <c r="AG3132" s="22"/>
      <c r="AH3132" s="208" t="s">
        <v>81</v>
      </c>
      <c r="AI3132" s="209"/>
      <c r="AJ3132" s="210" t="s">
        <v>82</v>
      </c>
      <c r="AK3132" s="211"/>
      <c r="AL3132" s="22"/>
      <c r="AM3132" s="212" t="s">
        <v>83</v>
      </c>
      <c r="AN3132" s="213"/>
      <c r="AO3132" s="214" t="s">
        <v>84</v>
      </c>
      <c r="AP3132" s="215"/>
      <c r="AQ3132" s="23"/>
      <c r="AR3132" s="208" t="s">
        <v>85</v>
      </c>
      <c r="AS3132" s="209"/>
      <c r="AT3132" s="210" t="s">
        <v>86</v>
      </c>
      <c r="AU3132" s="211"/>
      <c r="AW3132" s="29" t="s">
        <v>4</v>
      </c>
      <c r="AY3132" s="136" t="s">
        <v>46</v>
      </c>
      <c r="AZ3132" s="13"/>
      <c r="BA3132" s="36"/>
      <c r="BB3132" s="36"/>
      <c r="BC3132" s="36"/>
      <c r="BD3132" s="36"/>
    </row>
    <row r="3133" spans="2:56" ht="18.600000000000001" customHeight="1" thickTop="1" thickBot="1">
      <c r="B3133" s="40">
        <v>8.9599999999999493</v>
      </c>
      <c r="D3133" s="1">
        <v>1</v>
      </c>
      <c r="E3133" s="7">
        <v>0</v>
      </c>
      <c r="F3133" s="2">
        <v>0</v>
      </c>
      <c r="G3133" s="8">
        <v>0</v>
      </c>
      <c r="I3133" s="1">
        <v>1</v>
      </c>
      <c r="J3133" s="9">
        <v>0</v>
      </c>
      <c r="K3133" s="2">
        <v>0</v>
      </c>
      <c r="L3133" s="9">
        <f t="shared" ref="L3133" si="18208">IF(0=(1-$J$9*$K$9*$B3133^2),10^14,$B3133*$K$9/(1-$J$9*$K$9*$B3133^2))</f>
        <v>-0.38125499267056329</v>
      </c>
      <c r="N3133" s="1">
        <f t="shared" ref="N3133" si="18209">D3133*I3133+F3133*I3136-E3133*J3133-G3133*J3136</f>
        <v>1</v>
      </c>
      <c r="O3133" s="9">
        <f t="shared" ref="O3133" si="18210">(D3133*J3133+E3133*I3133+F3133*J3136+G3133*I3136)</f>
        <v>0</v>
      </c>
      <c r="P3133" s="2">
        <f t="shared" ref="P3133" si="18211">D3133*K3133+F3133*K3136-E3133*L3133-G3133*L3136</f>
        <v>0</v>
      </c>
      <c r="Q3133" s="8">
        <f t="shared" ref="Q3133" si="18212">(D3133*L3133+E3133*K3133+F3133*L3136+G3133*K3136)</f>
        <v>-0.38125499267056329</v>
      </c>
      <c r="S3133" s="1">
        <v>1</v>
      </c>
      <c r="T3133" s="7">
        <v>0</v>
      </c>
      <c r="U3133" s="2">
        <v>0</v>
      </c>
      <c r="V3133" s="8">
        <v>0</v>
      </c>
      <c r="X3133" s="1">
        <f t="shared" ref="X3133" si="18213">N3133*S3133+P3133*S3136-O3133*T3133-Q3133*T3136</f>
        <v>5.1309887367757829</v>
      </c>
      <c r="Y3133" s="9">
        <f t="shared" ref="Y3133" si="18214">(N3133*T3133+O3133*S3133+P3133*T3136+Q3133*S3136)</f>
        <v>0</v>
      </c>
      <c r="Z3133" s="2">
        <f t="shared" ref="Z3133" si="18215">N3133*U3133+P3133*U3136-O3133*V3133-Q3133*V3136</f>
        <v>0</v>
      </c>
      <c r="AA3133" s="8">
        <f t="shared" ref="AA3133" si="18216">(N3133*V3133+O3133*U3133+P3133*V3136+Q3133*U3136)</f>
        <v>-0.38125499267056329</v>
      </c>
      <c r="AB3133" s="22"/>
      <c r="AC3133" s="1">
        <v>1</v>
      </c>
      <c r="AD3133" s="9">
        <v>0</v>
      </c>
      <c r="AE3133" s="2">
        <v>0</v>
      </c>
      <c r="AF3133" s="9">
        <f t="shared" ref="AF3133" si="18217">$B3133*$AE$9</f>
        <v>7.2637823999999593</v>
      </c>
      <c r="AH3133" s="1">
        <f t="shared" ref="AH3133" si="18218">X3133*AC3133+Z3133*AC3136-Y3133*AD3133-AA3133*AD3136</f>
        <v>5.1309887367757829</v>
      </c>
      <c r="AI3133" s="9">
        <f t="shared" ref="AI3133" si="18219">(X3133*AD3133+Y3133*AC3133+Z3133*AD3136+AA3133*AC3136)</f>
        <v>0</v>
      </c>
      <c r="AJ3133" s="2">
        <f t="shared" ref="AJ3133" si="18220">X3133*AE3133+Z3133*AE3136-Y3133*AF3133-AA3133*AF3136</f>
        <v>0</v>
      </c>
      <c r="AK3133" s="8">
        <f t="shared" ref="AK3133" si="18221">(X3133*AF3133+Y3133*AE3133+Z3133*AF3136+AA3133*AE3136)</f>
        <v>36.889130688119394</v>
      </c>
      <c r="AM3133" s="18">
        <v>1</v>
      </c>
      <c r="AN3133" s="25">
        <v>0</v>
      </c>
      <c r="AO3133" s="14">
        <v>0</v>
      </c>
      <c r="AP3133" s="24">
        <v>0</v>
      </c>
      <c r="AR3133" s="1">
        <f t="shared" ref="AR3133" si="18222">AH3133*AM3133+AJ3133*AM3136-AI3133*AN3133-AK3133*AN3136</f>
        <v>5.1309887367757829</v>
      </c>
      <c r="AS3133" s="9">
        <f t="shared" ref="AS3133" si="18223">(AH3133*AN3133+AI3133*AM3133+AJ3133*AN3136+AK3133*AM3136)</f>
        <v>36.889130688119394</v>
      </c>
      <c r="AT3133" s="2">
        <f t="shared" ref="AT3133" si="18224">AH3133*AO3133+AJ3133*AO3136-AI3133*AP3133-AK3133*AP3136</f>
        <v>0</v>
      </c>
      <c r="AU3133" s="8">
        <f t="shared" ref="AU3133" si="18225">(AH3133*AP3133+AI3133*AO3133+AJ3133*AP3136+AK3133*AO3136)</f>
        <v>36.889130688119394</v>
      </c>
      <c r="AW3133" s="30">
        <f t="shared" ref="AW3133" si="18226">20*LOG(((1+$AN$9)/$AN$9)/((AR3133+AR3136)^2+(AS3133+AS3136)^2)^0.5)</f>
        <v>-42.611690558963616</v>
      </c>
      <c r="AY3133" s="137">
        <f t="shared" ref="AY3133" si="18227">((AR3133^2+AS3133^2)^0.5)/((AR3136^2+AS3136^2)^0.5)</f>
        <v>0.13919310503256588</v>
      </c>
      <c r="AZ3133" s="13"/>
      <c r="BA3133" s="36"/>
      <c r="BB3133" s="36"/>
      <c r="BC3133" s="36"/>
      <c r="BD3133" s="36"/>
    </row>
    <row r="3134" spans="2:56" ht="18.600000000000001" customHeight="1" thickBot="1">
      <c r="D3134" s="3"/>
      <c r="G3134" s="4"/>
      <c r="I3134" s="3"/>
      <c r="L3134" s="4"/>
      <c r="N3134" s="3"/>
      <c r="Q3134" s="4"/>
      <c r="S3134" s="3"/>
      <c r="V3134" s="4"/>
      <c r="X3134" s="3"/>
      <c r="AA3134" s="4"/>
      <c r="AC3134" s="3"/>
      <c r="AF3134" s="4"/>
      <c r="AH3134" s="3"/>
      <c r="AK3134" s="4"/>
      <c r="AM3134" s="18"/>
      <c r="AN3134" s="14"/>
      <c r="AO3134" s="14"/>
      <c r="AP3134" s="19"/>
      <c r="AR3134" s="3"/>
      <c r="AU3134" s="4"/>
      <c r="AY3134" s="138"/>
      <c r="AZ3134" s="13"/>
      <c r="BA3134" s="36"/>
      <c r="BB3134" s="36"/>
      <c r="BC3134" s="36"/>
      <c r="BD3134" s="36"/>
    </row>
    <row r="3135" spans="2:56" ht="18.600000000000001" customHeight="1" thickBot="1">
      <c r="D3135" s="216" t="s">
        <v>87</v>
      </c>
      <c r="E3135" s="217"/>
      <c r="F3135" s="218" t="s">
        <v>88</v>
      </c>
      <c r="G3135" s="219"/>
      <c r="H3135" s="207"/>
      <c r="I3135" s="216" t="s">
        <v>89</v>
      </c>
      <c r="J3135" s="217"/>
      <c r="K3135" s="218" t="s">
        <v>90</v>
      </c>
      <c r="L3135" s="219"/>
      <c r="N3135" s="208" t="s">
        <v>7</v>
      </c>
      <c r="O3135" s="209"/>
      <c r="P3135" s="210" t="s">
        <v>8</v>
      </c>
      <c r="Q3135" s="211"/>
      <c r="S3135" s="216" t="s">
        <v>91</v>
      </c>
      <c r="T3135" s="217"/>
      <c r="U3135" s="218" t="s">
        <v>92</v>
      </c>
      <c r="V3135" s="219"/>
      <c r="W3135" s="22"/>
      <c r="X3135" s="208" t="s">
        <v>93</v>
      </c>
      <c r="Y3135" s="209"/>
      <c r="Z3135" s="210" t="s">
        <v>94</v>
      </c>
      <c r="AA3135" s="211"/>
      <c r="AB3135" s="22"/>
      <c r="AC3135" s="216" t="s">
        <v>3</v>
      </c>
      <c r="AD3135" s="217"/>
      <c r="AE3135" s="218" t="s">
        <v>2</v>
      </c>
      <c r="AF3135" s="219"/>
      <c r="AG3135" s="22"/>
      <c r="AH3135" s="208" t="s">
        <v>95</v>
      </c>
      <c r="AI3135" s="209"/>
      <c r="AJ3135" s="210" t="s">
        <v>96</v>
      </c>
      <c r="AK3135" s="211"/>
      <c r="AL3135" s="22"/>
      <c r="AM3135" s="216" t="s">
        <v>97</v>
      </c>
      <c r="AN3135" s="217"/>
      <c r="AO3135" s="218" t="s">
        <v>98</v>
      </c>
      <c r="AP3135" s="219"/>
      <c r="AR3135" s="208" t="s">
        <v>99</v>
      </c>
      <c r="AS3135" s="209"/>
      <c r="AT3135" s="210" t="s">
        <v>100</v>
      </c>
      <c r="AU3135" s="211"/>
      <c r="AW3135" s="48" t="s">
        <v>10</v>
      </c>
      <c r="AY3135" s="139" t="s">
        <v>47</v>
      </c>
      <c r="AZ3135" s="13"/>
      <c r="BA3135" s="36"/>
      <c r="BB3135" s="36"/>
      <c r="BC3135" s="36"/>
      <c r="BD3135" s="36"/>
    </row>
    <row r="3136" spans="2:56" ht="18.600000000000001" customHeight="1" thickTop="1" thickBot="1">
      <c r="D3136" s="1">
        <v>0</v>
      </c>
      <c r="E3136" s="8">
        <f t="shared" ref="E3136" si="18228">$E$9*$B3133</f>
        <v>5.0777215999999719</v>
      </c>
      <c r="F3136" s="2">
        <v>1</v>
      </c>
      <c r="G3136" s="8">
        <v>0</v>
      </c>
      <c r="I3136" s="1">
        <v>0</v>
      </c>
      <c r="J3136" s="9">
        <v>0</v>
      </c>
      <c r="K3136" s="2">
        <v>1</v>
      </c>
      <c r="L3136" s="8">
        <v>0</v>
      </c>
      <c r="N3136" s="1">
        <f t="shared" ref="N3136" si="18229">D3136*I3133+F3136*I3136-E3136*J3133-G3136*J3136</f>
        <v>0</v>
      </c>
      <c r="O3136" s="9">
        <f t="shared" ref="O3136" si="18230">(D3136*J3133+E3136*I3133+F3136*J3136+G3136*I3136)</f>
        <v>5.0777215999999719</v>
      </c>
      <c r="P3136" s="2">
        <f t="shared" ref="P3136" si="18231">D3136*K3133+F3136*K3136-E3136*L3133-G3136*L3136</f>
        <v>2.9359067113911501</v>
      </c>
      <c r="Q3136" s="8">
        <f t="shared" ref="Q3136" si="18232">(D3136*L3133+E3136*K3133+F3136*L3136+G3136*K3136)</f>
        <v>0</v>
      </c>
      <c r="S3136" s="1">
        <v>0</v>
      </c>
      <c r="T3136" s="8">
        <f t="shared" ref="T3136" si="18233">$T$9*$B3133</f>
        <v>10.835238399999939</v>
      </c>
      <c r="U3136" s="2">
        <v>1</v>
      </c>
      <c r="V3136" s="8">
        <v>0</v>
      </c>
      <c r="X3136" s="1">
        <f t="shared" ref="X3136" si="18234">N3136*S3133+P3136*S3136-O3136*T3133-Q3136*T3136</f>
        <v>0</v>
      </c>
      <c r="Y3136" s="9">
        <f t="shared" ref="Y3136" si="18235">(N3136*T3133+O3136*S3133+P3136*T3136+Q3136*S3136)</f>
        <v>36.888970738082904</v>
      </c>
      <c r="Z3136" s="2">
        <f t="shared" ref="Z3136" si="18236">N3136*U3133+P3136*U3136-O3136*V3133-Q3136*V3136</f>
        <v>2.9359067113911501</v>
      </c>
      <c r="AA3136" s="8">
        <f t="shared" ref="AA3136" si="18237">(N3136*V3133+O3136*U3133+P3136*V3136+Q3136*U3136)</f>
        <v>0</v>
      </c>
      <c r="AB3136" s="22"/>
      <c r="AC3136" s="1">
        <v>0</v>
      </c>
      <c r="AD3136" s="9">
        <v>0</v>
      </c>
      <c r="AE3136" s="2">
        <v>1</v>
      </c>
      <c r="AF3136" s="8">
        <v>0</v>
      </c>
      <c r="AH3136" s="1">
        <f t="shared" ref="AH3136" si="18238">X3136*AC3133+Z3136*AC3136-Y3136*AD3133-AA3136*AD3136</f>
        <v>0</v>
      </c>
      <c r="AI3136" s="9">
        <f t="shared" ref="AI3136" si="18239">(X3136*AD3133+Y3136*AC3133+Z3136*AD3136+AA3136*AC3136)</f>
        <v>36.888970738082904</v>
      </c>
      <c r="AJ3136" s="2">
        <f t="shared" ref="AJ3136" si="18240">X3136*AE3133+Z3136*AE3136-Y3136*AF3133-AA3136*AF3136</f>
        <v>-265.01754969000893</v>
      </c>
      <c r="AK3136" s="8">
        <f t="shared" ref="AK3136" si="18241">(X3136*AF3133+Y3136*AE3133+Z3136*AF3136+AA3136*AE3136)</f>
        <v>0</v>
      </c>
      <c r="AM3136" s="20">
        <f t="shared" ref="AM3136" si="18242">1/$AN$9</f>
        <v>1</v>
      </c>
      <c r="AN3136" s="27">
        <v>0</v>
      </c>
      <c r="AO3136" s="21">
        <v>1</v>
      </c>
      <c r="AP3136" s="26">
        <v>0</v>
      </c>
      <c r="AR3136" s="1">
        <f t="shared" ref="AR3136" si="18243">AH3136*AM3133+AJ3136*AM3136-AI3136*AN3133-AK3136*AN3136</f>
        <v>-265.01754969000893</v>
      </c>
      <c r="AS3136" s="9">
        <f t="shared" ref="AS3136" si="18244">(AH3136*AN3133+AI3136*AM3133+AJ3136*AN3136+AK3136*AM3136)</f>
        <v>36.888970738082904</v>
      </c>
      <c r="AT3136" s="2">
        <f t="shared" ref="AT3136" si="18245">AH3136*AO3133+AJ3136*AO3136-AI3136*AP3133-AK3136*AP3136</f>
        <v>-265.01754969000893</v>
      </c>
      <c r="AU3136" s="8">
        <f t="shared" ref="AU3136" si="18246">(AH3136*AP3133+AI3136*AO3133+AJ3136*AP3136+AK3136*AO3136)</f>
        <v>0</v>
      </c>
      <c r="AW3136" s="49">
        <f t="shared" ref="AW3136" si="18247">(180/PI())*ATAN(-1*(AS3133/AR3133))</f>
        <v>-82.081411648872091</v>
      </c>
      <c r="AY3136" s="140">
        <f t="shared" ref="AY3136" si="18248">20*LOG(((1-(10^(AW3133/20)^2)*(1-((1-AY3133)/(1+AY3133))^2))^0.5))</f>
        <v>-1.0211825385442984E-4</v>
      </c>
      <c r="AZ3136" s="13"/>
      <c r="BA3136" s="36"/>
      <c r="BB3136" s="36"/>
      <c r="BC3136" s="36"/>
      <c r="BD3136" s="36"/>
    </row>
    <row r="3137" spans="2:56" ht="18.600000000000001" customHeight="1">
      <c r="AY3137" s="37"/>
    </row>
    <row r="3138" spans="2:56" ht="18.600000000000001" customHeight="1" thickBot="1">
      <c r="D3138" s="22" t="s">
        <v>60</v>
      </c>
      <c r="E3138" s="22"/>
      <c r="F3138" s="22"/>
      <c r="G3138" s="22"/>
      <c r="H3138" s="22"/>
      <c r="I3138" s="22" t="s">
        <v>61</v>
      </c>
      <c r="J3138" s="22"/>
      <c r="K3138" s="22"/>
      <c r="L3138" s="22"/>
      <c r="M3138" s="23"/>
      <c r="N3138" s="23"/>
      <c r="O3138" s="28" t="s">
        <v>62</v>
      </c>
      <c r="P3138" s="23"/>
      <c r="Q3138" s="23"/>
      <c r="R3138" s="23"/>
      <c r="S3138" s="22"/>
      <c r="T3138" s="22" t="s">
        <v>63</v>
      </c>
      <c r="U3138" s="23"/>
      <c r="V3138" s="23"/>
      <c r="W3138" s="23"/>
      <c r="X3138" s="23"/>
      <c r="Y3138" s="28" t="s">
        <v>64</v>
      </c>
      <c r="Z3138" s="23"/>
      <c r="AA3138" s="23"/>
      <c r="AB3138" s="23"/>
      <c r="AC3138" s="28" t="s">
        <v>65</v>
      </c>
      <c r="AD3138" s="22"/>
      <c r="AE3138" s="22"/>
      <c r="AF3138" s="22"/>
      <c r="AG3138" s="22"/>
      <c r="AH3138" s="23"/>
      <c r="AI3138" s="28" t="s">
        <v>66</v>
      </c>
      <c r="AJ3138" s="23"/>
      <c r="AK3138" s="23"/>
      <c r="AL3138" s="22"/>
      <c r="AM3138" s="28" t="s">
        <v>67</v>
      </c>
      <c r="AN3138" s="22"/>
      <c r="AO3138" s="23"/>
      <c r="AP3138" s="23"/>
      <c r="AQ3138" s="23"/>
      <c r="AR3138" s="23"/>
      <c r="AS3138" s="28" t="s">
        <v>68</v>
      </c>
      <c r="AT3138" s="23"/>
      <c r="AU3138" s="23"/>
    </row>
    <row r="3139" spans="2:56" ht="18.600000000000001" customHeight="1" thickBot="1">
      <c r="B3139" s="11"/>
      <c r="D3139" s="212" t="s">
        <v>69</v>
      </c>
      <c r="E3139" s="213"/>
      <c r="F3139" s="214" t="s">
        <v>70</v>
      </c>
      <c r="G3139" s="215"/>
      <c r="H3139" s="207"/>
      <c r="I3139" s="212" t="s">
        <v>71</v>
      </c>
      <c r="J3139" s="213"/>
      <c r="K3139" s="214" t="s">
        <v>72</v>
      </c>
      <c r="L3139" s="215"/>
      <c r="M3139" s="23"/>
      <c r="N3139" s="208" t="s">
        <v>73</v>
      </c>
      <c r="O3139" s="209"/>
      <c r="P3139" s="210" t="s">
        <v>74</v>
      </c>
      <c r="Q3139" s="211"/>
      <c r="R3139" s="23"/>
      <c r="S3139" s="212" t="s">
        <v>75</v>
      </c>
      <c r="T3139" s="213"/>
      <c r="U3139" s="214" t="s">
        <v>76</v>
      </c>
      <c r="V3139" s="215"/>
      <c r="W3139" s="22"/>
      <c r="X3139" s="208" t="s">
        <v>77</v>
      </c>
      <c r="Y3139" s="209"/>
      <c r="Z3139" s="210" t="s">
        <v>78</v>
      </c>
      <c r="AA3139" s="211"/>
      <c r="AB3139" s="22"/>
      <c r="AC3139" s="212" t="s">
        <v>79</v>
      </c>
      <c r="AD3139" s="213"/>
      <c r="AE3139" s="214" t="s">
        <v>80</v>
      </c>
      <c r="AF3139" s="215"/>
      <c r="AG3139" s="22"/>
      <c r="AH3139" s="208" t="s">
        <v>81</v>
      </c>
      <c r="AI3139" s="209"/>
      <c r="AJ3139" s="210" t="s">
        <v>82</v>
      </c>
      <c r="AK3139" s="211"/>
      <c r="AL3139" s="22"/>
      <c r="AM3139" s="212" t="s">
        <v>83</v>
      </c>
      <c r="AN3139" s="213"/>
      <c r="AO3139" s="214" t="s">
        <v>84</v>
      </c>
      <c r="AP3139" s="215"/>
      <c r="AQ3139" s="23"/>
      <c r="AR3139" s="208" t="s">
        <v>85</v>
      </c>
      <c r="AS3139" s="209"/>
      <c r="AT3139" s="210" t="s">
        <v>86</v>
      </c>
      <c r="AU3139" s="211"/>
      <c r="AW3139" s="29" t="s">
        <v>4</v>
      </c>
      <c r="AY3139" s="136" t="s">
        <v>46</v>
      </c>
      <c r="AZ3139" s="13"/>
      <c r="BA3139" s="36"/>
      <c r="BB3139" s="36"/>
      <c r="BC3139" s="36"/>
      <c r="BD3139" s="36"/>
    </row>
    <row r="3140" spans="2:56" ht="18.600000000000001" customHeight="1" thickTop="1" thickBot="1">
      <c r="B3140" s="40">
        <v>8.9799999999999507</v>
      </c>
      <c r="D3140" s="1">
        <v>1</v>
      </c>
      <c r="E3140" s="7">
        <v>0</v>
      </c>
      <c r="F3140" s="2">
        <v>0</v>
      </c>
      <c r="G3140" s="8">
        <v>0</v>
      </c>
      <c r="I3140" s="1">
        <v>1</v>
      </c>
      <c r="J3140" s="9">
        <v>0</v>
      </c>
      <c r="K3140" s="2">
        <v>0</v>
      </c>
      <c r="L3140" s="9">
        <f t="shared" ref="L3140" si="18249">IF(0=(1-$J$9*$K$9*$B3140^2),10^14,$B3140*$K$9/(1-$J$9*$K$9*$B3140^2))</f>
        <v>-0.38033127865441019</v>
      </c>
      <c r="N3140" s="1">
        <f t="shared" ref="N3140" si="18250">D3140*I3140+F3140*I3143-E3140*J3140-G3140*J3143</f>
        <v>1</v>
      </c>
      <c r="O3140" s="9">
        <f t="shared" ref="O3140" si="18251">(D3140*J3140+E3140*I3140+F3140*J3143+G3140*I3143)</f>
        <v>0</v>
      </c>
      <c r="P3140" s="2">
        <f t="shared" ref="P3140" si="18252">D3140*K3140+F3140*K3143-E3140*L3140-G3140*L3143</f>
        <v>0</v>
      </c>
      <c r="Q3140" s="8">
        <f t="shared" ref="Q3140" si="18253">(D3140*L3140+E3140*K3140+F3140*L3143+G3140*K3143)</f>
        <v>-0.38033127865441019</v>
      </c>
      <c r="S3140" s="1">
        <v>1</v>
      </c>
      <c r="T3140" s="7">
        <v>0</v>
      </c>
      <c r="U3140" s="2">
        <v>0</v>
      </c>
      <c r="V3140" s="8">
        <v>0</v>
      </c>
      <c r="X3140" s="1">
        <f t="shared" ref="X3140" si="18254">N3140*S3140+P3140*S3143-O3140*T3140-Q3140*T3143</f>
        <v>5.1301786914366225</v>
      </c>
      <c r="Y3140" s="9">
        <f t="shared" ref="Y3140" si="18255">(N3140*T3140+O3140*S3140+P3140*T3143+Q3140*S3143)</f>
        <v>0</v>
      </c>
      <c r="Z3140" s="2">
        <f t="shared" ref="Z3140" si="18256">N3140*U3140+P3140*U3143-O3140*V3140-Q3140*V3143</f>
        <v>0</v>
      </c>
      <c r="AA3140" s="8">
        <f t="shared" ref="AA3140" si="18257">(N3140*V3140+O3140*U3140+P3140*V3143+Q3140*U3143)</f>
        <v>-0.38033127865441019</v>
      </c>
      <c r="AB3140" s="22"/>
      <c r="AC3140" s="1">
        <v>1</v>
      </c>
      <c r="AD3140" s="9">
        <v>0</v>
      </c>
      <c r="AE3140" s="2">
        <v>0</v>
      </c>
      <c r="AF3140" s="9">
        <f t="shared" ref="AF3140" si="18258">$B3140*$AE$9</f>
        <v>7.2799961999999603</v>
      </c>
      <c r="AH3140" s="1">
        <f t="shared" ref="AH3140" si="18259">X3140*AC3140+Z3140*AC3143-Y3140*AD3140-AA3140*AD3143</f>
        <v>5.1301786914366225</v>
      </c>
      <c r="AI3140" s="9">
        <f t="shared" ref="AI3140" si="18260">(X3140*AD3140+Y3140*AC3140+Z3140*AD3143+AA3140*AC3143)</f>
        <v>0</v>
      </c>
      <c r="AJ3140" s="2">
        <f t="shared" ref="AJ3140" si="18261">X3140*AE3140+Z3140*AE3143-Y3140*AF3140-AA3140*AF3143</f>
        <v>0</v>
      </c>
      <c r="AK3140" s="8">
        <f t="shared" ref="AK3140" si="18262">(X3140*AF3140+Y3140*AE3140+Z3140*AF3143+AA3140*AE3143)</f>
        <v>36.967350100324971</v>
      </c>
      <c r="AM3140" s="18">
        <v>1</v>
      </c>
      <c r="AN3140" s="25">
        <v>0</v>
      </c>
      <c r="AO3140" s="14">
        <v>0</v>
      </c>
      <c r="AP3140" s="24">
        <v>0</v>
      </c>
      <c r="AR3140" s="1">
        <f t="shared" ref="AR3140" si="18263">AH3140*AM3140+AJ3140*AM3143-AI3140*AN3140-AK3140*AN3143</f>
        <v>5.1301786914366225</v>
      </c>
      <c r="AS3140" s="9">
        <f t="shared" ref="AS3140" si="18264">(AH3140*AN3140+AI3140*AM3140+AJ3140*AN3143+AK3140*AM3143)</f>
        <v>36.967350100324971</v>
      </c>
      <c r="AT3140" s="2">
        <f t="shared" ref="AT3140" si="18265">AH3140*AO3140+AJ3140*AO3143-AI3140*AP3140-AK3140*AP3143</f>
        <v>0</v>
      </c>
      <c r="AU3140" s="8">
        <f t="shared" ref="AU3140" si="18266">(AH3140*AP3140+AI3140*AO3140+AJ3140*AP3143+AK3140*AO3143)</f>
        <v>36.967350100324971</v>
      </c>
      <c r="AW3140" s="30">
        <f t="shared" ref="AW3140" si="18267">20*LOG(((1+$AN$9)/$AN$9)/((AR3140+AR3143)^2+(AS3140+AS3143)^2)^0.5)</f>
        <v>-42.649133076416888</v>
      </c>
      <c r="AY3140" s="137">
        <f t="shared" ref="AY3140" si="18268">((AR3140^2+AS3140^2)^0.5)/((AR3143^2+AS3143^2)^0.5)</f>
        <v>0.13887624226833259</v>
      </c>
      <c r="AZ3140" s="13"/>
      <c r="BA3140" s="36"/>
      <c r="BB3140" s="36"/>
      <c r="BC3140" s="36"/>
      <c r="BD3140" s="36"/>
    </row>
    <row r="3141" spans="2:56" ht="18.600000000000001" customHeight="1" thickBot="1">
      <c r="D3141" s="3"/>
      <c r="G3141" s="4"/>
      <c r="I3141" s="3"/>
      <c r="L3141" s="4"/>
      <c r="N3141" s="3"/>
      <c r="Q3141" s="4"/>
      <c r="S3141" s="3"/>
      <c r="V3141" s="4"/>
      <c r="X3141" s="3"/>
      <c r="AA3141" s="4"/>
      <c r="AC3141" s="3"/>
      <c r="AF3141" s="4"/>
      <c r="AH3141" s="3"/>
      <c r="AK3141" s="4"/>
      <c r="AM3141" s="18"/>
      <c r="AN3141" s="14"/>
      <c r="AO3141" s="14"/>
      <c r="AP3141" s="19"/>
      <c r="AR3141" s="3"/>
      <c r="AU3141" s="4"/>
      <c r="AY3141" s="138"/>
      <c r="AZ3141" s="13"/>
      <c r="BA3141" s="36"/>
      <c r="BB3141" s="36"/>
      <c r="BC3141" s="36"/>
      <c r="BD3141" s="36"/>
    </row>
    <row r="3142" spans="2:56" ht="18.600000000000001" customHeight="1" thickBot="1">
      <c r="D3142" s="216" t="s">
        <v>87</v>
      </c>
      <c r="E3142" s="217"/>
      <c r="F3142" s="218" t="s">
        <v>88</v>
      </c>
      <c r="G3142" s="219"/>
      <c r="H3142" s="207"/>
      <c r="I3142" s="216" t="s">
        <v>89</v>
      </c>
      <c r="J3142" s="217"/>
      <c r="K3142" s="218" t="s">
        <v>90</v>
      </c>
      <c r="L3142" s="219"/>
      <c r="N3142" s="208" t="s">
        <v>7</v>
      </c>
      <c r="O3142" s="209"/>
      <c r="P3142" s="210" t="s">
        <v>8</v>
      </c>
      <c r="Q3142" s="211"/>
      <c r="S3142" s="216" t="s">
        <v>91</v>
      </c>
      <c r="T3142" s="217"/>
      <c r="U3142" s="218" t="s">
        <v>92</v>
      </c>
      <c r="V3142" s="219"/>
      <c r="W3142" s="22"/>
      <c r="X3142" s="208" t="s">
        <v>93</v>
      </c>
      <c r="Y3142" s="209"/>
      <c r="Z3142" s="210" t="s">
        <v>94</v>
      </c>
      <c r="AA3142" s="211"/>
      <c r="AB3142" s="22"/>
      <c r="AC3142" s="216" t="s">
        <v>3</v>
      </c>
      <c r="AD3142" s="217"/>
      <c r="AE3142" s="218" t="s">
        <v>2</v>
      </c>
      <c r="AF3142" s="219"/>
      <c r="AG3142" s="22"/>
      <c r="AH3142" s="208" t="s">
        <v>95</v>
      </c>
      <c r="AI3142" s="209"/>
      <c r="AJ3142" s="210" t="s">
        <v>96</v>
      </c>
      <c r="AK3142" s="211"/>
      <c r="AL3142" s="22"/>
      <c r="AM3142" s="216" t="s">
        <v>97</v>
      </c>
      <c r="AN3142" s="217"/>
      <c r="AO3142" s="218" t="s">
        <v>98</v>
      </c>
      <c r="AP3142" s="219"/>
      <c r="AR3142" s="208" t="s">
        <v>99</v>
      </c>
      <c r="AS3142" s="209"/>
      <c r="AT3142" s="210" t="s">
        <v>100</v>
      </c>
      <c r="AU3142" s="211"/>
      <c r="AW3142" s="48" t="s">
        <v>10</v>
      </c>
      <c r="AY3142" s="139" t="s">
        <v>47</v>
      </c>
      <c r="AZ3142" s="13"/>
      <c r="BA3142" s="36"/>
      <c r="BB3142" s="36"/>
      <c r="BC3142" s="36"/>
      <c r="BD3142" s="36"/>
    </row>
    <row r="3143" spans="2:56" ht="18.600000000000001" customHeight="1" thickTop="1" thickBot="1">
      <c r="D3143" s="1">
        <v>0</v>
      </c>
      <c r="E3143" s="8">
        <f t="shared" ref="E3143" si="18269">$E$9*$B3140</f>
        <v>5.0890557999999722</v>
      </c>
      <c r="F3143" s="2">
        <v>1</v>
      </c>
      <c r="G3143" s="8">
        <v>0</v>
      </c>
      <c r="I3143" s="1">
        <v>0</v>
      </c>
      <c r="J3143" s="9">
        <v>0</v>
      </c>
      <c r="K3143" s="2">
        <v>1</v>
      </c>
      <c r="L3143" s="8">
        <v>0</v>
      </c>
      <c r="N3143" s="1">
        <f t="shared" ref="N3143" si="18270">D3143*I3140+F3143*I3143-E3143*J3140-G3143*J3143</f>
        <v>0</v>
      </c>
      <c r="O3143" s="9">
        <f t="shared" ref="O3143" si="18271">(D3143*J3140+E3143*I3140+F3143*J3143+G3143*I3143)</f>
        <v>5.0890557999999722</v>
      </c>
      <c r="P3143" s="2">
        <f t="shared" ref="P3143" si="18272">D3143*K3140+F3143*K3143-E3143*L3140-G3143*L3143</f>
        <v>2.9355270995576319</v>
      </c>
      <c r="Q3143" s="8">
        <f t="shared" ref="Q3143" si="18273">(D3143*L3140+E3143*K3140+F3143*L3143+G3143*K3143)</f>
        <v>0</v>
      </c>
      <c r="S3143" s="1">
        <v>0</v>
      </c>
      <c r="T3143" s="8">
        <f t="shared" ref="T3143" si="18274">$T$9*$B3140</f>
        <v>10.859424199999941</v>
      </c>
      <c r="U3143" s="2">
        <v>1</v>
      </c>
      <c r="V3143" s="8">
        <v>0</v>
      </c>
      <c r="X3143" s="1">
        <f t="shared" ref="X3143" si="18275">N3143*S3140+P3143*S3143-O3143*T3140-Q3143*T3143</f>
        <v>0</v>
      </c>
      <c r="Y3143" s="9">
        <f t="shared" ref="Y3143" si="18276">(N3143*T3140+O3143*S3140+P3143*T3143+Q3143*S3143)</f>
        <v>36.967189824691758</v>
      </c>
      <c r="Z3143" s="2">
        <f t="shared" ref="Z3143" si="18277">N3143*U3140+P3143*U3143-O3143*V3140-Q3143*V3143</f>
        <v>2.9355270995576319</v>
      </c>
      <c r="AA3143" s="8">
        <f t="shared" ref="AA3143" si="18278">(N3143*V3140+O3143*U3140+P3143*V3143+Q3143*U3143)</f>
        <v>0</v>
      </c>
      <c r="AB3143" s="22"/>
      <c r="AC3143" s="1">
        <v>0</v>
      </c>
      <c r="AD3143" s="9">
        <v>0</v>
      </c>
      <c r="AE3143" s="2">
        <v>1</v>
      </c>
      <c r="AF3143" s="8">
        <v>0</v>
      </c>
      <c r="AH3143" s="1">
        <f t="shared" ref="AH3143" si="18279">X3143*AC3140+Z3143*AC3143-Y3143*AD3140-AA3143*AD3143</f>
        <v>0</v>
      </c>
      <c r="AI3143" s="9">
        <f t="shared" ref="AI3143" si="18280">(X3143*AD3140+Y3143*AC3140+Z3143*AD3143+AA3143*AC3143)</f>
        <v>36.967189824691758</v>
      </c>
      <c r="AJ3143" s="2">
        <f t="shared" ref="AJ3143" si="18281">X3143*AE3140+Z3143*AE3143-Y3143*AF3140-AA3143*AF3143</f>
        <v>-266.18547434887557</v>
      </c>
      <c r="AK3143" s="8">
        <f t="shared" ref="AK3143" si="18282">(X3143*AF3140+Y3143*AE3140+Z3143*AF3143+AA3143*AE3143)</f>
        <v>0</v>
      </c>
      <c r="AM3143" s="20">
        <f t="shared" ref="AM3143" si="18283">1/$AN$9</f>
        <v>1</v>
      </c>
      <c r="AN3143" s="27">
        <v>0</v>
      </c>
      <c r="AO3143" s="21">
        <v>1</v>
      </c>
      <c r="AP3143" s="26">
        <v>0</v>
      </c>
      <c r="AR3143" s="1">
        <f t="shared" ref="AR3143" si="18284">AH3143*AM3140+AJ3143*AM3143-AI3143*AN3140-AK3143*AN3143</f>
        <v>-266.18547434887557</v>
      </c>
      <c r="AS3143" s="9">
        <f t="shared" ref="AS3143" si="18285">(AH3143*AN3140+AI3143*AM3140+AJ3143*AN3143+AK3143*AM3143)</f>
        <v>36.967189824691758</v>
      </c>
      <c r="AT3143" s="2">
        <f t="shared" ref="AT3143" si="18286">AH3143*AO3140+AJ3143*AO3143-AI3143*AP3140-AK3143*AP3143</f>
        <v>-266.18547434887557</v>
      </c>
      <c r="AU3143" s="8">
        <f t="shared" ref="AU3143" si="18287">(AH3143*AP3140+AI3143*AO3140+AJ3143*AP3143+AK3143*AO3143)</f>
        <v>0</v>
      </c>
      <c r="AW3143" s="49">
        <f t="shared" ref="AW3143" si="18288">(180/PI())*ATAN(-1*(AS3140/AR3140))</f>
        <v>-82.099186519432578</v>
      </c>
      <c r="AY3143" s="140">
        <f t="shared" ref="AY3143" si="18289">20*LOG(((1-(10^(AW3140/20)^2)*(1-((1-AY3140)/(1+AY3140))^2))^0.5))</f>
        <v>-1.010673639203623E-4</v>
      </c>
      <c r="AZ3143" s="13"/>
      <c r="BA3143" s="36"/>
      <c r="BB3143" s="36"/>
      <c r="BC3143" s="36"/>
      <c r="BD3143" s="36"/>
    </row>
    <row r="3144" spans="2:56" ht="18.600000000000001" customHeight="1">
      <c r="AY3144" s="37"/>
    </row>
    <row r="3145" spans="2:56" ht="18.600000000000001" customHeight="1" thickBot="1">
      <c r="D3145" s="22" t="s">
        <v>60</v>
      </c>
      <c r="E3145" s="22"/>
      <c r="F3145" s="22"/>
      <c r="G3145" s="22"/>
      <c r="H3145" s="22"/>
      <c r="I3145" s="22" t="s">
        <v>61</v>
      </c>
      <c r="J3145" s="22"/>
      <c r="K3145" s="22"/>
      <c r="L3145" s="22"/>
      <c r="M3145" s="23"/>
      <c r="N3145" s="23"/>
      <c r="O3145" s="28" t="s">
        <v>62</v>
      </c>
      <c r="P3145" s="23"/>
      <c r="Q3145" s="23"/>
      <c r="R3145" s="23"/>
      <c r="S3145" s="22"/>
      <c r="T3145" s="22" t="s">
        <v>63</v>
      </c>
      <c r="U3145" s="23"/>
      <c r="V3145" s="23"/>
      <c r="W3145" s="23"/>
      <c r="X3145" s="23"/>
      <c r="Y3145" s="28" t="s">
        <v>64</v>
      </c>
      <c r="Z3145" s="23"/>
      <c r="AA3145" s="23"/>
      <c r="AB3145" s="23"/>
      <c r="AC3145" s="28" t="s">
        <v>65</v>
      </c>
      <c r="AD3145" s="22"/>
      <c r="AE3145" s="22"/>
      <c r="AF3145" s="22"/>
      <c r="AG3145" s="22"/>
      <c r="AH3145" s="23"/>
      <c r="AI3145" s="28" t="s">
        <v>66</v>
      </c>
      <c r="AJ3145" s="23"/>
      <c r="AK3145" s="23"/>
      <c r="AL3145" s="22"/>
      <c r="AM3145" s="28" t="s">
        <v>67</v>
      </c>
      <c r="AN3145" s="22"/>
      <c r="AO3145" s="23"/>
      <c r="AP3145" s="23"/>
      <c r="AQ3145" s="23"/>
      <c r="AR3145" s="23"/>
      <c r="AS3145" s="28" t="s">
        <v>68</v>
      </c>
      <c r="AT3145" s="23"/>
      <c r="AU3145" s="23"/>
    </row>
    <row r="3146" spans="2:56" ht="18.600000000000001" customHeight="1" thickBot="1">
      <c r="B3146" s="11"/>
      <c r="D3146" s="212" t="s">
        <v>69</v>
      </c>
      <c r="E3146" s="213"/>
      <c r="F3146" s="214" t="s">
        <v>70</v>
      </c>
      <c r="G3146" s="215"/>
      <c r="H3146" s="207"/>
      <c r="I3146" s="212" t="s">
        <v>71</v>
      </c>
      <c r="J3146" s="213"/>
      <c r="K3146" s="214" t="s">
        <v>72</v>
      </c>
      <c r="L3146" s="215"/>
      <c r="M3146" s="23"/>
      <c r="N3146" s="208" t="s">
        <v>73</v>
      </c>
      <c r="O3146" s="209"/>
      <c r="P3146" s="210" t="s">
        <v>74</v>
      </c>
      <c r="Q3146" s="211"/>
      <c r="R3146" s="23"/>
      <c r="S3146" s="212" t="s">
        <v>75</v>
      </c>
      <c r="T3146" s="213"/>
      <c r="U3146" s="214" t="s">
        <v>76</v>
      </c>
      <c r="V3146" s="215"/>
      <c r="W3146" s="22"/>
      <c r="X3146" s="208" t="s">
        <v>77</v>
      </c>
      <c r="Y3146" s="209"/>
      <c r="Z3146" s="210" t="s">
        <v>78</v>
      </c>
      <c r="AA3146" s="211"/>
      <c r="AB3146" s="22"/>
      <c r="AC3146" s="212" t="s">
        <v>79</v>
      </c>
      <c r="AD3146" s="213"/>
      <c r="AE3146" s="214" t="s">
        <v>80</v>
      </c>
      <c r="AF3146" s="215"/>
      <c r="AG3146" s="22"/>
      <c r="AH3146" s="208" t="s">
        <v>81</v>
      </c>
      <c r="AI3146" s="209"/>
      <c r="AJ3146" s="210" t="s">
        <v>82</v>
      </c>
      <c r="AK3146" s="211"/>
      <c r="AL3146" s="22"/>
      <c r="AM3146" s="212" t="s">
        <v>83</v>
      </c>
      <c r="AN3146" s="213"/>
      <c r="AO3146" s="214" t="s">
        <v>84</v>
      </c>
      <c r="AP3146" s="215"/>
      <c r="AQ3146" s="23"/>
      <c r="AR3146" s="208" t="s">
        <v>85</v>
      </c>
      <c r="AS3146" s="209"/>
      <c r="AT3146" s="210" t="s">
        <v>86</v>
      </c>
      <c r="AU3146" s="211"/>
      <c r="AW3146" s="29" t="s">
        <v>4</v>
      </c>
      <c r="AY3146" s="136" t="s">
        <v>46</v>
      </c>
      <c r="AZ3146" s="13"/>
      <c r="BA3146" s="36"/>
      <c r="BB3146" s="36"/>
      <c r="BC3146" s="36"/>
      <c r="BD3146" s="36"/>
    </row>
    <row r="3147" spans="2:56" ht="18.600000000000001" customHeight="1" thickTop="1" thickBot="1">
      <c r="B3147" s="40">
        <v>8.9999999999999503</v>
      </c>
      <c r="D3147" s="1">
        <v>1</v>
      </c>
      <c r="E3147" s="7">
        <v>0</v>
      </c>
      <c r="F3147" s="2">
        <v>0</v>
      </c>
      <c r="G3147" s="8">
        <v>0</v>
      </c>
      <c r="I3147" s="1">
        <v>1</v>
      </c>
      <c r="J3147" s="9">
        <v>0</v>
      </c>
      <c r="K3147" s="2">
        <v>0</v>
      </c>
      <c r="L3147" s="9">
        <f t="shared" ref="L3147" si="18290">IF(0=(1-$J$9*$K$9*$B3147^2),10^14,$B3147*$K$9/(1-$J$9*$K$9*$B3147^2))</f>
        <v>-0.37941219456165337</v>
      </c>
      <c r="N3147" s="1">
        <f t="shared" ref="N3147" si="18291">D3147*I3147+F3147*I3150-E3147*J3147-G3147*J3150</f>
        <v>1</v>
      </c>
      <c r="O3147" s="9">
        <f t="shared" ref="O3147" si="18292">(D3147*J3147+E3147*I3147+F3147*J3150+G3147*I3150)</f>
        <v>0</v>
      </c>
      <c r="P3147" s="2">
        <f t="shared" ref="P3147" si="18293">D3147*K3147+F3147*K3150-E3147*L3147-G3147*L3150</f>
        <v>0</v>
      </c>
      <c r="Q3147" s="8">
        <f t="shared" ref="Q3147" si="18294">(D3147*L3147+E3147*K3147+F3147*L3150+G3147*K3150)</f>
        <v>-0.37941219456165337</v>
      </c>
      <c r="S3147" s="1">
        <v>1</v>
      </c>
      <c r="T3147" s="7">
        <v>0</v>
      </c>
      <c r="U3147" s="2">
        <v>0</v>
      </c>
      <c r="V3147" s="8">
        <v>0</v>
      </c>
      <c r="X3147" s="1">
        <f t="shared" ref="X3147" si="18295">N3147*S3147+P3147*S3150-O3147*T3147-Q3147*T3150</f>
        <v>5.1293743548531339</v>
      </c>
      <c r="Y3147" s="9">
        <f t="shared" ref="Y3147" si="18296">(N3147*T3147+O3147*S3147+P3147*T3150+Q3147*S3150)</f>
        <v>0</v>
      </c>
      <c r="Z3147" s="2">
        <f t="shared" ref="Z3147" si="18297">N3147*U3147+P3147*U3150-O3147*V3147-Q3147*V3150</f>
        <v>0</v>
      </c>
      <c r="AA3147" s="8">
        <f t="shared" ref="AA3147" si="18298">(N3147*V3147+O3147*U3147+P3147*V3150+Q3147*U3150)</f>
        <v>-0.37941219456165337</v>
      </c>
      <c r="AB3147" s="22"/>
      <c r="AC3147" s="1">
        <v>1</v>
      </c>
      <c r="AD3147" s="9">
        <v>0</v>
      </c>
      <c r="AE3147" s="2">
        <v>0</v>
      </c>
      <c r="AF3147" s="9">
        <f t="shared" ref="AF3147" si="18299">$B3147*$AE$9</f>
        <v>7.2962099999999595</v>
      </c>
      <c r="AH3147" s="1">
        <f t="shared" ref="AH3147" si="18300">X3147*AC3147+Z3147*AC3150-Y3147*AD3147-AA3147*AD3150</f>
        <v>5.1293743548531339</v>
      </c>
      <c r="AI3147" s="9">
        <f t="shared" ref="AI3147" si="18301">(X3147*AD3147+Y3147*AC3147+Z3147*AD3150+AA3147*AC3150)</f>
        <v>0</v>
      </c>
      <c r="AJ3147" s="2">
        <f t="shared" ref="AJ3147" si="18302">X3147*AE3147+Z3147*AE3150-Y3147*AF3147-AA3147*AF3150</f>
        <v>0</v>
      </c>
      <c r="AK3147" s="8">
        <f t="shared" ref="AK3147" si="18303">(X3147*AF3147+Y3147*AE3147+Z3147*AF3150+AA3147*AE3150)</f>
        <v>37.045580267061126</v>
      </c>
      <c r="AM3147" s="18">
        <v>1</v>
      </c>
      <c r="AN3147" s="25">
        <v>0</v>
      </c>
      <c r="AO3147" s="14">
        <v>0</v>
      </c>
      <c r="AP3147" s="24">
        <v>0</v>
      </c>
      <c r="AR3147" s="1">
        <f t="shared" ref="AR3147" si="18304">AH3147*AM3147+AJ3147*AM3150-AI3147*AN3147-AK3147*AN3150</f>
        <v>5.1293743548531339</v>
      </c>
      <c r="AS3147" s="9">
        <f t="shared" ref="AS3147" si="18305">(AH3147*AN3147+AI3147*AM3147+AJ3147*AN3150+AK3147*AM3150)</f>
        <v>37.045580267061126</v>
      </c>
      <c r="AT3147" s="2">
        <f t="shared" ref="AT3147" si="18306">AH3147*AO3147+AJ3147*AO3150-AI3147*AP3147-AK3147*AP3150</f>
        <v>0</v>
      </c>
      <c r="AU3147" s="8">
        <f t="shared" ref="AU3147" si="18307">(AH3147*AP3147+AI3147*AO3147+AJ3147*AP3150+AK3147*AO3150)</f>
        <v>37.045580267061126</v>
      </c>
      <c r="AW3147" s="30">
        <f t="shared" ref="AW3147" si="18308">20*LOG(((1+$AN$9)/$AN$9)/((AR3147+AR3150)^2+(AS3147+AS3150)^2)^0.5)</f>
        <v>-42.686498337867327</v>
      </c>
      <c r="AY3147" s="137">
        <f t="shared" ref="AY3147" si="18309">((AR3147^2+AS3147^2)^0.5)/((AR3150^2+AS3150^2)^0.5)</f>
        <v>0.13856083418329643</v>
      </c>
      <c r="AZ3147" s="13"/>
      <c r="BA3147" s="36"/>
      <c r="BB3147" s="36"/>
      <c r="BC3147" s="36"/>
      <c r="BD3147" s="36"/>
    </row>
    <row r="3148" spans="2:56" ht="18.600000000000001" customHeight="1" thickBot="1">
      <c r="D3148" s="3"/>
      <c r="G3148" s="4"/>
      <c r="I3148" s="3"/>
      <c r="L3148" s="4"/>
      <c r="N3148" s="3"/>
      <c r="Q3148" s="4"/>
      <c r="S3148" s="3"/>
      <c r="V3148" s="4"/>
      <c r="X3148" s="3"/>
      <c r="AA3148" s="4"/>
      <c r="AC3148" s="3"/>
      <c r="AF3148" s="4"/>
      <c r="AH3148" s="3"/>
      <c r="AK3148" s="4"/>
      <c r="AM3148" s="18"/>
      <c r="AN3148" s="14"/>
      <c r="AO3148" s="14"/>
      <c r="AP3148" s="19"/>
      <c r="AR3148" s="3"/>
      <c r="AU3148" s="4"/>
      <c r="AY3148" s="138"/>
      <c r="AZ3148" s="13"/>
      <c r="BA3148" s="36"/>
      <c r="BB3148" s="36"/>
      <c r="BC3148" s="36"/>
      <c r="BD3148" s="36"/>
    </row>
    <row r="3149" spans="2:56" ht="18.600000000000001" customHeight="1" thickBot="1">
      <c r="D3149" s="216" t="s">
        <v>87</v>
      </c>
      <c r="E3149" s="217"/>
      <c r="F3149" s="218" t="s">
        <v>88</v>
      </c>
      <c r="G3149" s="219"/>
      <c r="H3149" s="207"/>
      <c r="I3149" s="216" t="s">
        <v>89</v>
      </c>
      <c r="J3149" s="217"/>
      <c r="K3149" s="218" t="s">
        <v>90</v>
      </c>
      <c r="L3149" s="219"/>
      <c r="N3149" s="208" t="s">
        <v>7</v>
      </c>
      <c r="O3149" s="209"/>
      <c r="P3149" s="210" t="s">
        <v>8</v>
      </c>
      <c r="Q3149" s="211"/>
      <c r="S3149" s="216" t="s">
        <v>91</v>
      </c>
      <c r="T3149" s="217"/>
      <c r="U3149" s="218" t="s">
        <v>92</v>
      </c>
      <c r="V3149" s="219"/>
      <c r="W3149" s="22"/>
      <c r="X3149" s="208" t="s">
        <v>93</v>
      </c>
      <c r="Y3149" s="209"/>
      <c r="Z3149" s="210" t="s">
        <v>94</v>
      </c>
      <c r="AA3149" s="211"/>
      <c r="AB3149" s="22"/>
      <c r="AC3149" s="216" t="s">
        <v>3</v>
      </c>
      <c r="AD3149" s="217"/>
      <c r="AE3149" s="218" t="s">
        <v>2</v>
      </c>
      <c r="AF3149" s="219"/>
      <c r="AG3149" s="22"/>
      <c r="AH3149" s="208" t="s">
        <v>95</v>
      </c>
      <c r="AI3149" s="209"/>
      <c r="AJ3149" s="210" t="s">
        <v>96</v>
      </c>
      <c r="AK3149" s="211"/>
      <c r="AL3149" s="22"/>
      <c r="AM3149" s="216" t="s">
        <v>97</v>
      </c>
      <c r="AN3149" s="217"/>
      <c r="AO3149" s="218" t="s">
        <v>98</v>
      </c>
      <c r="AP3149" s="219"/>
      <c r="AR3149" s="208" t="s">
        <v>99</v>
      </c>
      <c r="AS3149" s="209"/>
      <c r="AT3149" s="210" t="s">
        <v>100</v>
      </c>
      <c r="AU3149" s="211"/>
      <c r="AW3149" s="48" t="s">
        <v>10</v>
      </c>
      <c r="AY3149" s="139" t="s">
        <v>47</v>
      </c>
      <c r="AZ3149" s="13"/>
      <c r="BA3149" s="36"/>
      <c r="BB3149" s="36"/>
      <c r="BC3149" s="36"/>
      <c r="BD3149" s="36"/>
    </row>
    <row r="3150" spans="2:56" ht="18.600000000000001" customHeight="1" thickTop="1" thickBot="1">
      <c r="D3150" s="1">
        <v>0</v>
      </c>
      <c r="E3150" s="8">
        <f t="shared" ref="E3150" si="18310">$E$9*$B3147</f>
        <v>5.1003899999999724</v>
      </c>
      <c r="F3150" s="2">
        <v>1</v>
      </c>
      <c r="G3150" s="8">
        <v>0</v>
      </c>
      <c r="I3150" s="1">
        <v>0</v>
      </c>
      <c r="J3150" s="9">
        <v>0</v>
      </c>
      <c r="K3150" s="2">
        <v>1</v>
      </c>
      <c r="L3150" s="8">
        <v>0</v>
      </c>
      <c r="N3150" s="1">
        <f t="shared" ref="N3150" si="18311">D3150*I3147+F3150*I3150-E3150*J3147-G3150*J3150</f>
        <v>0</v>
      </c>
      <c r="O3150" s="9">
        <f t="shared" ref="O3150" si="18312">(D3150*J3147+E3150*I3147+F3150*J3150+G3150*I3150)</f>
        <v>5.1003899999999724</v>
      </c>
      <c r="P3150" s="2">
        <f t="shared" ref="P3150" si="18313">D3150*K3147+F3150*K3150-E3150*L3147-G3150*L3150</f>
        <v>2.9351501630203005</v>
      </c>
      <c r="Q3150" s="8">
        <f t="shared" ref="Q3150" si="18314">(D3150*L3147+E3150*K3147+F3150*L3150+G3150*K3150)</f>
        <v>0</v>
      </c>
      <c r="S3150" s="1">
        <v>0</v>
      </c>
      <c r="T3150" s="8">
        <f t="shared" ref="T3150" si="18315">$T$9*$B3147</f>
        <v>10.88360999999994</v>
      </c>
      <c r="U3150" s="2">
        <v>1</v>
      </c>
      <c r="V3150" s="8">
        <v>0</v>
      </c>
      <c r="X3150" s="1">
        <f t="shared" ref="X3150" si="18316">N3150*S3147+P3150*S3150-O3150*T3147-Q3150*T3150</f>
        <v>0</v>
      </c>
      <c r="Y3150" s="9">
        <f t="shared" ref="Y3150" si="18317">(N3150*T3147+O3150*S3147+P3150*T3150+Q3150*S3150)</f>
        <v>37.045419665749172</v>
      </c>
      <c r="Z3150" s="2">
        <f t="shared" ref="Z3150" si="18318">N3150*U3147+P3150*U3150-O3150*V3147-Q3150*V3150</f>
        <v>2.9351501630203005</v>
      </c>
      <c r="AA3150" s="8">
        <f t="shared" ref="AA3150" si="18319">(N3150*V3147+O3150*U3147+P3150*V3150+Q3150*U3150)</f>
        <v>0</v>
      </c>
      <c r="AB3150" s="22"/>
      <c r="AC3150" s="1">
        <v>0</v>
      </c>
      <c r="AD3150" s="9">
        <v>0</v>
      </c>
      <c r="AE3150" s="2">
        <v>1</v>
      </c>
      <c r="AF3150" s="8">
        <v>0</v>
      </c>
      <c r="AH3150" s="1">
        <f t="shared" ref="AH3150" si="18320">X3150*AC3147+Z3150*AC3150-Y3150*AD3147-AA3150*AD3150</f>
        <v>0</v>
      </c>
      <c r="AI3150" s="9">
        <f t="shared" ref="AI3150" si="18321">(X3150*AD3147+Y3150*AC3147+Z3150*AD3150+AA3150*AC3150)</f>
        <v>37.045419665749172</v>
      </c>
      <c r="AJ3150" s="2">
        <f t="shared" ref="AJ3150" si="18322">X3150*AE3147+Z3150*AE3150-Y3150*AF3147-AA3150*AF3150</f>
        <v>-267.35601125641398</v>
      </c>
      <c r="AK3150" s="8">
        <f t="shared" ref="AK3150" si="18323">(X3150*AF3147+Y3150*AE3147+Z3150*AF3150+AA3150*AE3150)</f>
        <v>0</v>
      </c>
      <c r="AM3150" s="20">
        <f t="shared" ref="AM3150" si="18324">1/$AN$9</f>
        <v>1</v>
      </c>
      <c r="AN3150" s="27">
        <v>0</v>
      </c>
      <c r="AO3150" s="21">
        <v>1</v>
      </c>
      <c r="AP3150" s="26">
        <v>0</v>
      </c>
      <c r="AR3150" s="1">
        <f t="shared" ref="AR3150" si="18325">AH3150*AM3147+AJ3150*AM3150-AI3150*AN3147-AK3150*AN3150</f>
        <v>-267.35601125641398</v>
      </c>
      <c r="AS3150" s="9">
        <f t="shared" ref="AS3150" si="18326">(AH3150*AN3147+AI3150*AM3147+AJ3150*AN3150+AK3150*AM3150)</f>
        <v>37.045419665749172</v>
      </c>
      <c r="AT3150" s="2">
        <f t="shared" ref="AT3150" si="18327">AH3150*AO3147+AJ3150*AO3150-AI3150*AP3147-AK3150*AP3150</f>
        <v>-267.35601125641398</v>
      </c>
      <c r="AU3150" s="8">
        <f t="shared" ref="AU3150" si="18328">(AH3150*AP3147+AI3150*AO3147+AJ3150*AP3150+AK3150*AO3150)</f>
        <v>0</v>
      </c>
      <c r="AW3150" s="49">
        <f t="shared" ref="AW3150" si="18329">(180/PI())*ATAN(-1*(AS3147/AR3147))</f>
        <v>-82.116881446383886</v>
      </c>
      <c r="AY3150" s="140">
        <f t="shared" ref="AY3150" si="18330">20*LOG(((1-(10^(AW3147/20)^2)*(1-((1-AY3147)/(1+AY3147))^2))^0.5))</f>
        <v>-1.000293574472412E-4</v>
      </c>
      <c r="AZ3150" s="13"/>
      <c r="BA3150" s="36"/>
      <c r="BB3150" s="36"/>
      <c r="BC3150" s="36"/>
      <c r="BD3150" s="36"/>
    </row>
    <row r="3151" spans="2:56" ht="18.600000000000001" customHeight="1">
      <c r="AY3151" s="37"/>
    </row>
    <row r="3152" spans="2:56" ht="18.600000000000001" customHeight="1" thickBot="1">
      <c r="D3152" s="22" t="s">
        <v>60</v>
      </c>
      <c r="E3152" s="22"/>
      <c r="F3152" s="22"/>
      <c r="G3152" s="22"/>
      <c r="H3152" s="22"/>
      <c r="I3152" s="22" t="s">
        <v>61</v>
      </c>
      <c r="J3152" s="22"/>
      <c r="K3152" s="22"/>
      <c r="L3152" s="22"/>
      <c r="M3152" s="23"/>
      <c r="N3152" s="23"/>
      <c r="O3152" s="28" t="s">
        <v>62</v>
      </c>
      <c r="P3152" s="23"/>
      <c r="Q3152" s="23"/>
      <c r="R3152" s="23"/>
      <c r="S3152" s="22"/>
      <c r="T3152" s="22" t="s">
        <v>63</v>
      </c>
      <c r="U3152" s="23"/>
      <c r="V3152" s="23"/>
      <c r="W3152" s="23"/>
      <c r="X3152" s="23"/>
      <c r="Y3152" s="28" t="s">
        <v>64</v>
      </c>
      <c r="Z3152" s="23"/>
      <c r="AA3152" s="23"/>
      <c r="AB3152" s="23"/>
      <c r="AC3152" s="28" t="s">
        <v>65</v>
      </c>
      <c r="AD3152" s="22"/>
      <c r="AE3152" s="22"/>
      <c r="AF3152" s="22"/>
      <c r="AG3152" s="22"/>
      <c r="AH3152" s="23"/>
      <c r="AI3152" s="28" t="s">
        <v>66</v>
      </c>
      <c r="AJ3152" s="23"/>
      <c r="AK3152" s="23"/>
      <c r="AL3152" s="22"/>
      <c r="AM3152" s="28" t="s">
        <v>67</v>
      </c>
      <c r="AN3152" s="22"/>
      <c r="AO3152" s="23"/>
      <c r="AP3152" s="23"/>
      <c r="AQ3152" s="23"/>
      <c r="AR3152" s="23"/>
      <c r="AS3152" s="28" t="s">
        <v>68</v>
      </c>
      <c r="AT3152" s="23"/>
      <c r="AU3152" s="23"/>
    </row>
    <row r="3153" spans="1:56" ht="18.600000000000001" customHeight="1" thickBot="1">
      <c r="B3153" s="11"/>
      <c r="D3153" s="212" t="s">
        <v>69</v>
      </c>
      <c r="E3153" s="213"/>
      <c r="F3153" s="214" t="s">
        <v>70</v>
      </c>
      <c r="G3153" s="215"/>
      <c r="H3153" s="207"/>
      <c r="I3153" s="212" t="s">
        <v>71</v>
      </c>
      <c r="J3153" s="213"/>
      <c r="K3153" s="214" t="s">
        <v>72</v>
      </c>
      <c r="L3153" s="215"/>
      <c r="M3153" s="23"/>
      <c r="N3153" s="208" t="s">
        <v>73</v>
      </c>
      <c r="O3153" s="209"/>
      <c r="P3153" s="210" t="s">
        <v>74</v>
      </c>
      <c r="Q3153" s="211"/>
      <c r="R3153" s="23"/>
      <c r="S3153" s="212" t="s">
        <v>75</v>
      </c>
      <c r="T3153" s="213"/>
      <c r="U3153" s="214" t="s">
        <v>76</v>
      </c>
      <c r="V3153" s="215"/>
      <c r="W3153" s="22"/>
      <c r="X3153" s="208" t="s">
        <v>77</v>
      </c>
      <c r="Y3153" s="209"/>
      <c r="Z3153" s="210" t="s">
        <v>78</v>
      </c>
      <c r="AA3153" s="211"/>
      <c r="AB3153" s="22"/>
      <c r="AC3153" s="212" t="s">
        <v>79</v>
      </c>
      <c r="AD3153" s="213"/>
      <c r="AE3153" s="214" t="s">
        <v>80</v>
      </c>
      <c r="AF3153" s="215"/>
      <c r="AG3153" s="22"/>
      <c r="AH3153" s="208" t="s">
        <v>81</v>
      </c>
      <c r="AI3153" s="209"/>
      <c r="AJ3153" s="210" t="s">
        <v>82</v>
      </c>
      <c r="AK3153" s="211"/>
      <c r="AL3153" s="22"/>
      <c r="AM3153" s="212" t="s">
        <v>83</v>
      </c>
      <c r="AN3153" s="213"/>
      <c r="AO3153" s="214" t="s">
        <v>84</v>
      </c>
      <c r="AP3153" s="215"/>
      <c r="AQ3153" s="23"/>
      <c r="AR3153" s="208" t="s">
        <v>85</v>
      </c>
      <c r="AS3153" s="209"/>
      <c r="AT3153" s="210" t="s">
        <v>86</v>
      </c>
      <c r="AU3153" s="211"/>
      <c r="AW3153" s="29" t="s">
        <v>4</v>
      </c>
      <c r="AY3153" s="136" t="s">
        <v>46</v>
      </c>
      <c r="AZ3153" s="13"/>
      <c r="BA3153" s="36"/>
      <c r="BB3153" s="36"/>
      <c r="BC3153" s="36"/>
      <c r="BD3153" s="36"/>
    </row>
    <row r="3154" spans="1:56" ht="18.600000000000001" customHeight="1" thickTop="1" thickBot="1">
      <c r="B3154" s="40">
        <v>9.0199999999999498</v>
      </c>
      <c r="D3154" s="1">
        <v>1</v>
      </c>
      <c r="E3154" s="7">
        <v>0</v>
      </c>
      <c r="F3154" s="2">
        <v>0</v>
      </c>
      <c r="G3154" s="8">
        <v>0</v>
      </c>
      <c r="I3154" s="1">
        <v>1</v>
      </c>
      <c r="J3154" s="9">
        <v>0</v>
      </c>
      <c r="K3154" s="2">
        <v>0</v>
      </c>
      <c r="L3154" s="9">
        <f t="shared" ref="L3154" si="18331">IF(0=(1-$J$9*$K$9*$B3154^2),10^14,$B3154*$K$9/(1-$J$9*$K$9*$B3154^2))</f>
        <v>-0.37849770462310195</v>
      </c>
      <c r="N3154" s="1">
        <f t="shared" ref="N3154" si="18332">D3154*I3154+F3154*I3157-E3154*J3154-G3154*J3157</f>
        <v>1</v>
      </c>
      <c r="O3154" s="9">
        <f t="shared" ref="O3154" si="18333">(D3154*J3154+E3154*I3154+F3154*J3157+G3154*I3157)</f>
        <v>0</v>
      </c>
      <c r="P3154" s="2">
        <f t="shared" ref="P3154" si="18334">D3154*K3154+F3154*K3157-E3154*L3154-G3154*L3157</f>
        <v>0</v>
      </c>
      <c r="Q3154" s="8">
        <f t="shared" ref="Q3154" si="18335">(D3154*L3154+E3154*K3154+F3154*L3157+G3154*K3157)</f>
        <v>-0.37849770462310195</v>
      </c>
      <c r="S3154" s="1">
        <v>1</v>
      </c>
      <c r="T3154" s="7">
        <v>0</v>
      </c>
      <c r="U3154" s="2">
        <v>0</v>
      </c>
      <c r="V3154" s="8">
        <v>0</v>
      </c>
      <c r="X3154" s="1">
        <f t="shared" ref="X3154" si="18336">N3154*S3154+P3154*S3157-O3154*T3154-Q3154*T3157</f>
        <v>5.1285756727974885</v>
      </c>
      <c r="Y3154" s="9">
        <f t="shared" ref="Y3154" si="18337">(N3154*T3154+O3154*S3154+P3154*T3157+Q3154*S3157)</f>
        <v>0</v>
      </c>
      <c r="Z3154" s="2">
        <f t="shared" ref="Z3154" si="18338">N3154*U3154+P3154*U3157-O3154*V3154-Q3154*V3157</f>
        <v>0</v>
      </c>
      <c r="AA3154" s="8">
        <f t="shared" ref="AA3154" si="18339">(N3154*V3154+O3154*U3154+P3154*V3157+Q3154*U3157)</f>
        <v>-0.37849770462310195</v>
      </c>
      <c r="AB3154" s="22"/>
      <c r="AC3154" s="1">
        <v>1</v>
      </c>
      <c r="AD3154" s="9">
        <v>0</v>
      </c>
      <c r="AE3154" s="2">
        <v>0</v>
      </c>
      <c r="AF3154" s="9">
        <f t="shared" ref="AF3154" si="18340">$B3154*$AE$9</f>
        <v>7.3124237999999595</v>
      </c>
      <c r="AH3154" s="1">
        <f t="shared" ref="AH3154" si="18341">X3154*AC3154+Z3154*AC3157-Y3154*AD3154-AA3154*AD3157</f>
        <v>5.1285756727974885</v>
      </c>
      <c r="AI3154" s="9">
        <f t="shared" ref="AI3154" si="18342">(X3154*AD3154+Y3154*AC3154+Z3154*AD3157+AA3154*AC3157)</f>
        <v>0</v>
      </c>
      <c r="AJ3154" s="2">
        <f t="shared" ref="AJ3154" si="18343">X3154*AE3154+Z3154*AE3157-Y3154*AF3154-AA3154*AF3157</f>
        <v>0</v>
      </c>
      <c r="AK3154" s="8">
        <f t="shared" ref="AK3154" si="18344">(X3154*AF3154+Y3154*AE3154+Z3154*AF3157+AA3154*AE3157)</f>
        <v>37.123821105242058</v>
      </c>
      <c r="AM3154" s="18">
        <v>1</v>
      </c>
      <c r="AN3154" s="25">
        <v>0</v>
      </c>
      <c r="AO3154" s="14">
        <v>0</v>
      </c>
      <c r="AP3154" s="24">
        <v>0</v>
      </c>
      <c r="AR3154" s="1">
        <f t="shared" ref="AR3154" si="18345">AH3154*AM3154+AJ3154*AM3157-AI3154*AN3154-AK3154*AN3157</f>
        <v>5.1285756727974885</v>
      </c>
      <c r="AS3154" s="9">
        <f t="shared" ref="AS3154" si="18346">(AH3154*AN3154+AI3154*AM3154+AJ3154*AN3157+AK3154*AM3157)</f>
        <v>37.123821105242058</v>
      </c>
      <c r="AT3154" s="2">
        <f t="shared" ref="AT3154" si="18347">AH3154*AO3154+AJ3154*AO3157-AI3154*AP3154-AK3154*AP3157</f>
        <v>0</v>
      </c>
      <c r="AU3154" s="8">
        <f t="shared" ref="AU3154" si="18348">(AH3154*AP3154+AI3154*AO3154+AJ3154*AP3157+AK3154*AO3157)</f>
        <v>37.123821105242058</v>
      </c>
      <c r="AW3154" s="30">
        <f t="shared" ref="AW3154" si="18349">20*LOG(((1+$AN$9)/$AN$9)/((AR3154+AR3157)^2+(AS3154+AS3157)^2)^0.5)</f>
        <v>-42.723786643259423</v>
      </c>
      <c r="AY3154" s="137">
        <f t="shared" ref="AY3154" si="18350">((AR3154^2+AS3154^2)^0.5)/((AR3157^2+AS3157^2)^0.5)</f>
        <v>0.13824687068134131</v>
      </c>
      <c r="AZ3154" s="13"/>
      <c r="BA3154" s="36"/>
      <c r="BB3154" s="36"/>
      <c r="BC3154" s="36"/>
      <c r="BD3154" s="36"/>
    </row>
    <row r="3155" spans="1:56" ht="18.600000000000001" customHeight="1" thickBot="1">
      <c r="D3155" s="3"/>
      <c r="G3155" s="4"/>
      <c r="I3155" s="3"/>
      <c r="L3155" s="4"/>
      <c r="N3155" s="3"/>
      <c r="Q3155" s="4"/>
      <c r="S3155" s="3"/>
      <c r="V3155" s="4"/>
      <c r="X3155" s="3"/>
      <c r="AA3155" s="4"/>
      <c r="AC3155" s="3"/>
      <c r="AF3155" s="4"/>
      <c r="AH3155" s="3"/>
      <c r="AK3155" s="4"/>
      <c r="AM3155" s="18"/>
      <c r="AN3155" s="14"/>
      <c r="AO3155" s="14"/>
      <c r="AP3155" s="19"/>
      <c r="AR3155" s="3"/>
      <c r="AU3155" s="4"/>
      <c r="AY3155" s="138"/>
      <c r="AZ3155" s="13"/>
      <c r="BA3155" s="36"/>
      <c r="BB3155" s="36"/>
      <c r="BC3155" s="36"/>
      <c r="BD3155" s="36"/>
    </row>
    <row r="3156" spans="1:56" ht="18.600000000000001" customHeight="1" thickBot="1">
      <c r="D3156" s="216" t="s">
        <v>87</v>
      </c>
      <c r="E3156" s="217"/>
      <c r="F3156" s="218" t="s">
        <v>88</v>
      </c>
      <c r="G3156" s="219"/>
      <c r="H3156" s="207"/>
      <c r="I3156" s="216" t="s">
        <v>89</v>
      </c>
      <c r="J3156" s="217"/>
      <c r="K3156" s="218" t="s">
        <v>90</v>
      </c>
      <c r="L3156" s="219"/>
      <c r="N3156" s="208" t="s">
        <v>7</v>
      </c>
      <c r="O3156" s="209"/>
      <c r="P3156" s="210" t="s">
        <v>8</v>
      </c>
      <c r="Q3156" s="211"/>
      <c r="S3156" s="216" t="s">
        <v>91</v>
      </c>
      <c r="T3156" s="217"/>
      <c r="U3156" s="218" t="s">
        <v>92</v>
      </c>
      <c r="V3156" s="219"/>
      <c r="W3156" s="22"/>
      <c r="X3156" s="208" t="s">
        <v>93</v>
      </c>
      <c r="Y3156" s="209"/>
      <c r="Z3156" s="210" t="s">
        <v>94</v>
      </c>
      <c r="AA3156" s="211"/>
      <c r="AB3156" s="22"/>
      <c r="AC3156" s="216" t="s">
        <v>3</v>
      </c>
      <c r="AD3156" s="217"/>
      <c r="AE3156" s="218" t="s">
        <v>2</v>
      </c>
      <c r="AF3156" s="219"/>
      <c r="AG3156" s="22"/>
      <c r="AH3156" s="208" t="s">
        <v>95</v>
      </c>
      <c r="AI3156" s="209"/>
      <c r="AJ3156" s="210" t="s">
        <v>96</v>
      </c>
      <c r="AK3156" s="211"/>
      <c r="AL3156" s="22"/>
      <c r="AM3156" s="216" t="s">
        <v>97</v>
      </c>
      <c r="AN3156" s="217"/>
      <c r="AO3156" s="218" t="s">
        <v>98</v>
      </c>
      <c r="AP3156" s="219"/>
      <c r="AR3156" s="208" t="s">
        <v>99</v>
      </c>
      <c r="AS3156" s="209"/>
      <c r="AT3156" s="210" t="s">
        <v>100</v>
      </c>
      <c r="AU3156" s="211"/>
      <c r="AW3156" s="48" t="s">
        <v>10</v>
      </c>
      <c r="AY3156" s="139" t="s">
        <v>47</v>
      </c>
      <c r="AZ3156" s="13"/>
      <c r="BA3156" s="36"/>
      <c r="BB3156" s="36"/>
      <c r="BC3156" s="36"/>
      <c r="BD3156" s="36"/>
    </row>
    <row r="3157" spans="1:56" ht="18.600000000000001" customHeight="1" thickTop="1" thickBot="1">
      <c r="D3157" s="1">
        <v>0</v>
      </c>
      <c r="E3157" s="8">
        <f t="shared" ref="E3157" si="18351">$E$9*$B3154</f>
        <v>5.1117241999999719</v>
      </c>
      <c r="F3157" s="2">
        <v>1</v>
      </c>
      <c r="G3157" s="8">
        <v>0</v>
      </c>
      <c r="I3157" s="1">
        <v>0</v>
      </c>
      <c r="J3157" s="9">
        <v>0</v>
      </c>
      <c r="K3157" s="2">
        <v>1</v>
      </c>
      <c r="L3157" s="8">
        <v>0</v>
      </c>
      <c r="N3157" s="1">
        <f t="shared" ref="N3157" si="18352">D3157*I3154+F3157*I3157-E3157*J3154-G3157*J3157</f>
        <v>0</v>
      </c>
      <c r="O3157" s="9">
        <f t="shared" ref="O3157" si="18353">(D3157*J3154+E3157*I3154+F3157*J3157+G3157*I3157)</f>
        <v>5.1117241999999719</v>
      </c>
      <c r="P3157" s="2">
        <f t="shared" ref="P3157" si="18354">D3157*K3154+F3157*K3157-E3157*L3154-G3157*L3157</f>
        <v>2.9347758763663512</v>
      </c>
      <c r="Q3157" s="8">
        <f t="shared" ref="Q3157" si="18355">(D3157*L3154+E3157*K3154+F3157*L3157+G3157*K3157)</f>
        <v>0</v>
      </c>
      <c r="S3157" s="1">
        <v>0</v>
      </c>
      <c r="T3157" s="8">
        <f t="shared" ref="T3157" si="18356">$T$9*$B3154</f>
        <v>10.907795799999938</v>
      </c>
      <c r="U3157" s="2">
        <v>1</v>
      </c>
      <c r="V3157" s="8">
        <v>0</v>
      </c>
      <c r="X3157" s="1">
        <f t="shared" ref="X3157" si="18357">N3157*S3154+P3157*S3157-O3157*T3154-Q3157*T3157</f>
        <v>0</v>
      </c>
      <c r="Y3157" s="9">
        <f t="shared" ref="Y3157" si="18358">(N3157*T3154+O3157*S3154+P3157*T3157+Q3157*S3157)</f>
        <v>37.123660178169992</v>
      </c>
      <c r="Z3157" s="2">
        <f t="shared" ref="Z3157" si="18359">N3157*U3154+P3157*U3157-O3157*V3154-Q3157*V3157</f>
        <v>2.9347758763663512</v>
      </c>
      <c r="AA3157" s="8">
        <f t="shared" ref="AA3157" si="18360">(N3157*V3154+O3157*U3154+P3157*V3157+Q3157*U3157)</f>
        <v>0</v>
      </c>
      <c r="AB3157" s="22"/>
      <c r="AC3157" s="1">
        <v>0</v>
      </c>
      <c r="AD3157" s="9">
        <v>0</v>
      </c>
      <c r="AE3157" s="2">
        <v>1</v>
      </c>
      <c r="AF3157" s="8">
        <v>0</v>
      </c>
      <c r="AH3157" s="1">
        <f t="shared" ref="AH3157" si="18361">X3157*AC3154+Z3157*AC3157-Y3157*AD3154-AA3157*AD3157</f>
        <v>0</v>
      </c>
      <c r="AI3157" s="9">
        <f t="shared" ref="AI3157" si="18362">(X3157*AD3154+Y3157*AC3154+Z3157*AD3157+AA3157*AC3157)</f>
        <v>37.123660178169992</v>
      </c>
      <c r="AJ3157" s="2">
        <f t="shared" ref="AJ3157" si="18363">X3157*AE3154+Z3157*AE3157-Y3157*AF3154-AA3157*AF3157</f>
        <v>-268.52916035359465</v>
      </c>
      <c r="AK3157" s="8">
        <f t="shared" ref="AK3157" si="18364">(X3157*AF3154+Y3157*AE3154+Z3157*AF3157+AA3157*AE3157)</f>
        <v>0</v>
      </c>
      <c r="AM3157" s="20">
        <f t="shared" ref="AM3157" si="18365">1/$AN$9</f>
        <v>1</v>
      </c>
      <c r="AN3157" s="27">
        <v>0</v>
      </c>
      <c r="AO3157" s="21">
        <v>1</v>
      </c>
      <c r="AP3157" s="26">
        <v>0</v>
      </c>
      <c r="AR3157" s="1">
        <f t="shared" ref="AR3157" si="18366">AH3157*AM3154+AJ3157*AM3157-AI3157*AN3154-AK3157*AN3157</f>
        <v>-268.52916035359465</v>
      </c>
      <c r="AS3157" s="9">
        <f t="shared" ref="AS3157" si="18367">(AH3157*AN3154+AI3157*AM3154+AJ3157*AN3157+AK3157*AM3157)</f>
        <v>37.123660178169992</v>
      </c>
      <c r="AT3157" s="2">
        <f t="shared" ref="AT3157" si="18368">AH3157*AO3154+AJ3157*AO3157-AI3157*AP3154-AK3157*AP3157</f>
        <v>-268.52916035359465</v>
      </c>
      <c r="AU3157" s="8">
        <f t="shared" ref="AU3157" si="18369">(AH3157*AP3154+AI3157*AO3154+AJ3157*AP3157+AK3157*AO3157)</f>
        <v>0</v>
      </c>
      <c r="AW3157" s="49">
        <f t="shared" ref="AW3157" si="18370">(180/PI())*ATAN(-1*(AS3154/AR3154))</f>
        <v>-82.134496970091078</v>
      </c>
      <c r="AY3157" s="140">
        <f t="shared" ref="AY3157" si="18371">20*LOG(((1-(10^(AW3154/20)^2)*(1-((1-AY3154)/(1+AY3154))^2))^0.5))</f>
        <v>-9.9004051638164206E-5</v>
      </c>
      <c r="AZ3157" s="13"/>
      <c r="BA3157" s="36"/>
      <c r="BB3157" s="36"/>
      <c r="BC3157" s="36"/>
      <c r="BD3157" s="36"/>
    </row>
    <row r="3158" spans="1:56" ht="18.600000000000001" customHeight="1">
      <c r="AY3158" s="37"/>
    </row>
    <row r="3159" spans="1:56" ht="18.600000000000001" customHeight="1" thickBot="1">
      <c r="D3159" s="22" t="s">
        <v>60</v>
      </c>
      <c r="E3159" s="22"/>
      <c r="F3159" s="22"/>
      <c r="G3159" s="22"/>
      <c r="H3159" s="22"/>
      <c r="I3159" s="22" t="s">
        <v>61</v>
      </c>
      <c r="J3159" s="22"/>
      <c r="K3159" s="22"/>
      <c r="L3159" s="22"/>
      <c r="M3159" s="23"/>
      <c r="N3159" s="23"/>
      <c r="O3159" s="28" t="s">
        <v>62</v>
      </c>
      <c r="P3159" s="23"/>
      <c r="Q3159" s="23"/>
      <c r="R3159" s="23"/>
      <c r="S3159" s="22"/>
      <c r="T3159" s="22" t="s">
        <v>63</v>
      </c>
      <c r="U3159" s="23"/>
      <c r="V3159" s="23"/>
      <c r="W3159" s="23"/>
      <c r="X3159" s="23"/>
      <c r="Y3159" s="28" t="s">
        <v>64</v>
      </c>
      <c r="Z3159" s="23"/>
      <c r="AA3159" s="23"/>
      <c r="AB3159" s="23"/>
      <c r="AC3159" s="28" t="s">
        <v>65</v>
      </c>
      <c r="AD3159" s="22"/>
      <c r="AE3159" s="22"/>
      <c r="AF3159" s="22"/>
      <c r="AG3159" s="22"/>
      <c r="AH3159" s="23"/>
      <c r="AI3159" s="28" t="s">
        <v>66</v>
      </c>
      <c r="AJ3159" s="23"/>
      <c r="AK3159" s="23"/>
      <c r="AL3159" s="22"/>
      <c r="AM3159" s="28" t="s">
        <v>67</v>
      </c>
      <c r="AN3159" s="22"/>
      <c r="AO3159" s="23"/>
      <c r="AP3159" s="23"/>
      <c r="AQ3159" s="23"/>
      <c r="AR3159" s="23"/>
      <c r="AS3159" s="28" t="s">
        <v>68</v>
      </c>
      <c r="AT3159" s="23"/>
      <c r="AU3159" s="23"/>
    </row>
    <row r="3160" spans="1:56" ht="18.600000000000001" customHeight="1" thickBot="1">
      <c r="B3160" s="11"/>
      <c r="D3160" s="212" t="s">
        <v>69</v>
      </c>
      <c r="E3160" s="213"/>
      <c r="F3160" s="214" t="s">
        <v>70</v>
      </c>
      <c r="G3160" s="215"/>
      <c r="H3160" s="207"/>
      <c r="I3160" s="212" t="s">
        <v>71</v>
      </c>
      <c r="J3160" s="213"/>
      <c r="K3160" s="214" t="s">
        <v>72</v>
      </c>
      <c r="L3160" s="215"/>
      <c r="M3160" s="23"/>
      <c r="N3160" s="208" t="s">
        <v>73</v>
      </c>
      <c r="O3160" s="209"/>
      <c r="P3160" s="210" t="s">
        <v>74</v>
      </c>
      <c r="Q3160" s="211"/>
      <c r="R3160" s="23"/>
      <c r="S3160" s="212" t="s">
        <v>75</v>
      </c>
      <c r="T3160" s="213"/>
      <c r="U3160" s="214" t="s">
        <v>76</v>
      </c>
      <c r="V3160" s="215"/>
      <c r="W3160" s="22"/>
      <c r="X3160" s="208" t="s">
        <v>77</v>
      </c>
      <c r="Y3160" s="209"/>
      <c r="Z3160" s="210" t="s">
        <v>78</v>
      </c>
      <c r="AA3160" s="211"/>
      <c r="AB3160" s="22"/>
      <c r="AC3160" s="212" t="s">
        <v>79</v>
      </c>
      <c r="AD3160" s="213"/>
      <c r="AE3160" s="214" t="s">
        <v>80</v>
      </c>
      <c r="AF3160" s="215"/>
      <c r="AG3160" s="22"/>
      <c r="AH3160" s="208" t="s">
        <v>81</v>
      </c>
      <c r="AI3160" s="209"/>
      <c r="AJ3160" s="210" t="s">
        <v>82</v>
      </c>
      <c r="AK3160" s="211"/>
      <c r="AL3160" s="22"/>
      <c r="AM3160" s="212" t="s">
        <v>83</v>
      </c>
      <c r="AN3160" s="213"/>
      <c r="AO3160" s="214" t="s">
        <v>84</v>
      </c>
      <c r="AP3160" s="215"/>
      <c r="AQ3160" s="23"/>
      <c r="AR3160" s="208" t="s">
        <v>85</v>
      </c>
      <c r="AS3160" s="209"/>
      <c r="AT3160" s="210" t="s">
        <v>86</v>
      </c>
      <c r="AU3160" s="211"/>
      <c r="AW3160" s="29" t="s">
        <v>4</v>
      </c>
      <c r="AY3160" s="136" t="s">
        <v>46</v>
      </c>
      <c r="AZ3160" s="13"/>
      <c r="BA3160" s="36"/>
      <c r="BB3160" s="36"/>
      <c r="BC3160" s="36"/>
      <c r="BD3160" s="36"/>
    </row>
    <row r="3161" spans="1:56" ht="18.600000000000001" customHeight="1" thickTop="1" thickBot="1">
      <c r="B3161" s="40">
        <v>9.0399999999999494</v>
      </c>
      <c r="D3161" s="1">
        <v>1</v>
      </c>
      <c r="E3161" s="7">
        <v>0</v>
      </c>
      <c r="F3161" s="2">
        <v>0</v>
      </c>
      <c r="G3161" s="8">
        <v>0</v>
      </c>
      <c r="I3161" s="1">
        <v>1</v>
      </c>
      <c r="J3161" s="9">
        <v>0</v>
      </c>
      <c r="K3161" s="2">
        <v>0</v>
      </c>
      <c r="L3161" s="9">
        <f t="shared" ref="L3161" si="18372">IF(0=(1-$J$9*$K$9*$B3161^2),10^14,$B3161*$K$9/(1-$J$9*$K$9*$B3161^2))</f>
        <v>-0.37758777344560046</v>
      </c>
      <c r="N3161" s="1">
        <f t="shared" ref="N3161" si="18373">D3161*I3161+F3161*I3164-E3161*J3161-G3161*J3164</f>
        <v>1</v>
      </c>
      <c r="O3161" s="9">
        <f t="shared" ref="O3161" si="18374">(D3161*J3161+E3161*I3161+F3161*J3164+G3161*I3164)</f>
        <v>0</v>
      </c>
      <c r="P3161" s="2">
        <f t="shared" ref="P3161" si="18375">D3161*K3161+F3161*K3164-E3161*L3161-G3161*L3164</f>
        <v>0</v>
      </c>
      <c r="Q3161" s="8">
        <f t="shared" ref="Q3161" si="18376">(D3161*L3161+E3161*K3161+F3161*L3164+G3161*K3164)</f>
        <v>-0.37758777344560046</v>
      </c>
      <c r="S3161" s="1">
        <v>1</v>
      </c>
      <c r="T3161" s="7">
        <v>0</v>
      </c>
      <c r="U3161" s="2">
        <v>0</v>
      </c>
      <c r="V3161" s="8">
        <v>0</v>
      </c>
      <c r="X3161" s="1">
        <f t="shared" ref="X3161" si="18377">N3161*S3161+P3161*S3164-O3161*T3161-Q3161*T3164</f>
        <v>5.1277825916922497</v>
      </c>
      <c r="Y3161" s="9">
        <f t="shared" ref="Y3161" si="18378">(N3161*T3161+O3161*S3161+P3161*T3164+Q3161*S3164)</f>
        <v>0</v>
      </c>
      <c r="Z3161" s="2">
        <f t="shared" ref="Z3161" si="18379">N3161*U3161+P3161*U3164-O3161*V3161-Q3161*V3164</f>
        <v>0</v>
      </c>
      <c r="AA3161" s="8">
        <f t="shared" ref="AA3161" si="18380">(N3161*V3161+O3161*U3161+P3161*V3164+Q3161*U3164)</f>
        <v>-0.37758777344560046</v>
      </c>
      <c r="AB3161" s="22"/>
      <c r="AC3161" s="1">
        <v>1</v>
      </c>
      <c r="AD3161" s="9">
        <v>0</v>
      </c>
      <c r="AE3161" s="2">
        <v>0</v>
      </c>
      <c r="AF3161" s="9">
        <f t="shared" ref="AF3161" si="18381">$B3161*$AE$9</f>
        <v>7.3286375999999596</v>
      </c>
      <c r="AH3161" s="1">
        <f t="shared" ref="AH3161" si="18382">X3161*AC3161+Z3161*AC3164-Y3161*AD3161-AA3161*AD3164</f>
        <v>5.1277825916922497</v>
      </c>
      <c r="AI3161" s="9">
        <f t="shared" ref="AI3161" si="18383">(X3161*AD3161+Y3161*AC3161+Z3161*AD3164+AA3161*AC3164)</f>
        <v>0</v>
      </c>
      <c r="AJ3161" s="2">
        <f t="shared" ref="AJ3161" si="18384">X3161*AE3161+Z3161*AE3164-Y3161*AF3161-AA3161*AF3164</f>
        <v>0</v>
      </c>
      <c r="AK3161" s="8">
        <f t="shared" ref="AK3161" si="18385">(X3161*AF3161+Y3161*AE3161+Z3161*AF3164+AA3161*AE3164)</f>
        <v>37.202072532655464</v>
      </c>
      <c r="AM3161" s="18">
        <v>1</v>
      </c>
      <c r="AN3161" s="25">
        <v>0</v>
      </c>
      <c r="AO3161" s="14">
        <v>0</v>
      </c>
      <c r="AP3161" s="24">
        <v>0</v>
      </c>
      <c r="AR3161" s="1">
        <f t="shared" ref="AR3161" si="18386">AH3161*AM3161+AJ3161*AM3164-AI3161*AN3161-AK3161*AN3164</f>
        <v>5.1277825916922497</v>
      </c>
      <c r="AS3161" s="9">
        <f t="shared" ref="AS3161" si="18387">(AH3161*AN3161+AI3161*AM3161+AJ3161*AN3164+AK3161*AM3164)</f>
        <v>37.202072532655464</v>
      </c>
      <c r="AT3161" s="2">
        <f t="shared" ref="AT3161" si="18388">AH3161*AO3161+AJ3161*AO3164-AI3161*AP3161-AK3161*AP3164</f>
        <v>0</v>
      </c>
      <c r="AU3161" s="8">
        <f t="shared" ref="AU3161" si="18389">(AH3161*AP3161+AI3161*AO3161+AJ3161*AP3164+AK3161*AO3164)</f>
        <v>37.202072532655464</v>
      </c>
      <c r="AW3161" s="30">
        <f t="shared" ref="AW3161" si="18390">20*LOG(((1+$AN$9)/$AN$9)/((AR3161+AR3164)^2+(AS3161+AS3164)^2)^0.5)</f>
        <v>-42.760998290958469</v>
      </c>
      <c r="AY3161" s="137">
        <f t="shared" ref="AY3161" si="18391">((AR3161^2+AS3161^2)^0.5)/((AR3164^2+AS3164^2)^0.5)</f>
        <v>0.1379343417604561</v>
      </c>
      <c r="AZ3161" s="13"/>
      <c r="BA3161" s="36"/>
      <c r="BB3161" s="36"/>
      <c r="BC3161" s="36"/>
      <c r="BD3161" s="36"/>
    </row>
    <row r="3162" spans="1:56" ht="18.600000000000001" customHeight="1" thickBot="1">
      <c r="D3162" s="3"/>
      <c r="G3162" s="4"/>
      <c r="I3162" s="3"/>
      <c r="L3162" s="4"/>
      <c r="N3162" s="3"/>
      <c r="Q3162" s="4"/>
      <c r="S3162" s="3"/>
      <c r="V3162" s="4"/>
      <c r="X3162" s="3"/>
      <c r="AA3162" s="4"/>
      <c r="AC3162" s="3"/>
      <c r="AF3162" s="4"/>
      <c r="AH3162" s="3"/>
      <c r="AK3162" s="4"/>
      <c r="AM3162" s="18"/>
      <c r="AN3162" s="14"/>
      <c r="AO3162" s="14"/>
      <c r="AP3162" s="19"/>
      <c r="AR3162" s="3"/>
      <c r="AU3162" s="4"/>
      <c r="AY3162" s="138"/>
      <c r="AZ3162" s="13"/>
      <c r="BA3162" s="36"/>
      <c r="BB3162" s="36"/>
      <c r="BC3162" s="36"/>
      <c r="BD3162" s="36"/>
    </row>
    <row r="3163" spans="1:56" ht="18.600000000000001" customHeight="1" thickBot="1">
      <c r="D3163" s="216" t="s">
        <v>87</v>
      </c>
      <c r="E3163" s="217"/>
      <c r="F3163" s="218" t="s">
        <v>88</v>
      </c>
      <c r="G3163" s="219"/>
      <c r="H3163" s="207"/>
      <c r="I3163" s="216" t="s">
        <v>89</v>
      </c>
      <c r="J3163" s="217"/>
      <c r="K3163" s="218" t="s">
        <v>90</v>
      </c>
      <c r="L3163" s="219"/>
      <c r="N3163" s="208" t="s">
        <v>7</v>
      </c>
      <c r="O3163" s="209"/>
      <c r="P3163" s="210" t="s">
        <v>8</v>
      </c>
      <c r="Q3163" s="211"/>
      <c r="S3163" s="216" t="s">
        <v>91</v>
      </c>
      <c r="T3163" s="217"/>
      <c r="U3163" s="218" t="s">
        <v>92</v>
      </c>
      <c r="V3163" s="219"/>
      <c r="W3163" s="22"/>
      <c r="X3163" s="208" t="s">
        <v>93</v>
      </c>
      <c r="Y3163" s="209"/>
      <c r="Z3163" s="210" t="s">
        <v>94</v>
      </c>
      <c r="AA3163" s="211"/>
      <c r="AB3163" s="22"/>
      <c r="AC3163" s="216" t="s">
        <v>3</v>
      </c>
      <c r="AD3163" s="217"/>
      <c r="AE3163" s="218" t="s">
        <v>2</v>
      </c>
      <c r="AF3163" s="219"/>
      <c r="AG3163" s="22"/>
      <c r="AH3163" s="208" t="s">
        <v>95</v>
      </c>
      <c r="AI3163" s="209"/>
      <c r="AJ3163" s="210" t="s">
        <v>96</v>
      </c>
      <c r="AK3163" s="211"/>
      <c r="AL3163" s="22"/>
      <c r="AM3163" s="216" t="s">
        <v>97</v>
      </c>
      <c r="AN3163" s="217"/>
      <c r="AO3163" s="218" t="s">
        <v>98</v>
      </c>
      <c r="AP3163" s="219"/>
      <c r="AR3163" s="208" t="s">
        <v>99</v>
      </c>
      <c r="AS3163" s="209"/>
      <c r="AT3163" s="210" t="s">
        <v>100</v>
      </c>
      <c r="AU3163" s="211"/>
      <c r="AW3163" s="48" t="s">
        <v>10</v>
      </c>
      <c r="AY3163" s="139" t="s">
        <v>47</v>
      </c>
      <c r="AZ3163" s="13"/>
      <c r="BA3163" s="36"/>
      <c r="BB3163" s="36"/>
      <c r="BC3163" s="36"/>
      <c r="BD3163" s="36"/>
    </row>
    <row r="3164" spans="1:56" ht="18.600000000000001" customHeight="1" thickTop="1" thickBot="1">
      <c r="D3164" s="1">
        <v>0</v>
      </c>
      <c r="E3164" s="8">
        <f t="shared" ref="E3164" si="18392">$E$9*$B3161</f>
        <v>5.1230583999999721</v>
      </c>
      <c r="F3164" s="2">
        <v>1</v>
      </c>
      <c r="G3164" s="8">
        <v>0</v>
      </c>
      <c r="I3164" s="1">
        <v>0</v>
      </c>
      <c r="J3164" s="9">
        <v>0</v>
      </c>
      <c r="K3164" s="2">
        <v>1</v>
      </c>
      <c r="L3164" s="8">
        <v>0</v>
      </c>
      <c r="N3164" s="1">
        <f t="shared" ref="N3164" si="18393">D3164*I3161+F3164*I3164-E3164*J3161-G3164*J3164</f>
        <v>0</v>
      </c>
      <c r="O3164" s="9">
        <f t="shared" ref="O3164" si="18394">(D3164*J3161+E3164*I3161+F3164*J3164+G3164*I3164)</f>
        <v>5.1230583999999721</v>
      </c>
      <c r="P3164" s="2">
        <f t="shared" ref="P3164" si="18395">D3164*K3161+F3164*K3164-E3164*L3161-G3164*L3164</f>
        <v>2.9344042144877696</v>
      </c>
      <c r="Q3164" s="8">
        <f t="shared" ref="Q3164" si="18396">(D3164*L3161+E3164*K3161+F3164*L3164+G3164*K3164)</f>
        <v>0</v>
      </c>
      <c r="S3164" s="1">
        <v>0</v>
      </c>
      <c r="T3164" s="8">
        <f t="shared" ref="T3164" si="18397">$T$9*$B3161</f>
        <v>10.931981599999938</v>
      </c>
      <c r="U3164" s="2">
        <v>1</v>
      </c>
      <c r="V3164" s="8">
        <v>0</v>
      </c>
      <c r="X3164" s="1">
        <f t="shared" ref="X3164" si="18398">N3164*S3161+P3164*S3164-O3164*T3161-Q3164*T3164</f>
        <v>0</v>
      </c>
      <c r="Y3164" s="9">
        <f t="shared" ref="Y3164" si="18399">(N3164*T3161+O3164*S3161+P3164*T3164+Q3164*S3164)</f>
        <v>37.201911279742539</v>
      </c>
      <c r="Z3164" s="2">
        <f t="shared" ref="Z3164" si="18400">N3164*U3161+P3164*U3164-O3164*V3161-Q3164*V3164</f>
        <v>2.9344042144877696</v>
      </c>
      <c r="AA3164" s="8">
        <f t="shared" ref="AA3164" si="18401">(N3164*V3161+O3164*U3161+P3164*V3164+Q3164*U3164)</f>
        <v>0</v>
      </c>
      <c r="AB3164" s="22"/>
      <c r="AC3164" s="1">
        <v>0</v>
      </c>
      <c r="AD3164" s="9">
        <v>0</v>
      </c>
      <c r="AE3164" s="2">
        <v>1</v>
      </c>
      <c r="AF3164" s="8">
        <v>0</v>
      </c>
      <c r="AH3164" s="1">
        <f t="shared" ref="AH3164" si="18402">X3164*AC3161+Z3164*AC3164-Y3164*AD3161-AA3164*AD3164</f>
        <v>0</v>
      </c>
      <c r="AI3164" s="9">
        <f t="shared" ref="AI3164" si="18403">(X3164*AD3161+Y3164*AC3161+Z3164*AD3164+AA3164*AC3164)</f>
        <v>37.201911279742539</v>
      </c>
      <c r="AJ3164" s="2">
        <f t="shared" ref="AJ3164" si="18404">X3164*AE3161+Z3164*AE3164-Y3164*AF3161-AA3164*AF3164</f>
        <v>-269.70492158209601</v>
      </c>
      <c r="AK3164" s="8">
        <f t="shared" ref="AK3164" si="18405">(X3164*AF3161+Y3164*AE3161+Z3164*AF3164+AA3164*AE3164)</f>
        <v>0</v>
      </c>
      <c r="AM3164" s="20">
        <f t="shared" ref="AM3164" si="18406">1/$AN$9</f>
        <v>1</v>
      </c>
      <c r="AN3164" s="27">
        <v>0</v>
      </c>
      <c r="AO3164" s="21">
        <v>1</v>
      </c>
      <c r="AP3164" s="26">
        <v>0</v>
      </c>
      <c r="AR3164" s="1">
        <f t="shared" ref="AR3164" si="18407">AH3164*AM3161+AJ3164*AM3164-AI3164*AN3161-AK3164*AN3164</f>
        <v>-269.70492158209601</v>
      </c>
      <c r="AS3164" s="9">
        <f t="shared" ref="AS3164" si="18408">(AH3164*AN3161+AI3164*AM3161+AJ3164*AN3164+AK3164*AM3164)</f>
        <v>37.201911279742539</v>
      </c>
      <c r="AT3164" s="2">
        <f t="shared" ref="AT3164" si="18409">AH3164*AO3161+AJ3164*AO3164-AI3164*AP3161-AK3164*AP3164</f>
        <v>-269.70492158209601</v>
      </c>
      <c r="AU3164" s="8">
        <f t="shared" ref="AU3164" si="18410">(AH3164*AP3161+AI3164*AO3161+AJ3164*AP3164+AK3164*AO3164)</f>
        <v>0</v>
      </c>
      <c r="AW3164" s="49">
        <f t="shared" ref="AW3164" si="18411">(180/PI())*ATAN(-1*(AS3161/AR3161))</f>
        <v>-82.152033626039383</v>
      </c>
      <c r="AY3164" s="140">
        <f t="shared" ref="AY3164" si="18412">20*LOG(((1-(10^(AW3161/20)^2)*(1-((1-AY3161)/(1+AY3161))^2))^0.5))</f>
        <v>-9.7991266632781816E-5</v>
      </c>
      <c r="AZ3164" s="13"/>
      <c r="BA3164" s="36"/>
      <c r="BB3164" s="36"/>
      <c r="BC3164" s="36"/>
      <c r="BD3164" s="36"/>
    </row>
    <row r="3165" spans="1:56" ht="18.600000000000001" customHeight="1">
      <c r="AY3165" s="37"/>
    </row>
    <row r="3166" spans="1:56" ht="18.600000000000001" customHeight="1" thickBot="1">
      <c r="A3166">
        <v>0</v>
      </c>
      <c r="D3166" s="22" t="s">
        <v>60</v>
      </c>
      <c r="E3166" s="22"/>
      <c r="F3166" s="22"/>
      <c r="G3166" s="22"/>
      <c r="H3166" s="22"/>
      <c r="I3166" s="22" t="s">
        <v>61</v>
      </c>
      <c r="J3166" s="22"/>
      <c r="K3166" s="22"/>
      <c r="L3166" s="22"/>
      <c r="M3166" s="23"/>
      <c r="N3166" s="23"/>
      <c r="O3166" s="28" t="s">
        <v>62</v>
      </c>
      <c r="P3166" s="23"/>
      <c r="Q3166" s="23"/>
      <c r="R3166" s="23"/>
      <c r="S3166" s="22"/>
      <c r="T3166" s="22" t="s">
        <v>63</v>
      </c>
      <c r="U3166" s="23"/>
      <c r="V3166" s="23"/>
      <c r="W3166" s="23"/>
      <c r="X3166" s="23"/>
      <c r="Y3166" s="28" t="s">
        <v>64</v>
      </c>
      <c r="Z3166" s="23"/>
      <c r="AA3166" s="23"/>
      <c r="AB3166" s="23"/>
      <c r="AC3166" s="28" t="s">
        <v>65</v>
      </c>
      <c r="AD3166" s="22"/>
      <c r="AE3166" s="22"/>
      <c r="AF3166" s="22"/>
      <c r="AG3166" s="22"/>
      <c r="AH3166" s="23"/>
      <c r="AI3166" s="28" t="s">
        <v>66</v>
      </c>
      <c r="AJ3166" s="23"/>
      <c r="AK3166" s="23"/>
      <c r="AL3166" s="22"/>
      <c r="AM3166" s="28" t="s">
        <v>67</v>
      </c>
      <c r="AN3166" s="22"/>
      <c r="AO3166" s="23"/>
      <c r="AP3166" s="23"/>
      <c r="AQ3166" s="23"/>
      <c r="AR3166" s="23"/>
      <c r="AS3166" s="28" t="s">
        <v>68</v>
      </c>
      <c r="AT3166" s="23"/>
      <c r="AU3166" s="23"/>
    </row>
    <row r="3167" spans="1:56" ht="18.600000000000001" customHeight="1" thickBot="1">
      <c r="B3167" s="11"/>
      <c r="D3167" s="212" t="s">
        <v>69</v>
      </c>
      <c r="E3167" s="213"/>
      <c r="F3167" s="214" t="s">
        <v>70</v>
      </c>
      <c r="G3167" s="215"/>
      <c r="H3167" s="207"/>
      <c r="I3167" s="212" t="s">
        <v>71</v>
      </c>
      <c r="J3167" s="213"/>
      <c r="K3167" s="214" t="s">
        <v>72</v>
      </c>
      <c r="L3167" s="215"/>
      <c r="M3167" s="23"/>
      <c r="N3167" s="208" t="s">
        <v>73</v>
      </c>
      <c r="O3167" s="209"/>
      <c r="P3167" s="210" t="s">
        <v>74</v>
      </c>
      <c r="Q3167" s="211"/>
      <c r="R3167" s="23"/>
      <c r="S3167" s="212" t="s">
        <v>75</v>
      </c>
      <c r="T3167" s="213"/>
      <c r="U3167" s="214" t="s">
        <v>76</v>
      </c>
      <c r="V3167" s="215"/>
      <c r="W3167" s="22"/>
      <c r="X3167" s="208" t="s">
        <v>77</v>
      </c>
      <c r="Y3167" s="209"/>
      <c r="Z3167" s="210" t="s">
        <v>78</v>
      </c>
      <c r="AA3167" s="211"/>
      <c r="AB3167" s="22"/>
      <c r="AC3167" s="212" t="s">
        <v>79</v>
      </c>
      <c r="AD3167" s="213"/>
      <c r="AE3167" s="214" t="s">
        <v>80</v>
      </c>
      <c r="AF3167" s="215"/>
      <c r="AG3167" s="22"/>
      <c r="AH3167" s="208" t="s">
        <v>81</v>
      </c>
      <c r="AI3167" s="209"/>
      <c r="AJ3167" s="210" t="s">
        <v>82</v>
      </c>
      <c r="AK3167" s="211"/>
      <c r="AL3167" s="22"/>
      <c r="AM3167" s="212" t="s">
        <v>83</v>
      </c>
      <c r="AN3167" s="213"/>
      <c r="AO3167" s="214" t="s">
        <v>84</v>
      </c>
      <c r="AP3167" s="215"/>
      <c r="AQ3167" s="23"/>
      <c r="AR3167" s="208" t="s">
        <v>85</v>
      </c>
      <c r="AS3167" s="209"/>
      <c r="AT3167" s="210" t="s">
        <v>86</v>
      </c>
      <c r="AU3167" s="211"/>
      <c r="AW3167" s="29" t="s">
        <v>4</v>
      </c>
      <c r="AY3167" s="136" t="s">
        <v>46</v>
      </c>
      <c r="AZ3167" s="13"/>
      <c r="BA3167" s="36"/>
      <c r="BB3167" s="36"/>
      <c r="BC3167" s="36"/>
      <c r="BD3167" s="36"/>
    </row>
    <row r="3168" spans="1:56" ht="18.600000000000001" customHeight="1" thickTop="1" thickBot="1">
      <c r="B3168" s="40">
        <v>9.0599999999999508</v>
      </c>
      <c r="D3168" s="1">
        <v>1</v>
      </c>
      <c r="E3168" s="7">
        <v>0</v>
      </c>
      <c r="F3168" s="2">
        <v>0</v>
      </c>
      <c r="G3168" s="8">
        <v>0</v>
      </c>
      <c r="I3168" s="1">
        <v>1</v>
      </c>
      <c r="J3168" s="9">
        <v>0</v>
      </c>
      <c r="K3168" s="2">
        <v>0</v>
      </c>
      <c r="L3168" s="9">
        <f t="shared" ref="L3168" si="18413">IF(0=(1-$J$9*$K$9*$B3168^2),10^14,$B3168*$K$9/(1-$J$9*$K$9*$B3168^2))</f>
        <v>-0.37668236600701627</v>
      </c>
      <c r="N3168" s="1">
        <f t="shared" ref="N3168" si="18414">D3168*I3168+F3168*I3171-E3168*J3168-G3168*J3171</f>
        <v>1</v>
      </c>
      <c r="O3168" s="9">
        <f t="shared" ref="O3168" si="18415">(D3168*J3168+E3168*I3168+F3168*J3171+G3168*I3171)</f>
        <v>0</v>
      </c>
      <c r="P3168" s="2">
        <f t="shared" ref="P3168" si="18416">D3168*K3168+F3168*K3171-E3168*L3168-G3168*L3171</f>
        <v>0</v>
      </c>
      <c r="Q3168" s="8">
        <f t="shared" ref="Q3168" si="18417">(D3168*L3168+E3168*K3168+F3168*L3171+G3168*K3171)</f>
        <v>-0.37668236600701627</v>
      </c>
      <c r="S3168" s="1">
        <v>1</v>
      </c>
      <c r="T3168" s="7">
        <v>0</v>
      </c>
      <c r="U3168" s="2">
        <v>0</v>
      </c>
      <c r="V3168" s="8">
        <v>0</v>
      </c>
      <c r="X3168" s="1">
        <f t="shared" ref="X3168" si="18418">N3168*S3168+P3168*S3171-O3168*T3168-Q3168*T3171</f>
        <v>5.126995058600917</v>
      </c>
      <c r="Y3168" s="9">
        <f t="shared" ref="Y3168" si="18419">(N3168*T3168+O3168*S3168+P3168*T3171+Q3168*S3171)</f>
        <v>0</v>
      </c>
      <c r="Z3168" s="2">
        <f t="shared" ref="Z3168" si="18420">N3168*U3168+P3168*U3171-O3168*V3168-Q3168*V3171</f>
        <v>0</v>
      </c>
      <c r="AA3168" s="8">
        <f t="shared" ref="AA3168" si="18421">(N3168*V3168+O3168*U3168+P3168*V3171+Q3168*U3171)</f>
        <v>-0.37668236600701627</v>
      </c>
      <c r="AB3168" s="22"/>
      <c r="AC3168" s="1">
        <v>1</v>
      </c>
      <c r="AD3168" s="9">
        <v>0</v>
      </c>
      <c r="AE3168" s="2">
        <v>0</v>
      </c>
      <c r="AF3168" s="9">
        <f t="shared" ref="AF3168" si="18422">$B3168*$AE$9</f>
        <v>7.3448513999999605</v>
      </c>
      <c r="AH3168" s="1">
        <f t="shared" ref="AH3168" si="18423">X3168*AC3168+Z3168*AC3171-Y3168*AD3168-AA3168*AD3171</f>
        <v>5.126995058600917</v>
      </c>
      <c r="AI3168" s="9">
        <f t="shared" ref="AI3168" si="18424">(X3168*AD3168+Y3168*AC3168+Z3168*AD3171+AA3168*AC3171)</f>
        <v>0</v>
      </c>
      <c r="AJ3168" s="2">
        <f t="shared" ref="AJ3168" si="18425">X3168*AE3168+Z3168*AE3171-Y3168*AF3168-AA3168*AF3171</f>
        <v>0</v>
      </c>
      <c r="AK3168" s="8">
        <f t="shared" ref="AK3168" si="18426">(X3168*AF3168+Y3168*AE3168+Z3168*AF3171+AA3168*AE3171)</f>
        <v>37.280334467950809</v>
      </c>
      <c r="AM3168" s="18">
        <v>1</v>
      </c>
      <c r="AN3168" s="25">
        <v>0</v>
      </c>
      <c r="AO3168" s="14">
        <v>0</v>
      </c>
      <c r="AP3168" s="24">
        <v>0</v>
      </c>
      <c r="AR3168" s="1">
        <f t="shared" ref="AR3168" si="18427">AH3168*AM3168+AJ3168*AM3171-AI3168*AN3168-AK3168*AN3171</f>
        <v>5.126995058600917</v>
      </c>
      <c r="AS3168" s="9">
        <f t="shared" ref="AS3168" si="18428">(AH3168*AN3168+AI3168*AM3168+AJ3168*AN3171+AK3168*AM3171)</f>
        <v>37.280334467950809</v>
      </c>
      <c r="AT3168" s="2">
        <f t="shared" ref="AT3168" si="18429">AH3168*AO3168+AJ3168*AO3171-AI3168*AP3168-AK3168*AP3171</f>
        <v>0</v>
      </c>
      <c r="AU3168" s="8">
        <f t="shared" ref="AU3168" si="18430">(AH3168*AP3168+AI3168*AO3168+AJ3168*AP3171+AK3168*AO3171)</f>
        <v>37.280334467950809</v>
      </c>
      <c r="AW3168" s="30">
        <f t="shared" ref="AW3168" si="18431">20*LOG(((1+$AN$9)/$AN$9)/((AR3168+AR3171)^2+(AS3168+AS3171)^2)^0.5)</f>
        <v>-42.798133577759607</v>
      </c>
      <c r="AY3168" s="137">
        <f t="shared" ref="AY3168" si="18432">((AR3168^2+AS3168^2)^0.5)/((AR3171^2+AS3171^2)^0.5)</f>
        <v>0.13762323751163083</v>
      </c>
      <c r="AZ3168" s="13"/>
      <c r="BA3168" s="36"/>
      <c r="BB3168" s="36"/>
      <c r="BC3168" s="36"/>
      <c r="BD3168" s="36"/>
    </row>
    <row r="3169" spans="2:56" ht="18.600000000000001" customHeight="1" thickBot="1">
      <c r="D3169" s="3"/>
      <c r="G3169" s="4"/>
      <c r="I3169" s="3"/>
      <c r="L3169" s="4"/>
      <c r="N3169" s="3"/>
      <c r="Q3169" s="4"/>
      <c r="S3169" s="3"/>
      <c r="V3169" s="4"/>
      <c r="X3169" s="3"/>
      <c r="AA3169" s="4"/>
      <c r="AC3169" s="3"/>
      <c r="AF3169" s="4"/>
      <c r="AH3169" s="3"/>
      <c r="AK3169" s="4"/>
      <c r="AM3169" s="18"/>
      <c r="AN3169" s="14"/>
      <c r="AO3169" s="14"/>
      <c r="AP3169" s="19"/>
      <c r="AR3169" s="3"/>
      <c r="AU3169" s="4"/>
      <c r="AY3169" s="138"/>
      <c r="AZ3169" s="13"/>
      <c r="BA3169" s="36"/>
      <c r="BB3169" s="36"/>
      <c r="BC3169" s="36"/>
      <c r="BD3169" s="36"/>
    </row>
    <row r="3170" spans="2:56" ht="18.600000000000001" customHeight="1" thickBot="1">
      <c r="D3170" s="216" t="s">
        <v>87</v>
      </c>
      <c r="E3170" s="217"/>
      <c r="F3170" s="218" t="s">
        <v>88</v>
      </c>
      <c r="G3170" s="219"/>
      <c r="H3170" s="207"/>
      <c r="I3170" s="216" t="s">
        <v>89</v>
      </c>
      <c r="J3170" s="217"/>
      <c r="K3170" s="218" t="s">
        <v>90</v>
      </c>
      <c r="L3170" s="219"/>
      <c r="N3170" s="208" t="s">
        <v>7</v>
      </c>
      <c r="O3170" s="209"/>
      <c r="P3170" s="210" t="s">
        <v>8</v>
      </c>
      <c r="Q3170" s="211"/>
      <c r="S3170" s="216" t="s">
        <v>91</v>
      </c>
      <c r="T3170" s="217"/>
      <c r="U3170" s="218" t="s">
        <v>92</v>
      </c>
      <c r="V3170" s="219"/>
      <c r="W3170" s="22"/>
      <c r="X3170" s="208" t="s">
        <v>93</v>
      </c>
      <c r="Y3170" s="209"/>
      <c r="Z3170" s="210" t="s">
        <v>94</v>
      </c>
      <c r="AA3170" s="211"/>
      <c r="AB3170" s="22"/>
      <c r="AC3170" s="216" t="s">
        <v>3</v>
      </c>
      <c r="AD3170" s="217"/>
      <c r="AE3170" s="218" t="s">
        <v>2</v>
      </c>
      <c r="AF3170" s="219"/>
      <c r="AG3170" s="22"/>
      <c r="AH3170" s="208" t="s">
        <v>95</v>
      </c>
      <c r="AI3170" s="209"/>
      <c r="AJ3170" s="210" t="s">
        <v>96</v>
      </c>
      <c r="AK3170" s="211"/>
      <c r="AL3170" s="22"/>
      <c r="AM3170" s="216" t="s">
        <v>97</v>
      </c>
      <c r="AN3170" s="217"/>
      <c r="AO3170" s="218" t="s">
        <v>98</v>
      </c>
      <c r="AP3170" s="219"/>
      <c r="AR3170" s="208" t="s">
        <v>99</v>
      </c>
      <c r="AS3170" s="209"/>
      <c r="AT3170" s="210" t="s">
        <v>100</v>
      </c>
      <c r="AU3170" s="211"/>
      <c r="AW3170" s="48" t="s">
        <v>10</v>
      </c>
      <c r="AY3170" s="139" t="s">
        <v>47</v>
      </c>
      <c r="AZ3170" s="13"/>
      <c r="BA3170" s="36"/>
      <c r="BB3170" s="36"/>
      <c r="BC3170" s="36"/>
      <c r="BD3170" s="36"/>
    </row>
    <row r="3171" spans="2:56" ht="18.600000000000001" customHeight="1" thickTop="1" thickBot="1">
      <c r="D3171" s="1">
        <v>0</v>
      </c>
      <c r="E3171" s="8">
        <f t="shared" ref="E3171" si="18433">$E$9*$B3168</f>
        <v>5.1343925999999724</v>
      </c>
      <c r="F3171" s="2">
        <v>1</v>
      </c>
      <c r="G3171" s="8">
        <v>0</v>
      </c>
      <c r="I3171" s="1">
        <v>0</v>
      </c>
      <c r="J3171" s="9">
        <v>0</v>
      </c>
      <c r="K3171" s="2">
        <v>1</v>
      </c>
      <c r="L3171" s="8">
        <v>0</v>
      </c>
      <c r="N3171" s="1">
        <f t="shared" ref="N3171" si="18434">D3171*I3168+F3171*I3171-E3171*J3168-G3171*J3171</f>
        <v>0</v>
      </c>
      <c r="O3171" s="9">
        <f t="shared" ref="O3171" si="18435">(D3171*J3168+E3171*I3168+F3171*J3171+G3171*I3171)</f>
        <v>5.1343925999999724</v>
      </c>
      <c r="P3171" s="2">
        <f t="shared" ref="P3171" si="18436">D3171*K3168+F3171*K3171-E3171*L3168-G3171*L3171</f>
        <v>2.9340351525769055</v>
      </c>
      <c r="Q3171" s="8">
        <f t="shared" ref="Q3171" si="18437">(D3171*L3168+E3171*K3168+F3171*L3171+G3171*K3171)</f>
        <v>0</v>
      </c>
      <c r="S3171" s="1">
        <v>0</v>
      </c>
      <c r="T3171" s="8">
        <f t="shared" ref="T3171" si="18438">$T$9*$B3168</f>
        <v>10.95616739999994</v>
      </c>
      <c r="U3171" s="2">
        <v>1</v>
      </c>
      <c r="V3171" s="8">
        <v>0</v>
      </c>
      <c r="X3171" s="1">
        <f t="shared" ref="X3171" si="18439">N3171*S3168+P3171*S3171-O3171*T3168-Q3171*T3171</f>
        <v>0</v>
      </c>
      <c r="Y3171" s="9">
        <f t="shared" ref="Y3171" si="18440">(N3171*T3168+O3171*S3168+P3171*T3171+Q3171*S3171)</f>
        <v>37.280172889116912</v>
      </c>
      <c r="Z3171" s="2">
        <f t="shared" ref="Z3171" si="18441">N3171*U3168+P3171*U3171-O3171*V3168-Q3171*V3171</f>
        <v>2.9340351525769055</v>
      </c>
      <c r="AA3171" s="8">
        <f t="shared" ref="AA3171" si="18442">(N3171*V3168+O3171*U3168+P3171*V3171+Q3171*U3171)</f>
        <v>0</v>
      </c>
      <c r="AB3171" s="22"/>
      <c r="AC3171" s="1">
        <v>0</v>
      </c>
      <c r="AD3171" s="9">
        <v>0</v>
      </c>
      <c r="AE3171" s="2">
        <v>1</v>
      </c>
      <c r="AF3171" s="8">
        <v>0</v>
      </c>
      <c r="AH3171" s="1">
        <f t="shared" ref="AH3171" si="18443">X3171*AC3168+Z3171*AC3171-Y3171*AD3168-AA3171*AD3171</f>
        <v>0</v>
      </c>
      <c r="AI3171" s="9">
        <f t="shared" ref="AI3171" si="18444">(X3171*AD3168+Y3171*AC3168+Z3171*AD3171+AA3171*AC3171)</f>
        <v>37.280172889116912</v>
      </c>
      <c r="AJ3171" s="2">
        <f t="shared" ref="AJ3171" si="18445">X3171*AE3168+Z3171*AE3171-Y3171*AF3168-AA3171*AF3171</f>
        <v>-270.88329488429406</v>
      </c>
      <c r="AK3171" s="8">
        <f t="shared" ref="AK3171" si="18446">(X3171*AF3168+Y3171*AE3168+Z3171*AF3171+AA3171*AE3171)</f>
        <v>0</v>
      </c>
      <c r="AM3171" s="20">
        <f t="shared" ref="AM3171" si="18447">1/$AN$9</f>
        <v>1</v>
      </c>
      <c r="AN3171" s="27">
        <v>0</v>
      </c>
      <c r="AO3171" s="21">
        <v>1</v>
      </c>
      <c r="AP3171" s="26">
        <v>0</v>
      </c>
      <c r="AR3171" s="1">
        <f t="shared" ref="AR3171" si="18448">AH3171*AM3168+AJ3171*AM3171-AI3171*AN3168-AK3171*AN3171</f>
        <v>-270.88329488429406</v>
      </c>
      <c r="AS3171" s="9">
        <f t="shared" ref="AS3171" si="18449">(AH3171*AN3168+AI3171*AM3168+AJ3171*AN3171+AK3171*AM3171)</f>
        <v>37.280172889116912</v>
      </c>
      <c r="AT3171" s="2">
        <f t="shared" ref="AT3171" si="18450">AH3171*AO3168+AJ3171*AO3171-AI3171*AP3168-AK3171*AP3171</f>
        <v>-270.88329488429406</v>
      </c>
      <c r="AU3171" s="8">
        <f t="shared" ref="AU3171" si="18451">(AH3171*AP3168+AI3171*AO3168+AJ3171*AP3171+AK3171*AO3171)</f>
        <v>0</v>
      </c>
      <c r="AW3171" s="49">
        <f t="shared" ref="AW3171" si="18452">(180/PI())*ATAN(-1*(AS3168/AR3168))</f>
        <v>-82.169491944889216</v>
      </c>
      <c r="AY3171" s="140">
        <f t="shared" ref="AY3171" si="18453">20*LOG(((1-(10^(AW3168/20)^2)*(1-((1-AY3168)/(1+AY3168))^2))^0.5))</f>
        <v>-9.6990825457147397E-5</v>
      </c>
      <c r="AZ3171" s="13"/>
      <c r="BA3171" s="36"/>
      <c r="BB3171" s="36"/>
      <c r="BC3171" s="36"/>
      <c r="BD3171" s="36"/>
    </row>
    <row r="3172" spans="2:56" ht="18.600000000000001" customHeight="1">
      <c r="AY3172" s="37"/>
    </row>
    <row r="3173" spans="2:56" ht="18.600000000000001" customHeight="1" thickBot="1">
      <c r="D3173" s="22" t="s">
        <v>60</v>
      </c>
      <c r="E3173" s="22"/>
      <c r="F3173" s="22"/>
      <c r="G3173" s="22"/>
      <c r="H3173" s="22"/>
      <c r="I3173" s="22" t="s">
        <v>61</v>
      </c>
      <c r="J3173" s="22"/>
      <c r="K3173" s="22"/>
      <c r="L3173" s="22"/>
      <c r="M3173" s="23"/>
      <c r="N3173" s="23"/>
      <c r="O3173" s="28" t="s">
        <v>62</v>
      </c>
      <c r="P3173" s="23"/>
      <c r="Q3173" s="23"/>
      <c r="R3173" s="23"/>
      <c r="S3173" s="22"/>
      <c r="T3173" s="22" t="s">
        <v>63</v>
      </c>
      <c r="U3173" s="23"/>
      <c r="V3173" s="23"/>
      <c r="W3173" s="23"/>
      <c r="X3173" s="23"/>
      <c r="Y3173" s="28" t="s">
        <v>64</v>
      </c>
      <c r="Z3173" s="23"/>
      <c r="AA3173" s="23"/>
      <c r="AB3173" s="23"/>
      <c r="AC3173" s="28" t="s">
        <v>65</v>
      </c>
      <c r="AD3173" s="22"/>
      <c r="AE3173" s="22"/>
      <c r="AF3173" s="22"/>
      <c r="AG3173" s="22"/>
      <c r="AH3173" s="23"/>
      <c r="AI3173" s="28" t="s">
        <v>66</v>
      </c>
      <c r="AJ3173" s="23"/>
      <c r="AK3173" s="23"/>
      <c r="AL3173" s="22"/>
      <c r="AM3173" s="28" t="s">
        <v>67</v>
      </c>
      <c r="AN3173" s="22"/>
      <c r="AO3173" s="23"/>
      <c r="AP3173" s="23"/>
      <c r="AQ3173" s="23"/>
      <c r="AR3173" s="23"/>
      <c r="AS3173" s="28" t="s">
        <v>68</v>
      </c>
      <c r="AT3173" s="23"/>
      <c r="AU3173" s="23"/>
    </row>
    <row r="3174" spans="2:56" ht="18.600000000000001" customHeight="1" thickBot="1">
      <c r="B3174" s="11"/>
      <c r="D3174" s="212" t="s">
        <v>69</v>
      </c>
      <c r="E3174" s="213"/>
      <c r="F3174" s="214" t="s">
        <v>70</v>
      </c>
      <c r="G3174" s="215"/>
      <c r="H3174" s="207"/>
      <c r="I3174" s="212" t="s">
        <v>71</v>
      </c>
      <c r="J3174" s="213"/>
      <c r="K3174" s="214" t="s">
        <v>72</v>
      </c>
      <c r="L3174" s="215"/>
      <c r="M3174" s="23"/>
      <c r="N3174" s="208" t="s">
        <v>73</v>
      </c>
      <c r="O3174" s="209"/>
      <c r="P3174" s="210" t="s">
        <v>74</v>
      </c>
      <c r="Q3174" s="211"/>
      <c r="R3174" s="23"/>
      <c r="S3174" s="212" t="s">
        <v>75</v>
      </c>
      <c r="T3174" s="213"/>
      <c r="U3174" s="214" t="s">
        <v>76</v>
      </c>
      <c r="V3174" s="215"/>
      <c r="W3174" s="22"/>
      <c r="X3174" s="208" t="s">
        <v>77</v>
      </c>
      <c r="Y3174" s="209"/>
      <c r="Z3174" s="210" t="s">
        <v>78</v>
      </c>
      <c r="AA3174" s="211"/>
      <c r="AB3174" s="22"/>
      <c r="AC3174" s="212" t="s">
        <v>79</v>
      </c>
      <c r="AD3174" s="213"/>
      <c r="AE3174" s="214" t="s">
        <v>80</v>
      </c>
      <c r="AF3174" s="215"/>
      <c r="AG3174" s="22"/>
      <c r="AH3174" s="208" t="s">
        <v>81</v>
      </c>
      <c r="AI3174" s="209"/>
      <c r="AJ3174" s="210" t="s">
        <v>82</v>
      </c>
      <c r="AK3174" s="211"/>
      <c r="AL3174" s="22"/>
      <c r="AM3174" s="212" t="s">
        <v>83</v>
      </c>
      <c r="AN3174" s="213"/>
      <c r="AO3174" s="214" t="s">
        <v>84</v>
      </c>
      <c r="AP3174" s="215"/>
      <c r="AQ3174" s="23"/>
      <c r="AR3174" s="208" t="s">
        <v>85</v>
      </c>
      <c r="AS3174" s="209"/>
      <c r="AT3174" s="210" t="s">
        <v>86</v>
      </c>
      <c r="AU3174" s="211"/>
      <c r="AW3174" s="29" t="s">
        <v>4</v>
      </c>
      <c r="AY3174" s="136" t="s">
        <v>46</v>
      </c>
      <c r="AZ3174" s="13"/>
      <c r="BA3174" s="36"/>
      <c r="BB3174" s="36"/>
      <c r="BC3174" s="36"/>
      <c r="BD3174" s="36"/>
    </row>
    <row r="3175" spans="2:56" ht="18" customHeight="1" thickTop="1" thickBot="1">
      <c r="B3175" s="40">
        <v>9.0799999999999503</v>
      </c>
      <c r="D3175" s="1">
        <v>1</v>
      </c>
      <c r="E3175" s="7">
        <v>0</v>
      </c>
      <c r="F3175" s="2">
        <v>0</v>
      </c>
      <c r="G3175" s="8">
        <v>0</v>
      </c>
      <c r="I3175" s="1">
        <v>1</v>
      </c>
      <c r="J3175" s="9">
        <v>0</v>
      </c>
      <c r="K3175" s="2">
        <v>0</v>
      </c>
      <c r="L3175" s="9">
        <f t="shared" ref="L3175" si="18454">IF(0=(1-$J$9*$K$9*$B3175^2),10^14,$B3175*$K$9/(1-$J$9*$K$9*$B3175^2))</f>
        <v>-0.37578144765130833</v>
      </c>
      <c r="N3175" s="1">
        <f t="shared" ref="N3175" si="18455">D3175*I3175+F3175*I3178-E3175*J3175-G3175*J3178</f>
        <v>1</v>
      </c>
      <c r="O3175" s="9">
        <f t="shared" ref="O3175" si="18456">(D3175*J3175+E3175*I3175+F3175*J3178+G3175*I3178)</f>
        <v>0</v>
      </c>
      <c r="P3175" s="2">
        <f t="shared" ref="P3175" si="18457">D3175*K3175+F3175*K3178-E3175*L3175-G3175*L3178</f>
        <v>0</v>
      </c>
      <c r="Q3175" s="8">
        <f t="shared" ref="Q3175" si="18458">(D3175*L3175+E3175*K3175+F3175*L3178+G3175*K3178)</f>
        <v>-0.37578144765130833</v>
      </c>
      <c r="S3175" s="1">
        <v>1</v>
      </c>
      <c r="T3175" s="7">
        <v>0</v>
      </c>
      <c r="U3175" s="2">
        <v>0</v>
      </c>
      <c r="V3175" s="8">
        <v>0</v>
      </c>
      <c r="X3175" s="1">
        <f t="shared" ref="X3175" si="18459">N3175*S3175+P3175*S3178-O3175*T3175-Q3175*T3178</f>
        <v>5.1262130212186534</v>
      </c>
      <c r="Y3175" s="9">
        <f t="shared" ref="Y3175" si="18460">(N3175*T3175+O3175*S3175+P3175*T3178+Q3175*S3178)</f>
        <v>0</v>
      </c>
      <c r="Z3175" s="2">
        <f t="shared" ref="Z3175" si="18461">N3175*U3175+P3175*U3178-O3175*V3175-Q3175*V3178</f>
        <v>0</v>
      </c>
      <c r="AA3175" s="8">
        <f t="shared" ref="AA3175" si="18462">(N3175*V3175+O3175*U3175+P3175*V3178+Q3175*U3178)</f>
        <v>-0.37578144765130833</v>
      </c>
      <c r="AB3175" s="22"/>
      <c r="AC3175" s="1">
        <v>1</v>
      </c>
      <c r="AD3175" s="9">
        <v>0</v>
      </c>
      <c r="AE3175" s="2">
        <v>0</v>
      </c>
      <c r="AF3175" s="9">
        <f t="shared" ref="AF3175" si="18463">$B3175*$AE$9</f>
        <v>7.3610651999999597</v>
      </c>
      <c r="AH3175" s="1">
        <f t="shared" ref="AH3175" si="18464">X3175*AC3175+Z3175*AC3178-Y3175*AD3175-AA3175*AD3178</f>
        <v>5.1262130212186534</v>
      </c>
      <c r="AI3175" s="9">
        <f t="shared" ref="AI3175" si="18465">(X3175*AD3175+Y3175*AC3175+Z3175*AD3178+AA3175*AC3178)</f>
        <v>0</v>
      </c>
      <c r="AJ3175" s="2">
        <f t="shared" ref="AJ3175" si="18466">X3175*AE3175+Z3175*AE3178-Y3175*AF3175-AA3175*AF3178</f>
        <v>0</v>
      </c>
      <c r="AK3175" s="8">
        <f t="shared" ref="AK3175" si="18467">(X3175*AF3175+Y3175*AE3175+Z3175*AF3178+AA3175*AE3178)</f>
        <v>37.358606830627977</v>
      </c>
      <c r="AM3175" s="18">
        <v>1</v>
      </c>
      <c r="AN3175" s="25">
        <v>0</v>
      </c>
      <c r="AO3175" s="14">
        <v>0</v>
      </c>
      <c r="AP3175" s="24">
        <v>0</v>
      </c>
      <c r="AR3175" s="1">
        <f t="shared" ref="AR3175" si="18468">AH3175*AM3175+AJ3175*AM3178-AI3175*AN3175-AK3175*AN3178</f>
        <v>5.1262130212186534</v>
      </c>
      <c r="AS3175" s="9">
        <f t="shared" ref="AS3175" si="18469">(AH3175*AN3175+AI3175*AM3175+AJ3175*AN3178+AK3175*AM3178)</f>
        <v>37.358606830627977</v>
      </c>
      <c r="AT3175" s="2">
        <f t="shared" ref="AT3175" si="18470">AH3175*AO3175+AJ3175*AO3178-AI3175*AP3175-AK3175*AP3178</f>
        <v>0</v>
      </c>
      <c r="AU3175" s="8">
        <f t="shared" ref="AU3175" si="18471">(AH3175*AP3175+AI3175*AO3175+AJ3175*AP3178+AK3175*AO3178)</f>
        <v>37.358606830627977</v>
      </c>
      <c r="AW3175" s="30">
        <f t="shared" ref="AW3175" si="18472">20*LOG(((1+$AN$9)/$AN$9)/((AR3175+AR3178)^2+(AS3175+AS3178)^2)^0.5)</f>
        <v>-42.835192798896664</v>
      </c>
      <c r="AY3175" s="137">
        <f t="shared" ref="AY3175" si="18473">((AR3175^2+AS3175^2)^0.5)/((AR3178^2+AS3178^2)^0.5)</f>
        <v>0.13731354811776905</v>
      </c>
      <c r="AZ3175" s="13"/>
      <c r="BA3175" s="36"/>
      <c r="BB3175" s="36"/>
      <c r="BC3175" s="36"/>
      <c r="BD3175" s="36"/>
    </row>
    <row r="3176" spans="2:56" ht="18.600000000000001" customHeight="1" thickBot="1">
      <c r="D3176" s="3"/>
      <c r="G3176" s="4"/>
      <c r="I3176" s="3"/>
      <c r="L3176" s="4"/>
      <c r="N3176" s="3"/>
      <c r="Q3176" s="4"/>
      <c r="S3176" s="3"/>
      <c r="V3176" s="4"/>
      <c r="X3176" s="3"/>
      <c r="AA3176" s="4"/>
      <c r="AC3176" s="3"/>
      <c r="AF3176" s="4"/>
      <c r="AH3176" s="3"/>
      <c r="AK3176" s="4"/>
      <c r="AM3176" s="18"/>
      <c r="AN3176" s="14"/>
      <c r="AO3176" s="14"/>
      <c r="AP3176" s="19"/>
      <c r="AR3176" s="3"/>
      <c r="AU3176" s="4"/>
      <c r="AY3176" s="138"/>
      <c r="AZ3176" s="13"/>
      <c r="BA3176" s="36"/>
      <c r="BB3176" s="36"/>
      <c r="BC3176" s="36"/>
      <c r="BD3176" s="36"/>
    </row>
    <row r="3177" spans="2:56" ht="18.600000000000001" customHeight="1" thickBot="1">
      <c r="D3177" s="216" t="s">
        <v>87</v>
      </c>
      <c r="E3177" s="217"/>
      <c r="F3177" s="218" t="s">
        <v>88</v>
      </c>
      <c r="G3177" s="219"/>
      <c r="H3177" s="207"/>
      <c r="I3177" s="216" t="s">
        <v>89</v>
      </c>
      <c r="J3177" s="217"/>
      <c r="K3177" s="218" t="s">
        <v>90</v>
      </c>
      <c r="L3177" s="219"/>
      <c r="N3177" s="208" t="s">
        <v>7</v>
      </c>
      <c r="O3177" s="209"/>
      <c r="P3177" s="210" t="s">
        <v>8</v>
      </c>
      <c r="Q3177" s="211"/>
      <c r="S3177" s="216" t="s">
        <v>91</v>
      </c>
      <c r="T3177" s="217"/>
      <c r="U3177" s="218" t="s">
        <v>92</v>
      </c>
      <c r="V3177" s="219"/>
      <c r="W3177" s="22"/>
      <c r="X3177" s="208" t="s">
        <v>93</v>
      </c>
      <c r="Y3177" s="209"/>
      <c r="Z3177" s="210" t="s">
        <v>94</v>
      </c>
      <c r="AA3177" s="211"/>
      <c r="AB3177" s="22"/>
      <c r="AC3177" s="216" t="s">
        <v>3</v>
      </c>
      <c r="AD3177" s="217"/>
      <c r="AE3177" s="218" t="s">
        <v>2</v>
      </c>
      <c r="AF3177" s="219"/>
      <c r="AG3177" s="22"/>
      <c r="AH3177" s="208" t="s">
        <v>95</v>
      </c>
      <c r="AI3177" s="209"/>
      <c r="AJ3177" s="210" t="s">
        <v>96</v>
      </c>
      <c r="AK3177" s="211"/>
      <c r="AL3177" s="22"/>
      <c r="AM3177" s="216" t="s">
        <v>97</v>
      </c>
      <c r="AN3177" s="217"/>
      <c r="AO3177" s="218" t="s">
        <v>98</v>
      </c>
      <c r="AP3177" s="219"/>
      <c r="AR3177" s="208" t="s">
        <v>99</v>
      </c>
      <c r="AS3177" s="209"/>
      <c r="AT3177" s="210" t="s">
        <v>100</v>
      </c>
      <c r="AU3177" s="211"/>
      <c r="AW3177" s="48" t="s">
        <v>10</v>
      </c>
      <c r="AY3177" s="139" t="s">
        <v>47</v>
      </c>
      <c r="AZ3177" s="13"/>
      <c r="BA3177" s="36"/>
      <c r="BB3177" s="36"/>
      <c r="BC3177" s="36"/>
      <c r="BD3177" s="36"/>
    </row>
    <row r="3178" spans="2:56" ht="18.600000000000001" customHeight="1" thickTop="1" thickBot="1">
      <c r="D3178" s="1">
        <v>0</v>
      </c>
      <c r="E3178" s="8">
        <f t="shared" ref="E3178" si="18474">$E$9*$B3175</f>
        <v>5.1457267999999718</v>
      </c>
      <c r="F3178" s="2">
        <v>1</v>
      </c>
      <c r="G3178" s="8">
        <v>0</v>
      </c>
      <c r="I3178" s="1">
        <v>0</v>
      </c>
      <c r="J3178" s="9">
        <v>0</v>
      </c>
      <c r="K3178" s="2">
        <v>1</v>
      </c>
      <c r="L3178" s="8">
        <v>0</v>
      </c>
      <c r="N3178" s="1">
        <f t="shared" ref="N3178" si="18475">D3178*I3175+F3178*I3178-E3178*J3175-G3178*J3178</f>
        <v>0</v>
      </c>
      <c r="O3178" s="9">
        <f t="shared" ref="O3178" si="18476">(D3178*J3175+E3178*I3175+F3178*J3178+G3178*I3178)</f>
        <v>5.1457267999999718</v>
      </c>
      <c r="P3178" s="2">
        <f t="shared" ref="P3178" si="18477">D3178*K3175+F3178*K3178-E3178*L3175-G3178*L3178</f>
        <v>2.9336686661221236</v>
      </c>
      <c r="Q3178" s="8">
        <f t="shared" ref="Q3178" si="18478">(D3178*L3175+E3178*K3175+F3178*L3178+G3178*K3178)</f>
        <v>0</v>
      </c>
      <c r="S3178" s="1">
        <v>0</v>
      </c>
      <c r="T3178" s="8">
        <f t="shared" ref="T3178" si="18479">$T$9*$B3175</f>
        <v>10.980353199999939</v>
      </c>
      <c r="U3178" s="2">
        <v>1</v>
      </c>
      <c r="V3178" s="8">
        <v>0</v>
      </c>
      <c r="X3178" s="1">
        <f t="shared" ref="X3178" si="18480">N3178*S3175+P3178*S3178-O3178*T3175-Q3178*T3178</f>
        <v>0</v>
      </c>
      <c r="Y3178" s="9">
        <f t="shared" ref="Y3178" si="18481">(N3178*T3175+O3178*S3175+P3178*T3178+Q3178*S3178)</f>
        <v>37.358444925793584</v>
      </c>
      <c r="Z3178" s="2">
        <f t="shared" ref="Z3178" si="18482">N3178*U3175+P3178*U3178-O3178*V3175-Q3178*V3178</f>
        <v>2.9336686661221236</v>
      </c>
      <c r="AA3178" s="8">
        <f t="shared" ref="AA3178" si="18483">(N3178*V3175+O3178*U3175+P3178*V3178+Q3178*U3178)</f>
        <v>0</v>
      </c>
      <c r="AB3178" s="22"/>
      <c r="AC3178" s="1">
        <v>0</v>
      </c>
      <c r="AD3178" s="9">
        <v>0</v>
      </c>
      <c r="AE3178" s="2">
        <v>1</v>
      </c>
      <c r="AF3178" s="8">
        <v>0</v>
      </c>
      <c r="AH3178" s="1">
        <f t="shared" ref="AH3178" si="18484">X3178*AC3175+Z3178*AC3178-Y3178*AD3175-AA3178*AD3178</f>
        <v>0</v>
      </c>
      <c r="AI3178" s="9">
        <f t="shared" ref="AI3178" si="18485">(X3178*AD3175+Y3178*AC3175+Z3178*AD3178+AA3178*AC3178)</f>
        <v>37.358444925793584</v>
      </c>
      <c r="AJ3178" s="2">
        <f t="shared" ref="AJ3178" si="18486">X3178*AE3175+Z3178*AE3178-Y3178*AF3175-AA3178*AF3178</f>
        <v>-272.06428020325211</v>
      </c>
      <c r="AK3178" s="8">
        <f t="shared" ref="AK3178" si="18487">(X3178*AF3175+Y3178*AE3175+Z3178*AF3178+AA3178*AE3178)</f>
        <v>0</v>
      </c>
      <c r="AM3178" s="20">
        <f t="shared" ref="AM3178" si="18488">1/$AN$9</f>
        <v>1</v>
      </c>
      <c r="AN3178" s="27">
        <v>0</v>
      </c>
      <c r="AO3178" s="21">
        <v>1</v>
      </c>
      <c r="AP3178" s="26">
        <v>0</v>
      </c>
      <c r="AR3178" s="1">
        <f t="shared" ref="AR3178" si="18489">AH3178*AM3175+AJ3178*AM3178-AI3178*AN3175-AK3178*AN3178</f>
        <v>-272.06428020325211</v>
      </c>
      <c r="AS3178" s="9">
        <f t="shared" ref="AS3178" si="18490">(AH3178*AN3175+AI3178*AM3175+AJ3178*AN3178+AK3178*AM3178)</f>
        <v>37.358444925793584</v>
      </c>
      <c r="AT3178" s="2">
        <f t="shared" ref="AT3178" si="18491">AH3178*AO3175+AJ3178*AO3178-AI3178*AP3175-AK3178*AP3178</f>
        <v>-272.06428020325211</v>
      </c>
      <c r="AU3178" s="8">
        <f t="shared" ref="AU3178" si="18492">(AH3178*AP3175+AI3178*AO3175+AJ3178*AP3178+AK3178*AO3178)</f>
        <v>0</v>
      </c>
      <c r="AW3178" s="49">
        <f t="shared" ref="AW3178" si="18493">(180/PI())*ATAN(-1*(AS3175/AR3175))</f>
        <v>-82.18687245253075</v>
      </c>
      <c r="AY3178" s="140">
        <f t="shared" ref="AY3178" si="18494">20*LOG(((1-(10^(AW3175/20)^2)*(1-((1-AY3175)/(1+AY3175))^2))^0.5))</f>
        <v>-9.6002553970674421E-5</v>
      </c>
      <c r="AZ3178" s="13"/>
      <c r="BA3178" s="36"/>
      <c r="BB3178" s="36"/>
      <c r="BC3178" s="36"/>
      <c r="BD3178" s="36"/>
    </row>
    <row r="3179" spans="2:56" ht="18.600000000000001" customHeight="1">
      <c r="AY3179" s="37"/>
    </row>
    <row r="3180" spans="2:56" ht="18.600000000000001" customHeight="1" thickBot="1">
      <c r="D3180" s="22" t="s">
        <v>60</v>
      </c>
      <c r="E3180" s="22"/>
      <c r="F3180" s="22"/>
      <c r="G3180" s="22"/>
      <c r="H3180" s="22"/>
      <c r="I3180" s="22" t="s">
        <v>61</v>
      </c>
      <c r="J3180" s="22"/>
      <c r="K3180" s="22"/>
      <c r="L3180" s="22"/>
      <c r="M3180" s="23"/>
      <c r="N3180" s="23"/>
      <c r="O3180" s="28" t="s">
        <v>62</v>
      </c>
      <c r="P3180" s="23"/>
      <c r="Q3180" s="23"/>
      <c r="R3180" s="23"/>
      <c r="S3180" s="22"/>
      <c r="T3180" s="22" t="s">
        <v>63</v>
      </c>
      <c r="U3180" s="23"/>
      <c r="V3180" s="23"/>
      <c r="W3180" s="23"/>
      <c r="X3180" s="23"/>
      <c r="Y3180" s="28" t="s">
        <v>64</v>
      </c>
      <c r="Z3180" s="23"/>
      <c r="AA3180" s="23"/>
      <c r="AB3180" s="23"/>
      <c r="AC3180" s="28" t="s">
        <v>65</v>
      </c>
      <c r="AD3180" s="22"/>
      <c r="AE3180" s="22"/>
      <c r="AF3180" s="22"/>
      <c r="AG3180" s="22"/>
      <c r="AH3180" s="23"/>
      <c r="AI3180" s="28" t="s">
        <v>66</v>
      </c>
      <c r="AJ3180" s="23"/>
      <c r="AK3180" s="23"/>
      <c r="AL3180" s="22"/>
      <c r="AM3180" s="28" t="s">
        <v>67</v>
      </c>
      <c r="AN3180" s="22"/>
      <c r="AO3180" s="23"/>
      <c r="AP3180" s="23"/>
      <c r="AQ3180" s="23"/>
      <c r="AR3180" s="23"/>
      <c r="AS3180" s="28" t="s">
        <v>68</v>
      </c>
      <c r="AT3180" s="23"/>
      <c r="AU3180" s="23"/>
    </row>
    <row r="3181" spans="2:56" ht="18.600000000000001" customHeight="1" thickBot="1">
      <c r="B3181" s="11"/>
      <c r="D3181" s="212" t="s">
        <v>69</v>
      </c>
      <c r="E3181" s="213"/>
      <c r="F3181" s="214" t="s">
        <v>70</v>
      </c>
      <c r="G3181" s="215"/>
      <c r="H3181" s="207"/>
      <c r="I3181" s="212" t="s">
        <v>71</v>
      </c>
      <c r="J3181" s="213"/>
      <c r="K3181" s="214" t="s">
        <v>72</v>
      </c>
      <c r="L3181" s="215"/>
      <c r="M3181" s="23"/>
      <c r="N3181" s="208" t="s">
        <v>73</v>
      </c>
      <c r="O3181" s="209"/>
      <c r="P3181" s="210" t="s">
        <v>74</v>
      </c>
      <c r="Q3181" s="211"/>
      <c r="R3181" s="23"/>
      <c r="S3181" s="212" t="s">
        <v>75</v>
      </c>
      <c r="T3181" s="213"/>
      <c r="U3181" s="214" t="s">
        <v>76</v>
      </c>
      <c r="V3181" s="215"/>
      <c r="W3181" s="22"/>
      <c r="X3181" s="208" t="s">
        <v>77</v>
      </c>
      <c r="Y3181" s="209"/>
      <c r="Z3181" s="210" t="s">
        <v>78</v>
      </c>
      <c r="AA3181" s="211"/>
      <c r="AB3181" s="22"/>
      <c r="AC3181" s="212" t="s">
        <v>79</v>
      </c>
      <c r="AD3181" s="213"/>
      <c r="AE3181" s="214" t="s">
        <v>80</v>
      </c>
      <c r="AF3181" s="215"/>
      <c r="AG3181" s="22"/>
      <c r="AH3181" s="208" t="s">
        <v>81</v>
      </c>
      <c r="AI3181" s="209"/>
      <c r="AJ3181" s="210" t="s">
        <v>82</v>
      </c>
      <c r="AK3181" s="211"/>
      <c r="AL3181" s="22"/>
      <c r="AM3181" s="212" t="s">
        <v>83</v>
      </c>
      <c r="AN3181" s="213"/>
      <c r="AO3181" s="214" t="s">
        <v>84</v>
      </c>
      <c r="AP3181" s="215"/>
      <c r="AQ3181" s="23"/>
      <c r="AR3181" s="208" t="s">
        <v>85</v>
      </c>
      <c r="AS3181" s="209"/>
      <c r="AT3181" s="210" t="s">
        <v>86</v>
      </c>
      <c r="AU3181" s="211"/>
      <c r="AW3181" s="29" t="s">
        <v>4</v>
      </c>
      <c r="AY3181" s="136" t="s">
        <v>46</v>
      </c>
      <c r="AZ3181" s="13"/>
      <c r="BA3181" s="36"/>
      <c r="BB3181" s="36"/>
      <c r="BC3181" s="36"/>
      <c r="BD3181" s="36"/>
    </row>
    <row r="3182" spans="2:56" ht="18.600000000000001" customHeight="1" thickTop="1" thickBot="1">
      <c r="B3182" s="40">
        <v>9.0999999999999499</v>
      </c>
      <c r="D3182" s="1">
        <v>1</v>
      </c>
      <c r="E3182" s="7">
        <v>0</v>
      </c>
      <c r="F3182" s="2">
        <v>0</v>
      </c>
      <c r="G3182" s="8">
        <v>0</v>
      </c>
      <c r="I3182" s="1">
        <v>1</v>
      </c>
      <c r="J3182" s="9">
        <v>0</v>
      </c>
      <c r="K3182" s="2">
        <v>0</v>
      </c>
      <c r="L3182" s="9">
        <f t="shared" ref="L3182" si="18495">IF(0=(1-$J$9*$K$9*$B3182^2),10^14,$B3182*$K$9/(1-$J$9*$K$9*$B3182^2))</f>
        <v>-0.37488498408367399</v>
      </c>
      <c r="N3182" s="1">
        <f t="shared" ref="N3182" si="18496">D3182*I3182+F3182*I3185-E3182*J3182-G3182*J3185</f>
        <v>1</v>
      </c>
      <c r="O3182" s="9">
        <f t="shared" ref="O3182" si="18497">(D3182*J3182+E3182*I3182+F3182*J3185+G3182*I3185)</f>
        <v>0</v>
      </c>
      <c r="P3182" s="2">
        <f t="shared" ref="P3182" si="18498">D3182*K3182+F3182*K3185-E3182*L3182-G3182*L3185</f>
        <v>0</v>
      </c>
      <c r="Q3182" s="8">
        <f t="shared" ref="Q3182" si="18499">(D3182*L3182+E3182*K3182+F3182*L3185+G3182*K3185)</f>
        <v>-0.37488498408367399</v>
      </c>
      <c r="S3182" s="1">
        <v>1</v>
      </c>
      <c r="T3182" s="7">
        <v>0</v>
      </c>
      <c r="U3182" s="2">
        <v>0</v>
      </c>
      <c r="V3182" s="8">
        <v>0</v>
      </c>
      <c r="X3182" s="1">
        <f t="shared" ref="X3182" si="18500">N3182*S3182+P3182*S3185-O3182*T3182-Q3182*T3185</f>
        <v>5.1254364278631472</v>
      </c>
      <c r="Y3182" s="9">
        <f t="shared" ref="Y3182" si="18501">(N3182*T3182+O3182*S3182+P3182*T3185+Q3182*S3185)</f>
        <v>0</v>
      </c>
      <c r="Z3182" s="2">
        <f t="shared" ref="Z3182" si="18502">N3182*U3182+P3182*U3185-O3182*V3182-Q3182*V3185</f>
        <v>0</v>
      </c>
      <c r="AA3182" s="8">
        <f t="shared" ref="AA3182" si="18503">(N3182*V3182+O3182*U3182+P3182*V3185+Q3182*U3185)</f>
        <v>-0.37488498408367399</v>
      </c>
      <c r="AB3182" s="22"/>
      <c r="AC3182" s="1">
        <v>1</v>
      </c>
      <c r="AD3182" s="9">
        <v>0</v>
      </c>
      <c r="AE3182" s="2">
        <v>0</v>
      </c>
      <c r="AF3182" s="9">
        <f t="shared" ref="AF3182" si="18504">$B3182*$AE$9</f>
        <v>7.3772789999999597</v>
      </c>
      <c r="AH3182" s="1">
        <f t="shared" ref="AH3182" si="18505">X3182*AC3182+Z3182*AC3185-Y3182*AD3182-AA3182*AD3185</f>
        <v>5.1254364278631472</v>
      </c>
      <c r="AI3182" s="9">
        <f t="shared" ref="AI3182" si="18506">(X3182*AD3182+Y3182*AC3182+Z3182*AD3185+AA3182*AC3185)</f>
        <v>0</v>
      </c>
      <c r="AJ3182" s="2">
        <f t="shared" ref="AJ3182" si="18507">X3182*AE3182+Z3182*AE3185-Y3182*AF3182-AA3182*AF3185</f>
        <v>0</v>
      </c>
      <c r="AK3182" s="8">
        <f t="shared" ref="AK3182" si="18508">(X3182*AF3182+Y3182*AE3182+Z3182*AF3185+AA3182*AE3185)</f>
        <v>37.436889541025934</v>
      </c>
      <c r="AM3182" s="18">
        <v>1</v>
      </c>
      <c r="AN3182" s="25">
        <v>0</v>
      </c>
      <c r="AO3182" s="14">
        <v>0</v>
      </c>
      <c r="AP3182" s="24">
        <v>0</v>
      </c>
      <c r="AR3182" s="1">
        <f t="shared" ref="AR3182" si="18509">AH3182*AM3182+AJ3182*AM3185-AI3182*AN3182-AK3182*AN3185</f>
        <v>5.1254364278631472</v>
      </c>
      <c r="AS3182" s="9">
        <f t="shared" ref="AS3182" si="18510">(AH3182*AN3182+AI3182*AM3182+AJ3182*AN3185+AK3182*AM3185)</f>
        <v>37.436889541025934</v>
      </c>
      <c r="AT3182" s="2">
        <f t="shared" ref="AT3182" si="18511">AH3182*AO3182+AJ3182*AO3185-AI3182*AP3182-AK3182*AP3185</f>
        <v>0</v>
      </c>
      <c r="AU3182" s="8">
        <f t="shared" ref="AU3182" si="18512">(AH3182*AP3182+AI3182*AO3182+AJ3182*AP3185+AK3182*AO3185)</f>
        <v>37.436889541025934</v>
      </c>
      <c r="AW3182" s="30">
        <f t="shared" ref="AW3182" si="18513">20*LOG(((1+$AN$9)/$AN$9)/((AR3182+AR3185)^2+(AS3182+AS3185)^2)^0.5)</f>
        <v>-42.872176248051062</v>
      </c>
      <c r="AY3182" s="137">
        <f t="shared" ref="AY3182" si="18514">((AR3182^2+AS3182^2)^0.5)/((AR3185^2+AS3185^2)^0.5)</f>
        <v>0.13700526385261455</v>
      </c>
      <c r="AZ3182" s="13"/>
      <c r="BA3182" s="36"/>
      <c r="BB3182" s="36"/>
      <c r="BC3182" s="36"/>
      <c r="BD3182" s="36"/>
    </row>
    <row r="3183" spans="2:56" ht="18.600000000000001" customHeight="1" thickBot="1">
      <c r="D3183" s="3"/>
      <c r="G3183" s="4"/>
      <c r="I3183" s="3"/>
      <c r="L3183" s="4"/>
      <c r="N3183" s="3"/>
      <c r="Q3183" s="4"/>
      <c r="S3183" s="3"/>
      <c r="V3183" s="4"/>
      <c r="X3183" s="3"/>
      <c r="AA3183" s="4"/>
      <c r="AC3183" s="3"/>
      <c r="AF3183" s="4"/>
      <c r="AH3183" s="3"/>
      <c r="AK3183" s="4"/>
      <c r="AM3183" s="18"/>
      <c r="AN3183" s="14"/>
      <c r="AO3183" s="14"/>
      <c r="AP3183" s="19"/>
      <c r="AR3183" s="3"/>
      <c r="AU3183" s="4"/>
      <c r="AY3183" s="138"/>
      <c r="AZ3183" s="13"/>
      <c r="BA3183" s="36"/>
      <c r="BB3183" s="36"/>
      <c r="BC3183" s="36"/>
      <c r="BD3183" s="36"/>
    </row>
    <row r="3184" spans="2:56" ht="18.600000000000001" customHeight="1" thickBot="1">
      <c r="D3184" s="216" t="s">
        <v>87</v>
      </c>
      <c r="E3184" s="217"/>
      <c r="F3184" s="218" t="s">
        <v>88</v>
      </c>
      <c r="G3184" s="219"/>
      <c r="H3184" s="207"/>
      <c r="I3184" s="216" t="s">
        <v>89</v>
      </c>
      <c r="J3184" s="217"/>
      <c r="K3184" s="218" t="s">
        <v>90</v>
      </c>
      <c r="L3184" s="219"/>
      <c r="N3184" s="208" t="s">
        <v>7</v>
      </c>
      <c r="O3184" s="209"/>
      <c r="P3184" s="210" t="s">
        <v>8</v>
      </c>
      <c r="Q3184" s="211"/>
      <c r="S3184" s="216" t="s">
        <v>91</v>
      </c>
      <c r="T3184" s="217"/>
      <c r="U3184" s="218" t="s">
        <v>92</v>
      </c>
      <c r="V3184" s="219"/>
      <c r="W3184" s="22"/>
      <c r="X3184" s="208" t="s">
        <v>93</v>
      </c>
      <c r="Y3184" s="209"/>
      <c r="Z3184" s="210" t="s">
        <v>94</v>
      </c>
      <c r="AA3184" s="211"/>
      <c r="AB3184" s="22"/>
      <c r="AC3184" s="216" t="s">
        <v>3</v>
      </c>
      <c r="AD3184" s="217"/>
      <c r="AE3184" s="218" t="s">
        <v>2</v>
      </c>
      <c r="AF3184" s="219"/>
      <c r="AG3184" s="22"/>
      <c r="AH3184" s="208" t="s">
        <v>95</v>
      </c>
      <c r="AI3184" s="209"/>
      <c r="AJ3184" s="210" t="s">
        <v>96</v>
      </c>
      <c r="AK3184" s="211"/>
      <c r="AL3184" s="22"/>
      <c r="AM3184" s="216" t="s">
        <v>97</v>
      </c>
      <c r="AN3184" s="217"/>
      <c r="AO3184" s="218" t="s">
        <v>98</v>
      </c>
      <c r="AP3184" s="219"/>
      <c r="AR3184" s="208" t="s">
        <v>99</v>
      </c>
      <c r="AS3184" s="209"/>
      <c r="AT3184" s="210" t="s">
        <v>100</v>
      </c>
      <c r="AU3184" s="211"/>
      <c r="AW3184" s="48" t="s">
        <v>10</v>
      </c>
      <c r="AY3184" s="139" t="s">
        <v>47</v>
      </c>
      <c r="AZ3184" s="13"/>
      <c r="BA3184" s="36"/>
      <c r="BB3184" s="36"/>
      <c r="BC3184" s="36"/>
      <c r="BD3184" s="36"/>
    </row>
    <row r="3185" spans="2:56" ht="18.600000000000001" customHeight="1" thickTop="1" thickBot="1">
      <c r="D3185" s="1">
        <v>0</v>
      </c>
      <c r="E3185" s="8">
        <f t="shared" ref="E3185" si="18515">$E$9*$B3182</f>
        <v>5.1570609999999721</v>
      </c>
      <c r="F3185" s="2">
        <v>1</v>
      </c>
      <c r="G3185" s="8">
        <v>0</v>
      </c>
      <c r="I3185" s="1">
        <v>0</v>
      </c>
      <c r="J3185" s="9">
        <v>0</v>
      </c>
      <c r="K3185" s="2">
        <v>1</v>
      </c>
      <c r="L3185" s="8">
        <v>0</v>
      </c>
      <c r="N3185" s="1">
        <f t="shared" ref="N3185" si="18516">D3185*I3182+F3185*I3185-E3185*J3182-G3185*J3185</f>
        <v>0</v>
      </c>
      <c r="O3185" s="9">
        <f t="shared" ref="O3185" si="18517">(D3185*J3182+E3185*I3182+F3185*J3185+G3185*I3185)</f>
        <v>5.1570609999999721</v>
      </c>
      <c r="P3185" s="2">
        <f t="shared" ref="P3185" si="18518">D3185*K3182+F3185*K3185-E3185*L3182-G3185*L3185</f>
        <v>2.9333047309035254</v>
      </c>
      <c r="Q3185" s="8">
        <f t="shared" ref="Q3185" si="18519">(D3185*L3182+E3185*K3182+F3185*L3185+G3185*K3185)</f>
        <v>0</v>
      </c>
      <c r="S3185" s="1">
        <v>0</v>
      </c>
      <c r="T3185" s="8">
        <f t="shared" ref="T3185" si="18520">$T$9*$B3182</f>
        <v>11.004538999999939</v>
      </c>
      <c r="U3185" s="2">
        <v>1</v>
      </c>
      <c r="V3185" s="8">
        <v>0</v>
      </c>
      <c r="X3185" s="1">
        <f t="shared" ref="X3185" si="18521">N3185*S3182+P3185*S3185-O3185*T3182-Q3185*T3185</f>
        <v>0</v>
      </c>
      <c r="Y3185" s="9">
        <f t="shared" ref="Y3185" si="18522">(N3185*T3182+O3185*S3182+P3185*T3185+Q3185*S3185)</f>
        <v>37.43672731011214</v>
      </c>
      <c r="Z3185" s="2">
        <f t="shared" ref="Z3185" si="18523">N3185*U3182+P3185*U3185-O3185*V3182-Q3185*V3185</f>
        <v>2.9333047309035254</v>
      </c>
      <c r="AA3185" s="8">
        <f t="shared" ref="AA3185" si="18524">(N3185*V3182+O3185*U3182+P3185*V3185+Q3185*U3185)</f>
        <v>0</v>
      </c>
      <c r="AB3185" s="22"/>
      <c r="AC3185" s="1">
        <v>0</v>
      </c>
      <c r="AD3185" s="9">
        <v>0</v>
      </c>
      <c r="AE3185" s="2">
        <v>1</v>
      </c>
      <c r="AF3185" s="8">
        <v>0</v>
      </c>
      <c r="AH3185" s="1">
        <f t="shared" ref="AH3185" si="18525">X3185*AC3182+Z3185*AC3185-Y3185*AD3182-AA3185*AD3185</f>
        <v>0</v>
      </c>
      <c r="AI3185" s="9">
        <f t="shared" ref="AI3185" si="18526">(X3185*AD3182+Y3185*AC3182+Z3185*AD3185+AA3185*AC3185)</f>
        <v>37.43672731011214</v>
      </c>
      <c r="AJ3185" s="2">
        <f t="shared" ref="AJ3185" si="18527">X3185*AE3182+Z3185*AE3185-Y3185*AF3182-AA3185*AF3185</f>
        <v>-273.24787748271177</v>
      </c>
      <c r="AK3185" s="8">
        <f t="shared" ref="AK3185" si="18528">(X3185*AF3182+Y3185*AE3182+Z3185*AF3185+AA3185*AE3185)</f>
        <v>0</v>
      </c>
      <c r="AM3185" s="20">
        <f t="shared" ref="AM3185" si="18529">1/$AN$9</f>
        <v>1</v>
      </c>
      <c r="AN3185" s="27">
        <v>0</v>
      </c>
      <c r="AO3185" s="21">
        <v>1</v>
      </c>
      <c r="AP3185" s="26">
        <v>0</v>
      </c>
      <c r="AR3185" s="1">
        <f t="shared" ref="AR3185" si="18530">AH3185*AM3182+AJ3185*AM3185-AI3185*AN3182-AK3185*AN3185</f>
        <v>-273.24787748271177</v>
      </c>
      <c r="AS3185" s="9">
        <f t="shared" ref="AS3185" si="18531">(AH3185*AN3182+AI3185*AM3182+AJ3185*AN3185+AK3185*AM3185)</f>
        <v>37.43672731011214</v>
      </c>
      <c r="AT3185" s="2">
        <f t="shared" ref="AT3185" si="18532">AH3185*AO3182+AJ3185*AO3185-AI3185*AP3182-AK3185*AP3185</f>
        <v>-273.24787748271177</v>
      </c>
      <c r="AU3185" s="8">
        <f t="shared" ref="AU3185" si="18533">(AH3185*AP3182+AI3185*AO3182+AJ3185*AP3185+AK3185*AO3185)</f>
        <v>0</v>
      </c>
      <c r="AW3185" s="49">
        <f t="shared" ref="AW3185" si="18534">(180/PI())*ATAN(-1*(AS3182/AR3182))</f>
        <v>-82.204175670137545</v>
      </c>
      <c r="AY3185" s="140">
        <f t="shared" ref="AY3185" si="18535">20*LOG(((1-(10^(AW3182/20)^2)*(1-((1-AY3182)/(1+AY3182))^2))^0.5))</f>
        <v>-9.5026280815022394E-5</v>
      </c>
      <c r="AZ3185" s="13"/>
      <c r="BA3185" s="36"/>
      <c r="BB3185" s="36"/>
      <c r="BC3185" s="36"/>
      <c r="BD3185" s="36"/>
    </row>
    <row r="3186" spans="2:56" ht="18.600000000000001" customHeight="1">
      <c r="AY3186" s="37"/>
    </row>
    <row r="3187" spans="2:56" ht="18.600000000000001" customHeight="1" thickBot="1">
      <c r="D3187" s="22" t="s">
        <v>60</v>
      </c>
      <c r="E3187" s="22"/>
      <c r="F3187" s="22"/>
      <c r="G3187" s="22"/>
      <c r="H3187" s="22"/>
      <c r="I3187" s="22" t="s">
        <v>61</v>
      </c>
      <c r="J3187" s="22"/>
      <c r="K3187" s="22"/>
      <c r="L3187" s="22"/>
      <c r="M3187" s="23"/>
      <c r="N3187" s="23"/>
      <c r="O3187" s="28" t="s">
        <v>62</v>
      </c>
      <c r="P3187" s="23"/>
      <c r="Q3187" s="23"/>
      <c r="R3187" s="23"/>
      <c r="S3187" s="22"/>
      <c r="T3187" s="22" t="s">
        <v>63</v>
      </c>
      <c r="U3187" s="23"/>
      <c r="V3187" s="23"/>
      <c r="W3187" s="23"/>
      <c r="X3187" s="23"/>
      <c r="Y3187" s="28" t="s">
        <v>64</v>
      </c>
      <c r="Z3187" s="23"/>
      <c r="AA3187" s="23"/>
      <c r="AB3187" s="23"/>
      <c r="AC3187" s="28" t="s">
        <v>65</v>
      </c>
      <c r="AD3187" s="22"/>
      <c r="AE3187" s="22"/>
      <c r="AF3187" s="22"/>
      <c r="AG3187" s="22"/>
      <c r="AH3187" s="23"/>
      <c r="AI3187" s="28" t="s">
        <v>66</v>
      </c>
      <c r="AJ3187" s="23"/>
      <c r="AK3187" s="23"/>
      <c r="AL3187" s="22"/>
      <c r="AM3187" s="28" t="s">
        <v>67</v>
      </c>
      <c r="AN3187" s="22"/>
      <c r="AO3187" s="23"/>
      <c r="AP3187" s="23"/>
      <c r="AQ3187" s="23"/>
      <c r="AR3187" s="23"/>
      <c r="AS3187" s="28" t="s">
        <v>68</v>
      </c>
      <c r="AT3187" s="23"/>
      <c r="AU3187" s="23"/>
    </row>
    <row r="3188" spans="2:56" ht="18.600000000000001" customHeight="1" thickBot="1">
      <c r="B3188" s="11"/>
      <c r="D3188" s="212" t="s">
        <v>69</v>
      </c>
      <c r="E3188" s="213"/>
      <c r="F3188" s="214" t="s">
        <v>70</v>
      </c>
      <c r="G3188" s="215"/>
      <c r="H3188" s="207"/>
      <c r="I3188" s="212" t="s">
        <v>71</v>
      </c>
      <c r="J3188" s="213"/>
      <c r="K3188" s="214" t="s">
        <v>72</v>
      </c>
      <c r="L3188" s="215"/>
      <c r="M3188" s="23"/>
      <c r="N3188" s="208" t="s">
        <v>73</v>
      </c>
      <c r="O3188" s="209"/>
      <c r="P3188" s="210" t="s">
        <v>74</v>
      </c>
      <c r="Q3188" s="211"/>
      <c r="R3188" s="23"/>
      <c r="S3188" s="212" t="s">
        <v>75</v>
      </c>
      <c r="T3188" s="213"/>
      <c r="U3188" s="214" t="s">
        <v>76</v>
      </c>
      <c r="V3188" s="215"/>
      <c r="W3188" s="22"/>
      <c r="X3188" s="208" t="s">
        <v>77</v>
      </c>
      <c r="Y3188" s="209"/>
      <c r="Z3188" s="210" t="s">
        <v>78</v>
      </c>
      <c r="AA3188" s="211"/>
      <c r="AB3188" s="22"/>
      <c r="AC3188" s="212" t="s">
        <v>79</v>
      </c>
      <c r="AD3188" s="213"/>
      <c r="AE3188" s="214" t="s">
        <v>80</v>
      </c>
      <c r="AF3188" s="215"/>
      <c r="AG3188" s="22"/>
      <c r="AH3188" s="208" t="s">
        <v>81</v>
      </c>
      <c r="AI3188" s="209"/>
      <c r="AJ3188" s="210" t="s">
        <v>82</v>
      </c>
      <c r="AK3188" s="211"/>
      <c r="AL3188" s="22"/>
      <c r="AM3188" s="212" t="s">
        <v>83</v>
      </c>
      <c r="AN3188" s="213"/>
      <c r="AO3188" s="214" t="s">
        <v>84</v>
      </c>
      <c r="AP3188" s="215"/>
      <c r="AQ3188" s="23"/>
      <c r="AR3188" s="208" t="s">
        <v>85</v>
      </c>
      <c r="AS3188" s="209"/>
      <c r="AT3188" s="210" t="s">
        <v>86</v>
      </c>
      <c r="AU3188" s="211"/>
      <c r="AW3188" s="29" t="s">
        <v>4</v>
      </c>
      <c r="AY3188" s="136" t="s">
        <v>46</v>
      </c>
      <c r="AZ3188" s="13"/>
      <c r="BA3188" s="36"/>
      <c r="BB3188" s="36"/>
      <c r="BC3188" s="36"/>
      <c r="BD3188" s="36"/>
    </row>
    <row r="3189" spans="2:56" ht="18.600000000000001" customHeight="1" thickTop="1" thickBot="1">
      <c r="B3189" s="40">
        <v>9.1199999999999495</v>
      </c>
      <c r="D3189" s="1">
        <v>1</v>
      </c>
      <c r="E3189" s="7">
        <v>0</v>
      </c>
      <c r="F3189" s="2">
        <v>0</v>
      </c>
      <c r="G3189" s="8">
        <v>0</v>
      </c>
      <c r="I3189" s="1">
        <v>1</v>
      </c>
      <c r="J3189" s="9">
        <v>0</v>
      </c>
      <c r="K3189" s="2">
        <v>0</v>
      </c>
      <c r="L3189" s="9">
        <f t="shared" ref="L3189" si="18536">IF(0=(1-$J$9*$K$9*$B3189^2),10^14,$B3189*$K$9/(1-$J$9*$K$9*$B3189^2))</f>
        <v>-0.37399294136577499</v>
      </c>
      <c r="N3189" s="1">
        <f t="shared" ref="N3189" si="18537">D3189*I3189+F3189*I3192-E3189*J3189-G3189*J3192</f>
        <v>1</v>
      </c>
      <c r="O3189" s="9">
        <f t="shared" ref="O3189" si="18538">(D3189*J3189+E3189*I3189+F3189*J3192+G3189*I3192)</f>
        <v>0</v>
      </c>
      <c r="P3189" s="2">
        <f t="shared" ref="P3189" si="18539">D3189*K3189+F3189*K3192-E3189*L3189-G3189*L3192</f>
        <v>0</v>
      </c>
      <c r="Q3189" s="8">
        <f t="shared" ref="Q3189" si="18540">(D3189*L3189+E3189*K3189+F3189*L3192+G3189*K3192)</f>
        <v>-0.37399294136577499</v>
      </c>
      <c r="S3189" s="1">
        <v>1</v>
      </c>
      <c r="T3189" s="7">
        <v>0</v>
      </c>
      <c r="U3189" s="2">
        <v>0</v>
      </c>
      <c r="V3189" s="8">
        <v>0</v>
      </c>
      <c r="X3189" s="1">
        <f t="shared" ref="X3189" si="18541">N3189*S3189+P3189*S3192-O3189*T3189-Q3189*T3192</f>
        <v>5.1246652274656457</v>
      </c>
      <c r="Y3189" s="9">
        <f t="shared" ref="Y3189" si="18542">(N3189*T3189+O3189*S3189+P3189*T3192+Q3189*S3192)</f>
        <v>0</v>
      </c>
      <c r="Z3189" s="2">
        <f t="shared" ref="Z3189" si="18543">N3189*U3189+P3189*U3192-O3189*V3189-Q3189*V3192</f>
        <v>0</v>
      </c>
      <c r="AA3189" s="8">
        <f t="shared" ref="AA3189" si="18544">(N3189*V3189+O3189*U3189+P3189*V3192+Q3189*U3192)</f>
        <v>-0.37399294136577499</v>
      </c>
      <c r="AB3189" s="22"/>
      <c r="AC3189" s="1">
        <v>1</v>
      </c>
      <c r="AD3189" s="9">
        <v>0</v>
      </c>
      <c r="AE3189" s="2">
        <v>0</v>
      </c>
      <c r="AF3189" s="9">
        <f t="shared" ref="AF3189" si="18545">$B3189*$AE$9</f>
        <v>7.3934927999999589</v>
      </c>
      <c r="AH3189" s="1">
        <f t="shared" ref="AH3189" si="18546">X3189*AC3189+Z3189*AC3192-Y3189*AD3189-AA3189*AD3192</f>
        <v>5.1246652274656457</v>
      </c>
      <c r="AI3189" s="9">
        <f t="shared" ref="AI3189" si="18547">(X3189*AD3189+Y3189*AC3189+Z3189*AD3192+AA3189*AC3192)</f>
        <v>0</v>
      </c>
      <c r="AJ3189" s="2">
        <f t="shared" ref="AJ3189" si="18548">X3189*AE3189+Z3189*AE3192-Y3189*AF3189-AA3189*AF3192</f>
        <v>0</v>
      </c>
      <c r="AK3189" s="8">
        <f t="shared" ref="AK3189" si="18549">(X3189*AF3189+Y3189*AE3189+Z3189*AF3192+AA3189*AE3192)</f>
        <v>37.515182520311626</v>
      </c>
      <c r="AM3189" s="18">
        <v>1</v>
      </c>
      <c r="AN3189" s="25">
        <v>0</v>
      </c>
      <c r="AO3189" s="14">
        <v>0</v>
      </c>
      <c r="AP3189" s="24">
        <v>0</v>
      </c>
      <c r="AR3189" s="1">
        <f t="shared" ref="AR3189" si="18550">AH3189*AM3189+AJ3189*AM3192-AI3189*AN3189-AK3189*AN3192</f>
        <v>5.1246652274656457</v>
      </c>
      <c r="AS3189" s="9">
        <f t="shared" ref="AS3189" si="18551">(AH3189*AN3189+AI3189*AM3189+AJ3189*AN3192+AK3189*AM3192)</f>
        <v>37.515182520311626</v>
      </c>
      <c r="AT3189" s="2">
        <f t="shared" ref="AT3189" si="18552">AH3189*AO3189+AJ3189*AO3192-AI3189*AP3189-AK3189*AP3192</f>
        <v>0</v>
      </c>
      <c r="AU3189" s="8">
        <f t="shared" ref="AU3189" si="18553">(AH3189*AP3189+AI3189*AO3189+AJ3189*AP3192+AK3189*AO3192)</f>
        <v>37.515182520311626</v>
      </c>
      <c r="AW3189" s="30">
        <f t="shared" ref="AW3189" si="18554">20*LOG(((1+$AN$9)/$AN$9)/((AR3189+AR3192)^2+(AS3189+AS3192)^2)^0.5)</f>
        <v>-42.909084217360686</v>
      </c>
      <c r="AY3189" s="137">
        <f t="shared" ref="AY3189" si="18555">((AR3189^2+AS3189^2)^0.5)/((AR3192^2+AS3192^2)^0.5)</f>
        <v>0.13669837507969451</v>
      </c>
      <c r="AZ3189" s="13"/>
      <c r="BA3189" s="36"/>
      <c r="BB3189" s="36"/>
      <c r="BC3189" s="36"/>
      <c r="BD3189" s="36"/>
    </row>
    <row r="3190" spans="2:56" ht="18.600000000000001" customHeight="1" thickBot="1">
      <c r="D3190" s="3"/>
      <c r="G3190" s="4"/>
      <c r="I3190" s="3"/>
      <c r="L3190" s="4"/>
      <c r="N3190" s="3"/>
      <c r="Q3190" s="4"/>
      <c r="S3190" s="3"/>
      <c r="V3190" s="4"/>
      <c r="X3190" s="3"/>
      <c r="AA3190" s="4"/>
      <c r="AC3190" s="3"/>
      <c r="AF3190" s="4"/>
      <c r="AH3190" s="3"/>
      <c r="AK3190" s="4"/>
      <c r="AM3190" s="18"/>
      <c r="AN3190" s="14"/>
      <c r="AO3190" s="14"/>
      <c r="AP3190" s="19"/>
      <c r="AR3190" s="3"/>
      <c r="AU3190" s="4"/>
      <c r="AY3190" s="138"/>
      <c r="AZ3190" s="13"/>
      <c r="BA3190" s="36"/>
      <c r="BB3190" s="36"/>
      <c r="BC3190" s="36"/>
      <c r="BD3190" s="36"/>
    </row>
    <row r="3191" spans="2:56" ht="18.600000000000001" customHeight="1" thickBot="1">
      <c r="D3191" s="216" t="s">
        <v>87</v>
      </c>
      <c r="E3191" s="217"/>
      <c r="F3191" s="218" t="s">
        <v>88</v>
      </c>
      <c r="G3191" s="219"/>
      <c r="H3191" s="207"/>
      <c r="I3191" s="216" t="s">
        <v>89</v>
      </c>
      <c r="J3191" s="217"/>
      <c r="K3191" s="218" t="s">
        <v>90</v>
      </c>
      <c r="L3191" s="219"/>
      <c r="N3191" s="208" t="s">
        <v>7</v>
      </c>
      <c r="O3191" s="209"/>
      <c r="P3191" s="210" t="s">
        <v>8</v>
      </c>
      <c r="Q3191" s="211"/>
      <c r="S3191" s="216" t="s">
        <v>91</v>
      </c>
      <c r="T3191" s="217"/>
      <c r="U3191" s="218" t="s">
        <v>92</v>
      </c>
      <c r="V3191" s="219"/>
      <c r="W3191" s="22"/>
      <c r="X3191" s="208" t="s">
        <v>93</v>
      </c>
      <c r="Y3191" s="209"/>
      <c r="Z3191" s="210" t="s">
        <v>94</v>
      </c>
      <c r="AA3191" s="211"/>
      <c r="AB3191" s="22"/>
      <c r="AC3191" s="216" t="s">
        <v>3</v>
      </c>
      <c r="AD3191" s="217"/>
      <c r="AE3191" s="218" t="s">
        <v>2</v>
      </c>
      <c r="AF3191" s="219"/>
      <c r="AG3191" s="22"/>
      <c r="AH3191" s="208" t="s">
        <v>95</v>
      </c>
      <c r="AI3191" s="209"/>
      <c r="AJ3191" s="210" t="s">
        <v>96</v>
      </c>
      <c r="AK3191" s="211"/>
      <c r="AL3191" s="22"/>
      <c r="AM3191" s="216" t="s">
        <v>97</v>
      </c>
      <c r="AN3191" s="217"/>
      <c r="AO3191" s="218" t="s">
        <v>98</v>
      </c>
      <c r="AP3191" s="219"/>
      <c r="AR3191" s="208" t="s">
        <v>99</v>
      </c>
      <c r="AS3191" s="209"/>
      <c r="AT3191" s="210" t="s">
        <v>100</v>
      </c>
      <c r="AU3191" s="211"/>
      <c r="AW3191" s="48" t="s">
        <v>10</v>
      </c>
      <c r="AY3191" s="139" t="s">
        <v>47</v>
      </c>
      <c r="AZ3191" s="13"/>
      <c r="BA3191" s="36"/>
      <c r="BB3191" s="36"/>
      <c r="BC3191" s="36"/>
      <c r="BD3191" s="36"/>
    </row>
    <row r="3192" spans="2:56" ht="18.600000000000001" customHeight="1" thickTop="1" thickBot="1">
      <c r="D3192" s="1">
        <v>0</v>
      </c>
      <c r="E3192" s="8">
        <f t="shared" ref="E3192" si="18556">$E$9*$B3189</f>
        <v>5.1683951999999715</v>
      </c>
      <c r="F3192" s="2">
        <v>1</v>
      </c>
      <c r="G3192" s="8">
        <v>0</v>
      </c>
      <c r="I3192" s="1">
        <v>0</v>
      </c>
      <c r="J3192" s="9">
        <v>0</v>
      </c>
      <c r="K3192" s="2">
        <v>1</v>
      </c>
      <c r="L3192" s="8">
        <v>0</v>
      </c>
      <c r="N3192" s="1">
        <f t="shared" ref="N3192" si="18557">D3192*I3189+F3192*I3192-E3192*J3189-G3192*J3192</f>
        <v>0</v>
      </c>
      <c r="O3192" s="9">
        <f t="shared" ref="O3192" si="18558">(D3192*J3189+E3192*I3189+F3192*J3192+G3192*I3192)</f>
        <v>5.1683951999999715</v>
      </c>
      <c r="P3192" s="2">
        <f t="shared" ref="P3192" si="18559">D3192*K3189+F3192*K3192-E3192*L3189-G3192*L3192</f>
        <v>2.9329433229887423</v>
      </c>
      <c r="Q3192" s="8">
        <f t="shared" ref="Q3192" si="18560">(D3192*L3189+E3192*K3189+F3192*L3192+G3192*K3192)</f>
        <v>0</v>
      </c>
      <c r="S3192" s="1">
        <v>0</v>
      </c>
      <c r="T3192" s="8">
        <f t="shared" ref="T3192" si="18561">$T$9*$B3189</f>
        <v>11.028724799999939</v>
      </c>
      <c r="U3192" s="2">
        <v>1</v>
      </c>
      <c r="V3192" s="8">
        <v>0</v>
      </c>
      <c r="X3192" s="1">
        <f t="shared" ref="X3192" si="18562">N3192*S3189+P3192*S3192-O3192*T3189-Q3192*T3192</f>
        <v>0</v>
      </c>
      <c r="Y3192" s="9">
        <f t="shared" ref="Y3192" si="18563">(N3192*T3189+O3192*S3189+P3192*T3192+Q3192*S3192)</f>
        <v>37.515019963240142</v>
      </c>
      <c r="Z3192" s="2">
        <f t="shared" ref="Z3192" si="18564">N3192*U3189+P3192*U3192-O3192*V3189-Q3192*V3192</f>
        <v>2.9329433229887423</v>
      </c>
      <c r="AA3192" s="8">
        <f t="shared" ref="AA3192" si="18565">(N3192*V3189+O3192*U3189+P3192*V3192+Q3192*U3192)</f>
        <v>0</v>
      </c>
      <c r="AB3192" s="22"/>
      <c r="AC3192" s="1">
        <v>0</v>
      </c>
      <c r="AD3192" s="9">
        <v>0</v>
      </c>
      <c r="AE3192" s="2">
        <v>1</v>
      </c>
      <c r="AF3192" s="8">
        <v>0</v>
      </c>
      <c r="AH3192" s="1">
        <f t="shared" ref="AH3192" si="18566">X3192*AC3189+Z3192*AC3192-Y3192*AD3189-AA3192*AD3192</f>
        <v>0</v>
      </c>
      <c r="AI3192" s="9">
        <f t="shared" ref="AI3192" si="18567">(X3192*AD3189+Y3192*AC3189+Z3192*AD3192+AA3192*AC3192)</f>
        <v>37.515019963240142</v>
      </c>
      <c r="AJ3192" s="2">
        <f t="shared" ref="AJ3192" si="18568">X3192*AE3189+Z3192*AE3192-Y3192*AF3189-AA3192*AF3192</f>
        <v>-274.43408666708194</v>
      </c>
      <c r="AK3192" s="8">
        <f t="shared" ref="AK3192" si="18569">(X3192*AF3189+Y3192*AE3189+Z3192*AF3192+AA3192*AE3192)</f>
        <v>0</v>
      </c>
      <c r="AM3192" s="20">
        <f t="shared" ref="AM3192" si="18570">1/$AN$9</f>
        <v>1</v>
      </c>
      <c r="AN3192" s="27">
        <v>0</v>
      </c>
      <c r="AO3192" s="21">
        <v>1</v>
      </c>
      <c r="AP3192" s="26">
        <v>0</v>
      </c>
      <c r="AR3192" s="1">
        <f t="shared" ref="AR3192" si="18571">AH3192*AM3189+AJ3192*AM3192-AI3192*AN3189-AK3192*AN3192</f>
        <v>-274.43408666708194</v>
      </c>
      <c r="AS3192" s="9">
        <f t="shared" ref="AS3192" si="18572">(AH3192*AN3189+AI3192*AM3189+AJ3192*AN3192+AK3192*AM3192)</f>
        <v>37.515019963240142</v>
      </c>
      <c r="AT3192" s="2">
        <f t="shared" ref="AT3192" si="18573">AH3192*AO3189+AJ3192*AO3192-AI3192*AP3189-AK3192*AP3192</f>
        <v>-274.43408666708194</v>
      </c>
      <c r="AU3192" s="8">
        <f t="shared" ref="AU3192" si="18574">(AH3192*AP3189+AI3192*AO3189+AJ3192*AP3192+AK3192*AO3192)</f>
        <v>0</v>
      </c>
      <c r="AW3192" s="49">
        <f t="shared" ref="AW3192" si="18575">(180/PI())*ATAN(-1*(AS3189/AR3189))</f>
        <v>-82.221402114219657</v>
      </c>
      <c r="AY3192" s="140">
        <f t="shared" ref="AY3192" si="18576">20*LOG(((1-(10^(AW3189/20)^2)*(1-((1-AY3189)/(1+AY3189))^2))^0.5))</f>
        <v>-9.406183736491175E-5</v>
      </c>
      <c r="AZ3192" s="13"/>
      <c r="BA3192" s="36"/>
      <c r="BB3192" s="36"/>
      <c r="BC3192" s="36"/>
      <c r="BD3192" s="36"/>
    </row>
    <row r="3193" spans="2:56" ht="18.600000000000001" customHeight="1">
      <c r="AY3193" s="37"/>
    </row>
    <row r="3194" spans="2:56" ht="18.600000000000001" customHeight="1" thickBot="1">
      <c r="D3194" s="22" t="s">
        <v>60</v>
      </c>
      <c r="E3194" s="22"/>
      <c r="F3194" s="22"/>
      <c r="G3194" s="22"/>
      <c r="H3194" s="22"/>
      <c r="I3194" s="22" t="s">
        <v>61</v>
      </c>
      <c r="J3194" s="22"/>
      <c r="K3194" s="22"/>
      <c r="L3194" s="22"/>
      <c r="M3194" s="23"/>
      <c r="N3194" s="23"/>
      <c r="O3194" s="28" t="s">
        <v>62</v>
      </c>
      <c r="P3194" s="23"/>
      <c r="Q3194" s="23"/>
      <c r="R3194" s="23"/>
      <c r="S3194" s="22"/>
      <c r="T3194" s="22" t="s">
        <v>63</v>
      </c>
      <c r="U3194" s="23"/>
      <c r="V3194" s="23"/>
      <c r="W3194" s="23"/>
      <c r="X3194" s="23"/>
      <c r="Y3194" s="28" t="s">
        <v>64</v>
      </c>
      <c r="Z3194" s="23"/>
      <c r="AA3194" s="23"/>
      <c r="AB3194" s="23"/>
      <c r="AC3194" s="28" t="s">
        <v>65</v>
      </c>
      <c r="AD3194" s="22"/>
      <c r="AE3194" s="22"/>
      <c r="AF3194" s="22"/>
      <c r="AG3194" s="22"/>
      <c r="AH3194" s="23"/>
      <c r="AI3194" s="28" t="s">
        <v>66</v>
      </c>
      <c r="AJ3194" s="23"/>
      <c r="AK3194" s="23"/>
      <c r="AL3194" s="22"/>
      <c r="AM3194" s="28" t="s">
        <v>67</v>
      </c>
      <c r="AN3194" s="22"/>
      <c r="AO3194" s="23"/>
      <c r="AP3194" s="23"/>
      <c r="AQ3194" s="23"/>
      <c r="AR3194" s="23"/>
      <c r="AS3194" s="28" t="s">
        <v>68</v>
      </c>
      <c r="AT3194" s="23"/>
      <c r="AU3194" s="23"/>
    </row>
    <row r="3195" spans="2:56" ht="18.600000000000001" customHeight="1" thickBot="1">
      <c r="B3195" s="11"/>
      <c r="D3195" s="212" t="s">
        <v>69</v>
      </c>
      <c r="E3195" s="213"/>
      <c r="F3195" s="214" t="s">
        <v>70</v>
      </c>
      <c r="G3195" s="215"/>
      <c r="H3195" s="207"/>
      <c r="I3195" s="212" t="s">
        <v>71</v>
      </c>
      <c r="J3195" s="213"/>
      <c r="K3195" s="214" t="s">
        <v>72</v>
      </c>
      <c r="L3195" s="215"/>
      <c r="M3195" s="23"/>
      <c r="N3195" s="208" t="s">
        <v>73</v>
      </c>
      <c r="O3195" s="209"/>
      <c r="P3195" s="210" t="s">
        <v>74</v>
      </c>
      <c r="Q3195" s="211"/>
      <c r="R3195" s="23"/>
      <c r="S3195" s="212" t="s">
        <v>75</v>
      </c>
      <c r="T3195" s="213"/>
      <c r="U3195" s="214" t="s">
        <v>76</v>
      </c>
      <c r="V3195" s="215"/>
      <c r="W3195" s="22"/>
      <c r="X3195" s="208" t="s">
        <v>77</v>
      </c>
      <c r="Y3195" s="209"/>
      <c r="Z3195" s="210" t="s">
        <v>78</v>
      </c>
      <c r="AA3195" s="211"/>
      <c r="AB3195" s="22"/>
      <c r="AC3195" s="212" t="s">
        <v>79</v>
      </c>
      <c r="AD3195" s="213"/>
      <c r="AE3195" s="214" t="s">
        <v>80</v>
      </c>
      <c r="AF3195" s="215"/>
      <c r="AG3195" s="22"/>
      <c r="AH3195" s="208" t="s">
        <v>81</v>
      </c>
      <c r="AI3195" s="209"/>
      <c r="AJ3195" s="210" t="s">
        <v>82</v>
      </c>
      <c r="AK3195" s="211"/>
      <c r="AL3195" s="22"/>
      <c r="AM3195" s="212" t="s">
        <v>83</v>
      </c>
      <c r="AN3195" s="213"/>
      <c r="AO3195" s="214" t="s">
        <v>84</v>
      </c>
      <c r="AP3195" s="215"/>
      <c r="AQ3195" s="23"/>
      <c r="AR3195" s="208" t="s">
        <v>85</v>
      </c>
      <c r="AS3195" s="209"/>
      <c r="AT3195" s="210" t="s">
        <v>86</v>
      </c>
      <c r="AU3195" s="211"/>
      <c r="AW3195" s="29" t="s">
        <v>4</v>
      </c>
      <c r="AY3195" s="136" t="s">
        <v>46</v>
      </c>
      <c r="AZ3195" s="13"/>
      <c r="BA3195" s="36"/>
      <c r="BB3195" s="36"/>
      <c r="BC3195" s="36"/>
      <c r="BD3195" s="36"/>
    </row>
    <row r="3196" spans="2:56" ht="18.600000000000001" customHeight="1" thickTop="1" thickBot="1">
      <c r="B3196" s="40">
        <v>9.1399999999999508</v>
      </c>
      <c r="D3196" s="1">
        <v>1</v>
      </c>
      <c r="E3196" s="7">
        <v>0</v>
      </c>
      <c r="F3196" s="2">
        <v>0</v>
      </c>
      <c r="G3196" s="8">
        <v>0</v>
      </c>
      <c r="I3196" s="1">
        <v>1</v>
      </c>
      <c r="J3196" s="9">
        <v>0</v>
      </c>
      <c r="K3196" s="2">
        <v>0</v>
      </c>
      <c r="L3196" s="9">
        <f t="shared" ref="L3196" si="18577">IF(0=(1-$J$9*$K$9*$B3196^2),10^14,$B3196*$K$9/(1-$J$9*$K$9*$B3196^2))</f>
        <v>-0.37310528591103936</v>
      </c>
      <c r="N3196" s="1">
        <f t="shared" ref="N3196" si="18578">D3196*I3196+F3196*I3199-E3196*J3196-G3196*J3199</f>
        <v>1</v>
      </c>
      <c r="O3196" s="9">
        <f t="shared" ref="O3196" si="18579">(D3196*J3196+E3196*I3196+F3196*J3199+G3196*I3199)</f>
        <v>0</v>
      </c>
      <c r="P3196" s="2">
        <f t="shared" ref="P3196" si="18580">D3196*K3196+F3196*K3199-E3196*L3196-G3196*L3199</f>
        <v>0</v>
      </c>
      <c r="Q3196" s="8">
        <f t="shared" ref="Q3196" si="18581">(D3196*L3196+E3196*K3196+F3196*L3199+G3196*K3199)</f>
        <v>-0.37310528591103936</v>
      </c>
      <c r="S3196" s="1">
        <v>1</v>
      </c>
      <c r="T3196" s="7">
        <v>0</v>
      </c>
      <c r="U3196" s="2">
        <v>0</v>
      </c>
      <c r="V3196" s="8">
        <v>0</v>
      </c>
      <c r="X3196" s="1">
        <f t="shared" ref="X3196" si="18582">N3196*S3196+P3196*S3199-O3196*T3196-Q3196*T3199</f>
        <v>5.1238993695621353</v>
      </c>
      <c r="Y3196" s="9">
        <f t="shared" ref="Y3196" si="18583">(N3196*T3196+O3196*S3196+P3196*T3199+Q3196*S3199)</f>
        <v>0</v>
      </c>
      <c r="Z3196" s="2">
        <f t="shared" ref="Z3196" si="18584">N3196*U3196+P3196*U3199-O3196*V3196-Q3196*V3199</f>
        <v>0</v>
      </c>
      <c r="AA3196" s="8">
        <f t="shared" ref="AA3196" si="18585">(N3196*V3196+O3196*U3196+P3196*V3199+Q3196*U3199)</f>
        <v>-0.37310528591103936</v>
      </c>
      <c r="AB3196" s="22"/>
      <c r="AC3196" s="1">
        <v>1</v>
      </c>
      <c r="AD3196" s="9">
        <v>0</v>
      </c>
      <c r="AE3196" s="2">
        <v>0</v>
      </c>
      <c r="AF3196" s="9">
        <f t="shared" ref="AF3196" si="18586">$B3196*$AE$9</f>
        <v>7.4097065999999607</v>
      </c>
      <c r="AH3196" s="1">
        <f t="shared" ref="AH3196" si="18587">X3196*AC3196+Z3196*AC3199-Y3196*AD3196-AA3196*AD3199</f>
        <v>5.1238993695621353</v>
      </c>
      <c r="AI3196" s="9">
        <f t="shared" ref="AI3196" si="18588">(X3196*AD3196+Y3196*AC3196+Z3196*AD3199+AA3196*AC3199)</f>
        <v>0</v>
      </c>
      <c r="AJ3196" s="2">
        <f t="shared" ref="AJ3196" si="18589">X3196*AE3196+Z3196*AE3199-Y3196*AF3196-AA3196*AF3199</f>
        <v>0</v>
      </c>
      <c r="AK3196" s="8">
        <f t="shared" ref="AK3196" si="18590">(X3196*AF3196+Y3196*AE3196+Z3196*AF3199+AA3196*AE3199)</f>
        <v>37.593485690469151</v>
      </c>
      <c r="AM3196" s="18">
        <v>1</v>
      </c>
      <c r="AN3196" s="25">
        <v>0</v>
      </c>
      <c r="AO3196" s="14">
        <v>0</v>
      </c>
      <c r="AP3196" s="24">
        <v>0</v>
      </c>
      <c r="AR3196" s="1">
        <f t="shared" ref="AR3196" si="18591">AH3196*AM3196+AJ3196*AM3199-AI3196*AN3196-AK3196*AN3199</f>
        <v>5.1238993695621353</v>
      </c>
      <c r="AS3196" s="9">
        <f t="shared" ref="AS3196" si="18592">(AH3196*AN3196+AI3196*AM3196+AJ3196*AN3199+AK3196*AM3199)</f>
        <v>37.593485690469151</v>
      </c>
      <c r="AT3196" s="2">
        <f t="shared" ref="AT3196" si="18593">AH3196*AO3196+AJ3196*AO3199-AI3196*AP3196-AK3196*AP3199</f>
        <v>0</v>
      </c>
      <c r="AU3196" s="8">
        <f t="shared" ref="AU3196" si="18594">(AH3196*AP3196+AI3196*AO3196+AJ3196*AP3199+AK3196*AO3199)</f>
        <v>37.593485690469151</v>
      </c>
      <c r="AW3196" s="30">
        <f t="shared" ref="AW3196" si="18595">20*LOG(((1+$AN$9)/$AN$9)/((AR3196+AR3199)^2+(AS3196+AS3199)^2)^0.5)</f>
        <v>-42.945916997428654</v>
      </c>
      <c r="AY3196" s="137">
        <f t="shared" ref="AY3196" si="18596">((AR3196^2+AS3196^2)^0.5)/((AR3199^2+AS3199^2)^0.5)</f>
        <v>0.13639287225127644</v>
      </c>
      <c r="AZ3196" s="13"/>
      <c r="BA3196" s="36"/>
      <c r="BB3196" s="36"/>
      <c r="BC3196" s="36"/>
      <c r="BD3196" s="36"/>
    </row>
    <row r="3197" spans="2:56" ht="18.600000000000001" customHeight="1" thickBot="1">
      <c r="D3197" s="3"/>
      <c r="G3197" s="4"/>
      <c r="I3197" s="3"/>
      <c r="L3197" s="4"/>
      <c r="N3197" s="3"/>
      <c r="Q3197" s="4"/>
      <c r="S3197" s="3"/>
      <c r="V3197" s="4"/>
      <c r="X3197" s="3"/>
      <c r="AA3197" s="4"/>
      <c r="AC3197" s="3"/>
      <c r="AF3197" s="4"/>
      <c r="AH3197" s="3"/>
      <c r="AK3197" s="4"/>
      <c r="AM3197" s="18"/>
      <c r="AN3197" s="14"/>
      <c r="AO3197" s="14"/>
      <c r="AP3197" s="19"/>
      <c r="AR3197" s="3"/>
      <c r="AU3197" s="4"/>
      <c r="AY3197" s="138"/>
      <c r="AZ3197" s="13"/>
      <c r="BA3197" s="36"/>
      <c r="BB3197" s="36"/>
      <c r="BC3197" s="36"/>
      <c r="BD3197" s="36"/>
    </row>
    <row r="3198" spans="2:56" ht="18.600000000000001" customHeight="1" thickBot="1">
      <c r="D3198" s="216" t="s">
        <v>87</v>
      </c>
      <c r="E3198" s="217"/>
      <c r="F3198" s="218" t="s">
        <v>88</v>
      </c>
      <c r="G3198" s="219"/>
      <c r="H3198" s="207"/>
      <c r="I3198" s="216" t="s">
        <v>89</v>
      </c>
      <c r="J3198" s="217"/>
      <c r="K3198" s="218" t="s">
        <v>90</v>
      </c>
      <c r="L3198" s="219"/>
      <c r="N3198" s="208" t="s">
        <v>7</v>
      </c>
      <c r="O3198" s="209"/>
      <c r="P3198" s="210" t="s">
        <v>8</v>
      </c>
      <c r="Q3198" s="211"/>
      <c r="S3198" s="216" t="s">
        <v>91</v>
      </c>
      <c r="T3198" s="217"/>
      <c r="U3198" s="218" t="s">
        <v>92</v>
      </c>
      <c r="V3198" s="219"/>
      <c r="W3198" s="22"/>
      <c r="X3198" s="208" t="s">
        <v>93</v>
      </c>
      <c r="Y3198" s="209"/>
      <c r="Z3198" s="210" t="s">
        <v>94</v>
      </c>
      <c r="AA3198" s="211"/>
      <c r="AB3198" s="22"/>
      <c r="AC3198" s="216" t="s">
        <v>3</v>
      </c>
      <c r="AD3198" s="217"/>
      <c r="AE3198" s="218" t="s">
        <v>2</v>
      </c>
      <c r="AF3198" s="219"/>
      <c r="AG3198" s="22"/>
      <c r="AH3198" s="208" t="s">
        <v>95</v>
      </c>
      <c r="AI3198" s="209"/>
      <c r="AJ3198" s="210" t="s">
        <v>96</v>
      </c>
      <c r="AK3198" s="211"/>
      <c r="AL3198" s="22"/>
      <c r="AM3198" s="216" t="s">
        <v>97</v>
      </c>
      <c r="AN3198" s="217"/>
      <c r="AO3198" s="218" t="s">
        <v>98</v>
      </c>
      <c r="AP3198" s="219"/>
      <c r="AR3198" s="208" t="s">
        <v>99</v>
      </c>
      <c r="AS3198" s="209"/>
      <c r="AT3198" s="210" t="s">
        <v>100</v>
      </c>
      <c r="AU3198" s="211"/>
      <c r="AW3198" s="48" t="s">
        <v>10</v>
      </c>
      <c r="AY3198" s="139" t="s">
        <v>47</v>
      </c>
      <c r="AZ3198" s="13"/>
      <c r="BA3198" s="36"/>
      <c r="BB3198" s="36"/>
      <c r="BC3198" s="36"/>
      <c r="BD3198" s="36"/>
    </row>
    <row r="3199" spans="2:56" ht="18.600000000000001" customHeight="1" thickTop="1" thickBot="1">
      <c r="D3199" s="1">
        <v>0</v>
      </c>
      <c r="E3199" s="8">
        <f t="shared" ref="E3199" si="18597">$E$9*$B3196</f>
        <v>5.1797293999999727</v>
      </c>
      <c r="F3199" s="2">
        <v>1</v>
      </c>
      <c r="G3199" s="8">
        <v>0</v>
      </c>
      <c r="I3199" s="1">
        <v>0</v>
      </c>
      <c r="J3199" s="9">
        <v>0</v>
      </c>
      <c r="K3199" s="2">
        <v>1</v>
      </c>
      <c r="L3199" s="8">
        <v>0</v>
      </c>
      <c r="N3199" s="1">
        <f t="shared" ref="N3199" si="18598">D3199*I3196+F3199*I3199-E3199*J3196-G3199*J3199</f>
        <v>0</v>
      </c>
      <c r="O3199" s="9">
        <f t="shared" ref="O3199" si="18599">(D3199*J3196+E3199*I3196+F3199*J3199+G3199*I3199)</f>
        <v>5.1797293999999727</v>
      </c>
      <c r="P3199" s="2">
        <f t="shared" ref="P3199" si="18600">D3199*K3196+F3199*K3199-E3199*L3196-G3199*L3199</f>
        <v>2.9325844187288062</v>
      </c>
      <c r="Q3199" s="8">
        <f t="shared" ref="Q3199" si="18601">(D3199*L3196+E3199*K3196+F3199*L3199+G3199*K3199)</f>
        <v>0</v>
      </c>
      <c r="S3199" s="1">
        <v>0</v>
      </c>
      <c r="T3199" s="8">
        <f t="shared" ref="T3199" si="18602">$T$9*$B3196</f>
        <v>11.05291059999994</v>
      </c>
      <c r="U3199" s="2">
        <v>1</v>
      </c>
      <c r="V3199" s="8">
        <v>0</v>
      </c>
      <c r="X3199" s="1">
        <f t="shared" ref="X3199" si="18603">N3199*S3196+P3199*S3199-O3199*T3196-Q3199*T3199</f>
        <v>0</v>
      </c>
      <c r="Y3199" s="9">
        <f t="shared" ref="Y3199" si="18604">(N3199*T3196+O3199*S3196+P3199*T3199+Q3199*S3199)</f>
        <v>37.593322807162252</v>
      </c>
      <c r="Z3199" s="2">
        <f t="shared" ref="Z3199" si="18605">N3199*U3196+P3199*U3199-O3199*V3196-Q3199*V3199</f>
        <v>2.9325844187288062</v>
      </c>
      <c r="AA3199" s="8">
        <f t="shared" ref="AA3199" si="18606">(N3199*V3196+O3199*U3196+P3199*V3199+Q3199*U3199)</f>
        <v>0</v>
      </c>
      <c r="AB3199" s="22"/>
      <c r="AC3199" s="1">
        <v>0</v>
      </c>
      <c r="AD3199" s="9">
        <v>0</v>
      </c>
      <c r="AE3199" s="2">
        <v>1</v>
      </c>
      <c r="AF3199" s="8">
        <v>0</v>
      </c>
      <c r="AH3199" s="1">
        <f t="shared" ref="AH3199" si="18607">X3199*AC3196+Z3199*AC3199-Y3199*AD3196-AA3199*AD3199</f>
        <v>0</v>
      </c>
      <c r="AI3199" s="9">
        <f t="shared" ref="AI3199" si="18608">(X3199*AD3196+Y3199*AC3196+Z3199*AD3199+AA3199*AC3199)</f>
        <v>37.593322807162252</v>
      </c>
      <c r="AJ3199" s="2">
        <f t="shared" ref="AJ3199" si="18609">X3199*AE3196+Z3199*AE3199-Y3199*AF3196-AA3199*AF3199</f>
        <v>-275.62290770143039</v>
      </c>
      <c r="AK3199" s="8">
        <f t="shared" ref="AK3199" si="18610">(X3199*AF3196+Y3199*AE3196+Z3199*AF3199+AA3199*AE3199)</f>
        <v>0</v>
      </c>
      <c r="AM3199" s="20">
        <f t="shared" ref="AM3199" si="18611">1/$AN$9</f>
        <v>1</v>
      </c>
      <c r="AN3199" s="27">
        <v>0</v>
      </c>
      <c r="AO3199" s="21">
        <v>1</v>
      </c>
      <c r="AP3199" s="26">
        <v>0</v>
      </c>
      <c r="AR3199" s="1">
        <f t="shared" ref="AR3199" si="18612">AH3199*AM3196+AJ3199*AM3199-AI3199*AN3196-AK3199*AN3199</f>
        <v>-275.62290770143039</v>
      </c>
      <c r="AS3199" s="9">
        <f t="shared" ref="AS3199" si="18613">(AH3199*AN3196+AI3199*AM3196+AJ3199*AN3199+AK3199*AM3199)</f>
        <v>37.593322807162252</v>
      </c>
      <c r="AT3199" s="2">
        <f t="shared" ref="AT3199" si="18614">AH3199*AO3196+AJ3199*AO3199-AI3199*AP3196-AK3199*AP3199</f>
        <v>-275.62290770143039</v>
      </c>
      <c r="AU3199" s="8">
        <f t="shared" ref="AU3199" si="18615">(AH3199*AP3196+AI3199*AO3196+AJ3199*AP3199+AK3199*AO3199)</f>
        <v>0</v>
      </c>
      <c r="AW3199" s="49">
        <f t="shared" ref="AW3199" si="18616">(180/PI())*ATAN(-1*(AS3196/AR3196))</f>
        <v>-82.238552296675792</v>
      </c>
      <c r="AY3199" s="140">
        <f t="shared" ref="AY3199" si="18617">20*LOG(((1-(10^(AW3196/20)^2)*(1-((1-AY3196)/(1+AY3196))^2))^0.5))</f>
        <v>-9.3109057683760376E-5</v>
      </c>
      <c r="AZ3199" s="13"/>
      <c r="BA3199" s="36"/>
      <c r="BB3199" s="36"/>
      <c r="BC3199" s="36"/>
      <c r="BD3199" s="36"/>
    </row>
    <row r="3200" spans="2:56" ht="18.600000000000001" customHeight="1">
      <c r="AY3200" s="37"/>
    </row>
    <row r="3201" spans="2:56" ht="18.600000000000001" customHeight="1" thickBot="1">
      <c r="D3201" s="22" t="s">
        <v>60</v>
      </c>
      <c r="E3201" s="22"/>
      <c r="F3201" s="22"/>
      <c r="G3201" s="22"/>
      <c r="H3201" s="22"/>
      <c r="I3201" s="22" t="s">
        <v>61</v>
      </c>
      <c r="J3201" s="22"/>
      <c r="K3201" s="22"/>
      <c r="L3201" s="22"/>
      <c r="M3201" s="23"/>
      <c r="N3201" s="23"/>
      <c r="O3201" s="28" t="s">
        <v>62</v>
      </c>
      <c r="P3201" s="23"/>
      <c r="Q3201" s="23"/>
      <c r="R3201" s="23"/>
      <c r="S3201" s="22"/>
      <c r="T3201" s="22" t="s">
        <v>63</v>
      </c>
      <c r="U3201" s="23"/>
      <c r="V3201" s="23"/>
      <c r="W3201" s="23"/>
      <c r="X3201" s="23"/>
      <c r="Y3201" s="28" t="s">
        <v>64</v>
      </c>
      <c r="Z3201" s="23"/>
      <c r="AA3201" s="23"/>
      <c r="AB3201" s="23"/>
      <c r="AC3201" s="28" t="s">
        <v>65</v>
      </c>
      <c r="AD3201" s="22"/>
      <c r="AE3201" s="22"/>
      <c r="AF3201" s="22"/>
      <c r="AG3201" s="22"/>
      <c r="AH3201" s="23"/>
      <c r="AI3201" s="28" t="s">
        <v>66</v>
      </c>
      <c r="AJ3201" s="23"/>
      <c r="AK3201" s="23"/>
      <c r="AL3201" s="22"/>
      <c r="AM3201" s="28" t="s">
        <v>67</v>
      </c>
      <c r="AN3201" s="22"/>
      <c r="AO3201" s="23"/>
      <c r="AP3201" s="23"/>
      <c r="AQ3201" s="23"/>
      <c r="AR3201" s="23"/>
      <c r="AS3201" s="28" t="s">
        <v>68</v>
      </c>
      <c r="AT3201" s="23"/>
      <c r="AU3201" s="23"/>
    </row>
    <row r="3202" spans="2:56" ht="18.600000000000001" customHeight="1" thickBot="1">
      <c r="B3202" s="11"/>
      <c r="D3202" s="212" t="s">
        <v>69</v>
      </c>
      <c r="E3202" s="213"/>
      <c r="F3202" s="214" t="s">
        <v>70</v>
      </c>
      <c r="G3202" s="215"/>
      <c r="H3202" s="207"/>
      <c r="I3202" s="212" t="s">
        <v>71</v>
      </c>
      <c r="J3202" s="213"/>
      <c r="K3202" s="214" t="s">
        <v>72</v>
      </c>
      <c r="L3202" s="215"/>
      <c r="M3202" s="23"/>
      <c r="N3202" s="208" t="s">
        <v>73</v>
      </c>
      <c r="O3202" s="209"/>
      <c r="P3202" s="210" t="s">
        <v>74</v>
      </c>
      <c r="Q3202" s="211"/>
      <c r="R3202" s="23"/>
      <c r="S3202" s="212" t="s">
        <v>75</v>
      </c>
      <c r="T3202" s="213"/>
      <c r="U3202" s="214" t="s">
        <v>76</v>
      </c>
      <c r="V3202" s="215"/>
      <c r="W3202" s="22"/>
      <c r="X3202" s="208" t="s">
        <v>77</v>
      </c>
      <c r="Y3202" s="209"/>
      <c r="Z3202" s="210" t="s">
        <v>78</v>
      </c>
      <c r="AA3202" s="211"/>
      <c r="AB3202" s="22"/>
      <c r="AC3202" s="212" t="s">
        <v>79</v>
      </c>
      <c r="AD3202" s="213"/>
      <c r="AE3202" s="214" t="s">
        <v>80</v>
      </c>
      <c r="AF3202" s="215"/>
      <c r="AG3202" s="22"/>
      <c r="AH3202" s="208" t="s">
        <v>81</v>
      </c>
      <c r="AI3202" s="209"/>
      <c r="AJ3202" s="210" t="s">
        <v>82</v>
      </c>
      <c r="AK3202" s="211"/>
      <c r="AL3202" s="22"/>
      <c r="AM3202" s="212" t="s">
        <v>83</v>
      </c>
      <c r="AN3202" s="213"/>
      <c r="AO3202" s="214" t="s">
        <v>84</v>
      </c>
      <c r="AP3202" s="215"/>
      <c r="AQ3202" s="23"/>
      <c r="AR3202" s="208" t="s">
        <v>85</v>
      </c>
      <c r="AS3202" s="209"/>
      <c r="AT3202" s="210" t="s">
        <v>86</v>
      </c>
      <c r="AU3202" s="211"/>
      <c r="AW3202" s="29" t="s">
        <v>4</v>
      </c>
      <c r="AY3202" s="136" t="s">
        <v>46</v>
      </c>
      <c r="AZ3202" s="13"/>
      <c r="BA3202" s="36"/>
      <c r="BB3202" s="36"/>
      <c r="BC3202" s="36"/>
      <c r="BD3202" s="36"/>
    </row>
    <row r="3203" spans="2:56" ht="18.600000000000001" customHeight="1" thickTop="1" thickBot="1">
      <c r="B3203" s="40">
        <v>9.1599999999999504</v>
      </c>
      <c r="D3203" s="1">
        <v>1</v>
      </c>
      <c r="E3203" s="7">
        <v>0</v>
      </c>
      <c r="F3203" s="2">
        <v>0</v>
      </c>
      <c r="G3203" s="8">
        <v>0</v>
      </c>
      <c r="I3203" s="1">
        <v>1</v>
      </c>
      <c r="J3203" s="9">
        <v>0</v>
      </c>
      <c r="K3203" s="2">
        <v>0</v>
      </c>
      <c r="L3203" s="9">
        <f t="shared" ref="L3203" si="18618">IF(0=(1-$J$9*$K$9*$B3203^2),10^14,$B3203*$K$9/(1-$J$9*$K$9*$B3203^2))</f>
        <v>-0.37222198448003868</v>
      </c>
      <c r="N3203" s="1">
        <f t="shared" ref="N3203" si="18619">D3203*I3203+F3203*I3206-E3203*J3203-G3203*J3206</f>
        <v>1</v>
      </c>
      <c r="O3203" s="9">
        <f t="shared" ref="O3203" si="18620">(D3203*J3203+E3203*I3203+F3203*J3206+G3203*I3206)</f>
        <v>0</v>
      </c>
      <c r="P3203" s="2">
        <f t="shared" ref="P3203" si="18621">D3203*K3203+F3203*K3206-E3203*L3203-G3203*L3206</f>
        <v>0</v>
      </c>
      <c r="Q3203" s="8">
        <f t="shared" ref="Q3203" si="18622">(D3203*L3203+E3203*K3203+F3203*L3206+G3203*K3206)</f>
        <v>-0.37222198448003868</v>
      </c>
      <c r="S3203" s="1">
        <v>1</v>
      </c>
      <c r="T3203" s="7">
        <v>0</v>
      </c>
      <c r="U3203" s="2">
        <v>0</v>
      </c>
      <c r="V3203" s="8">
        <v>0</v>
      </c>
      <c r="X3203" s="1">
        <f t="shared" ref="X3203" si="18623">N3203*S3203+P3203*S3206-O3203*T3203-Q3203*T3206</f>
        <v>5.1231388042846699</v>
      </c>
      <c r="Y3203" s="9">
        <f t="shared" ref="Y3203" si="18624">(N3203*T3203+O3203*S3203+P3203*T3206+Q3203*S3206)</f>
        <v>0</v>
      </c>
      <c r="Z3203" s="2">
        <f t="shared" ref="Z3203" si="18625">N3203*U3203+P3203*U3206-O3203*V3203-Q3203*V3206</f>
        <v>0</v>
      </c>
      <c r="AA3203" s="8">
        <f t="shared" ref="AA3203" si="18626">(N3203*V3203+O3203*U3203+P3203*V3206+Q3203*U3206)</f>
        <v>-0.37222198448003868</v>
      </c>
      <c r="AB3203" s="22"/>
      <c r="AC3203" s="1">
        <v>1</v>
      </c>
      <c r="AD3203" s="9">
        <v>0</v>
      </c>
      <c r="AE3203" s="2">
        <v>0</v>
      </c>
      <c r="AF3203" s="9">
        <f t="shared" ref="AF3203" si="18627">$B3203*$AE$9</f>
        <v>7.4259203999999599</v>
      </c>
      <c r="AH3203" s="1">
        <f t="shared" ref="AH3203" si="18628">X3203*AC3203+Z3203*AC3206-Y3203*AD3203-AA3203*AD3206</f>
        <v>5.1231388042846699</v>
      </c>
      <c r="AI3203" s="9">
        <f t="shared" ref="AI3203" si="18629">(X3203*AD3203+Y3203*AC3203+Z3203*AD3206+AA3203*AC3206)</f>
        <v>0</v>
      </c>
      <c r="AJ3203" s="2">
        <f t="shared" ref="AJ3203" si="18630">X3203*AE3203+Z3203*AE3206-Y3203*AF3203-AA3203*AF3206</f>
        <v>0</v>
      </c>
      <c r="AK3203" s="8">
        <f t="shared" ref="AK3203" si="18631">(X3203*AF3203+Y3203*AE3203+Z3203*AF3206+AA3203*AE3206)</f>
        <v>37.67179897428889</v>
      </c>
      <c r="AM3203" s="18">
        <v>1</v>
      </c>
      <c r="AN3203" s="25">
        <v>0</v>
      </c>
      <c r="AO3203" s="14">
        <v>0</v>
      </c>
      <c r="AP3203" s="24">
        <v>0</v>
      </c>
      <c r="AR3203" s="1">
        <f t="shared" ref="AR3203" si="18632">AH3203*AM3203+AJ3203*AM3206-AI3203*AN3203-AK3203*AN3206</f>
        <v>5.1231388042846699</v>
      </c>
      <c r="AS3203" s="9">
        <f t="shared" ref="AS3203" si="18633">(AH3203*AN3203+AI3203*AM3203+AJ3203*AN3206+AK3203*AM3206)</f>
        <v>37.67179897428889</v>
      </c>
      <c r="AT3203" s="2">
        <f t="shared" ref="AT3203" si="18634">AH3203*AO3203+AJ3203*AO3206-AI3203*AP3203-AK3203*AP3206</f>
        <v>0</v>
      </c>
      <c r="AU3203" s="8">
        <f t="shared" ref="AU3203" si="18635">(AH3203*AP3203+AI3203*AO3203+AJ3203*AP3206+AK3203*AO3206)</f>
        <v>37.67179897428889</v>
      </c>
      <c r="AW3203" s="30">
        <f t="shared" ref="AW3203" si="18636">20*LOG(((1+$AN$9)/$AN$9)/((AR3203+AR3206)^2+(AS3203+AS3206)^2)^0.5)</f>
        <v>-42.982674877332173</v>
      </c>
      <c r="AY3203" s="137">
        <f t="shared" ref="AY3203" si="18637">((AR3203^2+AS3203^2)^0.5)/((AR3206^2+AS3206^2)^0.5)</f>
        <v>0.13608874590734055</v>
      </c>
      <c r="AZ3203" s="13"/>
      <c r="BA3203" s="36"/>
      <c r="BB3203" s="36"/>
      <c r="BC3203" s="36"/>
      <c r="BD3203" s="36"/>
    </row>
    <row r="3204" spans="2:56" ht="18.600000000000001" customHeight="1" thickBot="1">
      <c r="D3204" s="3"/>
      <c r="G3204" s="4"/>
      <c r="I3204" s="3"/>
      <c r="L3204" s="4"/>
      <c r="N3204" s="3"/>
      <c r="Q3204" s="4"/>
      <c r="S3204" s="3"/>
      <c r="V3204" s="4"/>
      <c r="X3204" s="3"/>
      <c r="AA3204" s="4"/>
      <c r="AC3204" s="3"/>
      <c r="AF3204" s="4"/>
      <c r="AH3204" s="3"/>
      <c r="AK3204" s="4"/>
      <c r="AM3204" s="18"/>
      <c r="AN3204" s="14"/>
      <c r="AO3204" s="14"/>
      <c r="AP3204" s="19"/>
      <c r="AR3204" s="3"/>
      <c r="AU3204" s="4"/>
      <c r="AY3204" s="138"/>
      <c r="AZ3204" s="13"/>
      <c r="BA3204" s="36"/>
      <c r="BB3204" s="36"/>
      <c r="BC3204" s="36"/>
      <c r="BD3204" s="36"/>
    </row>
    <row r="3205" spans="2:56" ht="18.600000000000001" customHeight="1" thickBot="1">
      <c r="D3205" s="216" t="s">
        <v>87</v>
      </c>
      <c r="E3205" s="217"/>
      <c r="F3205" s="218" t="s">
        <v>88</v>
      </c>
      <c r="G3205" s="219"/>
      <c r="H3205" s="207"/>
      <c r="I3205" s="216" t="s">
        <v>89</v>
      </c>
      <c r="J3205" s="217"/>
      <c r="K3205" s="218" t="s">
        <v>90</v>
      </c>
      <c r="L3205" s="219"/>
      <c r="N3205" s="208" t="s">
        <v>7</v>
      </c>
      <c r="O3205" s="209"/>
      <c r="P3205" s="210" t="s">
        <v>8</v>
      </c>
      <c r="Q3205" s="211"/>
      <c r="S3205" s="216" t="s">
        <v>91</v>
      </c>
      <c r="T3205" s="217"/>
      <c r="U3205" s="218" t="s">
        <v>92</v>
      </c>
      <c r="V3205" s="219"/>
      <c r="W3205" s="22"/>
      <c r="X3205" s="208" t="s">
        <v>93</v>
      </c>
      <c r="Y3205" s="209"/>
      <c r="Z3205" s="210" t="s">
        <v>94</v>
      </c>
      <c r="AA3205" s="211"/>
      <c r="AB3205" s="22"/>
      <c r="AC3205" s="216" t="s">
        <v>3</v>
      </c>
      <c r="AD3205" s="217"/>
      <c r="AE3205" s="218" t="s">
        <v>2</v>
      </c>
      <c r="AF3205" s="219"/>
      <c r="AG3205" s="22"/>
      <c r="AH3205" s="208" t="s">
        <v>95</v>
      </c>
      <c r="AI3205" s="209"/>
      <c r="AJ3205" s="210" t="s">
        <v>96</v>
      </c>
      <c r="AK3205" s="211"/>
      <c r="AL3205" s="22"/>
      <c r="AM3205" s="216" t="s">
        <v>97</v>
      </c>
      <c r="AN3205" s="217"/>
      <c r="AO3205" s="218" t="s">
        <v>98</v>
      </c>
      <c r="AP3205" s="219"/>
      <c r="AR3205" s="208" t="s">
        <v>99</v>
      </c>
      <c r="AS3205" s="209"/>
      <c r="AT3205" s="210" t="s">
        <v>100</v>
      </c>
      <c r="AU3205" s="211"/>
      <c r="AW3205" s="48" t="s">
        <v>10</v>
      </c>
      <c r="AY3205" s="139" t="s">
        <v>47</v>
      </c>
      <c r="AZ3205" s="13"/>
      <c r="BA3205" s="36"/>
      <c r="BB3205" s="36"/>
      <c r="BC3205" s="36"/>
      <c r="BD3205" s="36"/>
    </row>
    <row r="3206" spans="2:56" ht="18.600000000000001" customHeight="1" thickTop="1" thickBot="1">
      <c r="D3206" s="1">
        <v>0</v>
      </c>
      <c r="E3206" s="8">
        <f t="shared" ref="E3206" si="18638">$E$9*$B3203</f>
        <v>5.1910635999999721</v>
      </c>
      <c r="F3206" s="2">
        <v>1</v>
      </c>
      <c r="G3206" s="8">
        <v>0</v>
      </c>
      <c r="I3206" s="1">
        <v>0</v>
      </c>
      <c r="J3206" s="9">
        <v>0</v>
      </c>
      <c r="K3206" s="2">
        <v>1</v>
      </c>
      <c r="L3206" s="8">
        <v>0</v>
      </c>
      <c r="N3206" s="1">
        <f t="shared" ref="N3206" si="18639">D3206*I3203+F3206*I3206-E3206*J3203-G3206*J3206</f>
        <v>0</v>
      </c>
      <c r="O3206" s="9">
        <f t="shared" ref="O3206" si="18640">(D3206*J3203+E3206*I3203+F3206*J3206+G3206*I3206)</f>
        <v>5.1910635999999721</v>
      </c>
      <c r="P3206" s="2">
        <f t="shared" ref="P3206" si="18641">D3206*K3203+F3206*K3206-E3206*L3203-G3206*L3206</f>
        <v>2.9322279947540832</v>
      </c>
      <c r="Q3206" s="8">
        <f t="shared" ref="Q3206" si="18642">(D3206*L3203+E3206*K3203+F3206*L3206+G3206*K3206)</f>
        <v>0</v>
      </c>
      <c r="S3206" s="1">
        <v>0</v>
      </c>
      <c r="T3206" s="8">
        <f t="shared" ref="T3206" si="18643">$T$9*$B3203</f>
        <v>11.07709639999994</v>
      </c>
      <c r="U3206" s="2">
        <v>1</v>
      </c>
      <c r="V3206" s="8">
        <v>0</v>
      </c>
      <c r="X3206" s="1">
        <f t="shared" ref="X3206" si="18644">N3206*S3203+P3206*S3206-O3206*T3203-Q3206*T3206</f>
        <v>0</v>
      </c>
      <c r="Y3206" s="9">
        <f t="shared" ref="Y3206" si="18645">(N3206*T3203+O3206*S3203+P3206*T3206+Q3206*S3206)</f>
        <v>37.671635764669468</v>
      </c>
      <c r="Z3206" s="2">
        <f t="shared" ref="Z3206" si="18646">N3206*U3203+P3206*U3206-O3206*V3203-Q3206*V3206</f>
        <v>2.9322279947540832</v>
      </c>
      <c r="AA3206" s="8">
        <f t="shared" ref="AA3206" si="18647">(N3206*V3203+O3206*U3203+P3206*V3206+Q3206*U3206)</f>
        <v>0</v>
      </c>
      <c r="AB3206" s="22"/>
      <c r="AC3206" s="1">
        <v>0</v>
      </c>
      <c r="AD3206" s="9">
        <v>0</v>
      </c>
      <c r="AE3206" s="2">
        <v>1</v>
      </c>
      <c r="AF3206" s="8">
        <v>0</v>
      </c>
      <c r="AH3206" s="1">
        <f t="shared" ref="AH3206" si="18648">X3206*AC3203+Z3206*AC3206-Y3206*AD3203-AA3206*AD3206</f>
        <v>0</v>
      </c>
      <c r="AI3206" s="9">
        <f t="shared" ref="AI3206" si="18649">(X3206*AD3203+Y3206*AC3203+Z3206*AD3206+AA3206*AC3206)</f>
        <v>37.671635764669468</v>
      </c>
      <c r="AJ3206" s="2">
        <f t="shared" ref="AJ3206" si="18650">X3206*AE3203+Z3206*AE3206-Y3206*AF3203-AA3206*AF3206</f>
        <v>-276.81434053147296</v>
      </c>
      <c r="AK3206" s="8">
        <f t="shared" ref="AK3206" si="18651">(X3206*AF3203+Y3206*AE3203+Z3206*AF3206+AA3206*AE3206)</f>
        <v>0</v>
      </c>
      <c r="AM3206" s="20">
        <f t="shared" ref="AM3206" si="18652">1/$AN$9</f>
        <v>1</v>
      </c>
      <c r="AN3206" s="27">
        <v>0</v>
      </c>
      <c r="AO3206" s="21">
        <v>1</v>
      </c>
      <c r="AP3206" s="26">
        <v>0</v>
      </c>
      <c r="AR3206" s="1">
        <f t="shared" ref="AR3206" si="18653">AH3206*AM3203+AJ3206*AM3206-AI3206*AN3203-AK3206*AN3206</f>
        <v>-276.81434053147296</v>
      </c>
      <c r="AS3206" s="9">
        <f t="shared" ref="AS3206" si="18654">(AH3206*AN3203+AI3206*AM3203+AJ3206*AN3206+AK3206*AM3206)</f>
        <v>37.671635764669468</v>
      </c>
      <c r="AT3206" s="2">
        <f t="shared" ref="AT3206" si="18655">AH3206*AO3203+AJ3206*AO3206-AI3206*AP3203-AK3206*AP3206</f>
        <v>-276.81434053147296</v>
      </c>
      <c r="AU3206" s="8">
        <f t="shared" ref="AU3206" si="18656">(AH3206*AP3203+AI3206*AO3203+AJ3206*AP3206+AK3206*AO3206)</f>
        <v>0</v>
      </c>
      <c r="AW3206" s="49">
        <f t="shared" ref="AW3206" si="18657">(180/PI())*ATAN(-1*(AS3203/AR3203))</f>
        <v>-82.255626724844902</v>
      </c>
      <c r="AY3206" s="140">
        <f t="shared" ref="AY3206" si="18658">20*LOG(((1-(10^(AW3203/20)^2)*(1-((1-AY3203)/(1+AY3203))^2))^0.5))</f>
        <v>-9.2167778466783982E-5</v>
      </c>
      <c r="AZ3206" s="13"/>
      <c r="BA3206" s="36"/>
      <c r="BB3206" s="36"/>
      <c r="BC3206" s="36"/>
      <c r="BD3206" s="36"/>
    </row>
    <row r="3207" spans="2:56" ht="18.600000000000001" customHeight="1">
      <c r="AY3207" s="37"/>
    </row>
    <row r="3208" spans="2:56" ht="18.600000000000001" customHeight="1" thickBot="1">
      <c r="D3208" s="22" t="s">
        <v>60</v>
      </c>
      <c r="E3208" s="22"/>
      <c r="F3208" s="22"/>
      <c r="G3208" s="22"/>
      <c r="H3208" s="22"/>
      <c r="I3208" s="22" t="s">
        <v>61</v>
      </c>
      <c r="J3208" s="22"/>
      <c r="K3208" s="22"/>
      <c r="L3208" s="22"/>
      <c r="M3208" s="23"/>
      <c r="N3208" s="23"/>
      <c r="O3208" s="28" t="s">
        <v>62</v>
      </c>
      <c r="P3208" s="23"/>
      <c r="Q3208" s="23"/>
      <c r="R3208" s="23"/>
      <c r="S3208" s="22"/>
      <c r="T3208" s="22" t="s">
        <v>63</v>
      </c>
      <c r="U3208" s="23"/>
      <c r="V3208" s="23"/>
      <c r="W3208" s="23"/>
      <c r="X3208" s="23"/>
      <c r="Y3208" s="28" t="s">
        <v>64</v>
      </c>
      <c r="Z3208" s="23"/>
      <c r="AA3208" s="23"/>
      <c r="AB3208" s="23"/>
      <c r="AC3208" s="28" t="s">
        <v>65</v>
      </c>
      <c r="AD3208" s="22"/>
      <c r="AE3208" s="22"/>
      <c r="AF3208" s="22"/>
      <c r="AG3208" s="22"/>
      <c r="AH3208" s="23"/>
      <c r="AI3208" s="28" t="s">
        <v>66</v>
      </c>
      <c r="AJ3208" s="23"/>
      <c r="AK3208" s="23"/>
      <c r="AL3208" s="22"/>
      <c r="AM3208" s="28" t="s">
        <v>67</v>
      </c>
      <c r="AN3208" s="22"/>
      <c r="AO3208" s="23"/>
      <c r="AP3208" s="23"/>
      <c r="AQ3208" s="23"/>
      <c r="AR3208" s="23"/>
      <c r="AS3208" s="28" t="s">
        <v>68</v>
      </c>
      <c r="AT3208" s="23"/>
      <c r="AU3208" s="23"/>
    </row>
    <row r="3209" spans="2:56" ht="18.600000000000001" customHeight="1" thickBot="1">
      <c r="B3209" s="11"/>
      <c r="D3209" s="212" t="s">
        <v>69</v>
      </c>
      <c r="E3209" s="213"/>
      <c r="F3209" s="214" t="s">
        <v>70</v>
      </c>
      <c r="G3209" s="215"/>
      <c r="H3209" s="207"/>
      <c r="I3209" s="212" t="s">
        <v>71</v>
      </c>
      <c r="J3209" s="213"/>
      <c r="K3209" s="214" t="s">
        <v>72</v>
      </c>
      <c r="L3209" s="215"/>
      <c r="M3209" s="23"/>
      <c r="N3209" s="208" t="s">
        <v>73</v>
      </c>
      <c r="O3209" s="209"/>
      <c r="P3209" s="210" t="s">
        <v>74</v>
      </c>
      <c r="Q3209" s="211"/>
      <c r="R3209" s="23"/>
      <c r="S3209" s="212" t="s">
        <v>75</v>
      </c>
      <c r="T3209" s="213"/>
      <c r="U3209" s="214" t="s">
        <v>76</v>
      </c>
      <c r="V3209" s="215"/>
      <c r="W3209" s="22"/>
      <c r="X3209" s="208" t="s">
        <v>77</v>
      </c>
      <c r="Y3209" s="209"/>
      <c r="Z3209" s="210" t="s">
        <v>78</v>
      </c>
      <c r="AA3209" s="211"/>
      <c r="AB3209" s="22"/>
      <c r="AC3209" s="212" t="s">
        <v>79</v>
      </c>
      <c r="AD3209" s="213"/>
      <c r="AE3209" s="214" t="s">
        <v>80</v>
      </c>
      <c r="AF3209" s="215"/>
      <c r="AG3209" s="22"/>
      <c r="AH3209" s="208" t="s">
        <v>81</v>
      </c>
      <c r="AI3209" s="209"/>
      <c r="AJ3209" s="210" t="s">
        <v>82</v>
      </c>
      <c r="AK3209" s="211"/>
      <c r="AL3209" s="22"/>
      <c r="AM3209" s="212" t="s">
        <v>83</v>
      </c>
      <c r="AN3209" s="213"/>
      <c r="AO3209" s="214" t="s">
        <v>84</v>
      </c>
      <c r="AP3209" s="215"/>
      <c r="AQ3209" s="23"/>
      <c r="AR3209" s="208" t="s">
        <v>85</v>
      </c>
      <c r="AS3209" s="209"/>
      <c r="AT3209" s="210" t="s">
        <v>86</v>
      </c>
      <c r="AU3209" s="211"/>
      <c r="AW3209" s="29" t="s">
        <v>4</v>
      </c>
      <c r="AY3209" s="136" t="s">
        <v>46</v>
      </c>
      <c r="AZ3209" s="13"/>
      <c r="BA3209" s="36"/>
      <c r="BB3209" s="36"/>
      <c r="BC3209" s="36"/>
      <c r="BD3209" s="36"/>
    </row>
    <row r="3210" spans="2:56" ht="18.600000000000001" customHeight="1" thickTop="1" thickBot="1">
      <c r="B3210" s="40">
        <v>9.17999999999995</v>
      </c>
      <c r="D3210" s="1">
        <v>1</v>
      </c>
      <c r="E3210" s="7">
        <v>0</v>
      </c>
      <c r="F3210" s="2">
        <v>0</v>
      </c>
      <c r="G3210" s="8">
        <v>0</v>
      </c>
      <c r="I3210" s="1">
        <v>1</v>
      </c>
      <c r="J3210" s="9">
        <v>0</v>
      </c>
      <c r="K3210" s="2">
        <v>0</v>
      </c>
      <c r="L3210" s="9">
        <f t="shared" ref="L3210" si="18659">IF(0=(1-$J$9*$K$9*$B3210^2),10^14,$B3210*$K$9/(1-$J$9*$K$9*$B3210^2))</f>
        <v>-0.37134300417593835</v>
      </c>
      <c r="N3210" s="1">
        <f t="shared" ref="N3210" si="18660">D3210*I3210+F3210*I3213-E3210*J3210-G3210*J3213</f>
        <v>1</v>
      </c>
      <c r="O3210" s="9">
        <f t="shared" ref="O3210" si="18661">(D3210*J3210+E3210*I3210+F3210*J3213+G3210*I3213)</f>
        <v>0</v>
      </c>
      <c r="P3210" s="2">
        <f t="shared" ref="P3210" si="18662">D3210*K3210+F3210*K3213-E3210*L3210-G3210*L3213</f>
        <v>0</v>
      </c>
      <c r="Q3210" s="8">
        <f t="shared" ref="Q3210" si="18663">(D3210*L3210+E3210*K3210+F3210*L3213+G3210*K3213)</f>
        <v>-0.37134300417593835</v>
      </c>
      <c r="S3210" s="1">
        <v>1</v>
      </c>
      <c r="T3210" s="7">
        <v>0</v>
      </c>
      <c r="U3210" s="2">
        <v>0</v>
      </c>
      <c r="V3210" s="8">
        <v>0</v>
      </c>
      <c r="X3210" s="1">
        <f t="shared" ref="X3210" si="18664">N3210*S3210+P3210*S3213-O3210*T3210-Q3210*T3213</f>
        <v>5.1223834823528476</v>
      </c>
      <c r="Y3210" s="9">
        <f t="shared" ref="Y3210" si="18665">(N3210*T3210+O3210*S3210+P3210*T3213+Q3210*S3213)</f>
        <v>0</v>
      </c>
      <c r="Z3210" s="2">
        <f t="shared" ref="Z3210" si="18666">N3210*U3210+P3210*U3213-O3210*V3210-Q3210*V3213</f>
        <v>0</v>
      </c>
      <c r="AA3210" s="8">
        <f t="shared" ref="AA3210" si="18667">(N3210*V3210+O3210*U3210+P3210*V3213+Q3210*U3213)</f>
        <v>-0.37134300417593835</v>
      </c>
      <c r="AB3210" s="22"/>
      <c r="AC3210" s="1">
        <v>1</v>
      </c>
      <c r="AD3210" s="9">
        <v>0</v>
      </c>
      <c r="AE3210" s="2">
        <v>0</v>
      </c>
      <c r="AF3210" s="9">
        <f t="shared" ref="AF3210" si="18668">$B3210*$AE$9</f>
        <v>7.44213419999996</v>
      </c>
      <c r="AH3210" s="1">
        <f t="shared" ref="AH3210" si="18669">X3210*AC3210+Z3210*AC3213-Y3210*AD3210-AA3210*AD3213</f>
        <v>5.1223834823528476</v>
      </c>
      <c r="AI3210" s="9">
        <f t="shared" ref="AI3210" si="18670">(X3210*AD3210+Y3210*AC3210+Z3210*AD3213+AA3210*AC3213)</f>
        <v>0</v>
      </c>
      <c r="AJ3210" s="2">
        <f t="shared" ref="AJ3210" si="18671">X3210*AE3210+Z3210*AE3213-Y3210*AF3210-AA3210*AF3213</f>
        <v>0</v>
      </c>
      <c r="AK3210" s="8">
        <f t="shared" ref="AK3210" si="18672">(X3210*AF3210+Y3210*AE3210+Z3210*AF3213+AA3210*AE3213)</f>
        <v>37.75012229535708</v>
      </c>
      <c r="AM3210" s="18">
        <v>1</v>
      </c>
      <c r="AN3210" s="25">
        <v>0</v>
      </c>
      <c r="AO3210" s="14">
        <v>0</v>
      </c>
      <c r="AP3210" s="24">
        <v>0</v>
      </c>
      <c r="AR3210" s="1">
        <f t="shared" ref="AR3210" si="18673">AH3210*AM3210+AJ3210*AM3213-AI3210*AN3210-AK3210*AN3213</f>
        <v>5.1223834823528476</v>
      </c>
      <c r="AS3210" s="9">
        <f t="shared" ref="AS3210" si="18674">(AH3210*AN3210+AI3210*AM3210+AJ3210*AN3213+AK3210*AM3213)</f>
        <v>37.75012229535708</v>
      </c>
      <c r="AT3210" s="2">
        <f t="shared" ref="AT3210" si="18675">AH3210*AO3210+AJ3210*AO3213-AI3210*AP3210-AK3210*AP3213</f>
        <v>0</v>
      </c>
      <c r="AU3210" s="8">
        <f t="shared" ref="AU3210" si="18676">(AH3210*AP3210+AI3210*AO3210+AJ3210*AP3213+AK3210*AO3213)</f>
        <v>37.75012229535708</v>
      </c>
      <c r="AW3210" s="30">
        <f t="shared" ref="AW3210" si="18677">20*LOG(((1+$AN$9)/$AN$9)/((AR3210+AR3213)^2+(AS3210+AS3213)^2)^0.5)</f>
        <v>-43.019358144631276</v>
      </c>
      <c r="AY3210" s="137">
        <f t="shared" ref="AY3210" si="18678">((AR3210^2+AS3210^2)^0.5)/((AR3213^2+AS3213^2)^0.5)</f>
        <v>0.13578598667456565</v>
      </c>
      <c r="AZ3210" s="13"/>
      <c r="BA3210" s="36"/>
      <c r="BB3210" s="36"/>
      <c r="BC3210" s="36"/>
      <c r="BD3210" s="36"/>
    </row>
    <row r="3211" spans="2:56" ht="18.600000000000001" customHeight="1" thickBot="1">
      <c r="D3211" s="3"/>
      <c r="G3211" s="4"/>
      <c r="I3211" s="3"/>
      <c r="L3211" s="4"/>
      <c r="N3211" s="3"/>
      <c r="Q3211" s="4"/>
      <c r="S3211" s="3"/>
      <c r="V3211" s="4"/>
      <c r="X3211" s="3"/>
      <c r="AA3211" s="4"/>
      <c r="AC3211" s="3"/>
      <c r="AF3211" s="4"/>
      <c r="AH3211" s="3"/>
      <c r="AK3211" s="4"/>
      <c r="AM3211" s="18"/>
      <c r="AN3211" s="14"/>
      <c r="AO3211" s="14"/>
      <c r="AP3211" s="19"/>
      <c r="AR3211" s="3"/>
      <c r="AU3211" s="4"/>
      <c r="AY3211" s="138"/>
      <c r="AZ3211" s="13"/>
      <c r="BA3211" s="36"/>
      <c r="BB3211" s="36"/>
      <c r="BC3211" s="36"/>
      <c r="BD3211" s="36"/>
    </row>
    <row r="3212" spans="2:56" ht="18.600000000000001" customHeight="1" thickBot="1">
      <c r="D3212" s="216" t="s">
        <v>87</v>
      </c>
      <c r="E3212" s="217"/>
      <c r="F3212" s="218" t="s">
        <v>88</v>
      </c>
      <c r="G3212" s="219"/>
      <c r="H3212" s="207"/>
      <c r="I3212" s="216" t="s">
        <v>89</v>
      </c>
      <c r="J3212" s="217"/>
      <c r="K3212" s="218" t="s">
        <v>90</v>
      </c>
      <c r="L3212" s="219"/>
      <c r="N3212" s="208" t="s">
        <v>7</v>
      </c>
      <c r="O3212" s="209"/>
      <c r="P3212" s="210" t="s">
        <v>8</v>
      </c>
      <c r="Q3212" s="211"/>
      <c r="S3212" s="216" t="s">
        <v>91</v>
      </c>
      <c r="T3212" s="217"/>
      <c r="U3212" s="218" t="s">
        <v>92</v>
      </c>
      <c r="V3212" s="219"/>
      <c r="W3212" s="22"/>
      <c r="X3212" s="208" t="s">
        <v>93</v>
      </c>
      <c r="Y3212" s="209"/>
      <c r="Z3212" s="210" t="s">
        <v>94</v>
      </c>
      <c r="AA3212" s="211"/>
      <c r="AB3212" s="22"/>
      <c r="AC3212" s="216" t="s">
        <v>3</v>
      </c>
      <c r="AD3212" s="217"/>
      <c r="AE3212" s="218" t="s">
        <v>2</v>
      </c>
      <c r="AF3212" s="219"/>
      <c r="AG3212" s="22"/>
      <c r="AH3212" s="208" t="s">
        <v>95</v>
      </c>
      <c r="AI3212" s="209"/>
      <c r="AJ3212" s="210" t="s">
        <v>96</v>
      </c>
      <c r="AK3212" s="211"/>
      <c r="AL3212" s="22"/>
      <c r="AM3212" s="216" t="s">
        <v>97</v>
      </c>
      <c r="AN3212" s="217"/>
      <c r="AO3212" s="218" t="s">
        <v>98</v>
      </c>
      <c r="AP3212" s="219"/>
      <c r="AR3212" s="208" t="s">
        <v>99</v>
      </c>
      <c r="AS3212" s="209"/>
      <c r="AT3212" s="210" t="s">
        <v>100</v>
      </c>
      <c r="AU3212" s="211"/>
      <c r="AW3212" s="48" t="s">
        <v>10</v>
      </c>
      <c r="AY3212" s="139" t="s">
        <v>47</v>
      </c>
      <c r="AZ3212" s="13"/>
      <c r="BA3212" s="36"/>
      <c r="BB3212" s="36"/>
      <c r="BC3212" s="36"/>
      <c r="BD3212" s="36"/>
    </row>
    <row r="3213" spans="2:56" ht="18.600000000000001" customHeight="1" thickTop="1" thickBot="1">
      <c r="D3213" s="1">
        <v>0</v>
      </c>
      <c r="E3213" s="8">
        <f t="shared" ref="E3213" si="18679">$E$9*$B3210</f>
        <v>5.2023977999999724</v>
      </c>
      <c r="F3213" s="2">
        <v>1</v>
      </c>
      <c r="G3213" s="8">
        <v>0</v>
      </c>
      <c r="I3213" s="1">
        <v>0</v>
      </c>
      <c r="J3213" s="9">
        <v>0</v>
      </c>
      <c r="K3213" s="2">
        <v>1</v>
      </c>
      <c r="L3213" s="8">
        <v>0</v>
      </c>
      <c r="N3213" s="1">
        <f t="shared" ref="N3213" si="18680">D3213*I3210+F3213*I3213-E3213*J3210-G3213*J3213</f>
        <v>0</v>
      </c>
      <c r="O3213" s="9">
        <f t="shared" ref="O3213" si="18681">(D3213*J3210+E3213*I3210+F3213*J3213+G3213*I3213)</f>
        <v>5.2023977999999724</v>
      </c>
      <c r="P3213" s="2">
        <f t="shared" ref="P3213" si="18682">D3213*K3210+F3213*K3213-E3213*L3210-G3213*L3213</f>
        <v>2.9318740279702822</v>
      </c>
      <c r="Q3213" s="8">
        <f t="shared" ref="Q3213" si="18683">(D3213*L3210+E3213*K3210+F3213*L3213+G3213*K3213)</f>
        <v>0</v>
      </c>
      <c r="S3213" s="1">
        <v>0</v>
      </c>
      <c r="T3213" s="8">
        <f t="shared" ref="T3213" si="18684">$T$9*$B3210</f>
        <v>11.10128219999994</v>
      </c>
      <c r="U3213" s="2">
        <v>1</v>
      </c>
      <c r="V3213" s="8">
        <v>0</v>
      </c>
      <c r="X3213" s="1">
        <f t="shared" ref="X3213" si="18685">N3213*S3210+P3213*S3213-O3213*T3210-Q3213*T3213</f>
        <v>0</v>
      </c>
      <c r="Y3213" s="9">
        <f t="shared" ref="Y3213" si="18686">(N3213*T3210+O3213*S3210+P3213*T3213+Q3213*S3213)</f>
        <v>37.749958759348587</v>
      </c>
      <c r="Z3213" s="2">
        <f t="shared" ref="Z3213" si="18687">N3213*U3210+P3213*U3213-O3213*V3210-Q3213*V3213</f>
        <v>2.9318740279702822</v>
      </c>
      <c r="AA3213" s="8">
        <f t="shared" ref="AA3213" si="18688">(N3213*V3210+O3213*U3210+P3213*V3213+Q3213*U3213)</f>
        <v>0</v>
      </c>
      <c r="AB3213" s="22"/>
      <c r="AC3213" s="1">
        <v>0</v>
      </c>
      <c r="AD3213" s="9">
        <v>0</v>
      </c>
      <c r="AE3213" s="2">
        <v>1</v>
      </c>
      <c r="AF3213" s="8">
        <v>0</v>
      </c>
      <c r="AH3213" s="1">
        <f t="shared" ref="AH3213" si="18689">X3213*AC3210+Z3213*AC3213-Y3213*AD3210-AA3213*AD3213</f>
        <v>0</v>
      </c>
      <c r="AI3213" s="9">
        <f t="shared" ref="AI3213" si="18690">(X3213*AD3210+Y3213*AC3210+Z3213*AD3213+AA3213*AC3213)</f>
        <v>37.749958759348587</v>
      </c>
      <c r="AJ3213" s="2">
        <f t="shared" ref="AJ3213" si="18691">X3213*AE3210+Z3213*AE3213-Y3213*AF3210-AA3213*AF3213</f>
        <v>-278.00838510356584</v>
      </c>
      <c r="AK3213" s="8">
        <f t="shared" ref="AK3213" si="18692">(X3213*AF3210+Y3213*AE3210+Z3213*AF3213+AA3213*AE3213)</f>
        <v>0</v>
      </c>
      <c r="AM3213" s="20">
        <f t="shared" ref="AM3213" si="18693">1/$AN$9</f>
        <v>1</v>
      </c>
      <c r="AN3213" s="27">
        <v>0</v>
      </c>
      <c r="AO3213" s="21">
        <v>1</v>
      </c>
      <c r="AP3213" s="26">
        <v>0</v>
      </c>
      <c r="AR3213" s="1">
        <f t="shared" ref="AR3213" si="18694">AH3213*AM3210+AJ3213*AM3213-AI3213*AN3210-AK3213*AN3213</f>
        <v>-278.00838510356584</v>
      </c>
      <c r="AS3213" s="9">
        <f t="shared" ref="AS3213" si="18695">(AH3213*AN3210+AI3213*AM3210+AJ3213*AN3213+AK3213*AM3213)</f>
        <v>37.749958759348587</v>
      </c>
      <c r="AT3213" s="2">
        <f t="shared" ref="AT3213" si="18696">AH3213*AO3210+AJ3213*AO3213-AI3213*AP3210-AK3213*AP3213</f>
        <v>-278.00838510356584</v>
      </c>
      <c r="AU3213" s="8">
        <f t="shared" ref="AU3213" si="18697">(AH3213*AP3210+AI3213*AO3210+AJ3213*AP3213+AK3213*AO3213)</f>
        <v>0</v>
      </c>
      <c r="AW3213" s="49">
        <f t="shared" ref="AW3213" si="18698">(180/PI())*ATAN(-1*(AS3210/AR3210))</f>
        <v>-82.27262590155712</v>
      </c>
      <c r="AY3213" s="140">
        <f t="shared" ref="AY3213" si="18699">20*LOG(((1-(10^(AW3210/20)^2)*(1-((1-AY3210)/(1+AY3210))^2))^0.5))</f>
        <v>-9.1237839003383323E-5</v>
      </c>
      <c r="AZ3213" s="13"/>
      <c r="BA3213" s="36"/>
      <c r="BB3213" s="36"/>
      <c r="BC3213" s="36"/>
      <c r="BD3213" s="36"/>
    </row>
    <row r="3214" spans="2:56" ht="18.600000000000001" customHeight="1">
      <c r="AY3214" s="37"/>
    </row>
    <row r="3215" spans="2:56" ht="18.600000000000001" customHeight="1" thickBot="1">
      <c r="D3215" s="22" t="s">
        <v>60</v>
      </c>
      <c r="E3215" s="22"/>
      <c r="F3215" s="22"/>
      <c r="G3215" s="22"/>
      <c r="H3215" s="22"/>
      <c r="I3215" s="22" t="s">
        <v>61</v>
      </c>
      <c r="J3215" s="22"/>
      <c r="K3215" s="22"/>
      <c r="L3215" s="22"/>
      <c r="M3215" s="23"/>
      <c r="N3215" s="23"/>
      <c r="O3215" s="28" t="s">
        <v>62</v>
      </c>
      <c r="P3215" s="23"/>
      <c r="Q3215" s="23"/>
      <c r="R3215" s="23"/>
      <c r="S3215" s="22"/>
      <c r="T3215" s="22" t="s">
        <v>63</v>
      </c>
      <c r="U3215" s="23"/>
      <c r="V3215" s="23"/>
      <c r="W3215" s="23"/>
      <c r="X3215" s="23"/>
      <c r="Y3215" s="28" t="s">
        <v>64</v>
      </c>
      <c r="Z3215" s="23"/>
      <c r="AA3215" s="23"/>
      <c r="AB3215" s="23"/>
      <c r="AC3215" s="28" t="s">
        <v>65</v>
      </c>
      <c r="AD3215" s="22"/>
      <c r="AE3215" s="22"/>
      <c r="AF3215" s="22"/>
      <c r="AG3215" s="22"/>
      <c r="AH3215" s="23"/>
      <c r="AI3215" s="28" t="s">
        <v>66</v>
      </c>
      <c r="AJ3215" s="23"/>
      <c r="AK3215" s="23"/>
      <c r="AL3215" s="22"/>
      <c r="AM3215" s="28" t="s">
        <v>67</v>
      </c>
      <c r="AN3215" s="22"/>
      <c r="AO3215" s="23"/>
      <c r="AP3215" s="23"/>
      <c r="AQ3215" s="23"/>
      <c r="AR3215" s="23"/>
      <c r="AS3215" s="28" t="s">
        <v>68</v>
      </c>
      <c r="AT3215" s="23"/>
      <c r="AU3215" s="23"/>
    </row>
    <row r="3216" spans="2:56" ht="18.600000000000001" customHeight="1" thickBot="1">
      <c r="B3216" s="11"/>
      <c r="D3216" s="212" t="s">
        <v>69</v>
      </c>
      <c r="E3216" s="213"/>
      <c r="F3216" s="214" t="s">
        <v>70</v>
      </c>
      <c r="G3216" s="215"/>
      <c r="H3216" s="207"/>
      <c r="I3216" s="212" t="s">
        <v>71</v>
      </c>
      <c r="J3216" s="213"/>
      <c r="K3216" s="214" t="s">
        <v>72</v>
      </c>
      <c r="L3216" s="215"/>
      <c r="M3216" s="23"/>
      <c r="N3216" s="208" t="s">
        <v>73</v>
      </c>
      <c r="O3216" s="209"/>
      <c r="P3216" s="210" t="s">
        <v>74</v>
      </c>
      <c r="Q3216" s="211"/>
      <c r="R3216" s="23"/>
      <c r="S3216" s="212" t="s">
        <v>75</v>
      </c>
      <c r="T3216" s="213"/>
      <c r="U3216" s="214" t="s">
        <v>76</v>
      </c>
      <c r="V3216" s="215"/>
      <c r="W3216" s="22"/>
      <c r="X3216" s="208" t="s">
        <v>77</v>
      </c>
      <c r="Y3216" s="209"/>
      <c r="Z3216" s="210" t="s">
        <v>78</v>
      </c>
      <c r="AA3216" s="211"/>
      <c r="AB3216" s="22"/>
      <c r="AC3216" s="212" t="s">
        <v>79</v>
      </c>
      <c r="AD3216" s="213"/>
      <c r="AE3216" s="214" t="s">
        <v>80</v>
      </c>
      <c r="AF3216" s="215"/>
      <c r="AG3216" s="22"/>
      <c r="AH3216" s="208" t="s">
        <v>81</v>
      </c>
      <c r="AI3216" s="209"/>
      <c r="AJ3216" s="210" t="s">
        <v>82</v>
      </c>
      <c r="AK3216" s="211"/>
      <c r="AL3216" s="22"/>
      <c r="AM3216" s="212" t="s">
        <v>83</v>
      </c>
      <c r="AN3216" s="213"/>
      <c r="AO3216" s="214" t="s">
        <v>84</v>
      </c>
      <c r="AP3216" s="215"/>
      <c r="AQ3216" s="23"/>
      <c r="AR3216" s="208" t="s">
        <v>85</v>
      </c>
      <c r="AS3216" s="209"/>
      <c r="AT3216" s="210" t="s">
        <v>86</v>
      </c>
      <c r="AU3216" s="211"/>
      <c r="AW3216" s="29" t="s">
        <v>4</v>
      </c>
      <c r="AY3216" s="136" t="s">
        <v>46</v>
      </c>
      <c r="AZ3216" s="13"/>
      <c r="BA3216" s="36"/>
      <c r="BB3216" s="36"/>
      <c r="BC3216" s="36"/>
      <c r="BD3216" s="36"/>
    </row>
    <row r="3217" spans="2:56" ht="18.600000000000001" customHeight="1" thickTop="1" thickBot="1">
      <c r="B3217" s="40">
        <v>9.1999999999999496</v>
      </c>
      <c r="D3217" s="1">
        <v>1</v>
      </c>
      <c r="E3217" s="7">
        <v>0</v>
      </c>
      <c r="F3217" s="2">
        <v>0</v>
      </c>
      <c r="G3217" s="8">
        <v>0</v>
      </c>
      <c r="I3217" s="1">
        <v>1</v>
      </c>
      <c r="J3217" s="9">
        <v>0</v>
      </c>
      <c r="K3217" s="2">
        <v>0</v>
      </c>
      <c r="L3217" s="9">
        <f t="shared" ref="L3217" si="18700">IF(0=(1-$J$9*$K$9*$B3217^2),10^14,$B3217*$K$9/(1-$J$9*$K$9*$B3217^2))</f>
        <v>-0.37046831244002049</v>
      </c>
      <c r="N3217" s="1">
        <f t="shared" ref="N3217" si="18701">D3217*I3217+F3217*I3220-E3217*J3217-G3217*J3220</f>
        <v>1</v>
      </c>
      <c r="O3217" s="9">
        <f t="shared" ref="O3217" si="18702">(D3217*J3217+E3217*I3217+F3217*J3220+G3217*I3220)</f>
        <v>0</v>
      </c>
      <c r="P3217" s="2">
        <f t="shared" ref="P3217" si="18703">D3217*K3217+F3217*K3220-E3217*L3217-G3217*L3220</f>
        <v>0</v>
      </c>
      <c r="Q3217" s="8">
        <f t="shared" ref="Q3217" si="18704">(D3217*L3217+E3217*K3217+F3217*L3220+G3217*K3220)</f>
        <v>-0.37046831244002049</v>
      </c>
      <c r="S3217" s="1">
        <v>1</v>
      </c>
      <c r="T3217" s="7">
        <v>0</v>
      </c>
      <c r="U3217" s="2">
        <v>0</v>
      </c>
      <c r="V3217" s="8">
        <v>0</v>
      </c>
      <c r="X3217" s="1">
        <f t="shared" ref="X3217" si="18705">N3217*S3217+P3217*S3220-O3217*T3217-Q3217*T3220</f>
        <v>5.1216333550654269</v>
      </c>
      <c r="Y3217" s="9">
        <f t="shared" ref="Y3217" si="18706">(N3217*T3217+O3217*S3217+P3217*T3220+Q3217*S3220)</f>
        <v>0</v>
      </c>
      <c r="Z3217" s="2">
        <f t="shared" ref="Z3217" si="18707">N3217*U3217+P3217*U3220-O3217*V3217-Q3217*V3220</f>
        <v>0</v>
      </c>
      <c r="AA3217" s="8">
        <f t="shared" ref="AA3217" si="18708">(N3217*V3217+O3217*U3217+P3217*V3220+Q3217*U3220)</f>
        <v>-0.37046831244002049</v>
      </c>
      <c r="AB3217" s="22"/>
      <c r="AC3217" s="1">
        <v>1</v>
      </c>
      <c r="AD3217" s="9">
        <v>0</v>
      </c>
      <c r="AE3217" s="2">
        <v>0</v>
      </c>
      <c r="AF3217" s="9">
        <f t="shared" ref="AF3217" si="18709">$B3217*$AE$9</f>
        <v>7.4583479999999591</v>
      </c>
      <c r="AH3217" s="1">
        <f t="shared" ref="AH3217" si="18710">X3217*AC3217+Z3217*AC3220-Y3217*AD3217-AA3217*AD3220</f>
        <v>5.1216333550654269</v>
      </c>
      <c r="AI3217" s="9">
        <f t="shared" ref="AI3217" si="18711">(X3217*AD3217+Y3217*AC3217+Z3217*AD3220+AA3217*AC3220)</f>
        <v>0</v>
      </c>
      <c r="AJ3217" s="2">
        <f t="shared" ref="AJ3217" si="18712">X3217*AE3217+Z3217*AE3220-Y3217*AF3217-AA3217*AF3220</f>
        <v>0</v>
      </c>
      <c r="AK3217" s="8">
        <f t="shared" ref="AK3217" si="18713">(X3217*AF3217+Y3217*AE3217+Z3217*AF3220+AA3217*AE3220)</f>
        <v>37.828455578045293</v>
      </c>
      <c r="AM3217" s="18">
        <v>1</v>
      </c>
      <c r="AN3217" s="25">
        <v>0</v>
      </c>
      <c r="AO3217" s="14">
        <v>0</v>
      </c>
      <c r="AP3217" s="24">
        <v>0</v>
      </c>
      <c r="AR3217" s="1">
        <f t="shared" ref="AR3217" si="18714">AH3217*AM3217+AJ3217*AM3220-AI3217*AN3217-AK3217*AN3220</f>
        <v>5.1216333550654269</v>
      </c>
      <c r="AS3217" s="9">
        <f t="shared" ref="AS3217" si="18715">(AH3217*AN3217+AI3217*AM3217+AJ3217*AN3220+AK3217*AM3220)</f>
        <v>37.828455578045293</v>
      </c>
      <c r="AT3217" s="2">
        <f t="shared" ref="AT3217" si="18716">AH3217*AO3217+AJ3217*AO3220-AI3217*AP3217-AK3217*AP3220</f>
        <v>0</v>
      </c>
      <c r="AU3217" s="8">
        <f t="shared" ref="AU3217" si="18717">(AH3217*AP3217+AI3217*AO3217+AJ3217*AP3220+AK3217*AO3220)</f>
        <v>37.828455578045293</v>
      </c>
      <c r="AW3217" s="30">
        <f t="shared" ref="AW3217" si="18718">20*LOG(((1+$AN$9)/$AN$9)/((AR3217+AR3220)^2+(AS3217+AS3220)^2)^0.5)</f>
        <v>-43.055967085377567</v>
      </c>
      <c r="AY3217" s="137">
        <f t="shared" ref="AY3217" si="18719">((AR3217^2+AS3217^2)^0.5)/((AR3220^2+AS3220^2)^0.5)</f>
        <v>0.13548458526533</v>
      </c>
      <c r="AZ3217" s="13"/>
      <c r="BA3217" s="36"/>
      <c r="BB3217" s="36"/>
      <c r="BC3217" s="36"/>
      <c r="BD3217" s="36"/>
    </row>
    <row r="3218" spans="2:56" ht="18.600000000000001" customHeight="1" thickBot="1">
      <c r="D3218" s="3"/>
      <c r="G3218" s="4"/>
      <c r="I3218" s="3"/>
      <c r="L3218" s="4"/>
      <c r="N3218" s="3"/>
      <c r="Q3218" s="4"/>
      <c r="S3218" s="3"/>
      <c r="V3218" s="4"/>
      <c r="X3218" s="3"/>
      <c r="AA3218" s="4"/>
      <c r="AC3218" s="3"/>
      <c r="AF3218" s="4"/>
      <c r="AH3218" s="3"/>
      <c r="AK3218" s="4"/>
      <c r="AM3218" s="18"/>
      <c r="AN3218" s="14"/>
      <c r="AO3218" s="14"/>
      <c r="AP3218" s="19"/>
      <c r="AR3218" s="3"/>
      <c r="AU3218" s="4"/>
      <c r="AY3218" s="138"/>
      <c r="AZ3218" s="13"/>
      <c r="BA3218" s="36"/>
      <c r="BB3218" s="36"/>
      <c r="BC3218" s="36"/>
      <c r="BD3218" s="36"/>
    </row>
    <row r="3219" spans="2:56" ht="18.600000000000001" customHeight="1" thickBot="1">
      <c r="D3219" s="216" t="s">
        <v>87</v>
      </c>
      <c r="E3219" s="217"/>
      <c r="F3219" s="218" t="s">
        <v>88</v>
      </c>
      <c r="G3219" s="219"/>
      <c r="H3219" s="207"/>
      <c r="I3219" s="216" t="s">
        <v>89</v>
      </c>
      <c r="J3219" s="217"/>
      <c r="K3219" s="218" t="s">
        <v>90</v>
      </c>
      <c r="L3219" s="219"/>
      <c r="N3219" s="208" t="s">
        <v>7</v>
      </c>
      <c r="O3219" s="209"/>
      <c r="P3219" s="210" t="s">
        <v>8</v>
      </c>
      <c r="Q3219" s="211"/>
      <c r="S3219" s="216" t="s">
        <v>91</v>
      </c>
      <c r="T3219" s="217"/>
      <c r="U3219" s="218" t="s">
        <v>92</v>
      </c>
      <c r="V3219" s="219"/>
      <c r="W3219" s="22"/>
      <c r="X3219" s="208" t="s">
        <v>93</v>
      </c>
      <c r="Y3219" s="209"/>
      <c r="Z3219" s="210" t="s">
        <v>94</v>
      </c>
      <c r="AA3219" s="211"/>
      <c r="AB3219" s="22"/>
      <c r="AC3219" s="216" t="s">
        <v>3</v>
      </c>
      <c r="AD3219" s="217"/>
      <c r="AE3219" s="218" t="s">
        <v>2</v>
      </c>
      <c r="AF3219" s="219"/>
      <c r="AG3219" s="22"/>
      <c r="AH3219" s="208" t="s">
        <v>95</v>
      </c>
      <c r="AI3219" s="209"/>
      <c r="AJ3219" s="210" t="s">
        <v>96</v>
      </c>
      <c r="AK3219" s="211"/>
      <c r="AL3219" s="22"/>
      <c r="AM3219" s="216" t="s">
        <v>97</v>
      </c>
      <c r="AN3219" s="217"/>
      <c r="AO3219" s="218" t="s">
        <v>98</v>
      </c>
      <c r="AP3219" s="219"/>
      <c r="AR3219" s="208" t="s">
        <v>99</v>
      </c>
      <c r="AS3219" s="209"/>
      <c r="AT3219" s="210" t="s">
        <v>100</v>
      </c>
      <c r="AU3219" s="211"/>
      <c r="AW3219" s="48" t="s">
        <v>10</v>
      </c>
      <c r="AY3219" s="139" t="s">
        <v>47</v>
      </c>
      <c r="AZ3219" s="13"/>
      <c r="BA3219" s="36"/>
      <c r="BB3219" s="36"/>
      <c r="BC3219" s="36"/>
      <c r="BD3219" s="36"/>
    </row>
    <row r="3220" spans="2:56" ht="18.600000000000001" customHeight="1" thickTop="1" thickBot="1">
      <c r="D3220" s="1">
        <v>0</v>
      </c>
      <c r="E3220" s="8">
        <f t="shared" ref="E3220" si="18720">$E$9*$B3217</f>
        <v>5.2137319999999718</v>
      </c>
      <c r="F3220" s="2">
        <v>1</v>
      </c>
      <c r="G3220" s="8">
        <v>0</v>
      </c>
      <c r="I3220" s="1">
        <v>0</v>
      </c>
      <c r="J3220" s="9">
        <v>0</v>
      </c>
      <c r="K3220" s="2">
        <v>1</v>
      </c>
      <c r="L3220" s="8">
        <v>0</v>
      </c>
      <c r="N3220" s="1">
        <f t="shared" ref="N3220" si="18721">D3220*I3217+F3220*I3220-E3220*J3217-G3220*J3220</f>
        <v>0</v>
      </c>
      <c r="O3220" s="9">
        <f t="shared" ref="O3220" si="18722">(D3220*J3217+E3220*I3217+F3220*J3220+G3220*I3220)</f>
        <v>5.2137319999999718</v>
      </c>
      <c r="P3220" s="2">
        <f t="shared" ref="P3220" si="18723">D3220*K3217+F3220*K3220-E3220*L3217-G3220*L3220</f>
        <v>2.9315224955545225</v>
      </c>
      <c r="Q3220" s="8">
        <f t="shared" ref="Q3220" si="18724">(D3220*L3217+E3220*K3217+F3220*L3220+G3220*K3220)</f>
        <v>0</v>
      </c>
      <c r="S3220" s="1">
        <v>0</v>
      </c>
      <c r="T3220" s="8">
        <f t="shared" ref="T3220" si="18725">$T$9*$B3217</f>
        <v>11.125467999999939</v>
      </c>
      <c r="U3220" s="2">
        <v>1</v>
      </c>
      <c r="V3220" s="8">
        <v>0</v>
      </c>
      <c r="X3220" s="1">
        <f t="shared" ref="X3220" si="18726">N3220*S3217+P3220*S3220-O3220*T3217-Q3220*T3220</f>
        <v>0</v>
      </c>
      <c r="Y3220" s="9">
        <f t="shared" ref="Y3220" si="18727">(N3220*T3217+O3220*S3217+P3220*T3220+Q3220*S3220)</f>
        <v>37.828291715571773</v>
      </c>
      <c r="Z3220" s="2">
        <f t="shared" ref="Z3220" si="18728">N3220*U3217+P3220*U3220-O3220*V3217-Q3220*V3220</f>
        <v>2.9315224955545225</v>
      </c>
      <c r="AA3220" s="8">
        <f t="shared" ref="AA3220" si="18729">(N3220*V3217+O3220*U3217+P3220*V3220+Q3220*U3220)</f>
        <v>0</v>
      </c>
      <c r="AB3220" s="22"/>
      <c r="AC3220" s="1">
        <v>0</v>
      </c>
      <c r="AD3220" s="9">
        <v>0</v>
      </c>
      <c r="AE3220" s="2">
        <v>1</v>
      </c>
      <c r="AF3220" s="8">
        <v>0</v>
      </c>
      <c r="AH3220" s="1">
        <f t="shared" ref="AH3220" si="18730">X3220*AC3217+Z3220*AC3220-Y3220*AD3217-AA3220*AD3220</f>
        <v>0</v>
      </c>
      <c r="AI3220" s="9">
        <f t="shared" ref="AI3220" si="18731">(X3220*AD3217+Y3220*AC3217+Z3220*AD3220+AA3220*AC3220)</f>
        <v>37.828291715571773</v>
      </c>
      <c r="AJ3220" s="2">
        <f t="shared" ref="AJ3220" si="18732">X3220*AE3217+Z3220*AE3220-Y3220*AF3217-AA3220*AF3220</f>
        <v>-279.20504136469521</v>
      </c>
      <c r="AK3220" s="8">
        <f t="shared" ref="AK3220" si="18733">(X3220*AF3217+Y3220*AE3217+Z3220*AF3220+AA3220*AE3220)</f>
        <v>0</v>
      </c>
      <c r="AM3220" s="20">
        <f t="shared" ref="AM3220" si="18734">1/$AN$9</f>
        <v>1</v>
      </c>
      <c r="AN3220" s="27">
        <v>0</v>
      </c>
      <c r="AO3220" s="21">
        <v>1</v>
      </c>
      <c r="AP3220" s="26">
        <v>0</v>
      </c>
      <c r="AR3220" s="1">
        <f t="shared" ref="AR3220" si="18735">AH3220*AM3217+AJ3220*AM3220-AI3220*AN3217-AK3220*AN3220</f>
        <v>-279.20504136469521</v>
      </c>
      <c r="AS3220" s="9">
        <f t="shared" ref="AS3220" si="18736">(AH3220*AN3217+AI3220*AM3217+AJ3220*AN3220+AK3220*AM3220)</f>
        <v>37.828291715571773</v>
      </c>
      <c r="AT3220" s="2">
        <f t="shared" ref="AT3220" si="18737">AH3220*AO3217+AJ3220*AO3220-AI3220*AP3217-AK3220*AP3220</f>
        <v>-279.20504136469521</v>
      </c>
      <c r="AU3220" s="8">
        <f t="shared" ref="AU3220" si="18738">(AH3220*AP3217+AI3220*AO3217+AJ3220*AP3220+AK3220*AO3220)</f>
        <v>0</v>
      </c>
      <c r="AW3220" s="49">
        <f t="shared" ref="AW3220" si="18739">(180/PI())*ATAN(-1*(AS3217/AR3217))</f>
        <v>-82.289550325183896</v>
      </c>
      <c r="AY3220" s="140">
        <f t="shared" ref="AY3220" si="18740">20*LOG(((1-(10^(AW3217/20)^2)*(1-((1-AY3217)/(1+AY3217))^2))^0.5))</f>
        <v>-9.0319081126995123E-5</v>
      </c>
      <c r="AZ3220" s="13"/>
      <c r="BA3220" s="36"/>
      <c r="BB3220" s="36"/>
      <c r="BC3220" s="36"/>
      <c r="BD3220" s="36"/>
    </row>
    <row r="3221" spans="2:56" ht="18.600000000000001" customHeight="1">
      <c r="AY3221" s="37"/>
    </row>
    <row r="3222" spans="2:56" ht="18.600000000000001" customHeight="1" thickBot="1">
      <c r="D3222" s="22" t="s">
        <v>60</v>
      </c>
      <c r="E3222" s="22"/>
      <c r="F3222" s="22"/>
      <c r="G3222" s="22"/>
      <c r="H3222" s="22"/>
      <c r="I3222" s="22" t="s">
        <v>61</v>
      </c>
      <c r="J3222" s="22"/>
      <c r="K3222" s="22"/>
      <c r="L3222" s="22"/>
      <c r="M3222" s="23"/>
      <c r="N3222" s="23"/>
      <c r="O3222" s="28" t="s">
        <v>62</v>
      </c>
      <c r="P3222" s="23"/>
      <c r="Q3222" s="23"/>
      <c r="R3222" s="23"/>
      <c r="S3222" s="22"/>
      <c r="T3222" s="22" t="s">
        <v>63</v>
      </c>
      <c r="U3222" s="23"/>
      <c r="V3222" s="23"/>
      <c r="W3222" s="23"/>
      <c r="X3222" s="23"/>
      <c r="Y3222" s="28" t="s">
        <v>64</v>
      </c>
      <c r="Z3222" s="23"/>
      <c r="AA3222" s="23"/>
      <c r="AB3222" s="23"/>
      <c r="AC3222" s="28" t="s">
        <v>65</v>
      </c>
      <c r="AD3222" s="22"/>
      <c r="AE3222" s="22"/>
      <c r="AF3222" s="22"/>
      <c r="AG3222" s="22"/>
      <c r="AH3222" s="23"/>
      <c r="AI3222" s="28" t="s">
        <v>66</v>
      </c>
      <c r="AJ3222" s="23"/>
      <c r="AK3222" s="23"/>
      <c r="AL3222" s="22"/>
      <c r="AM3222" s="28" t="s">
        <v>67</v>
      </c>
      <c r="AN3222" s="22"/>
      <c r="AO3222" s="23"/>
      <c r="AP3222" s="23"/>
      <c r="AQ3222" s="23"/>
      <c r="AR3222" s="23"/>
      <c r="AS3222" s="28" t="s">
        <v>68</v>
      </c>
      <c r="AT3222" s="23"/>
      <c r="AU3222" s="23"/>
    </row>
    <row r="3223" spans="2:56" ht="18.600000000000001" customHeight="1" thickBot="1">
      <c r="B3223" s="11"/>
      <c r="D3223" s="212" t="s">
        <v>69</v>
      </c>
      <c r="E3223" s="213"/>
      <c r="F3223" s="214" t="s">
        <v>70</v>
      </c>
      <c r="G3223" s="215"/>
      <c r="H3223" s="207"/>
      <c r="I3223" s="212" t="s">
        <v>71</v>
      </c>
      <c r="J3223" s="213"/>
      <c r="K3223" s="214" t="s">
        <v>72</v>
      </c>
      <c r="L3223" s="215"/>
      <c r="M3223" s="23"/>
      <c r="N3223" s="208" t="s">
        <v>73</v>
      </c>
      <c r="O3223" s="209"/>
      <c r="P3223" s="210" t="s">
        <v>74</v>
      </c>
      <c r="Q3223" s="211"/>
      <c r="R3223" s="23"/>
      <c r="S3223" s="212" t="s">
        <v>75</v>
      </c>
      <c r="T3223" s="213"/>
      <c r="U3223" s="214" t="s">
        <v>76</v>
      </c>
      <c r="V3223" s="215"/>
      <c r="W3223" s="22"/>
      <c r="X3223" s="208" t="s">
        <v>77</v>
      </c>
      <c r="Y3223" s="209"/>
      <c r="Z3223" s="210" t="s">
        <v>78</v>
      </c>
      <c r="AA3223" s="211"/>
      <c r="AB3223" s="22"/>
      <c r="AC3223" s="212" t="s">
        <v>79</v>
      </c>
      <c r="AD3223" s="213"/>
      <c r="AE3223" s="214" t="s">
        <v>80</v>
      </c>
      <c r="AF3223" s="215"/>
      <c r="AG3223" s="22"/>
      <c r="AH3223" s="208" t="s">
        <v>81</v>
      </c>
      <c r="AI3223" s="209"/>
      <c r="AJ3223" s="210" t="s">
        <v>82</v>
      </c>
      <c r="AK3223" s="211"/>
      <c r="AL3223" s="22"/>
      <c r="AM3223" s="212" t="s">
        <v>83</v>
      </c>
      <c r="AN3223" s="213"/>
      <c r="AO3223" s="214" t="s">
        <v>84</v>
      </c>
      <c r="AP3223" s="215"/>
      <c r="AQ3223" s="23"/>
      <c r="AR3223" s="208" t="s">
        <v>85</v>
      </c>
      <c r="AS3223" s="209"/>
      <c r="AT3223" s="210" t="s">
        <v>86</v>
      </c>
      <c r="AU3223" s="211"/>
      <c r="AW3223" s="29" t="s">
        <v>4</v>
      </c>
      <c r="AY3223" s="136" t="s">
        <v>46</v>
      </c>
      <c r="AZ3223" s="13"/>
      <c r="BA3223" s="36"/>
      <c r="BB3223" s="36"/>
      <c r="BC3223" s="36"/>
      <c r="BD3223" s="36"/>
    </row>
    <row r="3224" spans="2:56" ht="18.600000000000001" customHeight="1" thickTop="1" thickBot="1">
      <c r="B3224" s="40">
        <v>9.2199999999999491</v>
      </c>
      <c r="D3224" s="1">
        <v>1</v>
      </c>
      <c r="E3224" s="7">
        <v>0</v>
      </c>
      <c r="F3224" s="2">
        <v>0</v>
      </c>
      <c r="G3224" s="8">
        <v>0</v>
      </c>
      <c r="I3224" s="1">
        <v>1</v>
      </c>
      <c r="J3224" s="9">
        <v>0</v>
      </c>
      <c r="K3224" s="2">
        <v>0</v>
      </c>
      <c r="L3224" s="9">
        <f t="shared" ref="L3224" si="18741">IF(0=(1-$J$9*$K$9*$B3224^2),10^14,$B3224*$K$9/(1-$J$9*$K$9*$B3224^2))</f>
        <v>-0.36959787704727781</v>
      </c>
      <c r="N3224" s="1">
        <f t="shared" ref="N3224" si="18742">D3224*I3224+F3224*I3227-E3224*J3224-G3224*J3227</f>
        <v>1</v>
      </c>
      <c r="O3224" s="9">
        <f t="shared" ref="O3224" si="18743">(D3224*J3224+E3224*I3224+F3224*J3227+G3224*I3227)</f>
        <v>0</v>
      </c>
      <c r="P3224" s="2">
        <f t="shared" ref="P3224" si="18744">D3224*K3224+F3224*K3227-E3224*L3224-G3224*L3227</f>
        <v>0</v>
      </c>
      <c r="Q3224" s="8">
        <f t="shared" ref="Q3224" si="18745">(D3224*L3224+E3224*K3224+F3224*L3227+G3224*K3227)</f>
        <v>-0.36959787704727781</v>
      </c>
      <c r="S3224" s="1">
        <v>1</v>
      </c>
      <c r="T3224" s="7">
        <v>0</v>
      </c>
      <c r="U3224" s="2">
        <v>0</v>
      </c>
      <c r="V3224" s="8">
        <v>0</v>
      </c>
      <c r="X3224" s="1">
        <f t="shared" ref="X3224" si="18746">N3224*S3224+P3224*S3227-O3224*T3224-Q3224*T3227</f>
        <v>5.1208883742920914</v>
      </c>
      <c r="Y3224" s="9">
        <f t="shared" ref="Y3224" si="18747">(N3224*T3224+O3224*S3224+P3224*T3227+Q3224*S3227)</f>
        <v>0</v>
      </c>
      <c r="Z3224" s="2">
        <f t="shared" ref="Z3224" si="18748">N3224*U3224+P3224*U3227-O3224*V3224-Q3224*V3227</f>
        <v>0</v>
      </c>
      <c r="AA3224" s="8">
        <f t="shared" ref="AA3224" si="18749">(N3224*V3224+O3224*U3224+P3224*V3227+Q3224*U3227)</f>
        <v>-0.36959787704727781</v>
      </c>
      <c r="AB3224" s="22"/>
      <c r="AC3224" s="1">
        <v>1</v>
      </c>
      <c r="AD3224" s="9">
        <v>0</v>
      </c>
      <c r="AE3224" s="2">
        <v>0</v>
      </c>
      <c r="AF3224" s="9">
        <f t="shared" ref="AF3224" si="18750">$B3224*$AE$9</f>
        <v>7.4745617999999592</v>
      </c>
      <c r="AH3224" s="1">
        <f t="shared" ref="AH3224" si="18751">X3224*AC3224+Z3224*AC3227-Y3224*AD3224-AA3224*AD3227</f>
        <v>5.1208883742920914</v>
      </c>
      <c r="AI3224" s="9">
        <f t="shared" ref="AI3224" si="18752">(X3224*AD3224+Y3224*AC3224+Z3224*AD3227+AA3224*AC3227)</f>
        <v>0</v>
      </c>
      <c r="AJ3224" s="2">
        <f t="shared" ref="AJ3224" si="18753">X3224*AE3224+Z3224*AE3227-Y3224*AF3224-AA3224*AF3227</f>
        <v>0</v>
      </c>
      <c r="AK3224" s="8">
        <f t="shared" ref="AK3224" si="18754">(X3224*AF3224+Y3224*AE3224+Z3224*AF3227+AA3224*AE3227)</f>
        <v>37.906798747500282</v>
      </c>
      <c r="AM3224" s="18">
        <v>1</v>
      </c>
      <c r="AN3224" s="25">
        <v>0</v>
      </c>
      <c r="AO3224" s="14">
        <v>0</v>
      </c>
      <c r="AP3224" s="24">
        <v>0</v>
      </c>
      <c r="AR3224" s="1">
        <f t="shared" ref="AR3224" si="18755">AH3224*AM3224+AJ3224*AM3227-AI3224*AN3224-AK3224*AN3227</f>
        <v>5.1208883742920914</v>
      </c>
      <c r="AS3224" s="9">
        <f t="shared" ref="AS3224" si="18756">(AH3224*AN3224+AI3224*AM3224+AJ3224*AN3227+AK3224*AM3227)</f>
        <v>37.906798747500282</v>
      </c>
      <c r="AT3224" s="2">
        <f t="shared" ref="AT3224" si="18757">AH3224*AO3224+AJ3224*AO3227-AI3224*AP3224-AK3224*AP3227</f>
        <v>0</v>
      </c>
      <c r="AU3224" s="8">
        <f t="shared" ref="AU3224" si="18758">(AH3224*AP3224+AI3224*AO3224+AJ3224*AP3227+AK3224*AO3227)</f>
        <v>37.906798747500282</v>
      </c>
      <c r="AW3224" s="30">
        <f t="shared" ref="AW3224" si="18759">20*LOG(((1+$AN$9)/$AN$9)/((AR3224+AR3227)^2+(AS3224+AS3227)^2)^0.5)</f>
        <v>-43.092501984122961</v>
      </c>
      <c r="AY3224" s="137">
        <f t="shared" ref="AY3224" si="18760">((AR3224^2+AS3224^2)^0.5)/((AR3227^2+AS3227^2)^0.5)</f>
        <v>0.13518453247672538</v>
      </c>
      <c r="AZ3224" s="13"/>
      <c r="BA3224" s="36"/>
      <c r="BB3224" s="36"/>
      <c r="BC3224" s="36"/>
      <c r="BD3224" s="36"/>
    </row>
    <row r="3225" spans="2:56" ht="18.600000000000001" customHeight="1" thickBot="1">
      <c r="D3225" s="3"/>
      <c r="G3225" s="4"/>
      <c r="I3225" s="3"/>
      <c r="L3225" s="4"/>
      <c r="N3225" s="3"/>
      <c r="Q3225" s="4"/>
      <c r="S3225" s="3"/>
      <c r="V3225" s="4"/>
      <c r="X3225" s="3"/>
      <c r="AA3225" s="4"/>
      <c r="AC3225" s="3"/>
      <c r="AF3225" s="4"/>
      <c r="AH3225" s="3"/>
      <c r="AK3225" s="4"/>
      <c r="AM3225" s="18"/>
      <c r="AN3225" s="14"/>
      <c r="AO3225" s="14"/>
      <c r="AP3225" s="19"/>
      <c r="AR3225" s="3"/>
      <c r="AU3225" s="4"/>
      <c r="AY3225" s="138"/>
      <c r="AZ3225" s="13"/>
      <c r="BA3225" s="36"/>
      <c r="BB3225" s="36"/>
      <c r="BC3225" s="36"/>
      <c r="BD3225" s="36"/>
    </row>
    <row r="3226" spans="2:56" ht="18.600000000000001" customHeight="1" thickBot="1">
      <c r="D3226" s="216" t="s">
        <v>87</v>
      </c>
      <c r="E3226" s="217"/>
      <c r="F3226" s="218" t="s">
        <v>88</v>
      </c>
      <c r="G3226" s="219"/>
      <c r="H3226" s="207"/>
      <c r="I3226" s="216" t="s">
        <v>89</v>
      </c>
      <c r="J3226" s="217"/>
      <c r="K3226" s="218" t="s">
        <v>90</v>
      </c>
      <c r="L3226" s="219"/>
      <c r="N3226" s="208" t="s">
        <v>7</v>
      </c>
      <c r="O3226" s="209"/>
      <c r="P3226" s="210" t="s">
        <v>8</v>
      </c>
      <c r="Q3226" s="211"/>
      <c r="S3226" s="216" t="s">
        <v>91</v>
      </c>
      <c r="T3226" s="217"/>
      <c r="U3226" s="218" t="s">
        <v>92</v>
      </c>
      <c r="V3226" s="219"/>
      <c r="W3226" s="22"/>
      <c r="X3226" s="208" t="s">
        <v>93</v>
      </c>
      <c r="Y3226" s="209"/>
      <c r="Z3226" s="210" t="s">
        <v>94</v>
      </c>
      <c r="AA3226" s="211"/>
      <c r="AB3226" s="22"/>
      <c r="AC3226" s="216" t="s">
        <v>3</v>
      </c>
      <c r="AD3226" s="217"/>
      <c r="AE3226" s="218" t="s">
        <v>2</v>
      </c>
      <c r="AF3226" s="219"/>
      <c r="AG3226" s="22"/>
      <c r="AH3226" s="208" t="s">
        <v>95</v>
      </c>
      <c r="AI3226" s="209"/>
      <c r="AJ3226" s="210" t="s">
        <v>96</v>
      </c>
      <c r="AK3226" s="211"/>
      <c r="AL3226" s="22"/>
      <c r="AM3226" s="216" t="s">
        <v>97</v>
      </c>
      <c r="AN3226" s="217"/>
      <c r="AO3226" s="218" t="s">
        <v>98</v>
      </c>
      <c r="AP3226" s="219"/>
      <c r="AR3226" s="208" t="s">
        <v>99</v>
      </c>
      <c r="AS3226" s="209"/>
      <c r="AT3226" s="210" t="s">
        <v>100</v>
      </c>
      <c r="AU3226" s="211"/>
      <c r="AW3226" s="48" t="s">
        <v>10</v>
      </c>
      <c r="AY3226" s="139" t="s">
        <v>47</v>
      </c>
      <c r="AZ3226" s="13"/>
      <c r="BA3226" s="36"/>
      <c r="BB3226" s="36"/>
      <c r="BC3226" s="36"/>
      <c r="BD3226" s="36"/>
    </row>
    <row r="3227" spans="2:56" ht="18.600000000000001" customHeight="1" thickTop="1" thickBot="1">
      <c r="D3227" s="1">
        <v>0</v>
      </c>
      <c r="E3227" s="8">
        <f t="shared" ref="E3227" si="18761">$E$9*$B3224</f>
        <v>5.2250661999999712</v>
      </c>
      <c r="F3227" s="2">
        <v>1</v>
      </c>
      <c r="G3227" s="8">
        <v>0</v>
      </c>
      <c r="I3227" s="1">
        <v>0</v>
      </c>
      <c r="J3227" s="9">
        <v>0</v>
      </c>
      <c r="K3227" s="2">
        <v>1</v>
      </c>
      <c r="L3227" s="8">
        <v>0</v>
      </c>
      <c r="N3227" s="1">
        <f t="shared" ref="N3227" si="18762">D3227*I3224+F3227*I3227-E3227*J3224-G3227*J3227</f>
        <v>0</v>
      </c>
      <c r="O3227" s="9">
        <f t="shared" ref="O3227" si="18763">(D3227*J3224+E3227*I3224+F3227*J3227+G3227*I3227)</f>
        <v>5.2250661999999712</v>
      </c>
      <c r="P3227" s="2">
        <f t="shared" ref="P3227" si="18764">D3227*K3224+F3227*K3227-E3227*L3224-G3227*L3227</f>
        <v>2.9311733749514763</v>
      </c>
      <c r="Q3227" s="8">
        <f t="shared" ref="Q3227" si="18765">(D3227*L3224+E3227*K3224+F3227*L3227+G3227*K3227)</f>
        <v>0</v>
      </c>
      <c r="S3227" s="1">
        <v>0</v>
      </c>
      <c r="T3227" s="8">
        <f t="shared" ref="T3227" si="18766">$T$9*$B3224</f>
        <v>11.149653799999939</v>
      </c>
      <c r="U3227" s="2">
        <v>1</v>
      </c>
      <c r="V3227" s="8">
        <v>0</v>
      </c>
      <c r="X3227" s="1">
        <f t="shared" ref="X3227" si="18767">N3227*S3224+P3227*S3227-O3227*T3224-Q3227*T3227</f>
        <v>0</v>
      </c>
      <c r="Y3227" s="9">
        <f t="shared" ref="Y3227" si="18768">(N3227*T3224+O3227*S3224+P3227*T3227+Q3227*S3227)</f>
        <v>37.906634558486346</v>
      </c>
      <c r="Z3227" s="2">
        <f t="shared" ref="Z3227" si="18769">N3227*U3224+P3227*U3227-O3227*V3224-Q3227*V3227</f>
        <v>2.9311733749514763</v>
      </c>
      <c r="AA3227" s="8">
        <f t="shared" ref="AA3227" si="18770">(N3227*V3224+O3227*U3224+P3227*V3227+Q3227*U3227)</f>
        <v>0</v>
      </c>
      <c r="AB3227" s="22"/>
      <c r="AC3227" s="1">
        <v>0</v>
      </c>
      <c r="AD3227" s="9">
        <v>0</v>
      </c>
      <c r="AE3227" s="2">
        <v>1</v>
      </c>
      <c r="AF3227" s="8">
        <v>0</v>
      </c>
      <c r="AH3227" s="1">
        <f t="shared" ref="AH3227" si="18771">X3227*AC3224+Z3227*AC3227-Y3227*AD3224-AA3227*AD3227</f>
        <v>0</v>
      </c>
      <c r="AI3227" s="9">
        <f t="shared" ref="AI3227" si="18772">(X3227*AD3224+Y3227*AC3224+Z3227*AD3227+AA3227*AC3227)</f>
        <v>37.906634558486346</v>
      </c>
      <c r="AJ3227" s="2">
        <f t="shared" ref="AJ3227" si="18773">X3227*AE3224+Z3227*AE3227-Y3227*AF3224-AA3227*AF3227</f>
        <v>-280.40430926246887</v>
      </c>
      <c r="AK3227" s="8">
        <f t="shared" ref="AK3227" si="18774">(X3227*AF3224+Y3227*AE3224+Z3227*AF3227+AA3227*AE3227)</f>
        <v>0</v>
      </c>
      <c r="AM3227" s="20">
        <f t="shared" ref="AM3227" si="18775">1/$AN$9</f>
        <v>1</v>
      </c>
      <c r="AN3227" s="27">
        <v>0</v>
      </c>
      <c r="AO3227" s="21">
        <v>1</v>
      </c>
      <c r="AP3227" s="26">
        <v>0</v>
      </c>
      <c r="AR3227" s="1">
        <f t="shared" ref="AR3227" si="18776">AH3227*AM3224+AJ3227*AM3227-AI3227*AN3224-AK3227*AN3227</f>
        <v>-280.40430926246887</v>
      </c>
      <c r="AS3227" s="9">
        <f t="shared" ref="AS3227" si="18777">(AH3227*AN3224+AI3227*AM3224+AJ3227*AN3227+AK3227*AM3227)</f>
        <v>37.906634558486346</v>
      </c>
      <c r="AT3227" s="2">
        <f t="shared" ref="AT3227" si="18778">AH3227*AO3224+AJ3227*AO3227-AI3227*AP3224-AK3227*AP3227</f>
        <v>-280.40430926246887</v>
      </c>
      <c r="AU3227" s="8">
        <f t="shared" ref="AU3227" si="18779">(AH3227*AP3224+AI3227*AO3224+AJ3227*AP3227+AK3227*AO3227)</f>
        <v>0</v>
      </c>
      <c r="AW3227" s="49">
        <f t="shared" ref="AW3227" si="18780">(180/PI())*ATAN(-1*(AS3224/AR3224))</f>
        <v>-82.306400489687491</v>
      </c>
      <c r="AY3227" s="140">
        <f t="shared" ref="AY3227" si="18781">20*LOG(((1-(10^(AW3224/20)^2)*(1-((1-AY3224)/(1+AY3224))^2))^0.5))</f>
        <v>-8.941134917265783E-5</v>
      </c>
      <c r="AZ3227" s="13"/>
      <c r="BA3227" s="36"/>
      <c r="BB3227" s="36"/>
      <c r="BC3227" s="36"/>
      <c r="BD3227" s="36"/>
    </row>
    <row r="3228" spans="2:56" ht="18.600000000000001" customHeight="1">
      <c r="AY3228" s="37"/>
    </row>
    <row r="3229" spans="2:56" ht="18.600000000000001" customHeight="1" thickBot="1">
      <c r="D3229" s="22" t="s">
        <v>60</v>
      </c>
      <c r="E3229" s="22"/>
      <c r="F3229" s="22"/>
      <c r="G3229" s="22"/>
      <c r="H3229" s="22"/>
      <c r="I3229" s="22" t="s">
        <v>61</v>
      </c>
      <c r="J3229" s="22"/>
      <c r="K3229" s="22"/>
      <c r="L3229" s="22"/>
      <c r="M3229" s="23"/>
      <c r="N3229" s="23"/>
      <c r="O3229" s="28" t="s">
        <v>62</v>
      </c>
      <c r="P3229" s="23"/>
      <c r="Q3229" s="23"/>
      <c r="R3229" s="23"/>
      <c r="S3229" s="22"/>
      <c r="T3229" s="22" t="s">
        <v>63</v>
      </c>
      <c r="U3229" s="23"/>
      <c r="V3229" s="23"/>
      <c r="W3229" s="23"/>
      <c r="X3229" s="23"/>
      <c r="Y3229" s="28" t="s">
        <v>64</v>
      </c>
      <c r="Z3229" s="23"/>
      <c r="AA3229" s="23"/>
      <c r="AB3229" s="23"/>
      <c r="AC3229" s="28" t="s">
        <v>65</v>
      </c>
      <c r="AD3229" s="22"/>
      <c r="AE3229" s="22"/>
      <c r="AF3229" s="22"/>
      <c r="AG3229" s="22"/>
      <c r="AH3229" s="23"/>
      <c r="AI3229" s="28" t="s">
        <v>66</v>
      </c>
      <c r="AJ3229" s="23"/>
      <c r="AK3229" s="23"/>
      <c r="AL3229" s="22"/>
      <c r="AM3229" s="28" t="s">
        <v>67</v>
      </c>
      <c r="AN3229" s="22"/>
      <c r="AO3229" s="23"/>
      <c r="AP3229" s="23"/>
      <c r="AQ3229" s="23"/>
      <c r="AR3229" s="23"/>
      <c r="AS3229" s="28" t="s">
        <v>68</v>
      </c>
      <c r="AT3229" s="23"/>
      <c r="AU3229" s="23"/>
    </row>
    <row r="3230" spans="2:56" ht="18.600000000000001" customHeight="1" thickBot="1">
      <c r="B3230" s="11"/>
      <c r="D3230" s="212" t="s">
        <v>69</v>
      </c>
      <c r="E3230" s="213"/>
      <c r="F3230" s="214" t="s">
        <v>70</v>
      </c>
      <c r="G3230" s="215"/>
      <c r="H3230" s="207"/>
      <c r="I3230" s="212" t="s">
        <v>71</v>
      </c>
      <c r="J3230" s="213"/>
      <c r="K3230" s="214" t="s">
        <v>72</v>
      </c>
      <c r="L3230" s="215"/>
      <c r="M3230" s="23"/>
      <c r="N3230" s="208" t="s">
        <v>73</v>
      </c>
      <c r="O3230" s="209"/>
      <c r="P3230" s="210" t="s">
        <v>74</v>
      </c>
      <c r="Q3230" s="211"/>
      <c r="R3230" s="23"/>
      <c r="S3230" s="212" t="s">
        <v>75</v>
      </c>
      <c r="T3230" s="213"/>
      <c r="U3230" s="214" t="s">
        <v>76</v>
      </c>
      <c r="V3230" s="215"/>
      <c r="W3230" s="22"/>
      <c r="X3230" s="208" t="s">
        <v>77</v>
      </c>
      <c r="Y3230" s="209"/>
      <c r="Z3230" s="210" t="s">
        <v>78</v>
      </c>
      <c r="AA3230" s="211"/>
      <c r="AB3230" s="22"/>
      <c r="AC3230" s="212" t="s">
        <v>79</v>
      </c>
      <c r="AD3230" s="213"/>
      <c r="AE3230" s="214" t="s">
        <v>80</v>
      </c>
      <c r="AF3230" s="215"/>
      <c r="AG3230" s="22"/>
      <c r="AH3230" s="208" t="s">
        <v>81</v>
      </c>
      <c r="AI3230" s="209"/>
      <c r="AJ3230" s="210" t="s">
        <v>82</v>
      </c>
      <c r="AK3230" s="211"/>
      <c r="AL3230" s="22"/>
      <c r="AM3230" s="212" t="s">
        <v>83</v>
      </c>
      <c r="AN3230" s="213"/>
      <c r="AO3230" s="214" t="s">
        <v>84</v>
      </c>
      <c r="AP3230" s="215"/>
      <c r="AQ3230" s="23"/>
      <c r="AR3230" s="208" t="s">
        <v>85</v>
      </c>
      <c r="AS3230" s="209"/>
      <c r="AT3230" s="210" t="s">
        <v>86</v>
      </c>
      <c r="AU3230" s="211"/>
      <c r="AW3230" s="29" t="s">
        <v>4</v>
      </c>
      <c r="AY3230" s="136" t="s">
        <v>46</v>
      </c>
      <c r="AZ3230" s="13"/>
      <c r="BA3230" s="36"/>
      <c r="BB3230" s="36"/>
      <c r="BC3230" s="36"/>
      <c r="BD3230" s="36"/>
    </row>
    <row r="3231" spans="2:56" ht="18.600000000000001" customHeight="1" thickTop="1" thickBot="1">
      <c r="B3231" s="40">
        <v>9.2399999999999505</v>
      </c>
      <c r="D3231" s="1">
        <v>1</v>
      </c>
      <c r="E3231" s="7">
        <v>0</v>
      </c>
      <c r="F3231" s="2">
        <v>0</v>
      </c>
      <c r="G3231" s="8">
        <v>0</v>
      </c>
      <c r="I3231" s="1">
        <v>1</v>
      </c>
      <c r="J3231" s="9">
        <v>0</v>
      </c>
      <c r="K3231" s="2">
        <v>0</v>
      </c>
      <c r="L3231" s="9">
        <f t="shared" ref="L3231" si="18782">IF(0=(1-$J$9*$K$9*$B3231^2),10^14,$B3231*$K$9/(1-$J$9*$K$9*$B3231^2))</f>
        <v>-0.36873166610207686</v>
      </c>
      <c r="N3231" s="1">
        <f t="shared" ref="N3231" si="18783">D3231*I3231+F3231*I3234-E3231*J3231-G3231*J3234</f>
        <v>1</v>
      </c>
      <c r="O3231" s="9">
        <f t="shared" ref="O3231" si="18784">(D3231*J3231+E3231*I3231+F3231*J3234+G3231*I3234)</f>
        <v>0</v>
      </c>
      <c r="P3231" s="2">
        <f t="shared" ref="P3231" si="18785">D3231*K3231+F3231*K3234-E3231*L3231-G3231*L3234</f>
        <v>0</v>
      </c>
      <c r="Q3231" s="8">
        <f t="shared" ref="Q3231" si="18786">(D3231*L3231+E3231*K3231+F3231*L3234+G3231*K3234)</f>
        <v>-0.36873166610207686</v>
      </c>
      <c r="S3231" s="1">
        <v>1</v>
      </c>
      <c r="T3231" s="7">
        <v>0</v>
      </c>
      <c r="U3231" s="2">
        <v>0</v>
      </c>
      <c r="V3231" s="8">
        <v>0</v>
      </c>
      <c r="X3231" s="1">
        <f t="shared" ref="X3231" si="18787">N3231*S3231+P3231*S3234-O3231*T3231-Q3231*T3234</f>
        <v>5.1201484924653418</v>
      </c>
      <c r="Y3231" s="9">
        <f t="shared" ref="Y3231" si="18788">(N3231*T3231+O3231*S3231+P3231*T3234+Q3231*S3234)</f>
        <v>0</v>
      </c>
      <c r="Z3231" s="2">
        <f t="shared" ref="Z3231" si="18789">N3231*U3231+P3231*U3234-O3231*V3231-Q3231*V3234</f>
        <v>0</v>
      </c>
      <c r="AA3231" s="8">
        <f t="shared" ref="AA3231" si="18790">(N3231*V3231+O3231*U3231+P3231*V3234+Q3231*U3234)</f>
        <v>-0.36873166610207686</v>
      </c>
      <c r="AB3231" s="22"/>
      <c r="AC3231" s="1">
        <v>1</v>
      </c>
      <c r="AD3231" s="9">
        <v>0</v>
      </c>
      <c r="AE3231" s="2">
        <v>0</v>
      </c>
      <c r="AF3231" s="9">
        <f t="shared" ref="AF3231" si="18791">$B3231*$AE$9</f>
        <v>7.4907755999999601</v>
      </c>
      <c r="AH3231" s="1">
        <f t="shared" ref="AH3231" si="18792">X3231*AC3231+Z3231*AC3234-Y3231*AD3231-AA3231*AD3234</f>
        <v>5.1201484924653418</v>
      </c>
      <c r="AI3231" s="9">
        <f t="shared" ref="AI3231" si="18793">(X3231*AD3231+Y3231*AC3231+Z3231*AD3234+AA3231*AC3234)</f>
        <v>0</v>
      </c>
      <c r="AJ3231" s="2">
        <f t="shared" ref="AJ3231" si="18794">X3231*AE3231+Z3231*AE3234-Y3231*AF3231-AA3231*AF3234</f>
        <v>0</v>
      </c>
      <c r="AK3231" s="8">
        <f t="shared" ref="AK3231" si="18795">(X3231*AF3231+Y3231*AE3231+Z3231*AF3234+AA3231*AE3234)</f>
        <v>37.985151729633884</v>
      </c>
      <c r="AM3231" s="18">
        <v>1</v>
      </c>
      <c r="AN3231" s="25">
        <v>0</v>
      </c>
      <c r="AO3231" s="14">
        <v>0</v>
      </c>
      <c r="AP3231" s="24">
        <v>0</v>
      </c>
      <c r="AR3231" s="1">
        <f t="shared" ref="AR3231" si="18796">AH3231*AM3231+AJ3231*AM3234-AI3231*AN3231-AK3231*AN3234</f>
        <v>5.1201484924653418</v>
      </c>
      <c r="AS3231" s="9">
        <f t="shared" ref="AS3231" si="18797">(AH3231*AN3231+AI3231*AM3231+AJ3231*AN3234+AK3231*AM3234)</f>
        <v>37.985151729633884</v>
      </c>
      <c r="AT3231" s="2">
        <f t="shared" ref="AT3231" si="18798">AH3231*AO3231+AJ3231*AO3234-AI3231*AP3231-AK3231*AP3234</f>
        <v>0</v>
      </c>
      <c r="AU3231" s="8">
        <f t="shared" ref="AU3231" si="18799">(AH3231*AP3231+AI3231*AO3231+AJ3231*AP3234+AK3231*AO3234)</f>
        <v>37.985151729633884</v>
      </c>
      <c r="AW3231" s="30">
        <f t="shared" ref="AW3231" si="18800">20*LOG(((1+$AN$9)/$AN$9)/((AR3231+AR3234)^2+(AS3231+AS3234)^2)^0.5)</f>
        <v>-43.128963123928287</v>
      </c>
      <c r="AY3231" s="137">
        <f t="shared" ref="AY3231" si="18801">((AR3231^2+AS3231^2)^0.5)/((AR3234^2+AS3234^2)^0.5)</f>
        <v>0.1348858191895855</v>
      </c>
      <c r="AZ3231" s="13"/>
      <c r="BA3231" s="36"/>
      <c r="BB3231" s="36"/>
      <c r="BC3231" s="36"/>
      <c r="BD3231" s="36"/>
    </row>
    <row r="3232" spans="2:56" ht="18.600000000000001" customHeight="1" thickBot="1">
      <c r="D3232" s="3"/>
      <c r="G3232" s="4"/>
      <c r="I3232" s="3"/>
      <c r="L3232" s="4"/>
      <c r="N3232" s="3"/>
      <c r="Q3232" s="4"/>
      <c r="S3232" s="3"/>
      <c r="V3232" s="4"/>
      <c r="X3232" s="3"/>
      <c r="AA3232" s="4"/>
      <c r="AC3232" s="3"/>
      <c r="AF3232" s="4"/>
      <c r="AH3232" s="3"/>
      <c r="AK3232" s="4"/>
      <c r="AM3232" s="18"/>
      <c r="AN3232" s="14"/>
      <c r="AO3232" s="14"/>
      <c r="AP3232" s="19"/>
      <c r="AR3232" s="3"/>
      <c r="AU3232" s="4"/>
      <c r="AY3232" s="138"/>
      <c r="AZ3232" s="13"/>
      <c r="BA3232" s="36"/>
      <c r="BB3232" s="36"/>
      <c r="BC3232" s="36"/>
      <c r="BD3232" s="36"/>
    </row>
    <row r="3233" spans="2:56" ht="18.600000000000001" customHeight="1" thickBot="1">
      <c r="D3233" s="216" t="s">
        <v>87</v>
      </c>
      <c r="E3233" s="217"/>
      <c r="F3233" s="218" t="s">
        <v>88</v>
      </c>
      <c r="G3233" s="219"/>
      <c r="H3233" s="207"/>
      <c r="I3233" s="216" t="s">
        <v>89</v>
      </c>
      <c r="J3233" s="217"/>
      <c r="K3233" s="218" t="s">
        <v>90</v>
      </c>
      <c r="L3233" s="219"/>
      <c r="N3233" s="208" t="s">
        <v>7</v>
      </c>
      <c r="O3233" s="209"/>
      <c r="P3233" s="210" t="s">
        <v>8</v>
      </c>
      <c r="Q3233" s="211"/>
      <c r="S3233" s="216" t="s">
        <v>91</v>
      </c>
      <c r="T3233" s="217"/>
      <c r="U3233" s="218" t="s">
        <v>92</v>
      </c>
      <c r="V3233" s="219"/>
      <c r="W3233" s="22"/>
      <c r="X3233" s="208" t="s">
        <v>93</v>
      </c>
      <c r="Y3233" s="209"/>
      <c r="Z3233" s="210" t="s">
        <v>94</v>
      </c>
      <c r="AA3233" s="211"/>
      <c r="AB3233" s="22"/>
      <c r="AC3233" s="216" t="s">
        <v>3</v>
      </c>
      <c r="AD3233" s="217"/>
      <c r="AE3233" s="218" t="s">
        <v>2</v>
      </c>
      <c r="AF3233" s="219"/>
      <c r="AG3233" s="22"/>
      <c r="AH3233" s="208" t="s">
        <v>95</v>
      </c>
      <c r="AI3233" s="209"/>
      <c r="AJ3233" s="210" t="s">
        <v>96</v>
      </c>
      <c r="AK3233" s="211"/>
      <c r="AL3233" s="22"/>
      <c r="AM3233" s="216" t="s">
        <v>97</v>
      </c>
      <c r="AN3233" s="217"/>
      <c r="AO3233" s="218" t="s">
        <v>98</v>
      </c>
      <c r="AP3233" s="219"/>
      <c r="AR3233" s="208" t="s">
        <v>99</v>
      </c>
      <c r="AS3233" s="209"/>
      <c r="AT3233" s="210" t="s">
        <v>100</v>
      </c>
      <c r="AU3233" s="211"/>
      <c r="AW3233" s="48" t="s">
        <v>10</v>
      </c>
      <c r="AY3233" s="139" t="s">
        <v>47</v>
      </c>
      <c r="AZ3233" s="13"/>
      <c r="BA3233" s="36"/>
      <c r="BB3233" s="36"/>
      <c r="BC3233" s="36"/>
      <c r="BD3233" s="36"/>
    </row>
    <row r="3234" spans="2:56" ht="18.600000000000001" customHeight="1" thickTop="1" thickBot="1">
      <c r="D3234" s="1">
        <v>0</v>
      </c>
      <c r="E3234" s="8">
        <f t="shared" ref="E3234" si="18802">$E$9*$B3231</f>
        <v>5.2364003999999724</v>
      </c>
      <c r="F3234" s="2">
        <v>1</v>
      </c>
      <c r="G3234" s="8">
        <v>0</v>
      </c>
      <c r="I3234" s="1">
        <v>0</v>
      </c>
      <c r="J3234" s="9">
        <v>0</v>
      </c>
      <c r="K3234" s="2">
        <v>1</v>
      </c>
      <c r="L3234" s="8">
        <v>0</v>
      </c>
      <c r="N3234" s="1">
        <f t="shared" ref="N3234" si="18803">D3234*I3231+F3234*I3234-E3234*J3231-G3234*J3234</f>
        <v>0</v>
      </c>
      <c r="O3234" s="9">
        <f t="shared" ref="O3234" si="18804">(D3234*J3231+E3234*I3231+F3234*J3234+G3234*I3234)</f>
        <v>5.2364003999999724</v>
      </c>
      <c r="P3234" s="2">
        <f t="shared" ref="P3234" si="18805">D3234*K3231+F3234*K3234-E3234*L3231-G3234*L3234</f>
        <v>2.9308266438695716</v>
      </c>
      <c r="Q3234" s="8">
        <f t="shared" ref="Q3234" si="18806">(D3234*L3231+E3234*K3231+F3234*L3234+G3234*K3234)</f>
        <v>0</v>
      </c>
      <c r="S3234" s="1">
        <v>0</v>
      </c>
      <c r="T3234" s="8">
        <f t="shared" ref="T3234" si="18807">$T$9*$B3231</f>
        <v>11.17383959999994</v>
      </c>
      <c r="U3234" s="2">
        <v>1</v>
      </c>
      <c r="V3234" s="8">
        <v>0</v>
      </c>
      <c r="X3234" s="1">
        <f t="shared" ref="X3234" si="18808">N3234*S3231+P3234*S3234-O3234*T3231-Q3234*T3234</f>
        <v>0</v>
      </c>
      <c r="Y3234" s="9">
        <f t="shared" ref="Y3234" si="18809">(N3234*T3231+O3234*S3231+P3234*T3234+Q3234*S3234)</f>
        <v>37.984987214004711</v>
      </c>
      <c r="Z3234" s="2">
        <f t="shared" ref="Z3234" si="18810">N3234*U3231+P3234*U3234-O3234*V3231-Q3234*V3234</f>
        <v>2.9308266438695716</v>
      </c>
      <c r="AA3234" s="8">
        <f t="shared" ref="AA3234" si="18811">(N3234*V3231+O3234*U3231+P3234*V3234+Q3234*U3234)</f>
        <v>0</v>
      </c>
      <c r="AB3234" s="22"/>
      <c r="AC3234" s="1">
        <v>0</v>
      </c>
      <c r="AD3234" s="9">
        <v>0</v>
      </c>
      <c r="AE3234" s="2">
        <v>1</v>
      </c>
      <c r="AF3234" s="8">
        <v>0</v>
      </c>
      <c r="AH3234" s="1">
        <f t="shared" ref="AH3234" si="18812">X3234*AC3231+Z3234*AC3234-Y3234*AD3231-AA3234*AD3234</f>
        <v>0</v>
      </c>
      <c r="AI3234" s="9">
        <f t="shared" ref="AI3234" si="18813">(X3234*AD3231+Y3234*AC3231+Z3234*AD3234+AA3234*AC3234)</f>
        <v>37.984987214004711</v>
      </c>
      <c r="AJ3234" s="2">
        <f t="shared" ref="AJ3234" si="18814">X3234*AE3231+Z3234*AE3234-Y3234*AF3231-AA3234*AF3234</f>
        <v>-281.60618874510737</v>
      </c>
      <c r="AK3234" s="8">
        <f t="shared" ref="AK3234" si="18815">(X3234*AF3231+Y3234*AE3231+Z3234*AF3234+AA3234*AE3234)</f>
        <v>0</v>
      </c>
      <c r="AM3234" s="20">
        <f t="shared" ref="AM3234" si="18816">1/$AN$9</f>
        <v>1</v>
      </c>
      <c r="AN3234" s="27">
        <v>0</v>
      </c>
      <c r="AO3234" s="21">
        <v>1</v>
      </c>
      <c r="AP3234" s="26">
        <v>0</v>
      </c>
      <c r="AR3234" s="1">
        <f t="shared" ref="AR3234" si="18817">AH3234*AM3231+AJ3234*AM3234-AI3234*AN3231-AK3234*AN3234</f>
        <v>-281.60618874510737</v>
      </c>
      <c r="AS3234" s="9">
        <f t="shared" ref="AS3234" si="18818">(AH3234*AN3231+AI3234*AM3231+AJ3234*AN3234+AK3234*AM3234)</f>
        <v>37.984987214004711</v>
      </c>
      <c r="AT3234" s="2">
        <f t="shared" ref="AT3234" si="18819">AH3234*AO3231+AJ3234*AO3234-AI3234*AP3231-AK3234*AP3234</f>
        <v>-281.60618874510737</v>
      </c>
      <c r="AU3234" s="8">
        <f t="shared" ref="AU3234" si="18820">(AH3234*AP3231+AI3234*AO3231+AJ3234*AP3234+AK3234*AO3234)</f>
        <v>0</v>
      </c>
      <c r="AW3234" s="49">
        <f t="shared" ref="AW3234" si="18821">(180/PI())*ATAN(-1*(AS3231/AR3231))</f>
        <v>-82.323176884669934</v>
      </c>
      <c r="AY3234" s="140">
        <f t="shared" ref="AY3234" si="18822">20*LOG(((1-(10^(AW3231/20)^2)*(1-((1-AY3231)/(1+AY3231))^2))^0.5))</f>
        <v>-8.8514489926862737E-5</v>
      </c>
      <c r="AZ3234" s="13"/>
      <c r="BA3234" s="36"/>
      <c r="BB3234" s="36"/>
      <c r="BC3234" s="36"/>
      <c r="BD3234" s="36"/>
    </row>
    <row r="3235" spans="2:56" ht="18.600000000000001" customHeight="1">
      <c r="AY3235" s="37"/>
    </row>
    <row r="3236" spans="2:56" ht="18.600000000000001" customHeight="1" thickBot="1">
      <c r="D3236" s="22" t="s">
        <v>60</v>
      </c>
      <c r="E3236" s="22"/>
      <c r="F3236" s="22"/>
      <c r="G3236" s="22"/>
      <c r="H3236" s="22"/>
      <c r="I3236" s="22" t="s">
        <v>61</v>
      </c>
      <c r="J3236" s="22"/>
      <c r="K3236" s="22"/>
      <c r="L3236" s="22"/>
      <c r="M3236" s="23"/>
      <c r="N3236" s="23"/>
      <c r="O3236" s="28" t="s">
        <v>62</v>
      </c>
      <c r="P3236" s="23"/>
      <c r="Q3236" s="23"/>
      <c r="R3236" s="23"/>
      <c r="S3236" s="22"/>
      <c r="T3236" s="22" t="s">
        <v>63</v>
      </c>
      <c r="U3236" s="23"/>
      <c r="V3236" s="23"/>
      <c r="W3236" s="23"/>
      <c r="X3236" s="23"/>
      <c r="Y3236" s="28" t="s">
        <v>64</v>
      </c>
      <c r="Z3236" s="23"/>
      <c r="AA3236" s="23"/>
      <c r="AB3236" s="23"/>
      <c r="AC3236" s="28" t="s">
        <v>65</v>
      </c>
      <c r="AD3236" s="22"/>
      <c r="AE3236" s="22"/>
      <c r="AF3236" s="22"/>
      <c r="AG3236" s="22"/>
      <c r="AH3236" s="23"/>
      <c r="AI3236" s="28" t="s">
        <v>66</v>
      </c>
      <c r="AJ3236" s="23"/>
      <c r="AK3236" s="23"/>
      <c r="AL3236" s="22"/>
      <c r="AM3236" s="28" t="s">
        <v>67</v>
      </c>
      <c r="AN3236" s="22"/>
      <c r="AO3236" s="23"/>
      <c r="AP3236" s="23"/>
      <c r="AQ3236" s="23"/>
      <c r="AR3236" s="23"/>
      <c r="AS3236" s="28" t="s">
        <v>68</v>
      </c>
      <c r="AT3236" s="23"/>
      <c r="AU3236" s="23"/>
    </row>
    <row r="3237" spans="2:56" ht="18.600000000000001" customHeight="1" thickBot="1">
      <c r="B3237" s="11"/>
      <c r="D3237" s="212" t="s">
        <v>69</v>
      </c>
      <c r="E3237" s="213"/>
      <c r="F3237" s="214" t="s">
        <v>70</v>
      </c>
      <c r="G3237" s="215"/>
      <c r="H3237" s="207"/>
      <c r="I3237" s="212" t="s">
        <v>71</v>
      </c>
      <c r="J3237" s="213"/>
      <c r="K3237" s="214" t="s">
        <v>72</v>
      </c>
      <c r="L3237" s="215"/>
      <c r="M3237" s="23"/>
      <c r="N3237" s="208" t="s">
        <v>73</v>
      </c>
      <c r="O3237" s="209"/>
      <c r="P3237" s="210" t="s">
        <v>74</v>
      </c>
      <c r="Q3237" s="211"/>
      <c r="R3237" s="23"/>
      <c r="S3237" s="212" t="s">
        <v>75</v>
      </c>
      <c r="T3237" s="213"/>
      <c r="U3237" s="214" t="s">
        <v>76</v>
      </c>
      <c r="V3237" s="215"/>
      <c r="W3237" s="22"/>
      <c r="X3237" s="208" t="s">
        <v>77</v>
      </c>
      <c r="Y3237" s="209"/>
      <c r="Z3237" s="210" t="s">
        <v>78</v>
      </c>
      <c r="AA3237" s="211"/>
      <c r="AB3237" s="22"/>
      <c r="AC3237" s="212" t="s">
        <v>79</v>
      </c>
      <c r="AD3237" s="213"/>
      <c r="AE3237" s="214" t="s">
        <v>80</v>
      </c>
      <c r="AF3237" s="215"/>
      <c r="AG3237" s="22"/>
      <c r="AH3237" s="208" t="s">
        <v>81</v>
      </c>
      <c r="AI3237" s="209"/>
      <c r="AJ3237" s="210" t="s">
        <v>82</v>
      </c>
      <c r="AK3237" s="211"/>
      <c r="AL3237" s="22"/>
      <c r="AM3237" s="212" t="s">
        <v>83</v>
      </c>
      <c r="AN3237" s="213"/>
      <c r="AO3237" s="214" t="s">
        <v>84</v>
      </c>
      <c r="AP3237" s="215"/>
      <c r="AQ3237" s="23"/>
      <c r="AR3237" s="208" t="s">
        <v>85</v>
      </c>
      <c r="AS3237" s="209"/>
      <c r="AT3237" s="210" t="s">
        <v>86</v>
      </c>
      <c r="AU3237" s="211"/>
      <c r="AW3237" s="29" t="s">
        <v>4</v>
      </c>
      <c r="AY3237" s="136" t="s">
        <v>46</v>
      </c>
      <c r="AZ3237" s="13"/>
      <c r="BA3237" s="36"/>
      <c r="BB3237" s="36"/>
      <c r="BC3237" s="36"/>
      <c r="BD3237" s="36"/>
    </row>
    <row r="3238" spans="2:56" ht="18.600000000000001" customHeight="1" thickTop="1" thickBot="1">
      <c r="B3238" s="40">
        <v>9.25999999999995</v>
      </c>
      <c r="D3238" s="1">
        <v>1</v>
      </c>
      <c r="E3238" s="7">
        <v>0</v>
      </c>
      <c r="F3238" s="2">
        <v>0</v>
      </c>
      <c r="G3238" s="8">
        <v>0</v>
      </c>
      <c r="I3238" s="1">
        <v>1</v>
      </c>
      <c r="J3238" s="9">
        <v>0</v>
      </c>
      <c r="K3238" s="2">
        <v>0</v>
      </c>
      <c r="L3238" s="9">
        <f t="shared" ref="L3238" si="18823">IF(0=(1-$J$9*$K$9*$B3238^2),10^14,$B3238*$K$9/(1-$J$9*$K$9*$B3238^2))</f>
        <v>-0.36786964803388944</v>
      </c>
      <c r="N3238" s="1">
        <f t="shared" ref="N3238" si="18824">D3238*I3238+F3238*I3241-E3238*J3238-G3238*J3241</f>
        <v>1</v>
      </c>
      <c r="O3238" s="9">
        <f t="shared" ref="O3238" si="18825">(D3238*J3238+E3238*I3238+F3238*J3241+G3238*I3241)</f>
        <v>0</v>
      </c>
      <c r="P3238" s="2">
        <f t="shared" ref="P3238" si="18826">D3238*K3238+F3238*K3241-E3238*L3238-G3238*L3241</f>
        <v>0</v>
      </c>
      <c r="Q3238" s="8">
        <f t="shared" ref="Q3238" si="18827">(D3238*L3238+E3238*K3238+F3238*L3241+G3238*K3241)</f>
        <v>-0.36786964803388944</v>
      </c>
      <c r="S3238" s="1">
        <v>1</v>
      </c>
      <c r="T3238" s="7">
        <v>0</v>
      </c>
      <c r="U3238" s="2">
        <v>0</v>
      </c>
      <c r="V3238" s="8">
        <v>0</v>
      </c>
      <c r="X3238" s="1">
        <f t="shared" ref="X3238" si="18828">N3238*S3238+P3238*S3241-O3238*T3238-Q3238*T3241</f>
        <v>5.1194136625725317</v>
      </c>
      <c r="Y3238" s="9">
        <f t="shared" ref="Y3238" si="18829">(N3238*T3238+O3238*S3238+P3238*T3241+Q3238*S3241)</f>
        <v>0</v>
      </c>
      <c r="Z3238" s="2">
        <f t="shared" ref="Z3238" si="18830">N3238*U3238+P3238*U3241-O3238*V3238-Q3238*V3241</f>
        <v>0</v>
      </c>
      <c r="AA3238" s="8">
        <f t="shared" ref="AA3238" si="18831">(N3238*V3238+O3238*U3238+P3238*V3241+Q3238*U3241)</f>
        <v>-0.36786964803388944</v>
      </c>
      <c r="AB3238" s="22"/>
      <c r="AC3238" s="1">
        <v>1</v>
      </c>
      <c r="AD3238" s="9">
        <v>0</v>
      </c>
      <c r="AE3238" s="2">
        <v>0</v>
      </c>
      <c r="AF3238" s="9">
        <f t="shared" ref="AF3238" si="18832">$B3238*$AE$9</f>
        <v>7.5069893999999593</v>
      </c>
      <c r="AH3238" s="1">
        <f t="shared" ref="AH3238" si="18833">X3238*AC3238+Z3238*AC3241-Y3238*AD3238-AA3238*AD3241</f>
        <v>5.1194136625725317</v>
      </c>
      <c r="AI3238" s="9">
        <f t="shared" ref="AI3238" si="18834">(X3238*AD3238+Y3238*AC3238+Z3238*AD3241+AA3238*AC3241)</f>
        <v>0</v>
      </c>
      <c r="AJ3238" s="2">
        <f t="shared" ref="AJ3238" si="18835">X3238*AE3238+Z3238*AE3241-Y3238*AF3238-AA3238*AF3241</f>
        <v>0</v>
      </c>
      <c r="AK3238" s="8">
        <f t="shared" ref="AK3238" si="18836">(X3238*AF3238+Y3238*AE3238+Z3238*AF3241+AA3238*AE3241)</f>
        <v>38.063514451113072</v>
      </c>
      <c r="AM3238" s="18">
        <v>1</v>
      </c>
      <c r="AN3238" s="25">
        <v>0</v>
      </c>
      <c r="AO3238" s="14">
        <v>0</v>
      </c>
      <c r="AP3238" s="24">
        <v>0</v>
      </c>
      <c r="AR3238" s="1">
        <f t="shared" ref="AR3238" si="18837">AH3238*AM3238+AJ3238*AM3241-AI3238*AN3238-AK3238*AN3241</f>
        <v>5.1194136625725317</v>
      </c>
      <c r="AS3238" s="9">
        <f t="shared" ref="AS3238" si="18838">(AH3238*AN3238+AI3238*AM3238+AJ3238*AN3241+AK3238*AM3241)</f>
        <v>38.063514451113072</v>
      </c>
      <c r="AT3238" s="2">
        <f t="shared" ref="AT3238" si="18839">AH3238*AO3238+AJ3238*AO3241-AI3238*AP3238-AK3238*AP3241</f>
        <v>0</v>
      </c>
      <c r="AU3238" s="8">
        <f t="shared" ref="AU3238" si="18840">(AH3238*AP3238+AI3238*AO3238+AJ3238*AP3241+AK3238*AO3241)</f>
        <v>38.063514451113072</v>
      </c>
      <c r="AW3238" s="30">
        <f t="shared" ref="AW3238" si="18841">20*LOG(((1+$AN$9)/$AN$9)/((AR3238+AR3241)^2+(AS3238+AS3241)^2)^0.5)</f>
        <v>-43.165350786372009</v>
      </c>
      <c r="AY3238" s="137">
        <f t="shared" ref="AY3238" si="18842">((AR3238^2+AS3238^2)^0.5)/((AR3241^2+AS3241^2)^0.5)</f>
        <v>0.13458843636752724</v>
      </c>
      <c r="AZ3238" s="13"/>
      <c r="BA3238" s="36"/>
      <c r="BB3238" s="36"/>
      <c r="BC3238" s="36"/>
      <c r="BD3238" s="36"/>
    </row>
    <row r="3239" spans="2:56" ht="18.600000000000001" customHeight="1" thickBot="1">
      <c r="D3239" s="3"/>
      <c r="G3239" s="4"/>
      <c r="I3239" s="3"/>
      <c r="L3239" s="4"/>
      <c r="N3239" s="3"/>
      <c r="Q3239" s="4"/>
      <c r="S3239" s="3"/>
      <c r="V3239" s="4"/>
      <c r="X3239" s="3"/>
      <c r="AA3239" s="4"/>
      <c r="AC3239" s="3"/>
      <c r="AF3239" s="4"/>
      <c r="AH3239" s="3"/>
      <c r="AK3239" s="4"/>
      <c r="AM3239" s="18"/>
      <c r="AN3239" s="14"/>
      <c r="AO3239" s="14"/>
      <c r="AP3239" s="19"/>
      <c r="AR3239" s="3"/>
      <c r="AU3239" s="4"/>
      <c r="AY3239" s="138"/>
      <c r="AZ3239" s="13"/>
      <c r="BA3239" s="36"/>
      <c r="BB3239" s="36"/>
      <c r="BC3239" s="36"/>
      <c r="BD3239" s="36"/>
    </row>
    <row r="3240" spans="2:56" ht="18.600000000000001" customHeight="1" thickBot="1">
      <c r="D3240" s="216" t="s">
        <v>87</v>
      </c>
      <c r="E3240" s="217"/>
      <c r="F3240" s="218" t="s">
        <v>88</v>
      </c>
      <c r="G3240" s="219"/>
      <c r="H3240" s="207"/>
      <c r="I3240" s="216" t="s">
        <v>89</v>
      </c>
      <c r="J3240" s="217"/>
      <c r="K3240" s="218" t="s">
        <v>90</v>
      </c>
      <c r="L3240" s="219"/>
      <c r="N3240" s="208" t="s">
        <v>7</v>
      </c>
      <c r="O3240" s="209"/>
      <c r="P3240" s="210" t="s">
        <v>8</v>
      </c>
      <c r="Q3240" s="211"/>
      <c r="S3240" s="216" t="s">
        <v>91</v>
      </c>
      <c r="T3240" s="217"/>
      <c r="U3240" s="218" t="s">
        <v>92</v>
      </c>
      <c r="V3240" s="219"/>
      <c r="W3240" s="22"/>
      <c r="X3240" s="208" t="s">
        <v>93</v>
      </c>
      <c r="Y3240" s="209"/>
      <c r="Z3240" s="210" t="s">
        <v>94</v>
      </c>
      <c r="AA3240" s="211"/>
      <c r="AB3240" s="22"/>
      <c r="AC3240" s="216" t="s">
        <v>3</v>
      </c>
      <c r="AD3240" s="217"/>
      <c r="AE3240" s="218" t="s">
        <v>2</v>
      </c>
      <c r="AF3240" s="219"/>
      <c r="AG3240" s="22"/>
      <c r="AH3240" s="208" t="s">
        <v>95</v>
      </c>
      <c r="AI3240" s="209"/>
      <c r="AJ3240" s="210" t="s">
        <v>96</v>
      </c>
      <c r="AK3240" s="211"/>
      <c r="AL3240" s="22"/>
      <c r="AM3240" s="216" t="s">
        <v>97</v>
      </c>
      <c r="AN3240" s="217"/>
      <c r="AO3240" s="218" t="s">
        <v>98</v>
      </c>
      <c r="AP3240" s="219"/>
      <c r="AR3240" s="208" t="s">
        <v>99</v>
      </c>
      <c r="AS3240" s="209"/>
      <c r="AT3240" s="210" t="s">
        <v>100</v>
      </c>
      <c r="AU3240" s="211"/>
      <c r="AW3240" s="48" t="s">
        <v>10</v>
      </c>
      <c r="AY3240" s="139" t="s">
        <v>47</v>
      </c>
      <c r="AZ3240" s="13"/>
      <c r="BA3240" s="36"/>
      <c r="BB3240" s="36"/>
      <c r="BC3240" s="36"/>
      <c r="BD3240" s="36"/>
    </row>
    <row r="3241" spans="2:56" ht="18.600000000000001" customHeight="1" thickTop="1" thickBot="1">
      <c r="D3241" s="1">
        <v>0</v>
      </c>
      <c r="E3241" s="8">
        <f t="shared" ref="E3241" si="18843">$E$9*$B3238</f>
        <v>5.2477345999999718</v>
      </c>
      <c r="F3241" s="2">
        <v>1</v>
      </c>
      <c r="G3241" s="8">
        <v>0</v>
      </c>
      <c r="I3241" s="1">
        <v>0</v>
      </c>
      <c r="J3241" s="9">
        <v>0</v>
      </c>
      <c r="K3241" s="2">
        <v>1</v>
      </c>
      <c r="L3241" s="8">
        <v>0</v>
      </c>
      <c r="N3241" s="1">
        <f t="shared" ref="N3241" si="18844">D3241*I3238+F3241*I3241-E3241*J3238-G3241*J3241</f>
        <v>0</v>
      </c>
      <c r="O3241" s="9">
        <f t="shared" ref="O3241" si="18845">(D3241*J3238+E3241*I3238+F3241*J3241+G3241*I3241)</f>
        <v>5.2477345999999718</v>
      </c>
      <c r="P3241" s="2">
        <f t="shared" ref="P3241" si="18846">D3241*K3238+F3241*K3241-E3241*L3238-G3241*L3241</f>
        <v>2.9304822802772534</v>
      </c>
      <c r="Q3241" s="8">
        <f t="shared" ref="Q3241" si="18847">(D3241*L3238+E3241*K3238+F3241*L3241+G3241*K3241)</f>
        <v>0</v>
      </c>
      <c r="S3241" s="1">
        <v>0</v>
      </c>
      <c r="T3241" s="8">
        <f t="shared" ref="T3241" si="18848">$T$9*$B3238</f>
        <v>11.19802539999994</v>
      </c>
      <c r="U3241" s="2">
        <v>1</v>
      </c>
      <c r="V3241" s="8">
        <v>0</v>
      </c>
      <c r="X3241" s="1">
        <f t="shared" ref="X3241" si="18849">N3241*S3238+P3241*S3241-O3241*T3238-Q3241*T3241</f>
        <v>0</v>
      </c>
      <c r="Y3241" s="9">
        <f t="shared" ref="Y3241" si="18850">(N3241*T3238+O3241*S3238+P3241*T3241+Q3241*S3241)</f>
        <v>38.063349608794404</v>
      </c>
      <c r="Z3241" s="2">
        <f t="shared" ref="Z3241" si="18851">N3241*U3238+P3241*U3241-O3241*V3238-Q3241*V3241</f>
        <v>2.9304822802772534</v>
      </c>
      <c r="AA3241" s="8">
        <f t="shared" ref="AA3241" si="18852">(N3241*V3238+O3241*U3238+P3241*V3241+Q3241*U3241)</f>
        <v>0</v>
      </c>
      <c r="AB3241" s="22"/>
      <c r="AC3241" s="1">
        <v>0</v>
      </c>
      <c r="AD3241" s="9">
        <v>0</v>
      </c>
      <c r="AE3241" s="2">
        <v>1</v>
      </c>
      <c r="AF3241" s="8">
        <v>0</v>
      </c>
      <c r="AH3241" s="1">
        <f t="shared" ref="AH3241" si="18853">X3241*AC3238+Z3241*AC3241-Y3241*AD3238-AA3241*AD3241</f>
        <v>0</v>
      </c>
      <c r="AI3241" s="9">
        <f t="shared" ref="AI3241" si="18854">(X3241*AD3238+Y3241*AC3238+Z3241*AD3241+AA3241*AC3241)</f>
        <v>38.063349608794404</v>
      </c>
      <c r="AJ3241" s="2">
        <f t="shared" ref="AJ3241" si="18855">X3241*AE3238+Z3241*AE3241-Y3241*AF3238-AA3241*AF3241</f>
        <v>-282.81067976143493</v>
      </c>
      <c r="AK3241" s="8">
        <f t="shared" ref="AK3241" si="18856">(X3241*AF3238+Y3241*AE3238+Z3241*AF3241+AA3241*AE3241)</f>
        <v>0</v>
      </c>
      <c r="AM3241" s="20">
        <f t="shared" ref="AM3241" si="18857">1/$AN$9</f>
        <v>1</v>
      </c>
      <c r="AN3241" s="27">
        <v>0</v>
      </c>
      <c r="AO3241" s="21">
        <v>1</v>
      </c>
      <c r="AP3241" s="26">
        <v>0</v>
      </c>
      <c r="AR3241" s="1">
        <f t="shared" ref="AR3241" si="18858">AH3241*AM3238+AJ3241*AM3241-AI3241*AN3238-AK3241*AN3241</f>
        <v>-282.81067976143493</v>
      </c>
      <c r="AS3241" s="9">
        <f t="shared" ref="AS3241" si="18859">(AH3241*AN3238+AI3241*AM3238+AJ3241*AN3241+AK3241*AM3241)</f>
        <v>38.063349608794404</v>
      </c>
      <c r="AT3241" s="2">
        <f t="shared" ref="AT3241" si="18860">AH3241*AO3238+AJ3241*AO3241-AI3241*AP3238-AK3241*AP3241</f>
        <v>-282.81067976143493</v>
      </c>
      <c r="AU3241" s="8">
        <f t="shared" ref="AU3241" si="18861">(AH3241*AP3238+AI3241*AO3238+AJ3241*AP3241+AK3241*AO3241)</f>
        <v>0</v>
      </c>
      <c r="AW3241" s="49">
        <f t="shared" ref="AW3241" si="18862">(180/PI())*ATAN(-1*(AS3238/AR3238))</f>
        <v>-82.339879995421128</v>
      </c>
      <c r="AY3241" s="140">
        <f t="shared" ref="AY3241" si="18863">20*LOG(((1-(10^(AW3238/20)^2)*(1-((1-AY3238)/(1+AY3238))^2))^0.5))</f>
        <v>-8.7628352591870301E-5</v>
      </c>
      <c r="AZ3241" s="13"/>
      <c r="BA3241" s="36"/>
      <c r="BB3241" s="36"/>
      <c r="BC3241" s="36"/>
      <c r="BD3241" s="36"/>
    </row>
    <row r="3242" spans="2:56" ht="18.600000000000001" customHeight="1">
      <c r="AY3242" s="37"/>
    </row>
    <row r="3243" spans="2:56" ht="18.600000000000001" customHeight="1" thickBot="1">
      <c r="D3243" s="22" t="s">
        <v>60</v>
      </c>
      <c r="E3243" s="22"/>
      <c r="F3243" s="22"/>
      <c r="G3243" s="22"/>
      <c r="H3243" s="22"/>
      <c r="I3243" s="22" t="s">
        <v>61</v>
      </c>
      <c r="J3243" s="22"/>
      <c r="K3243" s="22"/>
      <c r="L3243" s="22"/>
      <c r="M3243" s="23"/>
      <c r="N3243" s="23"/>
      <c r="O3243" s="28" t="s">
        <v>62</v>
      </c>
      <c r="P3243" s="23"/>
      <c r="Q3243" s="23"/>
      <c r="R3243" s="23"/>
      <c r="S3243" s="22"/>
      <c r="T3243" s="22" t="s">
        <v>63</v>
      </c>
      <c r="U3243" s="23"/>
      <c r="V3243" s="23"/>
      <c r="W3243" s="23"/>
      <c r="X3243" s="23"/>
      <c r="Y3243" s="28" t="s">
        <v>64</v>
      </c>
      <c r="Z3243" s="23"/>
      <c r="AA3243" s="23"/>
      <c r="AB3243" s="23"/>
      <c r="AC3243" s="28" t="s">
        <v>65</v>
      </c>
      <c r="AD3243" s="22"/>
      <c r="AE3243" s="22"/>
      <c r="AF3243" s="22"/>
      <c r="AG3243" s="22"/>
      <c r="AH3243" s="23"/>
      <c r="AI3243" s="28" t="s">
        <v>66</v>
      </c>
      <c r="AJ3243" s="23"/>
      <c r="AK3243" s="23"/>
      <c r="AL3243" s="22"/>
      <c r="AM3243" s="28" t="s">
        <v>67</v>
      </c>
      <c r="AN3243" s="22"/>
      <c r="AO3243" s="23"/>
      <c r="AP3243" s="23"/>
      <c r="AQ3243" s="23"/>
      <c r="AR3243" s="23"/>
      <c r="AS3243" s="28" t="s">
        <v>68</v>
      </c>
      <c r="AT3243" s="23"/>
      <c r="AU3243" s="23"/>
    </row>
    <row r="3244" spans="2:56" ht="18.600000000000001" customHeight="1" thickBot="1">
      <c r="B3244" s="11"/>
      <c r="D3244" s="212" t="s">
        <v>69</v>
      </c>
      <c r="E3244" s="213"/>
      <c r="F3244" s="214" t="s">
        <v>70</v>
      </c>
      <c r="G3244" s="215"/>
      <c r="H3244" s="207"/>
      <c r="I3244" s="212" t="s">
        <v>71</v>
      </c>
      <c r="J3244" s="213"/>
      <c r="K3244" s="214" t="s">
        <v>72</v>
      </c>
      <c r="L3244" s="215"/>
      <c r="M3244" s="23"/>
      <c r="N3244" s="208" t="s">
        <v>73</v>
      </c>
      <c r="O3244" s="209"/>
      <c r="P3244" s="210" t="s">
        <v>74</v>
      </c>
      <c r="Q3244" s="211"/>
      <c r="R3244" s="23"/>
      <c r="S3244" s="212" t="s">
        <v>75</v>
      </c>
      <c r="T3244" s="213"/>
      <c r="U3244" s="214" t="s">
        <v>76</v>
      </c>
      <c r="V3244" s="215"/>
      <c r="W3244" s="22"/>
      <c r="X3244" s="208" t="s">
        <v>77</v>
      </c>
      <c r="Y3244" s="209"/>
      <c r="Z3244" s="210" t="s">
        <v>78</v>
      </c>
      <c r="AA3244" s="211"/>
      <c r="AB3244" s="22"/>
      <c r="AC3244" s="212" t="s">
        <v>79</v>
      </c>
      <c r="AD3244" s="213"/>
      <c r="AE3244" s="214" t="s">
        <v>80</v>
      </c>
      <c r="AF3244" s="215"/>
      <c r="AG3244" s="22"/>
      <c r="AH3244" s="208" t="s">
        <v>81</v>
      </c>
      <c r="AI3244" s="209"/>
      <c r="AJ3244" s="210" t="s">
        <v>82</v>
      </c>
      <c r="AK3244" s="211"/>
      <c r="AL3244" s="22"/>
      <c r="AM3244" s="212" t="s">
        <v>83</v>
      </c>
      <c r="AN3244" s="213"/>
      <c r="AO3244" s="214" t="s">
        <v>84</v>
      </c>
      <c r="AP3244" s="215"/>
      <c r="AQ3244" s="23"/>
      <c r="AR3244" s="208" t="s">
        <v>85</v>
      </c>
      <c r="AS3244" s="209"/>
      <c r="AT3244" s="210" t="s">
        <v>86</v>
      </c>
      <c r="AU3244" s="211"/>
      <c r="AW3244" s="29" t="s">
        <v>4</v>
      </c>
      <c r="AY3244" s="136" t="s">
        <v>46</v>
      </c>
      <c r="AZ3244" s="13"/>
      <c r="BA3244" s="36"/>
      <c r="BB3244" s="36"/>
      <c r="BC3244" s="36"/>
      <c r="BD3244" s="36"/>
    </row>
    <row r="3245" spans="2:56" ht="18.600000000000001" customHeight="1" thickTop="1" thickBot="1">
      <c r="B3245" s="40">
        <v>9.2799999999999496</v>
      </c>
      <c r="D3245" s="1">
        <v>1</v>
      </c>
      <c r="E3245" s="7">
        <v>0</v>
      </c>
      <c r="F3245" s="2">
        <v>0</v>
      </c>
      <c r="G3245" s="8">
        <v>0</v>
      </c>
      <c r="I3245" s="1">
        <v>1</v>
      </c>
      <c r="J3245" s="9">
        <v>0</v>
      </c>
      <c r="K3245" s="2">
        <v>0</v>
      </c>
      <c r="L3245" s="9">
        <f t="shared" ref="L3245" si="18864">IF(0=(1-$J$9*$K$9*$B3245^2),10^14,$B3245*$K$9/(1-$J$9*$K$9*$B3245^2))</f>
        <v>-0.36701179159309133</v>
      </c>
      <c r="N3245" s="1">
        <f t="shared" ref="N3245" si="18865">D3245*I3245+F3245*I3248-E3245*J3245-G3245*J3248</f>
        <v>1</v>
      </c>
      <c r="O3245" s="9">
        <f t="shared" ref="O3245" si="18866">(D3245*J3245+E3245*I3245+F3245*J3248+G3245*I3248)</f>
        <v>0</v>
      </c>
      <c r="P3245" s="2">
        <f t="shared" ref="P3245" si="18867">D3245*K3245+F3245*K3248-E3245*L3245-G3245*L3248</f>
        <v>0</v>
      </c>
      <c r="Q3245" s="8">
        <f t="shared" ref="Q3245" si="18868">(D3245*L3245+E3245*K3245+F3245*L3248+G3245*K3248)</f>
        <v>-0.36701179159309133</v>
      </c>
      <c r="S3245" s="1">
        <v>1</v>
      </c>
      <c r="T3245" s="7">
        <v>0</v>
      </c>
      <c r="U3245" s="2">
        <v>0</v>
      </c>
      <c r="V3245" s="8">
        <v>0</v>
      </c>
      <c r="X3245" s="1">
        <f t="shared" ref="X3245" si="18869">N3245*S3245+P3245*S3248-O3245*T3245-Q3245*T3248</f>
        <v>5.1186838381480326</v>
      </c>
      <c r="Y3245" s="9">
        <f t="shared" ref="Y3245" si="18870">(N3245*T3245+O3245*S3245+P3245*T3248+Q3245*S3248)</f>
        <v>0</v>
      </c>
      <c r="Z3245" s="2">
        <f t="shared" ref="Z3245" si="18871">N3245*U3245+P3245*U3248-O3245*V3245-Q3245*V3248</f>
        <v>0</v>
      </c>
      <c r="AA3245" s="8">
        <f t="shared" ref="AA3245" si="18872">(N3245*V3245+O3245*U3245+P3245*V3248+Q3245*U3248)</f>
        <v>-0.36701179159309133</v>
      </c>
      <c r="AB3245" s="22"/>
      <c r="AC3245" s="1">
        <v>1</v>
      </c>
      <c r="AD3245" s="9">
        <v>0</v>
      </c>
      <c r="AE3245" s="2">
        <v>0</v>
      </c>
      <c r="AF3245" s="9">
        <f t="shared" ref="AF3245" si="18873">$B3245*$AE$9</f>
        <v>7.5232031999999593</v>
      </c>
      <c r="AH3245" s="1">
        <f t="shared" ref="AH3245" si="18874">X3245*AC3245+Z3245*AC3248-Y3245*AD3245-AA3245*AD3248</f>
        <v>5.1186838381480326</v>
      </c>
      <c r="AI3245" s="9">
        <f t="shared" ref="AI3245" si="18875">(X3245*AD3245+Y3245*AC3245+Z3245*AD3248+AA3245*AC3248)</f>
        <v>0</v>
      </c>
      <c r="AJ3245" s="2">
        <f t="shared" ref="AJ3245" si="18876">X3245*AE3245+Z3245*AE3248-Y3245*AF3245-AA3245*AF3248</f>
        <v>0</v>
      </c>
      <c r="AK3245" s="8">
        <f t="shared" ref="AK3245" si="18877">(X3245*AF3245+Y3245*AE3245+Z3245*AF3248+AA3245*AE3248)</f>
        <v>38.141886839350263</v>
      </c>
      <c r="AM3245" s="18">
        <v>1</v>
      </c>
      <c r="AN3245" s="25">
        <v>0</v>
      </c>
      <c r="AO3245" s="14">
        <v>0</v>
      </c>
      <c r="AP3245" s="24">
        <v>0</v>
      </c>
      <c r="AR3245" s="1">
        <f t="shared" ref="AR3245" si="18878">AH3245*AM3245+AJ3245*AM3248-AI3245*AN3245-AK3245*AN3248</f>
        <v>5.1186838381480326</v>
      </c>
      <c r="AS3245" s="9">
        <f t="shared" ref="AS3245" si="18879">(AH3245*AN3245+AI3245*AM3245+AJ3245*AN3248+AK3245*AM3248)</f>
        <v>38.141886839350263</v>
      </c>
      <c r="AT3245" s="2">
        <f t="shared" ref="AT3245" si="18880">AH3245*AO3245+AJ3245*AO3248-AI3245*AP3245-AK3245*AP3248</f>
        <v>0</v>
      </c>
      <c r="AU3245" s="8">
        <f t="shared" ref="AU3245" si="18881">(AH3245*AP3245+AI3245*AO3245+AJ3245*AP3248+AK3245*AO3248)</f>
        <v>38.141886839350263</v>
      </c>
      <c r="AW3245" s="30">
        <f t="shared" ref="AW3245" si="18882">20*LOG(((1+$AN$9)/$AN$9)/((AR3245+AR3248)^2+(AS3245+AS3248)^2)^0.5)</f>
        <v>-43.201665251558822</v>
      </c>
      <c r="AY3245" s="137">
        <f t="shared" ref="AY3245" si="18883">((AR3245^2+AS3245^2)^0.5)/((AR3248^2+AS3248^2)^0.5)</f>
        <v>0.13429237505600558</v>
      </c>
      <c r="AZ3245" s="13"/>
      <c r="BA3245" s="36"/>
      <c r="BB3245" s="36"/>
      <c r="BC3245" s="36"/>
      <c r="BD3245" s="36"/>
    </row>
    <row r="3246" spans="2:56" ht="18.600000000000001" customHeight="1" thickBot="1">
      <c r="D3246" s="3"/>
      <c r="G3246" s="4"/>
      <c r="I3246" s="3"/>
      <c r="L3246" s="4"/>
      <c r="N3246" s="3"/>
      <c r="Q3246" s="4"/>
      <c r="S3246" s="3"/>
      <c r="V3246" s="4"/>
      <c r="X3246" s="3"/>
      <c r="AA3246" s="4"/>
      <c r="AC3246" s="3"/>
      <c r="AF3246" s="4"/>
      <c r="AH3246" s="3"/>
      <c r="AK3246" s="4"/>
      <c r="AM3246" s="18"/>
      <c r="AN3246" s="14"/>
      <c r="AO3246" s="14"/>
      <c r="AP3246" s="19"/>
      <c r="AR3246" s="3"/>
      <c r="AU3246" s="4"/>
      <c r="AY3246" s="138"/>
      <c r="AZ3246" s="13"/>
      <c r="BA3246" s="36"/>
      <c r="BB3246" s="36"/>
      <c r="BC3246" s="36"/>
      <c r="BD3246" s="36"/>
    </row>
    <row r="3247" spans="2:56" ht="18.600000000000001" customHeight="1" thickBot="1">
      <c r="D3247" s="216" t="s">
        <v>87</v>
      </c>
      <c r="E3247" s="217"/>
      <c r="F3247" s="218" t="s">
        <v>88</v>
      </c>
      <c r="G3247" s="219"/>
      <c r="H3247" s="207"/>
      <c r="I3247" s="216" t="s">
        <v>89</v>
      </c>
      <c r="J3247" s="217"/>
      <c r="K3247" s="218" t="s">
        <v>90</v>
      </c>
      <c r="L3247" s="219"/>
      <c r="N3247" s="208" t="s">
        <v>7</v>
      </c>
      <c r="O3247" s="209"/>
      <c r="P3247" s="210" t="s">
        <v>8</v>
      </c>
      <c r="Q3247" s="211"/>
      <c r="S3247" s="216" t="s">
        <v>91</v>
      </c>
      <c r="T3247" s="217"/>
      <c r="U3247" s="218" t="s">
        <v>92</v>
      </c>
      <c r="V3247" s="219"/>
      <c r="W3247" s="22"/>
      <c r="X3247" s="208" t="s">
        <v>93</v>
      </c>
      <c r="Y3247" s="209"/>
      <c r="Z3247" s="210" t="s">
        <v>94</v>
      </c>
      <c r="AA3247" s="211"/>
      <c r="AB3247" s="22"/>
      <c r="AC3247" s="216" t="s">
        <v>3</v>
      </c>
      <c r="AD3247" s="217"/>
      <c r="AE3247" s="218" t="s">
        <v>2</v>
      </c>
      <c r="AF3247" s="219"/>
      <c r="AG3247" s="22"/>
      <c r="AH3247" s="208" t="s">
        <v>95</v>
      </c>
      <c r="AI3247" s="209"/>
      <c r="AJ3247" s="210" t="s">
        <v>96</v>
      </c>
      <c r="AK3247" s="211"/>
      <c r="AL3247" s="22"/>
      <c r="AM3247" s="216" t="s">
        <v>97</v>
      </c>
      <c r="AN3247" s="217"/>
      <c r="AO3247" s="218" t="s">
        <v>98</v>
      </c>
      <c r="AP3247" s="219"/>
      <c r="AR3247" s="208" t="s">
        <v>99</v>
      </c>
      <c r="AS3247" s="209"/>
      <c r="AT3247" s="210" t="s">
        <v>100</v>
      </c>
      <c r="AU3247" s="211"/>
      <c r="AW3247" s="48" t="s">
        <v>10</v>
      </c>
      <c r="AY3247" s="139" t="s">
        <v>47</v>
      </c>
      <c r="AZ3247" s="13"/>
      <c r="BA3247" s="36"/>
      <c r="BB3247" s="36"/>
      <c r="BC3247" s="36"/>
      <c r="BD3247" s="36"/>
    </row>
    <row r="3248" spans="2:56" ht="18.600000000000001" customHeight="1" thickTop="1" thickBot="1">
      <c r="D3248" s="1">
        <v>0</v>
      </c>
      <c r="E3248" s="8">
        <f t="shared" ref="E3248" si="18884">$E$9*$B3245</f>
        <v>5.2590687999999721</v>
      </c>
      <c r="F3248" s="2">
        <v>1</v>
      </c>
      <c r="G3248" s="8">
        <v>0</v>
      </c>
      <c r="I3248" s="1">
        <v>0</v>
      </c>
      <c r="J3248" s="9">
        <v>0</v>
      </c>
      <c r="K3248" s="2">
        <v>1</v>
      </c>
      <c r="L3248" s="8">
        <v>0</v>
      </c>
      <c r="N3248" s="1">
        <f t="shared" ref="N3248" si="18885">D3248*I3245+F3248*I3248-E3248*J3245-G3248*J3248</f>
        <v>0</v>
      </c>
      <c r="O3248" s="9">
        <f t="shared" ref="O3248" si="18886">(D3248*J3245+E3248*I3245+F3248*J3248+G3248*I3248)</f>
        <v>5.2590687999999721</v>
      </c>
      <c r="P3248" s="2">
        <f t="shared" ref="P3248" si="18887">D3248*K3245+F3248*K3248-E3248*L3245-G3248*L3248</f>
        <v>2.9301402623993189</v>
      </c>
      <c r="Q3248" s="8">
        <f t="shared" ref="Q3248" si="18888">(D3248*L3245+E3248*K3245+F3248*L3248+G3248*K3248)</f>
        <v>0</v>
      </c>
      <c r="S3248" s="1">
        <v>0</v>
      </c>
      <c r="T3248" s="8">
        <f t="shared" ref="T3248" si="18889">$T$9*$B3245</f>
        <v>11.222211199999938</v>
      </c>
      <c r="U3248" s="2">
        <v>1</v>
      </c>
      <c r="V3248" s="8">
        <v>0</v>
      </c>
      <c r="X3248" s="1">
        <f t="shared" ref="X3248" si="18890">N3248*S3245+P3248*S3248-O3248*T3245-Q3248*T3248</f>
        <v>0</v>
      </c>
      <c r="Y3248" s="9">
        <f t="shared" ref="Y3248" si="18891">(N3248*T3245+O3248*S3245+P3248*T3248+Q3248*S3248)</f>
        <v>38.141721670268367</v>
      </c>
      <c r="Z3248" s="2">
        <f t="shared" ref="Z3248" si="18892">N3248*U3245+P3248*U3248-O3248*V3245-Q3248*V3248</f>
        <v>2.9301402623993189</v>
      </c>
      <c r="AA3248" s="8">
        <f t="shared" ref="AA3248" si="18893">(N3248*V3245+O3248*U3245+P3248*V3248+Q3248*U3248)</f>
        <v>0</v>
      </c>
      <c r="AB3248" s="22"/>
      <c r="AC3248" s="1">
        <v>0</v>
      </c>
      <c r="AD3248" s="9">
        <v>0</v>
      </c>
      <c r="AE3248" s="2">
        <v>1</v>
      </c>
      <c r="AF3248" s="8">
        <v>0</v>
      </c>
      <c r="AH3248" s="1">
        <f t="shared" ref="AH3248" si="18894">X3248*AC3245+Z3248*AC3248-Y3248*AD3245-AA3248*AD3248</f>
        <v>0</v>
      </c>
      <c r="AI3248" s="9">
        <f t="shared" ref="AI3248" si="18895">(X3248*AD3245+Y3248*AC3245+Z3248*AD3248+AA3248*AC3248)</f>
        <v>38.141721670268367</v>
      </c>
      <c r="AJ3248" s="2">
        <f t="shared" ref="AJ3248" si="18896">X3248*AE3245+Z3248*AE3248-Y3248*AF3245-AA3248*AF3248</f>
        <v>-284.01778226087146</v>
      </c>
      <c r="AK3248" s="8">
        <f t="shared" ref="AK3248" si="18897">(X3248*AF3245+Y3248*AE3245+Z3248*AF3248+AA3248*AE3248)</f>
        <v>0</v>
      </c>
      <c r="AM3248" s="20">
        <f t="shared" ref="AM3248" si="18898">1/$AN$9</f>
        <v>1</v>
      </c>
      <c r="AN3248" s="27">
        <v>0</v>
      </c>
      <c r="AO3248" s="21">
        <v>1</v>
      </c>
      <c r="AP3248" s="26">
        <v>0</v>
      </c>
      <c r="AR3248" s="1">
        <f t="shared" ref="AR3248" si="18899">AH3248*AM3245+AJ3248*AM3248-AI3248*AN3245-AK3248*AN3248</f>
        <v>-284.01778226087146</v>
      </c>
      <c r="AS3248" s="9">
        <f t="shared" ref="AS3248" si="18900">(AH3248*AN3245+AI3248*AM3245+AJ3248*AN3248+AK3248*AM3248)</f>
        <v>38.141721670268367</v>
      </c>
      <c r="AT3248" s="2">
        <f t="shared" ref="AT3248" si="18901">AH3248*AO3245+AJ3248*AO3248-AI3248*AP3245-AK3248*AP3248</f>
        <v>-284.01778226087146</v>
      </c>
      <c r="AU3248" s="8">
        <f t="shared" ref="AU3248" si="18902">(AH3248*AP3245+AI3248*AO3245+AJ3248*AP3248+AK3248*AO3248)</f>
        <v>0</v>
      </c>
      <c r="AW3248" s="49">
        <f t="shared" ref="AW3248" si="18903">(180/PI())*ATAN(-1*(AS3245/AR3245))</f>
        <v>-82.35651030296647</v>
      </c>
      <c r="AY3248" s="140">
        <f t="shared" ref="AY3248" si="18904">20*LOG(((1-(10^(AW3245/20)^2)*(1-((1-AY3245)/(1+AY3245))^2))^0.5))</f>
        <v>-8.6752788742311887E-5</v>
      </c>
      <c r="AZ3248" s="13"/>
      <c r="BA3248" s="36"/>
      <c r="BB3248" s="36"/>
      <c r="BC3248" s="36"/>
      <c r="BD3248" s="36"/>
    </row>
    <row r="3249" spans="2:56" ht="18.600000000000001" customHeight="1">
      <c r="AY3249" s="37"/>
    </row>
    <row r="3250" spans="2:56" ht="18.600000000000001" customHeight="1" thickBot="1">
      <c r="D3250" s="22" t="s">
        <v>60</v>
      </c>
      <c r="E3250" s="22"/>
      <c r="F3250" s="22"/>
      <c r="G3250" s="22"/>
      <c r="H3250" s="22"/>
      <c r="I3250" s="22" t="s">
        <v>61</v>
      </c>
      <c r="J3250" s="22"/>
      <c r="K3250" s="22"/>
      <c r="L3250" s="22"/>
      <c r="M3250" s="23"/>
      <c r="N3250" s="23"/>
      <c r="O3250" s="28" t="s">
        <v>62</v>
      </c>
      <c r="P3250" s="23"/>
      <c r="Q3250" s="23"/>
      <c r="R3250" s="23"/>
      <c r="S3250" s="22"/>
      <c r="T3250" s="22" t="s">
        <v>63</v>
      </c>
      <c r="U3250" s="23"/>
      <c r="V3250" s="23"/>
      <c r="W3250" s="23"/>
      <c r="X3250" s="23"/>
      <c r="Y3250" s="28" t="s">
        <v>64</v>
      </c>
      <c r="Z3250" s="23"/>
      <c r="AA3250" s="23"/>
      <c r="AB3250" s="23"/>
      <c r="AC3250" s="28" t="s">
        <v>65</v>
      </c>
      <c r="AD3250" s="22"/>
      <c r="AE3250" s="22"/>
      <c r="AF3250" s="22"/>
      <c r="AG3250" s="22"/>
      <c r="AH3250" s="23"/>
      <c r="AI3250" s="28" t="s">
        <v>66</v>
      </c>
      <c r="AJ3250" s="23"/>
      <c r="AK3250" s="23"/>
      <c r="AL3250" s="22"/>
      <c r="AM3250" s="28" t="s">
        <v>67</v>
      </c>
      <c r="AN3250" s="22"/>
      <c r="AO3250" s="23"/>
      <c r="AP3250" s="23"/>
      <c r="AQ3250" s="23"/>
      <c r="AR3250" s="23"/>
      <c r="AS3250" s="28" t="s">
        <v>68</v>
      </c>
      <c r="AT3250" s="23"/>
      <c r="AU3250" s="23"/>
    </row>
    <row r="3251" spans="2:56" ht="18.600000000000001" customHeight="1" thickBot="1">
      <c r="B3251" s="11"/>
      <c r="D3251" s="212" t="s">
        <v>69</v>
      </c>
      <c r="E3251" s="213"/>
      <c r="F3251" s="214" t="s">
        <v>70</v>
      </c>
      <c r="G3251" s="215"/>
      <c r="H3251" s="207"/>
      <c r="I3251" s="212" t="s">
        <v>71</v>
      </c>
      <c r="J3251" s="213"/>
      <c r="K3251" s="214" t="s">
        <v>72</v>
      </c>
      <c r="L3251" s="215"/>
      <c r="M3251" s="23"/>
      <c r="N3251" s="208" t="s">
        <v>73</v>
      </c>
      <c r="O3251" s="209"/>
      <c r="P3251" s="210" t="s">
        <v>74</v>
      </c>
      <c r="Q3251" s="211"/>
      <c r="R3251" s="23"/>
      <c r="S3251" s="212" t="s">
        <v>75</v>
      </c>
      <c r="T3251" s="213"/>
      <c r="U3251" s="214" t="s">
        <v>76</v>
      </c>
      <c r="V3251" s="215"/>
      <c r="W3251" s="22"/>
      <c r="X3251" s="208" t="s">
        <v>77</v>
      </c>
      <c r="Y3251" s="209"/>
      <c r="Z3251" s="210" t="s">
        <v>78</v>
      </c>
      <c r="AA3251" s="211"/>
      <c r="AB3251" s="22"/>
      <c r="AC3251" s="212" t="s">
        <v>79</v>
      </c>
      <c r="AD3251" s="213"/>
      <c r="AE3251" s="214" t="s">
        <v>80</v>
      </c>
      <c r="AF3251" s="215"/>
      <c r="AG3251" s="22"/>
      <c r="AH3251" s="208" t="s">
        <v>81</v>
      </c>
      <c r="AI3251" s="209"/>
      <c r="AJ3251" s="210" t="s">
        <v>82</v>
      </c>
      <c r="AK3251" s="211"/>
      <c r="AL3251" s="22"/>
      <c r="AM3251" s="212" t="s">
        <v>83</v>
      </c>
      <c r="AN3251" s="213"/>
      <c r="AO3251" s="214" t="s">
        <v>84</v>
      </c>
      <c r="AP3251" s="215"/>
      <c r="AQ3251" s="23"/>
      <c r="AR3251" s="208" t="s">
        <v>85</v>
      </c>
      <c r="AS3251" s="209"/>
      <c r="AT3251" s="210" t="s">
        <v>86</v>
      </c>
      <c r="AU3251" s="211"/>
      <c r="AW3251" s="29" t="s">
        <v>4</v>
      </c>
      <c r="AY3251" s="136" t="s">
        <v>46</v>
      </c>
      <c r="AZ3251" s="13"/>
      <c r="BA3251" s="36"/>
      <c r="BB3251" s="36"/>
      <c r="BC3251" s="36"/>
      <c r="BD3251" s="36"/>
    </row>
    <row r="3252" spans="2:56" ht="18.600000000000001" customHeight="1" thickTop="1" thickBot="1">
      <c r="B3252" s="40">
        <v>9.2999999999999492</v>
      </c>
      <c r="D3252" s="1">
        <v>1</v>
      </c>
      <c r="E3252" s="7">
        <v>0</v>
      </c>
      <c r="F3252" s="2">
        <v>0</v>
      </c>
      <c r="G3252" s="8">
        <v>0</v>
      </c>
      <c r="I3252" s="1">
        <v>1</v>
      </c>
      <c r="J3252" s="9">
        <v>0</v>
      </c>
      <c r="K3252" s="2">
        <v>0</v>
      </c>
      <c r="L3252" s="9">
        <f t="shared" ref="L3252" si="18905">IF(0=(1-$J$9*$K$9*$B3252^2),10^14,$B3252*$K$9/(1-$J$9*$K$9*$B3252^2))</f>
        <v>-0.36615806584682659</v>
      </c>
      <c r="N3252" s="1">
        <f t="shared" ref="N3252" si="18906">D3252*I3252+F3252*I3255-E3252*J3252-G3252*J3255</f>
        <v>1</v>
      </c>
      <c r="O3252" s="9">
        <f t="shared" ref="O3252" si="18907">(D3252*J3252+E3252*I3252+F3252*J3255+G3252*I3255)</f>
        <v>0</v>
      </c>
      <c r="P3252" s="2">
        <f t="shared" ref="P3252" si="18908">D3252*K3252+F3252*K3255-E3252*L3252-G3252*L3255</f>
        <v>0</v>
      </c>
      <c r="Q3252" s="8">
        <f t="shared" ref="Q3252" si="18909">(D3252*L3252+E3252*K3252+F3252*L3255+G3252*K3255)</f>
        <v>-0.36615806584682659</v>
      </c>
      <c r="S3252" s="1">
        <v>1</v>
      </c>
      <c r="T3252" s="7">
        <v>0</v>
      </c>
      <c r="U3252" s="2">
        <v>0</v>
      </c>
      <c r="V3252" s="8">
        <v>0</v>
      </c>
      <c r="X3252" s="1">
        <f t="shared" ref="X3252" si="18910">N3252*S3252+P3252*S3255-O3252*T3252-Q3252*T3255</f>
        <v>5.1179589732655302</v>
      </c>
      <c r="Y3252" s="9">
        <f t="shared" ref="Y3252" si="18911">(N3252*T3252+O3252*S3252+P3252*T3255+Q3252*S3255)</f>
        <v>0</v>
      </c>
      <c r="Z3252" s="2">
        <f t="shared" ref="Z3252" si="18912">N3252*U3252+P3252*U3255-O3252*V3252-Q3252*V3255</f>
        <v>0</v>
      </c>
      <c r="AA3252" s="8">
        <f t="shared" ref="AA3252" si="18913">(N3252*V3252+O3252*U3252+P3252*V3255+Q3252*U3255)</f>
        <v>-0.36615806584682659</v>
      </c>
      <c r="AB3252" s="22"/>
      <c r="AC3252" s="1">
        <v>1</v>
      </c>
      <c r="AD3252" s="9">
        <v>0</v>
      </c>
      <c r="AE3252" s="2">
        <v>0</v>
      </c>
      <c r="AF3252" s="9">
        <f t="shared" ref="AF3252" si="18914">$B3252*$AE$9</f>
        <v>7.5394169999999594</v>
      </c>
      <c r="AH3252" s="1">
        <f t="shared" ref="AH3252" si="18915">X3252*AC3252+Z3252*AC3255-Y3252*AD3252-AA3252*AD3255</f>
        <v>5.1179589732655302</v>
      </c>
      <c r="AI3252" s="9">
        <f t="shared" ref="AI3252" si="18916">(X3252*AD3252+Y3252*AC3252+Z3252*AD3255+AA3252*AC3255)</f>
        <v>0</v>
      </c>
      <c r="AJ3252" s="2">
        <f t="shared" ref="AJ3252" si="18917">X3252*AE3252+Z3252*AE3255-Y3252*AF3252-AA3252*AF3255</f>
        <v>0</v>
      </c>
      <c r="AK3252" s="8">
        <f t="shared" ref="AK3252" si="18918">(X3252*AF3252+Y3252*AE3252+Z3252*AF3255+AA3252*AE3255)</f>
        <v>38.220268822493651</v>
      </c>
      <c r="AM3252" s="18">
        <v>1</v>
      </c>
      <c r="AN3252" s="25">
        <v>0</v>
      </c>
      <c r="AO3252" s="14">
        <v>0</v>
      </c>
      <c r="AP3252" s="24">
        <v>0</v>
      </c>
      <c r="AR3252" s="1">
        <f t="shared" ref="AR3252" si="18919">AH3252*AM3252+AJ3252*AM3255-AI3252*AN3252-AK3252*AN3255</f>
        <v>5.1179589732655302</v>
      </c>
      <c r="AS3252" s="9">
        <f t="shared" ref="AS3252" si="18920">(AH3252*AN3252+AI3252*AM3252+AJ3252*AN3255+AK3252*AM3255)</f>
        <v>38.220268822493651</v>
      </c>
      <c r="AT3252" s="2">
        <f t="shared" ref="AT3252" si="18921">AH3252*AO3252+AJ3252*AO3255-AI3252*AP3252-AK3252*AP3255</f>
        <v>0</v>
      </c>
      <c r="AU3252" s="8">
        <f t="shared" ref="AU3252" si="18922">(AH3252*AP3252+AI3252*AO3252+AJ3252*AP3255+AK3252*AO3255)</f>
        <v>38.220268822493651</v>
      </c>
      <c r="AW3252" s="30">
        <f t="shared" ref="AW3252" si="18923">20*LOG(((1+$AN$9)/$AN$9)/((AR3252+AR3255)^2+(AS3252+AS3255)^2)^0.5)</f>
        <v>-43.237906798128201</v>
      </c>
      <c r="AY3252" s="137">
        <f t="shared" ref="AY3252" si="18924">((AR3252^2+AS3252^2)^0.5)/((AR3255^2+AS3255^2)^0.5)</f>
        <v>0.13399762638138121</v>
      </c>
      <c r="AZ3252" s="13"/>
      <c r="BA3252" s="36"/>
      <c r="BB3252" s="36"/>
      <c r="BC3252" s="36"/>
      <c r="BD3252" s="36"/>
    </row>
    <row r="3253" spans="2:56" ht="18.600000000000001" customHeight="1" thickBot="1">
      <c r="D3253" s="3"/>
      <c r="G3253" s="4"/>
      <c r="I3253" s="3"/>
      <c r="L3253" s="4"/>
      <c r="N3253" s="3"/>
      <c r="Q3253" s="4"/>
      <c r="S3253" s="3"/>
      <c r="V3253" s="4"/>
      <c r="X3253" s="3"/>
      <c r="AA3253" s="4"/>
      <c r="AC3253" s="3"/>
      <c r="AF3253" s="4"/>
      <c r="AH3253" s="3"/>
      <c r="AK3253" s="4"/>
      <c r="AM3253" s="18"/>
      <c r="AN3253" s="14"/>
      <c r="AO3253" s="14"/>
      <c r="AP3253" s="19"/>
      <c r="AR3253" s="3"/>
      <c r="AU3253" s="4"/>
      <c r="AY3253" s="138"/>
      <c r="AZ3253" s="13"/>
      <c r="BA3253" s="36"/>
      <c r="BB3253" s="36"/>
      <c r="BC3253" s="36"/>
      <c r="BD3253" s="36"/>
    </row>
    <row r="3254" spans="2:56" ht="18.600000000000001" customHeight="1" thickBot="1">
      <c r="D3254" s="216" t="s">
        <v>87</v>
      </c>
      <c r="E3254" s="217"/>
      <c r="F3254" s="218" t="s">
        <v>88</v>
      </c>
      <c r="G3254" s="219"/>
      <c r="H3254" s="207"/>
      <c r="I3254" s="216" t="s">
        <v>89</v>
      </c>
      <c r="J3254" s="217"/>
      <c r="K3254" s="218" t="s">
        <v>90</v>
      </c>
      <c r="L3254" s="219"/>
      <c r="N3254" s="208" t="s">
        <v>7</v>
      </c>
      <c r="O3254" s="209"/>
      <c r="P3254" s="210" t="s">
        <v>8</v>
      </c>
      <c r="Q3254" s="211"/>
      <c r="S3254" s="216" t="s">
        <v>91</v>
      </c>
      <c r="T3254" s="217"/>
      <c r="U3254" s="218" t="s">
        <v>92</v>
      </c>
      <c r="V3254" s="219"/>
      <c r="W3254" s="22"/>
      <c r="X3254" s="208" t="s">
        <v>93</v>
      </c>
      <c r="Y3254" s="209"/>
      <c r="Z3254" s="210" t="s">
        <v>94</v>
      </c>
      <c r="AA3254" s="211"/>
      <c r="AB3254" s="22"/>
      <c r="AC3254" s="216" t="s">
        <v>3</v>
      </c>
      <c r="AD3254" s="217"/>
      <c r="AE3254" s="218" t="s">
        <v>2</v>
      </c>
      <c r="AF3254" s="219"/>
      <c r="AG3254" s="22"/>
      <c r="AH3254" s="208" t="s">
        <v>95</v>
      </c>
      <c r="AI3254" s="209"/>
      <c r="AJ3254" s="210" t="s">
        <v>96</v>
      </c>
      <c r="AK3254" s="211"/>
      <c r="AL3254" s="22"/>
      <c r="AM3254" s="216" t="s">
        <v>97</v>
      </c>
      <c r="AN3254" s="217"/>
      <c r="AO3254" s="218" t="s">
        <v>98</v>
      </c>
      <c r="AP3254" s="219"/>
      <c r="AR3254" s="208" t="s">
        <v>99</v>
      </c>
      <c r="AS3254" s="209"/>
      <c r="AT3254" s="210" t="s">
        <v>100</v>
      </c>
      <c r="AU3254" s="211"/>
      <c r="AW3254" s="48" t="s">
        <v>10</v>
      </c>
      <c r="AY3254" s="139" t="s">
        <v>47</v>
      </c>
      <c r="AZ3254" s="13"/>
      <c r="BA3254" s="36"/>
      <c r="BB3254" s="36"/>
      <c r="BC3254" s="36"/>
      <c r="BD3254" s="36"/>
    </row>
    <row r="3255" spans="2:56" ht="18.600000000000001" customHeight="1" thickTop="1" thickBot="1">
      <c r="D3255" s="1">
        <v>0</v>
      </c>
      <c r="E3255" s="8">
        <f t="shared" ref="E3255" si="18925">$E$9*$B3252</f>
        <v>5.2704029999999715</v>
      </c>
      <c r="F3255" s="2">
        <v>1</v>
      </c>
      <c r="G3255" s="8">
        <v>0</v>
      </c>
      <c r="I3255" s="1">
        <v>0</v>
      </c>
      <c r="J3255" s="9">
        <v>0</v>
      </c>
      <c r="K3255" s="2">
        <v>1</v>
      </c>
      <c r="L3255" s="8">
        <v>0</v>
      </c>
      <c r="N3255" s="1">
        <f t="shared" ref="N3255" si="18926">D3255*I3252+F3255*I3255-E3255*J3252-G3255*J3255</f>
        <v>0</v>
      </c>
      <c r="O3255" s="9">
        <f t="shared" ref="O3255" si="18927">(D3255*J3252+E3255*I3252+F3255*J3255+G3255*I3255)</f>
        <v>5.2704029999999715</v>
      </c>
      <c r="P3255" s="2">
        <f t="shared" ref="P3255" si="18928">D3255*K3252+F3255*K3255-E3255*L3252-G3255*L3255</f>
        <v>2.929800568713302</v>
      </c>
      <c r="Q3255" s="8">
        <f t="shared" ref="Q3255" si="18929">(D3255*L3252+E3255*K3252+F3255*L3255+G3255*K3255)</f>
        <v>0</v>
      </c>
      <c r="S3255" s="1">
        <v>0</v>
      </c>
      <c r="T3255" s="8">
        <f t="shared" ref="T3255" si="18930">$T$9*$B3252</f>
        <v>11.246396999999938</v>
      </c>
      <c r="U3255" s="2">
        <v>1</v>
      </c>
      <c r="V3255" s="8">
        <v>0</v>
      </c>
      <c r="X3255" s="1">
        <f t="shared" ref="X3255" si="18931">N3255*S3252+P3255*S3255-O3255*T3252-Q3255*T3255</f>
        <v>0</v>
      </c>
      <c r="Y3255" s="9">
        <f t="shared" ref="Y3255" si="18932">(N3255*T3252+O3255*S3252+P3255*T3255+Q3255*S3255)</f>
        <v>38.220103326575362</v>
      </c>
      <c r="Z3255" s="2">
        <f t="shared" ref="Z3255" si="18933">N3255*U3252+P3255*U3255-O3255*V3252-Q3255*V3255</f>
        <v>2.929800568713302</v>
      </c>
      <c r="AA3255" s="8">
        <f t="shared" ref="AA3255" si="18934">(N3255*V3252+O3255*U3252+P3255*V3255+Q3255*U3255)</f>
        <v>0</v>
      </c>
      <c r="AB3255" s="22"/>
      <c r="AC3255" s="1">
        <v>0</v>
      </c>
      <c r="AD3255" s="9">
        <v>0</v>
      </c>
      <c r="AE3255" s="2">
        <v>1</v>
      </c>
      <c r="AF3255" s="8">
        <v>0</v>
      </c>
      <c r="AH3255" s="1">
        <f t="shared" ref="AH3255" si="18935">X3255*AC3252+Z3255*AC3255-Y3255*AD3252-AA3255*AD3255</f>
        <v>0</v>
      </c>
      <c r="AI3255" s="9">
        <f t="shared" ref="AI3255" si="18936">(X3255*AD3252+Y3255*AC3252+Z3255*AD3255+AA3255*AC3255)</f>
        <v>38.220103326575362</v>
      </c>
      <c r="AJ3255" s="2">
        <f t="shared" ref="AJ3255" si="18937">X3255*AE3252+Z3255*AE3255-Y3255*AF3252-AA3255*AF3255</f>
        <v>-285.22749619342397</v>
      </c>
      <c r="AK3255" s="8">
        <f t="shared" ref="AK3255" si="18938">(X3255*AF3252+Y3255*AE3252+Z3255*AF3255+AA3255*AE3255)</f>
        <v>0</v>
      </c>
      <c r="AM3255" s="20">
        <f t="shared" ref="AM3255" si="18939">1/$AN$9</f>
        <v>1</v>
      </c>
      <c r="AN3255" s="27">
        <v>0</v>
      </c>
      <c r="AO3255" s="21">
        <v>1</v>
      </c>
      <c r="AP3255" s="26">
        <v>0</v>
      </c>
      <c r="AR3255" s="1">
        <f t="shared" ref="AR3255" si="18940">AH3255*AM3252+AJ3255*AM3255-AI3255*AN3252-AK3255*AN3255</f>
        <v>-285.22749619342397</v>
      </c>
      <c r="AS3255" s="9">
        <f t="shared" ref="AS3255" si="18941">(AH3255*AN3252+AI3255*AM3252+AJ3255*AN3255+AK3255*AM3255)</f>
        <v>38.220103326575362</v>
      </c>
      <c r="AT3255" s="2">
        <f t="shared" ref="AT3255" si="18942">AH3255*AO3252+AJ3255*AO3255-AI3255*AP3252-AK3255*AP3255</f>
        <v>-285.22749619342397</v>
      </c>
      <c r="AU3255" s="8">
        <f t="shared" ref="AU3255" si="18943">(AH3255*AP3252+AI3255*AO3252+AJ3255*AP3255+AK3255*AO3255)</f>
        <v>0</v>
      </c>
      <c r="AW3255" s="49">
        <f t="shared" ref="AW3255" si="18944">(180/PI())*ATAN(-1*(AS3252/AR3252))</f>
        <v>-82.373068284113771</v>
      </c>
      <c r="AY3255" s="140">
        <f t="shared" ref="AY3255" si="18945">20*LOG(((1-(10^(AW3252/20)^2)*(1-((1-AY3252)/(1+AY3252))^2))^0.5))</f>
        <v>-8.5887652276969809E-5</v>
      </c>
      <c r="AZ3255" s="13"/>
      <c r="BA3255" s="36"/>
      <c r="BB3255" s="36"/>
      <c r="BC3255" s="36"/>
      <c r="BD3255" s="36"/>
    </row>
    <row r="3256" spans="2:56" ht="18.600000000000001" customHeight="1">
      <c r="AY3256" s="37"/>
    </row>
    <row r="3257" spans="2:56" ht="18.600000000000001" customHeight="1" thickBot="1">
      <c r="D3257" s="22" t="s">
        <v>60</v>
      </c>
      <c r="E3257" s="22"/>
      <c r="F3257" s="22"/>
      <c r="G3257" s="22"/>
      <c r="H3257" s="22"/>
      <c r="I3257" s="22" t="s">
        <v>61</v>
      </c>
      <c r="J3257" s="22"/>
      <c r="K3257" s="22"/>
      <c r="L3257" s="22"/>
      <c r="M3257" s="23"/>
      <c r="N3257" s="23"/>
      <c r="O3257" s="28" t="s">
        <v>62</v>
      </c>
      <c r="P3257" s="23"/>
      <c r="Q3257" s="23"/>
      <c r="R3257" s="23"/>
      <c r="S3257" s="22"/>
      <c r="T3257" s="22" t="s">
        <v>63</v>
      </c>
      <c r="U3257" s="23"/>
      <c r="V3257" s="23"/>
      <c r="W3257" s="23"/>
      <c r="X3257" s="23"/>
      <c r="Y3257" s="28" t="s">
        <v>64</v>
      </c>
      <c r="Z3257" s="23"/>
      <c r="AA3257" s="23"/>
      <c r="AB3257" s="23"/>
      <c r="AC3257" s="28" t="s">
        <v>65</v>
      </c>
      <c r="AD3257" s="22"/>
      <c r="AE3257" s="22"/>
      <c r="AF3257" s="22"/>
      <c r="AG3257" s="22"/>
      <c r="AH3257" s="23"/>
      <c r="AI3257" s="28" t="s">
        <v>66</v>
      </c>
      <c r="AJ3257" s="23"/>
      <c r="AK3257" s="23"/>
      <c r="AL3257" s="22"/>
      <c r="AM3257" s="28" t="s">
        <v>67</v>
      </c>
      <c r="AN3257" s="22"/>
      <c r="AO3257" s="23"/>
      <c r="AP3257" s="23"/>
      <c r="AQ3257" s="23"/>
      <c r="AR3257" s="23"/>
      <c r="AS3257" s="28" t="s">
        <v>68</v>
      </c>
      <c r="AT3257" s="23"/>
      <c r="AU3257" s="23"/>
    </row>
    <row r="3258" spans="2:56" ht="18.600000000000001" customHeight="1" thickBot="1">
      <c r="B3258" s="11"/>
      <c r="D3258" s="212" t="s">
        <v>69</v>
      </c>
      <c r="E3258" s="213"/>
      <c r="F3258" s="214" t="s">
        <v>70</v>
      </c>
      <c r="G3258" s="215"/>
      <c r="H3258" s="207"/>
      <c r="I3258" s="212" t="s">
        <v>71</v>
      </c>
      <c r="J3258" s="213"/>
      <c r="K3258" s="214" t="s">
        <v>72</v>
      </c>
      <c r="L3258" s="215"/>
      <c r="M3258" s="23"/>
      <c r="N3258" s="208" t="s">
        <v>73</v>
      </c>
      <c r="O3258" s="209"/>
      <c r="P3258" s="210" t="s">
        <v>74</v>
      </c>
      <c r="Q3258" s="211"/>
      <c r="R3258" s="23"/>
      <c r="S3258" s="212" t="s">
        <v>75</v>
      </c>
      <c r="T3258" s="213"/>
      <c r="U3258" s="214" t="s">
        <v>76</v>
      </c>
      <c r="V3258" s="215"/>
      <c r="W3258" s="22"/>
      <c r="X3258" s="208" t="s">
        <v>77</v>
      </c>
      <c r="Y3258" s="209"/>
      <c r="Z3258" s="210" t="s">
        <v>78</v>
      </c>
      <c r="AA3258" s="211"/>
      <c r="AB3258" s="22"/>
      <c r="AC3258" s="212" t="s">
        <v>79</v>
      </c>
      <c r="AD3258" s="213"/>
      <c r="AE3258" s="214" t="s">
        <v>80</v>
      </c>
      <c r="AF3258" s="215"/>
      <c r="AG3258" s="22"/>
      <c r="AH3258" s="208" t="s">
        <v>81</v>
      </c>
      <c r="AI3258" s="209"/>
      <c r="AJ3258" s="210" t="s">
        <v>82</v>
      </c>
      <c r="AK3258" s="211"/>
      <c r="AL3258" s="22"/>
      <c r="AM3258" s="212" t="s">
        <v>83</v>
      </c>
      <c r="AN3258" s="213"/>
      <c r="AO3258" s="214" t="s">
        <v>84</v>
      </c>
      <c r="AP3258" s="215"/>
      <c r="AQ3258" s="23"/>
      <c r="AR3258" s="208" t="s">
        <v>85</v>
      </c>
      <c r="AS3258" s="209"/>
      <c r="AT3258" s="210" t="s">
        <v>86</v>
      </c>
      <c r="AU3258" s="211"/>
      <c r="AW3258" s="29" t="s">
        <v>4</v>
      </c>
      <c r="AY3258" s="136" t="s">
        <v>46</v>
      </c>
      <c r="AZ3258" s="13"/>
      <c r="BA3258" s="36"/>
      <c r="BB3258" s="36"/>
      <c r="BC3258" s="36"/>
      <c r="BD3258" s="36"/>
    </row>
    <row r="3259" spans="2:56" ht="18.600000000000001" customHeight="1" thickTop="1" thickBot="1">
      <c r="B3259" s="40">
        <v>9.3199999999999505</v>
      </c>
      <c r="D3259" s="1">
        <v>1</v>
      </c>
      <c r="E3259" s="7">
        <v>0</v>
      </c>
      <c r="F3259" s="2">
        <v>0</v>
      </c>
      <c r="G3259" s="8">
        <v>0</v>
      </c>
      <c r="I3259" s="1">
        <v>1</v>
      </c>
      <c r="J3259" s="9">
        <v>0</v>
      </c>
      <c r="K3259" s="2">
        <v>0</v>
      </c>
      <c r="L3259" s="9">
        <f t="shared" ref="L3259" si="18946">IF(0=(1-$J$9*$K$9*$B3259^2),10^14,$B3259*$K$9/(1-$J$9*$K$9*$B3259^2))</f>
        <v>-0.36530844017493613</v>
      </c>
      <c r="N3259" s="1">
        <f t="shared" ref="N3259" si="18947">D3259*I3259+F3259*I3262-E3259*J3259-G3259*J3262</f>
        <v>1</v>
      </c>
      <c r="O3259" s="9">
        <f t="shared" ref="O3259" si="18948">(D3259*J3259+E3259*I3259+F3259*J3262+G3259*I3262)</f>
        <v>0</v>
      </c>
      <c r="P3259" s="2">
        <f t="shared" ref="P3259" si="18949">D3259*K3259+F3259*K3262-E3259*L3259-G3259*L3262</f>
        <v>0</v>
      </c>
      <c r="Q3259" s="8">
        <f t="shared" ref="Q3259" si="18950">(D3259*L3259+E3259*K3259+F3259*L3262+G3259*K3262)</f>
        <v>-0.36530844017493613</v>
      </c>
      <c r="S3259" s="1">
        <v>1</v>
      </c>
      <c r="T3259" s="7">
        <v>0</v>
      </c>
      <c r="U3259" s="2">
        <v>0</v>
      </c>
      <c r="V3259" s="8">
        <v>0</v>
      </c>
      <c r="X3259" s="1">
        <f t="shared" ref="X3259" si="18951">N3259*S3259+P3259*S3262-O3259*T3259-Q3259*T3262</f>
        <v>5.117239022530442</v>
      </c>
      <c r="Y3259" s="9">
        <f t="shared" ref="Y3259" si="18952">(N3259*T3259+O3259*S3259+P3259*T3262+Q3259*S3262)</f>
        <v>0</v>
      </c>
      <c r="Z3259" s="2">
        <f t="shared" ref="Z3259" si="18953">N3259*U3259+P3259*U3262-O3259*V3259-Q3259*V3262</f>
        <v>0</v>
      </c>
      <c r="AA3259" s="8">
        <f t="shared" ref="AA3259" si="18954">(N3259*V3259+O3259*U3259+P3259*V3262+Q3259*U3262)</f>
        <v>-0.36530844017493613</v>
      </c>
      <c r="AB3259" s="22"/>
      <c r="AC3259" s="1">
        <v>1</v>
      </c>
      <c r="AD3259" s="9">
        <v>0</v>
      </c>
      <c r="AE3259" s="2">
        <v>0</v>
      </c>
      <c r="AF3259" s="9">
        <f t="shared" ref="AF3259" si="18955">$B3259*$AE$9</f>
        <v>7.5556307999999603</v>
      </c>
      <c r="AH3259" s="1">
        <f t="shared" ref="AH3259" si="18956">X3259*AC3259+Z3259*AC3262-Y3259*AD3259-AA3259*AD3262</f>
        <v>5.117239022530442</v>
      </c>
      <c r="AI3259" s="9">
        <f t="shared" ref="AI3259" si="18957">(X3259*AD3259+Y3259*AC3259+Z3259*AD3262+AA3259*AC3262)</f>
        <v>0</v>
      </c>
      <c r="AJ3259" s="2">
        <f t="shared" ref="AJ3259" si="18958">X3259*AE3259+Z3259*AE3262-Y3259*AF3259-AA3259*AF3262</f>
        <v>0</v>
      </c>
      <c r="AK3259" s="8">
        <f t="shared" ref="AK3259" si="18959">(X3259*AF3259+Y3259*AE3259+Z3259*AF3262+AA3259*AE3262)</f>
        <v>38.298660329417764</v>
      </c>
      <c r="AM3259" s="18">
        <v>1</v>
      </c>
      <c r="AN3259" s="25">
        <v>0</v>
      </c>
      <c r="AO3259" s="14">
        <v>0</v>
      </c>
      <c r="AP3259" s="24">
        <v>0</v>
      </c>
      <c r="AR3259" s="1">
        <f t="shared" ref="AR3259" si="18960">AH3259*AM3259+AJ3259*AM3262-AI3259*AN3259-AK3259*AN3262</f>
        <v>5.117239022530442</v>
      </c>
      <c r="AS3259" s="9">
        <f t="shared" ref="AS3259" si="18961">(AH3259*AN3259+AI3259*AM3259+AJ3259*AN3262+AK3259*AM3262)</f>
        <v>38.298660329417764</v>
      </c>
      <c r="AT3259" s="2">
        <f t="shared" ref="AT3259" si="18962">AH3259*AO3259+AJ3259*AO3262-AI3259*AP3259-AK3259*AP3262</f>
        <v>0</v>
      </c>
      <c r="AU3259" s="8">
        <f t="shared" ref="AU3259" si="18963">(AH3259*AP3259+AI3259*AO3259+AJ3259*AP3262+AK3259*AO3262)</f>
        <v>38.298660329417764</v>
      </c>
      <c r="AW3259" s="30">
        <f t="shared" ref="AW3259" si="18964">20*LOG(((1+$AN$9)/$AN$9)/((AR3259+AR3262)^2+(AS3259+AS3262)^2)^0.5)</f>
        <v>-43.27407570326298</v>
      </c>
      <c r="AY3259" s="137">
        <f t="shared" ref="AY3259" si="18965">((AR3259^2+AS3259^2)^0.5)/((AR3262^2+AS3262^2)^0.5)</f>
        <v>0.13370418155000122</v>
      </c>
      <c r="AZ3259" s="13"/>
      <c r="BA3259" s="36"/>
      <c r="BB3259" s="36"/>
      <c r="BC3259" s="36"/>
      <c r="BD3259" s="36"/>
    </row>
    <row r="3260" spans="2:56" ht="18.600000000000001" customHeight="1" thickBot="1">
      <c r="D3260" s="3"/>
      <c r="G3260" s="4"/>
      <c r="I3260" s="3"/>
      <c r="L3260" s="4"/>
      <c r="N3260" s="3"/>
      <c r="Q3260" s="4"/>
      <c r="S3260" s="3"/>
      <c r="V3260" s="4"/>
      <c r="X3260" s="3"/>
      <c r="AA3260" s="4"/>
      <c r="AC3260" s="3"/>
      <c r="AF3260" s="4"/>
      <c r="AH3260" s="3"/>
      <c r="AK3260" s="4"/>
      <c r="AM3260" s="18"/>
      <c r="AN3260" s="14"/>
      <c r="AO3260" s="14"/>
      <c r="AP3260" s="19"/>
      <c r="AR3260" s="3"/>
      <c r="AU3260" s="4"/>
      <c r="AY3260" s="138"/>
      <c r="AZ3260" s="13"/>
      <c r="BA3260" s="36"/>
      <c r="BB3260" s="36"/>
      <c r="BC3260" s="36"/>
      <c r="BD3260" s="36"/>
    </row>
    <row r="3261" spans="2:56" ht="18.600000000000001" customHeight="1" thickBot="1">
      <c r="D3261" s="216" t="s">
        <v>87</v>
      </c>
      <c r="E3261" s="217"/>
      <c r="F3261" s="218" t="s">
        <v>88</v>
      </c>
      <c r="G3261" s="219"/>
      <c r="H3261" s="207"/>
      <c r="I3261" s="216" t="s">
        <v>89</v>
      </c>
      <c r="J3261" s="217"/>
      <c r="K3261" s="218" t="s">
        <v>90</v>
      </c>
      <c r="L3261" s="219"/>
      <c r="N3261" s="208" t="s">
        <v>7</v>
      </c>
      <c r="O3261" s="209"/>
      <c r="P3261" s="210" t="s">
        <v>8</v>
      </c>
      <c r="Q3261" s="211"/>
      <c r="S3261" s="216" t="s">
        <v>91</v>
      </c>
      <c r="T3261" s="217"/>
      <c r="U3261" s="218" t="s">
        <v>92</v>
      </c>
      <c r="V3261" s="219"/>
      <c r="W3261" s="22"/>
      <c r="X3261" s="208" t="s">
        <v>93</v>
      </c>
      <c r="Y3261" s="209"/>
      <c r="Z3261" s="210" t="s">
        <v>94</v>
      </c>
      <c r="AA3261" s="211"/>
      <c r="AB3261" s="22"/>
      <c r="AC3261" s="216" t="s">
        <v>3</v>
      </c>
      <c r="AD3261" s="217"/>
      <c r="AE3261" s="218" t="s">
        <v>2</v>
      </c>
      <c r="AF3261" s="219"/>
      <c r="AG3261" s="22"/>
      <c r="AH3261" s="208" t="s">
        <v>95</v>
      </c>
      <c r="AI3261" s="209"/>
      <c r="AJ3261" s="210" t="s">
        <v>96</v>
      </c>
      <c r="AK3261" s="211"/>
      <c r="AL3261" s="22"/>
      <c r="AM3261" s="216" t="s">
        <v>97</v>
      </c>
      <c r="AN3261" s="217"/>
      <c r="AO3261" s="218" t="s">
        <v>98</v>
      </c>
      <c r="AP3261" s="219"/>
      <c r="AR3261" s="208" t="s">
        <v>99</v>
      </c>
      <c r="AS3261" s="209"/>
      <c r="AT3261" s="210" t="s">
        <v>100</v>
      </c>
      <c r="AU3261" s="211"/>
      <c r="AW3261" s="48" t="s">
        <v>10</v>
      </c>
      <c r="AY3261" s="139" t="s">
        <v>47</v>
      </c>
      <c r="AZ3261" s="13"/>
      <c r="BA3261" s="36"/>
      <c r="BB3261" s="36"/>
      <c r="BC3261" s="36"/>
      <c r="BD3261" s="36"/>
    </row>
    <row r="3262" spans="2:56" ht="18.600000000000001" customHeight="1" thickTop="1" thickBot="1">
      <c r="D3262" s="1">
        <v>0</v>
      </c>
      <c r="E3262" s="8">
        <f t="shared" ref="E3262" si="18966">$E$9*$B3259</f>
        <v>5.2817371999999727</v>
      </c>
      <c r="F3262" s="2">
        <v>1</v>
      </c>
      <c r="G3262" s="8">
        <v>0</v>
      </c>
      <c r="I3262" s="1">
        <v>0</v>
      </c>
      <c r="J3262" s="9">
        <v>0</v>
      </c>
      <c r="K3262" s="2">
        <v>1</v>
      </c>
      <c r="L3262" s="8">
        <v>0</v>
      </c>
      <c r="N3262" s="1">
        <f t="shared" ref="N3262" si="18967">D3262*I3259+F3262*I3262-E3262*J3259-G3262*J3262</f>
        <v>0</v>
      </c>
      <c r="O3262" s="9">
        <f t="shared" ref="O3262" si="18968">(D3262*J3259+E3262*I3259+F3262*J3262+G3262*I3262)</f>
        <v>5.2817371999999727</v>
      </c>
      <c r="P3262" s="2">
        <f t="shared" ref="P3262" si="18969">D3262*K3259+F3262*K3262-E3262*L3259-G3262*L3262</f>
        <v>2.9294631779459248</v>
      </c>
      <c r="Q3262" s="8">
        <f t="shared" ref="Q3262" si="18970">(D3262*L3259+E3262*K3259+F3262*L3262+G3262*K3262)</f>
        <v>0</v>
      </c>
      <c r="S3262" s="1">
        <v>0</v>
      </c>
      <c r="T3262" s="8">
        <f t="shared" ref="T3262" si="18971">$T$9*$B3259</f>
        <v>11.270582799999939</v>
      </c>
      <c r="U3262" s="2">
        <v>1</v>
      </c>
      <c r="V3262" s="8">
        <v>0</v>
      </c>
      <c r="X3262" s="1">
        <f t="shared" ref="X3262" si="18972">N3262*S3259+P3262*S3262-O3262*T3259-Q3262*T3262</f>
        <v>0</v>
      </c>
      <c r="Y3262" s="9">
        <f t="shared" ref="Y3262" si="18973">(N3262*T3259+O3262*S3259+P3262*T3262+Q3262*S3262)</f>
        <v>38.298494506590472</v>
      </c>
      <c r="Z3262" s="2">
        <f t="shared" ref="Z3262" si="18974">N3262*U3259+P3262*U3262-O3262*V3259-Q3262*V3262</f>
        <v>2.9294631779459248</v>
      </c>
      <c r="AA3262" s="8">
        <f t="shared" ref="AA3262" si="18975">(N3262*V3259+O3262*U3259+P3262*V3262+Q3262*U3262)</f>
        <v>0</v>
      </c>
      <c r="AB3262" s="22"/>
      <c r="AC3262" s="1">
        <v>0</v>
      </c>
      <c r="AD3262" s="9">
        <v>0</v>
      </c>
      <c r="AE3262" s="2">
        <v>1</v>
      </c>
      <c r="AF3262" s="8">
        <v>0</v>
      </c>
      <c r="AH3262" s="1">
        <f t="shared" ref="AH3262" si="18976">X3262*AC3259+Z3262*AC3262-Y3262*AD3259-AA3262*AD3262</f>
        <v>0</v>
      </c>
      <c r="AI3262" s="9">
        <f t="shared" ref="AI3262" si="18977">(X3262*AD3259+Y3262*AC3259+Z3262*AD3262+AA3262*AC3262)</f>
        <v>38.298494506590472</v>
      </c>
      <c r="AJ3262" s="2">
        <f t="shared" ref="AJ3262" si="18978">X3262*AE3259+Z3262*AE3262-Y3262*AF3259-AA3262*AF3262</f>
        <v>-286.43982150967832</v>
      </c>
      <c r="AK3262" s="8">
        <f t="shared" ref="AK3262" si="18979">(X3262*AF3259+Y3262*AE3259+Z3262*AF3262+AA3262*AE3262)</f>
        <v>0</v>
      </c>
      <c r="AM3262" s="20">
        <f t="shared" ref="AM3262" si="18980">1/$AN$9</f>
        <v>1</v>
      </c>
      <c r="AN3262" s="27">
        <v>0</v>
      </c>
      <c r="AO3262" s="21">
        <v>1</v>
      </c>
      <c r="AP3262" s="26">
        <v>0</v>
      </c>
      <c r="AR3262" s="1">
        <f t="shared" ref="AR3262" si="18981">AH3262*AM3259+AJ3262*AM3262-AI3262*AN3259-AK3262*AN3262</f>
        <v>-286.43982150967832</v>
      </c>
      <c r="AS3262" s="9">
        <f t="shared" ref="AS3262" si="18982">(AH3262*AN3259+AI3262*AM3259+AJ3262*AN3262+AK3262*AM3262)</f>
        <v>38.298494506590472</v>
      </c>
      <c r="AT3262" s="2">
        <f t="shared" ref="AT3262" si="18983">AH3262*AO3259+AJ3262*AO3262-AI3262*AP3259-AK3262*AP3262</f>
        <v>-286.43982150967832</v>
      </c>
      <c r="AU3262" s="8">
        <f t="shared" ref="AU3262" si="18984">(AH3262*AP3259+AI3262*AO3259+AJ3262*AP3262+AK3262*AO3262)</f>
        <v>0</v>
      </c>
      <c r="AW3262" s="49">
        <f t="shared" ref="AW3262" si="18985">(180/PI())*ATAN(-1*(AS3259/AR3259))</f>
        <v>-82.389554411499574</v>
      </c>
      <c r="AY3262" s="140">
        <f t="shared" ref="AY3262" si="18986">20*LOG(((1-(10^(AW3259/20)^2)*(1-((1-AY3259)/(1+AY3259))^2))^0.5))</f>
        <v>-8.5032799386951377E-5</v>
      </c>
      <c r="AZ3262" s="13"/>
      <c r="BA3262" s="36"/>
      <c r="BB3262" s="36"/>
      <c r="BC3262" s="36"/>
      <c r="BD3262" s="36"/>
    </row>
    <row r="3263" spans="2:56" ht="18.600000000000001" customHeight="1">
      <c r="AY3263" s="37"/>
    </row>
    <row r="3264" spans="2:56" ht="18.600000000000001" customHeight="1" thickBot="1">
      <c r="D3264" s="22" t="s">
        <v>60</v>
      </c>
      <c r="E3264" s="22"/>
      <c r="F3264" s="22"/>
      <c r="G3264" s="22"/>
      <c r="H3264" s="22"/>
      <c r="I3264" s="22" t="s">
        <v>61</v>
      </c>
      <c r="J3264" s="22"/>
      <c r="K3264" s="22"/>
      <c r="L3264" s="22"/>
      <c r="M3264" s="23"/>
      <c r="N3264" s="23"/>
      <c r="O3264" s="28" t="s">
        <v>62</v>
      </c>
      <c r="P3264" s="23"/>
      <c r="Q3264" s="23"/>
      <c r="R3264" s="23"/>
      <c r="S3264" s="22"/>
      <c r="T3264" s="22" t="s">
        <v>63</v>
      </c>
      <c r="U3264" s="23"/>
      <c r="V3264" s="23"/>
      <c r="W3264" s="23"/>
      <c r="X3264" s="23"/>
      <c r="Y3264" s="28" t="s">
        <v>64</v>
      </c>
      <c r="Z3264" s="23"/>
      <c r="AA3264" s="23"/>
      <c r="AB3264" s="23"/>
      <c r="AC3264" s="28" t="s">
        <v>65</v>
      </c>
      <c r="AD3264" s="22"/>
      <c r="AE3264" s="22"/>
      <c r="AF3264" s="22"/>
      <c r="AG3264" s="22"/>
      <c r="AH3264" s="23"/>
      <c r="AI3264" s="28" t="s">
        <v>66</v>
      </c>
      <c r="AJ3264" s="23"/>
      <c r="AK3264" s="23"/>
      <c r="AL3264" s="22"/>
      <c r="AM3264" s="28" t="s">
        <v>67</v>
      </c>
      <c r="AN3264" s="22"/>
      <c r="AO3264" s="23"/>
      <c r="AP3264" s="23"/>
      <c r="AQ3264" s="23"/>
      <c r="AR3264" s="23"/>
      <c r="AS3264" s="28" t="s">
        <v>68</v>
      </c>
      <c r="AT3264" s="23"/>
      <c r="AU3264" s="23"/>
    </row>
    <row r="3265" spans="2:56" ht="18.600000000000001" customHeight="1" thickBot="1">
      <c r="B3265" s="11"/>
      <c r="D3265" s="212" t="s">
        <v>69</v>
      </c>
      <c r="E3265" s="213"/>
      <c r="F3265" s="214" t="s">
        <v>70</v>
      </c>
      <c r="G3265" s="215"/>
      <c r="H3265" s="207"/>
      <c r="I3265" s="212" t="s">
        <v>71</v>
      </c>
      <c r="J3265" s="213"/>
      <c r="K3265" s="214" t="s">
        <v>72</v>
      </c>
      <c r="L3265" s="215"/>
      <c r="M3265" s="23"/>
      <c r="N3265" s="208" t="s">
        <v>73</v>
      </c>
      <c r="O3265" s="209"/>
      <c r="P3265" s="210" t="s">
        <v>74</v>
      </c>
      <c r="Q3265" s="211"/>
      <c r="R3265" s="23"/>
      <c r="S3265" s="212" t="s">
        <v>75</v>
      </c>
      <c r="T3265" s="213"/>
      <c r="U3265" s="214" t="s">
        <v>76</v>
      </c>
      <c r="V3265" s="215"/>
      <c r="W3265" s="22"/>
      <c r="X3265" s="208" t="s">
        <v>77</v>
      </c>
      <c r="Y3265" s="209"/>
      <c r="Z3265" s="210" t="s">
        <v>78</v>
      </c>
      <c r="AA3265" s="211"/>
      <c r="AB3265" s="22"/>
      <c r="AC3265" s="212" t="s">
        <v>79</v>
      </c>
      <c r="AD3265" s="213"/>
      <c r="AE3265" s="214" t="s">
        <v>80</v>
      </c>
      <c r="AF3265" s="215"/>
      <c r="AG3265" s="22"/>
      <c r="AH3265" s="208" t="s">
        <v>81</v>
      </c>
      <c r="AI3265" s="209"/>
      <c r="AJ3265" s="210" t="s">
        <v>82</v>
      </c>
      <c r="AK3265" s="211"/>
      <c r="AL3265" s="22"/>
      <c r="AM3265" s="212" t="s">
        <v>83</v>
      </c>
      <c r="AN3265" s="213"/>
      <c r="AO3265" s="214" t="s">
        <v>84</v>
      </c>
      <c r="AP3265" s="215"/>
      <c r="AQ3265" s="23"/>
      <c r="AR3265" s="208" t="s">
        <v>85</v>
      </c>
      <c r="AS3265" s="209"/>
      <c r="AT3265" s="210" t="s">
        <v>86</v>
      </c>
      <c r="AU3265" s="211"/>
      <c r="AW3265" s="29" t="s">
        <v>4</v>
      </c>
      <c r="AY3265" s="136" t="s">
        <v>46</v>
      </c>
      <c r="AZ3265" s="13"/>
      <c r="BA3265" s="36"/>
      <c r="BB3265" s="36"/>
      <c r="BC3265" s="36"/>
      <c r="BD3265" s="36"/>
    </row>
    <row r="3266" spans="2:56" ht="18.600000000000001" customHeight="1" thickTop="1" thickBot="1">
      <c r="B3266" s="40">
        <v>9.3399999999999395</v>
      </c>
      <c r="D3266" s="1">
        <v>1</v>
      </c>
      <c r="E3266" s="7">
        <v>0</v>
      </c>
      <c r="F3266" s="2">
        <v>0</v>
      </c>
      <c r="G3266" s="8">
        <v>0</v>
      </c>
      <c r="I3266" s="1">
        <v>1</v>
      </c>
      <c r="J3266" s="9">
        <v>0</v>
      </c>
      <c r="K3266" s="2">
        <v>0</v>
      </c>
      <c r="L3266" s="9">
        <f t="shared" ref="L3266" si="18987">IF(0=(1-$J$9*$K$9*$B3266^2),10^14,$B3266*$K$9/(1-$J$9*$K$9*$B3266^2))</f>
        <v>-0.3644628842659513</v>
      </c>
      <c r="N3266" s="1">
        <f t="shared" ref="N3266" si="18988">D3266*I3266+F3266*I3269-E3266*J3266-G3266*J3269</f>
        <v>1</v>
      </c>
      <c r="O3266" s="9">
        <f t="shared" ref="O3266" si="18989">(D3266*J3266+E3266*I3266+F3266*J3269+G3266*I3269)</f>
        <v>0</v>
      </c>
      <c r="P3266" s="2">
        <f t="shared" ref="P3266" si="18990">D3266*K3266+F3266*K3269-E3266*L3266-G3266*L3269</f>
        <v>0</v>
      </c>
      <c r="Q3266" s="8">
        <f t="shared" ref="Q3266" si="18991">(D3266*L3266+E3266*K3266+F3266*L3269+G3266*K3269)</f>
        <v>-0.3644628842659513</v>
      </c>
      <c r="S3266" s="1">
        <v>1</v>
      </c>
      <c r="T3266" s="7">
        <v>0</v>
      </c>
      <c r="U3266" s="2">
        <v>0</v>
      </c>
      <c r="V3266" s="8">
        <v>0</v>
      </c>
      <c r="X3266" s="1">
        <f t="shared" ref="X3266" si="18992">N3266*S3266+P3266*S3269-O3266*T3266-Q3266*T3269</f>
        <v>5.1165239410724741</v>
      </c>
      <c r="Y3266" s="9">
        <f t="shared" ref="Y3266" si="18993">(N3266*T3266+O3266*S3266+P3266*T3269+Q3266*S3269)</f>
        <v>0</v>
      </c>
      <c r="Z3266" s="2">
        <f t="shared" ref="Z3266" si="18994">N3266*U3266+P3266*U3269-O3266*V3266-Q3266*V3269</f>
        <v>0</v>
      </c>
      <c r="AA3266" s="8">
        <f t="shared" ref="AA3266" si="18995">(N3266*V3266+O3266*U3266+P3266*V3269+Q3266*U3269)</f>
        <v>-0.3644628842659513</v>
      </c>
      <c r="AB3266" s="22"/>
      <c r="AC3266" s="1">
        <v>1</v>
      </c>
      <c r="AD3266" s="9">
        <v>0</v>
      </c>
      <c r="AE3266" s="2">
        <v>0</v>
      </c>
      <c r="AF3266" s="9">
        <f t="shared" ref="AF3266" si="18996">$B3266*$AE$9</f>
        <v>7.5718445999999515</v>
      </c>
      <c r="AH3266" s="1">
        <f t="shared" ref="AH3266" si="18997">X3266*AC3266+Z3266*AC3269-Y3266*AD3266-AA3266*AD3269</f>
        <v>5.1165239410724741</v>
      </c>
      <c r="AI3266" s="9">
        <f t="shared" ref="AI3266" si="18998">(X3266*AD3266+Y3266*AC3266+Z3266*AD3269+AA3266*AC3269)</f>
        <v>0</v>
      </c>
      <c r="AJ3266" s="2">
        <f t="shared" ref="AJ3266" si="18999">X3266*AE3266+Z3266*AE3269-Y3266*AF3266-AA3266*AF3269</f>
        <v>0</v>
      </c>
      <c r="AK3266" s="8">
        <f t="shared" ref="AK3266" si="19000">(X3266*AF3266+Y3266*AE3266+Z3266*AF3269+AA3266*AE3269)</f>
        <v>38.377061289714128</v>
      </c>
      <c r="AM3266" s="18">
        <v>1</v>
      </c>
      <c r="AN3266" s="25">
        <v>0</v>
      </c>
      <c r="AO3266" s="14">
        <v>0</v>
      </c>
      <c r="AP3266" s="24">
        <v>0</v>
      </c>
      <c r="AR3266" s="1">
        <f t="shared" ref="AR3266" si="19001">AH3266*AM3266+AJ3266*AM3269-AI3266*AN3266-AK3266*AN3269</f>
        <v>5.1165239410724741</v>
      </c>
      <c r="AS3266" s="9">
        <f t="shared" ref="AS3266" si="19002">(AH3266*AN3266+AI3266*AM3266+AJ3266*AN3269+AK3266*AM3269)</f>
        <v>38.377061289714128</v>
      </c>
      <c r="AT3266" s="2">
        <f t="shared" ref="AT3266" si="19003">AH3266*AO3266+AJ3266*AO3269-AI3266*AP3266-AK3266*AP3269</f>
        <v>0</v>
      </c>
      <c r="AU3266" s="8">
        <f t="shared" ref="AU3266" si="19004">(AH3266*AP3266+AI3266*AO3266+AJ3266*AP3269+AK3266*AO3269)</f>
        <v>38.377061289714128</v>
      </c>
      <c r="AW3266" s="30">
        <f t="shared" ref="AW3266" si="19005">20*LOG(((1+$AN$9)/$AN$9)/((AR3266+AR3269)^2+(AS3266+AS3269)^2)^0.5)</f>
        <v>-43.31017224269786</v>
      </c>
      <c r="AY3266" s="137">
        <f t="shared" ref="AY3266" si="19006">((AR3266^2+AS3266^2)^0.5)/((AR3269^2+AS3269^2)^0.5)</f>
        <v>0.13341203184729258</v>
      </c>
      <c r="AZ3266" s="13"/>
      <c r="BA3266" s="36"/>
      <c r="BB3266" s="36"/>
      <c r="BC3266" s="36"/>
      <c r="BD3266" s="36"/>
    </row>
    <row r="3267" spans="2:56" ht="18.600000000000001" customHeight="1" thickBot="1">
      <c r="D3267" s="3"/>
      <c r="G3267" s="4"/>
      <c r="I3267" s="3"/>
      <c r="L3267" s="4"/>
      <c r="N3267" s="3"/>
      <c r="Q3267" s="4"/>
      <c r="S3267" s="3"/>
      <c r="V3267" s="4"/>
      <c r="X3267" s="3"/>
      <c r="AA3267" s="4"/>
      <c r="AC3267" s="3"/>
      <c r="AF3267" s="4"/>
      <c r="AH3267" s="3"/>
      <c r="AK3267" s="4"/>
      <c r="AM3267" s="18"/>
      <c r="AN3267" s="14"/>
      <c r="AO3267" s="14"/>
      <c r="AP3267" s="19"/>
      <c r="AR3267" s="3"/>
      <c r="AU3267" s="4"/>
      <c r="AY3267" s="138"/>
      <c r="AZ3267" s="13"/>
      <c r="BA3267" s="36"/>
      <c r="BB3267" s="36"/>
      <c r="BC3267" s="36"/>
      <c r="BD3267" s="36"/>
    </row>
    <row r="3268" spans="2:56" ht="18.600000000000001" customHeight="1" thickBot="1">
      <c r="D3268" s="216" t="s">
        <v>87</v>
      </c>
      <c r="E3268" s="217"/>
      <c r="F3268" s="218" t="s">
        <v>88</v>
      </c>
      <c r="G3268" s="219"/>
      <c r="H3268" s="207"/>
      <c r="I3268" s="216" t="s">
        <v>89</v>
      </c>
      <c r="J3268" s="217"/>
      <c r="K3268" s="218" t="s">
        <v>90</v>
      </c>
      <c r="L3268" s="219"/>
      <c r="N3268" s="208" t="s">
        <v>7</v>
      </c>
      <c r="O3268" s="209"/>
      <c r="P3268" s="210" t="s">
        <v>8</v>
      </c>
      <c r="Q3268" s="211"/>
      <c r="S3268" s="216" t="s">
        <v>91</v>
      </c>
      <c r="T3268" s="217"/>
      <c r="U3268" s="218" t="s">
        <v>92</v>
      </c>
      <c r="V3268" s="219"/>
      <c r="W3268" s="22"/>
      <c r="X3268" s="208" t="s">
        <v>93</v>
      </c>
      <c r="Y3268" s="209"/>
      <c r="Z3268" s="210" t="s">
        <v>94</v>
      </c>
      <c r="AA3268" s="211"/>
      <c r="AB3268" s="22"/>
      <c r="AC3268" s="216" t="s">
        <v>3</v>
      </c>
      <c r="AD3268" s="217"/>
      <c r="AE3268" s="218" t="s">
        <v>2</v>
      </c>
      <c r="AF3268" s="219"/>
      <c r="AG3268" s="22"/>
      <c r="AH3268" s="208" t="s">
        <v>95</v>
      </c>
      <c r="AI3268" s="209"/>
      <c r="AJ3268" s="210" t="s">
        <v>96</v>
      </c>
      <c r="AK3268" s="211"/>
      <c r="AL3268" s="22"/>
      <c r="AM3268" s="216" t="s">
        <v>97</v>
      </c>
      <c r="AN3268" s="217"/>
      <c r="AO3268" s="218" t="s">
        <v>98</v>
      </c>
      <c r="AP3268" s="219"/>
      <c r="AR3268" s="208" t="s">
        <v>99</v>
      </c>
      <c r="AS3268" s="209"/>
      <c r="AT3268" s="210" t="s">
        <v>100</v>
      </c>
      <c r="AU3268" s="211"/>
      <c r="AW3268" s="48" t="s">
        <v>10</v>
      </c>
      <c r="AY3268" s="139" t="s">
        <v>47</v>
      </c>
      <c r="AZ3268" s="13"/>
      <c r="BA3268" s="36"/>
      <c r="BB3268" s="36"/>
      <c r="BC3268" s="36"/>
      <c r="BD3268" s="36"/>
    </row>
    <row r="3269" spans="2:56" ht="18.600000000000001" customHeight="1" thickTop="1" thickBot="1">
      <c r="D3269" s="1">
        <v>0</v>
      </c>
      <c r="E3269" s="8">
        <f t="shared" ref="E3269" si="19007">$E$9*$B3266</f>
        <v>5.2930713999999659</v>
      </c>
      <c r="F3269" s="2">
        <v>1</v>
      </c>
      <c r="G3269" s="8">
        <v>0</v>
      </c>
      <c r="I3269" s="1">
        <v>0</v>
      </c>
      <c r="J3269" s="9">
        <v>0</v>
      </c>
      <c r="K3269" s="2">
        <v>1</v>
      </c>
      <c r="L3269" s="8">
        <v>0</v>
      </c>
      <c r="N3269" s="1">
        <f t="shared" ref="N3269" si="19008">D3269*I3266+F3269*I3269-E3269*J3266-G3269*J3269</f>
        <v>0</v>
      </c>
      <c r="O3269" s="9">
        <f t="shared" ref="O3269" si="19009">(D3269*J3266+E3269*I3266+F3269*J3269+G3269*I3269)</f>
        <v>5.2930713999999659</v>
      </c>
      <c r="P3269" s="2">
        <f t="shared" ref="P3269" si="19010">D3269*K3266+F3269*K3269-E3269*L3266-G3269*L3269</f>
        <v>2.9291280690696047</v>
      </c>
      <c r="Q3269" s="8">
        <f t="shared" ref="Q3269" si="19011">(D3269*L3266+E3269*K3266+F3269*L3269+G3269*K3269)</f>
        <v>0</v>
      </c>
      <c r="S3269" s="1">
        <v>0</v>
      </c>
      <c r="T3269" s="8">
        <f t="shared" ref="T3269" si="19012">$T$9*$B3266</f>
        <v>11.294768599999927</v>
      </c>
      <c r="U3269" s="2">
        <v>1</v>
      </c>
      <c r="V3269" s="8">
        <v>0</v>
      </c>
      <c r="X3269" s="1">
        <f t="shared" ref="X3269" si="19013">N3269*S3266+P3269*S3269-O3269*T3266-Q3269*T3269</f>
        <v>0</v>
      </c>
      <c r="Y3269" s="9">
        <f t="shared" ref="Y3269" si="19014">(N3269*T3266+O3269*S3266+P3269*T3269+Q3269*S3269)</f>
        <v>38.376895139905756</v>
      </c>
      <c r="Z3269" s="2">
        <f t="shared" ref="Z3269" si="19015">N3269*U3266+P3269*U3269-O3269*V3266-Q3269*V3269</f>
        <v>2.9291280690696047</v>
      </c>
      <c r="AA3269" s="8">
        <f t="shared" ref="AA3269" si="19016">(N3269*V3266+O3269*U3266+P3269*V3269+Q3269*U3269)</f>
        <v>0</v>
      </c>
      <c r="AB3269" s="22"/>
      <c r="AC3269" s="1">
        <v>0</v>
      </c>
      <c r="AD3269" s="9">
        <v>0</v>
      </c>
      <c r="AE3269" s="2">
        <v>1</v>
      </c>
      <c r="AF3269" s="8">
        <v>0</v>
      </c>
      <c r="AH3269" s="1">
        <f t="shared" ref="AH3269" si="19017">X3269*AC3266+Z3269*AC3269-Y3269*AD3266-AA3269*AD3269</f>
        <v>0</v>
      </c>
      <c r="AI3269" s="9">
        <f t="shared" ref="AI3269" si="19018">(X3269*AD3266+Y3269*AC3266+Z3269*AD3269+AA3269*AC3269)</f>
        <v>38.376895139905756</v>
      </c>
      <c r="AJ3269" s="2">
        <f t="shared" ref="AJ3269" si="19019">X3269*AE3266+Z3269*AE3269-Y3269*AF3266-AA3269*AF3269</f>
        <v>-287.65475816079021</v>
      </c>
      <c r="AK3269" s="8">
        <f t="shared" ref="AK3269" si="19020">(X3269*AF3266+Y3269*AE3266+Z3269*AF3269+AA3269*AE3269)</f>
        <v>0</v>
      </c>
      <c r="AM3269" s="20">
        <f t="shared" ref="AM3269" si="19021">1/$AN$9</f>
        <v>1</v>
      </c>
      <c r="AN3269" s="27">
        <v>0</v>
      </c>
      <c r="AO3269" s="21">
        <v>1</v>
      </c>
      <c r="AP3269" s="26">
        <v>0</v>
      </c>
      <c r="AR3269" s="1">
        <f t="shared" ref="AR3269" si="19022">AH3269*AM3266+AJ3269*AM3269-AI3269*AN3266-AK3269*AN3269</f>
        <v>-287.65475816079021</v>
      </c>
      <c r="AS3269" s="9">
        <f t="shared" ref="AS3269" si="19023">(AH3269*AN3266+AI3269*AM3266+AJ3269*AN3269+AK3269*AM3269)</f>
        <v>38.376895139905756</v>
      </c>
      <c r="AT3269" s="2">
        <f t="shared" ref="AT3269" si="19024">AH3269*AO3266+AJ3269*AO3269-AI3269*AP3266-AK3269*AP3269</f>
        <v>-287.65475816079021</v>
      </c>
      <c r="AU3269" s="8">
        <f t="shared" ref="AU3269" si="19025">(AH3269*AP3266+AI3269*AO3266+AJ3269*AP3269+AK3269*AO3269)</f>
        <v>0</v>
      </c>
      <c r="AW3269" s="49">
        <f t="shared" ref="AW3269" si="19026">(180/PI())*ATAN(-1*(AS3266/AR3266))</f>
        <v>-82.405969153634857</v>
      </c>
      <c r="AY3269" s="140">
        <f t="shared" ref="AY3269" si="19027">20*LOG(((1-(10^(AW3266/20)^2)*(1-((1-AY3266)/(1+AY3266))^2))^0.5))</f>
        <v>-8.4188088508433439E-5</v>
      </c>
      <c r="AZ3269" s="13"/>
      <c r="BA3269" s="36"/>
      <c r="BB3269" s="36"/>
      <c r="BC3269" s="36"/>
      <c r="BD3269" s="36"/>
    </row>
    <row r="3270" spans="2:56" ht="18.600000000000001" customHeight="1">
      <c r="AY3270" s="37"/>
    </row>
    <row r="3271" spans="2:56" ht="18.600000000000001" customHeight="1" thickBot="1">
      <c r="D3271" s="22" t="s">
        <v>60</v>
      </c>
      <c r="E3271" s="22"/>
      <c r="F3271" s="22"/>
      <c r="G3271" s="22"/>
      <c r="H3271" s="22"/>
      <c r="I3271" s="22" t="s">
        <v>61</v>
      </c>
      <c r="J3271" s="22"/>
      <c r="K3271" s="22"/>
      <c r="L3271" s="22"/>
      <c r="M3271" s="23"/>
      <c r="N3271" s="23"/>
      <c r="O3271" s="28" t="s">
        <v>62</v>
      </c>
      <c r="P3271" s="23"/>
      <c r="Q3271" s="23"/>
      <c r="R3271" s="23"/>
      <c r="S3271" s="22"/>
      <c r="T3271" s="22" t="s">
        <v>63</v>
      </c>
      <c r="U3271" s="23"/>
      <c r="V3271" s="23"/>
      <c r="W3271" s="23"/>
      <c r="X3271" s="23"/>
      <c r="Y3271" s="28" t="s">
        <v>64</v>
      </c>
      <c r="Z3271" s="23"/>
      <c r="AA3271" s="23"/>
      <c r="AB3271" s="23"/>
      <c r="AC3271" s="28" t="s">
        <v>65</v>
      </c>
      <c r="AD3271" s="22"/>
      <c r="AE3271" s="22"/>
      <c r="AF3271" s="22"/>
      <c r="AG3271" s="22"/>
      <c r="AH3271" s="23"/>
      <c r="AI3271" s="28" t="s">
        <v>66</v>
      </c>
      <c r="AJ3271" s="23"/>
      <c r="AK3271" s="23"/>
      <c r="AL3271" s="22"/>
      <c r="AM3271" s="28" t="s">
        <v>67</v>
      </c>
      <c r="AN3271" s="22"/>
      <c r="AO3271" s="23"/>
      <c r="AP3271" s="23"/>
      <c r="AQ3271" s="23"/>
      <c r="AR3271" s="23"/>
      <c r="AS3271" s="28" t="s">
        <v>68</v>
      </c>
      <c r="AT3271" s="23"/>
      <c r="AU3271" s="23"/>
    </row>
    <row r="3272" spans="2:56" ht="18.600000000000001" customHeight="1" thickBot="1">
      <c r="B3272" s="11"/>
      <c r="D3272" s="212" t="s">
        <v>69</v>
      </c>
      <c r="E3272" s="213"/>
      <c r="F3272" s="214" t="s">
        <v>70</v>
      </c>
      <c r="G3272" s="215"/>
      <c r="H3272" s="207"/>
      <c r="I3272" s="212" t="s">
        <v>71</v>
      </c>
      <c r="J3272" s="213"/>
      <c r="K3272" s="214" t="s">
        <v>72</v>
      </c>
      <c r="L3272" s="215"/>
      <c r="M3272" s="23"/>
      <c r="N3272" s="208" t="s">
        <v>73</v>
      </c>
      <c r="O3272" s="209"/>
      <c r="P3272" s="210" t="s">
        <v>74</v>
      </c>
      <c r="Q3272" s="211"/>
      <c r="R3272" s="23"/>
      <c r="S3272" s="212" t="s">
        <v>75</v>
      </c>
      <c r="T3272" s="213"/>
      <c r="U3272" s="214" t="s">
        <v>76</v>
      </c>
      <c r="V3272" s="215"/>
      <c r="W3272" s="22"/>
      <c r="X3272" s="208" t="s">
        <v>77</v>
      </c>
      <c r="Y3272" s="209"/>
      <c r="Z3272" s="210" t="s">
        <v>78</v>
      </c>
      <c r="AA3272" s="211"/>
      <c r="AB3272" s="22"/>
      <c r="AC3272" s="212" t="s">
        <v>79</v>
      </c>
      <c r="AD3272" s="213"/>
      <c r="AE3272" s="214" t="s">
        <v>80</v>
      </c>
      <c r="AF3272" s="215"/>
      <c r="AG3272" s="22"/>
      <c r="AH3272" s="208" t="s">
        <v>81</v>
      </c>
      <c r="AI3272" s="209"/>
      <c r="AJ3272" s="210" t="s">
        <v>82</v>
      </c>
      <c r="AK3272" s="211"/>
      <c r="AL3272" s="22"/>
      <c r="AM3272" s="212" t="s">
        <v>83</v>
      </c>
      <c r="AN3272" s="213"/>
      <c r="AO3272" s="214" t="s">
        <v>84</v>
      </c>
      <c r="AP3272" s="215"/>
      <c r="AQ3272" s="23"/>
      <c r="AR3272" s="208" t="s">
        <v>85</v>
      </c>
      <c r="AS3272" s="209"/>
      <c r="AT3272" s="210" t="s">
        <v>86</v>
      </c>
      <c r="AU3272" s="211"/>
      <c r="AW3272" s="29" t="s">
        <v>4</v>
      </c>
      <c r="AY3272" s="136" t="s">
        <v>46</v>
      </c>
      <c r="AZ3272" s="13"/>
      <c r="BA3272" s="36"/>
      <c r="BB3272" s="36"/>
      <c r="BC3272" s="36"/>
      <c r="BD3272" s="36"/>
    </row>
    <row r="3273" spans="2:56" ht="18.600000000000001" customHeight="1" thickTop="1" thickBot="1">
      <c r="B3273" s="40">
        <v>9.3599999999999408</v>
      </c>
      <c r="D3273" s="1">
        <v>1</v>
      </c>
      <c r="E3273" s="7">
        <v>0</v>
      </c>
      <c r="F3273" s="2">
        <v>0</v>
      </c>
      <c r="G3273" s="8">
        <v>0</v>
      </c>
      <c r="I3273" s="1">
        <v>1</v>
      </c>
      <c r="J3273" s="9">
        <v>0</v>
      </c>
      <c r="K3273" s="2">
        <v>0</v>
      </c>
      <c r="L3273" s="9">
        <f t="shared" ref="L3273" si="19028">IF(0=(1-$J$9*$K$9*$B3273^2),10^14,$B3273*$K$9/(1-$J$9*$K$9*$B3273^2))</f>
        <v>-0.36362136811314588</v>
      </c>
      <c r="N3273" s="1">
        <f t="shared" ref="N3273" si="19029">D3273*I3273+F3273*I3276-E3273*J3273-G3273*J3276</f>
        <v>1</v>
      </c>
      <c r="O3273" s="9">
        <f t="shared" ref="O3273" si="19030">(D3273*J3273+E3273*I3273+F3273*J3276+G3273*I3276)</f>
        <v>0</v>
      </c>
      <c r="P3273" s="2">
        <f t="shared" ref="P3273" si="19031">D3273*K3273+F3273*K3276-E3273*L3273-G3273*L3276</f>
        <v>0</v>
      </c>
      <c r="Q3273" s="8">
        <f t="shared" ref="Q3273" si="19032">(D3273*L3273+E3273*K3273+F3273*L3276+G3273*K3276)</f>
        <v>-0.36362136811314588</v>
      </c>
      <c r="S3273" s="1">
        <v>1</v>
      </c>
      <c r="T3273" s="7">
        <v>0</v>
      </c>
      <c r="U3273" s="2">
        <v>0</v>
      </c>
      <c r="V3273" s="8">
        <v>0</v>
      </c>
      <c r="X3273" s="1">
        <f t="shared" ref="X3273" si="19033">N3273*S3273+P3273*S3276-O3273*T3273-Q3273*T3276</f>
        <v>5.1158136845382858</v>
      </c>
      <c r="Y3273" s="9">
        <f t="shared" ref="Y3273" si="19034">(N3273*T3273+O3273*S3273+P3273*T3276+Q3273*S3276)</f>
        <v>0</v>
      </c>
      <c r="Z3273" s="2">
        <f t="shared" ref="Z3273" si="19035">N3273*U3273+P3273*U3276-O3273*V3273-Q3273*V3276</f>
        <v>0</v>
      </c>
      <c r="AA3273" s="8">
        <f t="shared" ref="AA3273" si="19036">(N3273*V3273+O3273*U3273+P3273*V3276+Q3273*U3276)</f>
        <v>-0.36362136811314588</v>
      </c>
      <c r="AB3273" s="22"/>
      <c r="AC3273" s="1">
        <v>1</v>
      </c>
      <c r="AD3273" s="9">
        <v>0</v>
      </c>
      <c r="AE3273" s="2">
        <v>0</v>
      </c>
      <c r="AF3273" s="9">
        <f t="shared" ref="AF3273" si="19037">$B3273*$AE$9</f>
        <v>7.5880583999999525</v>
      </c>
      <c r="AH3273" s="1">
        <f t="shared" ref="AH3273" si="19038">X3273*AC3273+Z3273*AC3276-Y3273*AD3273-AA3273*AD3276</f>
        <v>5.1158136845382858</v>
      </c>
      <c r="AI3273" s="9">
        <f t="shared" ref="AI3273" si="19039">(X3273*AD3273+Y3273*AC3273+Z3273*AD3276+AA3273*AC3276)</f>
        <v>0</v>
      </c>
      <c r="AJ3273" s="2">
        <f t="shared" ref="AJ3273" si="19040">X3273*AE3273+Z3273*AE3276-Y3273*AF3273-AA3273*AF3276</f>
        <v>0</v>
      </c>
      <c r="AK3273" s="8">
        <f t="shared" ref="AK3273" si="19041">(X3273*AF3273+Y3273*AE3273+Z3273*AF3276+AA3273*AE3276)</f>
        <v>38.455471633682301</v>
      </c>
      <c r="AM3273" s="18">
        <v>1</v>
      </c>
      <c r="AN3273" s="25">
        <v>0</v>
      </c>
      <c r="AO3273" s="14">
        <v>0</v>
      </c>
      <c r="AP3273" s="24">
        <v>0</v>
      </c>
      <c r="AR3273" s="1">
        <f t="shared" ref="AR3273" si="19042">AH3273*AM3273+AJ3273*AM3276-AI3273*AN3273-AK3273*AN3276</f>
        <v>5.1158136845382858</v>
      </c>
      <c r="AS3273" s="9">
        <f t="shared" ref="AS3273" si="19043">(AH3273*AN3273+AI3273*AM3273+AJ3273*AN3276+AK3273*AM3276)</f>
        <v>38.455471633682301</v>
      </c>
      <c r="AT3273" s="2">
        <f t="shared" ref="AT3273" si="19044">AH3273*AO3273+AJ3273*AO3276-AI3273*AP3273-AK3273*AP3276</f>
        <v>0</v>
      </c>
      <c r="AU3273" s="8">
        <f t="shared" ref="AU3273" si="19045">(AH3273*AP3273+AI3273*AO3273+AJ3273*AP3276+AK3273*AO3276)</f>
        <v>38.455471633682301</v>
      </c>
      <c r="AW3273" s="30">
        <f t="shared" ref="AW3273" si="19046">20*LOG(((1+$AN$9)/$AN$9)/((AR3273+AR3276)^2+(AS3273+AS3276)^2)^0.5)</f>
        <v>-43.346196690727922</v>
      </c>
      <c r="AY3273" s="137">
        <f t="shared" ref="AY3273" si="19047">((AR3273^2+AS3273^2)^0.5)/((AR3276^2+AS3276^2)^0.5)</f>
        <v>0.13312116863686699</v>
      </c>
      <c r="AZ3273" s="13"/>
      <c r="BA3273" s="36"/>
      <c r="BB3273" s="36"/>
      <c r="BC3273" s="36"/>
      <c r="BD3273" s="36"/>
    </row>
    <row r="3274" spans="2:56" ht="18.600000000000001" customHeight="1" thickBot="1">
      <c r="D3274" s="3"/>
      <c r="G3274" s="4"/>
      <c r="I3274" s="3"/>
      <c r="L3274" s="4"/>
      <c r="N3274" s="3"/>
      <c r="Q3274" s="4"/>
      <c r="S3274" s="3"/>
      <c r="V3274" s="4"/>
      <c r="X3274" s="3"/>
      <c r="AA3274" s="4"/>
      <c r="AC3274" s="3"/>
      <c r="AF3274" s="4"/>
      <c r="AH3274" s="3"/>
      <c r="AK3274" s="4"/>
      <c r="AM3274" s="18"/>
      <c r="AN3274" s="14"/>
      <c r="AO3274" s="14"/>
      <c r="AP3274" s="19"/>
      <c r="AR3274" s="3"/>
      <c r="AU3274" s="4"/>
      <c r="AY3274" s="138"/>
      <c r="AZ3274" s="13"/>
      <c r="BA3274" s="36"/>
      <c r="BB3274" s="36"/>
      <c r="BC3274" s="36"/>
      <c r="BD3274" s="36"/>
    </row>
    <row r="3275" spans="2:56" ht="18.600000000000001" customHeight="1" thickBot="1">
      <c r="D3275" s="216" t="s">
        <v>87</v>
      </c>
      <c r="E3275" s="217"/>
      <c r="F3275" s="218" t="s">
        <v>88</v>
      </c>
      <c r="G3275" s="219"/>
      <c r="H3275" s="207"/>
      <c r="I3275" s="216" t="s">
        <v>89</v>
      </c>
      <c r="J3275" s="217"/>
      <c r="K3275" s="218" t="s">
        <v>90</v>
      </c>
      <c r="L3275" s="219"/>
      <c r="N3275" s="208" t="s">
        <v>7</v>
      </c>
      <c r="O3275" s="209"/>
      <c r="P3275" s="210" t="s">
        <v>8</v>
      </c>
      <c r="Q3275" s="211"/>
      <c r="S3275" s="216" t="s">
        <v>91</v>
      </c>
      <c r="T3275" s="217"/>
      <c r="U3275" s="218" t="s">
        <v>92</v>
      </c>
      <c r="V3275" s="219"/>
      <c r="W3275" s="22"/>
      <c r="X3275" s="208" t="s">
        <v>93</v>
      </c>
      <c r="Y3275" s="209"/>
      <c r="Z3275" s="210" t="s">
        <v>94</v>
      </c>
      <c r="AA3275" s="211"/>
      <c r="AB3275" s="22"/>
      <c r="AC3275" s="216" t="s">
        <v>3</v>
      </c>
      <c r="AD3275" s="217"/>
      <c r="AE3275" s="218" t="s">
        <v>2</v>
      </c>
      <c r="AF3275" s="219"/>
      <c r="AG3275" s="22"/>
      <c r="AH3275" s="208" t="s">
        <v>95</v>
      </c>
      <c r="AI3275" s="209"/>
      <c r="AJ3275" s="210" t="s">
        <v>96</v>
      </c>
      <c r="AK3275" s="211"/>
      <c r="AL3275" s="22"/>
      <c r="AM3275" s="216" t="s">
        <v>97</v>
      </c>
      <c r="AN3275" s="217"/>
      <c r="AO3275" s="218" t="s">
        <v>98</v>
      </c>
      <c r="AP3275" s="219"/>
      <c r="AR3275" s="208" t="s">
        <v>99</v>
      </c>
      <c r="AS3275" s="209"/>
      <c r="AT3275" s="210" t="s">
        <v>100</v>
      </c>
      <c r="AU3275" s="211"/>
      <c r="AW3275" s="48" t="s">
        <v>10</v>
      </c>
      <c r="AY3275" s="139" t="s">
        <v>47</v>
      </c>
      <c r="AZ3275" s="13"/>
      <c r="BA3275" s="36"/>
      <c r="BB3275" s="36"/>
      <c r="BC3275" s="36"/>
      <c r="BD3275" s="36"/>
    </row>
    <row r="3276" spans="2:56" ht="18.600000000000001" customHeight="1" thickTop="1" thickBot="1">
      <c r="D3276" s="1">
        <v>0</v>
      </c>
      <c r="E3276" s="8">
        <f t="shared" ref="E3276" si="19048">$E$9*$B3273</f>
        <v>5.3044055999999671</v>
      </c>
      <c r="F3276" s="2">
        <v>1</v>
      </c>
      <c r="G3276" s="8">
        <v>0</v>
      </c>
      <c r="I3276" s="1">
        <v>0</v>
      </c>
      <c r="J3276" s="9">
        <v>0</v>
      </c>
      <c r="K3276" s="2">
        <v>1</v>
      </c>
      <c r="L3276" s="8">
        <v>0</v>
      </c>
      <c r="N3276" s="1">
        <f t="shared" ref="N3276" si="19049">D3276*I3273+F3276*I3276-E3276*J3273-G3276*J3276</f>
        <v>0</v>
      </c>
      <c r="O3276" s="9">
        <f t="shared" ref="O3276" si="19050">(D3276*J3273+E3276*I3273+F3276*J3276+G3276*I3276)</f>
        <v>5.3044055999999671</v>
      </c>
      <c r="P3276" s="2">
        <f t="shared" ref="P3276" si="19051">D3276*K3273+F3276*K3276-E3276*L3273-G3276*L3276</f>
        <v>2.9287952212990205</v>
      </c>
      <c r="Q3276" s="8">
        <f t="shared" ref="Q3276" si="19052">(D3276*L3273+E3276*K3273+F3276*L3276+G3276*K3276)</f>
        <v>0</v>
      </c>
      <c r="S3276" s="1">
        <v>0</v>
      </c>
      <c r="T3276" s="8">
        <f t="shared" ref="T3276" si="19053">$T$9*$B3273</f>
        <v>11.318954399999928</v>
      </c>
      <c r="U3276" s="2">
        <v>1</v>
      </c>
      <c r="V3276" s="8">
        <v>0</v>
      </c>
      <c r="X3276" s="1">
        <f t="shared" ref="X3276" si="19054">N3276*S3273+P3276*S3276-O3276*T3273-Q3276*T3276</f>
        <v>0</v>
      </c>
      <c r="Y3276" s="9">
        <f t="shared" ref="Y3276" si="19055">(N3276*T3273+O3276*S3273+P3276*T3276+Q3276*S3276)</f>
        <v>38.455305156821275</v>
      </c>
      <c r="Z3276" s="2">
        <f t="shared" ref="Z3276" si="19056">N3276*U3273+P3276*U3276-O3276*V3273-Q3276*V3276</f>
        <v>2.9287952212990205</v>
      </c>
      <c r="AA3276" s="8">
        <f t="shared" ref="AA3276" si="19057">(N3276*V3273+O3276*U3273+P3276*V3276+Q3276*U3276)</f>
        <v>0</v>
      </c>
      <c r="AB3276" s="22"/>
      <c r="AC3276" s="1">
        <v>0</v>
      </c>
      <c r="AD3276" s="9">
        <v>0</v>
      </c>
      <c r="AE3276" s="2">
        <v>1</v>
      </c>
      <c r="AF3276" s="8">
        <v>0</v>
      </c>
      <c r="AH3276" s="1">
        <f t="shared" ref="AH3276" si="19058">X3276*AC3273+Z3276*AC3276-Y3276*AD3273-AA3276*AD3276</f>
        <v>0</v>
      </c>
      <c r="AI3276" s="9">
        <f t="shared" ref="AI3276" si="19059">(X3276*AD3273+Y3276*AC3273+Z3276*AD3276+AA3276*AC3276)</f>
        <v>38.455305156821275</v>
      </c>
      <c r="AJ3276" s="2">
        <f t="shared" ref="AJ3276" si="19060">X3276*AE3273+Z3276*AE3276-Y3276*AF3273-AA3276*AF3276</f>
        <v>-288.87230609848012</v>
      </c>
      <c r="AK3276" s="8">
        <f t="shared" ref="AK3276" si="19061">(X3276*AF3273+Y3276*AE3273+Z3276*AF3276+AA3276*AE3276)</f>
        <v>0</v>
      </c>
      <c r="AM3276" s="20">
        <f t="shared" ref="AM3276" si="19062">1/$AN$9</f>
        <v>1</v>
      </c>
      <c r="AN3276" s="27">
        <v>0</v>
      </c>
      <c r="AO3276" s="21">
        <v>1</v>
      </c>
      <c r="AP3276" s="26">
        <v>0</v>
      </c>
      <c r="AR3276" s="1">
        <f t="shared" ref="AR3276" si="19063">AH3276*AM3273+AJ3276*AM3276-AI3276*AN3273-AK3276*AN3276</f>
        <v>-288.87230609848012</v>
      </c>
      <c r="AS3276" s="9">
        <f t="shared" ref="AS3276" si="19064">(AH3276*AN3273+AI3276*AM3273+AJ3276*AN3276+AK3276*AM3276)</f>
        <v>38.455305156821275</v>
      </c>
      <c r="AT3276" s="2">
        <f t="shared" ref="AT3276" si="19065">AH3276*AO3273+AJ3276*AO3276-AI3276*AP3273-AK3276*AP3276</f>
        <v>-288.87230609848012</v>
      </c>
      <c r="AU3276" s="8">
        <f t="shared" ref="AU3276" si="19066">(AH3276*AP3273+AI3276*AO3273+AJ3276*AP3276+AK3276*AO3276)</f>
        <v>0</v>
      </c>
      <c r="AW3276" s="49">
        <f t="shared" ref="AW3276" si="19067">(180/PI())*ATAN(-1*(AS3273/AR3273))</f>
        <v>-82.422312974950131</v>
      </c>
      <c r="AY3276" s="140">
        <f t="shared" ref="AY3276" si="19068">20*LOG(((1-(10^(AW3273/20)^2)*(1-((1-AY3273)/(1+AY3273))^2))^0.5))</f>
        <v>-8.3353380288907935E-5</v>
      </c>
      <c r="AZ3276" s="13"/>
      <c r="BA3276" s="36"/>
      <c r="BB3276" s="36"/>
      <c r="BC3276" s="36"/>
      <c r="BD3276" s="36"/>
    </row>
    <row r="3277" spans="2:56" ht="18.600000000000001" customHeight="1">
      <c r="AY3277" s="37"/>
    </row>
    <row r="3278" spans="2:56" ht="18.600000000000001" customHeight="1" thickBot="1">
      <c r="D3278" s="22" t="s">
        <v>60</v>
      </c>
      <c r="E3278" s="22"/>
      <c r="F3278" s="22"/>
      <c r="G3278" s="22"/>
      <c r="H3278" s="22"/>
      <c r="I3278" s="22" t="s">
        <v>61</v>
      </c>
      <c r="J3278" s="22"/>
      <c r="K3278" s="22"/>
      <c r="L3278" s="22"/>
      <c r="M3278" s="23"/>
      <c r="N3278" s="23"/>
      <c r="O3278" s="28" t="s">
        <v>62</v>
      </c>
      <c r="P3278" s="23"/>
      <c r="Q3278" s="23"/>
      <c r="R3278" s="23"/>
      <c r="S3278" s="22"/>
      <c r="T3278" s="22" t="s">
        <v>63</v>
      </c>
      <c r="U3278" s="23"/>
      <c r="V3278" s="23"/>
      <c r="W3278" s="23"/>
      <c r="X3278" s="23"/>
      <c r="Y3278" s="28" t="s">
        <v>64</v>
      </c>
      <c r="Z3278" s="23"/>
      <c r="AA3278" s="23"/>
      <c r="AB3278" s="23"/>
      <c r="AC3278" s="28" t="s">
        <v>65</v>
      </c>
      <c r="AD3278" s="22"/>
      <c r="AE3278" s="22"/>
      <c r="AF3278" s="22"/>
      <c r="AG3278" s="22"/>
      <c r="AH3278" s="23"/>
      <c r="AI3278" s="28" t="s">
        <v>66</v>
      </c>
      <c r="AJ3278" s="23"/>
      <c r="AK3278" s="23"/>
      <c r="AL3278" s="22"/>
      <c r="AM3278" s="28" t="s">
        <v>67</v>
      </c>
      <c r="AN3278" s="22"/>
      <c r="AO3278" s="23"/>
      <c r="AP3278" s="23"/>
      <c r="AQ3278" s="23"/>
      <c r="AR3278" s="23"/>
      <c r="AS3278" s="28" t="s">
        <v>68</v>
      </c>
      <c r="AT3278" s="23"/>
      <c r="AU3278" s="23"/>
    </row>
    <row r="3279" spans="2:56" ht="18.600000000000001" customHeight="1" thickBot="1">
      <c r="B3279" s="11"/>
      <c r="D3279" s="212" t="s">
        <v>69</v>
      </c>
      <c r="E3279" s="213"/>
      <c r="F3279" s="214" t="s">
        <v>70</v>
      </c>
      <c r="G3279" s="215"/>
      <c r="H3279" s="207"/>
      <c r="I3279" s="212" t="s">
        <v>71</v>
      </c>
      <c r="J3279" s="213"/>
      <c r="K3279" s="214" t="s">
        <v>72</v>
      </c>
      <c r="L3279" s="215"/>
      <c r="M3279" s="23"/>
      <c r="N3279" s="208" t="s">
        <v>73</v>
      </c>
      <c r="O3279" s="209"/>
      <c r="P3279" s="210" t="s">
        <v>74</v>
      </c>
      <c r="Q3279" s="211"/>
      <c r="R3279" s="23"/>
      <c r="S3279" s="212" t="s">
        <v>75</v>
      </c>
      <c r="T3279" s="213"/>
      <c r="U3279" s="214" t="s">
        <v>76</v>
      </c>
      <c r="V3279" s="215"/>
      <c r="W3279" s="22"/>
      <c r="X3279" s="208" t="s">
        <v>77</v>
      </c>
      <c r="Y3279" s="209"/>
      <c r="Z3279" s="210" t="s">
        <v>78</v>
      </c>
      <c r="AA3279" s="211"/>
      <c r="AB3279" s="22"/>
      <c r="AC3279" s="212" t="s">
        <v>79</v>
      </c>
      <c r="AD3279" s="213"/>
      <c r="AE3279" s="214" t="s">
        <v>80</v>
      </c>
      <c r="AF3279" s="215"/>
      <c r="AG3279" s="22"/>
      <c r="AH3279" s="208" t="s">
        <v>81</v>
      </c>
      <c r="AI3279" s="209"/>
      <c r="AJ3279" s="210" t="s">
        <v>82</v>
      </c>
      <c r="AK3279" s="211"/>
      <c r="AL3279" s="22"/>
      <c r="AM3279" s="212" t="s">
        <v>83</v>
      </c>
      <c r="AN3279" s="213"/>
      <c r="AO3279" s="214" t="s">
        <v>84</v>
      </c>
      <c r="AP3279" s="215"/>
      <c r="AQ3279" s="23"/>
      <c r="AR3279" s="208" t="s">
        <v>85</v>
      </c>
      <c r="AS3279" s="209"/>
      <c r="AT3279" s="210" t="s">
        <v>86</v>
      </c>
      <c r="AU3279" s="211"/>
      <c r="AW3279" s="29" t="s">
        <v>4</v>
      </c>
      <c r="AY3279" s="136" t="s">
        <v>46</v>
      </c>
      <c r="AZ3279" s="13"/>
      <c r="BA3279" s="36"/>
      <c r="BB3279" s="36"/>
      <c r="BC3279" s="36"/>
      <c r="BD3279" s="36"/>
    </row>
    <row r="3280" spans="2:56" ht="18.600000000000001" customHeight="1" thickTop="1" thickBot="1">
      <c r="B3280" s="40">
        <v>9.3799999999999404</v>
      </c>
      <c r="D3280" s="1">
        <v>1</v>
      </c>
      <c r="E3280" s="7">
        <v>0</v>
      </c>
      <c r="F3280" s="2">
        <v>0</v>
      </c>
      <c r="G3280" s="8">
        <v>0</v>
      </c>
      <c r="I3280" s="1">
        <v>1</v>
      </c>
      <c r="J3280" s="9">
        <v>0</v>
      </c>
      <c r="K3280" s="2">
        <v>0</v>
      </c>
      <c r="L3280" s="9">
        <f t="shared" ref="L3280" si="19069">IF(0=(1-$J$9*$K$9*$B3280^2),10^14,$B3280*$K$9/(1-$J$9*$K$9*$B3280^2))</f>
        <v>-0.36278386201065443</v>
      </c>
      <c r="N3280" s="1">
        <f t="shared" ref="N3280" si="19070">D3280*I3280+F3280*I3283-E3280*J3280-G3280*J3283</f>
        <v>1</v>
      </c>
      <c r="O3280" s="9">
        <f t="shared" ref="O3280" si="19071">(D3280*J3280+E3280*I3280+F3280*J3283+G3280*I3283)</f>
        <v>0</v>
      </c>
      <c r="P3280" s="2">
        <f t="shared" ref="P3280" si="19072">D3280*K3280+F3280*K3283-E3280*L3280-G3280*L3283</f>
        <v>0</v>
      </c>
      <c r="Q3280" s="8">
        <f t="shared" ref="Q3280" si="19073">(D3280*L3280+E3280*K3280+F3280*L3283+G3280*K3283)</f>
        <v>-0.36278386201065443</v>
      </c>
      <c r="S3280" s="1">
        <v>1</v>
      </c>
      <c r="T3280" s="7">
        <v>0</v>
      </c>
      <c r="U3280" s="2">
        <v>0</v>
      </c>
      <c r="V3280" s="8">
        <v>0</v>
      </c>
      <c r="X3280" s="1">
        <f t="shared" ref="X3280" si="19074">N3280*S3280+P3280*S3283-O3280*T3280-Q3280*T3283</f>
        <v>5.1151082090842808</v>
      </c>
      <c r="Y3280" s="9">
        <f t="shared" ref="Y3280" si="19075">(N3280*T3280+O3280*S3280+P3280*T3283+Q3280*S3283)</f>
        <v>0</v>
      </c>
      <c r="Z3280" s="2">
        <f t="shared" ref="Z3280" si="19076">N3280*U3280+P3280*U3283-O3280*V3280-Q3280*V3283</f>
        <v>0</v>
      </c>
      <c r="AA3280" s="8">
        <f t="shared" ref="AA3280" si="19077">(N3280*V3280+O3280*U3280+P3280*V3283+Q3280*U3283)</f>
        <v>-0.36278386201065443</v>
      </c>
      <c r="AB3280" s="22"/>
      <c r="AC3280" s="1">
        <v>1</v>
      </c>
      <c r="AD3280" s="9">
        <v>0</v>
      </c>
      <c r="AE3280" s="2">
        <v>0</v>
      </c>
      <c r="AF3280" s="9">
        <f t="shared" ref="AF3280" si="19078">$B3280*$AE$9</f>
        <v>7.6042721999999516</v>
      </c>
      <c r="AH3280" s="1">
        <f t="shared" ref="AH3280" si="19079">X3280*AC3280+Z3280*AC3283-Y3280*AD3280-AA3280*AD3283</f>
        <v>5.1151082090842808</v>
      </c>
      <c r="AI3280" s="9">
        <f t="shared" ref="AI3280" si="19080">(X3280*AD3280+Y3280*AC3280+Z3280*AD3283+AA3280*AC3283)</f>
        <v>0</v>
      </c>
      <c r="AJ3280" s="2">
        <f t="shared" ref="AJ3280" si="19081">X3280*AE3280+Z3280*AE3283-Y3280*AF3280-AA3280*AF3283</f>
        <v>0</v>
      </c>
      <c r="AK3280" s="8">
        <f t="shared" ref="AK3280" si="19082">(X3280*AF3280+Y3280*AE3280+Z3280*AF3283+AA3280*AE3283)</f>
        <v>38.533891292320483</v>
      </c>
      <c r="AM3280" s="18">
        <v>1</v>
      </c>
      <c r="AN3280" s="25">
        <v>0</v>
      </c>
      <c r="AO3280" s="14">
        <v>0</v>
      </c>
      <c r="AP3280" s="24">
        <v>0</v>
      </c>
      <c r="AR3280" s="1">
        <f t="shared" ref="AR3280" si="19083">AH3280*AM3280+AJ3280*AM3283-AI3280*AN3280-AK3280*AN3283</f>
        <v>5.1151082090842808</v>
      </c>
      <c r="AS3280" s="9">
        <f t="shared" ref="AS3280" si="19084">(AH3280*AN3280+AI3280*AM3280+AJ3280*AN3283+AK3280*AM3283)</f>
        <v>38.533891292320483</v>
      </c>
      <c r="AT3280" s="2">
        <f t="shared" ref="AT3280" si="19085">AH3280*AO3280+AJ3280*AO3283-AI3280*AP3280-AK3280*AP3283</f>
        <v>0</v>
      </c>
      <c r="AU3280" s="8">
        <f t="shared" ref="AU3280" si="19086">(AH3280*AP3280+AI3280*AO3280+AJ3280*AP3283+AK3280*AO3283)</f>
        <v>38.533891292320483</v>
      </c>
      <c r="AW3280" s="30">
        <f t="shared" ref="AW3280" si="19087">20*LOG(((1+$AN$9)/$AN$9)/((AR3280+AR3283)^2+(AS3280+AS3283)^2)^0.5)</f>
        <v>-43.382149320216953</v>
      </c>
      <c r="AY3280" s="137">
        <f t="shared" ref="AY3280" si="19088">((AR3280^2+AS3280^2)^0.5)/((AR3283^2+AS3283^2)^0.5)</f>
        <v>0.13283158335963957</v>
      </c>
      <c r="AZ3280" s="13"/>
      <c r="BA3280" s="36"/>
      <c r="BB3280" s="36"/>
      <c r="BC3280" s="36"/>
      <c r="BD3280" s="36"/>
    </row>
    <row r="3281" spans="2:56" ht="18.600000000000001" customHeight="1" thickBot="1">
      <c r="D3281" s="3"/>
      <c r="G3281" s="4"/>
      <c r="I3281" s="3"/>
      <c r="L3281" s="4"/>
      <c r="N3281" s="3"/>
      <c r="Q3281" s="4"/>
      <c r="S3281" s="3"/>
      <c r="V3281" s="4"/>
      <c r="X3281" s="3"/>
      <c r="AA3281" s="4"/>
      <c r="AC3281" s="3"/>
      <c r="AF3281" s="4"/>
      <c r="AH3281" s="3"/>
      <c r="AK3281" s="4"/>
      <c r="AM3281" s="18"/>
      <c r="AN3281" s="14"/>
      <c r="AO3281" s="14"/>
      <c r="AP3281" s="19"/>
      <c r="AR3281" s="3"/>
      <c r="AU3281" s="4"/>
      <c r="AY3281" s="138"/>
      <c r="AZ3281" s="13"/>
      <c r="BA3281" s="36"/>
      <c r="BB3281" s="36"/>
      <c r="BC3281" s="36"/>
      <c r="BD3281" s="36"/>
    </row>
    <row r="3282" spans="2:56" ht="18.600000000000001" customHeight="1" thickBot="1">
      <c r="D3282" s="216" t="s">
        <v>87</v>
      </c>
      <c r="E3282" s="217"/>
      <c r="F3282" s="218" t="s">
        <v>88</v>
      </c>
      <c r="G3282" s="219"/>
      <c r="H3282" s="207"/>
      <c r="I3282" s="216" t="s">
        <v>89</v>
      </c>
      <c r="J3282" s="217"/>
      <c r="K3282" s="218" t="s">
        <v>90</v>
      </c>
      <c r="L3282" s="219"/>
      <c r="N3282" s="208" t="s">
        <v>7</v>
      </c>
      <c r="O3282" s="209"/>
      <c r="P3282" s="210" t="s">
        <v>8</v>
      </c>
      <c r="Q3282" s="211"/>
      <c r="S3282" s="216" t="s">
        <v>91</v>
      </c>
      <c r="T3282" s="217"/>
      <c r="U3282" s="218" t="s">
        <v>92</v>
      </c>
      <c r="V3282" s="219"/>
      <c r="W3282" s="22"/>
      <c r="X3282" s="208" t="s">
        <v>93</v>
      </c>
      <c r="Y3282" s="209"/>
      <c r="Z3282" s="210" t="s">
        <v>94</v>
      </c>
      <c r="AA3282" s="211"/>
      <c r="AB3282" s="22"/>
      <c r="AC3282" s="216" t="s">
        <v>3</v>
      </c>
      <c r="AD3282" s="217"/>
      <c r="AE3282" s="218" t="s">
        <v>2</v>
      </c>
      <c r="AF3282" s="219"/>
      <c r="AG3282" s="22"/>
      <c r="AH3282" s="208" t="s">
        <v>95</v>
      </c>
      <c r="AI3282" s="209"/>
      <c r="AJ3282" s="210" t="s">
        <v>96</v>
      </c>
      <c r="AK3282" s="211"/>
      <c r="AL3282" s="22"/>
      <c r="AM3282" s="216" t="s">
        <v>97</v>
      </c>
      <c r="AN3282" s="217"/>
      <c r="AO3282" s="218" t="s">
        <v>98</v>
      </c>
      <c r="AP3282" s="219"/>
      <c r="AR3282" s="208" t="s">
        <v>99</v>
      </c>
      <c r="AS3282" s="209"/>
      <c r="AT3282" s="210" t="s">
        <v>100</v>
      </c>
      <c r="AU3282" s="211"/>
      <c r="AW3282" s="48" t="s">
        <v>10</v>
      </c>
      <c r="AY3282" s="139" t="s">
        <v>47</v>
      </c>
      <c r="AZ3282" s="13"/>
      <c r="BA3282" s="36"/>
      <c r="BB3282" s="36"/>
      <c r="BC3282" s="36"/>
      <c r="BD3282" s="36"/>
    </row>
    <row r="3283" spans="2:56" ht="18.600000000000001" customHeight="1" thickTop="1" thickBot="1">
      <c r="D3283" s="1">
        <v>0</v>
      </c>
      <c r="E3283" s="8">
        <f t="shared" ref="E3283" si="19089">$E$9*$B3280</f>
        <v>5.3157397999999665</v>
      </c>
      <c r="F3283" s="2">
        <v>1</v>
      </c>
      <c r="G3283" s="8">
        <v>0</v>
      </c>
      <c r="I3283" s="1">
        <v>0</v>
      </c>
      <c r="J3283" s="9">
        <v>0</v>
      </c>
      <c r="K3283" s="2">
        <v>1</v>
      </c>
      <c r="L3283" s="8">
        <v>0</v>
      </c>
      <c r="N3283" s="1">
        <f t="shared" ref="N3283" si="19090">D3283*I3280+F3283*I3283-E3283*J3280-G3283*J3283</f>
        <v>0</v>
      </c>
      <c r="O3283" s="9">
        <f t="shared" ref="O3283" si="19091">(D3283*J3280+E3283*I3280+F3283*J3283+G3283*I3283)</f>
        <v>5.3157397999999665</v>
      </c>
      <c r="P3283" s="2">
        <f t="shared" ref="P3283" si="19092">D3283*K3280+F3283*K3283-E3283*L3280-G3283*L3283</f>
        <v>2.9284646140877317</v>
      </c>
      <c r="Q3283" s="8">
        <f t="shared" ref="Q3283" si="19093">(D3283*L3280+E3283*K3280+F3283*L3283+G3283*K3283)</f>
        <v>0</v>
      </c>
      <c r="S3283" s="1">
        <v>0</v>
      </c>
      <c r="T3283" s="8">
        <f t="shared" ref="T3283" si="19094">$T$9*$B3280</f>
        <v>11.343140199999928</v>
      </c>
      <c r="U3283" s="2">
        <v>1</v>
      </c>
      <c r="V3283" s="8">
        <v>0</v>
      </c>
      <c r="X3283" s="1">
        <f t="shared" ref="X3283" si="19095">N3283*S3280+P3283*S3283-O3283*T3280-Q3283*T3283</f>
        <v>0</v>
      </c>
      <c r="Y3283" s="9">
        <f t="shared" ref="Y3283" si="19096">(N3283*T3280+O3283*S3280+P3283*T3283+Q3283*S3283)</f>
        <v>38.533724488335793</v>
      </c>
      <c r="Z3283" s="2">
        <f t="shared" ref="Z3283" si="19097">N3283*U3280+P3283*U3283-O3283*V3280-Q3283*V3283</f>
        <v>2.9284646140877317</v>
      </c>
      <c r="AA3283" s="8">
        <f t="shared" ref="AA3283" si="19098">(N3283*V3280+O3283*U3280+P3283*V3283+Q3283*U3283)</f>
        <v>0</v>
      </c>
      <c r="AB3283" s="22"/>
      <c r="AC3283" s="1">
        <v>0</v>
      </c>
      <c r="AD3283" s="9">
        <v>0</v>
      </c>
      <c r="AE3283" s="2">
        <v>1</v>
      </c>
      <c r="AF3283" s="8">
        <v>0</v>
      </c>
      <c r="AH3283" s="1">
        <f t="shared" ref="AH3283" si="19099">X3283*AC3280+Z3283*AC3283-Y3283*AD3280-AA3283*AD3283</f>
        <v>0</v>
      </c>
      <c r="AI3283" s="9">
        <f t="shared" ref="AI3283" si="19100">(X3283*AD3280+Y3283*AC3280+Z3283*AD3283+AA3283*AC3283)</f>
        <v>38.533724488335793</v>
      </c>
      <c r="AJ3283" s="2">
        <f t="shared" ref="AJ3283" si="19101">X3283*AE3280+Z3283*AE3283-Y3283*AF3280-AA3283*AF3283</f>
        <v>-290.09246527502154</v>
      </c>
      <c r="AK3283" s="8">
        <f t="shared" ref="AK3283" si="19102">(X3283*AF3280+Y3283*AE3280+Z3283*AF3283+AA3283*AE3283)</f>
        <v>0</v>
      </c>
      <c r="AM3283" s="20">
        <f t="shared" ref="AM3283" si="19103">1/$AN$9</f>
        <v>1</v>
      </c>
      <c r="AN3283" s="27">
        <v>0</v>
      </c>
      <c r="AO3283" s="21">
        <v>1</v>
      </c>
      <c r="AP3283" s="26">
        <v>0</v>
      </c>
      <c r="AR3283" s="1">
        <f t="shared" ref="AR3283" si="19104">AH3283*AM3280+AJ3283*AM3283-AI3283*AN3280-AK3283*AN3283</f>
        <v>-290.09246527502154</v>
      </c>
      <c r="AS3283" s="9">
        <f t="shared" ref="AS3283" si="19105">(AH3283*AN3280+AI3283*AM3280+AJ3283*AN3283+AK3283*AM3283)</f>
        <v>38.533724488335793</v>
      </c>
      <c r="AT3283" s="2">
        <f t="shared" ref="AT3283" si="19106">AH3283*AO3280+AJ3283*AO3283-AI3283*AP3280-AK3283*AP3283</f>
        <v>-290.09246527502154</v>
      </c>
      <c r="AU3283" s="8">
        <f t="shared" ref="AU3283" si="19107">(AH3283*AP3280+AI3283*AO3280+AJ3283*AP3283+AK3283*AO3283)</f>
        <v>0</v>
      </c>
      <c r="AW3283" s="49">
        <f t="shared" ref="AW3283" si="19108">(180/PI())*ATAN(-1*(AS3280/AR3280))</f>
        <v>-82.438586335839958</v>
      </c>
      <c r="AY3283" s="140">
        <f t="shared" ref="AY3283" si="19109">20*LOG(((1-(10^(AW3280/20)^2)*(1-((1-AY3280)/(1+AY3280))^2))^0.5))</f>
        <v>-8.2528537544748222E-5</v>
      </c>
      <c r="AZ3283" s="13"/>
      <c r="BA3283" s="36"/>
      <c r="BB3283" s="36"/>
      <c r="BC3283" s="36"/>
      <c r="BD3283" s="36"/>
    </row>
    <row r="3284" spans="2:56" ht="18.600000000000001" customHeight="1">
      <c r="AY3284" s="37"/>
    </row>
    <row r="3285" spans="2:56" ht="18.600000000000001" customHeight="1" thickBot="1">
      <c r="D3285" s="22" t="s">
        <v>60</v>
      </c>
      <c r="E3285" s="22"/>
      <c r="F3285" s="22"/>
      <c r="G3285" s="22"/>
      <c r="H3285" s="22"/>
      <c r="I3285" s="22" t="s">
        <v>61</v>
      </c>
      <c r="J3285" s="22"/>
      <c r="K3285" s="22"/>
      <c r="L3285" s="22"/>
      <c r="M3285" s="23"/>
      <c r="N3285" s="23"/>
      <c r="O3285" s="28" t="s">
        <v>62</v>
      </c>
      <c r="P3285" s="23"/>
      <c r="Q3285" s="23"/>
      <c r="R3285" s="23"/>
      <c r="S3285" s="22"/>
      <c r="T3285" s="22" t="s">
        <v>63</v>
      </c>
      <c r="U3285" s="23"/>
      <c r="V3285" s="23"/>
      <c r="W3285" s="23"/>
      <c r="X3285" s="23"/>
      <c r="Y3285" s="28" t="s">
        <v>64</v>
      </c>
      <c r="Z3285" s="23"/>
      <c r="AA3285" s="23"/>
      <c r="AB3285" s="23"/>
      <c r="AC3285" s="28" t="s">
        <v>65</v>
      </c>
      <c r="AD3285" s="22"/>
      <c r="AE3285" s="22"/>
      <c r="AF3285" s="22"/>
      <c r="AG3285" s="22"/>
      <c r="AH3285" s="23"/>
      <c r="AI3285" s="28" t="s">
        <v>66</v>
      </c>
      <c r="AJ3285" s="23"/>
      <c r="AK3285" s="23"/>
      <c r="AL3285" s="22"/>
      <c r="AM3285" s="28" t="s">
        <v>67</v>
      </c>
      <c r="AN3285" s="22"/>
      <c r="AO3285" s="23"/>
      <c r="AP3285" s="23"/>
      <c r="AQ3285" s="23"/>
      <c r="AR3285" s="23"/>
      <c r="AS3285" s="28" t="s">
        <v>68</v>
      </c>
      <c r="AT3285" s="23"/>
      <c r="AU3285" s="23"/>
    </row>
    <row r="3286" spans="2:56" ht="18.600000000000001" customHeight="1" thickBot="1">
      <c r="B3286" s="11"/>
      <c r="D3286" s="212" t="s">
        <v>69</v>
      </c>
      <c r="E3286" s="213"/>
      <c r="F3286" s="214" t="s">
        <v>70</v>
      </c>
      <c r="G3286" s="215"/>
      <c r="H3286" s="207"/>
      <c r="I3286" s="212" t="s">
        <v>71</v>
      </c>
      <c r="J3286" s="213"/>
      <c r="K3286" s="214" t="s">
        <v>72</v>
      </c>
      <c r="L3286" s="215"/>
      <c r="M3286" s="23"/>
      <c r="N3286" s="208" t="s">
        <v>73</v>
      </c>
      <c r="O3286" s="209"/>
      <c r="P3286" s="210" t="s">
        <v>74</v>
      </c>
      <c r="Q3286" s="211"/>
      <c r="R3286" s="23"/>
      <c r="S3286" s="212" t="s">
        <v>75</v>
      </c>
      <c r="T3286" s="213"/>
      <c r="U3286" s="214" t="s">
        <v>76</v>
      </c>
      <c r="V3286" s="215"/>
      <c r="W3286" s="22"/>
      <c r="X3286" s="208" t="s">
        <v>77</v>
      </c>
      <c r="Y3286" s="209"/>
      <c r="Z3286" s="210" t="s">
        <v>78</v>
      </c>
      <c r="AA3286" s="211"/>
      <c r="AB3286" s="22"/>
      <c r="AC3286" s="212" t="s">
        <v>79</v>
      </c>
      <c r="AD3286" s="213"/>
      <c r="AE3286" s="214" t="s">
        <v>80</v>
      </c>
      <c r="AF3286" s="215"/>
      <c r="AG3286" s="22"/>
      <c r="AH3286" s="208" t="s">
        <v>81</v>
      </c>
      <c r="AI3286" s="209"/>
      <c r="AJ3286" s="210" t="s">
        <v>82</v>
      </c>
      <c r="AK3286" s="211"/>
      <c r="AL3286" s="22"/>
      <c r="AM3286" s="212" t="s">
        <v>83</v>
      </c>
      <c r="AN3286" s="213"/>
      <c r="AO3286" s="214" t="s">
        <v>84</v>
      </c>
      <c r="AP3286" s="215"/>
      <c r="AQ3286" s="23"/>
      <c r="AR3286" s="208" t="s">
        <v>85</v>
      </c>
      <c r="AS3286" s="209"/>
      <c r="AT3286" s="210" t="s">
        <v>86</v>
      </c>
      <c r="AU3286" s="211"/>
      <c r="AW3286" s="29" t="s">
        <v>4</v>
      </c>
      <c r="AY3286" s="136" t="s">
        <v>46</v>
      </c>
      <c r="AZ3286" s="13"/>
      <c r="BA3286" s="36"/>
      <c r="BB3286" s="36"/>
      <c r="BC3286" s="36"/>
      <c r="BD3286" s="36"/>
    </row>
    <row r="3287" spans="2:56" ht="18.600000000000001" customHeight="1" thickTop="1" thickBot="1">
      <c r="B3287" s="40">
        <v>9.39999999999994</v>
      </c>
      <c r="D3287" s="1">
        <v>1</v>
      </c>
      <c r="E3287" s="7">
        <v>0</v>
      </c>
      <c r="F3287" s="2">
        <v>0</v>
      </c>
      <c r="G3287" s="8">
        <v>0</v>
      </c>
      <c r="I3287" s="1">
        <v>1</v>
      </c>
      <c r="J3287" s="9">
        <v>0</v>
      </c>
      <c r="K3287" s="2">
        <v>0</v>
      </c>
      <c r="L3287" s="9">
        <f t="shared" ref="L3287" si="19110">IF(0=(1-$J$9*$K$9*$B3287^2),10^14,$B3287*$K$9/(1-$J$9*$K$9*$B3287^2))</f>
        <v>-0.3619503365496467</v>
      </c>
      <c r="N3287" s="1">
        <f t="shared" ref="N3287" si="19111">D3287*I3287+F3287*I3290-E3287*J3287-G3287*J3290</f>
        <v>1</v>
      </c>
      <c r="O3287" s="9">
        <f t="shared" ref="O3287" si="19112">(D3287*J3287+E3287*I3287+F3287*J3290+G3287*I3290)</f>
        <v>0</v>
      </c>
      <c r="P3287" s="2">
        <f t="shared" ref="P3287" si="19113">D3287*K3287+F3287*K3290-E3287*L3287-G3287*L3290</f>
        <v>0</v>
      </c>
      <c r="Q3287" s="8">
        <f t="shared" ref="Q3287" si="19114">(D3287*L3287+E3287*K3287+F3287*L3290+G3287*K3290)</f>
        <v>-0.3619503365496467</v>
      </c>
      <c r="S3287" s="1">
        <v>1</v>
      </c>
      <c r="T3287" s="7">
        <v>0</v>
      </c>
      <c r="U3287" s="2">
        <v>0</v>
      </c>
      <c r="V3287" s="8">
        <v>0</v>
      </c>
      <c r="X3287" s="1">
        <f t="shared" ref="X3287" si="19115">N3287*S3287+P3287*S3290-O3287*T3287-Q3287*T3290</f>
        <v>5.1144074713695229</v>
      </c>
      <c r="Y3287" s="9">
        <f t="shared" ref="Y3287" si="19116">(N3287*T3287+O3287*S3287+P3287*T3290+Q3287*S3290)</f>
        <v>0</v>
      </c>
      <c r="Z3287" s="2">
        <f t="shared" ref="Z3287" si="19117">N3287*U3287+P3287*U3290-O3287*V3287-Q3287*V3290</f>
        <v>0</v>
      </c>
      <c r="AA3287" s="8">
        <f t="shared" ref="AA3287" si="19118">(N3287*V3287+O3287*U3287+P3287*V3290+Q3287*U3290)</f>
        <v>-0.3619503365496467</v>
      </c>
      <c r="AB3287" s="22"/>
      <c r="AC3287" s="1">
        <v>1</v>
      </c>
      <c r="AD3287" s="9">
        <v>0</v>
      </c>
      <c r="AE3287" s="2">
        <v>0</v>
      </c>
      <c r="AF3287" s="9">
        <f t="shared" ref="AF3287" si="19119">$B3287*$AE$9</f>
        <v>7.6204859999999517</v>
      </c>
      <c r="AH3287" s="1">
        <f t="shared" ref="AH3287" si="19120">X3287*AC3287+Z3287*AC3290-Y3287*AD3287-AA3287*AD3290</f>
        <v>5.1144074713695229</v>
      </c>
      <c r="AI3287" s="9">
        <f t="shared" ref="AI3287" si="19121">(X3287*AD3287+Y3287*AC3287+Z3287*AD3290+AA3287*AC3290)</f>
        <v>0</v>
      </c>
      <c r="AJ3287" s="2">
        <f t="shared" ref="AJ3287" si="19122">X3287*AE3287+Z3287*AE3290-Y3287*AF3287-AA3287*AF3290</f>
        <v>0</v>
      </c>
      <c r="AK3287" s="8">
        <f t="shared" ref="AK3287" si="19123">(X3287*AF3287+Y3287*AE3287+Z3287*AF3290+AA3287*AE3290)</f>
        <v>38.612320197316954</v>
      </c>
      <c r="AM3287" s="18">
        <v>1</v>
      </c>
      <c r="AN3287" s="25">
        <v>0</v>
      </c>
      <c r="AO3287" s="14">
        <v>0</v>
      </c>
      <c r="AP3287" s="24">
        <v>0</v>
      </c>
      <c r="AR3287" s="1">
        <f t="shared" ref="AR3287" si="19124">AH3287*AM3287+AJ3287*AM3290-AI3287*AN3287-AK3287*AN3290</f>
        <v>5.1144074713695229</v>
      </c>
      <c r="AS3287" s="9">
        <f t="shared" ref="AS3287" si="19125">(AH3287*AN3287+AI3287*AM3287+AJ3287*AN3290+AK3287*AM3290)</f>
        <v>38.612320197316954</v>
      </c>
      <c r="AT3287" s="2">
        <f t="shared" ref="AT3287" si="19126">AH3287*AO3287+AJ3287*AO3290-AI3287*AP3287-AK3287*AP3290</f>
        <v>0</v>
      </c>
      <c r="AU3287" s="8">
        <f t="shared" ref="AU3287" si="19127">(AH3287*AP3287+AI3287*AO3287+AJ3287*AP3290+AK3287*AO3290)</f>
        <v>38.612320197316954</v>
      </c>
      <c r="AW3287" s="30">
        <f t="shared" ref="AW3287" si="19128">20*LOG(((1+$AN$9)/$AN$9)/((AR3287+AR3290)^2+(AS3287+AS3290)^2)^0.5)</f>
        <v>-43.418030402606</v>
      </c>
      <c r="AY3287" s="137">
        <f t="shared" ref="AY3287" si="19129">((AR3287^2+AS3287^2)^0.5)/((AR3290^2+AS3290^2)^0.5)</f>
        <v>0.1325432675329582</v>
      </c>
      <c r="AZ3287" s="13"/>
      <c r="BA3287" s="36"/>
      <c r="BB3287" s="36"/>
      <c r="BC3287" s="36"/>
      <c r="BD3287" s="36"/>
    </row>
    <row r="3288" spans="2:56" ht="18.600000000000001" customHeight="1" thickBot="1">
      <c r="D3288" s="3"/>
      <c r="G3288" s="4"/>
      <c r="I3288" s="3"/>
      <c r="L3288" s="4"/>
      <c r="N3288" s="3"/>
      <c r="Q3288" s="4"/>
      <c r="S3288" s="3"/>
      <c r="V3288" s="4"/>
      <c r="X3288" s="3"/>
      <c r="AA3288" s="4"/>
      <c r="AC3288" s="3"/>
      <c r="AF3288" s="4"/>
      <c r="AH3288" s="3"/>
      <c r="AK3288" s="4"/>
      <c r="AM3288" s="18"/>
      <c r="AN3288" s="14"/>
      <c r="AO3288" s="14"/>
      <c r="AP3288" s="19"/>
      <c r="AR3288" s="3"/>
      <c r="AU3288" s="4"/>
      <c r="AY3288" s="138"/>
      <c r="AZ3288" s="13"/>
      <c r="BA3288" s="36"/>
      <c r="BB3288" s="36"/>
      <c r="BC3288" s="36"/>
      <c r="BD3288" s="36"/>
    </row>
    <row r="3289" spans="2:56" ht="18.600000000000001" customHeight="1" thickBot="1">
      <c r="D3289" s="216" t="s">
        <v>87</v>
      </c>
      <c r="E3289" s="217"/>
      <c r="F3289" s="218" t="s">
        <v>88</v>
      </c>
      <c r="G3289" s="219"/>
      <c r="H3289" s="207"/>
      <c r="I3289" s="216" t="s">
        <v>89</v>
      </c>
      <c r="J3289" s="217"/>
      <c r="K3289" s="218" t="s">
        <v>90</v>
      </c>
      <c r="L3289" s="219"/>
      <c r="N3289" s="208" t="s">
        <v>7</v>
      </c>
      <c r="O3289" s="209"/>
      <c r="P3289" s="210" t="s">
        <v>8</v>
      </c>
      <c r="Q3289" s="211"/>
      <c r="S3289" s="216" t="s">
        <v>91</v>
      </c>
      <c r="T3289" s="217"/>
      <c r="U3289" s="218" t="s">
        <v>92</v>
      </c>
      <c r="V3289" s="219"/>
      <c r="W3289" s="22"/>
      <c r="X3289" s="208" t="s">
        <v>93</v>
      </c>
      <c r="Y3289" s="209"/>
      <c r="Z3289" s="210" t="s">
        <v>94</v>
      </c>
      <c r="AA3289" s="211"/>
      <c r="AB3289" s="22"/>
      <c r="AC3289" s="216" t="s">
        <v>3</v>
      </c>
      <c r="AD3289" s="217"/>
      <c r="AE3289" s="218" t="s">
        <v>2</v>
      </c>
      <c r="AF3289" s="219"/>
      <c r="AG3289" s="22"/>
      <c r="AH3289" s="208" t="s">
        <v>95</v>
      </c>
      <c r="AI3289" s="209"/>
      <c r="AJ3289" s="210" t="s">
        <v>96</v>
      </c>
      <c r="AK3289" s="211"/>
      <c r="AL3289" s="22"/>
      <c r="AM3289" s="216" t="s">
        <v>97</v>
      </c>
      <c r="AN3289" s="217"/>
      <c r="AO3289" s="218" t="s">
        <v>98</v>
      </c>
      <c r="AP3289" s="219"/>
      <c r="AR3289" s="208" t="s">
        <v>99</v>
      </c>
      <c r="AS3289" s="209"/>
      <c r="AT3289" s="210" t="s">
        <v>100</v>
      </c>
      <c r="AU3289" s="211"/>
      <c r="AW3289" s="48" t="s">
        <v>10</v>
      </c>
      <c r="AY3289" s="139" t="s">
        <v>47</v>
      </c>
      <c r="AZ3289" s="13"/>
      <c r="BA3289" s="36"/>
      <c r="BB3289" s="36"/>
      <c r="BC3289" s="36"/>
      <c r="BD3289" s="36"/>
    </row>
    <row r="3290" spans="2:56" ht="18.600000000000001" customHeight="1" thickTop="1" thickBot="1">
      <c r="D3290" s="1">
        <v>0</v>
      </c>
      <c r="E3290" s="8">
        <f t="shared" ref="E3290" si="19130">$E$9*$B3287</f>
        <v>5.3270739999999668</v>
      </c>
      <c r="F3290" s="2">
        <v>1</v>
      </c>
      <c r="G3290" s="8">
        <v>0</v>
      </c>
      <c r="I3290" s="1">
        <v>0</v>
      </c>
      <c r="J3290" s="9">
        <v>0</v>
      </c>
      <c r="K3290" s="2">
        <v>1</v>
      </c>
      <c r="L3290" s="8">
        <v>0</v>
      </c>
      <c r="N3290" s="1">
        <f t="shared" ref="N3290" si="19131">D3290*I3287+F3290*I3290-E3290*J3287-G3290*J3290</f>
        <v>0</v>
      </c>
      <c r="O3290" s="9">
        <f t="shared" ref="O3290" si="19132">(D3290*J3287+E3290*I3287+F3290*J3290+G3290*I3290)</f>
        <v>5.3270739999999668</v>
      </c>
      <c r="P3290" s="2">
        <f t="shared" ref="P3290" si="19133">D3290*K3287+F3290*K3290-E3290*L3287-G3290*L3290</f>
        <v>2.9281362271248605</v>
      </c>
      <c r="Q3290" s="8">
        <f t="shared" ref="Q3290" si="19134">(D3290*L3287+E3290*K3287+F3290*L3290+G3290*K3290)</f>
        <v>0</v>
      </c>
      <c r="S3290" s="1">
        <v>0</v>
      </c>
      <c r="T3290" s="8">
        <f t="shared" ref="T3290" si="19135">$T$9*$B3287</f>
        <v>11.367325999999927</v>
      </c>
      <c r="U3290" s="2">
        <v>1</v>
      </c>
      <c r="V3290" s="8">
        <v>0</v>
      </c>
      <c r="X3290" s="1">
        <f t="shared" ref="X3290" si="19136">N3290*S3287+P3290*S3290-O3290*T3287-Q3290*T3290</f>
        <v>0</v>
      </c>
      <c r="Y3290" s="9">
        <f t="shared" ref="Y3290" si="19137">(N3290*T3287+O3290*S3287+P3290*T3290+Q3290*S3290)</f>
        <v>38.612153066138085</v>
      </c>
      <c r="Z3290" s="2">
        <f t="shared" ref="Z3290" si="19138">N3290*U3287+P3290*U3290-O3290*V3287-Q3290*V3290</f>
        <v>2.9281362271248605</v>
      </c>
      <c r="AA3290" s="8">
        <f t="shared" ref="AA3290" si="19139">(N3290*V3287+O3290*U3287+P3290*V3290+Q3290*U3290)</f>
        <v>0</v>
      </c>
      <c r="AB3290" s="22"/>
      <c r="AC3290" s="1">
        <v>0</v>
      </c>
      <c r="AD3290" s="9">
        <v>0</v>
      </c>
      <c r="AE3290" s="2">
        <v>1</v>
      </c>
      <c r="AF3290" s="8">
        <v>0</v>
      </c>
      <c r="AH3290" s="1">
        <f t="shared" ref="AH3290" si="19140">X3290*AC3287+Z3290*AC3290-Y3290*AD3287-AA3290*AD3290</f>
        <v>0</v>
      </c>
      <c r="AI3290" s="9">
        <f t="shared" ref="AI3290" si="19141">(X3290*AD3287+Y3290*AC3287+Z3290*AD3290+AA3290*AC3290)</f>
        <v>38.612153066138085</v>
      </c>
      <c r="AJ3290" s="2">
        <f t="shared" ref="AJ3290" si="19142">X3290*AE3287+Z3290*AE3290-Y3290*AF3287-AA3290*AF3290</f>
        <v>-291.31523564323561</v>
      </c>
      <c r="AK3290" s="8">
        <f t="shared" ref="AK3290" si="19143">(X3290*AF3287+Y3290*AE3287+Z3290*AF3290+AA3290*AE3290)</f>
        <v>0</v>
      </c>
      <c r="AM3290" s="20">
        <f t="shared" ref="AM3290" si="19144">1/$AN$9</f>
        <v>1</v>
      </c>
      <c r="AN3290" s="27">
        <v>0</v>
      </c>
      <c r="AO3290" s="21">
        <v>1</v>
      </c>
      <c r="AP3290" s="26">
        <v>0</v>
      </c>
      <c r="AR3290" s="1">
        <f t="shared" ref="AR3290" si="19145">AH3290*AM3287+AJ3290*AM3290-AI3290*AN3287-AK3290*AN3290</f>
        <v>-291.31523564323561</v>
      </c>
      <c r="AS3290" s="9">
        <f t="shared" ref="AS3290" si="19146">(AH3290*AN3287+AI3290*AM3287+AJ3290*AN3290+AK3290*AM3290)</f>
        <v>38.612153066138085</v>
      </c>
      <c r="AT3290" s="2">
        <f t="shared" ref="AT3290" si="19147">AH3290*AO3287+AJ3290*AO3290-AI3290*AP3287-AK3290*AP3290</f>
        <v>-291.31523564323561</v>
      </c>
      <c r="AU3290" s="8">
        <f t="shared" ref="AU3290" si="19148">(AH3290*AP3287+AI3290*AO3287+AJ3290*AP3290+AK3290*AO3290)</f>
        <v>0</v>
      </c>
      <c r="AW3290" s="49">
        <f t="shared" ref="AW3290" si="19149">(180/PI())*ATAN(-1*(AS3287/AR3287))</f>
        <v>-82.454789692706839</v>
      </c>
      <c r="AY3290" s="140">
        <f t="shared" ref="AY3290" si="19150">20*LOG(((1-(10^(AW3287/20)^2)*(1-((1-AY3287)/(1+AY3287))^2))^0.5))</f>
        <v>-8.1713425225526267E-5</v>
      </c>
      <c r="AZ3290" s="13"/>
      <c r="BA3290" s="36"/>
      <c r="BB3290" s="36"/>
      <c r="BC3290" s="36"/>
      <c r="BD3290" s="36"/>
    </row>
    <row r="3291" spans="2:56" ht="18.600000000000001" customHeight="1">
      <c r="AY3291" s="37"/>
    </row>
    <row r="3292" spans="2:56" ht="18.600000000000001" customHeight="1" thickBot="1">
      <c r="D3292" s="22" t="s">
        <v>60</v>
      </c>
      <c r="E3292" s="22"/>
      <c r="F3292" s="22"/>
      <c r="G3292" s="22"/>
      <c r="H3292" s="22"/>
      <c r="I3292" s="22" t="s">
        <v>61</v>
      </c>
      <c r="J3292" s="22"/>
      <c r="K3292" s="22"/>
      <c r="L3292" s="22"/>
      <c r="M3292" s="23"/>
      <c r="N3292" s="23"/>
      <c r="O3292" s="28" t="s">
        <v>62</v>
      </c>
      <c r="P3292" s="23"/>
      <c r="Q3292" s="23"/>
      <c r="R3292" s="23"/>
      <c r="S3292" s="22"/>
      <c r="T3292" s="22" t="s">
        <v>63</v>
      </c>
      <c r="U3292" s="23"/>
      <c r="V3292" s="23"/>
      <c r="W3292" s="23"/>
      <c r="X3292" s="23"/>
      <c r="Y3292" s="28" t="s">
        <v>64</v>
      </c>
      <c r="Z3292" s="23"/>
      <c r="AA3292" s="23"/>
      <c r="AB3292" s="23"/>
      <c r="AC3292" s="28" t="s">
        <v>65</v>
      </c>
      <c r="AD3292" s="22"/>
      <c r="AE3292" s="22"/>
      <c r="AF3292" s="22"/>
      <c r="AG3292" s="22"/>
      <c r="AH3292" s="23"/>
      <c r="AI3292" s="28" t="s">
        <v>66</v>
      </c>
      <c r="AJ3292" s="23"/>
      <c r="AK3292" s="23"/>
      <c r="AL3292" s="22"/>
      <c r="AM3292" s="28" t="s">
        <v>67</v>
      </c>
      <c r="AN3292" s="22"/>
      <c r="AO3292" s="23"/>
      <c r="AP3292" s="23"/>
      <c r="AQ3292" s="23"/>
      <c r="AR3292" s="23"/>
      <c r="AS3292" s="28" t="s">
        <v>68</v>
      </c>
      <c r="AT3292" s="23"/>
      <c r="AU3292" s="23"/>
    </row>
    <row r="3293" spans="2:56" ht="18.600000000000001" customHeight="1" thickBot="1">
      <c r="B3293" s="11"/>
      <c r="D3293" s="212" t="s">
        <v>69</v>
      </c>
      <c r="E3293" s="213"/>
      <c r="F3293" s="214" t="s">
        <v>70</v>
      </c>
      <c r="G3293" s="215"/>
      <c r="H3293" s="207"/>
      <c r="I3293" s="212" t="s">
        <v>71</v>
      </c>
      <c r="J3293" s="213"/>
      <c r="K3293" s="214" t="s">
        <v>72</v>
      </c>
      <c r="L3293" s="215"/>
      <c r="M3293" s="23"/>
      <c r="N3293" s="208" t="s">
        <v>73</v>
      </c>
      <c r="O3293" s="209"/>
      <c r="P3293" s="210" t="s">
        <v>74</v>
      </c>
      <c r="Q3293" s="211"/>
      <c r="R3293" s="23"/>
      <c r="S3293" s="212" t="s">
        <v>75</v>
      </c>
      <c r="T3293" s="213"/>
      <c r="U3293" s="214" t="s">
        <v>76</v>
      </c>
      <c r="V3293" s="215"/>
      <c r="W3293" s="22"/>
      <c r="X3293" s="208" t="s">
        <v>77</v>
      </c>
      <c r="Y3293" s="209"/>
      <c r="Z3293" s="210" t="s">
        <v>78</v>
      </c>
      <c r="AA3293" s="211"/>
      <c r="AB3293" s="22"/>
      <c r="AC3293" s="212" t="s">
        <v>79</v>
      </c>
      <c r="AD3293" s="213"/>
      <c r="AE3293" s="214" t="s">
        <v>80</v>
      </c>
      <c r="AF3293" s="215"/>
      <c r="AG3293" s="22"/>
      <c r="AH3293" s="208" t="s">
        <v>81</v>
      </c>
      <c r="AI3293" s="209"/>
      <c r="AJ3293" s="210" t="s">
        <v>82</v>
      </c>
      <c r="AK3293" s="211"/>
      <c r="AL3293" s="22"/>
      <c r="AM3293" s="212" t="s">
        <v>83</v>
      </c>
      <c r="AN3293" s="213"/>
      <c r="AO3293" s="214" t="s">
        <v>84</v>
      </c>
      <c r="AP3293" s="215"/>
      <c r="AQ3293" s="23"/>
      <c r="AR3293" s="208" t="s">
        <v>85</v>
      </c>
      <c r="AS3293" s="209"/>
      <c r="AT3293" s="210" t="s">
        <v>86</v>
      </c>
      <c r="AU3293" s="211"/>
      <c r="AW3293" s="29" t="s">
        <v>4</v>
      </c>
      <c r="AY3293" s="136" t="s">
        <v>46</v>
      </c>
      <c r="AZ3293" s="13"/>
      <c r="BA3293" s="36"/>
      <c r="BB3293" s="36"/>
      <c r="BC3293" s="36"/>
      <c r="BD3293" s="36"/>
    </row>
    <row r="3294" spans="2:56" ht="18.600000000000001" customHeight="1" thickTop="1" thickBot="1">
      <c r="B3294" s="40">
        <v>9.4199999999999395</v>
      </c>
      <c r="D3294" s="1">
        <v>1</v>
      </c>
      <c r="E3294" s="7">
        <v>0</v>
      </c>
      <c r="F3294" s="2">
        <v>0</v>
      </c>
      <c r="G3294" s="8">
        <v>0</v>
      </c>
      <c r="I3294" s="1">
        <v>1</v>
      </c>
      <c r="J3294" s="9">
        <v>0</v>
      </c>
      <c r="K3294" s="2">
        <v>0</v>
      </c>
      <c r="L3294" s="9">
        <f t="shared" ref="L3294" si="19151">IF(0=(1-$J$9*$K$9*$B3294^2),10^14,$B3294*$K$9/(1-$J$9*$K$9*$B3294^2))</f>
        <v>-0.36112076261456205</v>
      </c>
      <c r="N3294" s="1">
        <f t="shared" ref="N3294" si="19152">D3294*I3294+F3294*I3297-E3294*J3294-G3294*J3297</f>
        <v>1</v>
      </c>
      <c r="O3294" s="9">
        <f t="shared" ref="O3294" si="19153">(D3294*J3294+E3294*I3294+F3294*J3297+G3294*I3297)</f>
        <v>0</v>
      </c>
      <c r="P3294" s="2">
        <f t="shared" ref="P3294" si="19154">D3294*K3294+F3294*K3297-E3294*L3294-G3294*L3297</f>
        <v>0</v>
      </c>
      <c r="Q3294" s="8">
        <f t="shared" ref="Q3294" si="19155">(D3294*L3294+E3294*K3294+F3294*L3297+G3294*K3297)</f>
        <v>-0.36112076261456205</v>
      </c>
      <c r="S3294" s="1">
        <v>1</v>
      </c>
      <c r="T3294" s="7">
        <v>0</v>
      </c>
      <c r="U3294" s="2">
        <v>0</v>
      </c>
      <c r="V3294" s="8">
        <v>0</v>
      </c>
      <c r="X3294" s="1">
        <f t="shared" ref="X3294" si="19156">N3294*S3294+P3294*S3297-O3294*T3294-Q3294*T3297</f>
        <v>5.1137114285487559</v>
      </c>
      <c r="Y3294" s="9">
        <f t="shared" ref="Y3294" si="19157">(N3294*T3294+O3294*S3294+P3294*T3297+Q3294*S3297)</f>
        <v>0</v>
      </c>
      <c r="Z3294" s="2">
        <f t="shared" ref="Z3294" si="19158">N3294*U3294+P3294*U3297-O3294*V3294-Q3294*V3297</f>
        <v>0</v>
      </c>
      <c r="AA3294" s="8">
        <f t="shared" ref="AA3294" si="19159">(N3294*V3294+O3294*U3294+P3294*V3297+Q3294*U3297)</f>
        <v>-0.36112076261456205</v>
      </c>
      <c r="AB3294" s="22"/>
      <c r="AC3294" s="1">
        <v>1</v>
      </c>
      <c r="AD3294" s="9">
        <v>0</v>
      </c>
      <c r="AE3294" s="2">
        <v>0</v>
      </c>
      <c r="AF3294" s="9">
        <f t="shared" ref="AF3294" si="19160">$B3294*$AE$9</f>
        <v>7.6366997999999509</v>
      </c>
      <c r="AH3294" s="1">
        <f t="shared" ref="AH3294" si="19161">X3294*AC3294+Z3294*AC3297-Y3294*AD3294-AA3294*AD3297</f>
        <v>5.1137114285487559</v>
      </c>
      <c r="AI3294" s="9">
        <f t="shared" ref="AI3294" si="19162">(X3294*AD3294+Y3294*AC3294+Z3294*AD3297+AA3294*AC3297)</f>
        <v>0</v>
      </c>
      <c r="AJ3294" s="2">
        <f t="shared" ref="AJ3294" si="19163">X3294*AE3294+Z3294*AE3297-Y3294*AF3294-AA3294*AF3297</f>
        <v>0</v>
      </c>
      <c r="AK3294" s="8">
        <f t="shared" ref="AK3294" si="19164">(X3294*AF3294+Y3294*AE3294+Z3294*AF3297+AA3294*AE3297)</f>
        <v>38.690758281041184</v>
      </c>
      <c r="AM3294" s="18">
        <v>1</v>
      </c>
      <c r="AN3294" s="25">
        <v>0</v>
      </c>
      <c r="AO3294" s="14">
        <v>0</v>
      </c>
      <c r="AP3294" s="24">
        <v>0</v>
      </c>
      <c r="AR3294" s="1">
        <f t="shared" ref="AR3294" si="19165">AH3294*AM3294+AJ3294*AM3297-AI3294*AN3294-AK3294*AN3297</f>
        <v>5.1137114285487559</v>
      </c>
      <c r="AS3294" s="9">
        <f t="shared" ref="AS3294" si="19166">(AH3294*AN3294+AI3294*AM3294+AJ3294*AN3297+AK3294*AM3297)</f>
        <v>38.690758281041184</v>
      </c>
      <c r="AT3294" s="2">
        <f t="shared" ref="AT3294" si="19167">AH3294*AO3294+AJ3294*AO3297-AI3294*AP3294-AK3294*AP3297</f>
        <v>0</v>
      </c>
      <c r="AU3294" s="8">
        <f t="shared" ref="AU3294" si="19168">(AH3294*AP3294+AI3294*AO3294+AJ3294*AP3297+AK3294*AO3297)</f>
        <v>38.690758281041184</v>
      </c>
      <c r="AW3294" s="30">
        <f t="shared" ref="AW3294" si="19169">20*LOG(((1+$AN$9)/$AN$9)/((AR3294+AR3297)^2+(AS3294+AS3297)^2)^0.5)</f>
        <v>-43.453840207921658</v>
      </c>
      <c r="AY3294" s="137">
        <f t="shared" ref="AY3294" si="19170">((AR3294^2+AS3294^2)^0.5)/((AR3297^2+AS3297^2)^0.5)</f>
        <v>0.13225621274974517</v>
      </c>
      <c r="AZ3294" s="13"/>
      <c r="BA3294" s="36"/>
      <c r="BB3294" s="36"/>
      <c r="BC3294" s="36"/>
      <c r="BD3294" s="36"/>
    </row>
    <row r="3295" spans="2:56" ht="18.600000000000001" customHeight="1" thickBot="1">
      <c r="D3295" s="3"/>
      <c r="G3295" s="4"/>
      <c r="I3295" s="3"/>
      <c r="L3295" s="4"/>
      <c r="N3295" s="3"/>
      <c r="Q3295" s="4"/>
      <c r="S3295" s="3"/>
      <c r="V3295" s="4"/>
      <c r="X3295" s="3"/>
      <c r="AA3295" s="4"/>
      <c r="AC3295" s="3"/>
      <c r="AF3295" s="4"/>
      <c r="AH3295" s="3"/>
      <c r="AK3295" s="4"/>
      <c r="AM3295" s="18"/>
      <c r="AN3295" s="14"/>
      <c r="AO3295" s="14"/>
      <c r="AP3295" s="19"/>
      <c r="AR3295" s="3"/>
      <c r="AU3295" s="4"/>
      <c r="AY3295" s="138"/>
      <c r="AZ3295" s="13"/>
      <c r="BA3295" s="36"/>
      <c r="BB3295" s="36"/>
      <c r="BC3295" s="36"/>
      <c r="BD3295" s="36"/>
    </row>
    <row r="3296" spans="2:56" ht="18.600000000000001" customHeight="1" thickBot="1">
      <c r="D3296" s="216" t="s">
        <v>87</v>
      </c>
      <c r="E3296" s="217"/>
      <c r="F3296" s="218" t="s">
        <v>88</v>
      </c>
      <c r="G3296" s="219"/>
      <c r="H3296" s="207"/>
      <c r="I3296" s="216" t="s">
        <v>89</v>
      </c>
      <c r="J3296" s="217"/>
      <c r="K3296" s="218" t="s">
        <v>90</v>
      </c>
      <c r="L3296" s="219"/>
      <c r="N3296" s="208" t="s">
        <v>7</v>
      </c>
      <c r="O3296" s="209"/>
      <c r="P3296" s="210" t="s">
        <v>8</v>
      </c>
      <c r="Q3296" s="211"/>
      <c r="S3296" s="216" t="s">
        <v>91</v>
      </c>
      <c r="T3296" s="217"/>
      <c r="U3296" s="218" t="s">
        <v>92</v>
      </c>
      <c r="V3296" s="219"/>
      <c r="W3296" s="22"/>
      <c r="X3296" s="208" t="s">
        <v>93</v>
      </c>
      <c r="Y3296" s="209"/>
      <c r="Z3296" s="210" t="s">
        <v>94</v>
      </c>
      <c r="AA3296" s="211"/>
      <c r="AB3296" s="22"/>
      <c r="AC3296" s="216" t="s">
        <v>3</v>
      </c>
      <c r="AD3296" s="217"/>
      <c r="AE3296" s="218" t="s">
        <v>2</v>
      </c>
      <c r="AF3296" s="219"/>
      <c r="AG3296" s="22"/>
      <c r="AH3296" s="208" t="s">
        <v>95</v>
      </c>
      <c r="AI3296" s="209"/>
      <c r="AJ3296" s="210" t="s">
        <v>96</v>
      </c>
      <c r="AK3296" s="211"/>
      <c r="AL3296" s="22"/>
      <c r="AM3296" s="216" t="s">
        <v>97</v>
      </c>
      <c r="AN3296" s="217"/>
      <c r="AO3296" s="218" t="s">
        <v>98</v>
      </c>
      <c r="AP3296" s="219"/>
      <c r="AR3296" s="208" t="s">
        <v>99</v>
      </c>
      <c r="AS3296" s="209"/>
      <c r="AT3296" s="210" t="s">
        <v>100</v>
      </c>
      <c r="AU3296" s="211"/>
      <c r="AW3296" s="48" t="s">
        <v>10</v>
      </c>
      <c r="AY3296" s="139" t="s">
        <v>47</v>
      </c>
      <c r="AZ3296" s="13"/>
      <c r="BA3296" s="36"/>
      <c r="BB3296" s="36"/>
      <c r="BC3296" s="36"/>
      <c r="BD3296" s="36"/>
    </row>
    <row r="3297" spans="2:56" ht="18.600000000000001" customHeight="1" thickTop="1" thickBot="1">
      <c r="D3297" s="1">
        <v>0</v>
      </c>
      <c r="E3297" s="8">
        <f t="shared" ref="E3297" si="19171">$E$9*$B3294</f>
        <v>5.3384081999999662</v>
      </c>
      <c r="F3297" s="2">
        <v>1</v>
      </c>
      <c r="G3297" s="8">
        <v>0</v>
      </c>
      <c r="I3297" s="1">
        <v>0</v>
      </c>
      <c r="J3297" s="9">
        <v>0</v>
      </c>
      <c r="K3297" s="2">
        <v>1</v>
      </c>
      <c r="L3297" s="8">
        <v>0</v>
      </c>
      <c r="N3297" s="1">
        <f t="shared" ref="N3297" si="19172">D3297*I3294+F3297*I3297-E3297*J3294-G3297*J3297</f>
        <v>0</v>
      </c>
      <c r="O3297" s="9">
        <f t="shared" ref="O3297" si="19173">(D3297*J3294+E3297*I3294+F3297*J3297+G3297*I3297)</f>
        <v>5.3384081999999662</v>
      </c>
      <c r="P3297" s="2">
        <f t="shared" ref="P3297" si="19174">D3297*K3294+F3297*K3297-E3297*L3294-G3297*L3297</f>
        <v>2.9278100403318192</v>
      </c>
      <c r="Q3297" s="8">
        <f t="shared" ref="Q3297" si="19175">(D3297*L3294+E3297*K3294+F3297*L3297+G3297*K3297)</f>
        <v>0</v>
      </c>
      <c r="S3297" s="1">
        <v>0</v>
      </c>
      <c r="T3297" s="8">
        <f t="shared" ref="T3297" si="19176">$T$9*$B3294</f>
        <v>11.391511799999927</v>
      </c>
      <c r="U3297" s="2">
        <v>1</v>
      </c>
      <c r="V3297" s="8">
        <v>0</v>
      </c>
      <c r="X3297" s="1">
        <f t="shared" ref="X3297" si="19177">N3297*S3294+P3297*S3297-O3297*T3294-Q3297*T3297</f>
        <v>0</v>
      </c>
      <c r="Y3297" s="9">
        <f t="shared" ref="Y3297" si="19178">(N3297*T3294+O3297*S3294+P3297*T3297+Q3297*S3297)</f>
        <v>38.690590822598146</v>
      </c>
      <c r="Z3297" s="2">
        <f t="shared" ref="Z3297" si="19179">N3297*U3294+P3297*U3297-O3297*V3294-Q3297*V3297</f>
        <v>2.9278100403318192</v>
      </c>
      <c r="AA3297" s="8">
        <f t="shared" ref="AA3297" si="19180">(N3297*V3294+O3297*U3294+P3297*V3297+Q3297*U3297)</f>
        <v>0</v>
      </c>
      <c r="AB3297" s="22"/>
      <c r="AC3297" s="1">
        <v>0</v>
      </c>
      <c r="AD3297" s="9">
        <v>0</v>
      </c>
      <c r="AE3297" s="2">
        <v>1</v>
      </c>
      <c r="AF3297" s="8">
        <v>0</v>
      </c>
      <c r="AH3297" s="1">
        <f t="shared" ref="AH3297" si="19181">X3297*AC3294+Z3297*AC3297-Y3297*AD3294-AA3297*AD3297</f>
        <v>0</v>
      </c>
      <c r="AI3297" s="9">
        <f t="shared" ref="AI3297" si="19182">(X3297*AD3294+Y3297*AC3294+Z3297*AD3297+AA3297*AC3297)</f>
        <v>38.690590822598146</v>
      </c>
      <c r="AJ3297" s="2">
        <f t="shared" ref="AJ3297" si="19183">X3297*AE3294+Z3297*AE3297-Y3297*AF3294-AA3297*AF3297</f>
        <v>-292.54061715648339</v>
      </c>
      <c r="AK3297" s="8">
        <f t="shared" ref="AK3297" si="19184">(X3297*AF3294+Y3297*AE3294+Z3297*AF3297+AA3297*AE3297)</f>
        <v>0</v>
      </c>
      <c r="AM3297" s="20">
        <f t="shared" ref="AM3297" si="19185">1/$AN$9</f>
        <v>1</v>
      </c>
      <c r="AN3297" s="27">
        <v>0</v>
      </c>
      <c r="AO3297" s="21">
        <v>1</v>
      </c>
      <c r="AP3297" s="26">
        <v>0</v>
      </c>
      <c r="AR3297" s="1">
        <f t="shared" ref="AR3297" si="19186">AH3297*AM3294+AJ3297*AM3297-AI3297*AN3294-AK3297*AN3297</f>
        <v>-292.54061715648339</v>
      </c>
      <c r="AS3297" s="9">
        <f t="shared" ref="AS3297" si="19187">(AH3297*AN3294+AI3297*AM3294+AJ3297*AN3297+AK3297*AM3297)</f>
        <v>38.690590822598146</v>
      </c>
      <c r="AT3297" s="2">
        <f t="shared" ref="AT3297" si="19188">AH3297*AO3294+AJ3297*AO3297-AI3297*AP3294-AK3297*AP3297</f>
        <v>-292.54061715648339</v>
      </c>
      <c r="AU3297" s="8">
        <f t="shared" ref="AU3297" si="19189">(AH3297*AP3294+AI3297*AO3294+AJ3297*AP3297+AK3297*AO3297)</f>
        <v>0</v>
      </c>
      <c r="AW3297" s="49">
        <f t="shared" ref="AW3297" si="19190">(180/PI())*ATAN(-1*(AS3294/AR3294))</f>
        <v>-82.470923498004609</v>
      </c>
      <c r="AY3297" s="140">
        <f t="shared" ref="AY3297" si="19191">20*LOG(((1-(10^(AW3294/20)^2)*(1-((1-AY3294)/(1+AY3294))^2))^0.5))</f>
        <v>-8.0907910378329379E-5</v>
      </c>
      <c r="AZ3297" s="13"/>
      <c r="BA3297" s="36"/>
      <c r="BB3297" s="36"/>
      <c r="BC3297" s="36"/>
      <c r="BD3297" s="36"/>
    </row>
    <row r="3298" spans="2:56" ht="18.600000000000001" customHeight="1">
      <c r="AY3298" s="37"/>
    </row>
    <row r="3299" spans="2:56" ht="18.600000000000001" customHeight="1" thickBot="1">
      <c r="D3299" s="22" t="s">
        <v>60</v>
      </c>
      <c r="E3299" s="22"/>
      <c r="F3299" s="22"/>
      <c r="G3299" s="22"/>
      <c r="H3299" s="22"/>
      <c r="I3299" s="22" t="s">
        <v>61</v>
      </c>
      <c r="J3299" s="22"/>
      <c r="K3299" s="22"/>
      <c r="L3299" s="22"/>
      <c r="M3299" s="23"/>
      <c r="N3299" s="23"/>
      <c r="O3299" s="28" t="s">
        <v>62</v>
      </c>
      <c r="P3299" s="23"/>
      <c r="Q3299" s="23"/>
      <c r="R3299" s="23"/>
      <c r="S3299" s="22"/>
      <c r="T3299" s="22" t="s">
        <v>63</v>
      </c>
      <c r="U3299" s="23"/>
      <c r="V3299" s="23"/>
      <c r="W3299" s="23"/>
      <c r="X3299" s="23"/>
      <c r="Y3299" s="28" t="s">
        <v>64</v>
      </c>
      <c r="Z3299" s="23"/>
      <c r="AA3299" s="23"/>
      <c r="AB3299" s="23"/>
      <c r="AC3299" s="28" t="s">
        <v>65</v>
      </c>
      <c r="AD3299" s="22"/>
      <c r="AE3299" s="22"/>
      <c r="AF3299" s="22"/>
      <c r="AG3299" s="22"/>
      <c r="AH3299" s="23"/>
      <c r="AI3299" s="28" t="s">
        <v>66</v>
      </c>
      <c r="AJ3299" s="23"/>
      <c r="AK3299" s="23"/>
      <c r="AL3299" s="22"/>
      <c r="AM3299" s="28" t="s">
        <v>67</v>
      </c>
      <c r="AN3299" s="22"/>
      <c r="AO3299" s="23"/>
      <c r="AP3299" s="23"/>
      <c r="AQ3299" s="23"/>
      <c r="AR3299" s="23"/>
      <c r="AS3299" s="28" t="s">
        <v>68</v>
      </c>
      <c r="AT3299" s="23"/>
      <c r="AU3299" s="23"/>
    </row>
    <row r="3300" spans="2:56" ht="18.600000000000001" customHeight="1" thickBot="1">
      <c r="B3300" s="11"/>
      <c r="D3300" s="212" t="s">
        <v>69</v>
      </c>
      <c r="E3300" s="213"/>
      <c r="F3300" s="214" t="s">
        <v>70</v>
      </c>
      <c r="G3300" s="215"/>
      <c r="H3300" s="207"/>
      <c r="I3300" s="212" t="s">
        <v>71</v>
      </c>
      <c r="J3300" s="213"/>
      <c r="K3300" s="214" t="s">
        <v>72</v>
      </c>
      <c r="L3300" s="215"/>
      <c r="M3300" s="23"/>
      <c r="N3300" s="208" t="s">
        <v>73</v>
      </c>
      <c r="O3300" s="209"/>
      <c r="P3300" s="210" t="s">
        <v>74</v>
      </c>
      <c r="Q3300" s="211"/>
      <c r="R3300" s="23"/>
      <c r="S3300" s="212" t="s">
        <v>75</v>
      </c>
      <c r="T3300" s="213"/>
      <c r="U3300" s="214" t="s">
        <v>76</v>
      </c>
      <c r="V3300" s="215"/>
      <c r="W3300" s="22"/>
      <c r="X3300" s="208" t="s">
        <v>77</v>
      </c>
      <c r="Y3300" s="209"/>
      <c r="Z3300" s="210" t="s">
        <v>78</v>
      </c>
      <c r="AA3300" s="211"/>
      <c r="AB3300" s="22"/>
      <c r="AC3300" s="212" t="s">
        <v>79</v>
      </c>
      <c r="AD3300" s="213"/>
      <c r="AE3300" s="214" t="s">
        <v>80</v>
      </c>
      <c r="AF3300" s="215"/>
      <c r="AG3300" s="22"/>
      <c r="AH3300" s="208" t="s">
        <v>81</v>
      </c>
      <c r="AI3300" s="209"/>
      <c r="AJ3300" s="210" t="s">
        <v>82</v>
      </c>
      <c r="AK3300" s="211"/>
      <c r="AL3300" s="22"/>
      <c r="AM3300" s="212" t="s">
        <v>83</v>
      </c>
      <c r="AN3300" s="213"/>
      <c r="AO3300" s="214" t="s">
        <v>84</v>
      </c>
      <c r="AP3300" s="215"/>
      <c r="AQ3300" s="23"/>
      <c r="AR3300" s="208" t="s">
        <v>85</v>
      </c>
      <c r="AS3300" s="209"/>
      <c r="AT3300" s="210" t="s">
        <v>86</v>
      </c>
      <c r="AU3300" s="211"/>
      <c r="AW3300" s="29" t="s">
        <v>4</v>
      </c>
      <c r="AY3300" s="136" t="s">
        <v>46</v>
      </c>
      <c r="AZ3300" s="13"/>
      <c r="BA3300" s="36"/>
      <c r="BB3300" s="36"/>
      <c r="BC3300" s="36"/>
      <c r="BD3300" s="36"/>
    </row>
    <row r="3301" spans="2:56" ht="18.600000000000001" customHeight="1" thickTop="1" thickBot="1">
      <c r="B3301" s="40">
        <v>9.4399999999999409</v>
      </c>
      <c r="D3301" s="1">
        <v>1</v>
      </c>
      <c r="E3301" s="7">
        <v>0</v>
      </c>
      <c r="F3301" s="2">
        <v>0</v>
      </c>
      <c r="G3301" s="8">
        <v>0</v>
      </c>
      <c r="I3301" s="1">
        <v>1</v>
      </c>
      <c r="J3301" s="9">
        <v>0</v>
      </c>
      <c r="K3301" s="2">
        <v>0</v>
      </c>
      <c r="L3301" s="9">
        <f t="shared" ref="L3301" si="19192">IF(0=(1-$J$9*$K$9*$B3301^2),10^14,$B3301*$K$9/(1-$J$9*$K$9*$B3301^2))</f>
        <v>-0.36029511137940162</v>
      </c>
      <c r="N3301" s="1">
        <f t="shared" ref="N3301" si="19193">D3301*I3301+F3301*I3304-E3301*J3301-G3301*J3304</f>
        <v>1</v>
      </c>
      <c r="O3301" s="9">
        <f t="shared" ref="O3301" si="19194">(D3301*J3301+E3301*I3301+F3301*J3304+G3301*I3304)</f>
        <v>0</v>
      </c>
      <c r="P3301" s="2">
        <f t="shared" ref="P3301" si="19195">D3301*K3301+F3301*K3304-E3301*L3301-G3301*L3304</f>
        <v>0</v>
      </c>
      <c r="Q3301" s="8">
        <f t="shared" ref="Q3301" si="19196">(D3301*L3301+E3301*K3301+F3301*L3304+G3301*K3304)</f>
        <v>-0.36029511137940162</v>
      </c>
      <c r="S3301" s="1">
        <v>1</v>
      </c>
      <c r="T3301" s="7">
        <v>0</v>
      </c>
      <c r="U3301" s="2">
        <v>0</v>
      </c>
      <c r="V3301" s="8">
        <v>0</v>
      </c>
      <c r="X3301" s="1">
        <f t="shared" ref="X3301" si="19197">N3301*S3301+P3301*S3304-O3301*T3301-Q3301*T3304</f>
        <v>5.1130200382655424</v>
      </c>
      <c r="Y3301" s="9">
        <f t="shared" ref="Y3301" si="19198">(N3301*T3301+O3301*S3301+P3301*T3304+Q3301*S3304)</f>
        <v>0</v>
      </c>
      <c r="Z3301" s="2">
        <f t="shared" ref="Z3301" si="19199">N3301*U3301+P3301*U3304-O3301*V3301-Q3301*V3304</f>
        <v>0</v>
      </c>
      <c r="AA3301" s="8">
        <f t="shared" ref="AA3301" si="19200">(N3301*V3301+O3301*U3301+P3301*V3304+Q3301*U3304)</f>
        <v>-0.36029511137940162</v>
      </c>
      <c r="AB3301" s="22"/>
      <c r="AC3301" s="1">
        <v>1</v>
      </c>
      <c r="AD3301" s="9">
        <v>0</v>
      </c>
      <c r="AE3301" s="2">
        <v>0</v>
      </c>
      <c r="AF3301" s="9">
        <f t="shared" ref="AF3301" si="19201">$B3301*$AE$9</f>
        <v>7.6529135999999527</v>
      </c>
      <c r="AH3301" s="1">
        <f t="shared" ref="AH3301" si="19202">X3301*AC3301+Z3301*AC3304-Y3301*AD3301-AA3301*AD3304</f>
        <v>5.1130200382655424</v>
      </c>
      <c r="AI3301" s="9">
        <f t="shared" ref="AI3301" si="19203">(X3301*AD3301+Y3301*AC3301+Z3301*AD3304+AA3301*AC3304)</f>
        <v>0</v>
      </c>
      <c r="AJ3301" s="2">
        <f t="shared" ref="AJ3301" si="19204">X3301*AE3301+Z3301*AE3304-Y3301*AF3301-AA3301*AF3304</f>
        <v>0</v>
      </c>
      <c r="AK3301" s="8">
        <f t="shared" ref="AK3301" si="19205">(X3301*AF3301+Y3301*AE3301+Z3301*AF3304+AA3301*AE3304)</f>
        <v>38.769205476535248</v>
      </c>
      <c r="AM3301" s="18">
        <v>1</v>
      </c>
      <c r="AN3301" s="25">
        <v>0</v>
      </c>
      <c r="AO3301" s="14">
        <v>0</v>
      </c>
      <c r="AP3301" s="24">
        <v>0</v>
      </c>
      <c r="AR3301" s="1">
        <f t="shared" ref="AR3301" si="19206">AH3301*AM3301+AJ3301*AM3304-AI3301*AN3301-AK3301*AN3304</f>
        <v>5.1130200382655424</v>
      </c>
      <c r="AS3301" s="9">
        <f t="shared" ref="AS3301" si="19207">(AH3301*AN3301+AI3301*AM3301+AJ3301*AN3304+AK3301*AM3304)</f>
        <v>38.769205476535248</v>
      </c>
      <c r="AT3301" s="2">
        <f t="shared" ref="AT3301" si="19208">AH3301*AO3301+AJ3301*AO3304-AI3301*AP3301-AK3301*AP3304</f>
        <v>0</v>
      </c>
      <c r="AU3301" s="8">
        <f t="shared" ref="AU3301" si="19209">(AH3301*AP3301+AI3301*AO3301+AJ3301*AP3304+AK3301*AO3304)</f>
        <v>38.769205476535248</v>
      </c>
      <c r="AW3301" s="30">
        <f t="shared" ref="AW3301" si="19210">20*LOG(((1+$AN$9)/$AN$9)/((AR3301+AR3304)^2+(AS3301+AS3304)^2)^0.5)</f>
        <v>-43.489579004784424</v>
      </c>
      <c r="AY3301" s="137">
        <f t="shared" ref="AY3301" si="19211">((AR3301^2+AS3301^2)^0.5)/((AR3304^2+AS3304^2)^0.5)</f>
        <v>0.13197041067765061</v>
      </c>
      <c r="AZ3301" s="13"/>
      <c r="BA3301" s="36"/>
      <c r="BB3301" s="36"/>
      <c r="BC3301" s="36"/>
      <c r="BD3301" s="36"/>
    </row>
    <row r="3302" spans="2:56" ht="18.600000000000001" customHeight="1" thickBot="1">
      <c r="D3302" s="3"/>
      <c r="G3302" s="4"/>
      <c r="I3302" s="3"/>
      <c r="L3302" s="4"/>
      <c r="N3302" s="3"/>
      <c r="Q3302" s="4"/>
      <c r="S3302" s="3"/>
      <c r="V3302" s="4"/>
      <c r="X3302" s="3"/>
      <c r="AA3302" s="4"/>
      <c r="AC3302" s="3"/>
      <c r="AF3302" s="4"/>
      <c r="AH3302" s="3"/>
      <c r="AK3302" s="4"/>
      <c r="AM3302" s="18"/>
      <c r="AN3302" s="14"/>
      <c r="AO3302" s="14"/>
      <c r="AP3302" s="19"/>
      <c r="AR3302" s="3"/>
      <c r="AU3302" s="4"/>
      <c r="AY3302" s="138"/>
      <c r="AZ3302" s="13"/>
      <c r="BA3302" s="36"/>
      <c r="BB3302" s="36"/>
      <c r="BC3302" s="36"/>
      <c r="BD3302" s="36"/>
    </row>
    <row r="3303" spans="2:56" ht="18.600000000000001" customHeight="1" thickBot="1">
      <c r="D3303" s="216" t="s">
        <v>87</v>
      </c>
      <c r="E3303" s="217"/>
      <c r="F3303" s="218" t="s">
        <v>88</v>
      </c>
      <c r="G3303" s="219"/>
      <c r="H3303" s="207"/>
      <c r="I3303" s="216" t="s">
        <v>89</v>
      </c>
      <c r="J3303" s="217"/>
      <c r="K3303" s="218" t="s">
        <v>90</v>
      </c>
      <c r="L3303" s="219"/>
      <c r="N3303" s="208" t="s">
        <v>7</v>
      </c>
      <c r="O3303" s="209"/>
      <c r="P3303" s="210" t="s">
        <v>8</v>
      </c>
      <c r="Q3303" s="211"/>
      <c r="S3303" s="216" t="s">
        <v>91</v>
      </c>
      <c r="T3303" s="217"/>
      <c r="U3303" s="218" t="s">
        <v>92</v>
      </c>
      <c r="V3303" s="219"/>
      <c r="W3303" s="22"/>
      <c r="X3303" s="208" t="s">
        <v>93</v>
      </c>
      <c r="Y3303" s="209"/>
      <c r="Z3303" s="210" t="s">
        <v>94</v>
      </c>
      <c r="AA3303" s="211"/>
      <c r="AB3303" s="22"/>
      <c r="AC3303" s="216" t="s">
        <v>3</v>
      </c>
      <c r="AD3303" s="217"/>
      <c r="AE3303" s="218" t="s">
        <v>2</v>
      </c>
      <c r="AF3303" s="219"/>
      <c r="AG3303" s="22"/>
      <c r="AH3303" s="208" t="s">
        <v>95</v>
      </c>
      <c r="AI3303" s="209"/>
      <c r="AJ3303" s="210" t="s">
        <v>96</v>
      </c>
      <c r="AK3303" s="211"/>
      <c r="AL3303" s="22"/>
      <c r="AM3303" s="216" t="s">
        <v>97</v>
      </c>
      <c r="AN3303" s="217"/>
      <c r="AO3303" s="218" t="s">
        <v>98</v>
      </c>
      <c r="AP3303" s="219"/>
      <c r="AR3303" s="208" t="s">
        <v>99</v>
      </c>
      <c r="AS3303" s="209"/>
      <c r="AT3303" s="210" t="s">
        <v>100</v>
      </c>
      <c r="AU3303" s="211"/>
      <c r="AW3303" s="48" t="s">
        <v>10</v>
      </c>
      <c r="AY3303" s="139" t="s">
        <v>47</v>
      </c>
      <c r="AZ3303" s="13"/>
      <c r="BA3303" s="36"/>
      <c r="BB3303" s="36"/>
      <c r="BC3303" s="36"/>
      <c r="BD3303" s="36"/>
    </row>
    <row r="3304" spans="2:56" ht="18.600000000000001" customHeight="1" thickTop="1" thickBot="1">
      <c r="D3304" s="1">
        <v>0</v>
      </c>
      <c r="E3304" s="8">
        <f t="shared" ref="E3304" si="19212">$E$9*$B3301</f>
        <v>5.3497423999999674</v>
      </c>
      <c r="F3304" s="2">
        <v>1</v>
      </c>
      <c r="G3304" s="8">
        <v>0</v>
      </c>
      <c r="I3304" s="1">
        <v>0</v>
      </c>
      <c r="J3304" s="9">
        <v>0</v>
      </c>
      <c r="K3304" s="2">
        <v>1</v>
      </c>
      <c r="L3304" s="8">
        <v>0</v>
      </c>
      <c r="N3304" s="1">
        <f t="shared" ref="N3304" si="19213">D3304*I3301+F3304*I3304-E3304*J3301-G3304*J3304</f>
        <v>0</v>
      </c>
      <c r="O3304" s="9">
        <f t="shared" ref="O3304" si="19214">(D3304*J3301+E3304*I3301+F3304*J3304+G3304*I3304)</f>
        <v>5.3497423999999674</v>
      </c>
      <c r="P3304" s="2">
        <f t="shared" ref="P3304" si="19215">D3304*K3301+F3304*K3304-E3304*L3301-G3304*L3304</f>
        <v>2.9274860338590956</v>
      </c>
      <c r="Q3304" s="8">
        <f t="shared" ref="Q3304" si="19216">(D3304*L3301+E3304*K3301+F3304*L3304+G3304*K3304)</f>
        <v>0</v>
      </c>
      <c r="S3304" s="1">
        <v>0</v>
      </c>
      <c r="T3304" s="8">
        <f t="shared" ref="T3304" si="19217">$T$9*$B3301</f>
        <v>11.415697599999929</v>
      </c>
      <c r="U3304" s="2">
        <v>1</v>
      </c>
      <c r="V3304" s="8">
        <v>0</v>
      </c>
      <c r="X3304" s="1">
        <f t="shared" ref="X3304" si="19218">N3304*S3301+P3304*S3304-O3304*T3301-Q3304*T3304</f>
        <v>0</v>
      </c>
      <c r="Y3304" s="9">
        <f t="shared" ref="Y3304" si="19219">(N3304*T3301+O3304*S3301+P3304*T3304+Q3304*S3304)</f>
        <v>38.769037690758552</v>
      </c>
      <c r="Z3304" s="2">
        <f t="shared" ref="Z3304" si="19220">N3304*U3301+P3304*U3304-O3304*V3301-Q3304*V3304</f>
        <v>2.9274860338590956</v>
      </c>
      <c r="AA3304" s="8">
        <f t="shared" ref="AA3304" si="19221">(N3304*V3301+O3304*U3301+P3304*V3304+Q3304*U3304)</f>
        <v>0</v>
      </c>
      <c r="AB3304" s="22"/>
      <c r="AC3304" s="1">
        <v>0</v>
      </c>
      <c r="AD3304" s="9">
        <v>0</v>
      </c>
      <c r="AE3304" s="2">
        <v>1</v>
      </c>
      <c r="AF3304" s="8">
        <v>0</v>
      </c>
      <c r="AH3304" s="1">
        <f t="shared" ref="AH3304" si="19222">X3304*AC3301+Z3304*AC3304-Y3304*AD3301-AA3304*AD3304</f>
        <v>0</v>
      </c>
      <c r="AI3304" s="9">
        <f t="shared" ref="AI3304" si="19223">(X3304*AD3301+Y3304*AC3301+Z3304*AD3304+AA3304*AC3304)</f>
        <v>38.769037690758552</v>
      </c>
      <c r="AJ3304" s="2">
        <f t="shared" ref="AJ3304" si="19224">X3304*AE3301+Z3304*AE3304-Y3304*AF3301-AA3304*AF3304</f>
        <v>-293.76860976865777</v>
      </c>
      <c r="AK3304" s="8">
        <f t="shared" ref="AK3304" si="19225">(X3304*AF3301+Y3304*AE3301+Z3304*AF3304+AA3304*AE3304)</f>
        <v>0</v>
      </c>
      <c r="AM3304" s="20">
        <f t="shared" ref="AM3304" si="19226">1/$AN$9</f>
        <v>1</v>
      </c>
      <c r="AN3304" s="27">
        <v>0</v>
      </c>
      <c r="AO3304" s="21">
        <v>1</v>
      </c>
      <c r="AP3304" s="26">
        <v>0</v>
      </c>
      <c r="AR3304" s="1">
        <f t="shared" ref="AR3304" si="19227">AH3304*AM3301+AJ3304*AM3304-AI3304*AN3301-AK3304*AN3304</f>
        <v>-293.76860976865777</v>
      </c>
      <c r="AS3304" s="9">
        <f t="shared" ref="AS3304" si="19228">(AH3304*AN3301+AI3304*AM3301+AJ3304*AN3304+AK3304*AM3304)</f>
        <v>38.769037690758552</v>
      </c>
      <c r="AT3304" s="2">
        <f t="shared" ref="AT3304" si="19229">AH3304*AO3301+AJ3304*AO3304-AI3304*AP3301-AK3304*AP3304</f>
        <v>-293.76860976865777</v>
      </c>
      <c r="AU3304" s="8">
        <f t="shared" ref="AU3304" si="19230">(AH3304*AP3301+AI3304*AO3301+AJ3304*AP3304+AK3304*AO3304)</f>
        <v>0</v>
      </c>
      <c r="AW3304" s="49">
        <f t="shared" ref="AW3304" si="19231">(180/PI())*ATAN(-1*(AS3301/AR3301))</f>
        <v>-82.486988200281232</v>
      </c>
      <c r="AY3304" s="140">
        <f t="shared" ref="AY3304" si="19232">20*LOG(((1-(10^(AW3301/20)^2)*(1-((1-AY3301)/(1+AY3301))^2))^0.5))</f>
        <v>-8.0111862109184475E-5</v>
      </c>
      <c r="AZ3304" s="13"/>
      <c r="BA3304" s="36"/>
      <c r="BB3304" s="36"/>
      <c r="BC3304" s="36"/>
      <c r="BD3304" s="36"/>
    </row>
    <row r="3305" spans="2:56" ht="18.600000000000001" customHeight="1">
      <c r="AY3305" s="37"/>
    </row>
    <row r="3306" spans="2:56" ht="18.600000000000001" customHeight="1" thickBot="1">
      <c r="D3306" s="22" t="s">
        <v>60</v>
      </c>
      <c r="E3306" s="22"/>
      <c r="F3306" s="22"/>
      <c r="G3306" s="22"/>
      <c r="H3306" s="22"/>
      <c r="I3306" s="22" t="s">
        <v>61</v>
      </c>
      <c r="J3306" s="22"/>
      <c r="K3306" s="22"/>
      <c r="L3306" s="22"/>
      <c r="M3306" s="23"/>
      <c r="N3306" s="23"/>
      <c r="O3306" s="28" t="s">
        <v>62</v>
      </c>
      <c r="P3306" s="23"/>
      <c r="Q3306" s="23"/>
      <c r="R3306" s="23"/>
      <c r="S3306" s="22"/>
      <c r="T3306" s="22" t="s">
        <v>63</v>
      </c>
      <c r="U3306" s="23"/>
      <c r="V3306" s="23"/>
      <c r="W3306" s="23"/>
      <c r="X3306" s="23"/>
      <c r="Y3306" s="28" t="s">
        <v>64</v>
      </c>
      <c r="Z3306" s="23"/>
      <c r="AA3306" s="23"/>
      <c r="AB3306" s="23"/>
      <c r="AC3306" s="28" t="s">
        <v>65</v>
      </c>
      <c r="AD3306" s="22"/>
      <c r="AE3306" s="22"/>
      <c r="AF3306" s="22"/>
      <c r="AG3306" s="22"/>
      <c r="AH3306" s="23"/>
      <c r="AI3306" s="28" t="s">
        <v>66</v>
      </c>
      <c r="AJ3306" s="23"/>
      <c r="AK3306" s="23"/>
      <c r="AL3306" s="22"/>
      <c r="AM3306" s="28" t="s">
        <v>67</v>
      </c>
      <c r="AN3306" s="22"/>
      <c r="AO3306" s="23"/>
      <c r="AP3306" s="23"/>
      <c r="AQ3306" s="23"/>
      <c r="AR3306" s="23"/>
      <c r="AS3306" s="28" t="s">
        <v>68</v>
      </c>
      <c r="AT3306" s="23"/>
      <c r="AU3306" s="23"/>
    </row>
    <row r="3307" spans="2:56" ht="18.600000000000001" customHeight="1" thickBot="1">
      <c r="B3307" s="11"/>
      <c r="D3307" s="212" t="s">
        <v>69</v>
      </c>
      <c r="E3307" s="213"/>
      <c r="F3307" s="214" t="s">
        <v>70</v>
      </c>
      <c r="G3307" s="215"/>
      <c r="H3307" s="207"/>
      <c r="I3307" s="212" t="s">
        <v>71</v>
      </c>
      <c r="J3307" s="213"/>
      <c r="K3307" s="214" t="s">
        <v>72</v>
      </c>
      <c r="L3307" s="215"/>
      <c r="M3307" s="23"/>
      <c r="N3307" s="208" t="s">
        <v>73</v>
      </c>
      <c r="O3307" s="209"/>
      <c r="P3307" s="210" t="s">
        <v>74</v>
      </c>
      <c r="Q3307" s="211"/>
      <c r="R3307" s="23"/>
      <c r="S3307" s="212" t="s">
        <v>75</v>
      </c>
      <c r="T3307" s="213"/>
      <c r="U3307" s="214" t="s">
        <v>76</v>
      </c>
      <c r="V3307" s="215"/>
      <c r="W3307" s="22"/>
      <c r="X3307" s="208" t="s">
        <v>77</v>
      </c>
      <c r="Y3307" s="209"/>
      <c r="Z3307" s="210" t="s">
        <v>78</v>
      </c>
      <c r="AA3307" s="211"/>
      <c r="AB3307" s="22"/>
      <c r="AC3307" s="212" t="s">
        <v>79</v>
      </c>
      <c r="AD3307" s="213"/>
      <c r="AE3307" s="214" t="s">
        <v>80</v>
      </c>
      <c r="AF3307" s="215"/>
      <c r="AG3307" s="22"/>
      <c r="AH3307" s="208" t="s">
        <v>81</v>
      </c>
      <c r="AI3307" s="209"/>
      <c r="AJ3307" s="210" t="s">
        <v>82</v>
      </c>
      <c r="AK3307" s="211"/>
      <c r="AL3307" s="22"/>
      <c r="AM3307" s="212" t="s">
        <v>83</v>
      </c>
      <c r="AN3307" s="213"/>
      <c r="AO3307" s="214" t="s">
        <v>84</v>
      </c>
      <c r="AP3307" s="215"/>
      <c r="AQ3307" s="23"/>
      <c r="AR3307" s="208" t="s">
        <v>85</v>
      </c>
      <c r="AS3307" s="209"/>
      <c r="AT3307" s="210" t="s">
        <v>86</v>
      </c>
      <c r="AU3307" s="211"/>
      <c r="AW3307" s="29" t="s">
        <v>4</v>
      </c>
      <c r="AY3307" s="136" t="s">
        <v>46</v>
      </c>
      <c r="AZ3307" s="13"/>
      <c r="BA3307" s="36"/>
      <c r="BB3307" s="36"/>
      <c r="BC3307" s="36"/>
      <c r="BD3307" s="36"/>
    </row>
    <row r="3308" spans="2:56" ht="18.600000000000001" customHeight="1" thickTop="1" thickBot="1">
      <c r="B3308" s="40">
        <v>9.4599999999999405</v>
      </c>
      <c r="D3308" s="1">
        <v>1</v>
      </c>
      <c r="E3308" s="7">
        <v>0</v>
      </c>
      <c r="F3308" s="2">
        <v>0</v>
      </c>
      <c r="G3308" s="8">
        <v>0</v>
      </c>
      <c r="I3308" s="1">
        <v>1</v>
      </c>
      <c r="J3308" s="9">
        <v>0</v>
      </c>
      <c r="K3308" s="2">
        <v>0</v>
      </c>
      <c r="L3308" s="9">
        <f t="shared" ref="L3308" si="19233">IF(0=(1-$J$9*$K$9*$B3308^2),10^14,$B3308*$K$9/(1-$J$9*$K$9*$B3308^2))</f>
        <v>-0.35947335430407834</v>
      </c>
      <c r="N3308" s="1">
        <f t="shared" ref="N3308" si="19234">D3308*I3308+F3308*I3311-E3308*J3308-G3308*J3311</f>
        <v>1</v>
      </c>
      <c r="O3308" s="9">
        <f t="shared" ref="O3308" si="19235">(D3308*J3308+E3308*I3308+F3308*J3311+G3308*I3311)</f>
        <v>0</v>
      </c>
      <c r="P3308" s="2">
        <f t="shared" ref="P3308" si="19236">D3308*K3308+F3308*K3311-E3308*L3308-G3308*L3311</f>
        <v>0</v>
      </c>
      <c r="Q3308" s="8">
        <f t="shared" ref="Q3308" si="19237">(D3308*L3308+E3308*K3308+F3308*L3311+G3308*K3311)</f>
        <v>-0.35947335430407834</v>
      </c>
      <c r="S3308" s="1">
        <v>1</v>
      </c>
      <c r="T3308" s="7">
        <v>0</v>
      </c>
      <c r="U3308" s="2">
        <v>0</v>
      </c>
      <c r="V3308" s="8">
        <v>0</v>
      </c>
      <c r="X3308" s="1">
        <f t="shared" ref="X3308" si="19238">N3308*S3308+P3308*S3311-O3308*T3308-Q3308*T3311</f>
        <v>5.1123332586455188</v>
      </c>
      <c r="Y3308" s="9">
        <f t="shared" ref="Y3308" si="19239">(N3308*T3308+O3308*S3308+P3308*T3311+Q3308*S3311)</f>
        <v>0</v>
      </c>
      <c r="Z3308" s="2">
        <f t="shared" ref="Z3308" si="19240">N3308*U3308+P3308*U3311-O3308*V3308-Q3308*V3311</f>
        <v>0</v>
      </c>
      <c r="AA3308" s="8">
        <f t="shared" ref="AA3308" si="19241">(N3308*V3308+O3308*U3308+P3308*V3311+Q3308*U3311)</f>
        <v>-0.35947335430407834</v>
      </c>
      <c r="AB3308" s="22"/>
      <c r="AC3308" s="1">
        <v>1</v>
      </c>
      <c r="AD3308" s="9">
        <v>0</v>
      </c>
      <c r="AE3308" s="2">
        <v>0</v>
      </c>
      <c r="AF3308" s="9">
        <f t="shared" ref="AF3308" si="19242">$B3308*$AE$9</f>
        <v>7.6691273999999519</v>
      </c>
      <c r="AH3308" s="1">
        <f t="shared" ref="AH3308" si="19243">X3308*AC3308+Z3308*AC3311-Y3308*AD3308-AA3308*AD3311</f>
        <v>5.1123332586455188</v>
      </c>
      <c r="AI3308" s="9">
        <f t="shared" ref="AI3308" si="19244">(X3308*AD3308+Y3308*AC3308+Z3308*AD3311+AA3308*AC3311)</f>
        <v>0</v>
      </c>
      <c r="AJ3308" s="2">
        <f t="shared" ref="AJ3308" si="19245">X3308*AE3308+Z3308*AE3311-Y3308*AF3308-AA3308*AF3311</f>
        <v>0</v>
      </c>
      <c r="AK3308" s="8">
        <f t="shared" ref="AK3308" si="19246">(X3308*AF3308+Y3308*AE3308+Z3308*AF3311+AA3308*AE3311)</f>
        <v>38.847661717505311</v>
      </c>
      <c r="AM3308" s="18">
        <v>1</v>
      </c>
      <c r="AN3308" s="25">
        <v>0</v>
      </c>
      <c r="AO3308" s="14">
        <v>0</v>
      </c>
      <c r="AP3308" s="24">
        <v>0</v>
      </c>
      <c r="AR3308" s="1">
        <f t="shared" ref="AR3308" si="19247">AH3308*AM3308+AJ3308*AM3311-AI3308*AN3308-AK3308*AN3311</f>
        <v>5.1123332586455188</v>
      </c>
      <c r="AS3308" s="9">
        <f t="shared" ref="AS3308" si="19248">(AH3308*AN3308+AI3308*AM3308+AJ3308*AN3311+AK3308*AM3311)</f>
        <v>38.847661717505311</v>
      </c>
      <c r="AT3308" s="2">
        <f t="shared" ref="AT3308" si="19249">AH3308*AO3308+AJ3308*AO3311-AI3308*AP3308-AK3308*AP3311</f>
        <v>0</v>
      </c>
      <c r="AU3308" s="8">
        <f t="shared" ref="AU3308" si="19250">(AH3308*AP3308+AI3308*AO3308+AJ3308*AP3311+AK3308*AO3311)</f>
        <v>38.847661717505311</v>
      </c>
      <c r="AW3308" s="30">
        <f t="shared" ref="AW3308" si="19251">20*LOG(((1+$AN$9)/$AN$9)/((AR3308+AR3311)^2+(AS3308+AS3311)^2)^0.5)</f>
        <v>-43.525247060416994</v>
      </c>
      <c r="AY3308" s="137">
        <f t="shared" ref="AY3308" si="19252">((AR3308^2+AS3308^2)^0.5)/((AR3311^2+AS3311^2)^0.5)</f>
        <v>0.13168585305821717</v>
      </c>
      <c r="AZ3308" s="13"/>
      <c r="BA3308" s="36"/>
      <c r="BB3308" s="36"/>
      <c r="BC3308" s="36"/>
      <c r="BD3308" s="36"/>
    </row>
    <row r="3309" spans="2:56" ht="18.600000000000001" customHeight="1" thickBot="1">
      <c r="D3309" s="3"/>
      <c r="G3309" s="4"/>
      <c r="I3309" s="3"/>
      <c r="L3309" s="4"/>
      <c r="N3309" s="3"/>
      <c r="Q3309" s="4"/>
      <c r="S3309" s="3"/>
      <c r="V3309" s="4"/>
      <c r="X3309" s="3"/>
      <c r="AA3309" s="4"/>
      <c r="AC3309" s="3"/>
      <c r="AF3309" s="4"/>
      <c r="AH3309" s="3"/>
      <c r="AK3309" s="4"/>
      <c r="AM3309" s="18"/>
      <c r="AN3309" s="14"/>
      <c r="AO3309" s="14"/>
      <c r="AP3309" s="19"/>
      <c r="AR3309" s="3"/>
      <c r="AU3309" s="4"/>
      <c r="AY3309" s="138"/>
      <c r="AZ3309" s="13"/>
      <c r="BA3309" s="36"/>
      <c r="BB3309" s="36"/>
      <c r="BC3309" s="36"/>
      <c r="BD3309" s="36"/>
    </row>
    <row r="3310" spans="2:56" ht="18.600000000000001" customHeight="1" thickBot="1">
      <c r="D3310" s="216" t="s">
        <v>87</v>
      </c>
      <c r="E3310" s="217"/>
      <c r="F3310" s="218" t="s">
        <v>88</v>
      </c>
      <c r="G3310" s="219"/>
      <c r="H3310" s="207"/>
      <c r="I3310" s="216" t="s">
        <v>89</v>
      </c>
      <c r="J3310" s="217"/>
      <c r="K3310" s="218" t="s">
        <v>90</v>
      </c>
      <c r="L3310" s="219"/>
      <c r="N3310" s="208" t="s">
        <v>7</v>
      </c>
      <c r="O3310" s="209"/>
      <c r="P3310" s="210" t="s">
        <v>8</v>
      </c>
      <c r="Q3310" s="211"/>
      <c r="S3310" s="216" t="s">
        <v>91</v>
      </c>
      <c r="T3310" s="217"/>
      <c r="U3310" s="218" t="s">
        <v>92</v>
      </c>
      <c r="V3310" s="219"/>
      <c r="W3310" s="22"/>
      <c r="X3310" s="208" t="s">
        <v>93</v>
      </c>
      <c r="Y3310" s="209"/>
      <c r="Z3310" s="210" t="s">
        <v>94</v>
      </c>
      <c r="AA3310" s="211"/>
      <c r="AB3310" s="22"/>
      <c r="AC3310" s="216" t="s">
        <v>3</v>
      </c>
      <c r="AD3310" s="217"/>
      <c r="AE3310" s="218" t="s">
        <v>2</v>
      </c>
      <c r="AF3310" s="219"/>
      <c r="AG3310" s="22"/>
      <c r="AH3310" s="208" t="s">
        <v>95</v>
      </c>
      <c r="AI3310" s="209"/>
      <c r="AJ3310" s="210" t="s">
        <v>96</v>
      </c>
      <c r="AK3310" s="211"/>
      <c r="AL3310" s="22"/>
      <c r="AM3310" s="216" t="s">
        <v>97</v>
      </c>
      <c r="AN3310" s="217"/>
      <c r="AO3310" s="218" t="s">
        <v>98</v>
      </c>
      <c r="AP3310" s="219"/>
      <c r="AR3310" s="208" t="s">
        <v>99</v>
      </c>
      <c r="AS3310" s="209"/>
      <c r="AT3310" s="210" t="s">
        <v>100</v>
      </c>
      <c r="AU3310" s="211"/>
      <c r="AW3310" s="48" t="s">
        <v>10</v>
      </c>
      <c r="AY3310" s="139" t="s">
        <v>47</v>
      </c>
      <c r="AZ3310" s="13"/>
      <c r="BA3310" s="36"/>
      <c r="BB3310" s="36"/>
      <c r="BC3310" s="36"/>
      <c r="BD3310" s="36"/>
    </row>
    <row r="3311" spans="2:56" ht="18.600000000000001" customHeight="1" thickTop="1" thickBot="1">
      <c r="D3311" s="1">
        <v>0</v>
      </c>
      <c r="E3311" s="8">
        <f t="shared" ref="E3311" si="19253">$E$9*$B3308</f>
        <v>5.3610765999999668</v>
      </c>
      <c r="F3311" s="2">
        <v>1</v>
      </c>
      <c r="G3311" s="8">
        <v>0</v>
      </c>
      <c r="I3311" s="1">
        <v>0</v>
      </c>
      <c r="J3311" s="9">
        <v>0</v>
      </c>
      <c r="K3311" s="2">
        <v>1</v>
      </c>
      <c r="L3311" s="8">
        <v>0</v>
      </c>
      <c r="N3311" s="1">
        <f t="shared" ref="N3311" si="19254">D3311*I3308+F3311*I3311-E3311*J3308-G3311*J3311</f>
        <v>0</v>
      </c>
      <c r="O3311" s="9">
        <f t="shared" ref="O3311" si="19255">(D3311*J3308+E3311*I3308+F3311*J3311+G3311*I3311)</f>
        <v>5.3610765999999668</v>
      </c>
      <c r="P3311" s="2">
        <f t="shared" ref="P3311" si="19256">D3311*K3308+F3311*K3311-E3311*L3308-G3311*L3311</f>
        <v>2.9271641880830916</v>
      </c>
      <c r="Q3311" s="8">
        <f t="shared" ref="Q3311" si="19257">(D3311*L3308+E3311*K3308+F3311*L3311+G3311*K3311)</f>
        <v>0</v>
      </c>
      <c r="S3311" s="1">
        <v>0</v>
      </c>
      <c r="T3311" s="8">
        <f t="shared" ref="T3311" si="19258">$T$9*$B3308</f>
        <v>11.439883399999928</v>
      </c>
      <c r="U3311" s="2">
        <v>1</v>
      </c>
      <c r="V3311" s="8">
        <v>0</v>
      </c>
      <c r="X3311" s="1">
        <f t="shared" ref="X3311" si="19259">N3311*S3308+P3311*S3311-O3311*T3308-Q3311*T3311</f>
        <v>0</v>
      </c>
      <c r="Y3311" s="9">
        <f t="shared" ref="Y3311" si="19260">(N3311*T3308+O3311*S3308+P3311*T3311+Q3311*S3311)</f>
        <v>38.847493604325997</v>
      </c>
      <c r="Z3311" s="2">
        <f t="shared" ref="Z3311" si="19261">N3311*U3308+P3311*U3311-O3311*V3308-Q3311*V3311</f>
        <v>2.9271641880830916</v>
      </c>
      <c r="AA3311" s="8">
        <f t="shared" ref="AA3311" si="19262">(N3311*V3308+O3311*U3308+P3311*V3311+Q3311*U3311)</f>
        <v>0</v>
      </c>
      <c r="AB3311" s="22"/>
      <c r="AC3311" s="1">
        <v>0</v>
      </c>
      <c r="AD3311" s="9">
        <v>0</v>
      </c>
      <c r="AE3311" s="2">
        <v>1</v>
      </c>
      <c r="AF3311" s="8">
        <v>0</v>
      </c>
      <c r="AH3311" s="1">
        <f t="shared" ref="AH3311" si="19263">X3311*AC3308+Z3311*AC3311-Y3311*AD3308-AA3311*AD3311</f>
        <v>0</v>
      </c>
      <c r="AI3311" s="9">
        <f t="shared" ref="AI3311" si="19264">(X3311*AD3308+Y3311*AC3308+Z3311*AD3311+AA3311*AC3311)</f>
        <v>38.847493604325997</v>
      </c>
      <c r="AJ3311" s="2">
        <f t="shared" ref="AJ3311" si="19265">X3311*AE3308+Z3311*AE3311-Y3311*AF3308-AA3311*AF3311</f>
        <v>-294.99921343417628</v>
      </c>
      <c r="AK3311" s="8">
        <f t="shared" ref="AK3311" si="19266">(X3311*AF3308+Y3311*AE3308+Z3311*AF3311+AA3311*AE3311)</f>
        <v>0</v>
      </c>
      <c r="AM3311" s="20">
        <f t="shared" ref="AM3311" si="19267">1/$AN$9</f>
        <v>1</v>
      </c>
      <c r="AN3311" s="27">
        <v>0</v>
      </c>
      <c r="AO3311" s="21">
        <v>1</v>
      </c>
      <c r="AP3311" s="26">
        <v>0</v>
      </c>
      <c r="AR3311" s="1">
        <f t="shared" ref="AR3311" si="19268">AH3311*AM3308+AJ3311*AM3311-AI3311*AN3308-AK3311*AN3311</f>
        <v>-294.99921343417628</v>
      </c>
      <c r="AS3311" s="9">
        <f t="shared" ref="AS3311" si="19269">(AH3311*AN3308+AI3311*AM3308+AJ3311*AN3311+AK3311*AM3311)</f>
        <v>38.847493604325997</v>
      </c>
      <c r="AT3311" s="2">
        <f t="shared" ref="AT3311" si="19270">AH3311*AO3308+AJ3311*AO3311-AI3311*AP3308-AK3311*AP3311</f>
        <v>-294.99921343417628</v>
      </c>
      <c r="AU3311" s="8">
        <f t="shared" ref="AU3311" si="19271">(AH3311*AP3308+AI3311*AO3308+AJ3311*AP3311+AK3311*AO3311)</f>
        <v>0</v>
      </c>
      <c r="AW3311" s="49">
        <f t="shared" ref="AW3311" si="19272">(180/PI())*ATAN(-1*(AS3308/AR3308))</f>
        <v>-82.502984244220926</v>
      </c>
      <c r="AY3311" s="140">
        <f t="shared" ref="AY3311" si="19273">20*LOG(((1-(10^(AW3308/20)^2)*(1-((1-AY3308)/(1+AY3308))^2))^0.5))</f>
        <v>-7.9325151545446565E-5</v>
      </c>
      <c r="AZ3311" s="13"/>
      <c r="BA3311" s="36"/>
      <c r="BB3311" s="36"/>
      <c r="BC3311" s="36"/>
      <c r="BD3311" s="36"/>
    </row>
    <row r="3312" spans="2:56" ht="18.600000000000001" customHeight="1">
      <c r="AY3312" s="37"/>
    </row>
    <row r="3313" spans="2:56" ht="18.600000000000001" customHeight="1" thickBot="1">
      <c r="D3313" s="22" t="s">
        <v>60</v>
      </c>
      <c r="E3313" s="22"/>
      <c r="F3313" s="22"/>
      <c r="G3313" s="22"/>
      <c r="H3313" s="22"/>
      <c r="I3313" s="22" t="s">
        <v>61</v>
      </c>
      <c r="J3313" s="22"/>
      <c r="K3313" s="22"/>
      <c r="L3313" s="22"/>
      <c r="M3313" s="23"/>
      <c r="N3313" s="23"/>
      <c r="O3313" s="28" t="s">
        <v>62</v>
      </c>
      <c r="P3313" s="23"/>
      <c r="Q3313" s="23"/>
      <c r="R3313" s="23"/>
      <c r="S3313" s="22"/>
      <c r="T3313" s="22" t="s">
        <v>63</v>
      </c>
      <c r="U3313" s="23"/>
      <c r="V3313" s="23"/>
      <c r="W3313" s="23"/>
      <c r="X3313" s="23"/>
      <c r="Y3313" s="28" t="s">
        <v>64</v>
      </c>
      <c r="Z3313" s="23"/>
      <c r="AA3313" s="23"/>
      <c r="AB3313" s="23"/>
      <c r="AC3313" s="28" t="s">
        <v>65</v>
      </c>
      <c r="AD3313" s="22"/>
      <c r="AE3313" s="22"/>
      <c r="AF3313" s="22"/>
      <c r="AG3313" s="22"/>
      <c r="AH3313" s="23"/>
      <c r="AI3313" s="28" t="s">
        <v>66</v>
      </c>
      <c r="AJ3313" s="23"/>
      <c r="AK3313" s="23"/>
      <c r="AL3313" s="22"/>
      <c r="AM3313" s="28" t="s">
        <v>67</v>
      </c>
      <c r="AN3313" s="22"/>
      <c r="AO3313" s="23"/>
      <c r="AP3313" s="23"/>
      <c r="AQ3313" s="23"/>
      <c r="AR3313" s="23"/>
      <c r="AS3313" s="28" t="s">
        <v>68</v>
      </c>
      <c r="AT3313" s="23"/>
      <c r="AU3313" s="23"/>
    </row>
    <row r="3314" spans="2:56" ht="18.600000000000001" customHeight="1" thickBot="1">
      <c r="B3314" s="11"/>
      <c r="D3314" s="212" t="s">
        <v>69</v>
      </c>
      <c r="E3314" s="213"/>
      <c r="F3314" s="214" t="s">
        <v>70</v>
      </c>
      <c r="G3314" s="215"/>
      <c r="H3314" s="207"/>
      <c r="I3314" s="212" t="s">
        <v>71</v>
      </c>
      <c r="J3314" s="213"/>
      <c r="K3314" s="214" t="s">
        <v>72</v>
      </c>
      <c r="L3314" s="215"/>
      <c r="M3314" s="23"/>
      <c r="N3314" s="208" t="s">
        <v>73</v>
      </c>
      <c r="O3314" s="209"/>
      <c r="P3314" s="210" t="s">
        <v>74</v>
      </c>
      <c r="Q3314" s="211"/>
      <c r="R3314" s="23"/>
      <c r="S3314" s="212" t="s">
        <v>75</v>
      </c>
      <c r="T3314" s="213"/>
      <c r="U3314" s="214" t="s">
        <v>76</v>
      </c>
      <c r="V3314" s="215"/>
      <c r="W3314" s="22"/>
      <c r="X3314" s="208" t="s">
        <v>77</v>
      </c>
      <c r="Y3314" s="209"/>
      <c r="Z3314" s="210" t="s">
        <v>78</v>
      </c>
      <c r="AA3314" s="211"/>
      <c r="AB3314" s="22"/>
      <c r="AC3314" s="212" t="s">
        <v>79</v>
      </c>
      <c r="AD3314" s="213"/>
      <c r="AE3314" s="214" t="s">
        <v>80</v>
      </c>
      <c r="AF3314" s="215"/>
      <c r="AG3314" s="22"/>
      <c r="AH3314" s="208" t="s">
        <v>81</v>
      </c>
      <c r="AI3314" s="209"/>
      <c r="AJ3314" s="210" t="s">
        <v>82</v>
      </c>
      <c r="AK3314" s="211"/>
      <c r="AL3314" s="22"/>
      <c r="AM3314" s="212" t="s">
        <v>83</v>
      </c>
      <c r="AN3314" s="213"/>
      <c r="AO3314" s="214" t="s">
        <v>84</v>
      </c>
      <c r="AP3314" s="215"/>
      <c r="AQ3314" s="23"/>
      <c r="AR3314" s="208" t="s">
        <v>85</v>
      </c>
      <c r="AS3314" s="209"/>
      <c r="AT3314" s="210" t="s">
        <v>86</v>
      </c>
      <c r="AU3314" s="211"/>
      <c r="AW3314" s="29" t="s">
        <v>4</v>
      </c>
      <c r="AY3314" s="136" t="s">
        <v>46</v>
      </c>
      <c r="AZ3314" s="13"/>
      <c r="BA3314" s="36"/>
      <c r="BB3314" s="36"/>
      <c r="BC3314" s="36"/>
      <c r="BD3314" s="36"/>
    </row>
    <row r="3315" spans="2:56" ht="18.600000000000001" customHeight="1" thickTop="1" thickBot="1">
      <c r="B3315" s="40">
        <v>9.47999999999994</v>
      </c>
      <c r="D3315" s="1">
        <v>1</v>
      </c>
      <c r="E3315" s="7">
        <v>0</v>
      </c>
      <c r="F3315" s="2">
        <v>0</v>
      </c>
      <c r="G3315" s="8">
        <v>0</v>
      </c>
      <c r="I3315" s="1">
        <v>1</v>
      </c>
      <c r="J3315" s="9">
        <v>0</v>
      </c>
      <c r="K3315" s="2">
        <v>0</v>
      </c>
      <c r="L3315" s="9">
        <f t="shared" ref="L3315" si="19274">IF(0=(1-$J$9*$K$9*$B3315^2),10^14,$B3315*$K$9/(1-$J$9*$K$9*$B3315^2))</f>
        <v>-0.3586554631308207</v>
      </c>
      <c r="N3315" s="1">
        <f t="shared" ref="N3315" si="19275">D3315*I3315+F3315*I3318-E3315*J3315-G3315*J3318</f>
        <v>1</v>
      </c>
      <c r="O3315" s="9">
        <f t="shared" ref="O3315" si="19276">(D3315*J3315+E3315*I3315+F3315*J3318+G3315*I3318)</f>
        <v>0</v>
      </c>
      <c r="P3315" s="2">
        <f t="shared" ref="P3315" si="19277">D3315*K3315+F3315*K3318-E3315*L3315-G3315*L3318</f>
        <v>0</v>
      </c>
      <c r="Q3315" s="8">
        <f t="shared" ref="Q3315" si="19278">(D3315*L3315+E3315*K3315+F3315*L3318+G3315*K3318)</f>
        <v>-0.3586554631308207</v>
      </c>
      <c r="S3315" s="1">
        <v>1</v>
      </c>
      <c r="T3315" s="7">
        <v>0</v>
      </c>
      <c r="U3315" s="2">
        <v>0</v>
      </c>
      <c r="V3315" s="8">
        <v>0</v>
      </c>
      <c r="X3315" s="1">
        <f t="shared" ref="X3315" si="19279">N3315*S3315+P3315*S3318-O3315*T3315-Q3315*T3318</f>
        <v>5.111651048289751</v>
      </c>
      <c r="Y3315" s="9">
        <f t="shared" ref="Y3315" si="19280">(N3315*T3315+O3315*S3315+P3315*T3318+Q3315*S3318)</f>
        <v>0</v>
      </c>
      <c r="Z3315" s="2">
        <f t="shared" ref="Z3315" si="19281">N3315*U3315+P3315*U3318-O3315*V3315-Q3315*V3318</f>
        <v>0</v>
      </c>
      <c r="AA3315" s="8">
        <f t="shared" ref="AA3315" si="19282">(N3315*V3315+O3315*U3315+P3315*V3318+Q3315*U3318)</f>
        <v>-0.3586554631308207</v>
      </c>
      <c r="AB3315" s="22"/>
      <c r="AC3315" s="1">
        <v>1</v>
      </c>
      <c r="AD3315" s="9">
        <v>0</v>
      </c>
      <c r="AE3315" s="2">
        <v>0</v>
      </c>
      <c r="AF3315" s="9">
        <f t="shared" ref="AF3315" si="19283">$B3315*$AE$9</f>
        <v>7.6853411999999519</v>
      </c>
      <c r="AH3315" s="1">
        <f t="shared" ref="AH3315" si="19284">X3315*AC3315+Z3315*AC3318-Y3315*AD3315-AA3315*AD3318</f>
        <v>5.111651048289751</v>
      </c>
      <c r="AI3315" s="9">
        <f t="shared" ref="AI3315" si="19285">(X3315*AD3315+Y3315*AC3315+Z3315*AD3318+AA3315*AC3318)</f>
        <v>0</v>
      </c>
      <c r="AJ3315" s="2">
        <f t="shared" ref="AJ3315" si="19286">X3315*AE3315+Z3315*AE3318-Y3315*AF3315-AA3315*AF3318</f>
        <v>0</v>
      </c>
      <c r="AK3315" s="8">
        <f t="shared" ref="AK3315" si="19287">(X3315*AF3315+Y3315*AE3315+Z3315*AF3318+AA3315*AE3318)</f>
        <v>38.926126938313345</v>
      </c>
      <c r="AM3315" s="18">
        <v>1</v>
      </c>
      <c r="AN3315" s="25">
        <v>0</v>
      </c>
      <c r="AO3315" s="14">
        <v>0</v>
      </c>
      <c r="AP3315" s="24">
        <v>0</v>
      </c>
      <c r="AR3315" s="1">
        <f t="shared" ref="AR3315" si="19288">AH3315*AM3315+AJ3315*AM3318-AI3315*AN3315-AK3315*AN3318</f>
        <v>5.111651048289751</v>
      </c>
      <c r="AS3315" s="9">
        <f t="shared" ref="AS3315" si="19289">(AH3315*AN3315+AI3315*AM3315+AJ3315*AN3318+AK3315*AM3318)</f>
        <v>38.926126938313345</v>
      </c>
      <c r="AT3315" s="2">
        <f t="shared" ref="AT3315" si="19290">AH3315*AO3315+AJ3315*AO3318-AI3315*AP3315-AK3315*AP3318</f>
        <v>0</v>
      </c>
      <c r="AU3315" s="8">
        <f t="shared" ref="AU3315" si="19291">(AH3315*AP3315+AI3315*AO3315+AJ3315*AP3318+AK3315*AO3318)</f>
        <v>38.926126938313345</v>
      </c>
      <c r="AW3315" s="30">
        <f t="shared" ref="AW3315" si="19292">20*LOG(((1+$AN$9)/$AN$9)/((AR3315+AR3318)^2+(AS3315+AS3318)^2)^0.5)</f>
        <v>-43.56084464065254</v>
      </c>
      <c r="AY3315" s="137">
        <f t="shared" ref="AY3315" si="19293">((AR3315^2+AS3315^2)^0.5)/((AR3318^2+AS3318^2)^0.5)</f>
        <v>0.1314025317060557</v>
      </c>
      <c r="AZ3315" s="13"/>
      <c r="BA3315" s="36"/>
      <c r="BB3315" s="36"/>
      <c r="BC3315" s="36"/>
      <c r="BD3315" s="36"/>
    </row>
    <row r="3316" spans="2:56" ht="18.600000000000001" customHeight="1" thickBot="1">
      <c r="D3316" s="3"/>
      <c r="G3316" s="4"/>
      <c r="I3316" s="3"/>
      <c r="L3316" s="4"/>
      <c r="N3316" s="3"/>
      <c r="Q3316" s="4"/>
      <c r="S3316" s="3"/>
      <c r="V3316" s="4"/>
      <c r="X3316" s="3"/>
      <c r="AA3316" s="4"/>
      <c r="AC3316" s="3"/>
      <c r="AF3316" s="4"/>
      <c r="AH3316" s="3"/>
      <c r="AK3316" s="4"/>
      <c r="AM3316" s="18"/>
      <c r="AN3316" s="14"/>
      <c r="AO3316" s="14"/>
      <c r="AP3316" s="19"/>
      <c r="AR3316" s="3"/>
      <c r="AU3316" s="4"/>
      <c r="AY3316" s="138"/>
      <c r="AZ3316" s="13"/>
      <c r="BA3316" s="36"/>
      <c r="BB3316" s="36"/>
      <c r="BC3316" s="36"/>
      <c r="BD3316" s="36"/>
    </row>
    <row r="3317" spans="2:56" ht="18.600000000000001" customHeight="1" thickBot="1">
      <c r="D3317" s="216" t="s">
        <v>87</v>
      </c>
      <c r="E3317" s="217"/>
      <c r="F3317" s="218" t="s">
        <v>88</v>
      </c>
      <c r="G3317" s="219"/>
      <c r="H3317" s="207"/>
      <c r="I3317" s="216" t="s">
        <v>89</v>
      </c>
      <c r="J3317" s="217"/>
      <c r="K3317" s="218" t="s">
        <v>90</v>
      </c>
      <c r="L3317" s="219"/>
      <c r="N3317" s="208" t="s">
        <v>7</v>
      </c>
      <c r="O3317" s="209"/>
      <c r="P3317" s="210" t="s">
        <v>8</v>
      </c>
      <c r="Q3317" s="211"/>
      <c r="S3317" s="216" t="s">
        <v>91</v>
      </c>
      <c r="T3317" s="217"/>
      <c r="U3317" s="218" t="s">
        <v>92</v>
      </c>
      <c r="V3317" s="219"/>
      <c r="W3317" s="22"/>
      <c r="X3317" s="208" t="s">
        <v>93</v>
      </c>
      <c r="Y3317" s="209"/>
      <c r="Z3317" s="210" t="s">
        <v>94</v>
      </c>
      <c r="AA3317" s="211"/>
      <c r="AB3317" s="22"/>
      <c r="AC3317" s="216" t="s">
        <v>3</v>
      </c>
      <c r="AD3317" s="217"/>
      <c r="AE3317" s="218" t="s">
        <v>2</v>
      </c>
      <c r="AF3317" s="219"/>
      <c r="AG3317" s="22"/>
      <c r="AH3317" s="208" t="s">
        <v>95</v>
      </c>
      <c r="AI3317" s="209"/>
      <c r="AJ3317" s="210" t="s">
        <v>96</v>
      </c>
      <c r="AK3317" s="211"/>
      <c r="AL3317" s="22"/>
      <c r="AM3317" s="216" t="s">
        <v>97</v>
      </c>
      <c r="AN3317" s="217"/>
      <c r="AO3317" s="218" t="s">
        <v>98</v>
      </c>
      <c r="AP3317" s="219"/>
      <c r="AR3317" s="208" t="s">
        <v>99</v>
      </c>
      <c r="AS3317" s="209"/>
      <c r="AT3317" s="210" t="s">
        <v>100</v>
      </c>
      <c r="AU3317" s="211"/>
      <c r="AW3317" s="48" t="s">
        <v>10</v>
      </c>
      <c r="AY3317" s="139" t="s">
        <v>47</v>
      </c>
      <c r="AZ3317" s="13"/>
      <c r="BA3317" s="36"/>
      <c r="BB3317" s="36"/>
      <c r="BC3317" s="36"/>
      <c r="BD3317" s="36"/>
    </row>
    <row r="3318" spans="2:56" ht="18.600000000000001" customHeight="1" thickTop="1" thickBot="1">
      <c r="D3318" s="1">
        <v>0</v>
      </c>
      <c r="E3318" s="8">
        <f t="shared" ref="E3318" si="19294">$E$9*$B3315</f>
        <v>5.3724107999999662</v>
      </c>
      <c r="F3318" s="2">
        <v>1</v>
      </c>
      <c r="G3318" s="8">
        <v>0</v>
      </c>
      <c r="I3318" s="1">
        <v>0</v>
      </c>
      <c r="J3318" s="9">
        <v>0</v>
      </c>
      <c r="K3318" s="2">
        <v>1</v>
      </c>
      <c r="L3318" s="8">
        <v>0</v>
      </c>
      <c r="N3318" s="1">
        <f t="shared" ref="N3318" si="19295">D3318*I3315+F3318*I3318-E3318*J3315-G3318*J3318</f>
        <v>0</v>
      </c>
      <c r="O3318" s="9">
        <f t="shared" ref="O3318" si="19296">(D3318*J3315+E3318*I3315+F3318*J3318+G3318*I3318)</f>
        <v>5.3724107999999662</v>
      </c>
      <c r="P3318" s="2">
        <f t="shared" ref="P3318" si="19297">D3318*K3315+F3318*K3318-E3318*L3315-G3318*L3318</f>
        <v>2.926844483603011</v>
      </c>
      <c r="Q3318" s="8">
        <f t="shared" ref="Q3318" si="19298">(D3318*L3315+E3318*K3315+F3318*L3318+G3318*K3318)</f>
        <v>0</v>
      </c>
      <c r="S3318" s="1">
        <v>0</v>
      </c>
      <c r="T3318" s="8">
        <f t="shared" ref="T3318" si="19299">$T$9*$B3315</f>
        <v>11.464069199999928</v>
      </c>
      <c r="U3318" s="2">
        <v>1</v>
      </c>
      <c r="V3318" s="8">
        <v>0</v>
      </c>
      <c r="X3318" s="1">
        <f t="shared" ref="X3318" si="19300">N3318*S3315+P3318*S3318-O3318*T3315-Q3318*T3318</f>
        <v>0</v>
      </c>
      <c r="Y3318" s="9">
        <f t="shared" ref="Y3318" si="19301">(N3318*T3315+O3318*S3315+P3318*T3318+Q3318*S3318)</f>
        <v>38.92595849766294</v>
      </c>
      <c r="Z3318" s="2">
        <f t="shared" ref="Z3318" si="19302">N3318*U3315+P3318*U3318-O3318*V3315-Q3318*V3318</f>
        <v>2.926844483603011</v>
      </c>
      <c r="AA3318" s="8">
        <f t="shared" ref="AA3318" si="19303">(N3318*V3315+O3318*U3315+P3318*V3318+Q3318*U3318)</f>
        <v>0</v>
      </c>
      <c r="AB3318" s="22"/>
      <c r="AC3318" s="1">
        <v>0</v>
      </c>
      <c r="AD3318" s="9">
        <v>0</v>
      </c>
      <c r="AE3318" s="2">
        <v>1</v>
      </c>
      <c r="AF3318" s="8">
        <v>0</v>
      </c>
      <c r="AH3318" s="1">
        <f t="shared" ref="AH3318" si="19304">X3318*AC3315+Z3318*AC3318-Y3318*AD3315-AA3318*AD3318</f>
        <v>0</v>
      </c>
      <c r="AI3318" s="9">
        <f t="shared" ref="AI3318" si="19305">(X3318*AD3315+Y3318*AC3315+Z3318*AD3318+AA3318*AC3318)</f>
        <v>38.92595849766294</v>
      </c>
      <c r="AJ3318" s="2">
        <f t="shared" ref="AJ3318" si="19306">X3318*AE3315+Z3318*AE3318-Y3318*AF3315-AA3318*AF3318</f>
        <v>-296.23242810797421</v>
      </c>
      <c r="AK3318" s="8">
        <f t="shared" ref="AK3318" si="19307">(X3318*AF3315+Y3318*AE3315+Z3318*AF3318+AA3318*AE3318)</f>
        <v>0</v>
      </c>
      <c r="AM3318" s="20">
        <f t="shared" ref="AM3318" si="19308">1/$AN$9</f>
        <v>1</v>
      </c>
      <c r="AN3318" s="27">
        <v>0</v>
      </c>
      <c r="AO3318" s="21">
        <v>1</v>
      </c>
      <c r="AP3318" s="26">
        <v>0</v>
      </c>
      <c r="AR3318" s="1">
        <f t="shared" ref="AR3318" si="19309">AH3318*AM3315+AJ3318*AM3318-AI3318*AN3315-AK3318*AN3318</f>
        <v>-296.23242810797421</v>
      </c>
      <c r="AS3318" s="9">
        <f t="shared" ref="AS3318" si="19310">(AH3318*AN3315+AI3318*AM3315+AJ3318*AN3318+AK3318*AM3318)</f>
        <v>38.92595849766294</v>
      </c>
      <c r="AT3318" s="2">
        <f t="shared" ref="AT3318" si="19311">AH3318*AO3315+AJ3318*AO3318-AI3318*AP3315-AK3318*AP3318</f>
        <v>-296.23242810797421</v>
      </c>
      <c r="AU3318" s="8">
        <f t="shared" ref="AU3318" si="19312">(AH3318*AP3315+AI3318*AO3315+AJ3318*AP3318+AK3318*AO3318)</f>
        <v>0</v>
      </c>
      <c r="AW3318" s="49">
        <f t="shared" ref="AW3318" si="19313">(180/PI())*ATAN(-1*(AS3315/AR3315))</f>
        <v>-82.518912070685971</v>
      </c>
      <c r="AY3318" s="140">
        <f t="shared" ref="AY3318" si="19314">20*LOG(((1-(10^(AW3315/20)^2)*(1-((1-AY3315)/(1+AY3315))^2))^0.5))</f>
        <v>-7.8547651807830588E-5</v>
      </c>
      <c r="AZ3318" s="13"/>
      <c r="BA3318" s="36"/>
      <c r="BB3318" s="36"/>
      <c r="BC3318" s="36"/>
      <c r="BD3318" s="36"/>
    </row>
    <row r="3319" spans="2:56" ht="18.600000000000001" customHeight="1">
      <c r="AY3319" s="37"/>
    </row>
    <row r="3320" spans="2:56" ht="18.600000000000001" customHeight="1" thickBot="1">
      <c r="D3320" s="22" t="s">
        <v>60</v>
      </c>
      <c r="E3320" s="22"/>
      <c r="F3320" s="22"/>
      <c r="G3320" s="22"/>
      <c r="H3320" s="22"/>
      <c r="I3320" s="22" t="s">
        <v>61</v>
      </c>
      <c r="J3320" s="22"/>
      <c r="K3320" s="22"/>
      <c r="L3320" s="22"/>
      <c r="M3320" s="23"/>
      <c r="N3320" s="23"/>
      <c r="O3320" s="28" t="s">
        <v>62</v>
      </c>
      <c r="P3320" s="23"/>
      <c r="Q3320" s="23"/>
      <c r="R3320" s="23"/>
      <c r="S3320" s="22"/>
      <c r="T3320" s="22" t="s">
        <v>63</v>
      </c>
      <c r="U3320" s="23"/>
      <c r="V3320" s="23"/>
      <c r="W3320" s="23"/>
      <c r="X3320" s="23"/>
      <c r="Y3320" s="28" t="s">
        <v>64</v>
      </c>
      <c r="Z3320" s="23"/>
      <c r="AA3320" s="23"/>
      <c r="AB3320" s="23"/>
      <c r="AC3320" s="28" t="s">
        <v>65</v>
      </c>
      <c r="AD3320" s="22"/>
      <c r="AE3320" s="22"/>
      <c r="AF3320" s="22"/>
      <c r="AG3320" s="22"/>
      <c r="AH3320" s="23"/>
      <c r="AI3320" s="28" t="s">
        <v>66</v>
      </c>
      <c r="AJ3320" s="23"/>
      <c r="AK3320" s="23"/>
      <c r="AL3320" s="22"/>
      <c r="AM3320" s="28" t="s">
        <v>67</v>
      </c>
      <c r="AN3320" s="22"/>
      <c r="AO3320" s="23"/>
      <c r="AP3320" s="23"/>
      <c r="AQ3320" s="23"/>
      <c r="AR3320" s="23"/>
      <c r="AS3320" s="28" t="s">
        <v>68</v>
      </c>
      <c r="AT3320" s="23"/>
      <c r="AU3320" s="23"/>
    </row>
    <row r="3321" spans="2:56" ht="18.600000000000001" customHeight="1" thickBot="1">
      <c r="B3321" s="11"/>
      <c r="D3321" s="212" t="s">
        <v>69</v>
      </c>
      <c r="E3321" s="213"/>
      <c r="F3321" s="214" t="s">
        <v>70</v>
      </c>
      <c r="G3321" s="215"/>
      <c r="H3321" s="207"/>
      <c r="I3321" s="212" t="s">
        <v>71</v>
      </c>
      <c r="J3321" s="213"/>
      <c r="K3321" s="214" t="s">
        <v>72</v>
      </c>
      <c r="L3321" s="215"/>
      <c r="M3321" s="23"/>
      <c r="N3321" s="208" t="s">
        <v>73</v>
      </c>
      <c r="O3321" s="209"/>
      <c r="P3321" s="210" t="s">
        <v>74</v>
      </c>
      <c r="Q3321" s="211"/>
      <c r="R3321" s="23"/>
      <c r="S3321" s="212" t="s">
        <v>75</v>
      </c>
      <c r="T3321" s="213"/>
      <c r="U3321" s="214" t="s">
        <v>76</v>
      </c>
      <c r="V3321" s="215"/>
      <c r="W3321" s="22"/>
      <c r="X3321" s="208" t="s">
        <v>77</v>
      </c>
      <c r="Y3321" s="209"/>
      <c r="Z3321" s="210" t="s">
        <v>78</v>
      </c>
      <c r="AA3321" s="211"/>
      <c r="AB3321" s="22"/>
      <c r="AC3321" s="212" t="s">
        <v>79</v>
      </c>
      <c r="AD3321" s="213"/>
      <c r="AE3321" s="214" t="s">
        <v>80</v>
      </c>
      <c r="AF3321" s="215"/>
      <c r="AG3321" s="22"/>
      <c r="AH3321" s="208" t="s">
        <v>81</v>
      </c>
      <c r="AI3321" s="209"/>
      <c r="AJ3321" s="210" t="s">
        <v>82</v>
      </c>
      <c r="AK3321" s="211"/>
      <c r="AL3321" s="22"/>
      <c r="AM3321" s="212" t="s">
        <v>83</v>
      </c>
      <c r="AN3321" s="213"/>
      <c r="AO3321" s="214" t="s">
        <v>84</v>
      </c>
      <c r="AP3321" s="215"/>
      <c r="AQ3321" s="23"/>
      <c r="AR3321" s="208" t="s">
        <v>85</v>
      </c>
      <c r="AS3321" s="209"/>
      <c r="AT3321" s="210" t="s">
        <v>86</v>
      </c>
      <c r="AU3321" s="211"/>
      <c r="AW3321" s="29" t="s">
        <v>4</v>
      </c>
      <c r="AY3321" s="136" t="s">
        <v>46</v>
      </c>
      <c r="AZ3321" s="13"/>
      <c r="BA3321" s="36"/>
      <c r="BB3321" s="36"/>
      <c r="BC3321" s="36"/>
      <c r="BD3321" s="36"/>
    </row>
    <row r="3322" spans="2:56" ht="18.600000000000001" customHeight="1" thickTop="1" thickBot="1">
      <c r="B3322" s="40">
        <v>9.4999999999999396</v>
      </c>
      <c r="D3322" s="1">
        <v>1</v>
      </c>
      <c r="E3322" s="7">
        <v>0</v>
      </c>
      <c r="F3322" s="2">
        <v>0</v>
      </c>
      <c r="G3322" s="8">
        <v>0</v>
      </c>
      <c r="I3322" s="1">
        <v>1</v>
      </c>
      <c r="J3322" s="9">
        <v>0</v>
      </c>
      <c r="K3322" s="2">
        <v>0</v>
      </c>
      <c r="L3322" s="9">
        <f t="shared" ref="L3322" si="19315">IF(0=(1-$J$9*$K$9*$B3322^2),10^14,$B3322*$K$9/(1-$J$9*$K$9*$B3322^2))</f>
        <v>-0.35784140988063357</v>
      </c>
      <c r="N3322" s="1">
        <f t="shared" ref="N3322" si="19316">D3322*I3322+F3322*I3325-E3322*J3322-G3322*J3325</f>
        <v>1</v>
      </c>
      <c r="O3322" s="9">
        <f t="shared" ref="O3322" si="19317">(D3322*J3322+E3322*I3322+F3322*J3325+G3322*I3325)</f>
        <v>0</v>
      </c>
      <c r="P3322" s="2">
        <f t="shared" ref="P3322" si="19318">D3322*K3322+F3322*K3325-E3322*L3322-G3322*L3325</f>
        <v>0</v>
      </c>
      <c r="Q3322" s="8">
        <f t="shared" ref="Q3322" si="19319">(D3322*L3322+E3322*K3322+F3322*L3325+G3322*K3325)</f>
        <v>-0.35784140988063357</v>
      </c>
      <c r="S3322" s="1">
        <v>1</v>
      </c>
      <c r="T3322" s="7">
        <v>0</v>
      </c>
      <c r="U3322" s="2">
        <v>0</v>
      </c>
      <c r="V3322" s="8">
        <v>0</v>
      </c>
      <c r="X3322" s="1">
        <f t="shared" ref="X3322" si="19320">N3322*S3322+P3322*S3325-O3322*T3322-Q3322*T3325</f>
        <v>5.1109733662682117</v>
      </c>
      <c r="Y3322" s="9">
        <f t="shared" ref="Y3322" si="19321">(N3322*T3322+O3322*S3322+P3322*T3325+Q3322*S3325)</f>
        <v>0</v>
      </c>
      <c r="Z3322" s="2">
        <f t="shared" ref="Z3322" si="19322">N3322*U3322+P3322*U3325-O3322*V3322-Q3322*V3325</f>
        <v>0</v>
      </c>
      <c r="AA3322" s="8">
        <f t="shared" ref="AA3322" si="19323">(N3322*V3322+O3322*U3322+P3322*V3325+Q3322*U3325)</f>
        <v>-0.35784140988063357</v>
      </c>
      <c r="AB3322" s="22"/>
      <c r="AC3322" s="1">
        <v>1</v>
      </c>
      <c r="AD3322" s="9">
        <v>0</v>
      </c>
      <c r="AE3322" s="2">
        <v>0</v>
      </c>
      <c r="AF3322" s="9">
        <f t="shared" ref="AF3322" si="19324">$B3322*$AE$9</f>
        <v>7.7015549999999511</v>
      </c>
      <c r="AH3322" s="1">
        <f t="shared" ref="AH3322" si="19325">X3322*AC3322+Z3322*AC3325-Y3322*AD3322-AA3322*AD3325</f>
        <v>5.1109733662682117</v>
      </c>
      <c r="AI3322" s="9">
        <f t="shared" ref="AI3322" si="19326">(X3322*AD3322+Y3322*AC3322+Z3322*AD3325+AA3322*AC3325)</f>
        <v>0</v>
      </c>
      <c r="AJ3322" s="2">
        <f t="shared" ref="AJ3322" si="19327">X3322*AE3322+Z3322*AE3325-Y3322*AF3322-AA3322*AF3325</f>
        <v>0</v>
      </c>
      <c r="AK3322" s="8">
        <f t="shared" ref="AK3322" si="19328">(X3322*AF3322+Y3322*AE3322+Z3322*AF3325+AA3322*AE3325)</f>
        <v>39.004601073968892</v>
      </c>
      <c r="AM3322" s="18">
        <v>1</v>
      </c>
      <c r="AN3322" s="25">
        <v>0</v>
      </c>
      <c r="AO3322" s="14">
        <v>0</v>
      </c>
      <c r="AP3322" s="24">
        <v>0</v>
      </c>
      <c r="AR3322" s="1">
        <f t="shared" ref="AR3322" si="19329">AH3322*AM3322+AJ3322*AM3325-AI3322*AN3322-AK3322*AN3325</f>
        <v>5.1109733662682117</v>
      </c>
      <c r="AS3322" s="9">
        <f t="shared" ref="AS3322" si="19330">(AH3322*AN3322+AI3322*AM3322+AJ3322*AN3325+AK3322*AM3325)</f>
        <v>39.004601073968892</v>
      </c>
      <c r="AT3322" s="2">
        <f t="shared" ref="AT3322" si="19331">AH3322*AO3322+AJ3322*AO3325-AI3322*AP3322-AK3322*AP3325</f>
        <v>0</v>
      </c>
      <c r="AU3322" s="8">
        <f t="shared" ref="AU3322" si="19332">(AH3322*AP3322+AI3322*AO3322+AJ3322*AP3325+AK3322*AO3325)</f>
        <v>39.004601073968892</v>
      </c>
      <c r="AW3322" s="30">
        <f t="shared" ref="AW3322" si="19333">20*LOG(((1+$AN$9)/$AN$9)/((AR3322+AR3325)^2+(AS3322+AS3325)^2)^0.5)</f>
        <v>-43.596372009942925</v>
      </c>
      <c r="AY3322" s="137">
        <f t="shared" ref="AY3322" si="19334">((AR3322^2+AS3322^2)^0.5)/((AR3325^2+AS3325^2)^0.5)</f>
        <v>0.13112043850803298</v>
      </c>
      <c r="AZ3322" s="13"/>
      <c r="BA3322" s="36"/>
      <c r="BB3322" s="36"/>
      <c r="BC3322" s="36"/>
      <c r="BD3322" s="36"/>
    </row>
    <row r="3323" spans="2:56" ht="18.600000000000001" customHeight="1" thickBot="1">
      <c r="D3323" s="3"/>
      <c r="G3323" s="4"/>
      <c r="I3323" s="3"/>
      <c r="L3323" s="4"/>
      <c r="N3323" s="3"/>
      <c r="Q3323" s="4"/>
      <c r="S3323" s="3"/>
      <c r="V3323" s="4"/>
      <c r="X3323" s="3"/>
      <c r="AA3323" s="4"/>
      <c r="AC3323" s="3"/>
      <c r="AF3323" s="4"/>
      <c r="AH3323" s="3"/>
      <c r="AK3323" s="4"/>
      <c r="AM3323" s="18"/>
      <c r="AN3323" s="14"/>
      <c r="AO3323" s="14"/>
      <c r="AP3323" s="19"/>
      <c r="AR3323" s="3"/>
      <c r="AU3323" s="4"/>
      <c r="AY3323" s="138"/>
      <c r="AZ3323" s="13"/>
      <c r="BA3323" s="36"/>
      <c r="BB3323" s="36"/>
      <c r="BC3323" s="36"/>
      <c r="BD3323" s="36"/>
    </row>
    <row r="3324" spans="2:56" ht="18.600000000000001" customHeight="1" thickBot="1">
      <c r="D3324" s="216" t="s">
        <v>87</v>
      </c>
      <c r="E3324" s="217"/>
      <c r="F3324" s="218" t="s">
        <v>88</v>
      </c>
      <c r="G3324" s="219"/>
      <c r="H3324" s="207"/>
      <c r="I3324" s="216" t="s">
        <v>89</v>
      </c>
      <c r="J3324" s="217"/>
      <c r="K3324" s="218" t="s">
        <v>90</v>
      </c>
      <c r="L3324" s="219"/>
      <c r="N3324" s="208" t="s">
        <v>7</v>
      </c>
      <c r="O3324" s="209"/>
      <c r="P3324" s="210" t="s">
        <v>8</v>
      </c>
      <c r="Q3324" s="211"/>
      <c r="S3324" s="216" t="s">
        <v>91</v>
      </c>
      <c r="T3324" s="217"/>
      <c r="U3324" s="218" t="s">
        <v>92</v>
      </c>
      <c r="V3324" s="219"/>
      <c r="W3324" s="22"/>
      <c r="X3324" s="208" t="s">
        <v>93</v>
      </c>
      <c r="Y3324" s="209"/>
      <c r="Z3324" s="210" t="s">
        <v>94</v>
      </c>
      <c r="AA3324" s="211"/>
      <c r="AB3324" s="22"/>
      <c r="AC3324" s="216" t="s">
        <v>3</v>
      </c>
      <c r="AD3324" s="217"/>
      <c r="AE3324" s="218" t="s">
        <v>2</v>
      </c>
      <c r="AF3324" s="219"/>
      <c r="AG3324" s="22"/>
      <c r="AH3324" s="208" t="s">
        <v>95</v>
      </c>
      <c r="AI3324" s="209"/>
      <c r="AJ3324" s="210" t="s">
        <v>96</v>
      </c>
      <c r="AK3324" s="211"/>
      <c r="AL3324" s="22"/>
      <c r="AM3324" s="216" t="s">
        <v>97</v>
      </c>
      <c r="AN3324" s="217"/>
      <c r="AO3324" s="218" t="s">
        <v>98</v>
      </c>
      <c r="AP3324" s="219"/>
      <c r="AR3324" s="208" t="s">
        <v>99</v>
      </c>
      <c r="AS3324" s="209"/>
      <c r="AT3324" s="210" t="s">
        <v>100</v>
      </c>
      <c r="AU3324" s="211"/>
      <c r="AW3324" s="48" t="s">
        <v>10</v>
      </c>
      <c r="AY3324" s="139" t="s">
        <v>47</v>
      </c>
      <c r="AZ3324" s="13"/>
      <c r="BA3324" s="36"/>
      <c r="BB3324" s="36"/>
      <c r="BC3324" s="36"/>
      <c r="BD3324" s="36"/>
    </row>
    <row r="3325" spans="2:56" ht="18.600000000000001" customHeight="1" thickTop="1" thickBot="1">
      <c r="D3325" s="1">
        <v>0</v>
      </c>
      <c r="E3325" s="8">
        <f t="shared" ref="E3325" si="19335">$E$9*$B3322</f>
        <v>5.3837449999999665</v>
      </c>
      <c r="F3325" s="2">
        <v>1</v>
      </c>
      <c r="G3325" s="8">
        <v>0</v>
      </c>
      <c r="I3325" s="1">
        <v>0</v>
      </c>
      <c r="J3325" s="9">
        <v>0</v>
      </c>
      <c r="K3325" s="2">
        <v>1</v>
      </c>
      <c r="L3325" s="8">
        <v>0</v>
      </c>
      <c r="N3325" s="1">
        <f t="shared" ref="N3325" si="19336">D3325*I3322+F3325*I3325-E3325*J3322-G3325*J3325</f>
        <v>0</v>
      </c>
      <c r="O3325" s="9">
        <f t="shared" ref="O3325" si="19337">(D3325*J3322+E3325*I3322+F3325*J3325+G3325*I3325)</f>
        <v>5.3837449999999665</v>
      </c>
      <c r="P3325" s="2">
        <f t="shared" ref="P3325" si="19338">D3325*K3322+F3325*K3325-E3325*L3322-G3325*L3325</f>
        <v>2.9265269012377995</v>
      </c>
      <c r="Q3325" s="8">
        <f t="shared" ref="Q3325" si="19339">(D3325*L3322+E3325*K3322+F3325*L3325+G3325*K3325)</f>
        <v>0</v>
      </c>
      <c r="S3325" s="1">
        <v>0</v>
      </c>
      <c r="T3325" s="8">
        <f t="shared" ref="T3325" si="19340">$T$9*$B3322</f>
        <v>11.488254999999926</v>
      </c>
      <c r="U3325" s="2">
        <v>1</v>
      </c>
      <c r="V3325" s="8">
        <v>0</v>
      </c>
      <c r="X3325" s="1">
        <f t="shared" ref="X3325" si="19341">N3325*S3322+P3325*S3325-O3325*T3322-Q3325*T3325</f>
        <v>0</v>
      </c>
      <c r="Y3325" s="9">
        <f t="shared" ref="Y3325" si="19342">(N3325*T3322+O3325*S3322+P3325*T3325+Q3325*S3325)</f>
        <v>39.00443230577941</v>
      </c>
      <c r="Z3325" s="2">
        <f t="shared" ref="Z3325" si="19343">N3325*U3322+P3325*U3325-O3325*V3322-Q3325*V3325</f>
        <v>2.9265269012377995</v>
      </c>
      <c r="AA3325" s="8">
        <f t="shared" ref="AA3325" si="19344">(N3325*V3322+O3325*U3322+P3325*V3325+Q3325*U3325)</f>
        <v>0</v>
      </c>
      <c r="AB3325" s="22"/>
      <c r="AC3325" s="1">
        <v>0</v>
      </c>
      <c r="AD3325" s="9">
        <v>0</v>
      </c>
      <c r="AE3325" s="2">
        <v>1</v>
      </c>
      <c r="AF3325" s="8">
        <v>0</v>
      </c>
      <c r="AH3325" s="1">
        <f t="shared" ref="AH3325" si="19345">X3325*AC3322+Z3325*AC3325-Y3325*AD3322-AA3325*AD3325</f>
        <v>0</v>
      </c>
      <c r="AI3325" s="9">
        <f t="shared" ref="AI3325" si="19346">(X3325*AD3322+Y3325*AC3322+Z3325*AD3325+AA3325*AC3325)</f>
        <v>39.00443230577941</v>
      </c>
      <c r="AJ3325" s="2">
        <f t="shared" ref="AJ3325" si="19347">X3325*AE3322+Z3325*AE3325-Y3325*AF3322-AA3325*AF3325</f>
        <v>-297.46825374549724</v>
      </c>
      <c r="AK3325" s="8">
        <f t="shared" ref="AK3325" si="19348">(X3325*AF3322+Y3325*AE3322+Z3325*AF3325+AA3325*AE3325)</f>
        <v>0</v>
      </c>
      <c r="AM3325" s="20">
        <f t="shared" ref="AM3325" si="19349">1/$AN$9</f>
        <v>1</v>
      </c>
      <c r="AN3325" s="27">
        <v>0</v>
      </c>
      <c r="AO3325" s="21">
        <v>1</v>
      </c>
      <c r="AP3325" s="26">
        <v>0</v>
      </c>
      <c r="AR3325" s="1">
        <f t="shared" ref="AR3325" si="19350">AH3325*AM3322+AJ3325*AM3325-AI3325*AN3322-AK3325*AN3325</f>
        <v>-297.46825374549724</v>
      </c>
      <c r="AS3325" s="9">
        <f t="shared" ref="AS3325" si="19351">(AH3325*AN3322+AI3325*AM3322+AJ3325*AN3325+AK3325*AM3325)</f>
        <v>39.00443230577941</v>
      </c>
      <c r="AT3325" s="2">
        <f t="shared" ref="AT3325" si="19352">AH3325*AO3322+AJ3325*AO3325-AI3325*AP3322-AK3325*AP3325</f>
        <v>-297.46825374549724</v>
      </c>
      <c r="AU3325" s="8">
        <f t="shared" ref="AU3325" si="19353">(AH3325*AP3322+AI3325*AO3322+AJ3325*AP3325+AK3325*AO3325)</f>
        <v>0</v>
      </c>
      <c r="AW3325" s="49">
        <f t="shared" ref="AW3325" si="19354">(180/PI())*ATAN(-1*(AS3322/AR3322))</f>
        <v>-82.534772116757765</v>
      </c>
      <c r="AY3325" s="140">
        <f t="shared" ref="AY3325" si="19355">20*LOG(((1-(10^(AW3322/20)^2)*(1-((1-AY3322)/(1+AY3322))^2))^0.5))</f>
        <v>-7.7779237969907114E-5</v>
      </c>
      <c r="AZ3325" s="13"/>
      <c r="BA3325" s="36"/>
      <c r="BB3325" s="36"/>
      <c r="BC3325" s="36"/>
      <c r="BD3325" s="36"/>
    </row>
    <row r="3326" spans="2:56" ht="18.600000000000001" customHeight="1">
      <c r="AY3326" s="37"/>
    </row>
    <row r="3327" spans="2:56" ht="18.600000000000001" customHeight="1" thickBot="1">
      <c r="D3327" s="22" t="s">
        <v>60</v>
      </c>
      <c r="E3327" s="22"/>
      <c r="F3327" s="22"/>
      <c r="G3327" s="22"/>
      <c r="H3327" s="22"/>
      <c r="I3327" s="22" t="s">
        <v>61</v>
      </c>
      <c r="J3327" s="22"/>
      <c r="K3327" s="22"/>
      <c r="L3327" s="22"/>
      <c r="M3327" s="23"/>
      <c r="N3327" s="23"/>
      <c r="O3327" s="28" t="s">
        <v>62</v>
      </c>
      <c r="P3327" s="23"/>
      <c r="Q3327" s="23"/>
      <c r="R3327" s="23"/>
      <c r="S3327" s="22"/>
      <c r="T3327" s="22" t="s">
        <v>63</v>
      </c>
      <c r="U3327" s="23"/>
      <c r="V3327" s="23"/>
      <c r="W3327" s="23"/>
      <c r="X3327" s="23"/>
      <c r="Y3327" s="28" t="s">
        <v>64</v>
      </c>
      <c r="Z3327" s="23"/>
      <c r="AA3327" s="23"/>
      <c r="AB3327" s="23"/>
      <c r="AC3327" s="28" t="s">
        <v>65</v>
      </c>
      <c r="AD3327" s="22"/>
      <c r="AE3327" s="22"/>
      <c r="AF3327" s="22"/>
      <c r="AG3327" s="22"/>
      <c r="AH3327" s="23"/>
      <c r="AI3327" s="28" t="s">
        <v>66</v>
      </c>
      <c r="AJ3327" s="23"/>
      <c r="AK3327" s="23"/>
      <c r="AL3327" s="22"/>
      <c r="AM3327" s="28" t="s">
        <v>67</v>
      </c>
      <c r="AN3327" s="22"/>
      <c r="AO3327" s="23"/>
      <c r="AP3327" s="23"/>
      <c r="AQ3327" s="23"/>
      <c r="AR3327" s="23"/>
      <c r="AS3327" s="28" t="s">
        <v>68</v>
      </c>
      <c r="AT3327" s="23"/>
      <c r="AU3327" s="23"/>
    </row>
    <row r="3328" spans="2:56" ht="18.600000000000001" customHeight="1" thickBot="1">
      <c r="B3328" s="11"/>
      <c r="D3328" s="212" t="s">
        <v>69</v>
      </c>
      <c r="E3328" s="213"/>
      <c r="F3328" s="214" t="s">
        <v>70</v>
      </c>
      <c r="G3328" s="215"/>
      <c r="H3328" s="207"/>
      <c r="I3328" s="212" t="s">
        <v>71</v>
      </c>
      <c r="J3328" s="213"/>
      <c r="K3328" s="214" t="s">
        <v>72</v>
      </c>
      <c r="L3328" s="215"/>
      <c r="M3328" s="23"/>
      <c r="N3328" s="208" t="s">
        <v>73</v>
      </c>
      <c r="O3328" s="209"/>
      <c r="P3328" s="210" t="s">
        <v>74</v>
      </c>
      <c r="Q3328" s="211"/>
      <c r="R3328" s="23"/>
      <c r="S3328" s="212" t="s">
        <v>75</v>
      </c>
      <c r="T3328" s="213"/>
      <c r="U3328" s="214" t="s">
        <v>76</v>
      </c>
      <c r="V3328" s="215"/>
      <c r="W3328" s="22"/>
      <c r="X3328" s="208" t="s">
        <v>77</v>
      </c>
      <c r="Y3328" s="209"/>
      <c r="Z3328" s="210" t="s">
        <v>78</v>
      </c>
      <c r="AA3328" s="211"/>
      <c r="AB3328" s="22"/>
      <c r="AC3328" s="212" t="s">
        <v>79</v>
      </c>
      <c r="AD3328" s="213"/>
      <c r="AE3328" s="214" t="s">
        <v>80</v>
      </c>
      <c r="AF3328" s="215"/>
      <c r="AG3328" s="22"/>
      <c r="AH3328" s="208" t="s">
        <v>81</v>
      </c>
      <c r="AI3328" s="209"/>
      <c r="AJ3328" s="210" t="s">
        <v>82</v>
      </c>
      <c r="AK3328" s="211"/>
      <c r="AL3328" s="22"/>
      <c r="AM3328" s="212" t="s">
        <v>83</v>
      </c>
      <c r="AN3328" s="213"/>
      <c r="AO3328" s="214" t="s">
        <v>84</v>
      </c>
      <c r="AP3328" s="215"/>
      <c r="AQ3328" s="23"/>
      <c r="AR3328" s="208" t="s">
        <v>85</v>
      </c>
      <c r="AS3328" s="209"/>
      <c r="AT3328" s="210" t="s">
        <v>86</v>
      </c>
      <c r="AU3328" s="211"/>
      <c r="AW3328" s="29" t="s">
        <v>4</v>
      </c>
      <c r="AY3328" s="136" t="s">
        <v>46</v>
      </c>
      <c r="AZ3328" s="13"/>
      <c r="BA3328" s="36"/>
      <c r="BB3328" s="36"/>
      <c r="BC3328" s="36"/>
      <c r="BD3328" s="36"/>
    </row>
    <row r="3329" spans="2:56" ht="18.600000000000001" customHeight="1" thickTop="1" thickBot="1">
      <c r="B3329" s="40">
        <v>9.5199999999999392</v>
      </c>
      <c r="D3329" s="1">
        <v>1</v>
      </c>
      <c r="E3329" s="7">
        <v>0</v>
      </c>
      <c r="F3329" s="2">
        <v>0</v>
      </c>
      <c r="G3329" s="8">
        <v>0</v>
      </c>
      <c r="I3329" s="1">
        <v>1</v>
      </c>
      <c r="J3329" s="9">
        <v>0</v>
      </c>
      <c r="K3329" s="2">
        <v>0</v>
      </c>
      <c r="L3329" s="9">
        <f t="shared" ref="L3329" si="19356">IF(0=(1-$J$9*$K$9*$B3329^2),10^14,$B3329*$K$9/(1-$J$9*$K$9*$B3329^2))</f>
        <v>-0.35703116684981051</v>
      </c>
      <c r="N3329" s="1">
        <f t="shared" ref="N3329" si="19357">D3329*I3329+F3329*I3332-E3329*J3329-G3329*J3332</f>
        <v>1</v>
      </c>
      <c r="O3329" s="9">
        <f t="shared" ref="O3329" si="19358">(D3329*J3329+E3329*I3329+F3329*J3332+G3329*I3332)</f>
        <v>0</v>
      </c>
      <c r="P3329" s="2">
        <f t="shared" ref="P3329" si="19359">D3329*K3329+F3329*K3332-E3329*L3329-G3329*L3332</f>
        <v>0</v>
      </c>
      <c r="Q3329" s="8">
        <f t="shared" ref="Q3329" si="19360">(D3329*L3329+E3329*K3329+F3329*L3332+G3329*K3332)</f>
        <v>-0.35703116684981051</v>
      </c>
      <c r="S3329" s="1">
        <v>1</v>
      </c>
      <c r="T3329" s="7">
        <v>0</v>
      </c>
      <c r="U3329" s="2">
        <v>0</v>
      </c>
      <c r="V3329" s="8">
        <v>0</v>
      </c>
      <c r="X3329" s="1">
        <f t="shared" ref="X3329" si="19361">N3329*S3329+P3329*S3332-O3329*T3329-Q3329*T3332</f>
        <v>5.1103001721133392</v>
      </c>
      <c r="Y3329" s="9">
        <f t="shared" ref="Y3329" si="19362">(N3329*T3329+O3329*S3329+P3329*T3332+Q3329*S3332)</f>
        <v>0</v>
      </c>
      <c r="Z3329" s="2">
        <f t="shared" ref="Z3329" si="19363">N3329*U3329+P3329*U3332-O3329*V3329-Q3329*V3332</f>
        <v>0</v>
      </c>
      <c r="AA3329" s="8">
        <f t="shared" ref="AA3329" si="19364">(N3329*V3329+O3329*U3329+P3329*V3332+Q3329*U3332)</f>
        <v>-0.35703116684981051</v>
      </c>
      <c r="AB3329" s="22"/>
      <c r="AC3329" s="1">
        <v>1</v>
      </c>
      <c r="AD3329" s="9">
        <v>0</v>
      </c>
      <c r="AE3329" s="2">
        <v>0</v>
      </c>
      <c r="AF3329" s="9">
        <f t="shared" ref="AF3329" si="19365">$B3329*$AE$9</f>
        <v>7.7177687999999511</v>
      </c>
      <c r="AH3329" s="1">
        <f t="shared" ref="AH3329" si="19366">X3329*AC3329+Z3329*AC3332-Y3329*AD3329-AA3329*AD3332</f>
        <v>5.1103001721133392</v>
      </c>
      <c r="AI3329" s="9">
        <f t="shared" ref="AI3329" si="19367">(X3329*AD3329+Y3329*AC3329+Z3329*AD3332+AA3329*AC3332)</f>
        <v>0</v>
      </c>
      <c r="AJ3329" s="2">
        <f t="shared" ref="AJ3329" si="19368">X3329*AE3329+Z3329*AE3332-Y3329*AF3329-AA3329*AF3332</f>
        <v>0</v>
      </c>
      <c r="AK3329" s="8">
        <f t="shared" ref="AK3329" si="19369">(X3329*AF3329+Y3329*AE3329+Z3329*AF3332+AA3329*AE3332)</f>
        <v>39.083084060120903</v>
      </c>
      <c r="AM3329" s="18">
        <v>1</v>
      </c>
      <c r="AN3329" s="25">
        <v>0</v>
      </c>
      <c r="AO3329" s="14">
        <v>0</v>
      </c>
      <c r="AP3329" s="24">
        <v>0</v>
      </c>
      <c r="AR3329" s="1">
        <f t="shared" ref="AR3329" si="19370">AH3329*AM3329+AJ3329*AM3332-AI3329*AN3329-AK3329*AN3332</f>
        <v>5.1103001721133392</v>
      </c>
      <c r="AS3329" s="9">
        <f t="shared" ref="AS3329" si="19371">(AH3329*AN3329+AI3329*AM3329+AJ3329*AN3332+AK3329*AM3332)</f>
        <v>39.083084060120903</v>
      </c>
      <c r="AT3329" s="2">
        <f t="shared" ref="AT3329" si="19372">AH3329*AO3329+AJ3329*AO3332-AI3329*AP3329-AK3329*AP3332</f>
        <v>0</v>
      </c>
      <c r="AU3329" s="8">
        <f t="shared" ref="AU3329" si="19373">(AH3329*AP3329+AI3329*AO3329+AJ3329*AP3332+AK3329*AO3332)</f>
        <v>39.083084060120903</v>
      </c>
      <c r="AW3329" s="30">
        <f t="shared" ref="AW3329" si="19374">20*LOG(((1+$AN$9)/$AN$9)/((AR3329+AR3332)^2+(AS3329+AS3332)^2)^0.5)</f>
        <v>-43.631829431366867</v>
      </c>
      <c r="AY3329" s="137">
        <f t="shared" ref="AY3329" si="19375">((AR3329^2+AS3329^2)^0.5)/((AR3332^2+AS3332^2)^0.5)</f>
        <v>0.13083956542246888</v>
      </c>
      <c r="AZ3329" s="13"/>
      <c r="BA3329" s="36"/>
      <c r="BB3329" s="36"/>
      <c r="BC3329" s="36"/>
      <c r="BD3329" s="36"/>
    </row>
    <row r="3330" spans="2:56" ht="18.600000000000001" customHeight="1" thickBot="1">
      <c r="D3330" s="3"/>
      <c r="G3330" s="4"/>
      <c r="I3330" s="3"/>
      <c r="L3330" s="4"/>
      <c r="N3330" s="3"/>
      <c r="Q3330" s="4"/>
      <c r="S3330" s="3"/>
      <c r="V3330" s="4"/>
      <c r="X3330" s="3"/>
      <c r="AA3330" s="4"/>
      <c r="AC3330" s="3"/>
      <c r="AF3330" s="4"/>
      <c r="AH3330" s="3"/>
      <c r="AK3330" s="4"/>
      <c r="AM3330" s="18"/>
      <c r="AN3330" s="14"/>
      <c r="AO3330" s="14"/>
      <c r="AP3330" s="19"/>
      <c r="AR3330" s="3"/>
      <c r="AU3330" s="4"/>
      <c r="AY3330" s="138"/>
      <c r="AZ3330" s="13"/>
      <c r="BA3330" s="36"/>
      <c r="BB3330" s="36"/>
      <c r="BC3330" s="36"/>
      <c r="BD3330" s="36"/>
    </row>
    <row r="3331" spans="2:56" ht="18.600000000000001" customHeight="1" thickBot="1">
      <c r="D3331" s="216" t="s">
        <v>87</v>
      </c>
      <c r="E3331" s="217"/>
      <c r="F3331" s="218" t="s">
        <v>88</v>
      </c>
      <c r="G3331" s="219"/>
      <c r="H3331" s="207"/>
      <c r="I3331" s="216" t="s">
        <v>89</v>
      </c>
      <c r="J3331" s="217"/>
      <c r="K3331" s="218" t="s">
        <v>90</v>
      </c>
      <c r="L3331" s="219"/>
      <c r="N3331" s="208" t="s">
        <v>7</v>
      </c>
      <c r="O3331" s="209"/>
      <c r="P3331" s="210" t="s">
        <v>8</v>
      </c>
      <c r="Q3331" s="211"/>
      <c r="S3331" s="216" t="s">
        <v>91</v>
      </c>
      <c r="T3331" s="217"/>
      <c r="U3331" s="218" t="s">
        <v>92</v>
      </c>
      <c r="V3331" s="219"/>
      <c r="W3331" s="22"/>
      <c r="X3331" s="208" t="s">
        <v>93</v>
      </c>
      <c r="Y3331" s="209"/>
      <c r="Z3331" s="210" t="s">
        <v>94</v>
      </c>
      <c r="AA3331" s="211"/>
      <c r="AB3331" s="22"/>
      <c r="AC3331" s="216" t="s">
        <v>3</v>
      </c>
      <c r="AD3331" s="217"/>
      <c r="AE3331" s="218" t="s">
        <v>2</v>
      </c>
      <c r="AF3331" s="219"/>
      <c r="AG3331" s="22"/>
      <c r="AH3331" s="208" t="s">
        <v>95</v>
      </c>
      <c r="AI3331" s="209"/>
      <c r="AJ3331" s="210" t="s">
        <v>96</v>
      </c>
      <c r="AK3331" s="211"/>
      <c r="AL3331" s="22"/>
      <c r="AM3331" s="216" t="s">
        <v>97</v>
      </c>
      <c r="AN3331" s="217"/>
      <c r="AO3331" s="218" t="s">
        <v>98</v>
      </c>
      <c r="AP3331" s="219"/>
      <c r="AR3331" s="208" t="s">
        <v>99</v>
      </c>
      <c r="AS3331" s="209"/>
      <c r="AT3331" s="210" t="s">
        <v>100</v>
      </c>
      <c r="AU3331" s="211"/>
      <c r="AW3331" s="48" t="s">
        <v>10</v>
      </c>
      <c r="AY3331" s="139" t="s">
        <v>47</v>
      </c>
      <c r="AZ3331" s="13"/>
      <c r="BA3331" s="36"/>
      <c r="BB3331" s="36"/>
      <c r="BC3331" s="36"/>
      <c r="BD3331" s="36"/>
    </row>
    <row r="3332" spans="2:56" ht="18.600000000000001" customHeight="1" thickTop="1" thickBot="1">
      <c r="D3332" s="1">
        <v>0</v>
      </c>
      <c r="E3332" s="8">
        <f t="shared" ref="E3332" si="19376">$E$9*$B3329</f>
        <v>5.3950791999999659</v>
      </c>
      <c r="F3332" s="2">
        <v>1</v>
      </c>
      <c r="G3332" s="8">
        <v>0</v>
      </c>
      <c r="I3332" s="1">
        <v>0</v>
      </c>
      <c r="J3332" s="9">
        <v>0</v>
      </c>
      <c r="K3332" s="2">
        <v>1</v>
      </c>
      <c r="L3332" s="8">
        <v>0</v>
      </c>
      <c r="N3332" s="1">
        <f t="shared" ref="N3332" si="19377">D3332*I3329+F3332*I3332-E3332*J3329-G3332*J3332</f>
        <v>0</v>
      </c>
      <c r="O3332" s="9">
        <f t="shared" ref="O3332" si="19378">(D3332*J3329+E3332*I3329+F3332*J3332+G3332*I3332)</f>
        <v>5.3950791999999659</v>
      </c>
      <c r="P3332" s="2">
        <f t="shared" ref="P3332" si="19379">D3332*K3329+F3332*K3332-E3332*L3329-G3332*L3332</f>
        <v>2.9262114220231301</v>
      </c>
      <c r="Q3332" s="8">
        <f t="shared" ref="Q3332" si="19380">(D3332*L3329+E3332*K3329+F3332*L3332+G3332*K3332)</f>
        <v>0</v>
      </c>
      <c r="S3332" s="1">
        <v>0</v>
      </c>
      <c r="T3332" s="8">
        <f t="shared" ref="T3332" si="19381">$T$9*$B3329</f>
        <v>11.512440799999926</v>
      </c>
      <c r="U3332" s="2">
        <v>1</v>
      </c>
      <c r="V3332" s="8">
        <v>0</v>
      </c>
      <c r="X3332" s="1">
        <f t="shared" ref="X3332" si="19382">N3332*S3329+P3332*S3332-O3332*T3329-Q3332*T3332</f>
        <v>0</v>
      </c>
      <c r="Y3332" s="9">
        <f t="shared" ref="Y3332" si="19383">(N3332*T3329+O3332*S3329+P3332*T3332+Q3332*S3332)</f>
        <v>39.082914964324857</v>
      </c>
      <c r="Z3332" s="2">
        <f t="shared" ref="Z3332" si="19384">N3332*U3329+P3332*U3332-O3332*V3329-Q3332*V3332</f>
        <v>2.9262114220231301</v>
      </c>
      <c r="AA3332" s="8">
        <f t="shared" ref="AA3332" si="19385">(N3332*V3329+O3332*U3329+P3332*V3332+Q3332*U3332)</f>
        <v>0</v>
      </c>
      <c r="AB3332" s="22"/>
      <c r="AC3332" s="1">
        <v>0</v>
      </c>
      <c r="AD3332" s="9">
        <v>0</v>
      </c>
      <c r="AE3332" s="2">
        <v>1</v>
      </c>
      <c r="AF3332" s="8">
        <v>0</v>
      </c>
      <c r="AH3332" s="1">
        <f t="shared" ref="AH3332" si="19386">X3332*AC3329+Z3332*AC3332-Y3332*AD3329-AA3332*AD3332</f>
        <v>0</v>
      </c>
      <c r="AI3332" s="9">
        <f t="shared" ref="AI3332" si="19387">(X3332*AD3329+Y3332*AC3329+Z3332*AD3332+AA3332*AC3332)</f>
        <v>39.082914964324857</v>
      </c>
      <c r="AJ3332" s="2">
        <f t="shared" ref="AJ3332" si="19388">X3332*AE3329+Z3332*AE3332-Y3332*AF3329-AA3332*AF3332</f>
        <v>-298.70669030269448</v>
      </c>
      <c r="AK3332" s="8">
        <f t="shared" ref="AK3332" si="19389">(X3332*AF3329+Y3332*AE3329+Z3332*AF3332+AA3332*AE3332)</f>
        <v>0</v>
      </c>
      <c r="AM3332" s="20">
        <f t="shared" ref="AM3332" si="19390">1/$AN$9</f>
        <v>1</v>
      </c>
      <c r="AN3332" s="27">
        <v>0</v>
      </c>
      <c r="AO3332" s="21">
        <v>1</v>
      </c>
      <c r="AP3332" s="26">
        <v>0</v>
      </c>
      <c r="AR3332" s="1">
        <f t="shared" ref="AR3332" si="19391">AH3332*AM3329+AJ3332*AM3332-AI3332*AN3329-AK3332*AN3332</f>
        <v>-298.70669030269448</v>
      </c>
      <c r="AS3332" s="9">
        <f t="shared" ref="AS3332" si="19392">(AH3332*AN3329+AI3332*AM3329+AJ3332*AN3332+AK3332*AM3332)</f>
        <v>39.082914964324857</v>
      </c>
      <c r="AT3332" s="2">
        <f t="shared" ref="AT3332" si="19393">AH3332*AO3329+AJ3332*AO3332-AI3332*AP3329-AK3332*AP3332</f>
        <v>-298.70669030269448</v>
      </c>
      <c r="AU3332" s="8">
        <f t="shared" ref="AU3332" si="19394">(AH3332*AP3329+AI3332*AO3329+AJ3332*AP3332+AK3332*AO3332)</f>
        <v>0</v>
      </c>
      <c r="AW3332" s="49">
        <f t="shared" ref="AW3332" si="19395">(180/PI())*ATAN(-1*(AS3329/AR3329))</f>
        <v>-82.550564815777449</v>
      </c>
      <c r="AY3332" s="140">
        <f t="shared" ref="AY3332" si="19396">20*LOG(((1-(10^(AW3329/20)^2)*(1-((1-AY3329)/(1+AY3329))^2))^0.5))</f>
        <v>-7.7019787026277024E-5</v>
      </c>
      <c r="AZ3332" s="13"/>
      <c r="BA3332" s="36"/>
      <c r="BB3332" s="36"/>
      <c r="BC3332" s="36"/>
      <c r="BD3332" s="36"/>
    </row>
    <row r="3333" spans="2:56" ht="18.600000000000001" customHeight="1">
      <c r="AY3333" s="37"/>
    </row>
    <row r="3334" spans="2:56" ht="18.600000000000001" customHeight="1" thickBot="1">
      <c r="D3334" s="22" t="s">
        <v>60</v>
      </c>
      <c r="E3334" s="22"/>
      <c r="F3334" s="22"/>
      <c r="G3334" s="22"/>
      <c r="H3334" s="22"/>
      <c r="I3334" s="22" t="s">
        <v>61</v>
      </c>
      <c r="J3334" s="22"/>
      <c r="K3334" s="22"/>
      <c r="L3334" s="22"/>
      <c r="M3334" s="23"/>
      <c r="N3334" s="23"/>
      <c r="O3334" s="28" t="s">
        <v>62</v>
      </c>
      <c r="P3334" s="23"/>
      <c r="Q3334" s="23"/>
      <c r="R3334" s="23"/>
      <c r="S3334" s="22"/>
      <c r="T3334" s="22" t="s">
        <v>63</v>
      </c>
      <c r="U3334" s="23"/>
      <c r="V3334" s="23"/>
      <c r="W3334" s="23"/>
      <c r="X3334" s="23"/>
      <c r="Y3334" s="28" t="s">
        <v>64</v>
      </c>
      <c r="Z3334" s="23"/>
      <c r="AA3334" s="23"/>
      <c r="AB3334" s="23"/>
      <c r="AC3334" s="28" t="s">
        <v>65</v>
      </c>
      <c r="AD3334" s="22"/>
      <c r="AE3334" s="22"/>
      <c r="AF3334" s="22"/>
      <c r="AG3334" s="22"/>
      <c r="AH3334" s="23"/>
      <c r="AI3334" s="28" t="s">
        <v>66</v>
      </c>
      <c r="AJ3334" s="23"/>
      <c r="AK3334" s="23"/>
      <c r="AL3334" s="22"/>
      <c r="AM3334" s="28" t="s">
        <v>67</v>
      </c>
      <c r="AN3334" s="22"/>
      <c r="AO3334" s="23"/>
      <c r="AP3334" s="23"/>
      <c r="AQ3334" s="23"/>
      <c r="AR3334" s="23"/>
      <c r="AS3334" s="28" t="s">
        <v>68</v>
      </c>
      <c r="AT3334" s="23"/>
      <c r="AU3334" s="23"/>
    </row>
    <row r="3335" spans="2:56" ht="18.600000000000001" customHeight="1" thickBot="1">
      <c r="B3335" s="11"/>
      <c r="D3335" s="212" t="s">
        <v>69</v>
      </c>
      <c r="E3335" s="213"/>
      <c r="F3335" s="214" t="s">
        <v>70</v>
      </c>
      <c r="G3335" s="215"/>
      <c r="H3335" s="207"/>
      <c r="I3335" s="212" t="s">
        <v>71</v>
      </c>
      <c r="J3335" s="213"/>
      <c r="K3335" s="214" t="s">
        <v>72</v>
      </c>
      <c r="L3335" s="215"/>
      <c r="M3335" s="23"/>
      <c r="N3335" s="208" t="s">
        <v>73</v>
      </c>
      <c r="O3335" s="209"/>
      <c r="P3335" s="210" t="s">
        <v>74</v>
      </c>
      <c r="Q3335" s="211"/>
      <c r="R3335" s="23"/>
      <c r="S3335" s="212" t="s">
        <v>75</v>
      </c>
      <c r="T3335" s="213"/>
      <c r="U3335" s="214" t="s">
        <v>76</v>
      </c>
      <c r="V3335" s="215"/>
      <c r="W3335" s="22"/>
      <c r="X3335" s="208" t="s">
        <v>77</v>
      </c>
      <c r="Y3335" s="209"/>
      <c r="Z3335" s="210" t="s">
        <v>78</v>
      </c>
      <c r="AA3335" s="211"/>
      <c r="AB3335" s="22"/>
      <c r="AC3335" s="212" t="s">
        <v>79</v>
      </c>
      <c r="AD3335" s="213"/>
      <c r="AE3335" s="214" t="s">
        <v>80</v>
      </c>
      <c r="AF3335" s="215"/>
      <c r="AG3335" s="22"/>
      <c r="AH3335" s="208" t="s">
        <v>81</v>
      </c>
      <c r="AI3335" s="209"/>
      <c r="AJ3335" s="210" t="s">
        <v>82</v>
      </c>
      <c r="AK3335" s="211"/>
      <c r="AL3335" s="22"/>
      <c r="AM3335" s="212" t="s">
        <v>83</v>
      </c>
      <c r="AN3335" s="213"/>
      <c r="AO3335" s="214" t="s">
        <v>84</v>
      </c>
      <c r="AP3335" s="215"/>
      <c r="AQ3335" s="23"/>
      <c r="AR3335" s="208" t="s">
        <v>85</v>
      </c>
      <c r="AS3335" s="209"/>
      <c r="AT3335" s="210" t="s">
        <v>86</v>
      </c>
      <c r="AU3335" s="211"/>
      <c r="AW3335" s="29" t="s">
        <v>4</v>
      </c>
      <c r="AY3335" s="136" t="s">
        <v>46</v>
      </c>
      <c r="AZ3335" s="13"/>
      <c r="BA3335" s="36"/>
      <c r="BB3335" s="36"/>
      <c r="BC3335" s="36"/>
      <c r="BD3335" s="36"/>
    </row>
    <row r="3336" spans="2:56" ht="18.600000000000001" customHeight="1" thickTop="1" thickBot="1">
      <c r="B3336" s="40">
        <v>9.5399999999999405</v>
      </c>
      <c r="D3336" s="1">
        <v>1</v>
      </c>
      <c r="E3336" s="7">
        <v>0</v>
      </c>
      <c r="F3336" s="2">
        <v>0</v>
      </c>
      <c r="G3336" s="8">
        <v>0</v>
      </c>
      <c r="I3336" s="1">
        <v>1</v>
      </c>
      <c r="J3336" s="9">
        <v>0</v>
      </c>
      <c r="K3336" s="2">
        <v>0</v>
      </c>
      <c r="L3336" s="9">
        <f t="shared" ref="L3336" si="19397">IF(0=(1-$J$9*$K$9*$B3336^2),10^14,$B3336*$K$9/(1-$J$9*$K$9*$B3336^2))</f>
        <v>-0.35622470660650091</v>
      </c>
      <c r="N3336" s="1">
        <f t="shared" ref="N3336" si="19398">D3336*I3336+F3336*I3339-E3336*J3336-G3336*J3339</f>
        <v>1</v>
      </c>
      <c r="O3336" s="9">
        <f t="shared" ref="O3336" si="19399">(D3336*J3336+E3336*I3336+F3336*J3339+G3336*I3339)</f>
        <v>0</v>
      </c>
      <c r="P3336" s="2">
        <f t="shared" ref="P3336" si="19400">D3336*K3336+F3336*K3339-E3336*L3336-G3336*L3339</f>
        <v>0</v>
      </c>
      <c r="Q3336" s="8">
        <f t="shared" ref="Q3336" si="19401">(D3336*L3336+E3336*K3336+F3336*L3339+G3336*K3339)</f>
        <v>-0.35622470660650091</v>
      </c>
      <c r="S3336" s="1">
        <v>1</v>
      </c>
      <c r="T3336" s="7">
        <v>0</v>
      </c>
      <c r="U3336" s="2">
        <v>0</v>
      </c>
      <c r="V3336" s="8">
        <v>0</v>
      </c>
      <c r="X3336" s="1">
        <f t="shared" ref="X3336" si="19402">N3336*S3336+P3336*S3339-O3336*T3336-Q3336*T3339</f>
        <v>5.1096314258137285</v>
      </c>
      <c r="Y3336" s="9">
        <f t="shared" ref="Y3336" si="19403">(N3336*T3336+O3336*S3336+P3336*T3339+Q3336*S3339)</f>
        <v>0</v>
      </c>
      <c r="Z3336" s="2">
        <f t="shared" ref="Z3336" si="19404">N3336*U3336+P3336*U3339-O3336*V3336-Q3336*V3339</f>
        <v>0</v>
      </c>
      <c r="AA3336" s="8">
        <f t="shared" ref="AA3336" si="19405">(N3336*V3336+O3336*U3336+P3336*V3339+Q3336*U3339)</f>
        <v>-0.35622470660650091</v>
      </c>
      <c r="AB3336" s="22"/>
      <c r="AC3336" s="1">
        <v>1</v>
      </c>
      <c r="AD3336" s="9">
        <v>0</v>
      </c>
      <c r="AE3336" s="2">
        <v>0</v>
      </c>
      <c r="AF3336" s="9">
        <f t="shared" ref="AF3336" si="19406">$B3336*$AE$9</f>
        <v>7.7339825999999521</v>
      </c>
      <c r="AH3336" s="1">
        <f t="shared" ref="AH3336" si="19407">X3336*AC3336+Z3336*AC3339-Y3336*AD3336-AA3336*AD3339</f>
        <v>5.1096314258137285</v>
      </c>
      <c r="AI3336" s="9">
        <f t="shared" ref="AI3336" si="19408">(X3336*AD3336+Y3336*AC3336+Z3336*AD3339+AA3336*AC3339)</f>
        <v>0</v>
      </c>
      <c r="AJ3336" s="2">
        <f t="shared" ref="AJ3336" si="19409">X3336*AE3336+Z3336*AE3339-Y3336*AF3336-AA3336*AF3339</f>
        <v>0</v>
      </c>
      <c r="AK3336" s="8">
        <f t="shared" ref="AK3336" si="19410">(X3336*AF3336+Y3336*AE3336+Z3336*AF3339+AA3336*AE3339)</f>
        <v>39.161575833049817</v>
      </c>
      <c r="AM3336" s="18">
        <v>1</v>
      </c>
      <c r="AN3336" s="25">
        <v>0</v>
      </c>
      <c r="AO3336" s="14">
        <v>0</v>
      </c>
      <c r="AP3336" s="24">
        <v>0</v>
      </c>
      <c r="AR3336" s="1">
        <f t="shared" ref="AR3336" si="19411">AH3336*AM3336+AJ3336*AM3339-AI3336*AN3336-AK3336*AN3339</f>
        <v>5.1096314258137285</v>
      </c>
      <c r="AS3336" s="9">
        <f t="shared" ref="AS3336" si="19412">(AH3336*AN3336+AI3336*AM3336+AJ3336*AN3339+AK3336*AM3339)</f>
        <v>39.161575833049817</v>
      </c>
      <c r="AT3336" s="2">
        <f t="shared" ref="AT3336" si="19413">AH3336*AO3336+AJ3336*AO3339-AI3336*AP3336-AK3336*AP3339</f>
        <v>0</v>
      </c>
      <c r="AU3336" s="8">
        <f t="shared" ref="AU3336" si="19414">(AH3336*AP3336+AI3336*AO3336+AJ3336*AP3339+AK3336*AO3339)</f>
        <v>39.161575833049817</v>
      </c>
      <c r="AW3336" s="30">
        <f t="shared" ref="AW3336" si="19415">20*LOG(((1+$AN$9)/$AN$9)/((AR3336+AR3339)^2+(AS3336+AS3339)^2)^0.5)</f>
        <v>-43.667217166638139</v>
      </c>
      <c r="AY3336" s="137">
        <f t="shared" ref="AY3336" si="19416">((AR3336^2+AS3336^2)^0.5)/((AR3339^2+AS3339^2)^0.5)</f>
        <v>0.13055990447834578</v>
      </c>
      <c r="AZ3336" s="13"/>
      <c r="BA3336" s="36"/>
      <c r="BB3336" s="36"/>
      <c r="BC3336" s="36"/>
      <c r="BD3336" s="36"/>
    </row>
    <row r="3337" spans="2:56" ht="18.600000000000001" customHeight="1" thickBot="1">
      <c r="D3337" s="3"/>
      <c r="G3337" s="4"/>
      <c r="I3337" s="3"/>
      <c r="L3337" s="4"/>
      <c r="N3337" s="3"/>
      <c r="Q3337" s="4"/>
      <c r="S3337" s="3"/>
      <c r="V3337" s="4"/>
      <c r="X3337" s="3"/>
      <c r="AA3337" s="4"/>
      <c r="AC3337" s="3"/>
      <c r="AF3337" s="4"/>
      <c r="AH3337" s="3"/>
      <c r="AK3337" s="4"/>
      <c r="AM3337" s="18"/>
      <c r="AN3337" s="14"/>
      <c r="AO3337" s="14"/>
      <c r="AP3337" s="19"/>
      <c r="AR3337" s="3"/>
      <c r="AU3337" s="4"/>
      <c r="AY3337" s="138"/>
      <c r="AZ3337" s="13"/>
      <c r="BA3337" s="36"/>
      <c r="BB3337" s="36"/>
      <c r="BC3337" s="36"/>
      <c r="BD3337" s="36"/>
    </row>
    <row r="3338" spans="2:56" ht="18.600000000000001" customHeight="1" thickBot="1">
      <c r="D3338" s="216" t="s">
        <v>87</v>
      </c>
      <c r="E3338" s="217"/>
      <c r="F3338" s="218" t="s">
        <v>88</v>
      </c>
      <c r="G3338" s="219"/>
      <c r="H3338" s="207"/>
      <c r="I3338" s="216" t="s">
        <v>89</v>
      </c>
      <c r="J3338" s="217"/>
      <c r="K3338" s="218" t="s">
        <v>90</v>
      </c>
      <c r="L3338" s="219"/>
      <c r="N3338" s="208" t="s">
        <v>7</v>
      </c>
      <c r="O3338" s="209"/>
      <c r="P3338" s="210" t="s">
        <v>8</v>
      </c>
      <c r="Q3338" s="211"/>
      <c r="S3338" s="216" t="s">
        <v>91</v>
      </c>
      <c r="T3338" s="217"/>
      <c r="U3338" s="218" t="s">
        <v>92</v>
      </c>
      <c r="V3338" s="219"/>
      <c r="W3338" s="22"/>
      <c r="X3338" s="208" t="s">
        <v>93</v>
      </c>
      <c r="Y3338" s="209"/>
      <c r="Z3338" s="210" t="s">
        <v>94</v>
      </c>
      <c r="AA3338" s="211"/>
      <c r="AB3338" s="22"/>
      <c r="AC3338" s="216" t="s">
        <v>3</v>
      </c>
      <c r="AD3338" s="217"/>
      <c r="AE3338" s="218" t="s">
        <v>2</v>
      </c>
      <c r="AF3338" s="219"/>
      <c r="AG3338" s="22"/>
      <c r="AH3338" s="208" t="s">
        <v>95</v>
      </c>
      <c r="AI3338" s="209"/>
      <c r="AJ3338" s="210" t="s">
        <v>96</v>
      </c>
      <c r="AK3338" s="211"/>
      <c r="AL3338" s="22"/>
      <c r="AM3338" s="216" t="s">
        <v>97</v>
      </c>
      <c r="AN3338" s="217"/>
      <c r="AO3338" s="218" t="s">
        <v>98</v>
      </c>
      <c r="AP3338" s="219"/>
      <c r="AR3338" s="208" t="s">
        <v>99</v>
      </c>
      <c r="AS3338" s="209"/>
      <c r="AT3338" s="210" t="s">
        <v>100</v>
      </c>
      <c r="AU3338" s="211"/>
      <c r="AW3338" s="48" t="s">
        <v>10</v>
      </c>
      <c r="AY3338" s="139" t="s">
        <v>47</v>
      </c>
      <c r="AZ3338" s="13"/>
      <c r="BA3338" s="36"/>
      <c r="BB3338" s="36"/>
      <c r="BC3338" s="36"/>
      <c r="BD3338" s="36"/>
    </row>
    <row r="3339" spans="2:56" ht="18.600000000000001" customHeight="1" thickTop="1" thickBot="1">
      <c r="D3339" s="1">
        <v>0</v>
      </c>
      <c r="E3339" s="8">
        <f t="shared" ref="E3339" si="19417">$E$9*$B3336</f>
        <v>5.4064133999999671</v>
      </c>
      <c r="F3339" s="2">
        <v>1</v>
      </c>
      <c r="G3339" s="8">
        <v>0</v>
      </c>
      <c r="I3339" s="1">
        <v>0</v>
      </c>
      <c r="J3339" s="9">
        <v>0</v>
      </c>
      <c r="K3339" s="2">
        <v>1</v>
      </c>
      <c r="L3339" s="8">
        <v>0</v>
      </c>
      <c r="N3339" s="1">
        <f t="shared" ref="N3339" si="19418">D3339*I3336+F3339*I3339-E3339*J3336-G3339*J3339</f>
        <v>0</v>
      </c>
      <c r="O3339" s="9">
        <f t="shared" ref="O3339" si="19419">(D3339*J3336+E3339*I3336+F3339*J3339+G3339*I3339)</f>
        <v>5.4064133999999671</v>
      </c>
      <c r="P3339" s="2">
        <f t="shared" ref="P3339" si="19420">D3339*K3336+F3339*K3339-E3339*L3336-G3339*L3339</f>
        <v>2.9258980272084436</v>
      </c>
      <c r="Q3339" s="8">
        <f t="shared" ref="Q3339" si="19421">(D3339*L3336+E3339*K3336+F3339*L3339+G3339*K3339)</f>
        <v>0</v>
      </c>
      <c r="S3339" s="1">
        <v>0</v>
      </c>
      <c r="T3339" s="8">
        <f t="shared" ref="T3339" si="19422">$T$9*$B3336</f>
        <v>11.536626599999927</v>
      </c>
      <c r="U3339" s="2">
        <v>1</v>
      </c>
      <c r="V3339" s="8">
        <v>0</v>
      </c>
      <c r="X3339" s="1">
        <f t="shared" ref="X3339" si="19423">N3339*S3336+P3339*S3339-O3339*T3336-Q3339*T3339</f>
        <v>0</v>
      </c>
      <c r="Y3339" s="9">
        <f t="shared" ref="Y3339" si="19424">(N3339*T3336+O3339*S3336+P3339*T3339+Q3339*S3339)</f>
        <v>39.161406409580209</v>
      </c>
      <c r="Z3339" s="2">
        <f t="shared" ref="Z3339" si="19425">N3339*U3336+P3339*U3339-O3339*V3336-Q3339*V3339</f>
        <v>2.9258980272084436</v>
      </c>
      <c r="AA3339" s="8">
        <f t="shared" ref="AA3339" si="19426">(N3339*V3336+O3339*U3336+P3339*V3339+Q3339*U3339)</f>
        <v>0</v>
      </c>
      <c r="AB3339" s="22"/>
      <c r="AC3339" s="1">
        <v>0</v>
      </c>
      <c r="AD3339" s="9">
        <v>0</v>
      </c>
      <c r="AE3339" s="2">
        <v>1</v>
      </c>
      <c r="AF3339" s="8">
        <v>0</v>
      </c>
      <c r="AH3339" s="1">
        <f t="shared" ref="AH3339" si="19427">X3339*AC3336+Z3339*AC3339-Y3339*AD3336-AA3339*AD3339</f>
        <v>0</v>
      </c>
      <c r="AI3339" s="9">
        <f t="shared" ref="AI3339" si="19428">(X3339*AD3336+Y3339*AC3336+Z3339*AD3339+AA3339*AC3339)</f>
        <v>39.161406409580209</v>
      </c>
      <c r="AJ3339" s="2">
        <f t="shared" ref="AJ3339" si="19429">X3339*AE3336+Z3339*AE3339-Y3339*AF3336-AA3339*AF3339</f>
        <v>-299.94773773601145</v>
      </c>
      <c r="AK3339" s="8">
        <f t="shared" ref="AK3339" si="19430">(X3339*AF3336+Y3339*AE3336+Z3339*AF3339+AA3339*AE3339)</f>
        <v>0</v>
      </c>
      <c r="AM3339" s="20">
        <f t="shared" ref="AM3339" si="19431">1/$AN$9</f>
        <v>1</v>
      </c>
      <c r="AN3339" s="27">
        <v>0</v>
      </c>
      <c r="AO3339" s="21">
        <v>1</v>
      </c>
      <c r="AP3339" s="26">
        <v>0</v>
      </c>
      <c r="AR3339" s="1">
        <f t="shared" ref="AR3339" si="19432">AH3339*AM3336+AJ3339*AM3339-AI3339*AN3336-AK3339*AN3339</f>
        <v>-299.94773773601145</v>
      </c>
      <c r="AS3339" s="9">
        <f t="shared" ref="AS3339" si="19433">(AH3339*AN3336+AI3339*AM3336+AJ3339*AN3339+AK3339*AM3339)</f>
        <v>39.161406409580209</v>
      </c>
      <c r="AT3339" s="2">
        <f t="shared" ref="AT3339" si="19434">AH3339*AO3336+AJ3339*AO3339-AI3339*AP3336-AK3339*AP3339</f>
        <v>-299.94773773601145</v>
      </c>
      <c r="AU3339" s="8">
        <f t="shared" ref="AU3339" si="19435">(AH3339*AP3336+AI3339*AO3336+AJ3339*AP3339+AK3339*AO3339)</f>
        <v>0</v>
      </c>
      <c r="AW3339" s="49">
        <f t="shared" ref="AW3339" si="19436">(180/PI())*ATAN(-1*(AS3336/AR3336))</f>
        <v>-82.566290597385972</v>
      </c>
      <c r="AY3339" s="140">
        <f t="shared" ref="AY3339" si="19437">20*LOG(((1-(10^(AW3336/20)^2)*(1-((1-AY3336)/(1+AY3336))^2))^0.5))</f>
        <v>-7.6269177860746352E-5</v>
      </c>
      <c r="AZ3339" s="13"/>
      <c r="BA3339" s="36"/>
      <c r="BB3339" s="36"/>
      <c r="BC3339" s="36"/>
      <c r="BD3339" s="36"/>
    </row>
    <row r="3340" spans="2:56" ht="18.600000000000001" customHeight="1">
      <c r="AY3340" s="37"/>
    </row>
    <row r="3341" spans="2:56" ht="18.600000000000001" customHeight="1" thickBot="1">
      <c r="D3341" s="22" t="s">
        <v>60</v>
      </c>
      <c r="E3341" s="22"/>
      <c r="F3341" s="22"/>
      <c r="G3341" s="22"/>
      <c r="H3341" s="22"/>
      <c r="I3341" s="22" t="s">
        <v>61</v>
      </c>
      <c r="J3341" s="22"/>
      <c r="K3341" s="22"/>
      <c r="L3341" s="22"/>
      <c r="M3341" s="23"/>
      <c r="N3341" s="23"/>
      <c r="O3341" s="28" t="s">
        <v>62</v>
      </c>
      <c r="P3341" s="23"/>
      <c r="Q3341" s="23"/>
      <c r="R3341" s="23"/>
      <c r="S3341" s="22"/>
      <c r="T3341" s="22" t="s">
        <v>63</v>
      </c>
      <c r="U3341" s="23"/>
      <c r="V3341" s="23"/>
      <c r="W3341" s="23"/>
      <c r="X3341" s="23"/>
      <c r="Y3341" s="28" t="s">
        <v>64</v>
      </c>
      <c r="Z3341" s="23"/>
      <c r="AA3341" s="23"/>
      <c r="AB3341" s="23"/>
      <c r="AC3341" s="28" t="s">
        <v>65</v>
      </c>
      <c r="AD3341" s="22"/>
      <c r="AE3341" s="22"/>
      <c r="AF3341" s="22"/>
      <c r="AG3341" s="22"/>
      <c r="AH3341" s="23"/>
      <c r="AI3341" s="28" t="s">
        <v>66</v>
      </c>
      <c r="AJ3341" s="23"/>
      <c r="AK3341" s="23"/>
      <c r="AL3341" s="22"/>
      <c r="AM3341" s="28" t="s">
        <v>67</v>
      </c>
      <c r="AN3341" s="22"/>
      <c r="AO3341" s="23"/>
      <c r="AP3341" s="23"/>
      <c r="AQ3341" s="23"/>
      <c r="AR3341" s="23"/>
      <c r="AS3341" s="28" t="s">
        <v>68</v>
      </c>
      <c r="AT3341" s="23"/>
      <c r="AU3341" s="23"/>
    </row>
    <row r="3342" spans="2:56" ht="18.600000000000001" customHeight="1" thickBot="1">
      <c r="B3342" s="11"/>
      <c r="D3342" s="212" t="s">
        <v>69</v>
      </c>
      <c r="E3342" s="213"/>
      <c r="F3342" s="214" t="s">
        <v>70</v>
      </c>
      <c r="G3342" s="215"/>
      <c r="H3342" s="207"/>
      <c r="I3342" s="212" t="s">
        <v>71</v>
      </c>
      <c r="J3342" s="213"/>
      <c r="K3342" s="214" t="s">
        <v>72</v>
      </c>
      <c r="L3342" s="215"/>
      <c r="M3342" s="23"/>
      <c r="N3342" s="208" t="s">
        <v>73</v>
      </c>
      <c r="O3342" s="209"/>
      <c r="P3342" s="210" t="s">
        <v>74</v>
      </c>
      <c r="Q3342" s="211"/>
      <c r="R3342" s="23"/>
      <c r="S3342" s="212" t="s">
        <v>75</v>
      </c>
      <c r="T3342" s="213"/>
      <c r="U3342" s="214" t="s">
        <v>76</v>
      </c>
      <c r="V3342" s="215"/>
      <c r="W3342" s="22"/>
      <c r="X3342" s="208" t="s">
        <v>77</v>
      </c>
      <c r="Y3342" s="209"/>
      <c r="Z3342" s="210" t="s">
        <v>78</v>
      </c>
      <c r="AA3342" s="211"/>
      <c r="AB3342" s="22"/>
      <c r="AC3342" s="212" t="s">
        <v>79</v>
      </c>
      <c r="AD3342" s="213"/>
      <c r="AE3342" s="214" t="s">
        <v>80</v>
      </c>
      <c r="AF3342" s="215"/>
      <c r="AG3342" s="22"/>
      <c r="AH3342" s="208" t="s">
        <v>81</v>
      </c>
      <c r="AI3342" s="209"/>
      <c r="AJ3342" s="210" t="s">
        <v>82</v>
      </c>
      <c r="AK3342" s="211"/>
      <c r="AL3342" s="22"/>
      <c r="AM3342" s="212" t="s">
        <v>83</v>
      </c>
      <c r="AN3342" s="213"/>
      <c r="AO3342" s="214" t="s">
        <v>84</v>
      </c>
      <c r="AP3342" s="215"/>
      <c r="AQ3342" s="23"/>
      <c r="AR3342" s="208" t="s">
        <v>85</v>
      </c>
      <c r="AS3342" s="209"/>
      <c r="AT3342" s="210" t="s">
        <v>86</v>
      </c>
      <c r="AU3342" s="211"/>
      <c r="AW3342" s="29" t="s">
        <v>4</v>
      </c>
      <c r="AY3342" s="136" t="s">
        <v>46</v>
      </c>
      <c r="AZ3342" s="13"/>
      <c r="BA3342" s="36"/>
      <c r="BB3342" s="36"/>
      <c r="BC3342" s="36"/>
      <c r="BD3342" s="36"/>
    </row>
    <row r="3343" spans="2:56" ht="18.600000000000001" customHeight="1" thickTop="1" thickBot="1">
      <c r="B3343" s="40">
        <v>9.5599999999999401</v>
      </c>
      <c r="D3343" s="1">
        <v>1</v>
      </c>
      <c r="E3343" s="7">
        <v>0</v>
      </c>
      <c r="F3343" s="2">
        <v>0</v>
      </c>
      <c r="G3343" s="8">
        <v>0</v>
      </c>
      <c r="I3343" s="1">
        <v>1</v>
      </c>
      <c r="J3343" s="9">
        <v>0</v>
      </c>
      <c r="K3343" s="2">
        <v>0</v>
      </c>
      <c r="L3343" s="9">
        <f t="shared" ref="L3343" si="19438">IF(0=(1-$J$9*$K$9*$B3343^2),10^14,$B3343*$K$9/(1-$J$9*$K$9*$B3343^2))</f>
        <v>-0.3554220019873281</v>
      </c>
      <c r="N3343" s="1">
        <f t="shared" ref="N3343" si="19439">D3343*I3343+F3343*I3346-E3343*J3343-G3343*J3346</f>
        <v>1</v>
      </c>
      <c r="O3343" s="9">
        <f t="shared" ref="O3343" si="19440">(D3343*J3343+E3343*I3343+F3343*J3346+G3343*I3346)</f>
        <v>0</v>
      </c>
      <c r="P3343" s="2">
        <f t="shared" ref="P3343" si="19441">D3343*K3343+F3343*K3346-E3343*L3343-G3343*L3346</f>
        <v>0</v>
      </c>
      <c r="Q3343" s="8">
        <f t="shared" ref="Q3343" si="19442">(D3343*L3343+E3343*K3343+F3343*L3346+G3343*K3346)</f>
        <v>-0.3554220019873281</v>
      </c>
      <c r="S3343" s="1">
        <v>1</v>
      </c>
      <c r="T3343" s="7">
        <v>0</v>
      </c>
      <c r="U3343" s="2">
        <v>0</v>
      </c>
      <c r="V3343" s="8">
        <v>0</v>
      </c>
      <c r="X3343" s="1">
        <f t="shared" ref="X3343" si="19443">N3343*S3343+P3343*S3346-O3343*T3343-Q3343*T3346</f>
        <v>5.1089670878079012</v>
      </c>
      <c r="Y3343" s="9">
        <f t="shared" ref="Y3343" si="19444">(N3343*T3343+O3343*S3343+P3343*T3346+Q3343*S3346)</f>
        <v>0</v>
      </c>
      <c r="Z3343" s="2">
        <f t="shared" ref="Z3343" si="19445">N3343*U3343+P3343*U3346-O3343*V3343-Q3343*V3346</f>
        <v>0</v>
      </c>
      <c r="AA3343" s="8">
        <f t="shared" ref="AA3343" si="19446">(N3343*V3343+O3343*U3343+P3343*V3346+Q3343*U3346)</f>
        <v>-0.3554220019873281</v>
      </c>
      <c r="AB3343" s="22"/>
      <c r="AC3343" s="1">
        <v>1</v>
      </c>
      <c r="AD3343" s="9">
        <v>0</v>
      </c>
      <c r="AE3343" s="2">
        <v>0</v>
      </c>
      <c r="AF3343" s="9">
        <f t="shared" ref="AF3343" si="19447">$B3343*$AE$9</f>
        <v>7.7501963999999512</v>
      </c>
      <c r="AH3343" s="1">
        <f t="shared" ref="AH3343" si="19448">X3343*AC3343+Z3343*AC3346-Y3343*AD3343-AA3343*AD3346</f>
        <v>5.1089670878079012</v>
      </c>
      <c r="AI3343" s="9">
        <f t="shared" ref="AI3343" si="19449">(X3343*AD3343+Y3343*AC3343+Z3343*AD3346+AA3343*AC3346)</f>
        <v>0</v>
      </c>
      <c r="AJ3343" s="2">
        <f t="shared" ref="AJ3343" si="19450">X3343*AE3343+Z3343*AE3346-Y3343*AF3343-AA3343*AF3346</f>
        <v>0</v>
      </c>
      <c r="AK3343" s="8">
        <f t="shared" ref="AK3343" si="19451">(X3343*AF3343+Y3343*AE3343+Z3343*AF3346+AA3343*AE3346)</f>
        <v>39.240076329659701</v>
      </c>
      <c r="AM3343" s="18">
        <v>1</v>
      </c>
      <c r="AN3343" s="25">
        <v>0</v>
      </c>
      <c r="AO3343" s="14">
        <v>0</v>
      </c>
      <c r="AP3343" s="24">
        <v>0</v>
      </c>
      <c r="AR3343" s="1">
        <f t="shared" ref="AR3343" si="19452">AH3343*AM3343+AJ3343*AM3346-AI3343*AN3343-AK3343*AN3346</f>
        <v>5.1089670878079012</v>
      </c>
      <c r="AS3343" s="9">
        <f t="shared" ref="AS3343" si="19453">(AH3343*AN3343+AI3343*AM3343+AJ3343*AN3346+AK3343*AM3346)</f>
        <v>39.240076329659701</v>
      </c>
      <c r="AT3343" s="2">
        <f t="shared" ref="AT3343" si="19454">AH3343*AO3343+AJ3343*AO3346-AI3343*AP3343-AK3343*AP3346</f>
        <v>0</v>
      </c>
      <c r="AU3343" s="8">
        <f t="shared" ref="AU3343" si="19455">(AH3343*AP3343+AI3343*AO3343+AJ3343*AP3346+AK3343*AO3346)</f>
        <v>39.240076329659701</v>
      </c>
      <c r="AW3343" s="30">
        <f t="shared" ref="AW3343" si="19456">20*LOG(((1+$AN$9)/$AN$9)/((AR3343+AR3346)^2+(AS3343+AS3346)^2)^0.5)</f>
        <v>-43.70253547611361</v>
      </c>
      <c r="AY3343" s="137">
        <f t="shared" ref="AY3343" si="19457">((AR3343^2+AS3343^2)^0.5)/((AR3346^2+AS3346^2)^0.5)</f>
        <v>0.13028144777452733</v>
      </c>
      <c r="AZ3343" s="13"/>
      <c r="BA3343" s="36"/>
      <c r="BB3343" s="36"/>
      <c r="BC3343" s="36"/>
      <c r="BD3343" s="36"/>
    </row>
    <row r="3344" spans="2:56" ht="18.600000000000001" customHeight="1" thickBot="1">
      <c r="D3344" s="3"/>
      <c r="G3344" s="4"/>
      <c r="I3344" s="3"/>
      <c r="L3344" s="4"/>
      <c r="N3344" s="3"/>
      <c r="Q3344" s="4"/>
      <c r="S3344" s="3"/>
      <c r="V3344" s="4"/>
      <c r="X3344" s="3"/>
      <c r="AA3344" s="4"/>
      <c r="AC3344" s="3"/>
      <c r="AF3344" s="4"/>
      <c r="AH3344" s="3"/>
      <c r="AK3344" s="4"/>
      <c r="AM3344" s="18"/>
      <c r="AN3344" s="14"/>
      <c r="AO3344" s="14"/>
      <c r="AP3344" s="19"/>
      <c r="AR3344" s="3"/>
      <c r="AU3344" s="4"/>
      <c r="AY3344" s="138"/>
      <c r="AZ3344" s="13"/>
      <c r="BA3344" s="36"/>
      <c r="BB3344" s="36"/>
      <c r="BC3344" s="36"/>
      <c r="BD3344" s="36"/>
    </row>
    <row r="3345" spans="2:56" ht="18.600000000000001" customHeight="1" thickBot="1">
      <c r="D3345" s="216" t="s">
        <v>87</v>
      </c>
      <c r="E3345" s="217"/>
      <c r="F3345" s="218" t="s">
        <v>88</v>
      </c>
      <c r="G3345" s="219"/>
      <c r="H3345" s="207"/>
      <c r="I3345" s="216" t="s">
        <v>89</v>
      </c>
      <c r="J3345" s="217"/>
      <c r="K3345" s="218" t="s">
        <v>90</v>
      </c>
      <c r="L3345" s="219"/>
      <c r="N3345" s="208" t="s">
        <v>7</v>
      </c>
      <c r="O3345" s="209"/>
      <c r="P3345" s="210" t="s">
        <v>8</v>
      </c>
      <c r="Q3345" s="211"/>
      <c r="S3345" s="216" t="s">
        <v>91</v>
      </c>
      <c r="T3345" s="217"/>
      <c r="U3345" s="218" t="s">
        <v>92</v>
      </c>
      <c r="V3345" s="219"/>
      <c r="W3345" s="22"/>
      <c r="X3345" s="208" t="s">
        <v>93</v>
      </c>
      <c r="Y3345" s="209"/>
      <c r="Z3345" s="210" t="s">
        <v>94</v>
      </c>
      <c r="AA3345" s="211"/>
      <c r="AB3345" s="22"/>
      <c r="AC3345" s="216" t="s">
        <v>3</v>
      </c>
      <c r="AD3345" s="217"/>
      <c r="AE3345" s="218" t="s">
        <v>2</v>
      </c>
      <c r="AF3345" s="219"/>
      <c r="AG3345" s="22"/>
      <c r="AH3345" s="208" t="s">
        <v>95</v>
      </c>
      <c r="AI3345" s="209"/>
      <c r="AJ3345" s="210" t="s">
        <v>96</v>
      </c>
      <c r="AK3345" s="211"/>
      <c r="AL3345" s="22"/>
      <c r="AM3345" s="216" t="s">
        <v>97</v>
      </c>
      <c r="AN3345" s="217"/>
      <c r="AO3345" s="218" t="s">
        <v>98</v>
      </c>
      <c r="AP3345" s="219"/>
      <c r="AR3345" s="208" t="s">
        <v>99</v>
      </c>
      <c r="AS3345" s="209"/>
      <c r="AT3345" s="210" t="s">
        <v>100</v>
      </c>
      <c r="AU3345" s="211"/>
      <c r="AW3345" s="48" t="s">
        <v>10</v>
      </c>
      <c r="AY3345" s="139" t="s">
        <v>47</v>
      </c>
      <c r="AZ3345" s="13"/>
      <c r="BA3345" s="36"/>
      <c r="BB3345" s="36"/>
      <c r="BC3345" s="36"/>
      <c r="BD3345" s="36"/>
    </row>
    <row r="3346" spans="2:56" ht="18.600000000000001" customHeight="1" thickTop="1" thickBot="1">
      <c r="D3346" s="1">
        <v>0</v>
      </c>
      <c r="E3346" s="8">
        <f t="shared" ref="E3346" si="19458">$E$9*$B3343</f>
        <v>5.4177475999999665</v>
      </c>
      <c r="F3346" s="2">
        <v>1</v>
      </c>
      <c r="G3346" s="8">
        <v>0</v>
      </c>
      <c r="I3346" s="1">
        <v>0</v>
      </c>
      <c r="J3346" s="9">
        <v>0</v>
      </c>
      <c r="K3346" s="2">
        <v>1</v>
      </c>
      <c r="L3346" s="8">
        <v>0</v>
      </c>
      <c r="N3346" s="1">
        <f t="shared" ref="N3346" si="19459">D3346*I3343+F3346*I3346-E3346*J3343-G3346*J3346</f>
        <v>0</v>
      </c>
      <c r="O3346" s="9">
        <f t="shared" ref="O3346" si="19460">(D3346*J3343+E3346*I3343+F3346*J3346+G3346*I3346)</f>
        <v>5.4177475999999665</v>
      </c>
      <c r="P3346" s="2">
        <f t="shared" ref="P3346" si="19461">D3346*K3343+F3346*K3346-E3346*L3343-G3346*L3346</f>
        <v>2.9255866982540302</v>
      </c>
      <c r="Q3346" s="8">
        <f t="shared" ref="Q3346" si="19462">(D3346*L3343+E3346*K3343+F3346*L3346+G3346*K3346)</f>
        <v>0</v>
      </c>
      <c r="S3346" s="1">
        <v>0</v>
      </c>
      <c r="T3346" s="8">
        <f t="shared" ref="T3346" si="19463">$T$9*$B3343</f>
        <v>11.560812399999927</v>
      </c>
      <c r="U3346" s="2">
        <v>1</v>
      </c>
      <c r="V3346" s="8">
        <v>0</v>
      </c>
      <c r="X3346" s="1">
        <f t="shared" ref="X3346" si="19464">N3346*S3343+P3346*S3346-O3346*T3343-Q3346*T3346</f>
        <v>0</v>
      </c>
      <c r="Y3346" s="9">
        <f t="shared" ref="Y3346" si="19465">(N3346*T3343+O3346*S3343+P3346*T3346+Q3346*S3346)</f>
        <v>39.239906578450004</v>
      </c>
      <c r="Z3346" s="2">
        <f t="shared" ref="Z3346" si="19466">N3346*U3343+P3346*U3346-O3346*V3343-Q3346*V3346</f>
        <v>2.9255866982540302</v>
      </c>
      <c r="AA3346" s="8">
        <f t="shared" ref="AA3346" si="19467">(N3346*V3343+O3346*U3343+P3346*V3346+Q3346*U3346)</f>
        <v>0</v>
      </c>
      <c r="AB3346" s="22"/>
      <c r="AC3346" s="1">
        <v>0</v>
      </c>
      <c r="AD3346" s="9">
        <v>0</v>
      </c>
      <c r="AE3346" s="2">
        <v>1</v>
      </c>
      <c r="AF3346" s="8">
        <v>0</v>
      </c>
      <c r="AH3346" s="1">
        <f t="shared" ref="AH3346" si="19468">X3346*AC3343+Z3346*AC3346-Y3346*AD3343-AA3346*AD3346</f>
        <v>0</v>
      </c>
      <c r="AI3346" s="9">
        <f t="shared" ref="AI3346" si="19469">(X3346*AD3343+Y3346*AC3343+Z3346*AD3346+AA3346*AC3346)</f>
        <v>39.239906578450004</v>
      </c>
      <c r="AJ3346" s="2">
        <f t="shared" ref="AJ3346" si="19470">X3346*AE3343+Z3346*AE3346-Y3346*AF3343-AA3346*AF3346</f>
        <v>-301.19139600238356</v>
      </c>
      <c r="AK3346" s="8">
        <f t="shared" ref="AK3346" si="19471">(X3346*AF3343+Y3346*AE3343+Z3346*AF3346+AA3346*AE3346)</f>
        <v>0</v>
      </c>
      <c r="AM3346" s="20">
        <f t="shared" ref="AM3346" si="19472">1/$AN$9</f>
        <v>1</v>
      </c>
      <c r="AN3346" s="27">
        <v>0</v>
      </c>
      <c r="AO3346" s="21">
        <v>1</v>
      </c>
      <c r="AP3346" s="26">
        <v>0</v>
      </c>
      <c r="AR3346" s="1">
        <f t="shared" ref="AR3346" si="19473">AH3346*AM3343+AJ3346*AM3346-AI3346*AN3343-AK3346*AN3346</f>
        <v>-301.19139600238356</v>
      </c>
      <c r="AS3346" s="9">
        <f t="shared" ref="AS3346" si="19474">(AH3346*AN3343+AI3346*AM3343+AJ3346*AN3346+AK3346*AM3346)</f>
        <v>39.239906578450004</v>
      </c>
      <c r="AT3346" s="2">
        <f t="shared" ref="AT3346" si="19475">AH3346*AO3343+AJ3346*AO3346-AI3346*AP3343-AK3346*AP3346</f>
        <v>-301.19139600238356</v>
      </c>
      <c r="AU3346" s="8">
        <f t="shared" ref="AU3346" si="19476">(AH3346*AP3343+AI3346*AO3343+AJ3346*AP3346+AK3346*AO3346)</f>
        <v>0</v>
      </c>
      <c r="AW3346" s="49">
        <f t="shared" ref="AW3346" si="19477">(180/PI())*ATAN(-1*(AS3343/AR3343))</f>
        <v>-82.581949887563695</v>
      </c>
      <c r="AY3346" s="140">
        <f t="shared" ref="AY3346" si="19478">20*LOG(((1-(10^(AW3343/20)^2)*(1-((1-AY3343)/(1+AY3343))^2))^0.5))</f>
        <v>-7.5527291213536735E-5</v>
      </c>
      <c r="AZ3346" s="13"/>
      <c r="BA3346" s="36"/>
      <c r="BB3346" s="36"/>
      <c r="BC3346" s="36"/>
      <c r="BD3346" s="36"/>
    </row>
    <row r="3347" spans="2:56" ht="18.600000000000001" customHeight="1">
      <c r="AY3347" s="37"/>
    </row>
    <row r="3348" spans="2:56" ht="18.600000000000001" customHeight="1" thickBot="1">
      <c r="D3348" s="22" t="s">
        <v>60</v>
      </c>
      <c r="E3348" s="22"/>
      <c r="F3348" s="22"/>
      <c r="G3348" s="22"/>
      <c r="H3348" s="22"/>
      <c r="I3348" s="22" t="s">
        <v>61</v>
      </c>
      <c r="J3348" s="22"/>
      <c r="K3348" s="22"/>
      <c r="L3348" s="22"/>
      <c r="M3348" s="23"/>
      <c r="N3348" s="23"/>
      <c r="O3348" s="28" t="s">
        <v>62</v>
      </c>
      <c r="P3348" s="23"/>
      <c r="Q3348" s="23"/>
      <c r="R3348" s="23"/>
      <c r="S3348" s="22"/>
      <c r="T3348" s="22" t="s">
        <v>63</v>
      </c>
      <c r="U3348" s="23"/>
      <c r="V3348" s="23"/>
      <c r="W3348" s="23"/>
      <c r="X3348" s="23"/>
      <c r="Y3348" s="28" t="s">
        <v>64</v>
      </c>
      <c r="Z3348" s="23"/>
      <c r="AA3348" s="23"/>
      <c r="AB3348" s="23"/>
      <c r="AC3348" s="28" t="s">
        <v>65</v>
      </c>
      <c r="AD3348" s="22"/>
      <c r="AE3348" s="22"/>
      <c r="AF3348" s="22"/>
      <c r="AG3348" s="22"/>
      <c r="AH3348" s="23"/>
      <c r="AI3348" s="28" t="s">
        <v>66</v>
      </c>
      <c r="AJ3348" s="23"/>
      <c r="AK3348" s="23"/>
      <c r="AL3348" s="22"/>
      <c r="AM3348" s="28" t="s">
        <v>67</v>
      </c>
      <c r="AN3348" s="22"/>
      <c r="AO3348" s="23"/>
      <c r="AP3348" s="23"/>
      <c r="AQ3348" s="23"/>
      <c r="AR3348" s="23"/>
      <c r="AS3348" s="28" t="s">
        <v>68</v>
      </c>
      <c r="AT3348" s="23"/>
      <c r="AU3348" s="23"/>
    </row>
    <row r="3349" spans="2:56" ht="18.600000000000001" customHeight="1" thickBot="1">
      <c r="B3349" s="11"/>
      <c r="D3349" s="212" t="s">
        <v>69</v>
      </c>
      <c r="E3349" s="213"/>
      <c r="F3349" s="214" t="s">
        <v>70</v>
      </c>
      <c r="G3349" s="215"/>
      <c r="H3349" s="207"/>
      <c r="I3349" s="212" t="s">
        <v>71</v>
      </c>
      <c r="J3349" s="213"/>
      <c r="K3349" s="214" t="s">
        <v>72</v>
      </c>
      <c r="L3349" s="215"/>
      <c r="M3349" s="23"/>
      <c r="N3349" s="208" t="s">
        <v>73</v>
      </c>
      <c r="O3349" s="209"/>
      <c r="P3349" s="210" t="s">
        <v>74</v>
      </c>
      <c r="Q3349" s="211"/>
      <c r="R3349" s="23"/>
      <c r="S3349" s="212" t="s">
        <v>75</v>
      </c>
      <c r="T3349" s="213"/>
      <c r="U3349" s="214" t="s">
        <v>76</v>
      </c>
      <c r="V3349" s="215"/>
      <c r="W3349" s="22"/>
      <c r="X3349" s="208" t="s">
        <v>77</v>
      </c>
      <c r="Y3349" s="209"/>
      <c r="Z3349" s="210" t="s">
        <v>78</v>
      </c>
      <c r="AA3349" s="211"/>
      <c r="AB3349" s="22"/>
      <c r="AC3349" s="212" t="s">
        <v>79</v>
      </c>
      <c r="AD3349" s="213"/>
      <c r="AE3349" s="214" t="s">
        <v>80</v>
      </c>
      <c r="AF3349" s="215"/>
      <c r="AG3349" s="22"/>
      <c r="AH3349" s="208" t="s">
        <v>81</v>
      </c>
      <c r="AI3349" s="209"/>
      <c r="AJ3349" s="210" t="s">
        <v>82</v>
      </c>
      <c r="AK3349" s="211"/>
      <c r="AL3349" s="22"/>
      <c r="AM3349" s="212" t="s">
        <v>83</v>
      </c>
      <c r="AN3349" s="213"/>
      <c r="AO3349" s="214" t="s">
        <v>84</v>
      </c>
      <c r="AP3349" s="215"/>
      <c r="AQ3349" s="23"/>
      <c r="AR3349" s="208" t="s">
        <v>85</v>
      </c>
      <c r="AS3349" s="209"/>
      <c r="AT3349" s="210" t="s">
        <v>86</v>
      </c>
      <c r="AU3349" s="211"/>
      <c r="AW3349" s="29" t="s">
        <v>4</v>
      </c>
      <c r="AY3349" s="136" t="s">
        <v>46</v>
      </c>
      <c r="AZ3349" s="13"/>
      <c r="BA3349" s="36"/>
      <c r="BB3349" s="36"/>
      <c r="BC3349" s="36"/>
      <c r="BD3349" s="36"/>
    </row>
    <row r="3350" spans="2:56" ht="18.600000000000001" customHeight="1" thickTop="1" thickBot="1">
      <c r="B3350" s="40">
        <v>9.5799999999999397</v>
      </c>
      <c r="D3350" s="1">
        <v>1</v>
      </c>
      <c r="E3350" s="7">
        <v>0</v>
      </c>
      <c r="F3350" s="2">
        <v>0</v>
      </c>
      <c r="G3350" s="8">
        <v>0</v>
      </c>
      <c r="I3350" s="1">
        <v>1</v>
      </c>
      <c r="J3350" s="9">
        <v>0</v>
      </c>
      <c r="K3350" s="2">
        <v>0</v>
      </c>
      <c r="L3350" s="9">
        <f t="shared" ref="L3350" si="19479">IF(0=(1-$J$9*$K$9*$B3350^2),10^14,$B3350*$K$9/(1-$J$9*$K$9*$B3350^2))</f>
        <v>-0.35462302609405782</v>
      </c>
      <c r="N3350" s="1">
        <f t="shared" ref="N3350" si="19480">D3350*I3350+F3350*I3353-E3350*J3350-G3350*J3353</f>
        <v>1</v>
      </c>
      <c r="O3350" s="9">
        <f t="shared" ref="O3350" si="19481">(D3350*J3350+E3350*I3350+F3350*J3353+G3350*I3353)</f>
        <v>0</v>
      </c>
      <c r="P3350" s="2">
        <f t="shared" ref="P3350" si="19482">D3350*K3350+F3350*K3353-E3350*L3350-G3350*L3353</f>
        <v>0</v>
      </c>
      <c r="Q3350" s="8">
        <f t="shared" ref="Q3350" si="19483">(D3350*L3350+E3350*K3350+F3350*L3353+G3350*K3353)</f>
        <v>-0.35462302609405782</v>
      </c>
      <c r="S3350" s="1">
        <v>1</v>
      </c>
      <c r="T3350" s="7">
        <v>0</v>
      </c>
      <c r="U3350" s="2">
        <v>0</v>
      </c>
      <c r="V3350" s="8">
        <v>0</v>
      </c>
      <c r="X3350" s="1">
        <f t="shared" ref="X3350" si="19484">N3350*S3350+P3350*S3353-O3350*T3350-Q3350*T3353</f>
        <v>5.1083071189781872</v>
      </c>
      <c r="Y3350" s="9">
        <f t="shared" ref="Y3350" si="19485">(N3350*T3350+O3350*S3350+P3350*T3353+Q3350*S3353)</f>
        <v>0</v>
      </c>
      <c r="Z3350" s="2">
        <f t="shared" ref="Z3350" si="19486">N3350*U3350+P3350*U3353-O3350*V3350-Q3350*V3353</f>
        <v>0</v>
      </c>
      <c r="AA3350" s="8">
        <f t="shared" ref="AA3350" si="19487">(N3350*V3350+O3350*U3350+P3350*V3353+Q3350*U3353)</f>
        <v>-0.35462302609405782</v>
      </c>
      <c r="AB3350" s="22"/>
      <c r="AC3350" s="1">
        <v>1</v>
      </c>
      <c r="AD3350" s="9">
        <v>0</v>
      </c>
      <c r="AE3350" s="2">
        <v>0</v>
      </c>
      <c r="AF3350" s="9">
        <f t="shared" ref="AF3350" si="19488">$B3350*$AE$9</f>
        <v>7.7664101999999513</v>
      </c>
      <c r="AH3350" s="1">
        <f t="shared" ref="AH3350" si="19489">X3350*AC3350+Z3350*AC3353-Y3350*AD3350-AA3350*AD3353</f>
        <v>5.1083071189781872</v>
      </c>
      <c r="AI3350" s="9">
        <f t="shared" ref="AI3350" si="19490">(X3350*AD3350+Y3350*AC3350+Z3350*AD3353+AA3350*AC3353)</f>
        <v>0</v>
      </c>
      <c r="AJ3350" s="2">
        <f t="shared" ref="AJ3350" si="19491">X3350*AE3350+Z3350*AE3353-Y3350*AF3350-AA3350*AF3353</f>
        <v>0</v>
      </c>
      <c r="AK3350" s="8">
        <f t="shared" ref="AK3350" si="19492">(X3350*AF3350+Y3350*AE3350+Z3350*AF3353+AA3350*AE3353)</f>
        <v>39.3185854874705</v>
      </c>
      <c r="AM3350" s="18">
        <v>1</v>
      </c>
      <c r="AN3350" s="25">
        <v>0</v>
      </c>
      <c r="AO3350" s="14">
        <v>0</v>
      </c>
      <c r="AP3350" s="24">
        <v>0</v>
      </c>
      <c r="AR3350" s="1">
        <f t="shared" ref="AR3350" si="19493">AH3350*AM3350+AJ3350*AM3353-AI3350*AN3350-AK3350*AN3353</f>
        <v>5.1083071189781872</v>
      </c>
      <c r="AS3350" s="9">
        <f t="shared" ref="AS3350" si="19494">(AH3350*AN3350+AI3350*AM3350+AJ3350*AN3353+AK3350*AM3353)</f>
        <v>39.3185854874705</v>
      </c>
      <c r="AT3350" s="2">
        <f t="shared" ref="AT3350" si="19495">AH3350*AO3350+AJ3350*AO3353-AI3350*AP3350-AK3350*AP3353</f>
        <v>0</v>
      </c>
      <c r="AU3350" s="8">
        <f t="shared" ref="AU3350" si="19496">(AH3350*AP3350+AI3350*AO3350+AJ3350*AP3353+AK3350*AO3353)</f>
        <v>39.3185854874705</v>
      </c>
      <c r="AW3350" s="30">
        <f t="shared" ref="AW3350" si="19497">20*LOG(((1+$AN$9)/$AN$9)/((AR3350+AR3353)^2+(AS3350+AS3353)^2)^0.5)</f>
        <v>-43.737784618801371</v>
      </c>
      <c r="AY3350" s="137">
        <f t="shared" ref="AY3350" si="19498">((AR3350^2+AS3350^2)^0.5)/((AR3353^2+AS3353^2)^0.5)</f>
        <v>0.13000418747898859</v>
      </c>
      <c r="AZ3350" s="13"/>
      <c r="BA3350" s="36"/>
      <c r="BB3350" s="36"/>
      <c r="BC3350" s="36"/>
      <c r="BD3350" s="36"/>
    </row>
    <row r="3351" spans="2:56" ht="18.600000000000001" customHeight="1" thickBot="1">
      <c r="D3351" s="3"/>
      <c r="G3351" s="4"/>
      <c r="I3351" s="3"/>
      <c r="L3351" s="4"/>
      <c r="N3351" s="3"/>
      <c r="Q3351" s="4"/>
      <c r="S3351" s="3"/>
      <c r="V3351" s="4"/>
      <c r="X3351" s="3"/>
      <c r="AA3351" s="4"/>
      <c r="AC3351" s="3"/>
      <c r="AF3351" s="4"/>
      <c r="AH3351" s="3"/>
      <c r="AK3351" s="4"/>
      <c r="AM3351" s="18"/>
      <c r="AN3351" s="14"/>
      <c r="AO3351" s="14"/>
      <c r="AP3351" s="19"/>
      <c r="AR3351" s="3"/>
      <c r="AU3351" s="4"/>
      <c r="AY3351" s="138"/>
      <c r="AZ3351" s="13"/>
      <c r="BA3351" s="36"/>
      <c r="BB3351" s="36"/>
      <c r="BC3351" s="36"/>
      <c r="BD3351" s="36"/>
    </row>
    <row r="3352" spans="2:56" ht="18.600000000000001" customHeight="1" thickBot="1">
      <c r="D3352" s="216" t="s">
        <v>87</v>
      </c>
      <c r="E3352" s="217"/>
      <c r="F3352" s="218" t="s">
        <v>88</v>
      </c>
      <c r="G3352" s="219"/>
      <c r="H3352" s="207"/>
      <c r="I3352" s="216" t="s">
        <v>89</v>
      </c>
      <c r="J3352" s="217"/>
      <c r="K3352" s="218" t="s">
        <v>90</v>
      </c>
      <c r="L3352" s="219"/>
      <c r="N3352" s="208" t="s">
        <v>7</v>
      </c>
      <c r="O3352" s="209"/>
      <c r="P3352" s="210" t="s">
        <v>8</v>
      </c>
      <c r="Q3352" s="211"/>
      <c r="S3352" s="216" t="s">
        <v>91</v>
      </c>
      <c r="T3352" s="217"/>
      <c r="U3352" s="218" t="s">
        <v>92</v>
      </c>
      <c r="V3352" s="219"/>
      <c r="W3352" s="22"/>
      <c r="X3352" s="208" t="s">
        <v>93</v>
      </c>
      <c r="Y3352" s="209"/>
      <c r="Z3352" s="210" t="s">
        <v>94</v>
      </c>
      <c r="AA3352" s="211"/>
      <c r="AB3352" s="22"/>
      <c r="AC3352" s="216" t="s">
        <v>3</v>
      </c>
      <c r="AD3352" s="217"/>
      <c r="AE3352" s="218" t="s">
        <v>2</v>
      </c>
      <c r="AF3352" s="219"/>
      <c r="AG3352" s="22"/>
      <c r="AH3352" s="208" t="s">
        <v>95</v>
      </c>
      <c r="AI3352" s="209"/>
      <c r="AJ3352" s="210" t="s">
        <v>96</v>
      </c>
      <c r="AK3352" s="211"/>
      <c r="AL3352" s="22"/>
      <c r="AM3352" s="216" t="s">
        <v>97</v>
      </c>
      <c r="AN3352" s="217"/>
      <c r="AO3352" s="218" t="s">
        <v>98</v>
      </c>
      <c r="AP3352" s="219"/>
      <c r="AR3352" s="208" t="s">
        <v>99</v>
      </c>
      <c r="AS3352" s="209"/>
      <c r="AT3352" s="210" t="s">
        <v>100</v>
      </c>
      <c r="AU3352" s="211"/>
      <c r="AW3352" s="48" t="s">
        <v>10</v>
      </c>
      <c r="AY3352" s="139" t="s">
        <v>47</v>
      </c>
      <c r="AZ3352" s="13"/>
      <c r="BA3352" s="36"/>
      <c r="BB3352" s="36"/>
      <c r="BC3352" s="36"/>
      <c r="BD3352" s="36"/>
    </row>
    <row r="3353" spans="2:56" ht="18.600000000000001" customHeight="1" thickTop="1" thickBot="1">
      <c r="D3353" s="1">
        <v>0</v>
      </c>
      <c r="E3353" s="8">
        <f t="shared" ref="E3353" si="19499">$E$9*$B3350</f>
        <v>5.4290817999999659</v>
      </c>
      <c r="F3353" s="2">
        <v>1</v>
      </c>
      <c r="G3353" s="8">
        <v>0</v>
      </c>
      <c r="I3353" s="1">
        <v>0</v>
      </c>
      <c r="J3353" s="9">
        <v>0</v>
      </c>
      <c r="K3353" s="2">
        <v>1</v>
      </c>
      <c r="L3353" s="8">
        <v>0</v>
      </c>
      <c r="N3353" s="1">
        <f t="shared" ref="N3353" si="19500">D3353*I3350+F3353*I3353-E3353*J3350-G3353*J3353</f>
        <v>0</v>
      </c>
      <c r="O3353" s="9">
        <f t="shared" ref="O3353" si="19501">(D3353*J3350+E3353*I3350+F3353*J3353+G3353*I3353)</f>
        <v>5.4290817999999659</v>
      </c>
      <c r="P3353" s="2">
        <f t="shared" ref="P3353" si="19502">D3353*K3350+F3353*K3353-E3353*L3350-G3353*L3353</f>
        <v>2.9252774168281626</v>
      </c>
      <c r="Q3353" s="8">
        <f t="shared" ref="Q3353" si="19503">(D3353*L3350+E3353*K3350+F3353*L3353+G3353*K3353)</f>
        <v>0</v>
      </c>
      <c r="S3353" s="1">
        <v>0</v>
      </c>
      <c r="T3353" s="8">
        <f t="shared" ref="T3353" si="19504">$T$9*$B3350</f>
        <v>11.584998199999927</v>
      </c>
      <c r="U3353" s="2">
        <v>1</v>
      </c>
      <c r="V3353" s="8">
        <v>0</v>
      </c>
      <c r="X3353" s="1">
        <f t="shared" ref="X3353" si="19505">N3353*S3350+P3353*S3353-O3353*T3350-Q3353*T3353</f>
        <v>0</v>
      </c>
      <c r="Y3353" s="9">
        <f t="shared" ref="Y3353" si="19506">(N3353*T3350+O3353*S3350+P3353*T3353+Q3353*S3353)</f>
        <v>39.318415408454662</v>
      </c>
      <c r="Z3353" s="2">
        <f t="shared" ref="Z3353" si="19507">N3353*U3350+P3353*U3353-O3353*V3350-Q3353*V3353</f>
        <v>2.9252774168281626</v>
      </c>
      <c r="AA3353" s="8">
        <f t="shared" ref="AA3353" si="19508">(N3353*V3350+O3353*U3350+P3353*V3353+Q3353*U3353)</f>
        <v>0</v>
      </c>
      <c r="AB3353" s="22"/>
      <c r="AC3353" s="1">
        <v>0</v>
      </c>
      <c r="AD3353" s="9">
        <v>0</v>
      </c>
      <c r="AE3353" s="2">
        <v>1</v>
      </c>
      <c r="AF3353" s="8">
        <v>0</v>
      </c>
      <c r="AH3353" s="1">
        <f t="shared" ref="AH3353" si="19509">X3353*AC3350+Z3353*AC3353-Y3353*AD3350-AA3353*AD3353</f>
        <v>0</v>
      </c>
      <c r="AI3353" s="9">
        <f t="shared" ref="AI3353" si="19510">(X3353*AD3350+Y3353*AC3350+Z3353*AD3353+AA3353*AC3353)</f>
        <v>39.318415408454662</v>
      </c>
      <c r="AJ3353" s="2">
        <f t="shared" ref="AJ3353" si="19511">X3353*AE3350+Z3353*AE3353-Y3353*AF3350-AA3353*AF3353</f>
        <v>-302.43766505922935</v>
      </c>
      <c r="AK3353" s="8">
        <f t="shared" ref="AK3353" si="19512">(X3353*AF3350+Y3353*AE3350+Z3353*AF3353+AA3353*AE3353)</f>
        <v>0</v>
      </c>
      <c r="AM3353" s="20">
        <f t="shared" ref="AM3353" si="19513">1/$AN$9</f>
        <v>1</v>
      </c>
      <c r="AN3353" s="27">
        <v>0</v>
      </c>
      <c r="AO3353" s="21">
        <v>1</v>
      </c>
      <c r="AP3353" s="26">
        <v>0</v>
      </c>
      <c r="AR3353" s="1">
        <f t="shared" ref="AR3353" si="19514">AH3353*AM3350+AJ3353*AM3353-AI3353*AN3350-AK3353*AN3353</f>
        <v>-302.43766505922935</v>
      </c>
      <c r="AS3353" s="9">
        <f t="shared" ref="AS3353" si="19515">(AH3353*AN3350+AI3353*AM3350+AJ3353*AN3353+AK3353*AM3353)</f>
        <v>39.318415408454662</v>
      </c>
      <c r="AT3353" s="2">
        <f t="shared" ref="AT3353" si="19516">AH3353*AO3350+AJ3353*AO3353-AI3353*AP3350-AK3353*AP3353</f>
        <v>-302.43766505922935</v>
      </c>
      <c r="AU3353" s="8">
        <f t="shared" ref="AU3353" si="19517">(AH3353*AP3350+AI3353*AO3350+AJ3353*AP3353+AK3353*AO3353)</f>
        <v>0</v>
      </c>
      <c r="AW3353" s="49">
        <f t="shared" ref="AW3353" si="19518">(180/PI())*ATAN(-1*(AS3350/AR3350))</f>
        <v>-82.597543108669399</v>
      </c>
      <c r="AY3353" s="140">
        <f t="shared" ref="AY3353" si="19519">20*LOG(((1-(10^(AW3350/20)^2)*(1-((1-AY3350)/(1+AY3350))^2))^0.5))</f>
        <v>-7.4794009647531677E-5</v>
      </c>
      <c r="AZ3353" s="13"/>
      <c r="BA3353" s="36"/>
      <c r="BB3353" s="36"/>
      <c r="BC3353" s="36"/>
      <c r="BD3353" s="36"/>
    </row>
    <row r="3354" spans="2:56" ht="18.600000000000001" customHeight="1">
      <c r="AY3354" s="37"/>
    </row>
    <row r="3355" spans="2:56" ht="18.600000000000001" customHeight="1" thickBot="1">
      <c r="D3355" s="22" t="s">
        <v>60</v>
      </c>
      <c r="E3355" s="22"/>
      <c r="F3355" s="22"/>
      <c r="G3355" s="22"/>
      <c r="H3355" s="22"/>
      <c r="I3355" s="22" t="s">
        <v>61</v>
      </c>
      <c r="J3355" s="22"/>
      <c r="K3355" s="22"/>
      <c r="L3355" s="22"/>
      <c r="M3355" s="23"/>
      <c r="N3355" s="23"/>
      <c r="O3355" s="28" t="s">
        <v>62</v>
      </c>
      <c r="P3355" s="23"/>
      <c r="Q3355" s="23"/>
      <c r="R3355" s="23"/>
      <c r="S3355" s="22"/>
      <c r="T3355" s="22" t="s">
        <v>63</v>
      </c>
      <c r="U3355" s="23"/>
      <c r="V3355" s="23"/>
      <c r="W3355" s="23"/>
      <c r="X3355" s="23"/>
      <c r="Y3355" s="28" t="s">
        <v>64</v>
      </c>
      <c r="Z3355" s="23"/>
      <c r="AA3355" s="23"/>
      <c r="AB3355" s="23"/>
      <c r="AC3355" s="28" t="s">
        <v>65</v>
      </c>
      <c r="AD3355" s="22"/>
      <c r="AE3355" s="22"/>
      <c r="AF3355" s="22"/>
      <c r="AG3355" s="22"/>
      <c r="AH3355" s="23"/>
      <c r="AI3355" s="28" t="s">
        <v>66</v>
      </c>
      <c r="AJ3355" s="23"/>
      <c r="AK3355" s="23"/>
      <c r="AL3355" s="22"/>
      <c r="AM3355" s="28" t="s">
        <v>67</v>
      </c>
      <c r="AN3355" s="22"/>
      <c r="AO3355" s="23"/>
      <c r="AP3355" s="23"/>
      <c r="AQ3355" s="23"/>
      <c r="AR3355" s="23"/>
      <c r="AS3355" s="28" t="s">
        <v>68</v>
      </c>
      <c r="AT3355" s="23"/>
      <c r="AU3355" s="23"/>
    </row>
    <row r="3356" spans="2:56" ht="18.600000000000001" customHeight="1" thickBot="1">
      <c r="B3356" s="11"/>
      <c r="D3356" s="212" t="s">
        <v>69</v>
      </c>
      <c r="E3356" s="213"/>
      <c r="F3356" s="214" t="s">
        <v>70</v>
      </c>
      <c r="G3356" s="215"/>
      <c r="H3356" s="207"/>
      <c r="I3356" s="212" t="s">
        <v>71</v>
      </c>
      <c r="J3356" s="213"/>
      <c r="K3356" s="214" t="s">
        <v>72</v>
      </c>
      <c r="L3356" s="215"/>
      <c r="M3356" s="23"/>
      <c r="N3356" s="208" t="s">
        <v>73</v>
      </c>
      <c r="O3356" s="209"/>
      <c r="P3356" s="210" t="s">
        <v>74</v>
      </c>
      <c r="Q3356" s="211"/>
      <c r="R3356" s="23"/>
      <c r="S3356" s="212" t="s">
        <v>75</v>
      </c>
      <c r="T3356" s="213"/>
      <c r="U3356" s="214" t="s">
        <v>76</v>
      </c>
      <c r="V3356" s="215"/>
      <c r="W3356" s="22"/>
      <c r="X3356" s="208" t="s">
        <v>77</v>
      </c>
      <c r="Y3356" s="209"/>
      <c r="Z3356" s="210" t="s">
        <v>78</v>
      </c>
      <c r="AA3356" s="211"/>
      <c r="AB3356" s="22"/>
      <c r="AC3356" s="212" t="s">
        <v>79</v>
      </c>
      <c r="AD3356" s="213"/>
      <c r="AE3356" s="214" t="s">
        <v>80</v>
      </c>
      <c r="AF3356" s="215"/>
      <c r="AG3356" s="22"/>
      <c r="AH3356" s="208" t="s">
        <v>81</v>
      </c>
      <c r="AI3356" s="209"/>
      <c r="AJ3356" s="210" t="s">
        <v>82</v>
      </c>
      <c r="AK3356" s="211"/>
      <c r="AL3356" s="22"/>
      <c r="AM3356" s="212" t="s">
        <v>83</v>
      </c>
      <c r="AN3356" s="213"/>
      <c r="AO3356" s="214" t="s">
        <v>84</v>
      </c>
      <c r="AP3356" s="215"/>
      <c r="AQ3356" s="23"/>
      <c r="AR3356" s="208" t="s">
        <v>85</v>
      </c>
      <c r="AS3356" s="209"/>
      <c r="AT3356" s="210" t="s">
        <v>86</v>
      </c>
      <c r="AU3356" s="211"/>
      <c r="AW3356" s="29" t="s">
        <v>4</v>
      </c>
      <c r="AY3356" s="136" t="s">
        <v>46</v>
      </c>
      <c r="AZ3356" s="13"/>
      <c r="BA3356" s="36"/>
      <c r="BB3356" s="36"/>
      <c r="BC3356" s="36"/>
      <c r="BD3356" s="36"/>
    </row>
    <row r="3357" spans="2:56" ht="18.600000000000001" customHeight="1" thickTop="1" thickBot="1">
      <c r="B3357" s="40">
        <v>9.5999999999999392</v>
      </c>
      <c r="D3357" s="1">
        <v>1</v>
      </c>
      <c r="E3357" s="7">
        <v>0</v>
      </c>
      <c r="F3357" s="2">
        <v>0</v>
      </c>
      <c r="G3357" s="8">
        <v>0</v>
      </c>
      <c r="I3357" s="1">
        <v>1</v>
      </c>
      <c r="J3357" s="9">
        <v>0</v>
      </c>
      <c r="K3357" s="2">
        <v>0</v>
      </c>
      <c r="L3357" s="9">
        <f t="shared" ref="L3357" si="19520">IF(0=(1-$J$9*$K$9*$B3357^2),10^14,$B3357*$K$9/(1-$J$9*$K$9*$B3357^2))</f>
        <v>-0.35382775229031815</v>
      </c>
      <c r="N3357" s="1">
        <f t="shared" ref="N3357" si="19521">D3357*I3357+F3357*I3360-E3357*J3357-G3357*J3360</f>
        <v>1</v>
      </c>
      <c r="O3357" s="9">
        <f t="shared" ref="O3357" si="19522">(D3357*J3357+E3357*I3357+F3357*J3360+G3357*I3360)</f>
        <v>0</v>
      </c>
      <c r="P3357" s="2">
        <f t="shared" ref="P3357" si="19523">D3357*K3357+F3357*K3360-E3357*L3357-G3357*L3360</f>
        <v>0</v>
      </c>
      <c r="Q3357" s="8">
        <f t="shared" ref="Q3357" si="19524">(D3357*L3357+E3357*K3357+F3357*L3360+G3357*K3360)</f>
        <v>-0.35382775229031815</v>
      </c>
      <c r="S3357" s="1">
        <v>1</v>
      </c>
      <c r="T3357" s="7">
        <v>0</v>
      </c>
      <c r="U3357" s="2">
        <v>0</v>
      </c>
      <c r="V3357" s="8">
        <v>0</v>
      </c>
      <c r="X3357" s="1">
        <f t="shared" ref="X3357" si="19525">N3357*S3357+P3357*S3360-O3357*T3357-Q3357*T3360</f>
        <v>5.1076514806446989</v>
      </c>
      <c r="Y3357" s="9">
        <f t="shared" ref="Y3357" si="19526">(N3357*T3357+O3357*S3357+P3357*T3360+Q3357*S3360)</f>
        <v>0</v>
      </c>
      <c r="Z3357" s="2">
        <f t="shared" ref="Z3357" si="19527">N3357*U3357+P3357*U3360-O3357*V3357-Q3357*V3360</f>
        <v>0</v>
      </c>
      <c r="AA3357" s="8">
        <f t="shared" ref="AA3357" si="19528">(N3357*V3357+O3357*U3357+P3357*V3360+Q3357*U3360)</f>
        <v>-0.35382775229031815</v>
      </c>
      <c r="AB3357" s="22"/>
      <c r="AC3357" s="1">
        <v>1</v>
      </c>
      <c r="AD3357" s="9">
        <v>0</v>
      </c>
      <c r="AE3357" s="2">
        <v>0</v>
      </c>
      <c r="AF3357" s="9">
        <f t="shared" ref="AF3357" si="19529">$B3357*$AE$9</f>
        <v>7.7826239999999514</v>
      </c>
      <c r="AH3357" s="1">
        <f t="shared" ref="AH3357" si="19530">X3357*AC3357+Z3357*AC3360-Y3357*AD3357-AA3357*AD3360</f>
        <v>5.1076514806446989</v>
      </c>
      <c r="AI3357" s="9">
        <f t="shared" ref="AI3357" si="19531">(X3357*AD3357+Y3357*AC3357+Z3357*AD3360+AA3357*AC3360)</f>
        <v>0</v>
      </c>
      <c r="AJ3357" s="2">
        <f t="shared" ref="AJ3357" si="19532">X3357*AE3357+Z3357*AE3360-Y3357*AF3357-AA3357*AF3360</f>
        <v>0</v>
      </c>
      <c r="AK3357" s="8">
        <f t="shared" ref="AK3357" si="19533">(X3357*AF3357+Y3357*AE3357+Z3357*AF3360+AA3357*AE3360)</f>
        <v>39.397103244610399</v>
      </c>
      <c r="AM3357" s="18">
        <v>1</v>
      </c>
      <c r="AN3357" s="25">
        <v>0</v>
      </c>
      <c r="AO3357" s="14">
        <v>0</v>
      </c>
      <c r="AP3357" s="24">
        <v>0</v>
      </c>
      <c r="AR3357" s="1">
        <f t="shared" ref="AR3357" si="19534">AH3357*AM3357+AJ3357*AM3360-AI3357*AN3357-AK3357*AN3360</f>
        <v>5.1076514806446989</v>
      </c>
      <c r="AS3357" s="9">
        <f t="shared" ref="AS3357" si="19535">(AH3357*AN3357+AI3357*AM3357+AJ3357*AN3360+AK3357*AM3360)</f>
        <v>39.397103244610399</v>
      </c>
      <c r="AT3357" s="2">
        <f t="shared" ref="AT3357" si="19536">AH3357*AO3357+AJ3357*AO3360-AI3357*AP3357-AK3357*AP3360</f>
        <v>0</v>
      </c>
      <c r="AU3357" s="8">
        <f t="shared" ref="AU3357" si="19537">(AH3357*AP3357+AI3357*AO3357+AJ3357*AP3360+AK3357*AO3360)</f>
        <v>39.397103244610399</v>
      </c>
      <c r="AW3357" s="30">
        <f t="shared" ref="AW3357" si="19538">20*LOG(((1+$AN$9)/$AN$9)/((AR3357+AR3360)^2+(AS3357+AS3360)^2)^0.5)</f>
        <v>-43.772964852368759</v>
      </c>
      <c r="AY3357" s="137">
        <f t="shared" ref="AY3357" si="19539">((AR3357^2+AS3357^2)^0.5)/((AR3360^2+AS3360^2)^0.5)</f>
        <v>0.12972811582805549</v>
      </c>
      <c r="AZ3357" s="13"/>
      <c r="BA3357" s="36"/>
      <c r="BB3357" s="36"/>
      <c r="BC3357" s="36"/>
      <c r="BD3357" s="36"/>
    </row>
    <row r="3358" spans="2:56" ht="18.600000000000001" customHeight="1" thickBot="1">
      <c r="D3358" s="3"/>
      <c r="G3358" s="4"/>
      <c r="I3358" s="3"/>
      <c r="L3358" s="4"/>
      <c r="N3358" s="3"/>
      <c r="Q3358" s="4"/>
      <c r="S3358" s="3"/>
      <c r="V3358" s="4"/>
      <c r="X3358" s="3"/>
      <c r="AA3358" s="4"/>
      <c r="AC3358" s="3"/>
      <c r="AF3358" s="4"/>
      <c r="AH3358" s="3"/>
      <c r="AK3358" s="4"/>
      <c r="AM3358" s="18"/>
      <c r="AN3358" s="14"/>
      <c r="AO3358" s="14"/>
      <c r="AP3358" s="19"/>
      <c r="AR3358" s="3"/>
      <c r="AU3358" s="4"/>
      <c r="AY3358" s="138"/>
      <c r="AZ3358" s="13"/>
      <c r="BA3358" s="36"/>
      <c r="BB3358" s="36"/>
      <c r="BC3358" s="36"/>
      <c r="BD3358" s="36"/>
    </row>
    <row r="3359" spans="2:56" ht="18.600000000000001" customHeight="1" thickBot="1">
      <c r="D3359" s="216" t="s">
        <v>87</v>
      </c>
      <c r="E3359" s="217"/>
      <c r="F3359" s="218" t="s">
        <v>88</v>
      </c>
      <c r="G3359" s="219"/>
      <c r="H3359" s="207"/>
      <c r="I3359" s="216" t="s">
        <v>89</v>
      </c>
      <c r="J3359" s="217"/>
      <c r="K3359" s="218" t="s">
        <v>90</v>
      </c>
      <c r="L3359" s="219"/>
      <c r="N3359" s="208" t="s">
        <v>7</v>
      </c>
      <c r="O3359" s="209"/>
      <c r="P3359" s="210" t="s">
        <v>8</v>
      </c>
      <c r="Q3359" s="211"/>
      <c r="S3359" s="216" t="s">
        <v>91</v>
      </c>
      <c r="T3359" s="217"/>
      <c r="U3359" s="218" t="s">
        <v>92</v>
      </c>
      <c r="V3359" s="219"/>
      <c r="W3359" s="22"/>
      <c r="X3359" s="208" t="s">
        <v>93</v>
      </c>
      <c r="Y3359" s="209"/>
      <c r="Z3359" s="210" t="s">
        <v>94</v>
      </c>
      <c r="AA3359" s="211"/>
      <c r="AB3359" s="22"/>
      <c r="AC3359" s="216" t="s">
        <v>3</v>
      </c>
      <c r="AD3359" s="217"/>
      <c r="AE3359" s="218" t="s">
        <v>2</v>
      </c>
      <c r="AF3359" s="219"/>
      <c r="AG3359" s="22"/>
      <c r="AH3359" s="208" t="s">
        <v>95</v>
      </c>
      <c r="AI3359" s="209"/>
      <c r="AJ3359" s="210" t="s">
        <v>96</v>
      </c>
      <c r="AK3359" s="211"/>
      <c r="AL3359" s="22"/>
      <c r="AM3359" s="216" t="s">
        <v>97</v>
      </c>
      <c r="AN3359" s="217"/>
      <c r="AO3359" s="218" t="s">
        <v>98</v>
      </c>
      <c r="AP3359" s="219"/>
      <c r="AR3359" s="208" t="s">
        <v>99</v>
      </c>
      <c r="AS3359" s="209"/>
      <c r="AT3359" s="210" t="s">
        <v>100</v>
      </c>
      <c r="AU3359" s="211"/>
      <c r="AW3359" s="48" t="s">
        <v>10</v>
      </c>
      <c r="AY3359" s="139" t="s">
        <v>47</v>
      </c>
      <c r="AZ3359" s="13"/>
      <c r="BA3359" s="36"/>
      <c r="BB3359" s="36"/>
      <c r="BC3359" s="36"/>
      <c r="BD3359" s="36"/>
    </row>
    <row r="3360" spans="2:56" ht="18.600000000000001" customHeight="1" thickTop="1" thickBot="1">
      <c r="D3360" s="1">
        <v>0</v>
      </c>
      <c r="E3360" s="8">
        <f t="shared" ref="E3360" si="19540">$E$9*$B3357</f>
        <v>5.4404159999999662</v>
      </c>
      <c r="F3360" s="2">
        <v>1</v>
      </c>
      <c r="G3360" s="8">
        <v>0</v>
      </c>
      <c r="I3360" s="1">
        <v>0</v>
      </c>
      <c r="J3360" s="9">
        <v>0</v>
      </c>
      <c r="K3360" s="2">
        <v>1</v>
      </c>
      <c r="L3360" s="8">
        <v>0</v>
      </c>
      <c r="N3360" s="1">
        <f t="shared" ref="N3360" si="19541">D3360*I3357+F3360*I3360-E3360*J3357-G3360*J3360</f>
        <v>0</v>
      </c>
      <c r="O3360" s="9">
        <f t="shared" ref="O3360" si="19542">(D3360*J3357+E3360*I3357+F3360*J3360+G3360*I3360)</f>
        <v>5.4404159999999662</v>
      </c>
      <c r="P3360" s="2">
        <f t="shared" ref="P3360" si="19543">D3360*K3357+F3360*K3360-E3360*L3357-G3360*L3360</f>
        <v>2.9249701648042716</v>
      </c>
      <c r="Q3360" s="8">
        <f t="shared" ref="Q3360" si="19544">(D3360*L3357+E3360*K3357+F3360*L3360+G3360*K3360)</f>
        <v>0</v>
      </c>
      <c r="S3360" s="1">
        <v>0</v>
      </c>
      <c r="T3360" s="8">
        <f t="shared" ref="T3360" si="19545">$T$9*$B3357</f>
        <v>11.609183999999926</v>
      </c>
      <c r="U3360" s="2">
        <v>1</v>
      </c>
      <c r="V3360" s="8">
        <v>0</v>
      </c>
      <c r="X3360" s="1">
        <f t="shared" ref="X3360" si="19546">N3360*S3357+P3360*S3360-O3360*T3357-Q3360*T3360</f>
        <v>0</v>
      </c>
      <c r="Y3360" s="9">
        <f t="shared" ref="Y3360" si="19547">(N3360*T3357+O3360*S3357+P3360*T3360+Q3360*S3360)</f>
        <v>39.396932837722858</v>
      </c>
      <c r="Z3360" s="2">
        <f t="shared" ref="Z3360" si="19548">N3360*U3357+P3360*U3360-O3360*V3357-Q3360*V3360</f>
        <v>2.9249701648042716</v>
      </c>
      <c r="AA3360" s="8">
        <f t="shared" ref="AA3360" si="19549">(N3360*V3357+O3360*U3357+P3360*V3360+Q3360*U3360)</f>
        <v>0</v>
      </c>
      <c r="AB3360" s="22"/>
      <c r="AC3360" s="1">
        <v>0</v>
      </c>
      <c r="AD3360" s="9">
        <v>0</v>
      </c>
      <c r="AE3360" s="2">
        <v>1</v>
      </c>
      <c r="AF3360" s="8">
        <v>0</v>
      </c>
      <c r="AH3360" s="1">
        <f t="shared" ref="AH3360" si="19550">X3360*AC3357+Z3360*AC3360-Y3360*AD3357-AA3360*AD3360</f>
        <v>0</v>
      </c>
      <c r="AI3360" s="9">
        <f t="shared" ref="AI3360" si="19551">(X3360*AD3357+Y3360*AC3357+Z3360*AD3360+AA3360*AC3360)</f>
        <v>39.396932837722858</v>
      </c>
      <c r="AJ3360" s="2">
        <f t="shared" ref="AJ3360" si="19552">X3360*AE3357+Z3360*AE3360-Y3360*AF3357-AA3360*AF3360</f>
        <v>-303.68654486444382</v>
      </c>
      <c r="AK3360" s="8">
        <f t="shared" ref="AK3360" si="19553">(X3360*AF3357+Y3360*AE3357+Z3360*AF3360+AA3360*AE3360)</f>
        <v>0</v>
      </c>
      <c r="AM3360" s="20">
        <f t="shared" ref="AM3360" si="19554">1/$AN$9</f>
        <v>1</v>
      </c>
      <c r="AN3360" s="27">
        <v>0</v>
      </c>
      <c r="AO3360" s="21">
        <v>1</v>
      </c>
      <c r="AP3360" s="26">
        <v>0</v>
      </c>
      <c r="AR3360" s="1">
        <f t="shared" ref="AR3360" si="19555">AH3360*AM3357+AJ3360*AM3360-AI3360*AN3357-AK3360*AN3360</f>
        <v>-303.68654486444382</v>
      </c>
      <c r="AS3360" s="9">
        <f t="shared" ref="AS3360" si="19556">(AH3360*AN3357+AI3360*AM3357+AJ3360*AN3360+AK3360*AM3360)</f>
        <v>39.396932837722858</v>
      </c>
      <c r="AT3360" s="2">
        <f t="shared" ref="AT3360" si="19557">AH3360*AO3357+AJ3360*AO3360-AI3360*AP3357-AK3360*AP3360</f>
        <v>-303.68654486444382</v>
      </c>
      <c r="AU3360" s="8">
        <f t="shared" ref="AU3360" si="19558">(AH3360*AP3357+AI3360*AO3357+AJ3360*AP3360+AK3360*AO3360)</f>
        <v>0</v>
      </c>
      <c r="AW3360" s="49">
        <f t="shared" ref="AW3360" si="19559">(180/PI())*ATAN(-1*(AS3357/AR3357))</f>
        <v>-82.613070679478867</v>
      </c>
      <c r="AY3360" s="140">
        <f t="shared" ref="AY3360" si="19560">20*LOG(((1-(10^(AW3357/20)^2)*(1-((1-AY3357)/(1+AY3357))^2))^0.5))</f>
        <v>-7.4069217520308879E-5</v>
      </c>
      <c r="AZ3360" s="13"/>
      <c r="BA3360" s="36"/>
      <c r="BB3360" s="36"/>
      <c r="BC3360" s="36"/>
      <c r="BD3360" s="36"/>
    </row>
    <row r="3361" spans="2:56" ht="18.600000000000001" customHeight="1">
      <c r="AY3361" s="37"/>
    </row>
    <row r="3362" spans="2:56" ht="18.600000000000001" customHeight="1" thickBot="1">
      <c r="D3362" s="22" t="s">
        <v>60</v>
      </c>
      <c r="E3362" s="22"/>
      <c r="F3362" s="22"/>
      <c r="G3362" s="22"/>
      <c r="H3362" s="22"/>
      <c r="I3362" s="22" t="s">
        <v>61</v>
      </c>
      <c r="J3362" s="22"/>
      <c r="K3362" s="22"/>
      <c r="L3362" s="22"/>
      <c r="M3362" s="23"/>
      <c r="N3362" s="23"/>
      <c r="O3362" s="28" t="s">
        <v>62</v>
      </c>
      <c r="P3362" s="23"/>
      <c r="Q3362" s="23"/>
      <c r="R3362" s="23"/>
      <c r="S3362" s="22"/>
      <c r="T3362" s="22" t="s">
        <v>63</v>
      </c>
      <c r="U3362" s="23"/>
      <c r="V3362" s="23"/>
      <c r="W3362" s="23"/>
      <c r="X3362" s="23"/>
      <c r="Y3362" s="28" t="s">
        <v>64</v>
      </c>
      <c r="Z3362" s="23"/>
      <c r="AA3362" s="23"/>
      <c r="AB3362" s="23"/>
      <c r="AC3362" s="28" t="s">
        <v>65</v>
      </c>
      <c r="AD3362" s="22"/>
      <c r="AE3362" s="22"/>
      <c r="AF3362" s="22"/>
      <c r="AG3362" s="22"/>
      <c r="AH3362" s="23"/>
      <c r="AI3362" s="28" t="s">
        <v>66</v>
      </c>
      <c r="AJ3362" s="23"/>
      <c r="AK3362" s="23"/>
      <c r="AL3362" s="22"/>
      <c r="AM3362" s="28" t="s">
        <v>67</v>
      </c>
      <c r="AN3362" s="22"/>
      <c r="AO3362" s="23"/>
      <c r="AP3362" s="23"/>
      <c r="AQ3362" s="23"/>
      <c r="AR3362" s="23"/>
      <c r="AS3362" s="28" t="s">
        <v>68</v>
      </c>
      <c r="AT3362" s="23"/>
      <c r="AU3362" s="23"/>
    </row>
    <row r="3363" spans="2:56" ht="18.600000000000001" customHeight="1" thickBot="1">
      <c r="B3363" s="11"/>
      <c r="D3363" s="212" t="s">
        <v>69</v>
      </c>
      <c r="E3363" s="213"/>
      <c r="F3363" s="214" t="s">
        <v>70</v>
      </c>
      <c r="G3363" s="215"/>
      <c r="H3363" s="207"/>
      <c r="I3363" s="212" t="s">
        <v>71</v>
      </c>
      <c r="J3363" s="213"/>
      <c r="K3363" s="214" t="s">
        <v>72</v>
      </c>
      <c r="L3363" s="215"/>
      <c r="M3363" s="23"/>
      <c r="N3363" s="208" t="s">
        <v>73</v>
      </c>
      <c r="O3363" s="209"/>
      <c r="P3363" s="210" t="s">
        <v>74</v>
      </c>
      <c r="Q3363" s="211"/>
      <c r="R3363" s="23"/>
      <c r="S3363" s="212" t="s">
        <v>75</v>
      </c>
      <c r="T3363" s="213"/>
      <c r="U3363" s="214" t="s">
        <v>76</v>
      </c>
      <c r="V3363" s="215"/>
      <c r="W3363" s="22"/>
      <c r="X3363" s="208" t="s">
        <v>77</v>
      </c>
      <c r="Y3363" s="209"/>
      <c r="Z3363" s="210" t="s">
        <v>78</v>
      </c>
      <c r="AA3363" s="211"/>
      <c r="AB3363" s="22"/>
      <c r="AC3363" s="212" t="s">
        <v>79</v>
      </c>
      <c r="AD3363" s="213"/>
      <c r="AE3363" s="214" t="s">
        <v>80</v>
      </c>
      <c r="AF3363" s="215"/>
      <c r="AG3363" s="22"/>
      <c r="AH3363" s="208" t="s">
        <v>81</v>
      </c>
      <c r="AI3363" s="209"/>
      <c r="AJ3363" s="210" t="s">
        <v>82</v>
      </c>
      <c r="AK3363" s="211"/>
      <c r="AL3363" s="22"/>
      <c r="AM3363" s="212" t="s">
        <v>83</v>
      </c>
      <c r="AN3363" s="213"/>
      <c r="AO3363" s="214" t="s">
        <v>84</v>
      </c>
      <c r="AP3363" s="215"/>
      <c r="AQ3363" s="23"/>
      <c r="AR3363" s="208" t="s">
        <v>85</v>
      </c>
      <c r="AS3363" s="209"/>
      <c r="AT3363" s="210" t="s">
        <v>86</v>
      </c>
      <c r="AU3363" s="211"/>
      <c r="AW3363" s="29" t="s">
        <v>4</v>
      </c>
      <c r="AY3363" s="136" t="s">
        <v>46</v>
      </c>
      <c r="AZ3363" s="13"/>
      <c r="BA3363" s="36"/>
      <c r="BB3363" s="36"/>
      <c r="BC3363" s="36"/>
      <c r="BD3363" s="36"/>
    </row>
    <row r="3364" spans="2:56" ht="18.600000000000001" customHeight="1" thickTop="1" thickBot="1">
      <c r="B3364" s="40">
        <v>9.6199999999999406</v>
      </c>
      <c r="D3364" s="1">
        <v>1</v>
      </c>
      <c r="E3364" s="7">
        <v>0</v>
      </c>
      <c r="F3364" s="2">
        <v>0</v>
      </c>
      <c r="G3364" s="8">
        <v>0</v>
      </c>
      <c r="I3364" s="1">
        <v>1</v>
      </c>
      <c r="J3364" s="9">
        <v>0</v>
      </c>
      <c r="K3364" s="2">
        <v>0</v>
      </c>
      <c r="L3364" s="9">
        <f t="shared" ref="L3364" si="19561">IF(0=(1-$J$9*$K$9*$B3364^2),10^14,$B3364*$K$9/(1-$J$9*$K$9*$B3364^2))</f>
        <v>-0.35303615419836759</v>
      </c>
      <c r="N3364" s="1">
        <f t="shared" ref="N3364" si="19562">D3364*I3364+F3364*I3367-E3364*J3364-G3364*J3367</f>
        <v>1</v>
      </c>
      <c r="O3364" s="9">
        <f t="shared" ref="O3364" si="19563">(D3364*J3364+E3364*I3364+F3364*J3367+G3364*I3367)</f>
        <v>0</v>
      </c>
      <c r="P3364" s="2">
        <f t="shared" ref="P3364" si="19564">D3364*K3364+F3364*K3367-E3364*L3364-G3364*L3367</f>
        <v>0</v>
      </c>
      <c r="Q3364" s="8">
        <f t="shared" ref="Q3364" si="19565">(D3364*L3364+E3364*K3364+F3364*L3367+G3364*K3367)</f>
        <v>-0.35303615419836759</v>
      </c>
      <c r="S3364" s="1">
        <v>1</v>
      </c>
      <c r="T3364" s="7">
        <v>0</v>
      </c>
      <c r="U3364" s="2">
        <v>0</v>
      </c>
      <c r="V3364" s="8">
        <v>0</v>
      </c>
      <c r="X3364" s="1">
        <f t="shared" ref="X3364" si="19566">N3364*S3364+P3364*S3367-O3364*T3364-Q3364*T3367</f>
        <v>5.1070001345594074</v>
      </c>
      <c r="Y3364" s="9">
        <f t="shared" ref="Y3364" si="19567">(N3364*T3364+O3364*S3364+P3364*T3367+Q3364*S3367)</f>
        <v>0</v>
      </c>
      <c r="Z3364" s="2">
        <f t="shared" ref="Z3364" si="19568">N3364*U3364+P3364*U3367-O3364*V3364-Q3364*V3367</f>
        <v>0</v>
      </c>
      <c r="AA3364" s="8">
        <f t="shared" ref="AA3364" si="19569">(N3364*V3364+O3364*U3364+P3364*V3367+Q3364*U3367)</f>
        <v>-0.35303615419836759</v>
      </c>
      <c r="AB3364" s="22"/>
      <c r="AC3364" s="1">
        <v>1</v>
      </c>
      <c r="AD3364" s="9">
        <v>0</v>
      </c>
      <c r="AE3364" s="2">
        <v>0</v>
      </c>
      <c r="AF3364" s="9">
        <f t="shared" ref="AF3364" si="19570">$B3364*$AE$9</f>
        <v>7.7988377999999523</v>
      </c>
      <c r="AH3364" s="1">
        <f t="shared" ref="AH3364" si="19571">X3364*AC3364+Z3364*AC3367-Y3364*AD3364-AA3364*AD3367</f>
        <v>5.1070001345594074</v>
      </c>
      <c r="AI3364" s="9">
        <f t="shared" ref="AI3364" si="19572">(X3364*AD3364+Y3364*AC3364+Z3364*AD3367+AA3364*AC3367)</f>
        <v>0</v>
      </c>
      <c r="AJ3364" s="2">
        <f t="shared" ref="AJ3364" si="19573">X3364*AE3364+Z3364*AE3367-Y3364*AF3364-AA3364*AF3367</f>
        <v>0</v>
      </c>
      <c r="AK3364" s="8">
        <f t="shared" ref="AK3364" si="19574">(X3364*AF3364+Y3364*AE3364+Z3364*AF3367+AA3364*AE3367)</f>
        <v>39.475629539808381</v>
      </c>
      <c r="AM3364" s="18">
        <v>1</v>
      </c>
      <c r="AN3364" s="25">
        <v>0</v>
      </c>
      <c r="AO3364" s="14">
        <v>0</v>
      </c>
      <c r="AP3364" s="24">
        <v>0</v>
      </c>
      <c r="AR3364" s="1">
        <f t="shared" ref="AR3364" si="19575">AH3364*AM3364+AJ3364*AM3367-AI3364*AN3364-AK3364*AN3367</f>
        <v>5.1070001345594074</v>
      </c>
      <c r="AS3364" s="9">
        <f t="shared" ref="AS3364" si="19576">(AH3364*AN3364+AI3364*AM3364+AJ3364*AN3367+AK3364*AM3367)</f>
        <v>39.475629539808381</v>
      </c>
      <c r="AT3364" s="2">
        <f t="shared" ref="AT3364" si="19577">AH3364*AO3364+AJ3364*AO3367-AI3364*AP3364-AK3364*AP3367</f>
        <v>0</v>
      </c>
      <c r="AU3364" s="8">
        <f t="shared" ref="AU3364" si="19578">(AH3364*AP3364+AI3364*AO3364+AJ3364*AP3367+AK3364*AO3367)</f>
        <v>39.475629539808381</v>
      </c>
      <c r="AW3364" s="30">
        <f t="shared" ref="AW3364" si="19579">20*LOG(((1+$AN$9)/$AN$9)/((AR3364+AR3367)^2+(AS3364+AS3367)^2)^0.5)</f>
        <v>-43.808076433150333</v>
      </c>
      <c r="AY3364" s="137">
        <f t="shared" ref="AY3364" si="19580">((AR3364^2+AS3364^2)^0.5)/((AR3367^2+AS3367^2)^0.5)</f>
        <v>0.12945322512565535</v>
      </c>
      <c r="AZ3364" s="13"/>
      <c r="BA3364" s="36"/>
      <c r="BB3364" s="36"/>
      <c r="BC3364" s="36"/>
      <c r="BD3364" s="36"/>
    </row>
    <row r="3365" spans="2:56" ht="18.600000000000001" customHeight="1" thickBot="1">
      <c r="D3365" s="3"/>
      <c r="G3365" s="4"/>
      <c r="I3365" s="3"/>
      <c r="L3365" s="4"/>
      <c r="N3365" s="3"/>
      <c r="Q3365" s="4"/>
      <c r="S3365" s="3"/>
      <c r="V3365" s="4"/>
      <c r="X3365" s="3"/>
      <c r="AA3365" s="4"/>
      <c r="AC3365" s="3"/>
      <c r="AF3365" s="4"/>
      <c r="AH3365" s="3"/>
      <c r="AK3365" s="4"/>
      <c r="AM3365" s="18"/>
      <c r="AN3365" s="14"/>
      <c r="AO3365" s="14"/>
      <c r="AP3365" s="19"/>
      <c r="AR3365" s="3"/>
      <c r="AU3365" s="4"/>
      <c r="AY3365" s="138"/>
      <c r="AZ3365" s="13"/>
      <c r="BA3365" s="36"/>
      <c r="BB3365" s="36"/>
      <c r="BC3365" s="36"/>
      <c r="BD3365" s="36"/>
    </row>
    <row r="3366" spans="2:56" ht="18.600000000000001" customHeight="1" thickBot="1">
      <c r="D3366" s="216" t="s">
        <v>87</v>
      </c>
      <c r="E3366" s="217"/>
      <c r="F3366" s="218" t="s">
        <v>88</v>
      </c>
      <c r="G3366" s="219"/>
      <c r="H3366" s="207"/>
      <c r="I3366" s="216" t="s">
        <v>89</v>
      </c>
      <c r="J3366" s="217"/>
      <c r="K3366" s="218" t="s">
        <v>90</v>
      </c>
      <c r="L3366" s="219"/>
      <c r="N3366" s="208" t="s">
        <v>7</v>
      </c>
      <c r="O3366" s="209"/>
      <c r="P3366" s="210" t="s">
        <v>8</v>
      </c>
      <c r="Q3366" s="211"/>
      <c r="S3366" s="216" t="s">
        <v>91</v>
      </c>
      <c r="T3366" s="217"/>
      <c r="U3366" s="218" t="s">
        <v>92</v>
      </c>
      <c r="V3366" s="219"/>
      <c r="W3366" s="22"/>
      <c r="X3366" s="208" t="s">
        <v>93</v>
      </c>
      <c r="Y3366" s="209"/>
      <c r="Z3366" s="210" t="s">
        <v>94</v>
      </c>
      <c r="AA3366" s="211"/>
      <c r="AB3366" s="22"/>
      <c r="AC3366" s="216" t="s">
        <v>3</v>
      </c>
      <c r="AD3366" s="217"/>
      <c r="AE3366" s="218" t="s">
        <v>2</v>
      </c>
      <c r="AF3366" s="219"/>
      <c r="AG3366" s="22"/>
      <c r="AH3366" s="208" t="s">
        <v>95</v>
      </c>
      <c r="AI3366" s="209"/>
      <c r="AJ3366" s="210" t="s">
        <v>96</v>
      </c>
      <c r="AK3366" s="211"/>
      <c r="AL3366" s="22"/>
      <c r="AM3366" s="216" t="s">
        <v>97</v>
      </c>
      <c r="AN3366" s="217"/>
      <c r="AO3366" s="218" t="s">
        <v>98</v>
      </c>
      <c r="AP3366" s="219"/>
      <c r="AR3366" s="208" t="s">
        <v>99</v>
      </c>
      <c r="AS3366" s="209"/>
      <c r="AT3366" s="210" t="s">
        <v>100</v>
      </c>
      <c r="AU3366" s="211"/>
      <c r="AW3366" s="48" t="s">
        <v>10</v>
      </c>
      <c r="AY3366" s="139" t="s">
        <v>47</v>
      </c>
      <c r="AZ3366" s="13"/>
      <c r="BA3366" s="36"/>
      <c r="BB3366" s="36"/>
      <c r="BC3366" s="36"/>
      <c r="BD3366" s="36"/>
    </row>
    <row r="3367" spans="2:56" ht="18.600000000000001" customHeight="1" thickTop="1" thickBot="1">
      <c r="D3367" s="1">
        <v>0</v>
      </c>
      <c r="E3367" s="8">
        <f t="shared" ref="E3367" si="19581">$E$9*$B3364</f>
        <v>5.4517501999999665</v>
      </c>
      <c r="F3367" s="2">
        <v>1</v>
      </c>
      <c r="G3367" s="8">
        <v>0</v>
      </c>
      <c r="I3367" s="1">
        <v>0</v>
      </c>
      <c r="J3367" s="9">
        <v>0</v>
      </c>
      <c r="K3367" s="2">
        <v>1</v>
      </c>
      <c r="L3367" s="8">
        <v>0</v>
      </c>
      <c r="N3367" s="1">
        <f t="shared" ref="N3367" si="19582">D3367*I3364+F3367*I3367-E3367*J3364-G3367*J3367</f>
        <v>0</v>
      </c>
      <c r="O3367" s="9">
        <f t="shared" ref="O3367" si="19583">(D3367*J3364+E3367*I3364+F3367*J3367+G3367*I3367)</f>
        <v>5.4517501999999665</v>
      </c>
      <c r="P3367" s="2">
        <f t="shared" ref="P3367" si="19584">D3367*K3364+F3367*K3367-E3367*L3364-G3367*L3367</f>
        <v>2.9246649242581695</v>
      </c>
      <c r="Q3367" s="8">
        <f t="shared" ref="Q3367" si="19585">(D3367*L3364+E3367*K3364+F3367*L3367+G3367*K3367)</f>
        <v>0</v>
      </c>
      <c r="S3367" s="1">
        <v>0</v>
      </c>
      <c r="T3367" s="8">
        <f t="shared" ref="T3367" si="19586">$T$9*$B3364</f>
        <v>11.633369799999928</v>
      </c>
      <c r="U3367" s="2">
        <v>1</v>
      </c>
      <c r="V3367" s="8">
        <v>0</v>
      </c>
      <c r="X3367" s="1">
        <f t="shared" ref="X3367" si="19587">N3367*S3364+P3367*S3367-O3367*T3364-Q3367*T3367</f>
        <v>0</v>
      </c>
      <c r="Y3367" s="9">
        <f t="shared" ref="Y3367" si="19588">(N3367*T3364+O3367*S3364+P3367*T3367+Q3367*S3367)</f>
        <v>39.475458804984029</v>
      </c>
      <c r="Z3367" s="2">
        <f t="shared" ref="Z3367" si="19589">N3367*U3364+P3367*U3367-O3367*V3364-Q3367*V3367</f>
        <v>2.9246649242581695</v>
      </c>
      <c r="AA3367" s="8">
        <f t="shared" ref="AA3367" si="19590">(N3367*V3364+O3367*U3364+P3367*V3367+Q3367*U3367)</f>
        <v>0</v>
      </c>
      <c r="AB3367" s="22"/>
      <c r="AC3367" s="1">
        <v>0</v>
      </c>
      <c r="AD3367" s="9">
        <v>0</v>
      </c>
      <c r="AE3367" s="2">
        <v>1</v>
      </c>
      <c r="AF3367" s="8">
        <v>0</v>
      </c>
      <c r="AH3367" s="1">
        <f t="shared" ref="AH3367" si="19591">X3367*AC3364+Z3367*AC3367-Y3367*AD3364-AA3367*AD3367</f>
        <v>0</v>
      </c>
      <c r="AI3367" s="9">
        <f t="shared" ref="AI3367" si="19592">(X3367*AD3364+Y3367*AC3364+Z3367*AD3367+AA3367*AC3367)</f>
        <v>39.475458804984029</v>
      </c>
      <c r="AJ3367" s="2">
        <f t="shared" ref="AJ3367" si="19593">X3367*AE3364+Z3367*AE3367-Y3367*AF3364-AA3367*AF3367</f>
        <v>-304.93803537639218</v>
      </c>
      <c r="AK3367" s="8">
        <f t="shared" ref="AK3367" si="19594">(X3367*AF3364+Y3367*AE3364+Z3367*AF3367+AA3367*AE3367)</f>
        <v>0</v>
      </c>
      <c r="AM3367" s="20">
        <f t="shared" ref="AM3367" si="19595">1/$AN$9</f>
        <v>1</v>
      </c>
      <c r="AN3367" s="27">
        <v>0</v>
      </c>
      <c r="AO3367" s="21">
        <v>1</v>
      </c>
      <c r="AP3367" s="26">
        <v>0</v>
      </c>
      <c r="AR3367" s="1">
        <f t="shared" ref="AR3367" si="19596">AH3367*AM3364+AJ3367*AM3367-AI3367*AN3364-AK3367*AN3367</f>
        <v>-304.93803537639218</v>
      </c>
      <c r="AS3367" s="9">
        <f t="shared" ref="AS3367" si="19597">(AH3367*AN3364+AI3367*AM3364+AJ3367*AN3367+AK3367*AM3367)</f>
        <v>39.475458804984029</v>
      </c>
      <c r="AT3367" s="2">
        <f t="shared" ref="AT3367" si="19598">AH3367*AO3364+AJ3367*AO3367-AI3367*AP3364-AK3367*AP3367</f>
        <v>-304.93803537639218</v>
      </c>
      <c r="AU3367" s="8">
        <f t="shared" ref="AU3367" si="19599">(AH3367*AP3364+AI3367*AO3364+AJ3367*AP3367+AK3367*AO3367)</f>
        <v>0</v>
      </c>
      <c r="AW3367" s="49">
        <f t="shared" ref="AW3367" si="19600">(180/PI())*ATAN(-1*(AS3364/AR3364))</f>
        <v>-82.628533015222956</v>
      </c>
      <c r="AY3367" s="140">
        <f t="shared" ref="AY3367" si="19601">20*LOG(((1-(10^(AW3364/20)^2)*(1-((1-AY3364)/(1+AY3364))^2))^0.5))</f>
        <v>-7.3352800951350923E-5</v>
      </c>
      <c r="AZ3367" s="13"/>
      <c r="BA3367" s="36"/>
      <c r="BB3367" s="36"/>
      <c r="BC3367" s="36"/>
      <c r="BD3367" s="36"/>
    </row>
    <row r="3368" spans="2:56" ht="18.600000000000001" customHeight="1">
      <c r="AY3368" s="37"/>
    </row>
    <row r="3369" spans="2:56" ht="18.600000000000001" customHeight="1" thickBot="1">
      <c r="D3369" s="22" t="s">
        <v>60</v>
      </c>
      <c r="E3369" s="22"/>
      <c r="F3369" s="22"/>
      <c r="G3369" s="22"/>
      <c r="H3369" s="22"/>
      <c r="I3369" s="22" t="s">
        <v>61</v>
      </c>
      <c r="J3369" s="22"/>
      <c r="K3369" s="22"/>
      <c r="L3369" s="22"/>
      <c r="M3369" s="23"/>
      <c r="N3369" s="23"/>
      <c r="O3369" s="28" t="s">
        <v>62</v>
      </c>
      <c r="P3369" s="23"/>
      <c r="Q3369" s="23"/>
      <c r="R3369" s="23"/>
      <c r="S3369" s="22"/>
      <c r="T3369" s="22" t="s">
        <v>63</v>
      </c>
      <c r="U3369" s="23"/>
      <c r="V3369" s="23"/>
      <c r="W3369" s="23"/>
      <c r="X3369" s="23"/>
      <c r="Y3369" s="28" t="s">
        <v>64</v>
      </c>
      <c r="Z3369" s="23"/>
      <c r="AA3369" s="23"/>
      <c r="AB3369" s="23"/>
      <c r="AC3369" s="28" t="s">
        <v>65</v>
      </c>
      <c r="AD3369" s="22"/>
      <c r="AE3369" s="22"/>
      <c r="AF3369" s="22"/>
      <c r="AG3369" s="22"/>
      <c r="AH3369" s="23"/>
      <c r="AI3369" s="28" t="s">
        <v>66</v>
      </c>
      <c r="AJ3369" s="23"/>
      <c r="AK3369" s="23"/>
      <c r="AL3369" s="22"/>
      <c r="AM3369" s="28" t="s">
        <v>67</v>
      </c>
      <c r="AN3369" s="22"/>
      <c r="AO3369" s="23"/>
      <c r="AP3369" s="23"/>
      <c r="AQ3369" s="23"/>
      <c r="AR3369" s="23"/>
      <c r="AS3369" s="28" t="s">
        <v>68</v>
      </c>
      <c r="AT3369" s="23"/>
      <c r="AU3369" s="23"/>
    </row>
    <row r="3370" spans="2:56" ht="18.600000000000001" customHeight="1" thickBot="1">
      <c r="B3370" s="11"/>
      <c r="D3370" s="212" t="s">
        <v>69</v>
      </c>
      <c r="E3370" s="213"/>
      <c r="F3370" s="214" t="s">
        <v>70</v>
      </c>
      <c r="G3370" s="215"/>
      <c r="H3370" s="207"/>
      <c r="I3370" s="212" t="s">
        <v>71</v>
      </c>
      <c r="J3370" s="213"/>
      <c r="K3370" s="214" t="s">
        <v>72</v>
      </c>
      <c r="L3370" s="215"/>
      <c r="M3370" s="23"/>
      <c r="N3370" s="208" t="s">
        <v>73</v>
      </c>
      <c r="O3370" s="209"/>
      <c r="P3370" s="210" t="s">
        <v>74</v>
      </c>
      <c r="Q3370" s="211"/>
      <c r="R3370" s="23"/>
      <c r="S3370" s="212" t="s">
        <v>75</v>
      </c>
      <c r="T3370" s="213"/>
      <c r="U3370" s="214" t="s">
        <v>76</v>
      </c>
      <c r="V3370" s="215"/>
      <c r="W3370" s="22"/>
      <c r="X3370" s="208" t="s">
        <v>77</v>
      </c>
      <c r="Y3370" s="209"/>
      <c r="Z3370" s="210" t="s">
        <v>78</v>
      </c>
      <c r="AA3370" s="211"/>
      <c r="AB3370" s="22"/>
      <c r="AC3370" s="212" t="s">
        <v>79</v>
      </c>
      <c r="AD3370" s="213"/>
      <c r="AE3370" s="214" t="s">
        <v>80</v>
      </c>
      <c r="AF3370" s="215"/>
      <c r="AG3370" s="22"/>
      <c r="AH3370" s="208" t="s">
        <v>81</v>
      </c>
      <c r="AI3370" s="209"/>
      <c r="AJ3370" s="210" t="s">
        <v>82</v>
      </c>
      <c r="AK3370" s="211"/>
      <c r="AL3370" s="22"/>
      <c r="AM3370" s="212" t="s">
        <v>83</v>
      </c>
      <c r="AN3370" s="213"/>
      <c r="AO3370" s="214" t="s">
        <v>84</v>
      </c>
      <c r="AP3370" s="215"/>
      <c r="AQ3370" s="23"/>
      <c r="AR3370" s="208" t="s">
        <v>85</v>
      </c>
      <c r="AS3370" s="209"/>
      <c r="AT3370" s="210" t="s">
        <v>86</v>
      </c>
      <c r="AU3370" s="211"/>
      <c r="AW3370" s="29" t="s">
        <v>4</v>
      </c>
      <c r="AY3370" s="136" t="s">
        <v>46</v>
      </c>
      <c r="AZ3370" s="13"/>
      <c r="BA3370" s="36"/>
      <c r="BB3370" s="36"/>
      <c r="BC3370" s="36"/>
      <c r="BD3370" s="36"/>
    </row>
    <row r="3371" spans="2:56" ht="18.600000000000001" customHeight="1" thickTop="1" thickBot="1">
      <c r="B3371" s="40">
        <v>9.6399999999999402</v>
      </c>
      <c r="D3371" s="1">
        <v>1</v>
      </c>
      <c r="E3371" s="7">
        <v>0</v>
      </c>
      <c r="F3371" s="2">
        <v>0</v>
      </c>
      <c r="G3371" s="8">
        <v>0</v>
      </c>
      <c r="I3371" s="1">
        <v>1</v>
      </c>
      <c r="J3371" s="9">
        <v>0</v>
      </c>
      <c r="K3371" s="2">
        <v>0</v>
      </c>
      <c r="L3371" s="9">
        <f t="shared" ref="L3371" si="19602">IF(0=(1-$J$9*$K$9*$B3371^2),10^14,$B3371*$K$9/(1-$J$9*$K$9*$B3371^2))</f>
        <v>-0.35224820569591214</v>
      </c>
      <c r="N3371" s="1">
        <f t="shared" ref="N3371" si="19603">D3371*I3371+F3371*I3374-E3371*J3371-G3371*J3374</f>
        <v>1</v>
      </c>
      <c r="O3371" s="9">
        <f t="shared" ref="O3371" si="19604">(D3371*J3371+E3371*I3371+F3371*J3374+G3371*I3374)</f>
        <v>0</v>
      </c>
      <c r="P3371" s="2">
        <f t="shared" ref="P3371" si="19605">D3371*K3371+F3371*K3374-E3371*L3371-G3371*L3374</f>
        <v>0</v>
      </c>
      <c r="Q3371" s="8">
        <f t="shared" ref="Q3371" si="19606">(D3371*L3371+E3371*K3371+F3371*L3374+G3371*K3374)</f>
        <v>-0.35224820569591214</v>
      </c>
      <c r="S3371" s="1">
        <v>1</v>
      </c>
      <c r="T3371" s="7">
        <v>0</v>
      </c>
      <c r="U3371" s="2">
        <v>0</v>
      </c>
      <c r="V3371" s="8">
        <v>0</v>
      </c>
      <c r="X3371" s="1">
        <f t="shared" ref="X3371" si="19607">N3371*S3371+P3371*S3374-O3371*T3371-Q3371*T3374</f>
        <v>5.1063530429003068</v>
      </c>
      <c r="Y3371" s="9">
        <f t="shared" ref="Y3371" si="19608">(N3371*T3371+O3371*S3371+P3371*T3374+Q3371*S3374)</f>
        <v>0</v>
      </c>
      <c r="Z3371" s="2">
        <f t="shared" ref="Z3371" si="19609">N3371*U3371+P3371*U3374-O3371*V3371-Q3371*V3374</f>
        <v>0</v>
      </c>
      <c r="AA3371" s="8">
        <f t="shared" ref="AA3371" si="19610">(N3371*V3371+O3371*U3371+P3371*V3374+Q3371*U3374)</f>
        <v>-0.35224820569591214</v>
      </c>
      <c r="AB3371" s="22"/>
      <c r="AC3371" s="1">
        <v>1</v>
      </c>
      <c r="AD3371" s="9">
        <v>0</v>
      </c>
      <c r="AE3371" s="2">
        <v>0</v>
      </c>
      <c r="AF3371" s="9">
        <f t="shared" ref="AF3371" si="19611">$B3371*$AE$9</f>
        <v>7.8150515999999515</v>
      </c>
      <c r="AH3371" s="1">
        <f t="shared" ref="AH3371" si="19612">X3371*AC3371+Z3371*AC3374-Y3371*AD3371-AA3371*AD3374</f>
        <v>5.1063530429003068</v>
      </c>
      <c r="AI3371" s="9">
        <f t="shared" ref="AI3371" si="19613">(X3371*AD3371+Y3371*AC3371+Z3371*AD3374+AA3371*AC3374)</f>
        <v>0</v>
      </c>
      <c r="AJ3371" s="2">
        <f t="shared" ref="AJ3371" si="19614">X3371*AE3371+Z3371*AE3374-Y3371*AF3371-AA3371*AF3374</f>
        <v>0</v>
      </c>
      <c r="AK3371" s="8">
        <f t="shared" ref="AK3371" si="19615">(X3371*AF3371+Y3371*AE3371+Z3371*AF3374+AA3371*AE3374)</f>
        <v>39.554164312386746</v>
      </c>
      <c r="AM3371" s="18">
        <v>1</v>
      </c>
      <c r="AN3371" s="25">
        <v>0</v>
      </c>
      <c r="AO3371" s="14">
        <v>0</v>
      </c>
      <c r="AP3371" s="24">
        <v>0</v>
      </c>
      <c r="AR3371" s="1">
        <f t="shared" ref="AR3371" si="19616">AH3371*AM3371+AJ3371*AM3374-AI3371*AN3371-AK3371*AN3374</f>
        <v>5.1063530429003068</v>
      </c>
      <c r="AS3371" s="9">
        <f t="shared" ref="AS3371" si="19617">(AH3371*AN3371+AI3371*AM3371+AJ3371*AN3374+AK3371*AM3374)</f>
        <v>39.554164312386746</v>
      </c>
      <c r="AT3371" s="2">
        <f t="shared" ref="AT3371" si="19618">AH3371*AO3371+AJ3371*AO3374-AI3371*AP3371-AK3371*AP3374</f>
        <v>0</v>
      </c>
      <c r="AU3371" s="8">
        <f t="shared" ref="AU3371" si="19619">(AH3371*AP3371+AI3371*AO3371+AJ3371*AP3374+AK3371*AO3374)</f>
        <v>39.554164312386746</v>
      </c>
      <c r="AW3371" s="30">
        <f t="shared" ref="AW3371" si="19620">20*LOG(((1+$AN$9)/$AN$9)/((AR3371+AR3374)^2+(AS3371+AS3374)^2)^0.5)</f>
        <v>-43.843119616155811</v>
      </c>
      <c r="AY3371" s="137">
        <f t="shared" ref="AY3371" si="19621">((AR3371^2+AS3371^2)^0.5)/((AR3374^2+AS3374^2)^0.5)</f>
        <v>0.12917950774257636</v>
      </c>
      <c r="AZ3371" s="13"/>
      <c r="BA3371" s="36"/>
      <c r="BB3371" s="36"/>
      <c r="BC3371" s="36"/>
      <c r="BD3371" s="36"/>
    </row>
    <row r="3372" spans="2:56" ht="18.600000000000001" customHeight="1" thickBot="1">
      <c r="D3372" s="3"/>
      <c r="G3372" s="4"/>
      <c r="I3372" s="3"/>
      <c r="L3372" s="4"/>
      <c r="N3372" s="3"/>
      <c r="Q3372" s="4"/>
      <c r="S3372" s="3"/>
      <c r="V3372" s="4"/>
      <c r="X3372" s="3"/>
      <c r="AA3372" s="4"/>
      <c r="AC3372" s="3"/>
      <c r="AF3372" s="4"/>
      <c r="AH3372" s="3"/>
      <c r="AK3372" s="4"/>
      <c r="AM3372" s="18"/>
      <c r="AN3372" s="14"/>
      <c r="AO3372" s="14"/>
      <c r="AP3372" s="19"/>
      <c r="AR3372" s="3"/>
      <c r="AU3372" s="4"/>
      <c r="AY3372" s="138"/>
      <c r="AZ3372" s="13"/>
      <c r="BA3372" s="36"/>
      <c r="BB3372" s="36"/>
      <c r="BC3372" s="36"/>
      <c r="BD3372" s="36"/>
    </row>
    <row r="3373" spans="2:56" ht="18.600000000000001" customHeight="1" thickBot="1">
      <c r="D3373" s="216" t="s">
        <v>87</v>
      </c>
      <c r="E3373" s="217"/>
      <c r="F3373" s="218" t="s">
        <v>88</v>
      </c>
      <c r="G3373" s="219"/>
      <c r="H3373" s="207"/>
      <c r="I3373" s="216" t="s">
        <v>89</v>
      </c>
      <c r="J3373" s="217"/>
      <c r="K3373" s="218" t="s">
        <v>90</v>
      </c>
      <c r="L3373" s="219"/>
      <c r="N3373" s="208" t="s">
        <v>7</v>
      </c>
      <c r="O3373" s="209"/>
      <c r="P3373" s="210" t="s">
        <v>8</v>
      </c>
      <c r="Q3373" s="211"/>
      <c r="S3373" s="216" t="s">
        <v>91</v>
      </c>
      <c r="T3373" s="217"/>
      <c r="U3373" s="218" t="s">
        <v>92</v>
      </c>
      <c r="V3373" s="219"/>
      <c r="W3373" s="22"/>
      <c r="X3373" s="208" t="s">
        <v>93</v>
      </c>
      <c r="Y3373" s="209"/>
      <c r="Z3373" s="210" t="s">
        <v>94</v>
      </c>
      <c r="AA3373" s="211"/>
      <c r="AB3373" s="22"/>
      <c r="AC3373" s="216" t="s">
        <v>3</v>
      </c>
      <c r="AD3373" s="217"/>
      <c r="AE3373" s="218" t="s">
        <v>2</v>
      </c>
      <c r="AF3373" s="219"/>
      <c r="AG3373" s="22"/>
      <c r="AH3373" s="208" t="s">
        <v>95</v>
      </c>
      <c r="AI3373" s="209"/>
      <c r="AJ3373" s="210" t="s">
        <v>96</v>
      </c>
      <c r="AK3373" s="211"/>
      <c r="AL3373" s="22"/>
      <c r="AM3373" s="216" t="s">
        <v>97</v>
      </c>
      <c r="AN3373" s="217"/>
      <c r="AO3373" s="218" t="s">
        <v>98</v>
      </c>
      <c r="AP3373" s="219"/>
      <c r="AR3373" s="208" t="s">
        <v>99</v>
      </c>
      <c r="AS3373" s="209"/>
      <c r="AT3373" s="210" t="s">
        <v>100</v>
      </c>
      <c r="AU3373" s="211"/>
      <c r="AW3373" s="48" t="s">
        <v>10</v>
      </c>
      <c r="AY3373" s="139" t="s">
        <v>47</v>
      </c>
      <c r="AZ3373" s="13"/>
      <c r="BA3373" s="36"/>
      <c r="BB3373" s="36"/>
      <c r="BC3373" s="36"/>
      <c r="BD3373" s="36"/>
    </row>
    <row r="3374" spans="2:56" ht="18.600000000000001" customHeight="1" thickTop="1" thickBot="1">
      <c r="D3374" s="1">
        <v>0</v>
      </c>
      <c r="E3374" s="8">
        <f t="shared" ref="E3374" si="19622">$E$9*$B3371</f>
        <v>5.4630843999999668</v>
      </c>
      <c r="F3374" s="2">
        <v>1</v>
      </c>
      <c r="G3374" s="8">
        <v>0</v>
      </c>
      <c r="I3374" s="1">
        <v>0</v>
      </c>
      <c r="J3374" s="9">
        <v>0</v>
      </c>
      <c r="K3374" s="2">
        <v>1</v>
      </c>
      <c r="L3374" s="8">
        <v>0</v>
      </c>
      <c r="N3374" s="1">
        <f t="shared" ref="N3374" si="19623">D3374*I3371+F3374*I3374-E3374*J3371-G3374*J3374</f>
        <v>0</v>
      </c>
      <c r="O3374" s="9">
        <f t="shared" ref="O3374" si="19624">(D3374*J3371+E3374*I3371+F3374*J3374+G3374*I3374)</f>
        <v>5.4630843999999668</v>
      </c>
      <c r="P3374" s="2">
        <f t="shared" ref="P3374" si="19625">D3374*K3371+F3374*K3374-E3374*L3371-G3374*L3374</f>
        <v>2.9243616774653169</v>
      </c>
      <c r="Q3374" s="8">
        <f t="shared" ref="Q3374" si="19626">(D3374*L3371+E3374*K3371+F3374*L3374+G3374*K3374)</f>
        <v>0</v>
      </c>
      <c r="S3374" s="1">
        <v>0</v>
      </c>
      <c r="T3374" s="8">
        <f t="shared" ref="T3374" si="19627">$T$9*$B3371</f>
        <v>11.657555599999927</v>
      </c>
      <c r="U3374" s="2">
        <v>1</v>
      </c>
      <c r="V3374" s="8">
        <v>0</v>
      </c>
      <c r="X3374" s="1">
        <f t="shared" ref="X3374" si="19628">N3374*S3371+P3374*S3374-O3374*T3371-Q3374*T3374</f>
        <v>0</v>
      </c>
      <c r="Y3374" s="9">
        <f t="shared" ref="Y3374" si="19629">(N3374*T3371+O3374*S3371+P3374*T3374+Q3374*S3374)</f>
        <v>39.553993249560953</v>
      </c>
      <c r="Z3374" s="2">
        <f t="shared" ref="Z3374" si="19630">N3374*U3371+P3374*U3374-O3374*V3371-Q3374*V3374</f>
        <v>2.9243616774653169</v>
      </c>
      <c r="AA3374" s="8">
        <f t="shared" ref="AA3374" si="19631">(N3374*V3371+O3374*U3371+P3374*V3374+Q3374*U3374)</f>
        <v>0</v>
      </c>
      <c r="AB3374" s="22"/>
      <c r="AC3374" s="1">
        <v>0</v>
      </c>
      <c r="AD3374" s="9">
        <v>0</v>
      </c>
      <c r="AE3374" s="2">
        <v>1</v>
      </c>
      <c r="AF3374" s="8">
        <v>0</v>
      </c>
      <c r="AH3374" s="1">
        <f t="shared" ref="AH3374" si="19632">X3374*AC3371+Z3374*AC3374-Y3374*AD3371-AA3374*AD3374</f>
        <v>0</v>
      </c>
      <c r="AI3374" s="9">
        <f t="shared" ref="AI3374" si="19633">(X3374*AD3371+Y3374*AC3371+Z3374*AD3374+AA3374*AC3374)</f>
        <v>39.553993249560953</v>
      </c>
      <c r="AJ3374" s="2">
        <f t="shared" ref="AJ3374" si="19634">X3374*AE3371+Z3374*AE3374-Y3374*AF3371-AA3374*AF3374</f>
        <v>-306.19213655390331</v>
      </c>
      <c r="AK3374" s="8">
        <f t="shared" ref="AK3374" si="19635">(X3374*AF3371+Y3374*AE3371+Z3374*AF3374+AA3374*AE3374)</f>
        <v>0</v>
      </c>
      <c r="AM3374" s="20">
        <f t="shared" ref="AM3374" si="19636">1/$AN$9</f>
        <v>1</v>
      </c>
      <c r="AN3374" s="27">
        <v>0</v>
      </c>
      <c r="AO3374" s="21">
        <v>1</v>
      </c>
      <c r="AP3374" s="26">
        <v>0</v>
      </c>
      <c r="AR3374" s="1">
        <f t="shared" ref="AR3374" si="19637">AH3374*AM3371+AJ3374*AM3374-AI3374*AN3371-AK3374*AN3374</f>
        <v>-306.19213655390331</v>
      </c>
      <c r="AS3374" s="9">
        <f t="shared" ref="AS3374" si="19638">(AH3374*AN3371+AI3374*AM3371+AJ3374*AN3374+AK3374*AM3374)</f>
        <v>39.553993249560953</v>
      </c>
      <c r="AT3374" s="2">
        <f t="shared" ref="AT3374" si="19639">AH3374*AO3371+AJ3374*AO3374-AI3374*AP3371-AK3374*AP3374</f>
        <v>-306.19213655390331</v>
      </c>
      <c r="AU3374" s="8">
        <f t="shared" ref="AU3374" si="19640">(AH3374*AP3371+AI3374*AO3371+AJ3374*AP3374+AK3374*AO3374)</f>
        <v>0</v>
      </c>
      <c r="AW3374" s="49">
        <f t="shared" ref="AW3374" si="19641">(180/PI())*ATAN(-1*(AS3371/AR3371))</f>
        <v>-82.643930527625102</v>
      </c>
      <c r="AY3374" s="140">
        <f t="shared" ref="AY3374" si="19642">20*LOG(((1-(10^(AW3371/20)^2)*(1-((1-AY3371)/(1+AY3371))^2))^0.5))</f>
        <v>-7.2644647794077688E-5</v>
      </c>
      <c r="AZ3374" s="13"/>
      <c r="BA3374" s="36"/>
      <c r="BB3374" s="36"/>
      <c r="BC3374" s="36"/>
      <c r="BD3374" s="36"/>
    </row>
    <row r="3375" spans="2:56" ht="18.600000000000001" customHeight="1">
      <c r="AY3375" s="37"/>
    </row>
    <row r="3376" spans="2:56" ht="18.600000000000001" customHeight="1" thickBot="1">
      <c r="D3376" s="22" t="s">
        <v>60</v>
      </c>
      <c r="E3376" s="22"/>
      <c r="F3376" s="22"/>
      <c r="G3376" s="22"/>
      <c r="H3376" s="22"/>
      <c r="I3376" s="22" t="s">
        <v>61</v>
      </c>
      <c r="J3376" s="22"/>
      <c r="K3376" s="22"/>
      <c r="L3376" s="22"/>
      <c r="M3376" s="23"/>
      <c r="N3376" s="23"/>
      <c r="O3376" s="28" t="s">
        <v>62</v>
      </c>
      <c r="P3376" s="23"/>
      <c r="Q3376" s="23"/>
      <c r="R3376" s="23"/>
      <c r="S3376" s="22"/>
      <c r="T3376" s="22" t="s">
        <v>63</v>
      </c>
      <c r="U3376" s="23"/>
      <c r="V3376" s="23"/>
      <c r="W3376" s="23"/>
      <c r="X3376" s="23"/>
      <c r="Y3376" s="28" t="s">
        <v>64</v>
      </c>
      <c r="Z3376" s="23"/>
      <c r="AA3376" s="23"/>
      <c r="AB3376" s="23"/>
      <c r="AC3376" s="28" t="s">
        <v>65</v>
      </c>
      <c r="AD3376" s="22"/>
      <c r="AE3376" s="22"/>
      <c r="AF3376" s="22"/>
      <c r="AG3376" s="22"/>
      <c r="AH3376" s="23"/>
      <c r="AI3376" s="28" t="s">
        <v>66</v>
      </c>
      <c r="AJ3376" s="23"/>
      <c r="AK3376" s="23"/>
      <c r="AL3376" s="22"/>
      <c r="AM3376" s="28" t="s">
        <v>67</v>
      </c>
      <c r="AN3376" s="22"/>
      <c r="AO3376" s="23"/>
      <c r="AP3376" s="23"/>
      <c r="AQ3376" s="23"/>
      <c r="AR3376" s="23"/>
      <c r="AS3376" s="28" t="s">
        <v>68</v>
      </c>
      <c r="AT3376" s="23"/>
      <c r="AU3376" s="23"/>
    </row>
    <row r="3377" spans="1:56" ht="18.600000000000001" customHeight="1" thickBot="1">
      <c r="B3377" s="11"/>
      <c r="D3377" s="212" t="s">
        <v>69</v>
      </c>
      <c r="E3377" s="213"/>
      <c r="F3377" s="214" t="s">
        <v>70</v>
      </c>
      <c r="G3377" s="215"/>
      <c r="H3377" s="207"/>
      <c r="I3377" s="212" t="s">
        <v>71</v>
      </c>
      <c r="J3377" s="213"/>
      <c r="K3377" s="214" t="s">
        <v>72</v>
      </c>
      <c r="L3377" s="215"/>
      <c r="M3377" s="23"/>
      <c r="N3377" s="208" t="s">
        <v>73</v>
      </c>
      <c r="O3377" s="209"/>
      <c r="P3377" s="210" t="s">
        <v>74</v>
      </c>
      <c r="Q3377" s="211"/>
      <c r="R3377" s="23"/>
      <c r="S3377" s="212" t="s">
        <v>75</v>
      </c>
      <c r="T3377" s="213"/>
      <c r="U3377" s="214" t="s">
        <v>76</v>
      </c>
      <c r="V3377" s="215"/>
      <c r="W3377" s="22"/>
      <c r="X3377" s="208" t="s">
        <v>77</v>
      </c>
      <c r="Y3377" s="209"/>
      <c r="Z3377" s="210" t="s">
        <v>78</v>
      </c>
      <c r="AA3377" s="211"/>
      <c r="AB3377" s="22"/>
      <c r="AC3377" s="212" t="s">
        <v>79</v>
      </c>
      <c r="AD3377" s="213"/>
      <c r="AE3377" s="214" t="s">
        <v>80</v>
      </c>
      <c r="AF3377" s="215"/>
      <c r="AG3377" s="22"/>
      <c r="AH3377" s="208" t="s">
        <v>81</v>
      </c>
      <c r="AI3377" s="209"/>
      <c r="AJ3377" s="210" t="s">
        <v>82</v>
      </c>
      <c r="AK3377" s="211"/>
      <c r="AL3377" s="22"/>
      <c r="AM3377" s="212" t="s">
        <v>83</v>
      </c>
      <c r="AN3377" s="213"/>
      <c r="AO3377" s="214" t="s">
        <v>84</v>
      </c>
      <c r="AP3377" s="215"/>
      <c r="AQ3377" s="23"/>
      <c r="AR3377" s="208" t="s">
        <v>85</v>
      </c>
      <c r="AS3377" s="209"/>
      <c r="AT3377" s="210" t="s">
        <v>86</v>
      </c>
      <c r="AU3377" s="211"/>
      <c r="AW3377" s="29" t="s">
        <v>4</v>
      </c>
      <c r="AY3377" s="136" t="s">
        <v>46</v>
      </c>
      <c r="AZ3377" s="13"/>
      <c r="BA3377" s="36"/>
      <c r="BB3377" s="36"/>
      <c r="BC3377" s="36"/>
      <c r="BD3377" s="36"/>
    </row>
    <row r="3378" spans="1:56" ht="18.600000000000001" customHeight="1" thickTop="1" thickBot="1">
      <c r="B3378" s="40">
        <v>9.6599999999999397</v>
      </c>
      <c r="D3378" s="1">
        <v>1</v>
      </c>
      <c r="E3378" s="7">
        <v>0</v>
      </c>
      <c r="F3378" s="2">
        <v>0</v>
      </c>
      <c r="G3378" s="8">
        <v>0</v>
      </c>
      <c r="I3378" s="1">
        <v>1</v>
      </c>
      <c r="J3378" s="9">
        <v>0</v>
      </c>
      <c r="K3378" s="2">
        <v>0</v>
      </c>
      <c r="L3378" s="9">
        <f t="shared" ref="L3378" si="19643">IF(0=(1-$J$9*$K$9*$B3378^2),10^14,$B3378*$K$9/(1-$J$9*$K$9*$B3378^2))</f>
        <v>-0.35146388091296871</v>
      </c>
      <c r="N3378" s="1">
        <f t="shared" ref="N3378" si="19644">D3378*I3378+F3378*I3381-E3378*J3378-G3378*J3381</f>
        <v>1</v>
      </c>
      <c r="O3378" s="9">
        <f t="shared" ref="O3378" si="19645">(D3378*J3378+E3378*I3378+F3378*J3381+G3378*I3381)</f>
        <v>0</v>
      </c>
      <c r="P3378" s="2">
        <f t="shared" ref="P3378" si="19646">D3378*K3378+F3378*K3381-E3378*L3378-G3378*L3381</f>
        <v>0</v>
      </c>
      <c r="Q3378" s="8">
        <f t="shared" ref="Q3378" si="19647">(D3378*L3378+E3378*K3378+F3378*L3381+G3378*K3381)</f>
        <v>-0.35146388091296871</v>
      </c>
      <c r="S3378" s="1">
        <v>1</v>
      </c>
      <c r="T3378" s="7">
        <v>0</v>
      </c>
      <c r="U3378" s="2">
        <v>0</v>
      </c>
      <c r="V3378" s="8">
        <v>0</v>
      </c>
      <c r="X3378" s="1">
        <f t="shared" ref="X3378" si="19648">N3378*S3378+P3378*S3381-O3378*T3378-Q3378*T3381</f>
        <v>5.1057101682656709</v>
      </c>
      <c r="Y3378" s="9">
        <f t="shared" ref="Y3378" si="19649">(N3378*T3378+O3378*S3378+P3378*T3381+Q3378*S3381)</f>
        <v>0</v>
      </c>
      <c r="Z3378" s="2">
        <f t="shared" ref="Z3378" si="19650">N3378*U3378+P3378*U3381-O3378*V3378-Q3378*V3381</f>
        <v>0</v>
      </c>
      <c r="AA3378" s="8">
        <f t="shared" ref="AA3378" si="19651">(N3378*V3378+O3378*U3378+P3378*V3381+Q3378*U3381)</f>
        <v>-0.35146388091296871</v>
      </c>
      <c r="AB3378" s="22"/>
      <c r="AC3378" s="1">
        <v>1</v>
      </c>
      <c r="AD3378" s="9">
        <v>0</v>
      </c>
      <c r="AE3378" s="2">
        <v>0</v>
      </c>
      <c r="AF3378" s="9">
        <f t="shared" ref="AF3378" si="19652">$B3378*$AE$9</f>
        <v>7.8312653999999515</v>
      </c>
      <c r="AH3378" s="1">
        <f t="shared" ref="AH3378" si="19653">X3378*AC3378+Z3378*AC3381-Y3378*AD3378-AA3378*AD3381</f>
        <v>5.1057101682656709</v>
      </c>
      <c r="AI3378" s="9">
        <f t="shared" ref="AI3378" si="19654">(X3378*AD3378+Y3378*AC3378+Z3378*AD3381+AA3378*AC3381)</f>
        <v>0</v>
      </c>
      <c r="AJ3378" s="2">
        <f t="shared" ref="AJ3378" si="19655">X3378*AE3378+Z3378*AE3381-Y3378*AF3378-AA3378*AF3381</f>
        <v>0</v>
      </c>
      <c r="AK3378" s="8">
        <f t="shared" ref="AK3378" si="19656">(X3378*AF3378+Y3378*AE3378+Z3378*AF3381+AA3378*AE3381)</f>
        <v>39.632707502253915</v>
      </c>
      <c r="AM3378" s="18">
        <v>1</v>
      </c>
      <c r="AN3378" s="25">
        <v>0</v>
      </c>
      <c r="AO3378" s="14">
        <v>0</v>
      </c>
      <c r="AP3378" s="24">
        <v>0</v>
      </c>
      <c r="AR3378" s="1">
        <f t="shared" ref="AR3378" si="19657">AH3378*AM3378+AJ3378*AM3381-AI3378*AN3378-AK3378*AN3381</f>
        <v>5.1057101682656709</v>
      </c>
      <c r="AS3378" s="9">
        <f t="shared" ref="AS3378" si="19658">(AH3378*AN3378+AI3378*AM3378+AJ3378*AN3381+AK3378*AM3381)</f>
        <v>39.632707502253915</v>
      </c>
      <c r="AT3378" s="2">
        <f t="shared" ref="AT3378" si="19659">AH3378*AO3378+AJ3378*AO3381-AI3378*AP3378-AK3378*AP3381</f>
        <v>0</v>
      </c>
      <c r="AU3378" s="8">
        <f t="shared" ref="AU3378" si="19660">(AH3378*AP3378+AI3378*AO3378+AJ3378*AP3381+AK3378*AO3381)</f>
        <v>39.632707502253915</v>
      </c>
      <c r="AW3378" s="30">
        <f t="shared" ref="AW3378" si="19661">20*LOG(((1+$AN$9)/$AN$9)/((AR3378+AR3381)^2+(AS3378+AS3381)^2)^0.5)</f>
        <v>-43.878094655078037</v>
      </c>
      <c r="AY3378" s="137">
        <f t="shared" ref="AY3378" si="19662">((AR3378^2+AS3378^2)^0.5)/((AR3381^2+AS3381^2)^0.5)</f>
        <v>0.12890695611573783</v>
      </c>
      <c r="AZ3378" s="13"/>
      <c r="BA3378" s="36"/>
      <c r="BB3378" s="36"/>
      <c r="BC3378" s="36"/>
      <c r="BD3378" s="36"/>
    </row>
    <row r="3379" spans="1:56" ht="18.600000000000001" customHeight="1" thickBot="1">
      <c r="D3379" s="3"/>
      <c r="G3379" s="4"/>
      <c r="I3379" s="3"/>
      <c r="L3379" s="4"/>
      <c r="N3379" s="3"/>
      <c r="Q3379" s="4"/>
      <c r="S3379" s="3"/>
      <c r="V3379" s="4"/>
      <c r="X3379" s="3"/>
      <c r="AA3379" s="4"/>
      <c r="AC3379" s="3"/>
      <c r="AF3379" s="4"/>
      <c r="AH3379" s="3"/>
      <c r="AK3379" s="4"/>
      <c r="AM3379" s="18"/>
      <c r="AN3379" s="14"/>
      <c r="AO3379" s="14"/>
      <c r="AP3379" s="19"/>
      <c r="AR3379" s="3"/>
      <c r="AU3379" s="4"/>
      <c r="AY3379" s="138"/>
      <c r="AZ3379" s="13"/>
      <c r="BA3379" s="36"/>
      <c r="BB3379" s="36"/>
      <c r="BC3379" s="36"/>
      <c r="BD3379" s="36"/>
    </row>
    <row r="3380" spans="1:56" ht="18.600000000000001" customHeight="1" thickBot="1">
      <c r="D3380" s="216" t="s">
        <v>87</v>
      </c>
      <c r="E3380" s="217"/>
      <c r="F3380" s="218" t="s">
        <v>88</v>
      </c>
      <c r="G3380" s="219"/>
      <c r="H3380" s="207"/>
      <c r="I3380" s="216" t="s">
        <v>89</v>
      </c>
      <c r="J3380" s="217"/>
      <c r="K3380" s="218" t="s">
        <v>90</v>
      </c>
      <c r="L3380" s="219"/>
      <c r="N3380" s="208" t="s">
        <v>7</v>
      </c>
      <c r="O3380" s="209"/>
      <c r="P3380" s="210" t="s">
        <v>8</v>
      </c>
      <c r="Q3380" s="211"/>
      <c r="S3380" s="216" t="s">
        <v>91</v>
      </c>
      <c r="T3380" s="217"/>
      <c r="U3380" s="218" t="s">
        <v>92</v>
      </c>
      <c r="V3380" s="219"/>
      <c r="W3380" s="22"/>
      <c r="X3380" s="208" t="s">
        <v>93</v>
      </c>
      <c r="Y3380" s="209"/>
      <c r="Z3380" s="210" t="s">
        <v>94</v>
      </c>
      <c r="AA3380" s="211"/>
      <c r="AB3380" s="22"/>
      <c r="AC3380" s="216" t="s">
        <v>3</v>
      </c>
      <c r="AD3380" s="217"/>
      <c r="AE3380" s="218" t="s">
        <v>2</v>
      </c>
      <c r="AF3380" s="219"/>
      <c r="AG3380" s="22"/>
      <c r="AH3380" s="208" t="s">
        <v>95</v>
      </c>
      <c r="AI3380" s="209"/>
      <c r="AJ3380" s="210" t="s">
        <v>96</v>
      </c>
      <c r="AK3380" s="211"/>
      <c r="AL3380" s="22"/>
      <c r="AM3380" s="216" t="s">
        <v>97</v>
      </c>
      <c r="AN3380" s="217"/>
      <c r="AO3380" s="218" t="s">
        <v>98</v>
      </c>
      <c r="AP3380" s="219"/>
      <c r="AR3380" s="208" t="s">
        <v>99</v>
      </c>
      <c r="AS3380" s="209"/>
      <c r="AT3380" s="210" t="s">
        <v>100</v>
      </c>
      <c r="AU3380" s="211"/>
      <c r="AW3380" s="48" t="s">
        <v>10</v>
      </c>
      <c r="AY3380" s="139" t="s">
        <v>47</v>
      </c>
      <c r="AZ3380" s="13"/>
      <c r="BA3380" s="36"/>
      <c r="BB3380" s="36"/>
      <c r="BC3380" s="36"/>
      <c r="BD3380" s="36"/>
    </row>
    <row r="3381" spans="1:56" ht="18.600000000000001" customHeight="1" thickTop="1" thickBot="1">
      <c r="D3381" s="1">
        <v>0</v>
      </c>
      <c r="E3381" s="8">
        <f t="shared" ref="E3381" si="19663">$E$9*$B3378</f>
        <v>5.4744185999999662</v>
      </c>
      <c r="F3381" s="2">
        <v>1</v>
      </c>
      <c r="G3381" s="8">
        <v>0</v>
      </c>
      <c r="I3381" s="1">
        <v>0</v>
      </c>
      <c r="J3381" s="9">
        <v>0</v>
      </c>
      <c r="K3381" s="2">
        <v>1</v>
      </c>
      <c r="L3381" s="8">
        <v>0</v>
      </c>
      <c r="N3381" s="1">
        <f t="shared" ref="N3381" si="19664">D3381*I3378+F3381*I3381-E3381*J3378-G3381*J3381</f>
        <v>0</v>
      </c>
      <c r="O3381" s="9">
        <f t="shared" ref="O3381" si="19665">(D3381*J3378+E3381*I3378+F3381*J3381+G3381*I3381)</f>
        <v>5.4744185999999662</v>
      </c>
      <c r="P3381" s="2">
        <f t="shared" ref="P3381" si="19666">D3381*K3378+F3381*K3381-E3381*L3378-G3381*L3381</f>
        <v>2.9240604068981293</v>
      </c>
      <c r="Q3381" s="8">
        <f t="shared" ref="Q3381" si="19667">(D3381*L3378+E3381*K3378+F3381*L3381+G3381*K3381)</f>
        <v>0</v>
      </c>
      <c r="S3381" s="1">
        <v>0</v>
      </c>
      <c r="T3381" s="8">
        <f t="shared" ref="T3381" si="19668">$T$9*$B3378</f>
        <v>11.681741399999927</v>
      </c>
      <c r="U3381" s="2">
        <v>1</v>
      </c>
      <c r="V3381" s="8">
        <v>0</v>
      </c>
      <c r="X3381" s="1">
        <f t="shared" ref="X3381" si="19669">N3381*S3378+P3381*S3381-O3381*T3378-Q3381*T3381</f>
        <v>0</v>
      </c>
      <c r="Y3381" s="9">
        <f t="shared" ref="Y3381" si="19670">(N3381*T3378+O3381*S3378+P3381*T3381+Q3381*S3381)</f>
        <v>39.632536111362477</v>
      </c>
      <c r="Z3381" s="2">
        <f t="shared" ref="Z3381" si="19671">N3381*U3378+P3381*U3381-O3381*V3378-Q3381*V3381</f>
        <v>2.9240604068981293</v>
      </c>
      <c r="AA3381" s="8">
        <f t="shared" ref="AA3381" si="19672">(N3381*V3378+O3381*U3378+P3381*V3381+Q3381*U3381)</f>
        <v>0</v>
      </c>
      <c r="AB3381" s="22"/>
      <c r="AC3381" s="1">
        <v>0</v>
      </c>
      <c r="AD3381" s="9">
        <v>0</v>
      </c>
      <c r="AE3381" s="2">
        <v>1</v>
      </c>
      <c r="AF3381" s="8">
        <v>0</v>
      </c>
      <c r="AH3381" s="1">
        <f t="shared" ref="AH3381" si="19673">X3381*AC3378+Z3381*AC3381-Y3381*AD3378-AA3381*AD3381</f>
        <v>0</v>
      </c>
      <c r="AI3381" s="9">
        <f t="shared" ref="AI3381" si="19674">(X3381*AD3378+Y3381*AC3378+Z3381*AD3381+AA3381*AC3381)</f>
        <v>39.632536111362477</v>
      </c>
      <c r="AJ3381" s="2">
        <f t="shared" ref="AJ3381" si="19675">X3381*AE3378+Z3381*AE3381-Y3381*AF3378-AA3381*AF3381</f>
        <v>-307.44884835626345</v>
      </c>
      <c r="AK3381" s="8">
        <f t="shared" ref="AK3381" si="19676">(X3381*AF3378+Y3381*AE3378+Z3381*AF3381+AA3381*AE3381)</f>
        <v>0</v>
      </c>
      <c r="AM3381" s="20">
        <f t="shared" ref="AM3381" si="19677">1/$AN$9</f>
        <v>1</v>
      </c>
      <c r="AN3381" s="27">
        <v>0</v>
      </c>
      <c r="AO3381" s="21">
        <v>1</v>
      </c>
      <c r="AP3381" s="26">
        <v>0</v>
      </c>
      <c r="AR3381" s="1">
        <f t="shared" ref="AR3381" si="19678">AH3381*AM3378+AJ3381*AM3381-AI3381*AN3378-AK3381*AN3381</f>
        <v>-307.44884835626345</v>
      </c>
      <c r="AS3381" s="9">
        <f t="shared" ref="AS3381" si="19679">(AH3381*AN3378+AI3381*AM3378+AJ3381*AN3381+AK3381*AM3381)</f>
        <v>39.632536111362477</v>
      </c>
      <c r="AT3381" s="2">
        <f t="shared" ref="AT3381" si="19680">AH3381*AO3378+AJ3381*AO3381-AI3381*AP3378-AK3381*AP3381</f>
        <v>-307.44884835626345</v>
      </c>
      <c r="AU3381" s="8">
        <f t="shared" ref="AU3381" si="19681">(AH3381*AP3378+AI3381*AO3378+AJ3381*AP3381+AK3381*AO3381)</f>
        <v>0</v>
      </c>
      <c r="AW3381" s="49">
        <f t="shared" ref="AW3381" si="19682">(180/PI())*ATAN(-1*(AS3378/AR3378))</f>
        <v>-82.659263624938546</v>
      </c>
      <c r="AY3381" s="140">
        <f t="shared" ref="AY3381" si="19683">20*LOG(((1-(10^(AW3378/20)^2)*(1-((1-AY3378)/(1+AY3378))^2))^0.5))</f>
        <v>-7.1944647603057173E-5</v>
      </c>
      <c r="AZ3381" s="13"/>
      <c r="BA3381" s="36"/>
      <c r="BB3381" s="36"/>
      <c r="BC3381" s="36"/>
      <c r="BD3381" s="36"/>
    </row>
    <row r="3382" spans="1:56" ht="18.600000000000001" customHeight="1">
      <c r="AY3382" s="37"/>
    </row>
    <row r="3383" spans="1:56" ht="18.600000000000001" customHeight="1" thickBot="1">
      <c r="A3383">
        <v>0</v>
      </c>
      <c r="D3383" s="22" t="s">
        <v>60</v>
      </c>
      <c r="E3383" s="22"/>
      <c r="F3383" s="22"/>
      <c r="G3383" s="22"/>
      <c r="H3383" s="22"/>
      <c r="I3383" s="22" t="s">
        <v>61</v>
      </c>
      <c r="J3383" s="22"/>
      <c r="K3383" s="22"/>
      <c r="L3383" s="22"/>
      <c r="M3383" s="23"/>
      <c r="N3383" s="23"/>
      <c r="O3383" s="28" t="s">
        <v>62</v>
      </c>
      <c r="P3383" s="23"/>
      <c r="Q3383" s="23"/>
      <c r="R3383" s="23"/>
      <c r="S3383" s="22"/>
      <c r="T3383" s="22" t="s">
        <v>63</v>
      </c>
      <c r="U3383" s="23"/>
      <c r="V3383" s="23"/>
      <c r="W3383" s="23"/>
      <c r="X3383" s="23"/>
      <c r="Y3383" s="28" t="s">
        <v>64</v>
      </c>
      <c r="Z3383" s="23"/>
      <c r="AA3383" s="23"/>
      <c r="AB3383" s="23"/>
      <c r="AC3383" s="28" t="s">
        <v>65</v>
      </c>
      <c r="AD3383" s="22"/>
      <c r="AE3383" s="22"/>
      <c r="AF3383" s="22"/>
      <c r="AG3383" s="22"/>
      <c r="AH3383" s="23"/>
      <c r="AI3383" s="28" t="s">
        <v>66</v>
      </c>
      <c r="AJ3383" s="23"/>
      <c r="AK3383" s="23"/>
      <c r="AL3383" s="22"/>
      <c r="AM3383" s="28" t="s">
        <v>67</v>
      </c>
      <c r="AN3383" s="22"/>
      <c r="AO3383" s="23"/>
      <c r="AP3383" s="23"/>
      <c r="AQ3383" s="23"/>
      <c r="AR3383" s="23"/>
      <c r="AS3383" s="28" t="s">
        <v>68</v>
      </c>
      <c r="AT3383" s="23"/>
      <c r="AU3383" s="23"/>
    </row>
    <row r="3384" spans="1:56" ht="18.600000000000001" customHeight="1" thickBot="1">
      <c r="B3384" s="11"/>
      <c r="D3384" s="212" t="s">
        <v>69</v>
      </c>
      <c r="E3384" s="213"/>
      <c r="F3384" s="214" t="s">
        <v>70</v>
      </c>
      <c r="G3384" s="215"/>
      <c r="H3384" s="207"/>
      <c r="I3384" s="212" t="s">
        <v>71</v>
      </c>
      <c r="J3384" s="213"/>
      <c r="K3384" s="214" t="s">
        <v>72</v>
      </c>
      <c r="L3384" s="215"/>
      <c r="M3384" s="23"/>
      <c r="N3384" s="208" t="s">
        <v>73</v>
      </c>
      <c r="O3384" s="209"/>
      <c r="P3384" s="210" t="s">
        <v>74</v>
      </c>
      <c r="Q3384" s="211"/>
      <c r="R3384" s="23"/>
      <c r="S3384" s="212" t="s">
        <v>75</v>
      </c>
      <c r="T3384" s="213"/>
      <c r="U3384" s="214" t="s">
        <v>76</v>
      </c>
      <c r="V3384" s="215"/>
      <c r="W3384" s="22"/>
      <c r="X3384" s="208" t="s">
        <v>77</v>
      </c>
      <c r="Y3384" s="209"/>
      <c r="Z3384" s="210" t="s">
        <v>78</v>
      </c>
      <c r="AA3384" s="211"/>
      <c r="AB3384" s="22"/>
      <c r="AC3384" s="212" t="s">
        <v>79</v>
      </c>
      <c r="AD3384" s="213"/>
      <c r="AE3384" s="214" t="s">
        <v>80</v>
      </c>
      <c r="AF3384" s="215"/>
      <c r="AG3384" s="22"/>
      <c r="AH3384" s="208" t="s">
        <v>81</v>
      </c>
      <c r="AI3384" s="209"/>
      <c r="AJ3384" s="210" t="s">
        <v>82</v>
      </c>
      <c r="AK3384" s="211"/>
      <c r="AL3384" s="22"/>
      <c r="AM3384" s="212" t="s">
        <v>83</v>
      </c>
      <c r="AN3384" s="213"/>
      <c r="AO3384" s="214" t="s">
        <v>84</v>
      </c>
      <c r="AP3384" s="215"/>
      <c r="AQ3384" s="23"/>
      <c r="AR3384" s="208" t="s">
        <v>85</v>
      </c>
      <c r="AS3384" s="209"/>
      <c r="AT3384" s="210" t="s">
        <v>86</v>
      </c>
      <c r="AU3384" s="211"/>
      <c r="AW3384" s="29" t="s">
        <v>4</v>
      </c>
      <c r="AY3384" s="136" t="s">
        <v>46</v>
      </c>
      <c r="AZ3384" s="13"/>
      <c r="BA3384" s="36"/>
      <c r="BB3384" s="36"/>
      <c r="BC3384" s="36"/>
      <c r="BD3384" s="36"/>
    </row>
    <row r="3385" spans="1:56" ht="18.600000000000001" customHeight="1" thickTop="1" thickBot="1">
      <c r="B3385" s="40">
        <v>9.6799999999999393</v>
      </c>
      <c r="D3385" s="1">
        <v>1</v>
      </c>
      <c r="E3385" s="7">
        <v>0</v>
      </c>
      <c r="F3385" s="2">
        <v>0</v>
      </c>
      <c r="G3385" s="8">
        <v>0</v>
      </c>
      <c r="I3385" s="1">
        <v>1</v>
      </c>
      <c r="J3385" s="9">
        <v>0</v>
      </c>
      <c r="K3385" s="2">
        <v>0</v>
      </c>
      <c r="L3385" s="9">
        <f t="shared" ref="L3385" si="19684">IF(0=(1-$J$9*$K$9*$B3385^2),10^14,$B3385*$K$9/(1-$J$9*$K$9*$B3385^2))</f>
        <v>-0.35068315422877677</v>
      </c>
      <c r="N3385" s="1">
        <f t="shared" ref="N3385" si="19685">D3385*I3385+F3385*I3388-E3385*J3385-G3385*J3388</f>
        <v>1</v>
      </c>
      <c r="O3385" s="9">
        <f t="shared" ref="O3385" si="19686">(D3385*J3385+E3385*I3385+F3385*J3388+G3385*I3388)</f>
        <v>0</v>
      </c>
      <c r="P3385" s="2">
        <f t="shared" ref="P3385" si="19687">D3385*K3385+F3385*K3388-E3385*L3385-G3385*L3388</f>
        <v>0</v>
      </c>
      <c r="Q3385" s="8">
        <f t="shared" ref="Q3385" si="19688">(D3385*L3385+E3385*K3385+F3385*L3388+G3385*K3388)</f>
        <v>-0.35068315422877677</v>
      </c>
      <c r="S3385" s="1">
        <v>1</v>
      </c>
      <c r="T3385" s="7">
        <v>0</v>
      </c>
      <c r="U3385" s="2">
        <v>0</v>
      </c>
      <c r="V3385" s="8">
        <v>0</v>
      </c>
      <c r="X3385" s="1">
        <f t="shared" ref="X3385" si="19689">N3385*S3385+P3385*S3388-O3385*T3385-Q3385*T3388</f>
        <v>5.1050714736684073</v>
      </c>
      <c r="Y3385" s="9">
        <f t="shared" ref="Y3385" si="19690">(N3385*T3385+O3385*S3385+P3385*T3388+Q3385*S3388)</f>
        <v>0</v>
      </c>
      <c r="Z3385" s="2">
        <f t="shared" ref="Z3385" si="19691">N3385*U3385+P3385*U3388-O3385*V3385-Q3385*V3388</f>
        <v>0</v>
      </c>
      <c r="AA3385" s="8">
        <f t="shared" ref="AA3385" si="19692">(N3385*V3385+O3385*U3385+P3385*V3388+Q3385*U3388)</f>
        <v>-0.35068315422877677</v>
      </c>
      <c r="AB3385" s="22"/>
      <c r="AC3385" s="1">
        <v>1</v>
      </c>
      <c r="AD3385" s="9">
        <v>0</v>
      </c>
      <c r="AE3385" s="2">
        <v>0</v>
      </c>
      <c r="AF3385" s="9">
        <f t="shared" ref="AF3385" si="19693">$B3385*$AE$9</f>
        <v>7.8474791999999507</v>
      </c>
      <c r="AH3385" s="1">
        <f t="shared" ref="AH3385" si="19694">X3385*AC3385+Z3385*AC3388-Y3385*AD3385-AA3385*AD3388</f>
        <v>5.1050714736684073</v>
      </c>
      <c r="AI3385" s="9">
        <f t="shared" ref="AI3385" si="19695">(X3385*AD3385+Y3385*AC3385+Z3385*AD3388+AA3385*AC3388)</f>
        <v>0</v>
      </c>
      <c r="AJ3385" s="2">
        <f t="shared" ref="AJ3385" si="19696">X3385*AE3385+Z3385*AE3388-Y3385*AF3385-AA3385*AF3388</f>
        <v>0</v>
      </c>
      <c r="AK3385" s="8">
        <f t="shared" ref="AK3385" si="19697">(X3385*AF3385+Y3385*AE3385+Z3385*AF3388+AA3385*AE3388)</f>
        <v>39.711259049897144</v>
      </c>
      <c r="AM3385" s="18">
        <v>1</v>
      </c>
      <c r="AN3385" s="25">
        <v>0</v>
      </c>
      <c r="AO3385" s="14">
        <v>0</v>
      </c>
      <c r="AP3385" s="24">
        <v>0</v>
      </c>
      <c r="AR3385" s="1">
        <f t="shared" ref="AR3385" si="19698">AH3385*AM3385+AJ3385*AM3388-AI3385*AN3385-AK3385*AN3388</f>
        <v>5.1050714736684073</v>
      </c>
      <c r="AS3385" s="9">
        <f t="shared" ref="AS3385" si="19699">(AH3385*AN3385+AI3385*AM3385+AJ3385*AN3388+AK3385*AM3388)</f>
        <v>39.711259049897144</v>
      </c>
      <c r="AT3385" s="2">
        <f t="shared" ref="AT3385" si="19700">AH3385*AO3385+AJ3385*AO3388-AI3385*AP3385-AK3385*AP3388</f>
        <v>0</v>
      </c>
      <c r="AU3385" s="8">
        <f t="shared" ref="AU3385" si="19701">(AH3385*AP3385+AI3385*AO3385+AJ3385*AP3388+AK3385*AO3388)</f>
        <v>39.711259049897144</v>
      </c>
      <c r="AW3385" s="30">
        <f t="shared" ref="AW3385" si="19702">20*LOG(((1+$AN$9)/$AN$9)/((AR3385+AR3388)^2+(AS3385+AS3388)^2)^0.5)</f>
        <v>-43.913001802300798</v>
      </c>
      <c r="AY3385" s="137">
        <f t="shared" ref="AY3385" si="19703">((AR3385^2+AS3385^2)^0.5)/((AR3388^2+AS3388^2)^0.5)</f>
        <v>0.12863556274746879</v>
      </c>
      <c r="AZ3385" s="13"/>
      <c r="BA3385" s="36"/>
      <c r="BB3385" s="36"/>
      <c r="BC3385" s="36"/>
      <c r="BD3385" s="36"/>
    </row>
    <row r="3386" spans="1:56" ht="18.600000000000001" customHeight="1" thickBot="1">
      <c r="D3386" s="3"/>
      <c r="G3386" s="4"/>
      <c r="I3386" s="3"/>
      <c r="L3386" s="4"/>
      <c r="N3386" s="3"/>
      <c r="Q3386" s="4"/>
      <c r="S3386" s="3"/>
      <c r="V3386" s="4"/>
      <c r="X3386" s="3"/>
      <c r="AA3386" s="4"/>
      <c r="AC3386" s="3"/>
      <c r="AF3386" s="4"/>
      <c r="AH3386" s="3"/>
      <c r="AK3386" s="4"/>
      <c r="AM3386" s="18"/>
      <c r="AN3386" s="14"/>
      <c r="AO3386" s="14"/>
      <c r="AP3386" s="19"/>
      <c r="AR3386" s="3"/>
      <c r="AU3386" s="4"/>
      <c r="AY3386" s="138"/>
      <c r="AZ3386" s="13"/>
      <c r="BA3386" s="36"/>
      <c r="BB3386" s="36"/>
      <c r="BC3386" s="36"/>
      <c r="BD3386" s="36"/>
    </row>
    <row r="3387" spans="1:56" ht="18.600000000000001" customHeight="1" thickBot="1">
      <c r="D3387" s="216" t="s">
        <v>87</v>
      </c>
      <c r="E3387" s="217"/>
      <c r="F3387" s="218" t="s">
        <v>88</v>
      </c>
      <c r="G3387" s="219"/>
      <c r="H3387" s="207"/>
      <c r="I3387" s="216" t="s">
        <v>89</v>
      </c>
      <c r="J3387" s="217"/>
      <c r="K3387" s="218" t="s">
        <v>90</v>
      </c>
      <c r="L3387" s="219"/>
      <c r="N3387" s="208" t="s">
        <v>7</v>
      </c>
      <c r="O3387" s="209"/>
      <c r="P3387" s="210" t="s">
        <v>8</v>
      </c>
      <c r="Q3387" s="211"/>
      <c r="S3387" s="216" t="s">
        <v>91</v>
      </c>
      <c r="T3387" s="217"/>
      <c r="U3387" s="218" t="s">
        <v>92</v>
      </c>
      <c r="V3387" s="219"/>
      <c r="W3387" s="22"/>
      <c r="X3387" s="208" t="s">
        <v>93</v>
      </c>
      <c r="Y3387" s="209"/>
      <c r="Z3387" s="210" t="s">
        <v>94</v>
      </c>
      <c r="AA3387" s="211"/>
      <c r="AB3387" s="22"/>
      <c r="AC3387" s="216" t="s">
        <v>3</v>
      </c>
      <c r="AD3387" s="217"/>
      <c r="AE3387" s="218" t="s">
        <v>2</v>
      </c>
      <c r="AF3387" s="219"/>
      <c r="AG3387" s="22"/>
      <c r="AH3387" s="208" t="s">
        <v>95</v>
      </c>
      <c r="AI3387" s="209"/>
      <c r="AJ3387" s="210" t="s">
        <v>96</v>
      </c>
      <c r="AK3387" s="211"/>
      <c r="AL3387" s="22"/>
      <c r="AM3387" s="216" t="s">
        <v>97</v>
      </c>
      <c r="AN3387" s="217"/>
      <c r="AO3387" s="218" t="s">
        <v>98</v>
      </c>
      <c r="AP3387" s="219"/>
      <c r="AR3387" s="208" t="s">
        <v>99</v>
      </c>
      <c r="AS3387" s="209"/>
      <c r="AT3387" s="210" t="s">
        <v>100</v>
      </c>
      <c r="AU3387" s="211"/>
      <c r="AW3387" s="48" t="s">
        <v>10</v>
      </c>
      <c r="AY3387" s="139" t="s">
        <v>47</v>
      </c>
      <c r="AZ3387" s="13"/>
      <c r="BA3387" s="36"/>
      <c r="BB3387" s="36"/>
      <c r="BC3387" s="36"/>
      <c r="BD3387" s="36"/>
    </row>
    <row r="3388" spans="1:56" ht="18.600000000000001" customHeight="1" thickTop="1" thickBot="1">
      <c r="D3388" s="1">
        <v>0</v>
      </c>
      <c r="E3388" s="8">
        <f t="shared" ref="E3388" si="19704">$E$9*$B3385</f>
        <v>5.4857527999999665</v>
      </c>
      <c r="F3388" s="2">
        <v>1</v>
      </c>
      <c r="G3388" s="8">
        <v>0</v>
      </c>
      <c r="I3388" s="1">
        <v>0</v>
      </c>
      <c r="J3388" s="9">
        <v>0</v>
      </c>
      <c r="K3388" s="2">
        <v>1</v>
      </c>
      <c r="L3388" s="8">
        <v>0</v>
      </c>
      <c r="N3388" s="1">
        <f t="shared" ref="N3388" si="19705">D3388*I3385+F3388*I3388-E3388*J3385-G3388*J3388</f>
        <v>0</v>
      </c>
      <c r="O3388" s="9">
        <f t="shared" ref="O3388" si="19706">(D3388*J3385+E3388*I3385+F3388*J3388+G3388*I3388)</f>
        <v>5.4857527999999665</v>
      </c>
      <c r="P3388" s="2">
        <f t="shared" ref="P3388" si="19707">D3388*K3385+F3388*K3388-E3388*L3385-G3388*L3388</f>
        <v>2.9237610952233322</v>
      </c>
      <c r="Q3388" s="8">
        <f t="shared" ref="Q3388" si="19708">(D3388*L3385+E3388*K3385+F3388*L3388+G3388*K3388)</f>
        <v>0</v>
      </c>
      <c r="S3388" s="1">
        <v>0</v>
      </c>
      <c r="T3388" s="8">
        <f t="shared" ref="T3388" si="19709">$T$9*$B3385</f>
        <v>11.705927199999927</v>
      </c>
      <c r="U3388" s="2">
        <v>1</v>
      </c>
      <c r="V3388" s="8">
        <v>0</v>
      </c>
      <c r="X3388" s="1">
        <f t="shared" ref="X3388" si="19710">N3388*S3385+P3388*S3388-O3388*T3385-Q3388*T3388</f>
        <v>0</v>
      </c>
      <c r="Y3388" s="9">
        <f t="shared" ref="Y3388" si="19711">(N3388*T3385+O3388*S3385+P3388*T3388+Q3388*S3388)</f>
        <v>39.711087330876346</v>
      </c>
      <c r="Z3388" s="2">
        <f t="shared" ref="Z3388" si="19712">N3388*U3385+P3388*U3388-O3388*V3385-Q3388*V3388</f>
        <v>2.9237610952233322</v>
      </c>
      <c r="AA3388" s="8">
        <f t="shared" ref="AA3388" si="19713">(N3388*V3385+O3388*U3385+P3388*V3388+Q3388*U3388)</f>
        <v>0</v>
      </c>
      <c r="AB3388" s="22"/>
      <c r="AC3388" s="1">
        <v>0</v>
      </c>
      <c r="AD3388" s="9">
        <v>0</v>
      </c>
      <c r="AE3388" s="2">
        <v>1</v>
      </c>
      <c r="AF3388" s="8">
        <v>0</v>
      </c>
      <c r="AH3388" s="1">
        <f t="shared" ref="AH3388" si="19714">X3388*AC3385+Z3388*AC3388-Y3388*AD3385-AA3388*AD3388</f>
        <v>0</v>
      </c>
      <c r="AI3388" s="9">
        <f t="shared" ref="AI3388" si="19715">(X3388*AD3385+Y3388*AC3385+Z3388*AD3388+AA3388*AC3388)</f>
        <v>39.711087330876346</v>
      </c>
      <c r="AJ3388" s="2">
        <f t="shared" ref="AJ3388" si="19716">X3388*AE3385+Z3388*AE3388-Y3388*AF3385-AA3388*AF3388</f>
        <v>-308.70817074321036</v>
      </c>
      <c r="AK3388" s="8">
        <f t="shared" ref="AK3388" si="19717">(X3388*AF3385+Y3388*AE3385+Z3388*AF3388+AA3388*AE3388)</f>
        <v>0</v>
      </c>
      <c r="AM3388" s="20">
        <f t="shared" ref="AM3388" si="19718">1/$AN$9</f>
        <v>1</v>
      </c>
      <c r="AN3388" s="27">
        <v>0</v>
      </c>
      <c r="AO3388" s="21">
        <v>1</v>
      </c>
      <c r="AP3388" s="26">
        <v>0</v>
      </c>
      <c r="AR3388" s="1">
        <f t="shared" ref="AR3388" si="19719">AH3388*AM3385+AJ3388*AM3388-AI3388*AN3385-AK3388*AN3388</f>
        <v>-308.70817074321036</v>
      </c>
      <c r="AS3388" s="9">
        <f t="shared" ref="AS3388" si="19720">(AH3388*AN3385+AI3388*AM3385+AJ3388*AN3388+AK3388*AM3388)</f>
        <v>39.711087330876346</v>
      </c>
      <c r="AT3388" s="2">
        <f t="shared" ref="AT3388" si="19721">AH3388*AO3385+AJ3388*AO3388-AI3388*AP3385-AK3388*AP3388</f>
        <v>-308.70817074321036</v>
      </c>
      <c r="AU3388" s="8">
        <f t="shared" ref="AU3388" si="19722">(AH3388*AP3385+AI3388*AO3385+AJ3388*AP3388+AK3388*AO3388)</f>
        <v>0</v>
      </c>
      <c r="AW3388" s="49">
        <f t="shared" ref="AW3388" si="19723">(180/PI())*ATAN(-1*(AS3385/AR3385))</f>
        <v>-82.674532711982792</v>
      </c>
      <c r="AY3388" s="140">
        <f t="shared" ref="AY3388" si="19724">20*LOG(((1-(10^(AW3385/20)^2)*(1-((1-AY3385)/(1+AY3385))^2))^0.5))</f>
        <v>-7.1252691608931029E-5</v>
      </c>
      <c r="AZ3388" s="13"/>
      <c r="BA3388" s="36"/>
      <c r="BB3388" s="36"/>
      <c r="BC3388" s="36"/>
      <c r="BD3388" s="36"/>
    </row>
    <row r="3389" spans="1:56" ht="18.600000000000001" customHeight="1">
      <c r="AY3389" s="37"/>
    </row>
    <row r="3390" spans="1:56" ht="18.600000000000001" customHeight="1" thickBot="1">
      <c r="D3390" s="22" t="s">
        <v>60</v>
      </c>
      <c r="E3390" s="22"/>
      <c r="F3390" s="22"/>
      <c r="G3390" s="22"/>
      <c r="H3390" s="22"/>
      <c r="I3390" s="22" t="s">
        <v>61</v>
      </c>
      <c r="J3390" s="22"/>
      <c r="K3390" s="22"/>
      <c r="L3390" s="22"/>
      <c r="M3390" s="23"/>
      <c r="N3390" s="23"/>
      <c r="O3390" s="28" t="s">
        <v>62</v>
      </c>
      <c r="P3390" s="23"/>
      <c r="Q3390" s="23"/>
      <c r="R3390" s="23"/>
      <c r="S3390" s="22"/>
      <c r="T3390" s="22" t="s">
        <v>63</v>
      </c>
      <c r="U3390" s="23"/>
      <c r="V3390" s="23"/>
      <c r="W3390" s="23"/>
      <c r="X3390" s="23"/>
      <c r="Y3390" s="28" t="s">
        <v>64</v>
      </c>
      <c r="Z3390" s="23"/>
      <c r="AA3390" s="23"/>
      <c r="AB3390" s="23"/>
      <c r="AC3390" s="28" t="s">
        <v>65</v>
      </c>
      <c r="AD3390" s="22"/>
      <c r="AE3390" s="22"/>
      <c r="AF3390" s="22"/>
      <c r="AG3390" s="22"/>
      <c r="AH3390" s="23"/>
      <c r="AI3390" s="28" t="s">
        <v>66</v>
      </c>
      <c r="AJ3390" s="23"/>
      <c r="AK3390" s="23"/>
      <c r="AL3390" s="22"/>
      <c r="AM3390" s="28" t="s">
        <v>67</v>
      </c>
      <c r="AN3390" s="22"/>
      <c r="AO3390" s="23"/>
      <c r="AP3390" s="23"/>
      <c r="AQ3390" s="23"/>
      <c r="AR3390" s="23"/>
      <c r="AS3390" s="28" t="s">
        <v>68</v>
      </c>
      <c r="AT3390" s="23"/>
      <c r="AU3390" s="23"/>
    </row>
    <row r="3391" spans="1:56" ht="18.600000000000001" customHeight="1" thickBot="1">
      <c r="B3391" s="11"/>
      <c r="D3391" s="212" t="s">
        <v>69</v>
      </c>
      <c r="E3391" s="213"/>
      <c r="F3391" s="214" t="s">
        <v>70</v>
      </c>
      <c r="G3391" s="215"/>
      <c r="H3391" s="207"/>
      <c r="I3391" s="212" t="s">
        <v>71</v>
      </c>
      <c r="J3391" s="213"/>
      <c r="K3391" s="214" t="s">
        <v>72</v>
      </c>
      <c r="L3391" s="215"/>
      <c r="M3391" s="23"/>
      <c r="N3391" s="208" t="s">
        <v>73</v>
      </c>
      <c r="O3391" s="209"/>
      <c r="P3391" s="210" t="s">
        <v>74</v>
      </c>
      <c r="Q3391" s="211"/>
      <c r="R3391" s="23"/>
      <c r="S3391" s="212" t="s">
        <v>75</v>
      </c>
      <c r="T3391" s="213"/>
      <c r="U3391" s="214" t="s">
        <v>76</v>
      </c>
      <c r="V3391" s="215"/>
      <c r="W3391" s="22"/>
      <c r="X3391" s="208" t="s">
        <v>77</v>
      </c>
      <c r="Y3391" s="209"/>
      <c r="Z3391" s="210" t="s">
        <v>78</v>
      </c>
      <c r="AA3391" s="211"/>
      <c r="AB3391" s="22"/>
      <c r="AC3391" s="212" t="s">
        <v>79</v>
      </c>
      <c r="AD3391" s="213"/>
      <c r="AE3391" s="214" t="s">
        <v>80</v>
      </c>
      <c r="AF3391" s="215"/>
      <c r="AG3391" s="22"/>
      <c r="AH3391" s="208" t="s">
        <v>81</v>
      </c>
      <c r="AI3391" s="209"/>
      <c r="AJ3391" s="210" t="s">
        <v>82</v>
      </c>
      <c r="AK3391" s="211"/>
      <c r="AL3391" s="22"/>
      <c r="AM3391" s="212" t="s">
        <v>83</v>
      </c>
      <c r="AN3391" s="213"/>
      <c r="AO3391" s="214" t="s">
        <v>84</v>
      </c>
      <c r="AP3391" s="215"/>
      <c r="AQ3391" s="23"/>
      <c r="AR3391" s="208" t="s">
        <v>85</v>
      </c>
      <c r="AS3391" s="209"/>
      <c r="AT3391" s="210" t="s">
        <v>86</v>
      </c>
      <c r="AU3391" s="211"/>
      <c r="AW3391" s="29" t="s">
        <v>4</v>
      </c>
      <c r="AY3391" s="136" t="s">
        <v>46</v>
      </c>
      <c r="AZ3391" s="13"/>
      <c r="BA3391" s="36"/>
      <c r="BB3391" s="36"/>
      <c r="BC3391" s="36"/>
      <c r="BD3391" s="36"/>
    </row>
    <row r="3392" spans="1:56" ht="18" customHeight="1" thickTop="1" thickBot="1">
      <c r="B3392" s="40">
        <v>9.6999999999999407</v>
      </c>
      <c r="D3392" s="1">
        <v>1</v>
      </c>
      <c r="E3392" s="7">
        <v>0</v>
      </c>
      <c r="F3392" s="2">
        <v>0</v>
      </c>
      <c r="G3392" s="8">
        <v>0</v>
      </c>
      <c r="I3392" s="1">
        <v>1</v>
      </c>
      <c r="J3392" s="9">
        <v>0</v>
      </c>
      <c r="K3392" s="2">
        <v>0</v>
      </c>
      <c r="L3392" s="9">
        <f t="shared" ref="L3392" si="19725">IF(0=(1-$J$9*$K$9*$B3392^2),10^14,$B3392*$K$9/(1-$J$9*$K$9*$B3392^2))</f>
        <v>-0.34990600026875462</v>
      </c>
      <c r="N3392" s="1">
        <f t="shared" ref="N3392" si="19726">D3392*I3392+F3392*I3395-E3392*J3392-G3392*J3395</f>
        <v>1</v>
      </c>
      <c r="O3392" s="9">
        <f t="shared" ref="O3392" si="19727">(D3392*J3392+E3392*I3392+F3392*J3395+G3392*I3395)</f>
        <v>0</v>
      </c>
      <c r="P3392" s="2">
        <f t="shared" ref="P3392" si="19728">D3392*K3392+F3392*K3395-E3392*L3392-G3392*L3395</f>
        <v>0</v>
      </c>
      <c r="Q3392" s="8">
        <f t="shared" ref="Q3392" si="19729">(D3392*L3392+E3392*K3392+F3392*L3395+G3392*K3395)</f>
        <v>-0.34990600026875462</v>
      </c>
      <c r="S3392" s="1">
        <v>1</v>
      </c>
      <c r="T3392" s="7">
        <v>0</v>
      </c>
      <c r="U3392" s="2">
        <v>0</v>
      </c>
      <c r="V3392" s="8">
        <v>0</v>
      </c>
      <c r="X3392" s="1">
        <f t="shared" ref="X3392" si="19730">N3392*S3392+P3392*S3395-O3392*T3392-Q3392*T3395</f>
        <v>5.1044369225304971</v>
      </c>
      <c r="Y3392" s="9">
        <f t="shared" ref="Y3392" si="19731">(N3392*T3392+O3392*S3392+P3392*T3395+Q3392*S3395)</f>
        <v>0</v>
      </c>
      <c r="Z3392" s="2">
        <f t="shared" ref="Z3392" si="19732">N3392*U3392+P3392*U3395-O3392*V3392-Q3392*V3395</f>
        <v>0</v>
      </c>
      <c r="AA3392" s="8">
        <f t="shared" ref="AA3392" si="19733">(N3392*V3392+O3392*U3392+P3392*V3395+Q3392*U3395)</f>
        <v>-0.34990600026875462</v>
      </c>
      <c r="AB3392" s="22"/>
      <c r="AC3392" s="1">
        <v>1</v>
      </c>
      <c r="AD3392" s="9">
        <v>0</v>
      </c>
      <c r="AE3392" s="2">
        <v>0</v>
      </c>
      <c r="AF3392" s="9">
        <f t="shared" ref="AF3392" si="19734">$B3392*$AE$9</f>
        <v>7.8636929999999525</v>
      </c>
      <c r="AH3392" s="1">
        <f t="shared" ref="AH3392" si="19735">X3392*AC3392+Z3392*AC3395-Y3392*AD3392-AA3392*AD3395</f>
        <v>5.1044369225304971</v>
      </c>
      <c r="AI3392" s="9">
        <f t="shared" ref="AI3392" si="19736">(X3392*AD3392+Y3392*AC3392+Z3392*AD3395+AA3392*AC3395)</f>
        <v>0</v>
      </c>
      <c r="AJ3392" s="2">
        <f t="shared" ref="AJ3392" si="19737">X3392*AE3392+Z3392*AE3395-Y3392*AF3392-AA3392*AF3395</f>
        <v>0</v>
      </c>
      <c r="AK3392" s="8">
        <f t="shared" ref="AK3392" si="19738">(X3392*AF3392+Y3392*AE3392+Z3392*AF3395+AA3392*AE3395)</f>
        <v>39.789818896375614</v>
      </c>
      <c r="AM3392" s="18">
        <v>1</v>
      </c>
      <c r="AN3392" s="25">
        <v>0</v>
      </c>
      <c r="AO3392" s="14">
        <v>0</v>
      </c>
      <c r="AP3392" s="24">
        <v>0</v>
      </c>
      <c r="AR3392" s="1">
        <f t="shared" ref="AR3392" si="19739">AH3392*AM3392+AJ3392*AM3395-AI3392*AN3392-AK3392*AN3395</f>
        <v>5.1044369225304971</v>
      </c>
      <c r="AS3392" s="9">
        <f t="shared" ref="AS3392" si="19740">(AH3392*AN3392+AI3392*AM3392+AJ3392*AN3395+AK3392*AM3395)</f>
        <v>39.789818896375614</v>
      </c>
      <c r="AT3392" s="2">
        <f t="shared" ref="AT3392" si="19741">AH3392*AO3392+AJ3392*AO3395-AI3392*AP3392-AK3392*AP3395</f>
        <v>0</v>
      </c>
      <c r="AU3392" s="8">
        <f t="shared" ref="AU3392" si="19742">(AH3392*AP3392+AI3392*AO3392+AJ3392*AP3395+AK3392*AO3395)</f>
        <v>39.789818896375614</v>
      </c>
      <c r="AW3392" s="30">
        <f t="shared" ref="AW3392" si="19743">20*LOG(((1+$AN$9)/$AN$9)/((AR3392+AR3395)^2+(AS3392+AS3395)^2)^0.5)</f>
        <v>-43.947841308906696</v>
      </c>
      <c r="AY3392" s="137">
        <f t="shared" ref="AY3392" si="19744">((AR3392^2+AS3392^2)^0.5)/((AR3395^2+AS3395^2)^0.5)</f>
        <v>0.12836532020479755</v>
      </c>
      <c r="AZ3392" s="13"/>
      <c r="BA3392" s="36"/>
      <c r="BB3392" s="36"/>
      <c r="BC3392" s="36"/>
      <c r="BD3392" s="36"/>
    </row>
    <row r="3393" spans="2:56" ht="18.600000000000001" customHeight="1" thickBot="1">
      <c r="D3393" s="3"/>
      <c r="G3393" s="4"/>
      <c r="I3393" s="3"/>
      <c r="L3393" s="4"/>
      <c r="N3393" s="3"/>
      <c r="Q3393" s="4"/>
      <c r="S3393" s="3"/>
      <c r="V3393" s="4"/>
      <c r="X3393" s="3"/>
      <c r="AA3393" s="4"/>
      <c r="AC3393" s="3"/>
      <c r="AF3393" s="4"/>
      <c r="AH3393" s="3"/>
      <c r="AK3393" s="4"/>
      <c r="AM3393" s="18"/>
      <c r="AN3393" s="14"/>
      <c r="AO3393" s="14"/>
      <c r="AP3393" s="19"/>
      <c r="AR3393" s="3"/>
      <c r="AU3393" s="4"/>
      <c r="AY3393" s="138"/>
      <c r="AZ3393" s="13"/>
      <c r="BA3393" s="36"/>
      <c r="BB3393" s="36"/>
      <c r="BC3393" s="36"/>
      <c r="BD3393" s="36"/>
    </row>
    <row r="3394" spans="2:56" ht="18.600000000000001" customHeight="1" thickBot="1">
      <c r="D3394" s="216" t="s">
        <v>87</v>
      </c>
      <c r="E3394" s="217"/>
      <c r="F3394" s="218" t="s">
        <v>88</v>
      </c>
      <c r="G3394" s="219"/>
      <c r="H3394" s="207"/>
      <c r="I3394" s="216" t="s">
        <v>89</v>
      </c>
      <c r="J3394" s="217"/>
      <c r="K3394" s="218" t="s">
        <v>90</v>
      </c>
      <c r="L3394" s="219"/>
      <c r="N3394" s="208" t="s">
        <v>7</v>
      </c>
      <c r="O3394" s="209"/>
      <c r="P3394" s="210" t="s">
        <v>8</v>
      </c>
      <c r="Q3394" s="211"/>
      <c r="S3394" s="216" t="s">
        <v>91</v>
      </c>
      <c r="T3394" s="217"/>
      <c r="U3394" s="218" t="s">
        <v>92</v>
      </c>
      <c r="V3394" s="219"/>
      <c r="W3394" s="22"/>
      <c r="X3394" s="208" t="s">
        <v>93</v>
      </c>
      <c r="Y3394" s="209"/>
      <c r="Z3394" s="210" t="s">
        <v>94</v>
      </c>
      <c r="AA3394" s="211"/>
      <c r="AB3394" s="22"/>
      <c r="AC3394" s="216" t="s">
        <v>3</v>
      </c>
      <c r="AD3394" s="217"/>
      <c r="AE3394" s="218" t="s">
        <v>2</v>
      </c>
      <c r="AF3394" s="219"/>
      <c r="AG3394" s="22"/>
      <c r="AH3394" s="208" t="s">
        <v>95</v>
      </c>
      <c r="AI3394" s="209"/>
      <c r="AJ3394" s="210" t="s">
        <v>96</v>
      </c>
      <c r="AK3394" s="211"/>
      <c r="AL3394" s="22"/>
      <c r="AM3394" s="216" t="s">
        <v>97</v>
      </c>
      <c r="AN3394" s="217"/>
      <c r="AO3394" s="218" t="s">
        <v>98</v>
      </c>
      <c r="AP3394" s="219"/>
      <c r="AR3394" s="208" t="s">
        <v>99</v>
      </c>
      <c r="AS3394" s="209"/>
      <c r="AT3394" s="210" t="s">
        <v>100</v>
      </c>
      <c r="AU3394" s="211"/>
      <c r="AW3394" s="48" t="s">
        <v>10</v>
      </c>
      <c r="AY3394" s="139" t="s">
        <v>47</v>
      </c>
      <c r="AZ3394" s="13"/>
      <c r="BA3394" s="36"/>
      <c r="BB3394" s="36"/>
      <c r="BC3394" s="36"/>
      <c r="BD3394" s="36"/>
    </row>
    <row r="3395" spans="2:56" ht="18.600000000000001" customHeight="1" thickTop="1" thickBot="1">
      <c r="D3395" s="1">
        <v>0</v>
      </c>
      <c r="E3395" s="8">
        <f t="shared" ref="E3395" si="19745">$E$9*$B3392</f>
        <v>5.4970869999999667</v>
      </c>
      <c r="F3395" s="2">
        <v>1</v>
      </c>
      <c r="G3395" s="8">
        <v>0</v>
      </c>
      <c r="I3395" s="1">
        <v>0</v>
      </c>
      <c r="J3395" s="9">
        <v>0</v>
      </c>
      <c r="K3395" s="2">
        <v>1</v>
      </c>
      <c r="L3395" s="8">
        <v>0</v>
      </c>
      <c r="N3395" s="1">
        <f t="shared" ref="N3395" si="19746">D3395*I3392+F3395*I3395-E3395*J3392-G3395*J3395</f>
        <v>0</v>
      </c>
      <c r="O3395" s="9">
        <f t="shared" ref="O3395" si="19747">(D3395*J3392+E3395*I3392+F3395*J3395+G3395*I3395)</f>
        <v>5.4970869999999667</v>
      </c>
      <c r="P3395" s="2">
        <f t="shared" ref="P3395" si="19748">D3395*K3392+F3395*K3395-E3395*L3392-G3395*L3395</f>
        <v>2.9234637252993556</v>
      </c>
      <c r="Q3395" s="8">
        <f t="shared" ref="Q3395" si="19749">(D3395*L3392+E3395*K3392+F3395*L3395+G3395*K3395)</f>
        <v>0</v>
      </c>
      <c r="S3395" s="1">
        <v>0</v>
      </c>
      <c r="T3395" s="8">
        <f t="shared" ref="T3395" si="19750">$T$9*$B3392</f>
        <v>11.730112999999928</v>
      </c>
      <c r="U3395" s="2">
        <v>1</v>
      </c>
      <c r="V3395" s="8">
        <v>0</v>
      </c>
      <c r="X3395" s="1">
        <f t="shared" ref="X3395" si="19751">N3395*S3392+P3395*S3395-O3395*T3392-Q3395*T3395</f>
        <v>0</v>
      </c>
      <c r="Y3395" s="9">
        <f t="shared" ref="Y3395" si="19752">(N3395*T3392+O3395*S3392+P3395*T3395+Q3395*S3395)</f>
        <v>39.789646849162153</v>
      </c>
      <c r="Z3395" s="2">
        <f t="shared" ref="Z3395" si="19753">N3395*U3392+P3395*U3395-O3395*V3392-Q3395*V3395</f>
        <v>2.9234637252993556</v>
      </c>
      <c r="AA3395" s="8">
        <f t="shared" ref="AA3395" si="19754">(N3395*V3392+O3395*U3392+P3395*V3395+Q3395*U3395)</f>
        <v>0</v>
      </c>
      <c r="AB3395" s="22"/>
      <c r="AC3395" s="1">
        <v>0</v>
      </c>
      <c r="AD3395" s="9">
        <v>0</v>
      </c>
      <c r="AE3395" s="2">
        <v>1</v>
      </c>
      <c r="AF3395" s="8">
        <v>0</v>
      </c>
      <c r="AH3395" s="1">
        <f t="shared" ref="AH3395" si="19755">X3395*AC3392+Z3395*AC3395-Y3395*AD3392-AA3395*AD3395</f>
        <v>0</v>
      </c>
      <c r="AI3395" s="9">
        <f t="shared" ref="AI3395" si="19756">(X3395*AD3392+Y3395*AC3392+Z3395*AD3395+AA3395*AC3395)</f>
        <v>39.789646849162153</v>
      </c>
      <c r="AJ3395" s="2">
        <f t="shared" ref="AJ3395" si="19757">X3395*AE3392+Z3395*AE3395-Y3395*AF3392-AA3395*AF3395</f>
        <v>-309.9701036749272</v>
      </c>
      <c r="AK3395" s="8">
        <f t="shared" ref="AK3395" si="19758">(X3395*AF3392+Y3395*AE3392+Z3395*AF3395+AA3395*AE3395)</f>
        <v>0</v>
      </c>
      <c r="AM3395" s="20">
        <f t="shared" ref="AM3395" si="19759">1/$AN$9</f>
        <v>1</v>
      </c>
      <c r="AN3395" s="27">
        <v>0</v>
      </c>
      <c r="AO3395" s="21">
        <v>1</v>
      </c>
      <c r="AP3395" s="26">
        <v>0</v>
      </c>
      <c r="AR3395" s="1">
        <f t="shared" ref="AR3395" si="19760">AH3395*AM3392+AJ3395*AM3395-AI3395*AN3392-AK3395*AN3395</f>
        <v>-309.9701036749272</v>
      </c>
      <c r="AS3395" s="9">
        <f t="shared" ref="AS3395" si="19761">(AH3395*AN3392+AI3395*AM3392+AJ3395*AN3395+AK3395*AM3395)</f>
        <v>39.789646849162153</v>
      </c>
      <c r="AT3395" s="2">
        <f t="shared" ref="AT3395" si="19762">AH3395*AO3392+AJ3395*AO3395-AI3395*AP3392-AK3395*AP3395</f>
        <v>-309.9701036749272</v>
      </c>
      <c r="AU3395" s="8">
        <f t="shared" ref="AU3395" si="19763">(AH3395*AP3392+AI3395*AO3392+AJ3395*AP3395+AK3395*AO3395)</f>
        <v>0</v>
      </c>
      <c r="AW3395" s="49">
        <f t="shared" ref="AW3395" si="19764">(180/PI())*ATAN(-1*(AS3392/AR3392))</f>
        <v>-82.689738190179909</v>
      </c>
      <c r="AY3395" s="140">
        <f t="shared" ref="AY3395" si="19765">20*LOG(((1-(10^(AW3392/20)^2)*(1-((1-AY3392)/(1+AY3392))^2))^0.5))</f>
        <v>-7.0568672689482804E-5</v>
      </c>
      <c r="AZ3395" s="13"/>
      <c r="BA3395" s="36"/>
      <c r="BB3395" s="36"/>
      <c r="BC3395" s="36"/>
      <c r="BD3395" s="36"/>
    </row>
    <row r="3396" spans="2:56" ht="18.600000000000001" customHeight="1">
      <c r="AY3396" s="37"/>
    </row>
    <row r="3397" spans="2:56" ht="18.600000000000001" customHeight="1" thickBot="1">
      <c r="D3397" s="22" t="s">
        <v>60</v>
      </c>
      <c r="E3397" s="22"/>
      <c r="F3397" s="22"/>
      <c r="G3397" s="22"/>
      <c r="H3397" s="22"/>
      <c r="I3397" s="22" t="s">
        <v>61</v>
      </c>
      <c r="J3397" s="22"/>
      <c r="K3397" s="22"/>
      <c r="L3397" s="22"/>
      <c r="M3397" s="23"/>
      <c r="N3397" s="23"/>
      <c r="O3397" s="28" t="s">
        <v>62</v>
      </c>
      <c r="P3397" s="23"/>
      <c r="Q3397" s="23"/>
      <c r="R3397" s="23"/>
      <c r="S3397" s="22"/>
      <c r="T3397" s="22" t="s">
        <v>63</v>
      </c>
      <c r="U3397" s="23"/>
      <c r="V3397" s="23"/>
      <c r="W3397" s="23"/>
      <c r="X3397" s="23"/>
      <c r="Y3397" s="28" t="s">
        <v>64</v>
      </c>
      <c r="Z3397" s="23"/>
      <c r="AA3397" s="23"/>
      <c r="AB3397" s="23"/>
      <c r="AC3397" s="28" t="s">
        <v>65</v>
      </c>
      <c r="AD3397" s="22"/>
      <c r="AE3397" s="22"/>
      <c r="AF3397" s="22"/>
      <c r="AG3397" s="22"/>
      <c r="AH3397" s="23"/>
      <c r="AI3397" s="28" t="s">
        <v>66</v>
      </c>
      <c r="AJ3397" s="23"/>
      <c r="AK3397" s="23"/>
      <c r="AL3397" s="22"/>
      <c r="AM3397" s="28" t="s">
        <v>67</v>
      </c>
      <c r="AN3397" s="22"/>
      <c r="AO3397" s="23"/>
      <c r="AP3397" s="23"/>
      <c r="AQ3397" s="23"/>
      <c r="AR3397" s="23"/>
      <c r="AS3397" s="28" t="s">
        <v>68</v>
      </c>
      <c r="AT3397" s="23"/>
      <c r="AU3397" s="23"/>
    </row>
    <row r="3398" spans="2:56" ht="18.600000000000001" customHeight="1" thickBot="1">
      <c r="B3398" s="11"/>
      <c r="D3398" s="212" t="s">
        <v>69</v>
      </c>
      <c r="E3398" s="213"/>
      <c r="F3398" s="214" t="s">
        <v>70</v>
      </c>
      <c r="G3398" s="215"/>
      <c r="H3398" s="207"/>
      <c r="I3398" s="212" t="s">
        <v>71</v>
      </c>
      <c r="J3398" s="213"/>
      <c r="K3398" s="214" t="s">
        <v>72</v>
      </c>
      <c r="L3398" s="215"/>
      <c r="M3398" s="23"/>
      <c r="N3398" s="208" t="s">
        <v>73</v>
      </c>
      <c r="O3398" s="209"/>
      <c r="P3398" s="210" t="s">
        <v>74</v>
      </c>
      <c r="Q3398" s="211"/>
      <c r="R3398" s="23"/>
      <c r="S3398" s="212" t="s">
        <v>75</v>
      </c>
      <c r="T3398" s="213"/>
      <c r="U3398" s="214" t="s">
        <v>76</v>
      </c>
      <c r="V3398" s="215"/>
      <c r="W3398" s="22"/>
      <c r="X3398" s="208" t="s">
        <v>77</v>
      </c>
      <c r="Y3398" s="209"/>
      <c r="Z3398" s="210" t="s">
        <v>78</v>
      </c>
      <c r="AA3398" s="211"/>
      <c r="AB3398" s="22"/>
      <c r="AC3398" s="212" t="s">
        <v>79</v>
      </c>
      <c r="AD3398" s="213"/>
      <c r="AE3398" s="214" t="s">
        <v>80</v>
      </c>
      <c r="AF3398" s="215"/>
      <c r="AG3398" s="22"/>
      <c r="AH3398" s="208" t="s">
        <v>81</v>
      </c>
      <c r="AI3398" s="209"/>
      <c r="AJ3398" s="210" t="s">
        <v>82</v>
      </c>
      <c r="AK3398" s="211"/>
      <c r="AL3398" s="22"/>
      <c r="AM3398" s="212" t="s">
        <v>83</v>
      </c>
      <c r="AN3398" s="213"/>
      <c r="AO3398" s="214" t="s">
        <v>84</v>
      </c>
      <c r="AP3398" s="215"/>
      <c r="AQ3398" s="23"/>
      <c r="AR3398" s="208" t="s">
        <v>85</v>
      </c>
      <c r="AS3398" s="209"/>
      <c r="AT3398" s="210" t="s">
        <v>86</v>
      </c>
      <c r="AU3398" s="211"/>
      <c r="AW3398" s="29" t="s">
        <v>4</v>
      </c>
      <c r="AY3398" s="136" t="s">
        <v>46</v>
      </c>
      <c r="AZ3398" s="13"/>
      <c r="BA3398" s="36"/>
      <c r="BB3398" s="36"/>
      <c r="BC3398" s="36"/>
      <c r="BD3398" s="36"/>
    </row>
    <row r="3399" spans="2:56" ht="18.600000000000001" customHeight="1" thickTop="1" thickBot="1">
      <c r="B3399" s="40">
        <v>9.7199999999999402</v>
      </c>
      <c r="D3399" s="1">
        <v>1</v>
      </c>
      <c r="E3399" s="7">
        <v>0</v>
      </c>
      <c r="F3399" s="2">
        <v>0</v>
      </c>
      <c r="G3399" s="8">
        <v>0</v>
      </c>
      <c r="I3399" s="1">
        <v>1</v>
      </c>
      <c r="J3399" s="9">
        <v>0</v>
      </c>
      <c r="K3399" s="2">
        <v>0</v>
      </c>
      <c r="L3399" s="9">
        <f t="shared" ref="L3399" si="19766">IF(0=(1-$J$9*$K$9*$B3399^2),10^14,$B3399*$K$9/(1-$J$9*$K$9*$B3399^2))</f>
        <v>-0.34913239390150119</v>
      </c>
      <c r="N3399" s="1">
        <f t="shared" ref="N3399" si="19767">D3399*I3399+F3399*I3402-E3399*J3399-G3399*J3402</f>
        <v>1</v>
      </c>
      <c r="O3399" s="9">
        <f t="shared" ref="O3399" si="19768">(D3399*J3399+E3399*I3399+F3399*J3402+G3399*I3402)</f>
        <v>0</v>
      </c>
      <c r="P3399" s="2">
        <f t="shared" ref="P3399" si="19769">D3399*K3399+F3399*K3402-E3399*L3399-G3399*L3402</f>
        <v>0</v>
      </c>
      <c r="Q3399" s="8">
        <f t="shared" ref="Q3399" si="19770">(D3399*L3399+E3399*K3399+F3399*L3402+G3399*K3402)</f>
        <v>-0.34913239390150119</v>
      </c>
      <c r="S3399" s="1">
        <v>1</v>
      </c>
      <c r="T3399" s="7">
        <v>0</v>
      </c>
      <c r="U3399" s="2">
        <v>0</v>
      </c>
      <c r="V3399" s="8">
        <v>0</v>
      </c>
      <c r="X3399" s="1">
        <f t="shared" ref="X3399" si="19771">N3399*S3399+P3399*S3402-O3399*T3399-Q3399*T3402</f>
        <v>5.1038064786775177</v>
      </c>
      <c r="Y3399" s="9">
        <f t="shared" ref="Y3399" si="19772">(N3399*T3399+O3399*S3399+P3399*T3402+Q3399*S3402)</f>
        <v>0</v>
      </c>
      <c r="Z3399" s="2">
        <f t="shared" ref="Z3399" si="19773">N3399*U3399+P3399*U3402-O3399*V3399-Q3399*V3402</f>
        <v>0</v>
      </c>
      <c r="AA3399" s="8">
        <f t="shared" ref="AA3399" si="19774">(N3399*V3399+O3399*U3399+P3399*V3402+Q3399*U3402)</f>
        <v>-0.34913239390150119</v>
      </c>
      <c r="AB3399" s="22"/>
      <c r="AC3399" s="1">
        <v>1</v>
      </c>
      <c r="AD3399" s="9">
        <v>0</v>
      </c>
      <c r="AE3399" s="2">
        <v>0</v>
      </c>
      <c r="AF3399" s="9">
        <f t="shared" ref="AF3399" si="19775">$B3399*$AE$9</f>
        <v>7.8799067999999517</v>
      </c>
      <c r="AH3399" s="1">
        <f t="shared" ref="AH3399" si="19776">X3399*AC3399+Z3399*AC3402-Y3399*AD3399-AA3399*AD3402</f>
        <v>5.1038064786775177</v>
      </c>
      <c r="AI3399" s="9">
        <f t="shared" ref="AI3399" si="19777">(X3399*AD3399+Y3399*AC3399+Z3399*AD3402+AA3399*AC3402)</f>
        <v>0</v>
      </c>
      <c r="AJ3399" s="2">
        <f t="shared" ref="AJ3399" si="19778">X3399*AE3399+Z3399*AE3402-Y3399*AF3399-AA3399*AF3402</f>
        <v>0</v>
      </c>
      <c r="AK3399" s="8">
        <f t="shared" ref="AK3399" si="19779">(X3399*AF3399+Y3399*AE3399+Z3399*AF3402+AA3399*AE3402)</f>
        <v>39.868386983313279</v>
      </c>
      <c r="AM3399" s="18">
        <v>1</v>
      </c>
      <c r="AN3399" s="25">
        <v>0</v>
      </c>
      <c r="AO3399" s="14">
        <v>0</v>
      </c>
      <c r="AP3399" s="24">
        <v>0</v>
      </c>
      <c r="AR3399" s="1">
        <f t="shared" ref="AR3399" si="19780">AH3399*AM3399+AJ3399*AM3402-AI3399*AN3399-AK3399*AN3402</f>
        <v>5.1038064786775177</v>
      </c>
      <c r="AS3399" s="9">
        <f t="shared" ref="AS3399" si="19781">(AH3399*AN3399+AI3399*AM3399+AJ3399*AN3402+AK3399*AM3402)</f>
        <v>39.868386983313279</v>
      </c>
      <c r="AT3399" s="2">
        <f t="shared" ref="AT3399" si="19782">AH3399*AO3399+AJ3399*AO3402-AI3399*AP3399-AK3399*AP3402</f>
        <v>0</v>
      </c>
      <c r="AU3399" s="8">
        <f t="shared" ref="AU3399" si="19783">(AH3399*AP3399+AI3399*AO3399+AJ3399*AP3402+AK3399*AO3402)</f>
        <v>39.868386983313279</v>
      </c>
      <c r="AW3399" s="30">
        <f t="shared" ref="AW3399" si="19784">20*LOG(((1+$AN$9)/$AN$9)/((AR3399+AR3402)^2+(AS3399+AS3402)^2)^0.5)</f>
        <v>-43.982613424684907</v>
      </c>
      <c r="AY3399" s="137">
        <f t="shared" ref="AY3399" si="19785">((AR3399^2+AS3399^2)^0.5)/((AR3402^2+AS3402^2)^0.5)</f>
        <v>0.12809622111874933</v>
      </c>
      <c r="AZ3399" s="13"/>
      <c r="BA3399" s="36"/>
      <c r="BB3399" s="36"/>
      <c r="BC3399" s="36"/>
      <c r="BD3399" s="36"/>
    </row>
    <row r="3400" spans="2:56" ht="18.600000000000001" customHeight="1" thickBot="1">
      <c r="D3400" s="3"/>
      <c r="G3400" s="4"/>
      <c r="I3400" s="3"/>
      <c r="L3400" s="4"/>
      <c r="N3400" s="3"/>
      <c r="Q3400" s="4"/>
      <c r="S3400" s="3"/>
      <c r="V3400" s="4"/>
      <c r="X3400" s="3"/>
      <c r="AA3400" s="4"/>
      <c r="AC3400" s="3"/>
      <c r="AF3400" s="4"/>
      <c r="AH3400" s="3"/>
      <c r="AK3400" s="4"/>
      <c r="AM3400" s="18"/>
      <c r="AN3400" s="14"/>
      <c r="AO3400" s="14"/>
      <c r="AP3400" s="19"/>
      <c r="AR3400" s="3"/>
      <c r="AU3400" s="4"/>
      <c r="AY3400" s="138"/>
      <c r="AZ3400" s="13"/>
      <c r="BA3400" s="36"/>
      <c r="BB3400" s="36"/>
      <c r="BC3400" s="36"/>
      <c r="BD3400" s="36"/>
    </row>
    <row r="3401" spans="2:56" ht="18.600000000000001" customHeight="1" thickBot="1">
      <c r="D3401" s="216" t="s">
        <v>87</v>
      </c>
      <c r="E3401" s="217"/>
      <c r="F3401" s="218" t="s">
        <v>88</v>
      </c>
      <c r="G3401" s="219"/>
      <c r="H3401" s="207"/>
      <c r="I3401" s="216" t="s">
        <v>89</v>
      </c>
      <c r="J3401" s="217"/>
      <c r="K3401" s="218" t="s">
        <v>90</v>
      </c>
      <c r="L3401" s="219"/>
      <c r="N3401" s="208" t="s">
        <v>7</v>
      </c>
      <c r="O3401" s="209"/>
      <c r="P3401" s="210" t="s">
        <v>8</v>
      </c>
      <c r="Q3401" s="211"/>
      <c r="S3401" s="216" t="s">
        <v>91</v>
      </c>
      <c r="T3401" s="217"/>
      <c r="U3401" s="218" t="s">
        <v>92</v>
      </c>
      <c r="V3401" s="219"/>
      <c r="W3401" s="22"/>
      <c r="X3401" s="208" t="s">
        <v>93</v>
      </c>
      <c r="Y3401" s="209"/>
      <c r="Z3401" s="210" t="s">
        <v>94</v>
      </c>
      <c r="AA3401" s="211"/>
      <c r="AB3401" s="22"/>
      <c r="AC3401" s="216" t="s">
        <v>3</v>
      </c>
      <c r="AD3401" s="217"/>
      <c r="AE3401" s="218" t="s">
        <v>2</v>
      </c>
      <c r="AF3401" s="219"/>
      <c r="AG3401" s="22"/>
      <c r="AH3401" s="208" t="s">
        <v>95</v>
      </c>
      <c r="AI3401" s="209"/>
      <c r="AJ3401" s="210" t="s">
        <v>96</v>
      </c>
      <c r="AK3401" s="211"/>
      <c r="AL3401" s="22"/>
      <c r="AM3401" s="216" t="s">
        <v>97</v>
      </c>
      <c r="AN3401" s="217"/>
      <c r="AO3401" s="218" t="s">
        <v>98</v>
      </c>
      <c r="AP3401" s="219"/>
      <c r="AR3401" s="208" t="s">
        <v>99</v>
      </c>
      <c r="AS3401" s="209"/>
      <c r="AT3401" s="210" t="s">
        <v>100</v>
      </c>
      <c r="AU3401" s="211"/>
      <c r="AW3401" s="48" t="s">
        <v>10</v>
      </c>
      <c r="AY3401" s="139" t="s">
        <v>47</v>
      </c>
      <c r="AZ3401" s="13"/>
      <c r="BA3401" s="36"/>
      <c r="BB3401" s="36"/>
      <c r="BC3401" s="36"/>
      <c r="BD3401" s="36"/>
    </row>
    <row r="3402" spans="2:56" ht="18.600000000000001" customHeight="1" thickTop="1" thickBot="1">
      <c r="D3402" s="1">
        <v>0</v>
      </c>
      <c r="E3402" s="8">
        <f t="shared" ref="E3402" si="19786">$E$9*$B3399</f>
        <v>5.5084211999999662</v>
      </c>
      <c r="F3402" s="2">
        <v>1</v>
      </c>
      <c r="G3402" s="8">
        <v>0</v>
      </c>
      <c r="I3402" s="1">
        <v>0</v>
      </c>
      <c r="J3402" s="9">
        <v>0</v>
      </c>
      <c r="K3402" s="2">
        <v>1</v>
      </c>
      <c r="L3402" s="8">
        <v>0</v>
      </c>
      <c r="N3402" s="1">
        <f t="shared" ref="N3402" si="19787">D3402*I3399+F3402*I3402-E3402*J3399-G3402*J3402</f>
        <v>0</v>
      </c>
      <c r="O3402" s="9">
        <f t="shared" ref="O3402" si="19788">(D3402*J3399+E3402*I3399+F3402*J3402+G3402*I3402)</f>
        <v>5.5084211999999662</v>
      </c>
      <c r="P3402" s="2">
        <f t="shared" ref="P3402" si="19789">D3402*K3399+F3402*K3402-E3402*L3399-G3402*L3402</f>
        <v>2.9231682801737682</v>
      </c>
      <c r="Q3402" s="8">
        <f t="shared" ref="Q3402" si="19790">(D3402*L3399+E3402*K3399+F3402*L3402+G3402*K3402)</f>
        <v>0</v>
      </c>
      <c r="S3402" s="1">
        <v>0</v>
      </c>
      <c r="T3402" s="8">
        <f t="shared" ref="T3402" si="19791">$T$9*$B3399</f>
        <v>11.754298799999928</v>
      </c>
      <c r="U3402" s="2">
        <v>1</v>
      </c>
      <c r="V3402" s="8">
        <v>0</v>
      </c>
      <c r="X3402" s="1">
        <f t="shared" ref="X3402" si="19792">N3402*S3399+P3402*S3402-O3402*T3399-Q3402*T3402</f>
        <v>0</v>
      </c>
      <c r="Y3402" s="9">
        <f t="shared" ref="Y3402" si="19793">(N3402*T3399+O3402*S3399+P3402*T3402+Q3402*S3402)</f>
        <v>39.868214607844344</v>
      </c>
      <c r="Z3402" s="2">
        <f t="shared" ref="Z3402" si="19794">N3402*U3399+P3402*U3402-O3402*V3399-Q3402*V3402</f>
        <v>2.9231682801737682</v>
      </c>
      <c r="AA3402" s="8">
        <f t="shared" ref="AA3402" si="19795">(N3402*V3399+O3402*U3399+P3402*V3402+Q3402*U3402)</f>
        <v>0</v>
      </c>
      <c r="AB3402" s="22"/>
      <c r="AC3402" s="1">
        <v>0</v>
      </c>
      <c r="AD3402" s="9">
        <v>0</v>
      </c>
      <c r="AE3402" s="2">
        <v>1</v>
      </c>
      <c r="AF3402" s="8">
        <v>0</v>
      </c>
      <c r="AH3402" s="1">
        <f t="shared" ref="AH3402" si="19796">X3402*AC3399+Z3402*AC3402-Y3402*AD3399-AA3402*AD3402</f>
        <v>0</v>
      </c>
      <c r="AI3402" s="9">
        <f t="shared" ref="AI3402" si="19797">(X3402*AD3399+Y3402*AC3399+Z3402*AD3402+AA3402*AC3402)</f>
        <v>39.868214607844344</v>
      </c>
      <c r="AJ3402" s="2">
        <f t="shared" ref="AJ3402" si="19798">X3402*AE3399+Z3402*AE3402-Y3402*AF3399-AA3402*AF3402</f>
        <v>-311.23464711203633</v>
      </c>
      <c r="AK3402" s="8">
        <f t="shared" ref="AK3402" si="19799">(X3402*AF3399+Y3402*AE3399+Z3402*AF3402+AA3402*AE3402)</f>
        <v>0</v>
      </c>
      <c r="AM3402" s="20">
        <f t="shared" ref="AM3402" si="19800">1/$AN$9</f>
        <v>1</v>
      </c>
      <c r="AN3402" s="27">
        <v>0</v>
      </c>
      <c r="AO3402" s="21">
        <v>1</v>
      </c>
      <c r="AP3402" s="26">
        <v>0</v>
      </c>
      <c r="AR3402" s="1">
        <f t="shared" ref="AR3402" si="19801">AH3402*AM3399+AJ3402*AM3402-AI3402*AN3399-AK3402*AN3402</f>
        <v>-311.23464711203633</v>
      </c>
      <c r="AS3402" s="9">
        <f t="shared" ref="AS3402" si="19802">(AH3402*AN3399+AI3402*AM3399+AJ3402*AN3402+AK3402*AM3402)</f>
        <v>39.868214607844344</v>
      </c>
      <c r="AT3402" s="2">
        <f t="shared" ref="AT3402" si="19803">AH3402*AO3399+AJ3402*AO3402-AI3402*AP3399-AK3402*AP3402</f>
        <v>-311.23464711203633</v>
      </c>
      <c r="AU3402" s="8">
        <f t="shared" ref="AU3402" si="19804">(AH3402*AP3399+AI3402*AO3399+AJ3402*AP3402+AK3402*AO3402)</f>
        <v>0</v>
      </c>
      <c r="AW3402" s="49">
        <f t="shared" ref="AW3402" si="19805">(180/PI())*ATAN(-1*(AS3399/AR3399))</f>
        <v>-82.704880457590178</v>
      </c>
      <c r="AY3402" s="140">
        <f t="shared" ref="AY3402" si="19806">20*LOG(((1-(10^(AW3399/20)^2)*(1-((1-AY3399)/(1+AY3399))^2))^0.5))</f>
        <v>-6.9892485336848944E-5</v>
      </c>
      <c r="AZ3402" s="13"/>
      <c r="BA3402" s="36"/>
      <c r="BB3402" s="36"/>
      <c r="BC3402" s="36"/>
      <c r="BD3402" s="36"/>
    </row>
    <row r="3403" spans="2:56" ht="18.600000000000001" customHeight="1">
      <c r="AY3403" s="37"/>
    </row>
    <row r="3404" spans="2:56" ht="18.600000000000001" customHeight="1" thickBot="1">
      <c r="D3404" s="22" t="s">
        <v>60</v>
      </c>
      <c r="E3404" s="22"/>
      <c r="F3404" s="22"/>
      <c r="G3404" s="22"/>
      <c r="H3404" s="22"/>
      <c r="I3404" s="22" t="s">
        <v>61</v>
      </c>
      <c r="J3404" s="22"/>
      <c r="K3404" s="22"/>
      <c r="L3404" s="22"/>
      <c r="M3404" s="23"/>
      <c r="N3404" s="23"/>
      <c r="O3404" s="28" t="s">
        <v>62</v>
      </c>
      <c r="P3404" s="23"/>
      <c r="Q3404" s="23"/>
      <c r="R3404" s="23"/>
      <c r="S3404" s="22"/>
      <c r="T3404" s="22" t="s">
        <v>63</v>
      </c>
      <c r="U3404" s="23"/>
      <c r="V3404" s="23"/>
      <c r="W3404" s="23"/>
      <c r="X3404" s="23"/>
      <c r="Y3404" s="28" t="s">
        <v>64</v>
      </c>
      <c r="Z3404" s="23"/>
      <c r="AA3404" s="23"/>
      <c r="AB3404" s="23"/>
      <c r="AC3404" s="28" t="s">
        <v>65</v>
      </c>
      <c r="AD3404" s="22"/>
      <c r="AE3404" s="22"/>
      <c r="AF3404" s="22"/>
      <c r="AG3404" s="22"/>
      <c r="AH3404" s="23"/>
      <c r="AI3404" s="28" t="s">
        <v>66</v>
      </c>
      <c r="AJ3404" s="23"/>
      <c r="AK3404" s="23"/>
      <c r="AL3404" s="22"/>
      <c r="AM3404" s="28" t="s">
        <v>67</v>
      </c>
      <c r="AN3404" s="22"/>
      <c r="AO3404" s="23"/>
      <c r="AP3404" s="23"/>
      <c r="AQ3404" s="23"/>
      <c r="AR3404" s="23"/>
      <c r="AS3404" s="28" t="s">
        <v>68</v>
      </c>
      <c r="AT3404" s="23"/>
      <c r="AU3404" s="23"/>
    </row>
    <row r="3405" spans="2:56" ht="18.600000000000001" customHeight="1" thickBot="1">
      <c r="B3405" s="11"/>
      <c r="D3405" s="212" t="s">
        <v>69</v>
      </c>
      <c r="E3405" s="213"/>
      <c r="F3405" s="214" t="s">
        <v>70</v>
      </c>
      <c r="G3405" s="215"/>
      <c r="H3405" s="207"/>
      <c r="I3405" s="212" t="s">
        <v>71</v>
      </c>
      <c r="J3405" s="213"/>
      <c r="K3405" s="214" t="s">
        <v>72</v>
      </c>
      <c r="L3405" s="215"/>
      <c r="M3405" s="23"/>
      <c r="N3405" s="208" t="s">
        <v>73</v>
      </c>
      <c r="O3405" s="209"/>
      <c r="P3405" s="210" t="s">
        <v>74</v>
      </c>
      <c r="Q3405" s="211"/>
      <c r="R3405" s="23"/>
      <c r="S3405" s="212" t="s">
        <v>75</v>
      </c>
      <c r="T3405" s="213"/>
      <c r="U3405" s="214" t="s">
        <v>76</v>
      </c>
      <c r="V3405" s="215"/>
      <c r="W3405" s="22"/>
      <c r="X3405" s="208" t="s">
        <v>77</v>
      </c>
      <c r="Y3405" s="209"/>
      <c r="Z3405" s="210" t="s">
        <v>78</v>
      </c>
      <c r="AA3405" s="211"/>
      <c r="AB3405" s="22"/>
      <c r="AC3405" s="212" t="s">
        <v>79</v>
      </c>
      <c r="AD3405" s="213"/>
      <c r="AE3405" s="214" t="s">
        <v>80</v>
      </c>
      <c r="AF3405" s="215"/>
      <c r="AG3405" s="22"/>
      <c r="AH3405" s="208" t="s">
        <v>81</v>
      </c>
      <c r="AI3405" s="209"/>
      <c r="AJ3405" s="210" t="s">
        <v>82</v>
      </c>
      <c r="AK3405" s="211"/>
      <c r="AL3405" s="22"/>
      <c r="AM3405" s="212" t="s">
        <v>83</v>
      </c>
      <c r="AN3405" s="213"/>
      <c r="AO3405" s="214" t="s">
        <v>84</v>
      </c>
      <c r="AP3405" s="215"/>
      <c r="AQ3405" s="23"/>
      <c r="AR3405" s="208" t="s">
        <v>85</v>
      </c>
      <c r="AS3405" s="209"/>
      <c r="AT3405" s="210" t="s">
        <v>86</v>
      </c>
      <c r="AU3405" s="211"/>
      <c r="AW3405" s="29" t="s">
        <v>4</v>
      </c>
      <c r="AY3405" s="136" t="s">
        <v>46</v>
      </c>
      <c r="AZ3405" s="13"/>
      <c r="BA3405" s="36"/>
      <c r="BB3405" s="36"/>
      <c r="BC3405" s="36"/>
      <c r="BD3405" s="36"/>
    </row>
    <row r="3406" spans="2:56" ht="18.600000000000001" customHeight="1" thickTop="1" thickBot="1">
      <c r="B3406" s="40">
        <v>9.7399999999999398</v>
      </c>
      <c r="D3406" s="1">
        <v>1</v>
      </c>
      <c r="E3406" s="7">
        <v>0</v>
      </c>
      <c r="F3406" s="2">
        <v>0</v>
      </c>
      <c r="G3406" s="8">
        <v>0</v>
      </c>
      <c r="I3406" s="1">
        <v>1</v>
      </c>
      <c r="J3406" s="9">
        <v>0</v>
      </c>
      <c r="K3406" s="2">
        <v>0</v>
      </c>
      <c r="L3406" s="9">
        <f t="shared" ref="L3406" si="19807">IF(0=(1-$J$9*$K$9*$B3406^2),10^14,$B3406*$K$9/(1-$J$9*$K$9*$B3406^2))</f>
        <v>-0.34836231023584191</v>
      </c>
      <c r="N3406" s="1">
        <f t="shared" ref="N3406" si="19808">D3406*I3406+F3406*I3409-E3406*J3406-G3406*J3409</f>
        <v>1</v>
      </c>
      <c r="O3406" s="9">
        <f t="shared" ref="O3406" si="19809">(D3406*J3406+E3406*I3406+F3406*J3409+G3406*I3409)</f>
        <v>0</v>
      </c>
      <c r="P3406" s="2">
        <f t="shared" ref="P3406" si="19810">D3406*K3406+F3406*K3409-E3406*L3406-G3406*L3409</f>
        <v>0</v>
      </c>
      <c r="Q3406" s="8">
        <f t="shared" ref="Q3406" si="19811">(D3406*L3406+E3406*K3406+F3406*L3409+G3406*K3409)</f>
        <v>-0.34836231023584191</v>
      </c>
      <c r="S3406" s="1">
        <v>1</v>
      </c>
      <c r="T3406" s="7">
        <v>0</v>
      </c>
      <c r="U3406" s="2">
        <v>0</v>
      </c>
      <c r="V3406" s="8">
        <v>0</v>
      </c>
      <c r="X3406" s="1">
        <f t="shared" ref="X3406" si="19812">N3406*S3406+P3406*S3409-O3406*T3406-Q3406*T3409</f>
        <v>5.1031801063332614</v>
      </c>
      <c r="Y3406" s="9">
        <f t="shared" ref="Y3406" si="19813">(N3406*T3406+O3406*S3406+P3406*T3409+Q3406*S3409)</f>
        <v>0</v>
      </c>
      <c r="Z3406" s="2">
        <f t="shared" ref="Z3406" si="19814">N3406*U3406+P3406*U3409-O3406*V3406-Q3406*V3409</f>
        <v>0</v>
      </c>
      <c r="AA3406" s="8">
        <f t="shared" ref="AA3406" si="19815">(N3406*V3406+O3406*U3406+P3406*V3409+Q3406*U3409)</f>
        <v>-0.34836231023584191</v>
      </c>
      <c r="AB3406" s="22"/>
      <c r="AC3406" s="1">
        <v>1</v>
      </c>
      <c r="AD3406" s="9">
        <v>0</v>
      </c>
      <c r="AE3406" s="2">
        <v>0</v>
      </c>
      <c r="AF3406" s="9">
        <f t="shared" ref="AF3406" si="19816">$B3406*$AE$9</f>
        <v>7.8961205999999518</v>
      </c>
      <c r="AH3406" s="1">
        <f t="shared" ref="AH3406" si="19817">X3406*AC3406+Z3406*AC3409-Y3406*AD3406-AA3406*AD3409</f>
        <v>5.1031801063332614</v>
      </c>
      <c r="AI3406" s="9">
        <f t="shared" ref="AI3406" si="19818">(X3406*AD3406+Y3406*AC3406+Z3406*AD3409+AA3406*AC3409)</f>
        <v>0</v>
      </c>
      <c r="AJ3406" s="2">
        <f t="shared" ref="AJ3406" si="19819">X3406*AE3406+Z3406*AE3409-Y3406*AF3406-AA3406*AF3409</f>
        <v>0</v>
      </c>
      <c r="AK3406" s="8">
        <f t="shared" ref="AK3406" si="19820">(X3406*AF3406+Y3406*AE3406+Z3406*AF3409+AA3406*AE3409)</f>
        <v>39.946963252892168</v>
      </c>
      <c r="AM3406" s="18">
        <v>1</v>
      </c>
      <c r="AN3406" s="25">
        <v>0</v>
      </c>
      <c r="AO3406" s="14">
        <v>0</v>
      </c>
      <c r="AP3406" s="24">
        <v>0</v>
      </c>
      <c r="AR3406" s="1">
        <f t="shared" ref="AR3406" si="19821">AH3406*AM3406+AJ3406*AM3409-AI3406*AN3406-AK3406*AN3409</f>
        <v>5.1031801063332614</v>
      </c>
      <c r="AS3406" s="9">
        <f t="shared" ref="AS3406" si="19822">(AH3406*AN3406+AI3406*AM3406+AJ3406*AN3409+AK3406*AM3409)</f>
        <v>39.946963252892168</v>
      </c>
      <c r="AT3406" s="2">
        <f t="shared" ref="AT3406" si="19823">AH3406*AO3406+AJ3406*AO3409-AI3406*AP3406-AK3406*AP3409</f>
        <v>0</v>
      </c>
      <c r="AU3406" s="8">
        <f t="shared" ref="AU3406" si="19824">(AH3406*AP3406+AI3406*AO3406+AJ3406*AP3409+AK3406*AO3409)</f>
        <v>39.946963252892168</v>
      </c>
      <c r="AW3406" s="30">
        <f t="shared" ref="AW3406" si="19825">20*LOG(((1+$AN$9)/$AN$9)/((AR3406+AR3409)^2+(AS3406+AS3409)^2)^0.5)</f>
        <v>-44.017318398138976</v>
      </c>
      <c r="AY3406" s="137">
        <f t="shared" ref="AY3406" si="19826">((AR3406^2+AS3406^2)^0.5)/((AR3409^2+AS3409^2)^0.5)</f>
        <v>0.12782825818365395</v>
      </c>
      <c r="AZ3406" s="13"/>
      <c r="BA3406" s="36"/>
      <c r="BB3406" s="36"/>
      <c r="BC3406" s="36"/>
      <c r="BD3406" s="36"/>
    </row>
    <row r="3407" spans="2:56" ht="18.600000000000001" customHeight="1" thickBot="1">
      <c r="D3407" s="3"/>
      <c r="G3407" s="4"/>
      <c r="I3407" s="3"/>
      <c r="L3407" s="4"/>
      <c r="N3407" s="3"/>
      <c r="Q3407" s="4"/>
      <c r="S3407" s="3"/>
      <c r="V3407" s="4"/>
      <c r="X3407" s="3"/>
      <c r="AA3407" s="4"/>
      <c r="AC3407" s="3"/>
      <c r="AF3407" s="4"/>
      <c r="AH3407" s="3"/>
      <c r="AK3407" s="4"/>
      <c r="AM3407" s="18"/>
      <c r="AN3407" s="14"/>
      <c r="AO3407" s="14"/>
      <c r="AP3407" s="19"/>
      <c r="AR3407" s="3"/>
      <c r="AU3407" s="4"/>
      <c r="AY3407" s="138"/>
      <c r="AZ3407" s="13"/>
      <c r="BA3407" s="36"/>
      <c r="BB3407" s="36"/>
      <c r="BC3407" s="36"/>
      <c r="BD3407" s="36"/>
    </row>
    <row r="3408" spans="2:56" ht="18.600000000000001" customHeight="1" thickBot="1">
      <c r="D3408" s="216" t="s">
        <v>87</v>
      </c>
      <c r="E3408" s="217"/>
      <c r="F3408" s="218" t="s">
        <v>88</v>
      </c>
      <c r="G3408" s="219"/>
      <c r="H3408" s="207"/>
      <c r="I3408" s="216" t="s">
        <v>89</v>
      </c>
      <c r="J3408" s="217"/>
      <c r="K3408" s="218" t="s">
        <v>90</v>
      </c>
      <c r="L3408" s="219"/>
      <c r="N3408" s="208" t="s">
        <v>7</v>
      </c>
      <c r="O3408" s="209"/>
      <c r="P3408" s="210" t="s">
        <v>8</v>
      </c>
      <c r="Q3408" s="211"/>
      <c r="S3408" s="216" t="s">
        <v>91</v>
      </c>
      <c r="T3408" s="217"/>
      <c r="U3408" s="218" t="s">
        <v>92</v>
      </c>
      <c r="V3408" s="219"/>
      <c r="W3408" s="22"/>
      <c r="X3408" s="208" t="s">
        <v>93</v>
      </c>
      <c r="Y3408" s="209"/>
      <c r="Z3408" s="210" t="s">
        <v>94</v>
      </c>
      <c r="AA3408" s="211"/>
      <c r="AB3408" s="22"/>
      <c r="AC3408" s="216" t="s">
        <v>3</v>
      </c>
      <c r="AD3408" s="217"/>
      <c r="AE3408" s="218" t="s">
        <v>2</v>
      </c>
      <c r="AF3408" s="219"/>
      <c r="AG3408" s="22"/>
      <c r="AH3408" s="208" t="s">
        <v>95</v>
      </c>
      <c r="AI3408" s="209"/>
      <c r="AJ3408" s="210" t="s">
        <v>96</v>
      </c>
      <c r="AK3408" s="211"/>
      <c r="AL3408" s="22"/>
      <c r="AM3408" s="216" t="s">
        <v>97</v>
      </c>
      <c r="AN3408" s="217"/>
      <c r="AO3408" s="218" t="s">
        <v>98</v>
      </c>
      <c r="AP3408" s="219"/>
      <c r="AR3408" s="208" t="s">
        <v>99</v>
      </c>
      <c r="AS3408" s="209"/>
      <c r="AT3408" s="210" t="s">
        <v>100</v>
      </c>
      <c r="AU3408" s="211"/>
      <c r="AW3408" s="48" t="s">
        <v>10</v>
      </c>
      <c r="AY3408" s="139" t="s">
        <v>47</v>
      </c>
      <c r="AZ3408" s="13"/>
      <c r="BA3408" s="36"/>
      <c r="BB3408" s="36"/>
      <c r="BC3408" s="36"/>
      <c r="BD3408" s="36"/>
    </row>
    <row r="3409" spans="2:56" ht="18.600000000000001" customHeight="1" thickTop="1" thickBot="1">
      <c r="D3409" s="1">
        <v>0</v>
      </c>
      <c r="E3409" s="8">
        <f t="shared" ref="E3409" si="19827">$E$9*$B3406</f>
        <v>5.5197553999999664</v>
      </c>
      <c r="F3409" s="2">
        <v>1</v>
      </c>
      <c r="G3409" s="8">
        <v>0</v>
      </c>
      <c r="I3409" s="1">
        <v>0</v>
      </c>
      <c r="J3409" s="9">
        <v>0</v>
      </c>
      <c r="K3409" s="2">
        <v>1</v>
      </c>
      <c r="L3409" s="8">
        <v>0</v>
      </c>
      <c r="N3409" s="1">
        <f t="shared" ref="N3409" si="19828">D3409*I3406+F3409*I3409-E3409*J3406-G3409*J3409</f>
        <v>0</v>
      </c>
      <c r="O3409" s="9">
        <f t="shared" ref="O3409" si="19829">(D3409*J3406+E3409*I3406+F3409*J3409+G3409*I3409)</f>
        <v>5.5197553999999664</v>
      </c>
      <c r="P3409" s="2">
        <f t="shared" ref="P3409" si="19830">D3409*K3406+F3409*K3409-E3409*L3406-G3409*L3409</f>
        <v>2.9228747430807518</v>
      </c>
      <c r="Q3409" s="8">
        <f t="shared" ref="Q3409" si="19831">(D3409*L3406+E3409*K3406+F3409*L3409+G3409*K3409)</f>
        <v>0</v>
      </c>
      <c r="S3409" s="1">
        <v>0</v>
      </c>
      <c r="T3409" s="8">
        <f t="shared" ref="T3409" si="19832">$T$9*$B3406</f>
        <v>11.778484599999928</v>
      </c>
      <c r="U3409" s="2">
        <v>1</v>
      </c>
      <c r="V3409" s="8">
        <v>0</v>
      </c>
      <c r="X3409" s="1">
        <f t="shared" ref="X3409" si="19833">N3409*S3406+P3409*S3409-O3409*T3406-Q3409*T3409</f>
        <v>0</v>
      </c>
      <c r="Y3409" s="9">
        <f t="shared" ref="Y3409" si="19834">(N3409*T3406+O3409*S3406+P3409*T3409+Q3409*S3409)</f>
        <v>39.946790549105344</v>
      </c>
      <c r="Z3409" s="2">
        <f t="shared" ref="Z3409" si="19835">N3409*U3406+P3409*U3409-O3409*V3406-Q3409*V3409</f>
        <v>2.9228747430807518</v>
      </c>
      <c r="AA3409" s="8">
        <f t="shared" ref="AA3409" si="19836">(N3409*V3406+O3409*U3406+P3409*V3409+Q3409*U3409)</f>
        <v>0</v>
      </c>
      <c r="AB3409" s="22"/>
      <c r="AC3409" s="1">
        <v>0</v>
      </c>
      <c r="AD3409" s="9">
        <v>0</v>
      </c>
      <c r="AE3409" s="2">
        <v>1</v>
      </c>
      <c r="AF3409" s="8">
        <v>0</v>
      </c>
      <c r="AH3409" s="1">
        <f t="shared" ref="AH3409" si="19837">X3409*AC3406+Z3409*AC3409-Y3409*AD3406-AA3409*AD3409</f>
        <v>0</v>
      </c>
      <c r="AI3409" s="9">
        <f t="shared" ref="AI3409" si="19838">(X3409*AD3406+Y3409*AC3406+Z3409*AD3409+AA3409*AC3409)</f>
        <v>39.946790549105344</v>
      </c>
      <c r="AJ3409" s="2">
        <f t="shared" ref="AJ3409" si="19839">X3409*AE3406+Z3409*AE3409-Y3409*AF3406-AA3409*AF3409</f>
        <v>-312.50180101559334</v>
      </c>
      <c r="AK3409" s="8">
        <f t="shared" ref="AK3409" si="19840">(X3409*AF3406+Y3409*AE3406+Z3409*AF3409+AA3409*AE3409)</f>
        <v>0</v>
      </c>
      <c r="AM3409" s="20">
        <f t="shared" ref="AM3409" si="19841">1/$AN$9</f>
        <v>1</v>
      </c>
      <c r="AN3409" s="27">
        <v>0</v>
      </c>
      <c r="AO3409" s="21">
        <v>1</v>
      </c>
      <c r="AP3409" s="26">
        <v>0</v>
      </c>
      <c r="AR3409" s="1">
        <f t="shared" ref="AR3409" si="19842">AH3409*AM3406+AJ3409*AM3409-AI3409*AN3406-AK3409*AN3409</f>
        <v>-312.50180101559334</v>
      </c>
      <c r="AS3409" s="9">
        <f t="shared" ref="AS3409" si="19843">(AH3409*AN3406+AI3409*AM3406+AJ3409*AN3409+AK3409*AM3409)</f>
        <v>39.946790549105344</v>
      </c>
      <c r="AT3409" s="2">
        <f t="shared" ref="AT3409" si="19844">AH3409*AO3406+AJ3409*AO3409-AI3409*AP3406-AK3409*AP3409</f>
        <v>-312.50180101559334</v>
      </c>
      <c r="AU3409" s="8">
        <f t="shared" ref="AU3409" si="19845">(AH3409*AP3406+AI3409*AO3406+AJ3409*AP3409+AK3409*AO3409)</f>
        <v>0</v>
      </c>
      <c r="AW3409" s="49">
        <f t="shared" ref="AW3409" si="19846">(180/PI())*ATAN(-1*(AS3406/AR3406))</f>
        <v>-82.719959908947303</v>
      </c>
      <c r="AY3409" s="140">
        <f t="shared" ref="AY3409" si="19847">20*LOG(((1-(10^(AW3406/20)^2)*(1-((1-AY3406)/(1+AY3406))^2))^0.5))</f>
        <v>-6.9224025639194787E-5</v>
      </c>
      <c r="AZ3409" s="13"/>
      <c r="BA3409" s="36"/>
      <c r="BB3409" s="36"/>
      <c r="BC3409" s="36"/>
      <c r="BD3409" s="36"/>
    </row>
    <row r="3410" spans="2:56" ht="18.600000000000001" customHeight="1">
      <c r="AY3410" s="37"/>
    </row>
    <row r="3411" spans="2:56" ht="18.600000000000001" customHeight="1" thickBot="1">
      <c r="D3411" s="22" t="s">
        <v>60</v>
      </c>
      <c r="E3411" s="22"/>
      <c r="F3411" s="22"/>
      <c r="G3411" s="22"/>
      <c r="H3411" s="22"/>
      <c r="I3411" s="22" t="s">
        <v>61</v>
      </c>
      <c r="J3411" s="22"/>
      <c r="K3411" s="22"/>
      <c r="L3411" s="22"/>
      <c r="M3411" s="23"/>
      <c r="N3411" s="23"/>
      <c r="O3411" s="28" t="s">
        <v>62</v>
      </c>
      <c r="P3411" s="23"/>
      <c r="Q3411" s="23"/>
      <c r="R3411" s="23"/>
      <c r="S3411" s="22"/>
      <c r="T3411" s="22" t="s">
        <v>63</v>
      </c>
      <c r="U3411" s="23"/>
      <c r="V3411" s="23"/>
      <c r="W3411" s="23"/>
      <c r="X3411" s="23"/>
      <c r="Y3411" s="28" t="s">
        <v>64</v>
      </c>
      <c r="Z3411" s="23"/>
      <c r="AA3411" s="23"/>
      <c r="AB3411" s="23"/>
      <c r="AC3411" s="28" t="s">
        <v>65</v>
      </c>
      <c r="AD3411" s="22"/>
      <c r="AE3411" s="22"/>
      <c r="AF3411" s="22"/>
      <c r="AG3411" s="22"/>
      <c r="AH3411" s="23"/>
      <c r="AI3411" s="28" t="s">
        <v>66</v>
      </c>
      <c r="AJ3411" s="23"/>
      <c r="AK3411" s="23"/>
      <c r="AL3411" s="22"/>
      <c r="AM3411" s="28" t="s">
        <v>67</v>
      </c>
      <c r="AN3411" s="22"/>
      <c r="AO3411" s="23"/>
      <c r="AP3411" s="23"/>
      <c r="AQ3411" s="23"/>
      <c r="AR3411" s="23"/>
      <c r="AS3411" s="28" t="s">
        <v>68</v>
      </c>
      <c r="AT3411" s="23"/>
      <c r="AU3411" s="23"/>
    </row>
    <row r="3412" spans="2:56" ht="18.600000000000001" customHeight="1" thickBot="1">
      <c r="B3412" s="11"/>
      <c r="D3412" s="212" t="s">
        <v>69</v>
      </c>
      <c r="E3412" s="213"/>
      <c r="F3412" s="214" t="s">
        <v>70</v>
      </c>
      <c r="G3412" s="215"/>
      <c r="H3412" s="207"/>
      <c r="I3412" s="212" t="s">
        <v>71</v>
      </c>
      <c r="J3412" s="213"/>
      <c r="K3412" s="214" t="s">
        <v>72</v>
      </c>
      <c r="L3412" s="215"/>
      <c r="M3412" s="23"/>
      <c r="N3412" s="208" t="s">
        <v>73</v>
      </c>
      <c r="O3412" s="209"/>
      <c r="P3412" s="210" t="s">
        <v>74</v>
      </c>
      <c r="Q3412" s="211"/>
      <c r="R3412" s="23"/>
      <c r="S3412" s="212" t="s">
        <v>75</v>
      </c>
      <c r="T3412" s="213"/>
      <c r="U3412" s="214" t="s">
        <v>76</v>
      </c>
      <c r="V3412" s="215"/>
      <c r="W3412" s="22"/>
      <c r="X3412" s="208" t="s">
        <v>77</v>
      </c>
      <c r="Y3412" s="209"/>
      <c r="Z3412" s="210" t="s">
        <v>78</v>
      </c>
      <c r="AA3412" s="211"/>
      <c r="AB3412" s="22"/>
      <c r="AC3412" s="212" t="s">
        <v>79</v>
      </c>
      <c r="AD3412" s="213"/>
      <c r="AE3412" s="214" t="s">
        <v>80</v>
      </c>
      <c r="AF3412" s="215"/>
      <c r="AG3412" s="22"/>
      <c r="AH3412" s="208" t="s">
        <v>81</v>
      </c>
      <c r="AI3412" s="209"/>
      <c r="AJ3412" s="210" t="s">
        <v>82</v>
      </c>
      <c r="AK3412" s="211"/>
      <c r="AL3412" s="22"/>
      <c r="AM3412" s="212" t="s">
        <v>83</v>
      </c>
      <c r="AN3412" s="213"/>
      <c r="AO3412" s="214" t="s">
        <v>84</v>
      </c>
      <c r="AP3412" s="215"/>
      <c r="AQ3412" s="23"/>
      <c r="AR3412" s="208" t="s">
        <v>85</v>
      </c>
      <c r="AS3412" s="209"/>
      <c r="AT3412" s="210" t="s">
        <v>86</v>
      </c>
      <c r="AU3412" s="211"/>
      <c r="AW3412" s="29" t="s">
        <v>4</v>
      </c>
      <c r="AY3412" s="136" t="s">
        <v>46</v>
      </c>
      <c r="AZ3412" s="13"/>
      <c r="BA3412" s="36"/>
      <c r="BB3412" s="36"/>
      <c r="BC3412" s="36"/>
      <c r="BD3412" s="36"/>
    </row>
    <row r="3413" spans="2:56" ht="18.600000000000001" customHeight="1" thickTop="1" thickBot="1">
      <c r="B3413" s="40">
        <v>9.7599999999999394</v>
      </c>
      <c r="D3413" s="1">
        <v>1</v>
      </c>
      <c r="E3413" s="7">
        <v>0</v>
      </c>
      <c r="F3413" s="2">
        <v>0</v>
      </c>
      <c r="G3413" s="8">
        <v>0</v>
      </c>
      <c r="I3413" s="1">
        <v>1</v>
      </c>
      <c r="J3413" s="9">
        <v>0</v>
      </c>
      <c r="K3413" s="2">
        <v>0</v>
      </c>
      <c r="L3413" s="9">
        <f t="shared" ref="L3413" si="19848">IF(0=(1-$J$9*$K$9*$B3413^2),10^14,$B3413*$K$9/(1-$J$9*$K$9*$B3413^2))</f>
        <v>-0.3475957246179181</v>
      </c>
      <c r="N3413" s="1">
        <f t="shared" ref="N3413" si="19849">D3413*I3413+F3413*I3416-E3413*J3413-G3413*J3416</f>
        <v>1</v>
      </c>
      <c r="O3413" s="9">
        <f t="shared" ref="O3413" si="19850">(D3413*J3413+E3413*I3413+F3413*J3416+G3413*I3416)</f>
        <v>0</v>
      </c>
      <c r="P3413" s="2">
        <f t="shared" ref="P3413" si="19851">D3413*K3413+F3413*K3416-E3413*L3413-G3413*L3416</f>
        <v>0</v>
      </c>
      <c r="Q3413" s="8">
        <f t="shared" ref="Q3413" si="19852">(D3413*L3413+E3413*K3413+F3413*L3416+G3413*K3416)</f>
        <v>-0.3475957246179181</v>
      </c>
      <c r="S3413" s="1">
        <v>1</v>
      </c>
      <c r="T3413" s="7">
        <v>0</v>
      </c>
      <c r="U3413" s="2">
        <v>0</v>
      </c>
      <c r="V3413" s="8">
        <v>0</v>
      </c>
      <c r="X3413" s="1">
        <f t="shared" ref="X3413" si="19853">N3413*S3413+P3413*S3416-O3413*T3413-Q3413*T3416</f>
        <v>5.1025577701144273</v>
      </c>
      <c r="Y3413" s="9">
        <f t="shared" ref="Y3413" si="19854">(N3413*T3413+O3413*S3413+P3413*T3416+Q3413*S3416)</f>
        <v>0</v>
      </c>
      <c r="Z3413" s="2">
        <f t="shared" ref="Z3413" si="19855">N3413*U3413+P3413*U3416-O3413*V3413-Q3413*V3416</f>
        <v>0</v>
      </c>
      <c r="AA3413" s="8">
        <f t="shared" ref="AA3413" si="19856">(N3413*V3413+O3413*U3413+P3413*V3416+Q3413*U3416)</f>
        <v>-0.3475957246179181</v>
      </c>
      <c r="AB3413" s="22"/>
      <c r="AC3413" s="1">
        <v>1</v>
      </c>
      <c r="AD3413" s="9">
        <v>0</v>
      </c>
      <c r="AE3413" s="2">
        <v>0</v>
      </c>
      <c r="AF3413" s="9">
        <f t="shared" ref="AF3413" si="19857">$B3413*$AE$9</f>
        <v>7.9123343999999509</v>
      </c>
      <c r="AH3413" s="1">
        <f t="shared" ref="AH3413" si="19858">X3413*AC3413+Z3413*AC3416-Y3413*AD3413-AA3413*AD3416</f>
        <v>5.1025577701144273</v>
      </c>
      <c r="AI3413" s="9">
        <f t="shared" ref="AI3413" si="19859">(X3413*AD3413+Y3413*AC3413+Z3413*AD3416+AA3413*AC3416)</f>
        <v>0</v>
      </c>
      <c r="AJ3413" s="2">
        <f t="shared" ref="AJ3413" si="19860">X3413*AE3413+Z3413*AE3416-Y3413*AF3413-AA3413*AF3416</f>
        <v>0</v>
      </c>
      <c r="AK3413" s="8">
        <f t="shared" ref="AK3413" si="19861">(X3413*AF3413+Y3413*AE3413+Z3413*AF3416+AA3413*AE3416)</f>
        <v>40.025547647845507</v>
      </c>
      <c r="AM3413" s="18">
        <v>1</v>
      </c>
      <c r="AN3413" s="25">
        <v>0</v>
      </c>
      <c r="AO3413" s="14">
        <v>0</v>
      </c>
      <c r="AP3413" s="24">
        <v>0</v>
      </c>
      <c r="AR3413" s="1">
        <f t="shared" ref="AR3413" si="19862">AH3413*AM3413+AJ3413*AM3416-AI3413*AN3413-AK3413*AN3416</f>
        <v>5.1025577701144273</v>
      </c>
      <c r="AS3413" s="9">
        <f t="shared" ref="AS3413" si="19863">(AH3413*AN3413+AI3413*AM3413+AJ3413*AN3416+AK3413*AM3416)</f>
        <v>40.025547647845507</v>
      </c>
      <c r="AT3413" s="2">
        <f t="shared" ref="AT3413" si="19864">AH3413*AO3413+AJ3413*AO3416-AI3413*AP3413-AK3413*AP3416</f>
        <v>0</v>
      </c>
      <c r="AU3413" s="8">
        <f t="shared" ref="AU3413" si="19865">(AH3413*AP3413+AI3413*AO3413+AJ3413*AP3416+AK3413*AO3416)</f>
        <v>40.025547647845507</v>
      </c>
      <c r="AW3413" s="30">
        <f t="shared" ref="AW3413" si="19866">20*LOG(((1+$AN$9)/$AN$9)/((AR3413+AR3416)^2+(AS3413+AS3416)^2)^0.5)</f>
        <v>-44.051956476494489</v>
      </c>
      <c r="AY3413" s="137">
        <f t="shared" ref="AY3413" si="19867">((AR3413^2+AS3413^2)^0.5)/((AR3416^2+AS3416^2)^0.5)</f>
        <v>0.12756142415646179</v>
      </c>
      <c r="AZ3413" s="13"/>
      <c r="BA3413" s="36"/>
      <c r="BB3413" s="36"/>
      <c r="BC3413" s="36"/>
      <c r="BD3413" s="36"/>
    </row>
    <row r="3414" spans="2:56" ht="18.600000000000001" customHeight="1" thickBot="1">
      <c r="D3414" s="3"/>
      <c r="G3414" s="4"/>
      <c r="I3414" s="3"/>
      <c r="L3414" s="4"/>
      <c r="N3414" s="3"/>
      <c r="Q3414" s="4"/>
      <c r="S3414" s="3"/>
      <c r="V3414" s="4"/>
      <c r="X3414" s="3"/>
      <c r="AA3414" s="4"/>
      <c r="AC3414" s="3"/>
      <c r="AF3414" s="4"/>
      <c r="AH3414" s="3"/>
      <c r="AK3414" s="4"/>
      <c r="AM3414" s="18"/>
      <c r="AN3414" s="14"/>
      <c r="AO3414" s="14"/>
      <c r="AP3414" s="19"/>
      <c r="AR3414" s="3"/>
      <c r="AU3414" s="4"/>
      <c r="AY3414" s="138"/>
      <c r="AZ3414" s="13"/>
      <c r="BA3414" s="36"/>
      <c r="BB3414" s="36"/>
      <c r="BC3414" s="36"/>
      <c r="BD3414" s="36"/>
    </row>
    <row r="3415" spans="2:56" ht="18.600000000000001" customHeight="1" thickBot="1">
      <c r="D3415" s="216" t="s">
        <v>87</v>
      </c>
      <c r="E3415" s="217"/>
      <c r="F3415" s="218" t="s">
        <v>88</v>
      </c>
      <c r="G3415" s="219"/>
      <c r="H3415" s="207"/>
      <c r="I3415" s="216" t="s">
        <v>89</v>
      </c>
      <c r="J3415" s="217"/>
      <c r="K3415" s="218" t="s">
        <v>90</v>
      </c>
      <c r="L3415" s="219"/>
      <c r="N3415" s="208" t="s">
        <v>7</v>
      </c>
      <c r="O3415" s="209"/>
      <c r="P3415" s="210" t="s">
        <v>8</v>
      </c>
      <c r="Q3415" s="211"/>
      <c r="S3415" s="216" t="s">
        <v>91</v>
      </c>
      <c r="T3415" s="217"/>
      <c r="U3415" s="218" t="s">
        <v>92</v>
      </c>
      <c r="V3415" s="219"/>
      <c r="W3415" s="22"/>
      <c r="X3415" s="208" t="s">
        <v>93</v>
      </c>
      <c r="Y3415" s="209"/>
      <c r="Z3415" s="210" t="s">
        <v>94</v>
      </c>
      <c r="AA3415" s="211"/>
      <c r="AB3415" s="22"/>
      <c r="AC3415" s="216" t="s">
        <v>3</v>
      </c>
      <c r="AD3415" s="217"/>
      <c r="AE3415" s="218" t="s">
        <v>2</v>
      </c>
      <c r="AF3415" s="219"/>
      <c r="AG3415" s="22"/>
      <c r="AH3415" s="208" t="s">
        <v>95</v>
      </c>
      <c r="AI3415" s="209"/>
      <c r="AJ3415" s="210" t="s">
        <v>96</v>
      </c>
      <c r="AK3415" s="211"/>
      <c r="AL3415" s="22"/>
      <c r="AM3415" s="216" t="s">
        <v>97</v>
      </c>
      <c r="AN3415" s="217"/>
      <c r="AO3415" s="218" t="s">
        <v>98</v>
      </c>
      <c r="AP3415" s="219"/>
      <c r="AR3415" s="208" t="s">
        <v>99</v>
      </c>
      <c r="AS3415" s="209"/>
      <c r="AT3415" s="210" t="s">
        <v>100</v>
      </c>
      <c r="AU3415" s="211"/>
      <c r="AW3415" s="48" t="s">
        <v>10</v>
      </c>
      <c r="AY3415" s="139" t="s">
        <v>47</v>
      </c>
      <c r="AZ3415" s="13"/>
      <c r="BA3415" s="36"/>
      <c r="BB3415" s="36"/>
      <c r="BC3415" s="36"/>
      <c r="BD3415" s="36"/>
    </row>
    <row r="3416" spans="2:56" ht="18.600000000000001" customHeight="1" thickTop="1" thickBot="1">
      <c r="D3416" s="1">
        <v>0</v>
      </c>
      <c r="E3416" s="8">
        <f t="shared" ref="E3416" si="19868">$E$9*$B3413</f>
        <v>5.5310895999999659</v>
      </c>
      <c r="F3416" s="2">
        <v>1</v>
      </c>
      <c r="G3416" s="8">
        <v>0</v>
      </c>
      <c r="I3416" s="1">
        <v>0</v>
      </c>
      <c r="J3416" s="9">
        <v>0</v>
      </c>
      <c r="K3416" s="2">
        <v>1</v>
      </c>
      <c r="L3416" s="8">
        <v>0</v>
      </c>
      <c r="N3416" s="1">
        <f t="shared" ref="N3416" si="19869">D3416*I3413+F3416*I3416-E3416*J3413-G3416*J3416</f>
        <v>0</v>
      </c>
      <c r="O3416" s="9">
        <f t="shared" ref="O3416" si="19870">(D3416*J3413+E3416*I3413+F3416*J3416+G3416*I3416)</f>
        <v>5.5310895999999659</v>
      </c>
      <c r="P3416" s="2">
        <f t="shared" ref="P3416" si="19871">D3416*K3413+F3416*K3416-E3416*L3413-G3416*L3416</f>
        <v>2.9225830974386189</v>
      </c>
      <c r="Q3416" s="8">
        <f t="shared" ref="Q3416" si="19872">(D3416*L3413+E3416*K3413+F3416*L3416+G3416*K3416)</f>
        <v>0</v>
      </c>
      <c r="S3416" s="1">
        <v>0</v>
      </c>
      <c r="T3416" s="8">
        <f t="shared" ref="T3416" si="19873">$T$9*$B3413</f>
        <v>11.802670399999926</v>
      </c>
      <c r="U3416" s="2">
        <v>1</v>
      </c>
      <c r="V3416" s="8">
        <v>0</v>
      </c>
      <c r="X3416" s="1">
        <f t="shared" ref="X3416" si="19874">N3416*S3413+P3416*S3416-O3416*T3413-Q3416*T3416</f>
        <v>0</v>
      </c>
      <c r="Y3416" s="9">
        <f t="shared" ref="Y3416" si="19875">(N3416*T3413+O3416*S3413+P3416*T3416+Q3416*S3416)</f>
        <v>40.025374615678849</v>
      </c>
      <c r="Z3416" s="2">
        <f t="shared" ref="Z3416" si="19876">N3416*U3413+P3416*U3416-O3416*V3413-Q3416*V3416</f>
        <v>2.9225830974386189</v>
      </c>
      <c r="AA3416" s="8">
        <f t="shared" ref="AA3416" si="19877">(N3416*V3413+O3416*U3413+P3416*V3416+Q3416*U3416)</f>
        <v>0</v>
      </c>
      <c r="AB3416" s="22"/>
      <c r="AC3416" s="1">
        <v>0</v>
      </c>
      <c r="AD3416" s="9">
        <v>0</v>
      </c>
      <c r="AE3416" s="2">
        <v>1</v>
      </c>
      <c r="AF3416" s="8">
        <v>0</v>
      </c>
      <c r="AH3416" s="1">
        <f t="shared" ref="AH3416" si="19878">X3416*AC3413+Z3416*AC3416-Y3416*AD3413-AA3416*AD3416</f>
        <v>0</v>
      </c>
      <c r="AI3416" s="9">
        <f t="shared" ref="AI3416" si="19879">(X3416*AD3413+Y3416*AC3413+Z3416*AD3416+AA3416*AC3416)</f>
        <v>40.025374615678849</v>
      </c>
      <c r="AJ3416" s="2">
        <f t="shared" ref="AJ3416" si="19880">X3416*AE3413+Z3416*AE3416-Y3416*AF3413-AA3416*AF3416</f>
        <v>-313.77156534708195</v>
      </c>
      <c r="AK3416" s="8">
        <f t="shared" ref="AK3416" si="19881">(X3416*AF3413+Y3416*AE3413+Z3416*AF3416+AA3416*AE3416)</f>
        <v>0</v>
      </c>
      <c r="AM3416" s="20">
        <f t="shared" ref="AM3416" si="19882">1/$AN$9</f>
        <v>1</v>
      </c>
      <c r="AN3416" s="27">
        <v>0</v>
      </c>
      <c r="AO3416" s="21">
        <v>1</v>
      </c>
      <c r="AP3416" s="26">
        <v>0</v>
      </c>
      <c r="AR3416" s="1">
        <f t="shared" ref="AR3416" si="19883">AH3416*AM3413+AJ3416*AM3416-AI3416*AN3413-AK3416*AN3416</f>
        <v>-313.77156534708195</v>
      </c>
      <c r="AS3416" s="9">
        <f t="shared" ref="AS3416" si="19884">(AH3416*AN3413+AI3416*AM3413+AJ3416*AN3416+AK3416*AM3416)</f>
        <v>40.025374615678849</v>
      </c>
      <c r="AT3416" s="2">
        <f t="shared" ref="AT3416" si="19885">AH3416*AO3413+AJ3416*AO3416-AI3416*AP3413-AK3416*AP3416</f>
        <v>-313.77156534708195</v>
      </c>
      <c r="AU3416" s="8">
        <f t="shared" ref="AU3416" si="19886">(AH3416*AP3413+AI3416*AO3413+AJ3416*AP3416+AK3416*AO3416)</f>
        <v>0</v>
      </c>
      <c r="AW3416" s="49">
        <f t="shared" ref="AW3416" si="19887">(180/PI())*ATAN(-1*(AS3413/AR3413))</f>
        <v>-82.734976935693297</v>
      </c>
      <c r="AY3416" s="140">
        <f t="shared" ref="AY3416" si="19888">20*LOG(((1-(10^(AW3413/20)^2)*(1-((1-AY3413)/(1+AY3413))^2))^0.5))</f>
        <v>-6.8563191245032588E-5</v>
      </c>
      <c r="AZ3416" s="13"/>
      <c r="BA3416" s="36"/>
      <c r="BB3416" s="36"/>
      <c r="BC3416" s="36"/>
      <c r="BD3416" s="36"/>
    </row>
    <row r="3417" spans="2:56" ht="18.600000000000001" customHeight="1">
      <c r="AY3417" s="37"/>
    </row>
    <row r="3418" spans="2:56" ht="18.600000000000001" customHeight="1" thickBot="1">
      <c r="D3418" s="22" t="s">
        <v>60</v>
      </c>
      <c r="E3418" s="22"/>
      <c r="F3418" s="22"/>
      <c r="G3418" s="22"/>
      <c r="H3418" s="22"/>
      <c r="I3418" s="22" t="s">
        <v>61</v>
      </c>
      <c r="J3418" s="22"/>
      <c r="K3418" s="22"/>
      <c r="L3418" s="22"/>
      <c r="M3418" s="23"/>
      <c r="N3418" s="23"/>
      <c r="O3418" s="28" t="s">
        <v>62</v>
      </c>
      <c r="P3418" s="23"/>
      <c r="Q3418" s="23"/>
      <c r="R3418" s="23"/>
      <c r="S3418" s="22"/>
      <c r="T3418" s="22" t="s">
        <v>63</v>
      </c>
      <c r="U3418" s="23"/>
      <c r="V3418" s="23"/>
      <c r="W3418" s="23"/>
      <c r="X3418" s="23"/>
      <c r="Y3418" s="28" t="s">
        <v>64</v>
      </c>
      <c r="Z3418" s="23"/>
      <c r="AA3418" s="23"/>
      <c r="AB3418" s="23"/>
      <c r="AC3418" s="28" t="s">
        <v>65</v>
      </c>
      <c r="AD3418" s="22"/>
      <c r="AE3418" s="22"/>
      <c r="AF3418" s="22"/>
      <c r="AG3418" s="22"/>
      <c r="AH3418" s="23"/>
      <c r="AI3418" s="28" t="s">
        <v>66</v>
      </c>
      <c r="AJ3418" s="23"/>
      <c r="AK3418" s="23"/>
      <c r="AL3418" s="22"/>
      <c r="AM3418" s="28" t="s">
        <v>67</v>
      </c>
      <c r="AN3418" s="22"/>
      <c r="AO3418" s="23"/>
      <c r="AP3418" s="23"/>
      <c r="AQ3418" s="23"/>
      <c r="AR3418" s="23"/>
      <c r="AS3418" s="28" t="s">
        <v>68</v>
      </c>
      <c r="AT3418" s="23"/>
      <c r="AU3418" s="23"/>
    </row>
    <row r="3419" spans="2:56" ht="18.600000000000001" customHeight="1" thickBot="1">
      <c r="B3419" s="11"/>
      <c r="D3419" s="212" t="s">
        <v>69</v>
      </c>
      <c r="E3419" s="213"/>
      <c r="F3419" s="214" t="s">
        <v>70</v>
      </c>
      <c r="G3419" s="215"/>
      <c r="H3419" s="207"/>
      <c r="I3419" s="212" t="s">
        <v>71</v>
      </c>
      <c r="J3419" s="213"/>
      <c r="K3419" s="214" t="s">
        <v>72</v>
      </c>
      <c r="L3419" s="215"/>
      <c r="M3419" s="23"/>
      <c r="N3419" s="208" t="s">
        <v>73</v>
      </c>
      <c r="O3419" s="209"/>
      <c r="P3419" s="210" t="s">
        <v>74</v>
      </c>
      <c r="Q3419" s="211"/>
      <c r="R3419" s="23"/>
      <c r="S3419" s="212" t="s">
        <v>75</v>
      </c>
      <c r="T3419" s="213"/>
      <c r="U3419" s="214" t="s">
        <v>76</v>
      </c>
      <c r="V3419" s="215"/>
      <c r="W3419" s="22"/>
      <c r="X3419" s="208" t="s">
        <v>77</v>
      </c>
      <c r="Y3419" s="209"/>
      <c r="Z3419" s="210" t="s">
        <v>78</v>
      </c>
      <c r="AA3419" s="211"/>
      <c r="AB3419" s="22"/>
      <c r="AC3419" s="212" t="s">
        <v>79</v>
      </c>
      <c r="AD3419" s="213"/>
      <c r="AE3419" s="214" t="s">
        <v>80</v>
      </c>
      <c r="AF3419" s="215"/>
      <c r="AG3419" s="22"/>
      <c r="AH3419" s="208" t="s">
        <v>81</v>
      </c>
      <c r="AI3419" s="209"/>
      <c r="AJ3419" s="210" t="s">
        <v>82</v>
      </c>
      <c r="AK3419" s="211"/>
      <c r="AL3419" s="22"/>
      <c r="AM3419" s="212" t="s">
        <v>83</v>
      </c>
      <c r="AN3419" s="213"/>
      <c r="AO3419" s="214" t="s">
        <v>84</v>
      </c>
      <c r="AP3419" s="215"/>
      <c r="AQ3419" s="23"/>
      <c r="AR3419" s="208" t="s">
        <v>85</v>
      </c>
      <c r="AS3419" s="209"/>
      <c r="AT3419" s="210" t="s">
        <v>86</v>
      </c>
      <c r="AU3419" s="211"/>
      <c r="AW3419" s="29" t="s">
        <v>4</v>
      </c>
      <c r="AY3419" s="136" t="s">
        <v>46</v>
      </c>
      <c r="AZ3419" s="13"/>
      <c r="BA3419" s="36"/>
      <c r="BB3419" s="36"/>
      <c r="BC3419" s="36"/>
      <c r="BD3419" s="36"/>
    </row>
    <row r="3420" spans="2:56" ht="18.600000000000001" customHeight="1" thickTop="1" thickBot="1">
      <c r="B3420" s="40">
        <v>9.7799999999999407</v>
      </c>
      <c r="D3420" s="1">
        <v>1</v>
      </c>
      <c r="E3420" s="7">
        <v>0</v>
      </c>
      <c r="F3420" s="2">
        <v>0</v>
      </c>
      <c r="G3420" s="8">
        <v>0</v>
      </c>
      <c r="I3420" s="1">
        <v>1</v>
      </c>
      <c r="J3420" s="9">
        <v>0</v>
      </c>
      <c r="K3420" s="2">
        <v>0</v>
      </c>
      <c r="L3420" s="9">
        <f t="shared" ref="L3420" si="19889">IF(0=(1-$J$9*$K$9*$B3420^2),10^14,$B3420*$K$9/(1-$J$9*$K$9*$B3420^2))</f>
        <v>-0.34683261262831905</v>
      </c>
      <c r="N3420" s="1">
        <f t="shared" ref="N3420" si="19890">D3420*I3420+F3420*I3423-E3420*J3420-G3420*J3423</f>
        <v>1</v>
      </c>
      <c r="O3420" s="9">
        <f t="shared" ref="O3420" si="19891">(D3420*J3420+E3420*I3420+F3420*J3423+G3420*I3423)</f>
        <v>0</v>
      </c>
      <c r="P3420" s="2">
        <f t="shared" ref="P3420" si="19892">D3420*K3420+F3420*K3423-E3420*L3420-G3420*L3423</f>
        <v>0</v>
      </c>
      <c r="Q3420" s="8">
        <f t="shared" ref="Q3420" si="19893">(D3420*L3420+E3420*K3420+F3420*L3423+G3420*K3423)</f>
        <v>-0.34683261262831905</v>
      </c>
      <c r="S3420" s="1">
        <v>1</v>
      </c>
      <c r="T3420" s="7">
        <v>0</v>
      </c>
      <c r="U3420" s="2">
        <v>0</v>
      </c>
      <c r="V3420" s="8">
        <v>0</v>
      </c>
      <c r="X3420" s="1">
        <f t="shared" ref="X3420" si="19894">N3420*S3420+P3420*S3423-O3420*T3420-Q3420*T3423</f>
        <v>5.1019394350254084</v>
      </c>
      <c r="Y3420" s="9">
        <f t="shared" ref="Y3420" si="19895">(N3420*T3420+O3420*S3420+P3420*T3423+Q3420*S3423)</f>
        <v>0</v>
      </c>
      <c r="Z3420" s="2">
        <f t="shared" ref="Z3420" si="19896">N3420*U3420+P3420*U3423-O3420*V3420-Q3420*V3423</f>
        <v>0</v>
      </c>
      <c r="AA3420" s="8">
        <f t="shared" ref="AA3420" si="19897">(N3420*V3420+O3420*U3420+P3420*V3423+Q3420*U3423)</f>
        <v>-0.34683261262831905</v>
      </c>
      <c r="AB3420" s="22"/>
      <c r="AC3420" s="1">
        <v>1</v>
      </c>
      <c r="AD3420" s="9">
        <v>0</v>
      </c>
      <c r="AE3420" s="2">
        <v>0</v>
      </c>
      <c r="AF3420" s="9">
        <f t="shared" ref="AF3420" si="19898">$B3420*$AE$9</f>
        <v>7.9285481999999519</v>
      </c>
      <c r="AH3420" s="1">
        <f t="shared" ref="AH3420" si="19899">X3420*AC3420+Z3420*AC3423-Y3420*AD3420-AA3420*AD3423</f>
        <v>5.1019394350254084</v>
      </c>
      <c r="AI3420" s="9">
        <f t="shared" ref="AI3420" si="19900">(X3420*AD3420+Y3420*AC3420+Z3420*AD3423+AA3420*AC3423)</f>
        <v>0</v>
      </c>
      <c r="AJ3420" s="2">
        <f t="shared" ref="AJ3420" si="19901">X3420*AE3420+Z3420*AE3423-Y3420*AF3420-AA3420*AF3423</f>
        <v>0</v>
      </c>
      <c r="AK3420" s="8">
        <f t="shared" ref="AK3420" si="19902">(X3420*AF3420+Y3420*AE3420+Z3420*AF3423+AA3420*AE3423)</f>
        <v>40.104140111451152</v>
      </c>
      <c r="AM3420" s="18">
        <v>1</v>
      </c>
      <c r="AN3420" s="25">
        <v>0</v>
      </c>
      <c r="AO3420" s="14">
        <v>0</v>
      </c>
      <c r="AP3420" s="24">
        <v>0</v>
      </c>
      <c r="AR3420" s="1">
        <f t="shared" ref="AR3420" si="19903">AH3420*AM3420+AJ3420*AM3423-AI3420*AN3420-AK3420*AN3423</f>
        <v>5.1019394350254084</v>
      </c>
      <c r="AS3420" s="9">
        <f t="shared" ref="AS3420" si="19904">(AH3420*AN3420+AI3420*AM3420+AJ3420*AN3423+AK3420*AM3423)</f>
        <v>40.104140111451152</v>
      </c>
      <c r="AT3420" s="2">
        <f t="shared" ref="AT3420" si="19905">AH3420*AO3420+AJ3420*AO3423-AI3420*AP3420-AK3420*AP3423</f>
        <v>0</v>
      </c>
      <c r="AU3420" s="8">
        <f t="shared" ref="AU3420" si="19906">(AH3420*AP3420+AI3420*AO3420+AJ3420*AP3423+AK3420*AO3423)</f>
        <v>40.104140111451152</v>
      </c>
      <c r="AW3420" s="30">
        <f t="shared" ref="AW3420" si="19907">20*LOG(((1+$AN$9)/$AN$9)/((AR3420+AR3423)^2+(AS3420+AS3423)^2)^0.5)</f>
        <v>-44.08652790570676</v>
      </c>
      <c r="AY3420" s="137">
        <f t="shared" ref="AY3420" si="19908">((AR3420^2+AS3420^2)^0.5)/((AR3423^2+AS3423^2)^0.5)</f>
        <v>0.12729571185606939</v>
      </c>
      <c r="AZ3420" s="13"/>
      <c r="BA3420" s="36"/>
      <c r="BB3420" s="36"/>
      <c r="BC3420" s="36"/>
      <c r="BD3420" s="36"/>
    </row>
    <row r="3421" spans="2:56" ht="18.600000000000001" customHeight="1" thickBot="1">
      <c r="D3421" s="3"/>
      <c r="G3421" s="4"/>
      <c r="I3421" s="3"/>
      <c r="L3421" s="4"/>
      <c r="N3421" s="3"/>
      <c r="Q3421" s="4"/>
      <c r="S3421" s="3"/>
      <c r="V3421" s="4"/>
      <c r="X3421" s="3"/>
      <c r="AA3421" s="4"/>
      <c r="AC3421" s="3"/>
      <c r="AF3421" s="4"/>
      <c r="AH3421" s="3"/>
      <c r="AK3421" s="4"/>
      <c r="AM3421" s="18"/>
      <c r="AN3421" s="14"/>
      <c r="AO3421" s="14"/>
      <c r="AP3421" s="19"/>
      <c r="AR3421" s="3"/>
      <c r="AU3421" s="4"/>
      <c r="AY3421" s="138"/>
      <c r="AZ3421" s="13"/>
      <c r="BA3421" s="36"/>
      <c r="BB3421" s="36"/>
      <c r="BC3421" s="36"/>
      <c r="BD3421" s="36"/>
    </row>
    <row r="3422" spans="2:56" ht="18.600000000000001" customHeight="1" thickBot="1">
      <c r="D3422" s="216" t="s">
        <v>87</v>
      </c>
      <c r="E3422" s="217"/>
      <c r="F3422" s="218" t="s">
        <v>88</v>
      </c>
      <c r="G3422" s="219"/>
      <c r="H3422" s="207"/>
      <c r="I3422" s="216" t="s">
        <v>89</v>
      </c>
      <c r="J3422" s="217"/>
      <c r="K3422" s="218" t="s">
        <v>90</v>
      </c>
      <c r="L3422" s="219"/>
      <c r="N3422" s="208" t="s">
        <v>7</v>
      </c>
      <c r="O3422" s="209"/>
      <c r="P3422" s="210" t="s">
        <v>8</v>
      </c>
      <c r="Q3422" s="211"/>
      <c r="S3422" s="216" t="s">
        <v>91</v>
      </c>
      <c r="T3422" s="217"/>
      <c r="U3422" s="218" t="s">
        <v>92</v>
      </c>
      <c r="V3422" s="219"/>
      <c r="W3422" s="22"/>
      <c r="X3422" s="208" t="s">
        <v>93</v>
      </c>
      <c r="Y3422" s="209"/>
      <c r="Z3422" s="210" t="s">
        <v>94</v>
      </c>
      <c r="AA3422" s="211"/>
      <c r="AB3422" s="22"/>
      <c r="AC3422" s="216" t="s">
        <v>3</v>
      </c>
      <c r="AD3422" s="217"/>
      <c r="AE3422" s="218" t="s">
        <v>2</v>
      </c>
      <c r="AF3422" s="219"/>
      <c r="AG3422" s="22"/>
      <c r="AH3422" s="208" t="s">
        <v>95</v>
      </c>
      <c r="AI3422" s="209"/>
      <c r="AJ3422" s="210" t="s">
        <v>96</v>
      </c>
      <c r="AK3422" s="211"/>
      <c r="AL3422" s="22"/>
      <c r="AM3422" s="216" t="s">
        <v>97</v>
      </c>
      <c r="AN3422" s="217"/>
      <c r="AO3422" s="218" t="s">
        <v>98</v>
      </c>
      <c r="AP3422" s="219"/>
      <c r="AR3422" s="208" t="s">
        <v>99</v>
      </c>
      <c r="AS3422" s="209"/>
      <c r="AT3422" s="210" t="s">
        <v>100</v>
      </c>
      <c r="AU3422" s="211"/>
      <c r="AW3422" s="48" t="s">
        <v>10</v>
      </c>
      <c r="AY3422" s="139" t="s">
        <v>47</v>
      </c>
      <c r="AZ3422" s="13"/>
      <c r="BA3422" s="36"/>
      <c r="BB3422" s="36"/>
      <c r="BC3422" s="36"/>
      <c r="BD3422" s="36"/>
    </row>
    <row r="3423" spans="2:56" ht="18.600000000000001" customHeight="1" thickTop="1" thickBot="1">
      <c r="D3423" s="1">
        <v>0</v>
      </c>
      <c r="E3423" s="8">
        <f t="shared" ref="E3423" si="19909">$E$9*$B3420</f>
        <v>5.542423799999967</v>
      </c>
      <c r="F3423" s="2">
        <v>1</v>
      </c>
      <c r="G3423" s="8">
        <v>0</v>
      </c>
      <c r="I3423" s="1">
        <v>0</v>
      </c>
      <c r="J3423" s="9">
        <v>0</v>
      </c>
      <c r="K3423" s="2">
        <v>1</v>
      </c>
      <c r="L3423" s="8">
        <v>0</v>
      </c>
      <c r="N3423" s="1">
        <f t="shared" ref="N3423" si="19910">D3423*I3420+F3423*I3423-E3423*J3420-G3423*J3423</f>
        <v>0</v>
      </c>
      <c r="O3423" s="9">
        <f t="shared" ref="O3423" si="19911">(D3423*J3420+E3423*I3420+F3423*J3423+G3423*I3423)</f>
        <v>5.542423799999967</v>
      </c>
      <c r="P3423" s="2">
        <f t="shared" ref="P3423" si="19912">D3423*K3420+F3423*K3423-E3423*L3420-G3423*L3423</f>
        <v>2.9222933268473645</v>
      </c>
      <c r="Q3423" s="8">
        <f t="shared" ref="Q3423" si="19913">(D3423*L3420+E3423*K3420+F3423*L3423+G3423*K3423)</f>
        <v>0</v>
      </c>
      <c r="S3423" s="1">
        <v>0</v>
      </c>
      <c r="T3423" s="8">
        <f t="shared" ref="T3423" si="19914">$T$9*$B3420</f>
        <v>11.826856199999929</v>
      </c>
      <c r="U3423" s="2">
        <v>1</v>
      </c>
      <c r="V3423" s="8">
        <v>0</v>
      </c>
      <c r="X3423" s="1">
        <f t="shared" ref="X3423" si="19915">N3423*S3420+P3423*S3423-O3423*T3420-Q3423*T3423</f>
        <v>0</v>
      </c>
      <c r="Y3423" s="9">
        <f t="shared" ref="Y3423" si="19916">(N3423*T3420+O3423*S3420+P3423*T3423+Q3423*S3423)</f>
        <v>40.103966750843135</v>
      </c>
      <c r="Z3423" s="2">
        <f t="shared" ref="Z3423" si="19917">N3423*U3420+P3423*U3423-O3423*V3420-Q3423*V3423</f>
        <v>2.9222933268473645</v>
      </c>
      <c r="AA3423" s="8">
        <f t="shared" ref="AA3423" si="19918">(N3423*V3420+O3423*U3420+P3423*V3423+Q3423*U3423)</f>
        <v>0</v>
      </c>
      <c r="AB3423" s="22"/>
      <c r="AC3423" s="1">
        <v>0</v>
      </c>
      <c r="AD3423" s="9">
        <v>0</v>
      </c>
      <c r="AE3423" s="2">
        <v>1</v>
      </c>
      <c r="AF3423" s="8">
        <v>0</v>
      </c>
      <c r="AH3423" s="1">
        <f t="shared" ref="AH3423" si="19919">X3423*AC3420+Z3423*AC3423-Y3423*AD3420-AA3423*AD3423</f>
        <v>0</v>
      </c>
      <c r="AI3423" s="9">
        <f t="shared" ref="AI3423" si="19920">(X3423*AD3420+Y3423*AC3420+Z3423*AD3423+AA3423*AC3423)</f>
        <v>40.103966750843135</v>
      </c>
      <c r="AJ3423" s="2">
        <f t="shared" ref="AJ3423" si="19921">X3423*AE3420+Z3423*AE3423-Y3423*AF3420-AA3423*AF3423</f>
        <v>-315.04394006840789</v>
      </c>
      <c r="AK3423" s="8">
        <f t="shared" ref="AK3423" si="19922">(X3423*AF3420+Y3423*AE3420+Z3423*AF3423+AA3423*AE3423)</f>
        <v>0</v>
      </c>
      <c r="AM3423" s="20">
        <f t="shared" ref="AM3423" si="19923">1/$AN$9</f>
        <v>1</v>
      </c>
      <c r="AN3423" s="27">
        <v>0</v>
      </c>
      <c r="AO3423" s="21">
        <v>1</v>
      </c>
      <c r="AP3423" s="26">
        <v>0</v>
      </c>
      <c r="AR3423" s="1">
        <f t="shared" ref="AR3423" si="19924">AH3423*AM3420+AJ3423*AM3423-AI3423*AN3420-AK3423*AN3423</f>
        <v>-315.04394006840789</v>
      </c>
      <c r="AS3423" s="9">
        <f t="shared" ref="AS3423" si="19925">(AH3423*AN3420+AI3423*AM3420+AJ3423*AN3423+AK3423*AM3423)</f>
        <v>40.103966750843135</v>
      </c>
      <c r="AT3423" s="2">
        <f t="shared" ref="AT3423" si="19926">AH3423*AO3420+AJ3423*AO3423-AI3423*AP3420-AK3423*AP3423</f>
        <v>-315.04394006840789</v>
      </c>
      <c r="AU3423" s="8">
        <f t="shared" ref="AU3423" si="19927">(AH3423*AP3420+AI3423*AO3420+AJ3423*AP3423+AK3423*AO3423)</f>
        <v>0</v>
      </c>
      <c r="AW3423" s="49">
        <f t="shared" ref="AW3423" si="19928">(180/PI())*ATAN(-1*(AS3420/AR3420))</f>
        <v>-82.749931926012792</v>
      </c>
      <c r="AY3423" s="140">
        <f t="shared" ref="AY3423" si="19929">20*LOG(((1-(10^(AW3420/20)^2)*(1-((1-AY3420)/(1+AY3420))^2))^0.5))</f>
        <v>-6.7909881342004738E-5</v>
      </c>
      <c r="AZ3423" s="13"/>
      <c r="BA3423" s="36"/>
      <c r="BB3423" s="36"/>
      <c r="BC3423" s="36"/>
      <c r="BD3423" s="36"/>
    </row>
    <row r="3424" spans="2:56" ht="18.600000000000001" customHeight="1">
      <c r="AY3424" s="37"/>
    </row>
    <row r="3425" spans="2:56" ht="18.600000000000001" customHeight="1" thickBot="1">
      <c r="D3425" s="22" t="s">
        <v>60</v>
      </c>
      <c r="E3425" s="22"/>
      <c r="F3425" s="22"/>
      <c r="G3425" s="22"/>
      <c r="H3425" s="22"/>
      <c r="I3425" s="22" t="s">
        <v>61</v>
      </c>
      <c r="J3425" s="22"/>
      <c r="K3425" s="22"/>
      <c r="L3425" s="22"/>
      <c r="M3425" s="23"/>
      <c r="N3425" s="23"/>
      <c r="O3425" s="28" t="s">
        <v>62</v>
      </c>
      <c r="P3425" s="23"/>
      <c r="Q3425" s="23"/>
      <c r="R3425" s="23"/>
      <c r="S3425" s="22"/>
      <c r="T3425" s="22" t="s">
        <v>63</v>
      </c>
      <c r="U3425" s="23"/>
      <c r="V3425" s="23"/>
      <c r="W3425" s="23"/>
      <c r="X3425" s="23"/>
      <c r="Y3425" s="28" t="s">
        <v>64</v>
      </c>
      <c r="Z3425" s="23"/>
      <c r="AA3425" s="23"/>
      <c r="AB3425" s="23"/>
      <c r="AC3425" s="28" t="s">
        <v>65</v>
      </c>
      <c r="AD3425" s="22"/>
      <c r="AE3425" s="22"/>
      <c r="AF3425" s="22"/>
      <c r="AG3425" s="22"/>
      <c r="AH3425" s="23"/>
      <c r="AI3425" s="28" t="s">
        <v>66</v>
      </c>
      <c r="AJ3425" s="23"/>
      <c r="AK3425" s="23"/>
      <c r="AL3425" s="22"/>
      <c r="AM3425" s="28" t="s">
        <v>67</v>
      </c>
      <c r="AN3425" s="22"/>
      <c r="AO3425" s="23"/>
      <c r="AP3425" s="23"/>
      <c r="AQ3425" s="23"/>
      <c r="AR3425" s="23"/>
      <c r="AS3425" s="28" t="s">
        <v>68</v>
      </c>
      <c r="AT3425" s="23"/>
      <c r="AU3425" s="23"/>
    </row>
    <row r="3426" spans="2:56" ht="18.600000000000001" customHeight="1" thickBot="1">
      <c r="B3426" s="11"/>
      <c r="D3426" s="212" t="s">
        <v>69</v>
      </c>
      <c r="E3426" s="213"/>
      <c r="F3426" s="214" t="s">
        <v>70</v>
      </c>
      <c r="G3426" s="215"/>
      <c r="H3426" s="207"/>
      <c r="I3426" s="212" t="s">
        <v>71</v>
      </c>
      <c r="J3426" s="213"/>
      <c r="K3426" s="214" t="s">
        <v>72</v>
      </c>
      <c r="L3426" s="215"/>
      <c r="M3426" s="23"/>
      <c r="N3426" s="208" t="s">
        <v>73</v>
      </c>
      <c r="O3426" s="209"/>
      <c r="P3426" s="210" t="s">
        <v>74</v>
      </c>
      <c r="Q3426" s="211"/>
      <c r="R3426" s="23"/>
      <c r="S3426" s="212" t="s">
        <v>75</v>
      </c>
      <c r="T3426" s="213"/>
      <c r="U3426" s="214" t="s">
        <v>76</v>
      </c>
      <c r="V3426" s="215"/>
      <c r="W3426" s="22"/>
      <c r="X3426" s="208" t="s">
        <v>77</v>
      </c>
      <c r="Y3426" s="209"/>
      <c r="Z3426" s="210" t="s">
        <v>78</v>
      </c>
      <c r="AA3426" s="211"/>
      <c r="AB3426" s="22"/>
      <c r="AC3426" s="212" t="s">
        <v>79</v>
      </c>
      <c r="AD3426" s="213"/>
      <c r="AE3426" s="214" t="s">
        <v>80</v>
      </c>
      <c r="AF3426" s="215"/>
      <c r="AG3426" s="22"/>
      <c r="AH3426" s="208" t="s">
        <v>81</v>
      </c>
      <c r="AI3426" s="209"/>
      <c r="AJ3426" s="210" t="s">
        <v>82</v>
      </c>
      <c r="AK3426" s="211"/>
      <c r="AL3426" s="22"/>
      <c r="AM3426" s="212" t="s">
        <v>83</v>
      </c>
      <c r="AN3426" s="213"/>
      <c r="AO3426" s="214" t="s">
        <v>84</v>
      </c>
      <c r="AP3426" s="215"/>
      <c r="AQ3426" s="23"/>
      <c r="AR3426" s="208" t="s">
        <v>85</v>
      </c>
      <c r="AS3426" s="209"/>
      <c r="AT3426" s="210" t="s">
        <v>86</v>
      </c>
      <c r="AU3426" s="211"/>
      <c r="AW3426" s="29" t="s">
        <v>4</v>
      </c>
      <c r="AY3426" s="136" t="s">
        <v>46</v>
      </c>
      <c r="AZ3426" s="13"/>
      <c r="BA3426" s="36"/>
      <c r="BB3426" s="36"/>
      <c r="BC3426" s="36"/>
      <c r="BD3426" s="36"/>
    </row>
    <row r="3427" spans="2:56" ht="18.600000000000001" customHeight="1" thickTop="1" thickBot="1">
      <c r="B3427" s="40">
        <v>9.7999999999999297</v>
      </c>
      <c r="D3427" s="1">
        <v>1</v>
      </c>
      <c r="E3427" s="7">
        <v>0</v>
      </c>
      <c r="F3427" s="2">
        <v>0</v>
      </c>
      <c r="G3427" s="8">
        <v>0</v>
      </c>
      <c r="I3427" s="1">
        <v>1</v>
      </c>
      <c r="J3427" s="9">
        <v>0</v>
      </c>
      <c r="K3427" s="2">
        <v>0</v>
      </c>
      <c r="L3427" s="9">
        <f t="shared" ref="L3427" si="19930">IF(0=(1-$J$9*$K$9*$B3427^2),10^14,$B3427*$K$9/(1-$J$9*$K$9*$B3427^2))</f>
        <v>-0.34607295007925687</v>
      </c>
      <c r="N3427" s="1">
        <f t="shared" ref="N3427" si="19931">D3427*I3427+F3427*I3430-E3427*J3427-G3427*J3430</f>
        <v>1</v>
      </c>
      <c r="O3427" s="9">
        <f t="shared" ref="O3427" si="19932">(D3427*J3427+E3427*I3427+F3427*J3430+G3427*I3430)</f>
        <v>0</v>
      </c>
      <c r="P3427" s="2">
        <f t="shared" ref="P3427" si="19933">D3427*K3427+F3427*K3430-E3427*L3427-G3427*L3430</f>
        <v>0</v>
      </c>
      <c r="Q3427" s="8">
        <f t="shared" ref="Q3427" si="19934">(D3427*L3427+E3427*K3427+F3427*L3430+G3427*K3430)</f>
        <v>-0.34607295007925687</v>
      </c>
      <c r="S3427" s="1">
        <v>1</v>
      </c>
      <c r="T3427" s="7">
        <v>0</v>
      </c>
      <c r="U3427" s="2">
        <v>0</v>
      </c>
      <c r="V3427" s="8">
        <v>0</v>
      </c>
      <c r="X3427" s="1">
        <f t="shared" ref="X3427" si="19935">N3427*S3427+P3427*S3430-O3427*T3427-Q3427*T3430</f>
        <v>5.1013250664531471</v>
      </c>
      <c r="Y3427" s="9">
        <f t="shared" ref="Y3427" si="19936">(N3427*T3427+O3427*S3427+P3427*T3430+Q3427*S3430)</f>
        <v>0</v>
      </c>
      <c r="Z3427" s="2">
        <f t="shared" ref="Z3427" si="19937">N3427*U3427+P3427*U3430-O3427*V3427-Q3427*V3430</f>
        <v>0</v>
      </c>
      <c r="AA3427" s="8">
        <f t="shared" ref="AA3427" si="19938">(N3427*V3427+O3427*U3427+P3427*V3430+Q3427*U3430)</f>
        <v>-0.34607295007925687</v>
      </c>
      <c r="AB3427" s="22"/>
      <c r="AC3427" s="1">
        <v>1</v>
      </c>
      <c r="AD3427" s="9">
        <v>0</v>
      </c>
      <c r="AE3427" s="2">
        <v>0</v>
      </c>
      <c r="AF3427" s="9">
        <f t="shared" ref="AF3427" si="19939">$B3427*$AE$9</f>
        <v>7.944761999999943</v>
      </c>
      <c r="AH3427" s="1">
        <f t="shared" ref="AH3427" si="19940">X3427*AC3427+Z3427*AC3430-Y3427*AD3427-AA3427*AD3430</f>
        <v>5.1013250664531471</v>
      </c>
      <c r="AI3427" s="9">
        <f t="shared" ref="AI3427" si="19941">(X3427*AD3427+Y3427*AC3427+Z3427*AD3430+AA3427*AC3430)</f>
        <v>0</v>
      </c>
      <c r="AJ3427" s="2">
        <f t="shared" ref="AJ3427" si="19942">X3427*AE3427+Z3427*AE3430-Y3427*AF3427-AA3427*AF3430</f>
        <v>0</v>
      </c>
      <c r="AK3427" s="8">
        <f t="shared" ref="AK3427" si="19943">(X3427*AF3427+Y3427*AE3427+Z3427*AF3430+AA3427*AE3430)</f>
        <v>40.18274058752489</v>
      </c>
      <c r="AM3427" s="18">
        <v>1</v>
      </c>
      <c r="AN3427" s="25">
        <v>0</v>
      </c>
      <c r="AO3427" s="14">
        <v>0</v>
      </c>
      <c r="AP3427" s="24">
        <v>0</v>
      </c>
      <c r="AR3427" s="1">
        <f t="shared" ref="AR3427" si="19944">AH3427*AM3427+AJ3427*AM3430-AI3427*AN3427-AK3427*AN3430</f>
        <v>5.1013250664531471</v>
      </c>
      <c r="AS3427" s="9">
        <f t="shared" ref="AS3427" si="19945">(AH3427*AN3427+AI3427*AM3427+AJ3427*AN3430+AK3427*AM3430)</f>
        <v>40.18274058752489</v>
      </c>
      <c r="AT3427" s="2">
        <f t="shared" ref="AT3427" si="19946">AH3427*AO3427+AJ3427*AO3430-AI3427*AP3427-AK3427*AP3430</f>
        <v>0</v>
      </c>
      <c r="AU3427" s="8">
        <f t="shared" ref="AU3427" si="19947">(AH3427*AP3427+AI3427*AO3427+AJ3427*AP3430+AK3427*AO3430)</f>
        <v>40.18274058752489</v>
      </c>
      <c r="AW3427" s="30">
        <f t="shared" ref="AW3427" si="19948">20*LOG(((1+$AN$9)/$AN$9)/((AR3427+AR3430)^2+(AS3427+AS3430)^2)^0.5)</f>
        <v>-44.121032930468445</v>
      </c>
      <c r="AY3427" s="137">
        <f t="shared" ref="AY3427" si="19949">((AR3427^2+AS3427^2)^0.5)/((AR3430^2+AS3430^2)^0.5)</f>
        <v>0.12703111416265353</v>
      </c>
      <c r="AZ3427" s="13"/>
      <c r="BA3427" s="36"/>
      <c r="BB3427" s="36"/>
      <c r="BC3427" s="36"/>
      <c r="BD3427" s="36"/>
    </row>
    <row r="3428" spans="2:56" ht="18.600000000000001" customHeight="1" thickBot="1">
      <c r="D3428" s="3"/>
      <c r="G3428" s="4"/>
      <c r="I3428" s="3"/>
      <c r="L3428" s="4"/>
      <c r="N3428" s="3"/>
      <c r="Q3428" s="4"/>
      <c r="S3428" s="3"/>
      <c r="V3428" s="4"/>
      <c r="X3428" s="3"/>
      <c r="AA3428" s="4"/>
      <c r="AC3428" s="3"/>
      <c r="AF3428" s="4"/>
      <c r="AH3428" s="3"/>
      <c r="AK3428" s="4"/>
      <c r="AM3428" s="18"/>
      <c r="AN3428" s="14"/>
      <c r="AO3428" s="14"/>
      <c r="AP3428" s="19"/>
      <c r="AR3428" s="3"/>
      <c r="AU3428" s="4"/>
      <c r="AY3428" s="138"/>
      <c r="AZ3428" s="13"/>
      <c r="BA3428" s="36"/>
      <c r="BB3428" s="36"/>
      <c r="BC3428" s="36"/>
      <c r="BD3428" s="36"/>
    </row>
    <row r="3429" spans="2:56" ht="18.600000000000001" customHeight="1" thickBot="1">
      <c r="D3429" s="216" t="s">
        <v>87</v>
      </c>
      <c r="E3429" s="217"/>
      <c r="F3429" s="218" t="s">
        <v>88</v>
      </c>
      <c r="G3429" s="219"/>
      <c r="H3429" s="207"/>
      <c r="I3429" s="216" t="s">
        <v>89</v>
      </c>
      <c r="J3429" s="217"/>
      <c r="K3429" s="218" t="s">
        <v>90</v>
      </c>
      <c r="L3429" s="219"/>
      <c r="N3429" s="208" t="s">
        <v>7</v>
      </c>
      <c r="O3429" s="209"/>
      <c r="P3429" s="210" t="s">
        <v>8</v>
      </c>
      <c r="Q3429" s="211"/>
      <c r="S3429" s="216" t="s">
        <v>91</v>
      </c>
      <c r="T3429" s="217"/>
      <c r="U3429" s="218" t="s">
        <v>92</v>
      </c>
      <c r="V3429" s="219"/>
      <c r="W3429" s="22"/>
      <c r="X3429" s="208" t="s">
        <v>93</v>
      </c>
      <c r="Y3429" s="209"/>
      <c r="Z3429" s="210" t="s">
        <v>94</v>
      </c>
      <c r="AA3429" s="211"/>
      <c r="AB3429" s="22"/>
      <c r="AC3429" s="216" t="s">
        <v>3</v>
      </c>
      <c r="AD3429" s="217"/>
      <c r="AE3429" s="218" t="s">
        <v>2</v>
      </c>
      <c r="AF3429" s="219"/>
      <c r="AG3429" s="22"/>
      <c r="AH3429" s="208" t="s">
        <v>95</v>
      </c>
      <c r="AI3429" s="209"/>
      <c r="AJ3429" s="210" t="s">
        <v>96</v>
      </c>
      <c r="AK3429" s="211"/>
      <c r="AL3429" s="22"/>
      <c r="AM3429" s="216" t="s">
        <v>97</v>
      </c>
      <c r="AN3429" s="217"/>
      <c r="AO3429" s="218" t="s">
        <v>98</v>
      </c>
      <c r="AP3429" s="219"/>
      <c r="AR3429" s="208" t="s">
        <v>99</v>
      </c>
      <c r="AS3429" s="209"/>
      <c r="AT3429" s="210" t="s">
        <v>100</v>
      </c>
      <c r="AU3429" s="211"/>
      <c r="AW3429" s="48" t="s">
        <v>10</v>
      </c>
      <c r="AY3429" s="139" t="s">
        <v>47</v>
      </c>
      <c r="AZ3429" s="13"/>
      <c r="BA3429" s="36"/>
      <c r="BB3429" s="36"/>
      <c r="BC3429" s="36"/>
      <c r="BD3429" s="36"/>
    </row>
    <row r="3430" spans="2:56" ht="18.600000000000001" customHeight="1" thickTop="1" thickBot="1">
      <c r="D3430" s="1">
        <v>0</v>
      </c>
      <c r="E3430" s="8">
        <f t="shared" ref="E3430" si="19950">$E$9*$B3427</f>
        <v>5.5537579999999602</v>
      </c>
      <c r="F3430" s="2">
        <v>1</v>
      </c>
      <c r="G3430" s="8">
        <v>0</v>
      </c>
      <c r="I3430" s="1">
        <v>0</v>
      </c>
      <c r="J3430" s="9">
        <v>0</v>
      </c>
      <c r="K3430" s="2">
        <v>1</v>
      </c>
      <c r="L3430" s="8">
        <v>0</v>
      </c>
      <c r="N3430" s="1">
        <f t="shared" ref="N3430" si="19951">D3430*I3427+F3430*I3430-E3430*J3427-G3430*J3430</f>
        <v>0</v>
      </c>
      <c r="O3430" s="9">
        <f t="shared" ref="O3430" si="19952">(D3430*J3427+E3430*I3427+F3430*J3430+G3430*I3430)</f>
        <v>5.5537579999999602</v>
      </c>
      <c r="P3430" s="2">
        <f t="shared" ref="P3430" si="19953">D3430*K3427+F3430*K3430-E3430*L3427-G3430*L3430</f>
        <v>2.92200541508626</v>
      </c>
      <c r="Q3430" s="8">
        <f t="shared" ref="Q3430" si="19954">(D3430*L3427+E3430*K3427+F3430*L3430+G3430*K3430)</f>
        <v>0</v>
      </c>
      <c r="S3430" s="1">
        <v>0</v>
      </c>
      <c r="T3430" s="8">
        <f t="shared" ref="T3430" si="19955">$T$9*$B3427</f>
        <v>11.851041999999914</v>
      </c>
      <c r="U3430" s="2">
        <v>1</v>
      </c>
      <c r="V3430" s="8">
        <v>0</v>
      </c>
      <c r="X3430" s="1">
        <f t="shared" ref="X3430" si="19956">N3430*S3427+P3430*S3430-O3430*T3427-Q3430*T3430</f>
        <v>0</v>
      </c>
      <c r="Y3430" s="9">
        <f t="shared" ref="Y3430" si="19957">(N3430*T3427+O3430*S3427+P3430*T3430+Q3430*S3430)</f>
        <v>40.182566898414407</v>
      </c>
      <c r="Z3430" s="2">
        <f t="shared" ref="Z3430" si="19958">N3430*U3427+P3430*U3430-O3430*V3427-Q3430*V3430</f>
        <v>2.92200541508626</v>
      </c>
      <c r="AA3430" s="8">
        <f t="shared" ref="AA3430" si="19959">(N3430*V3427+O3430*U3427+P3430*V3430+Q3430*U3430)</f>
        <v>0</v>
      </c>
      <c r="AB3430" s="22"/>
      <c r="AC3430" s="1">
        <v>0</v>
      </c>
      <c r="AD3430" s="9">
        <v>0</v>
      </c>
      <c r="AE3430" s="2">
        <v>1</v>
      </c>
      <c r="AF3430" s="8">
        <v>0</v>
      </c>
      <c r="AH3430" s="1">
        <f t="shared" ref="AH3430" si="19960">X3430*AC3427+Z3430*AC3430-Y3430*AD3427-AA3430*AD3430</f>
        <v>0</v>
      </c>
      <c r="AI3430" s="9">
        <f t="shared" ref="AI3430" si="19961">(X3430*AD3427+Y3430*AC3427+Z3430*AD3430+AA3430*AC3430)</f>
        <v>40.182566898414407</v>
      </c>
      <c r="AJ3430" s="2">
        <f t="shared" ref="AJ3430" si="19962">X3430*AE3427+Z3430*AE3430-Y3430*AF3427-AA3430*AF3430</f>
        <v>-316.31892514189212</v>
      </c>
      <c r="AK3430" s="8">
        <f t="shared" ref="AK3430" si="19963">(X3430*AF3427+Y3430*AE3427+Z3430*AF3430+AA3430*AE3430)</f>
        <v>0</v>
      </c>
      <c r="AM3430" s="20">
        <f t="shared" ref="AM3430" si="19964">1/$AN$9</f>
        <v>1</v>
      </c>
      <c r="AN3430" s="27">
        <v>0</v>
      </c>
      <c r="AO3430" s="21">
        <v>1</v>
      </c>
      <c r="AP3430" s="26">
        <v>0</v>
      </c>
      <c r="AR3430" s="1">
        <f t="shared" ref="AR3430" si="19965">AH3430*AM3427+AJ3430*AM3430-AI3430*AN3427-AK3430*AN3430</f>
        <v>-316.31892514189212</v>
      </c>
      <c r="AS3430" s="9">
        <f t="shared" ref="AS3430" si="19966">(AH3430*AN3427+AI3430*AM3427+AJ3430*AN3430+AK3430*AM3430)</f>
        <v>40.182566898414407</v>
      </c>
      <c r="AT3430" s="2">
        <f t="shared" ref="AT3430" si="19967">AH3430*AO3427+AJ3430*AO3430-AI3430*AP3427-AK3430*AP3430</f>
        <v>-316.31892514189212</v>
      </c>
      <c r="AU3430" s="8">
        <f t="shared" ref="AU3430" si="19968">(AH3430*AP3427+AI3430*AO3427+AJ3430*AP3430+AK3430*AO3430)</f>
        <v>0</v>
      </c>
      <c r="AW3430" s="49">
        <f t="shared" ref="AW3430" si="19969">(180/PI())*ATAN(-1*(AS3427/AR3427))</f>
        <v>-82.764825264866985</v>
      </c>
      <c r="AY3430" s="140">
        <f t="shared" ref="AY3430" si="19970">20*LOG(((1-(10^(AW3427/20)^2)*(1-((1-AY3427)/(1+AY3427))^2))^0.5))</f>
        <v>-6.726399663084519E-5</v>
      </c>
      <c r="AZ3430" s="13"/>
      <c r="BA3430" s="36"/>
      <c r="BB3430" s="36"/>
      <c r="BC3430" s="36"/>
      <c r="BD3430" s="36"/>
    </row>
    <row r="3431" spans="2:56" ht="18.600000000000001" customHeight="1">
      <c r="AY3431" s="37"/>
    </row>
    <row r="3432" spans="2:56" ht="18.600000000000001" customHeight="1" thickBot="1">
      <c r="D3432" s="22" t="s">
        <v>60</v>
      </c>
      <c r="E3432" s="22"/>
      <c r="F3432" s="22"/>
      <c r="G3432" s="22"/>
      <c r="H3432" s="22"/>
      <c r="I3432" s="22" t="s">
        <v>61</v>
      </c>
      <c r="J3432" s="22"/>
      <c r="K3432" s="22"/>
      <c r="L3432" s="22"/>
      <c r="M3432" s="23"/>
      <c r="N3432" s="23"/>
      <c r="O3432" s="28" t="s">
        <v>62</v>
      </c>
      <c r="P3432" s="23"/>
      <c r="Q3432" s="23"/>
      <c r="R3432" s="23"/>
      <c r="S3432" s="22"/>
      <c r="T3432" s="22" t="s">
        <v>63</v>
      </c>
      <c r="U3432" s="23"/>
      <c r="V3432" s="23"/>
      <c r="W3432" s="23"/>
      <c r="X3432" s="23"/>
      <c r="Y3432" s="28" t="s">
        <v>64</v>
      </c>
      <c r="Z3432" s="23"/>
      <c r="AA3432" s="23"/>
      <c r="AB3432" s="23"/>
      <c r="AC3432" s="28" t="s">
        <v>65</v>
      </c>
      <c r="AD3432" s="22"/>
      <c r="AE3432" s="22"/>
      <c r="AF3432" s="22"/>
      <c r="AG3432" s="22"/>
      <c r="AH3432" s="23"/>
      <c r="AI3432" s="28" t="s">
        <v>66</v>
      </c>
      <c r="AJ3432" s="23"/>
      <c r="AK3432" s="23"/>
      <c r="AL3432" s="22"/>
      <c r="AM3432" s="28" t="s">
        <v>67</v>
      </c>
      <c r="AN3432" s="22"/>
      <c r="AO3432" s="23"/>
      <c r="AP3432" s="23"/>
      <c r="AQ3432" s="23"/>
      <c r="AR3432" s="23"/>
      <c r="AS3432" s="28" t="s">
        <v>68</v>
      </c>
      <c r="AT3432" s="23"/>
      <c r="AU3432" s="23"/>
    </row>
    <row r="3433" spans="2:56" ht="18.600000000000001" customHeight="1" thickBot="1">
      <c r="B3433" s="11"/>
      <c r="D3433" s="212" t="s">
        <v>69</v>
      </c>
      <c r="E3433" s="213"/>
      <c r="F3433" s="214" t="s">
        <v>70</v>
      </c>
      <c r="G3433" s="215"/>
      <c r="H3433" s="207"/>
      <c r="I3433" s="212" t="s">
        <v>71</v>
      </c>
      <c r="J3433" s="213"/>
      <c r="K3433" s="214" t="s">
        <v>72</v>
      </c>
      <c r="L3433" s="215"/>
      <c r="M3433" s="23"/>
      <c r="N3433" s="208" t="s">
        <v>73</v>
      </c>
      <c r="O3433" s="209"/>
      <c r="P3433" s="210" t="s">
        <v>74</v>
      </c>
      <c r="Q3433" s="211"/>
      <c r="R3433" s="23"/>
      <c r="S3433" s="212" t="s">
        <v>75</v>
      </c>
      <c r="T3433" s="213"/>
      <c r="U3433" s="214" t="s">
        <v>76</v>
      </c>
      <c r="V3433" s="215"/>
      <c r="W3433" s="22"/>
      <c r="X3433" s="208" t="s">
        <v>77</v>
      </c>
      <c r="Y3433" s="209"/>
      <c r="Z3433" s="210" t="s">
        <v>78</v>
      </c>
      <c r="AA3433" s="211"/>
      <c r="AB3433" s="22"/>
      <c r="AC3433" s="212" t="s">
        <v>79</v>
      </c>
      <c r="AD3433" s="213"/>
      <c r="AE3433" s="214" t="s">
        <v>80</v>
      </c>
      <c r="AF3433" s="215"/>
      <c r="AG3433" s="22"/>
      <c r="AH3433" s="208" t="s">
        <v>81</v>
      </c>
      <c r="AI3433" s="209"/>
      <c r="AJ3433" s="210" t="s">
        <v>82</v>
      </c>
      <c r="AK3433" s="211"/>
      <c r="AL3433" s="22"/>
      <c r="AM3433" s="212" t="s">
        <v>83</v>
      </c>
      <c r="AN3433" s="213"/>
      <c r="AO3433" s="214" t="s">
        <v>84</v>
      </c>
      <c r="AP3433" s="215"/>
      <c r="AQ3433" s="23"/>
      <c r="AR3433" s="208" t="s">
        <v>85</v>
      </c>
      <c r="AS3433" s="209"/>
      <c r="AT3433" s="210" t="s">
        <v>86</v>
      </c>
      <c r="AU3433" s="211"/>
      <c r="AW3433" s="29" t="s">
        <v>4</v>
      </c>
      <c r="AY3433" s="136" t="s">
        <v>46</v>
      </c>
      <c r="AZ3433" s="13"/>
      <c r="BA3433" s="36"/>
      <c r="BB3433" s="36"/>
      <c r="BC3433" s="36"/>
      <c r="BD3433" s="36"/>
    </row>
    <row r="3434" spans="2:56" ht="18.600000000000001" customHeight="1" thickTop="1" thickBot="1">
      <c r="B3434" s="40">
        <v>9.8199999999999292</v>
      </c>
      <c r="D3434" s="1">
        <v>1</v>
      </c>
      <c r="E3434" s="7">
        <v>0</v>
      </c>
      <c r="F3434" s="2">
        <v>0</v>
      </c>
      <c r="G3434" s="8">
        <v>0</v>
      </c>
      <c r="I3434" s="1">
        <v>1</v>
      </c>
      <c r="J3434" s="9">
        <v>0</v>
      </c>
      <c r="K3434" s="2">
        <v>0</v>
      </c>
      <c r="L3434" s="9">
        <f t="shared" ref="L3434" si="19971">IF(0=(1-$J$9*$K$9*$B3434^2),10^14,$B3434*$K$9/(1-$J$9*$K$9*$B3434^2))</f>
        <v>-0.34531671301178013</v>
      </c>
      <c r="N3434" s="1">
        <f t="shared" ref="N3434" si="19972">D3434*I3434+F3434*I3437-E3434*J3434-G3434*J3437</f>
        <v>1</v>
      </c>
      <c r="O3434" s="9">
        <f t="shared" ref="O3434" si="19973">(D3434*J3434+E3434*I3434+F3434*J3437+G3434*I3437)</f>
        <v>0</v>
      </c>
      <c r="P3434" s="2">
        <f t="shared" ref="P3434" si="19974">D3434*K3434+F3434*K3437-E3434*L3434-G3434*L3437</f>
        <v>0</v>
      </c>
      <c r="Q3434" s="8">
        <f t="shared" ref="Q3434" si="19975">(D3434*L3434+E3434*K3434+F3434*L3437+G3434*K3437)</f>
        <v>-0.34531671301178013</v>
      </c>
      <c r="S3434" s="1">
        <v>1</v>
      </c>
      <c r="T3434" s="7">
        <v>0</v>
      </c>
      <c r="U3434" s="2">
        <v>0</v>
      </c>
      <c r="V3434" s="8">
        <v>0</v>
      </c>
      <c r="X3434" s="1">
        <f t="shared" ref="X3434" si="19976">N3434*S3434+P3434*S3437-O3434*T3434-Q3434*T3437</f>
        <v>5.1007146301620834</v>
      </c>
      <c r="Y3434" s="9">
        <f t="shared" ref="Y3434" si="19977">(N3434*T3434+O3434*S3434+P3434*T3437+Q3434*S3437)</f>
        <v>0</v>
      </c>
      <c r="Z3434" s="2">
        <f t="shared" ref="Z3434" si="19978">N3434*U3434+P3434*U3437-O3434*V3434-Q3434*V3437</f>
        <v>0</v>
      </c>
      <c r="AA3434" s="8">
        <f t="shared" ref="AA3434" si="19979">(N3434*V3434+O3434*U3434+P3434*V3437+Q3434*U3437)</f>
        <v>-0.34531671301178013</v>
      </c>
      <c r="AB3434" s="22"/>
      <c r="AC3434" s="1">
        <v>1</v>
      </c>
      <c r="AD3434" s="9">
        <v>0</v>
      </c>
      <c r="AE3434" s="2">
        <v>0</v>
      </c>
      <c r="AF3434" s="9">
        <f t="shared" ref="AF3434" si="19980">$B3434*$AE$9</f>
        <v>7.9609757999999431</v>
      </c>
      <c r="AH3434" s="1">
        <f t="shared" ref="AH3434" si="19981">X3434*AC3434+Z3434*AC3437-Y3434*AD3434-AA3434*AD3437</f>
        <v>5.1007146301620834</v>
      </c>
      <c r="AI3434" s="9">
        <f t="shared" ref="AI3434" si="19982">(X3434*AD3434+Y3434*AC3434+Z3434*AD3437+AA3434*AC3437)</f>
        <v>0</v>
      </c>
      <c r="AJ3434" s="2">
        <f t="shared" ref="AJ3434" si="19983">X3434*AE3434+Z3434*AE3437-Y3434*AF3434-AA3434*AF3437</f>
        <v>0</v>
      </c>
      <c r="AK3434" s="8">
        <f t="shared" ref="AK3434" si="19984">(X3434*AF3434+Y3434*AE3434+Z3434*AF3437+AA3434*AE3437)</f>
        <v>40.261349020414222</v>
      </c>
      <c r="AM3434" s="18">
        <v>1</v>
      </c>
      <c r="AN3434" s="25">
        <v>0</v>
      </c>
      <c r="AO3434" s="14">
        <v>0</v>
      </c>
      <c r="AP3434" s="24">
        <v>0</v>
      </c>
      <c r="AR3434" s="1">
        <f t="shared" ref="AR3434" si="19985">AH3434*AM3434+AJ3434*AM3437-AI3434*AN3434-AK3434*AN3437</f>
        <v>5.1007146301620834</v>
      </c>
      <c r="AS3434" s="9">
        <f t="shared" ref="AS3434" si="19986">(AH3434*AN3434+AI3434*AM3434+AJ3434*AN3437+AK3434*AM3437)</f>
        <v>40.261349020414222</v>
      </c>
      <c r="AT3434" s="2">
        <f t="shared" ref="AT3434" si="19987">AH3434*AO3434+AJ3434*AO3437-AI3434*AP3434-AK3434*AP3437</f>
        <v>0</v>
      </c>
      <c r="AU3434" s="8">
        <f t="shared" ref="AU3434" si="19988">(AH3434*AP3434+AI3434*AO3434+AJ3434*AP3437+AK3434*AO3437)</f>
        <v>40.261349020414222</v>
      </c>
      <c r="AW3434" s="30">
        <f t="shared" ref="AW3434" si="19989">20*LOG(((1+$AN$9)/$AN$9)/((AR3434+AR3437)^2+(AS3434+AS3437)^2)^0.5)</f>
        <v>-44.155471794217213</v>
      </c>
      <c r="AY3434" s="137">
        <f t="shared" ref="AY3434" si="19990">((AR3434^2+AS3434^2)^0.5)/((AR3437^2+AS3437^2)^0.5)</f>
        <v>0.1267676240170133</v>
      </c>
      <c r="AZ3434" s="13"/>
      <c r="BA3434" s="36"/>
      <c r="BB3434" s="36"/>
      <c r="BC3434" s="36"/>
      <c r="BD3434" s="36"/>
    </row>
    <row r="3435" spans="2:56" ht="18.600000000000001" customHeight="1" thickBot="1">
      <c r="D3435" s="3"/>
      <c r="G3435" s="4"/>
      <c r="I3435" s="3"/>
      <c r="L3435" s="4"/>
      <c r="N3435" s="3"/>
      <c r="Q3435" s="4"/>
      <c r="S3435" s="3"/>
      <c r="V3435" s="4"/>
      <c r="X3435" s="3"/>
      <c r="AA3435" s="4"/>
      <c r="AC3435" s="3"/>
      <c r="AF3435" s="4"/>
      <c r="AH3435" s="3"/>
      <c r="AK3435" s="4"/>
      <c r="AM3435" s="18"/>
      <c r="AN3435" s="14"/>
      <c r="AO3435" s="14"/>
      <c r="AP3435" s="19"/>
      <c r="AR3435" s="3"/>
      <c r="AU3435" s="4"/>
      <c r="AY3435" s="138"/>
      <c r="AZ3435" s="13"/>
      <c r="BA3435" s="36"/>
      <c r="BB3435" s="36"/>
      <c r="BC3435" s="36"/>
      <c r="BD3435" s="36"/>
    </row>
    <row r="3436" spans="2:56" ht="18.600000000000001" customHeight="1" thickBot="1">
      <c r="D3436" s="216" t="s">
        <v>87</v>
      </c>
      <c r="E3436" s="217"/>
      <c r="F3436" s="218" t="s">
        <v>88</v>
      </c>
      <c r="G3436" s="219"/>
      <c r="H3436" s="207"/>
      <c r="I3436" s="216" t="s">
        <v>89</v>
      </c>
      <c r="J3436" s="217"/>
      <c r="K3436" s="218" t="s">
        <v>90</v>
      </c>
      <c r="L3436" s="219"/>
      <c r="N3436" s="208" t="s">
        <v>7</v>
      </c>
      <c r="O3436" s="209"/>
      <c r="P3436" s="210" t="s">
        <v>8</v>
      </c>
      <c r="Q3436" s="211"/>
      <c r="S3436" s="216" t="s">
        <v>91</v>
      </c>
      <c r="T3436" s="217"/>
      <c r="U3436" s="218" t="s">
        <v>92</v>
      </c>
      <c r="V3436" s="219"/>
      <c r="W3436" s="22"/>
      <c r="X3436" s="208" t="s">
        <v>93</v>
      </c>
      <c r="Y3436" s="209"/>
      <c r="Z3436" s="210" t="s">
        <v>94</v>
      </c>
      <c r="AA3436" s="211"/>
      <c r="AB3436" s="22"/>
      <c r="AC3436" s="216" t="s">
        <v>3</v>
      </c>
      <c r="AD3436" s="217"/>
      <c r="AE3436" s="218" t="s">
        <v>2</v>
      </c>
      <c r="AF3436" s="219"/>
      <c r="AG3436" s="22"/>
      <c r="AH3436" s="208" t="s">
        <v>95</v>
      </c>
      <c r="AI3436" s="209"/>
      <c r="AJ3436" s="210" t="s">
        <v>96</v>
      </c>
      <c r="AK3436" s="211"/>
      <c r="AL3436" s="22"/>
      <c r="AM3436" s="216" t="s">
        <v>97</v>
      </c>
      <c r="AN3436" s="217"/>
      <c r="AO3436" s="218" t="s">
        <v>98</v>
      </c>
      <c r="AP3436" s="219"/>
      <c r="AR3436" s="208" t="s">
        <v>99</v>
      </c>
      <c r="AS3436" s="209"/>
      <c r="AT3436" s="210" t="s">
        <v>100</v>
      </c>
      <c r="AU3436" s="211"/>
      <c r="AW3436" s="48" t="s">
        <v>10</v>
      </c>
      <c r="AY3436" s="139" t="s">
        <v>47</v>
      </c>
      <c r="AZ3436" s="13"/>
      <c r="BA3436" s="36"/>
      <c r="BB3436" s="36"/>
      <c r="BC3436" s="36"/>
      <c r="BD3436" s="36"/>
    </row>
    <row r="3437" spans="2:56" ht="18.600000000000001" customHeight="1" thickTop="1" thickBot="1">
      <c r="D3437" s="1">
        <v>0</v>
      </c>
      <c r="E3437" s="8">
        <f t="shared" ref="E3437" si="19991">$E$9*$B3434</f>
        <v>5.5650921999999605</v>
      </c>
      <c r="F3437" s="2">
        <v>1</v>
      </c>
      <c r="G3437" s="8">
        <v>0</v>
      </c>
      <c r="I3437" s="1">
        <v>0</v>
      </c>
      <c r="J3437" s="9">
        <v>0</v>
      </c>
      <c r="K3437" s="2">
        <v>1</v>
      </c>
      <c r="L3437" s="8">
        <v>0</v>
      </c>
      <c r="N3437" s="1">
        <f t="shared" ref="N3437" si="19992">D3437*I3434+F3437*I3437-E3437*J3434-G3437*J3437</f>
        <v>0</v>
      </c>
      <c r="O3437" s="9">
        <f t="shared" ref="O3437" si="19993">(D3437*J3434+E3437*I3434+F3437*J3437+G3437*I3437)</f>
        <v>5.5650921999999605</v>
      </c>
      <c r="P3437" s="2">
        <f t="shared" ref="P3437" si="19994">D3437*K3434+F3437*K3437-E3437*L3434-G3437*L3437</f>
        <v>2.9217193461114825</v>
      </c>
      <c r="Q3437" s="8">
        <f t="shared" ref="Q3437" si="19995">(D3437*L3434+E3437*K3434+F3437*L3437+G3437*K3437)</f>
        <v>0</v>
      </c>
      <c r="S3437" s="1">
        <v>0</v>
      </c>
      <c r="T3437" s="8">
        <f t="shared" ref="T3437" si="19996">$T$9*$B3434</f>
        <v>11.875227799999914</v>
      </c>
      <c r="U3437" s="2">
        <v>1</v>
      </c>
      <c r="V3437" s="8">
        <v>0</v>
      </c>
      <c r="X3437" s="1">
        <f t="shared" ref="X3437" si="19997">N3437*S3434+P3437*S3437-O3437*T3434-Q3437*T3437</f>
        <v>0</v>
      </c>
      <c r="Y3437" s="9">
        <f t="shared" ref="Y3437" si="19998">(N3437*T3434+O3437*S3434+P3437*T3437+Q3437*S3437)</f>
        <v>40.261175002740607</v>
      </c>
      <c r="Z3437" s="2">
        <f t="shared" ref="Z3437" si="19999">N3437*U3434+P3437*U3437-O3437*V3434-Q3437*V3437</f>
        <v>2.9217193461114825</v>
      </c>
      <c r="AA3437" s="8">
        <f t="shared" ref="AA3437" si="20000">(N3437*V3434+O3437*U3434+P3437*V3437+Q3437*U3437)</f>
        <v>0</v>
      </c>
      <c r="AB3437" s="22"/>
      <c r="AC3437" s="1">
        <v>0</v>
      </c>
      <c r="AD3437" s="9">
        <v>0</v>
      </c>
      <c r="AE3437" s="2">
        <v>1</v>
      </c>
      <c r="AF3437" s="8">
        <v>0</v>
      </c>
      <c r="AH3437" s="1">
        <f t="shared" ref="AH3437" si="20001">X3437*AC3434+Z3437*AC3437-Y3437*AD3434-AA3437*AD3437</f>
        <v>0</v>
      </c>
      <c r="AI3437" s="9">
        <f t="shared" ref="AI3437" si="20002">(X3437*AD3434+Y3437*AC3434+Z3437*AD3437+AA3437*AC3437)</f>
        <v>40.261175002740607</v>
      </c>
      <c r="AJ3437" s="2">
        <f t="shared" ref="AJ3437" si="20003">X3437*AE3434+Z3437*AE3437-Y3437*AF3434-AA3437*AF3437</f>
        <v>-317.59652053026912</v>
      </c>
      <c r="AK3437" s="8">
        <f t="shared" ref="AK3437" si="20004">(X3437*AF3434+Y3437*AE3434+Z3437*AF3437+AA3437*AE3437)</f>
        <v>0</v>
      </c>
      <c r="AM3437" s="20">
        <f t="shared" ref="AM3437" si="20005">1/$AN$9</f>
        <v>1</v>
      </c>
      <c r="AN3437" s="27">
        <v>0</v>
      </c>
      <c r="AO3437" s="21">
        <v>1</v>
      </c>
      <c r="AP3437" s="26">
        <v>0</v>
      </c>
      <c r="AR3437" s="1">
        <f t="shared" ref="AR3437" si="20006">AH3437*AM3434+AJ3437*AM3437-AI3437*AN3434-AK3437*AN3437</f>
        <v>-317.59652053026912</v>
      </c>
      <c r="AS3437" s="9">
        <f t="shared" ref="AS3437" si="20007">(AH3437*AN3434+AI3437*AM3434+AJ3437*AN3437+AK3437*AM3437)</f>
        <v>40.261175002740607</v>
      </c>
      <c r="AT3437" s="2">
        <f t="shared" ref="AT3437" si="20008">AH3437*AO3434+AJ3437*AO3437-AI3437*AP3434-AK3437*AP3437</f>
        <v>-317.59652053026912</v>
      </c>
      <c r="AU3437" s="8">
        <f t="shared" ref="AU3437" si="20009">(AH3437*AP3434+AI3437*AO3434+AJ3437*AP3437+AK3437*AO3437)</f>
        <v>0</v>
      </c>
      <c r="AW3437" s="49">
        <f t="shared" ref="AW3437" si="20010">(180/PI())*ATAN(-1*(AS3434/AR3434))</f>
        <v>-82.779657334027192</v>
      </c>
      <c r="AY3437" s="140">
        <f t="shared" ref="AY3437" si="20011">20*LOG(((1-(10^(AW3434/20)^2)*(1-((1-AY3434)/(1+AY3434))^2))^0.5))</f>
        <v>-6.6625439299340997E-5</v>
      </c>
      <c r="AZ3437" s="13"/>
      <c r="BA3437" s="36"/>
      <c r="BB3437" s="36"/>
      <c r="BC3437" s="36"/>
      <c r="BD3437" s="36"/>
    </row>
    <row r="3438" spans="2:56" ht="18.600000000000001" customHeight="1">
      <c r="AY3438" s="37"/>
    </row>
    <row r="3439" spans="2:56" ht="18.600000000000001" customHeight="1" thickBot="1">
      <c r="D3439" s="22" t="s">
        <v>60</v>
      </c>
      <c r="E3439" s="22"/>
      <c r="F3439" s="22"/>
      <c r="G3439" s="22"/>
      <c r="H3439" s="22"/>
      <c r="I3439" s="22" t="s">
        <v>61</v>
      </c>
      <c r="J3439" s="22"/>
      <c r="K3439" s="22"/>
      <c r="L3439" s="22"/>
      <c r="M3439" s="23"/>
      <c r="N3439" s="23"/>
      <c r="O3439" s="28" t="s">
        <v>62</v>
      </c>
      <c r="P3439" s="23"/>
      <c r="Q3439" s="23"/>
      <c r="R3439" s="23"/>
      <c r="S3439" s="22"/>
      <c r="T3439" s="22" t="s">
        <v>63</v>
      </c>
      <c r="U3439" s="23"/>
      <c r="V3439" s="23"/>
      <c r="W3439" s="23"/>
      <c r="X3439" s="23"/>
      <c r="Y3439" s="28" t="s">
        <v>64</v>
      </c>
      <c r="Z3439" s="23"/>
      <c r="AA3439" s="23"/>
      <c r="AB3439" s="23"/>
      <c r="AC3439" s="28" t="s">
        <v>65</v>
      </c>
      <c r="AD3439" s="22"/>
      <c r="AE3439" s="22"/>
      <c r="AF3439" s="22"/>
      <c r="AG3439" s="22"/>
      <c r="AH3439" s="23"/>
      <c r="AI3439" s="28" t="s">
        <v>66</v>
      </c>
      <c r="AJ3439" s="23"/>
      <c r="AK3439" s="23"/>
      <c r="AL3439" s="22"/>
      <c r="AM3439" s="28" t="s">
        <v>67</v>
      </c>
      <c r="AN3439" s="22"/>
      <c r="AO3439" s="23"/>
      <c r="AP3439" s="23"/>
      <c r="AQ3439" s="23"/>
      <c r="AR3439" s="23"/>
      <c r="AS3439" s="28" t="s">
        <v>68</v>
      </c>
      <c r="AT3439" s="23"/>
      <c r="AU3439" s="23"/>
    </row>
    <row r="3440" spans="2:56" ht="18.600000000000001" customHeight="1" thickBot="1">
      <c r="B3440" s="11"/>
      <c r="D3440" s="212" t="s">
        <v>69</v>
      </c>
      <c r="E3440" s="213"/>
      <c r="F3440" s="214" t="s">
        <v>70</v>
      </c>
      <c r="G3440" s="215"/>
      <c r="H3440" s="207"/>
      <c r="I3440" s="212" t="s">
        <v>71</v>
      </c>
      <c r="J3440" s="213"/>
      <c r="K3440" s="214" t="s">
        <v>72</v>
      </c>
      <c r="L3440" s="215"/>
      <c r="M3440" s="23"/>
      <c r="N3440" s="208" t="s">
        <v>73</v>
      </c>
      <c r="O3440" s="209"/>
      <c r="P3440" s="210" t="s">
        <v>74</v>
      </c>
      <c r="Q3440" s="211"/>
      <c r="R3440" s="23"/>
      <c r="S3440" s="212" t="s">
        <v>75</v>
      </c>
      <c r="T3440" s="213"/>
      <c r="U3440" s="214" t="s">
        <v>76</v>
      </c>
      <c r="V3440" s="215"/>
      <c r="W3440" s="22"/>
      <c r="X3440" s="208" t="s">
        <v>77</v>
      </c>
      <c r="Y3440" s="209"/>
      <c r="Z3440" s="210" t="s">
        <v>78</v>
      </c>
      <c r="AA3440" s="211"/>
      <c r="AB3440" s="22"/>
      <c r="AC3440" s="212" t="s">
        <v>79</v>
      </c>
      <c r="AD3440" s="213"/>
      <c r="AE3440" s="214" t="s">
        <v>80</v>
      </c>
      <c r="AF3440" s="215"/>
      <c r="AG3440" s="22"/>
      <c r="AH3440" s="208" t="s">
        <v>81</v>
      </c>
      <c r="AI3440" s="209"/>
      <c r="AJ3440" s="210" t="s">
        <v>82</v>
      </c>
      <c r="AK3440" s="211"/>
      <c r="AL3440" s="22"/>
      <c r="AM3440" s="212" t="s">
        <v>83</v>
      </c>
      <c r="AN3440" s="213"/>
      <c r="AO3440" s="214" t="s">
        <v>84</v>
      </c>
      <c r="AP3440" s="215"/>
      <c r="AQ3440" s="23"/>
      <c r="AR3440" s="208" t="s">
        <v>85</v>
      </c>
      <c r="AS3440" s="209"/>
      <c r="AT3440" s="210" t="s">
        <v>86</v>
      </c>
      <c r="AU3440" s="211"/>
      <c r="AW3440" s="29" t="s">
        <v>4</v>
      </c>
      <c r="AY3440" s="136" t="s">
        <v>46</v>
      </c>
      <c r="AZ3440" s="13"/>
      <c r="BA3440" s="36"/>
      <c r="BB3440" s="36"/>
      <c r="BC3440" s="36"/>
      <c r="BD3440" s="36"/>
    </row>
    <row r="3441" spans="2:56" ht="18.600000000000001" customHeight="1" thickTop="1" thickBot="1">
      <c r="B3441" s="40">
        <v>9.8399999999999306</v>
      </c>
      <c r="D3441" s="1">
        <v>1</v>
      </c>
      <c r="E3441" s="7">
        <v>0</v>
      </c>
      <c r="F3441" s="2">
        <v>0</v>
      </c>
      <c r="G3441" s="8">
        <v>0</v>
      </c>
      <c r="I3441" s="1">
        <v>1</v>
      </c>
      <c r="J3441" s="9">
        <v>0</v>
      </c>
      <c r="K3441" s="2">
        <v>0</v>
      </c>
      <c r="L3441" s="9">
        <f t="shared" ref="L3441" si="20012">IF(0=(1-$J$9*$K$9*$B3441^2),10^14,$B3441*$K$9/(1-$J$9*$K$9*$B3441^2))</f>
        <v>-0.34456387769303171</v>
      </c>
      <c r="N3441" s="1">
        <f t="shared" ref="N3441" si="20013">D3441*I3441+F3441*I3444-E3441*J3441-G3441*J3444</f>
        <v>1</v>
      </c>
      <c r="O3441" s="9">
        <f t="shared" ref="O3441" si="20014">(D3441*J3441+E3441*I3441+F3441*J3444+G3441*I3444)</f>
        <v>0</v>
      </c>
      <c r="P3441" s="2">
        <f t="shared" ref="P3441" si="20015">D3441*K3441+F3441*K3444-E3441*L3441-G3441*L3444</f>
        <v>0</v>
      </c>
      <c r="Q3441" s="8">
        <f t="shared" ref="Q3441" si="20016">(D3441*L3441+E3441*K3441+F3441*L3444+G3441*K3444)</f>
        <v>-0.34456387769303171</v>
      </c>
      <c r="S3441" s="1">
        <v>1</v>
      </c>
      <c r="T3441" s="7">
        <v>0</v>
      </c>
      <c r="U3441" s="2">
        <v>0</v>
      </c>
      <c r="V3441" s="8">
        <v>0</v>
      </c>
      <c r="X3441" s="1">
        <f t="shared" ref="X3441" si="20017">N3441*S3441+P3441*S3444-O3441*T3441-Q3441*T3444</f>
        <v>5.1001080922891688</v>
      </c>
      <c r="Y3441" s="9">
        <f t="shared" ref="Y3441" si="20018">(N3441*T3441+O3441*S3441+P3441*T3444+Q3441*S3444)</f>
        <v>0</v>
      </c>
      <c r="Z3441" s="2">
        <f t="shared" ref="Z3441" si="20019">N3441*U3441+P3441*U3444-O3441*V3441-Q3441*V3444</f>
        <v>0</v>
      </c>
      <c r="AA3441" s="8">
        <f t="shared" ref="AA3441" si="20020">(N3441*V3441+O3441*U3441+P3441*V3444+Q3441*U3444)</f>
        <v>-0.34456387769303171</v>
      </c>
      <c r="AB3441" s="22"/>
      <c r="AC3441" s="1">
        <v>1</v>
      </c>
      <c r="AD3441" s="9">
        <v>0</v>
      </c>
      <c r="AE3441" s="2">
        <v>0</v>
      </c>
      <c r="AF3441" s="9">
        <f t="shared" ref="AF3441" si="20021">$B3441*$AE$9</f>
        <v>7.977189599999944</v>
      </c>
      <c r="AH3441" s="1">
        <f t="shared" ref="AH3441" si="20022">X3441*AC3441+Z3441*AC3444-Y3441*AD3441-AA3441*AD3444</f>
        <v>5.1001080922891688</v>
      </c>
      <c r="AI3441" s="9">
        <f t="shared" ref="AI3441" si="20023">(X3441*AD3441+Y3441*AC3441+Z3441*AD3444+AA3441*AC3444)</f>
        <v>0</v>
      </c>
      <c r="AJ3441" s="2">
        <f t="shared" ref="AJ3441" si="20024">X3441*AE3441+Z3441*AE3444-Y3441*AF3441-AA3441*AF3444</f>
        <v>0</v>
      </c>
      <c r="AK3441" s="8">
        <f t="shared" ref="AK3441" si="20025">(X3441*AF3441+Y3441*AE3441+Z3441*AF3444+AA3441*AE3444)</f>
        <v>40.339965354991676</v>
      </c>
      <c r="AM3441" s="18">
        <v>1</v>
      </c>
      <c r="AN3441" s="25">
        <v>0</v>
      </c>
      <c r="AO3441" s="14">
        <v>0</v>
      </c>
      <c r="AP3441" s="24">
        <v>0</v>
      </c>
      <c r="AR3441" s="1">
        <f t="shared" ref="AR3441" si="20026">AH3441*AM3441+AJ3441*AM3444-AI3441*AN3441-AK3441*AN3444</f>
        <v>5.1001080922891688</v>
      </c>
      <c r="AS3441" s="9">
        <f t="shared" ref="AS3441" si="20027">(AH3441*AN3441+AI3441*AM3441+AJ3441*AN3444+AK3441*AM3444)</f>
        <v>40.339965354991676</v>
      </c>
      <c r="AT3441" s="2">
        <f t="shared" ref="AT3441" si="20028">AH3441*AO3441+AJ3441*AO3444-AI3441*AP3441-AK3441*AP3444</f>
        <v>0</v>
      </c>
      <c r="AU3441" s="8">
        <f t="shared" ref="AU3441" si="20029">(AH3441*AP3441+AI3441*AO3441+AJ3441*AP3444+AK3441*AO3444)</f>
        <v>40.339965354991676</v>
      </c>
      <c r="AW3441" s="30">
        <f t="shared" ref="AW3441" si="20030">20*LOG(((1+$AN$9)/$AN$9)/((AR3441+AR3444)^2+(AS3441+AS3444)^2)^0.5)</f>
        <v>-44.189844739143147</v>
      </c>
      <c r="AY3441" s="137">
        <f t="shared" ref="AY3441" si="20031">((AR3441^2+AS3441^2)^0.5)/((AR3444^2+AS3444^2)^0.5)</f>
        <v>0.12650523441992204</v>
      </c>
      <c r="AZ3441" s="13"/>
      <c r="BA3441" s="36"/>
      <c r="BB3441" s="36"/>
      <c r="BC3441" s="36"/>
      <c r="BD3441" s="36"/>
    </row>
    <row r="3442" spans="2:56" ht="18.600000000000001" customHeight="1" thickBot="1">
      <c r="D3442" s="3"/>
      <c r="G3442" s="4"/>
      <c r="I3442" s="3"/>
      <c r="L3442" s="4"/>
      <c r="N3442" s="3"/>
      <c r="Q3442" s="4"/>
      <c r="S3442" s="3"/>
      <c r="V3442" s="4"/>
      <c r="X3442" s="3"/>
      <c r="AA3442" s="4"/>
      <c r="AC3442" s="3"/>
      <c r="AF3442" s="4"/>
      <c r="AH3442" s="3"/>
      <c r="AK3442" s="4"/>
      <c r="AM3442" s="18"/>
      <c r="AN3442" s="14"/>
      <c r="AO3442" s="14"/>
      <c r="AP3442" s="19"/>
      <c r="AR3442" s="3"/>
      <c r="AU3442" s="4"/>
      <c r="AY3442" s="138"/>
      <c r="AZ3442" s="13"/>
      <c r="BA3442" s="36"/>
      <c r="BB3442" s="36"/>
      <c r="BC3442" s="36"/>
      <c r="BD3442" s="36"/>
    </row>
    <row r="3443" spans="2:56" ht="18.600000000000001" customHeight="1" thickBot="1">
      <c r="D3443" s="216" t="s">
        <v>87</v>
      </c>
      <c r="E3443" s="217"/>
      <c r="F3443" s="218" t="s">
        <v>88</v>
      </c>
      <c r="G3443" s="219"/>
      <c r="H3443" s="207"/>
      <c r="I3443" s="216" t="s">
        <v>89</v>
      </c>
      <c r="J3443" s="217"/>
      <c r="K3443" s="218" t="s">
        <v>90</v>
      </c>
      <c r="L3443" s="219"/>
      <c r="N3443" s="208" t="s">
        <v>7</v>
      </c>
      <c r="O3443" s="209"/>
      <c r="P3443" s="210" t="s">
        <v>8</v>
      </c>
      <c r="Q3443" s="211"/>
      <c r="S3443" s="216" t="s">
        <v>91</v>
      </c>
      <c r="T3443" s="217"/>
      <c r="U3443" s="218" t="s">
        <v>92</v>
      </c>
      <c r="V3443" s="219"/>
      <c r="W3443" s="22"/>
      <c r="X3443" s="208" t="s">
        <v>93</v>
      </c>
      <c r="Y3443" s="209"/>
      <c r="Z3443" s="210" t="s">
        <v>94</v>
      </c>
      <c r="AA3443" s="211"/>
      <c r="AB3443" s="22"/>
      <c r="AC3443" s="216" t="s">
        <v>3</v>
      </c>
      <c r="AD3443" s="217"/>
      <c r="AE3443" s="218" t="s">
        <v>2</v>
      </c>
      <c r="AF3443" s="219"/>
      <c r="AG3443" s="22"/>
      <c r="AH3443" s="208" t="s">
        <v>95</v>
      </c>
      <c r="AI3443" s="209"/>
      <c r="AJ3443" s="210" t="s">
        <v>96</v>
      </c>
      <c r="AK3443" s="211"/>
      <c r="AL3443" s="22"/>
      <c r="AM3443" s="216" t="s">
        <v>97</v>
      </c>
      <c r="AN3443" s="217"/>
      <c r="AO3443" s="218" t="s">
        <v>98</v>
      </c>
      <c r="AP3443" s="219"/>
      <c r="AR3443" s="208" t="s">
        <v>99</v>
      </c>
      <c r="AS3443" s="209"/>
      <c r="AT3443" s="210" t="s">
        <v>100</v>
      </c>
      <c r="AU3443" s="211"/>
      <c r="AW3443" s="48" t="s">
        <v>10</v>
      </c>
      <c r="AY3443" s="139" t="s">
        <v>47</v>
      </c>
      <c r="AZ3443" s="13"/>
      <c r="BA3443" s="36"/>
      <c r="BB3443" s="36"/>
      <c r="BC3443" s="36"/>
      <c r="BD3443" s="36"/>
    </row>
    <row r="3444" spans="2:56" ht="18.600000000000001" customHeight="1" thickTop="1" thickBot="1">
      <c r="D3444" s="1">
        <v>0</v>
      </c>
      <c r="E3444" s="8">
        <f t="shared" ref="E3444" si="20032">$E$9*$B3441</f>
        <v>5.5764263999999608</v>
      </c>
      <c r="F3444" s="2">
        <v>1</v>
      </c>
      <c r="G3444" s="8">
        <v>0</v>
      </c>
      <c r="I3444" s="1">
        <v>0</v>
      </c>
      <c r="J3444" s="9">
        <v>0</v>
      </c>
      <c r="K3444" s="2">
        <v>1</v>
      </c>
      <c r="L3444" s="8">
        <v>0</v>
      </c>
      <c r="N3444" s="1">
        <f t="shared" ref="N3444" si="20033">D3444*I3441+F3444*I3444-E3444*J3441-G3444*J3444</f>
        <v>0</v>
      </c>
      <c r="O3444" s="9">
        <f t="shared" ref="O3444" si="20034">(D3444*J3441+E3444*I3441+F3444*J3444+G3444*I3444)</f>
        <v>5.5764263999999608</v>
      </c>
      <c r="P3444" s="2">
        <f t="shared" ref="P3444" si="20035">D3444*K3441+F3444*K3444-E3444*L3441-G3444*L3444</f>
        <v>2.9214351040537796</v>
      </c>
      <c r="Q3444" s="8">
        <f t="shared" ref="Q3444" si="20036">(D3444*L3441+E3444*K3441+F3444*L3444+G3444*K3444)</f>
        <v>0</v>
      </c>
      <c r="S3444" s="1">
        <v>0</v>
      </c>
      <c r="T3444" s="8">
        <f t="shared" ref="T3444" si="20037">$T$9*$B3441</f>
        <v>11.899413599999916</v>
      </c>
      <c r="U3444" s="2">
        <v>1</v>
      </c>
      <c r="V3444" s="8">
        <v>0</v>
      </c>
      <c r="X3444" s="1">
        <f t="shared" ref="X3444" si="20038">N3444*S3441+P3444*S3444-O3444*T3441-Q3444*T3444</f>
        <v>0</v>
      </c>
      <c r="Y3444" s="9">
        <f t="shared" ref="Y3444" si="20039">(N3444*T3441+O3444*S3441+P3444*T3444+Q3444*S3444)</f>
        <v>40.339791008694675</v>
      </c>
      <c r="Z3444" s="2">
        <f t="shared" ref="Z3444" si="20040">N3444*U3441+P3444*U3444-O3444*V3441-Q3444*V3444</f>
        <v>2.9214351040537796</v>
      </c>
      <c r="AA3444" s="8">
        <f t="shared" ref="AA3444" si="20041">(N3444*V3441+O3444*U3441+P3444*V3444+Q3444*U3444)</f>
        <v>0</v>
      </c>
      <c r="AB3444" s="22"/>
      <c r="AC3444" s="1">
        <v>0</v>
      </c>
      <c r="AD3444" s="9">
        <v>0</v>
      </c>
      <c r="AE3444" s="2">
        <v>1</v>
      </c>
      <c r="AF3444" s="8">
        <v>0</v>
      </c>
      <c r="AH3444" s="1">
        <f t="shared" ref="AH3444" si="20042">X3444*AC3441+Z3444*AC3444-Y3444*AD3441-AA3444*AD3444</f>
        <v>0</v>
      </c>
      <c r="AI3444" s="9">
        <f t="shared" ref="AI3444" si="20043">(X3444*AD3441+Y3444*AC3441+Z3444*AD3444+AA3444*AC3444)</f>
        <v>40.339791008694675</v>
      </c>
      <c r="AJ3444" s="2">
        <f t="shared" ref="AJ3444" si="20044">X3444*AE3441+Z3444*AE3444-Y3444*AF3441-AA3444*AF3444</f>
        <v>-318.87672619667666</v>
      </c>
      <c r="AK3444" s="8">
        <f t="shared" ref="AK3444" si="20045">(X3444*AF3441+Y3444*AE3441+Z3444*AF3444+AA3444*AE3444)</f>
        <v>0</v>
      </c>
      <c r="AM3444" s="20">
        <f t="shared" ref="AM3444" si="20046">1/$AN$9</f>
        <v>1</v>
      </c>
      <c r="AN3444" s="27">
        <v>0</v>
      </c>
      <c r="AO3444" s="21">
        <v>1</v>
      </c>
      <c r="AP3444" s="26">
        <v>0</v>
      </c>
      <c r="AR3444" s="1">
        <f t="shared" ref="AR3444" si="20047">AH3444*AM3441+AJ3444*AM3444-AI3444*AN3441-AK3444*AN3444</f>
        <v>-318.87672619667666</v>
      </c>
      <c r="AS3444" s="9">
        <f t="shared" ref="AS3444" si="20048">(AH3444*AN3441+AI3444*AM3441+AJ3444*AN3444+AK3444*AM3444)</f>
        <v>40.339791008694675</v>
      </c>
      <c r="AT3444" s="2">
        <f t="shared" ref="AT3444" si="20049">AH3444*AO3441+AJ3444*AO3444-AI3444*AP3441-AK3444*AP3444</f>
        <v>-318.87672619667666</v>
      </c>
      <c r="AU3444" s="8">
        <f t="shared" ref="AU3444" si="20050">(AH3444*AP3441+AI3444*AO3441+AJ3444*AP3444+AK3444*AO3444)</f>
        <v>0</v>
      </c>
      <c r="AW3444" s="49">
        <f t="shared" ref="AW3444" si="20051">(180/PI())*ATAN(-1*(AS3441/AR3441))</f>
        <v>-82.794428512107871</v>
      </c>
      <c r="AY3444" s="140">
        <f t="shared" ref="AY3444" si="20052">20*LOG(((1-(10^(AW3441/20)^2)*(1-((1-AY3441)/(1+AY3441))^2))^0.5))</f>
        <v>-6.5994112995329543E-5</v>
      </c>
      <c r="AZ3444" s="13"/>
      <c r="BA3444" s="36"/>
      <c r="BB3444" s="36"/>
      <c r="BC3444" s="36"/>
      <c r="BD3444" s="36"/>
    </row>
    <row r="3445" spans="2:56" ht="18.600000000000001" customHeight="1">
      <c r="AY3445" s="37"/>
    </row>
    <row r="3446" spans="2:56" ht="18.600000000000001" customHeight="1" thickBot="1">
      <c r="D3446" s="22" t="s">
        <v>60</v>
      </c>
      <c r="E3446" s="22"/>
      <c r="F3446" s="22"/>
      <c r="G3446" s="22"/>
      <c r="H3446" s="22"/>
      <c r="I3446" s="22" t="s">
        <v>61</v>
      </c>
      <c r="J3446" s="22"/>
      <c r="K3446" s="22"/>
      <c r="L3446" s="22"/>
      <c r="M3446" s="23"/>
      <c r="N3446" s="23"/>
      <c r="O3446" s="28" t="s">
        <v>62</v>
      </c>
      <c r="P3446" s="23"/>
      <c r="Q3446" s="23"/>
      <c r="R3446" s="23"/>
      <c r="S3446" s="22"/>
      <c r="T3446" s="22" t="s">
        <v>63</v>
      </c>
      <c r="U3446" s="23"/>
      <c r="V3446" s="23"/>
      <c r="W3446" s="23"/>
      <c r="X3446" s="23"/>
      <c r="Y3446" s="28" t="s">
        <v>64</v>
      </c>
      <c r="Z3446" s="23"/>
      <c r="AA3446" s="23"/>
      <c r="AB3446" s="23"/>
      <c r="AC3446" s="28" t="s">
        <v>65</v>
      </c>
      <c r="AD3446" s="22"/>
      <c r="AE3446" s="22"/>
      <c r="AF3446" s="22"/>
      <c r="AG3446" s="22"/>
      <c r="AH3446" s="23"/>
      <c r="AI3446" s="28" t="s">
        <v>66</v>
      </c>
      <c r="AJ3446" s="23"/>
      <c r="AK3446" s="23"/>
      <c r="AL3446" s="22"/>
      <c r="AM3446" s="28" t="s">
        <v>67</v>
      </c>
      <c r="AN3446" s="22"/>
      <c r="AO3446" s="23"/>
      <c r="AP3446" s="23"/>
      <c r="AQ3446" s="23"/>
      <c r="AR3446" s="23"/>
      <c r="AS3446" s="28" t="s">
        <v>68</v>
      </c>
      <c r="AT3446" s="23"/>
      <c r="AU3446" s="23"/>
    </row>
    <row r="3447" spans="2:56" ht="18.600000000000001" customHeight="1" thickBot="1">
      <c r="B3447" s="11"/>
      <c r="D3447" s="212" t="s">
        <v>69</v>
      </c>
      <c r="E3447" s="213"/>
      <c r="F3447" s="214" t="s">
        <v>70</v>
      </c>
      <c r="G3447" s="215"/>
      <c r="H3447" s="207"/>
      <c r="I3447" s="212" t="s">
        <v>71</v>
      </c>
      <c r="J3447" s="213"/>
      <c r="K3447" s="214" t="s">
        <v>72</v>
      </c>
      <c r="L3447" s="215"/>
      <c r="M3447" s="23"/>
      <c r="N3447" s="208" t="s">
        <v>73</v>
      </c>
      <c r="O3447" s="209"/>
      <c r="P3447" s="210" t="s">
        <v>74</v>
      </c>
      <c r="Q3447" s="211"/>
      <c r="R3447" s="23"/>
      <c r="S3447" s="212" t="s">
        <v>75</v>
      </c>
      <c r="T3447" s="213"/>
      <c r="U3447" s="214" t="s">
        <v>76</v>
      </c>
      <c r="V3447" s="215"/>
      <c r="W3447" s="22"/>
      <c r="X3447" s="208" t="s">
        <v>77</v>
      </c>
      <c r="Y3447" s="209"/>
      <c r="Z3447" s="210" t="s">
        <v>78</v>
      </c>
      <c r="AA3447" s="211"/>
      <c r="AB3447" s="22"/>
      <c r="AC3447" s="212" t="s">
        <v>79</v>
      </c>
      <c r="AD3447" s="213"/>
      <c r="AE3447" s="214" t="s">
        <v>80</v>
      </c>
      <c r="AF3447" s="215"/>
      <c r="AG3447" s="22"/>
      <c r="AH3447" s="208" t="s">
        <v>81</v>
      </c>
      <c r="AI3447" s="209"/>
      <c r="AJ3447" s="210" t="s">
        <v>82</v>
      </c>
      <c r="AK3447" s="211"/>
      <c r="AL3447" s="22"/>
      <c r="AM3447" s="212" t="s">
        <v>83</v>
      </c>
      <c r="AN3447" s="213"/>
      <c r="AO3447" s="214" t="s">
        <v>84</v>
      </c>
      <c r="AP3447" s="215"/>
      <c r="AQ3447" s="23"/>
      <c r="AR3447" s="208" t="s">
        <v>85</v>
      </c>
      <c r="AS3447" s="209"/>
      <c r="AT3447" s="210" t="s">
        <v>86</v>
      </c>
      <c r="AU3447" s="211"/>
      <c r="AW3447" s="29" t="s">
        <v>4</v>
      </c>
      <c r="AY3447" s="136" t="s">
        <v>46</v>
      </c>
      <c r="AZ3447" s="13"/>
      <c r="BA3447" s="36"/>
      <c r="BB3447" s="36"/>
      <c r="BC3447" s="36"/>
      <c r="BD3447" s="36"/>
    </row>
    <row r="3448" spans="2:56" ht="18.600000000000001" customHeight="1" thickTop="1" thickBot="1">
      <c r="B3448" s="40">
        <v>9.8599999999999302</v>
      </c>
      <c r="D3448" s="1">
        <v>1</v>
      </c>
      <c r="E3448" s="7">
        <v>0</v>
      </c>
      <c r="F3448" s="2">
        <v>0</v>
      </c>
      <c r="G3448" s="8">
        <v>0</v>
      </c>
      <c r="I3448" s="1">
        <v>1</v>
      </c>
      <c r="J3448" s="9">
        <v>0</v>
      </c>
      <c r="K3448" s="2">
        <v>0</v>
      </c>
      <c r="L3448" s="9">
        <f t="shared" ref="L3448" si="20053">IF(0=(1-$J$9*$K$9*$B3448^2),10^14,$B3448*$K$9/(1-$J$9*$K$9*$B3448^2))</f>
        <v>-0.343814420613544</v>
      </c>
      <c r="N3448" s="1">
        <f t="shared" ref="N3448" si="20054">D3448*I3448+F3448*I3451-E3448*J3448-G3448*J3451</f>
        <v>1</v>
      </c>
      <c r="O3448" s="9">
        <f t="shared" ref="O3448" si="20055">(D3448*J3448+E3448*I3448+F3448*J3451+G3448*I3451)</f>
        <v>0</v>
      </c>
      <c r="P3448" s="2">
        <f t="shared" ref="P3448" si="20056">D3448*K3448+F3448*K3451-E3448*L3448-G3448*L3451</f>
        <v>0</v>
      </c>
      <c r="Q3448" s="8">
        <f t="shared" ref="Q3448" si="20057">(D3448*L3448+E3448*K3448+F3448*L3451+G3448*K3451)</f>
        <v>-0.343814420613544</v>
      </c>
      <c r="S3448" s="1">
        <v>1</v>
      </c>
      <c r="T3448" s="7">
        <v>0</v>
      </c>
      <c r="U3448" s="2">
        <v>0</v>
      </c>
      <c r="V3448" s="8">
        <v>0</v>
      </c>
      <c r="X3448" s="1">
        <f t="shared" ref="X3448" si="20058">N3448*S3448+P3448*S3451-O3448*T3448-Q3448*T3451</f>
        <v>5.0995054193389722</v>
      </c>
      <c r="Y3448" s="9">
        <f t="shared" ref="Y3448" si="20059">(N3448*T3448+O3448*S3448+P3448*T3451+Q3448*S3451)</f>
        <v>0</v>
      </c>
      <c r="Z3448" s="2">
        <f t="shared" ref="Z3448" si="20060">N3448*U3448+P3448*U3451-O3448*V3448-Q3448*V3451</f>
        <v>0</v>
      </c>
      <c r="AA3448" s="8">
        <f t="shared" ref="AA3448" si="20061">(N3448*V3448+O3448*U3448+P3448*V3451+Q3448*U3451)</f>
        <v>-0.343814420613544</v>
      </c>
      <c r="AB3448" s="22"/>
      <c r="AC3448" s="1">
        <v>1</v>
      </c>
      <c r="AD3448" s="9">
        <v>0</v>
      </c>
      <c r="AE3448" s="2">
        <v>0</v>
      </c>
      <c r="AF3448" s="9">
        <f t="shared" ref="AF3448" si="20062">$B3448*$AE$9</f>
        <v>7.9934033999999432</v>
      </c>
      <c r="AH3448" s="1">
        <f t="shared" ref="AH3448" si="20063">X3448*AC3448+Z3448*AC3451-Y3448*AD3448-AA3448*AD3451</f>
        <v>5.0995054193389722</v>
      </c>
      <c r="AI3448" s="9">
        <f t="shared" ref="AI3448" si="20064">(X3448*AD3448+Y3448*AC3448+Z3448*AD3451+AA3448*AC3451)</f>
        <v>0</v>
      </c>
      <c r="AJ3448" s="2">
        <f t="shared" ref="AJ3448" si="20065">X3448*AE3448+Z3448*AE3451-Y3448*AF3448-AA3448*AF3451</f>
        <v>0</v>
      </c>
      <c r="AK3448" s="8">
        <f t="shared" ref="AK3448" si="20066">(X3448*AF3448+Y3448*AE3448+Z3448*AF3451+AA3448*AE3451)</f>
        <v>40.418589536648739</v>
      </c>
      <c r="AM3448" s="18">
        <v>1</v>
      </c>
      <c r="AN3448" s="25">
        <v>0</v>
      </c>
      <c r="AO3448" s="14">
        <v>0</v>
      </c>
      <c r="AP3448" s="24">
        <v>0</v>
      </c>
      <c r="AR3448" s="1">
        <f t="shared" ref="AR3448" si="20067">AH3448*AM3448+AJ3448*AM3451-AI3448*AN3448-AK3448*AN3451</f>
        <v>5.0995054193389722</v>
      </c>
      <c r="AS3448" s="9">
        <f t="shared" ref="AS3448" si="20068">(AH3448*AN3448+AI3448*AM3448+AJ3448*AN3451+AK3448*AM3451)</f>
        <v>40.418589536648739</v>
      </c>
      <c r="AT3448" s="2">
        <f t="shared" ref="AT3448" si="20069">AH3448*AO3448+AJ3448*AO3451-AI3448*AP3448-AK3448*AP3451</f>
        <v>0</v>
      </c>
      <c r="AU3448" s="8">
        <f t="shared" ref="AU3448" si="20070">(AH3448*AP3448+AI3448*AO3448+AJ3448*AP3451+AK3448*AO3451)</f>
        <v>40.418589536648739</v>
      </c>
      <c r="AW3448" s="30">
        <f t="shared" ref="AW3448" si="20071">20*LOG(((1+$AN$9)/$AN$9)/((AR3448+AR3451)^2+(AS3448+AS3451)^2)^0.5)</f>
        <v>-44.224152006196384</v>
      </c>
      <c r="AY3448" s="137">
        <f t="shared" ref="AY3448" si="20072">((AR3448^2+AS3448^2)^0.5)/((AR3451^2+AS3451^2)^0.5)</f>
        <v>0.12624393843148665</v>
      </c>
      <c r="AZ3448" s="13"/>
      <c r="BA3448" s="36"/>
      <c r="BB3448" s="36"/>
      <c r="BC3448" s="36"/>
      <c r="BD3448" s="36"/>
    </row>
    <row r="3449" spans="2:56" ht="18.600000000000001" customHeight="1" thickBot="1">
      <c r="D3449" s="3"/>
      <c r="G3449" s="4"/>
      <c r="I3449" s="3"/>
      <c r="L3449" s="4"/>
      <c r="N3449" s="3"/>
      <c r="Q3449" s="4"/>
      <c r="S3449" s="3"/>
      <c r="V3449" s="4"/>
      <c r="X3449" s="3"/>
      <c r="AA3449" s="4"/>
      <c r="AC3449" s="3"/>
      <c r="AF3449" s="4"/>
      <c r="AH3449" s="3"/>
      <c r="AK3449" s="4"/>
      <c r="AM3449" s="18"/>
      <c r="AN3449" s="14"/>
      <c r="AO3449" s="14"/>
      <c r="AP3449" s="19"/>
      <c r="AR3449" s="3"/>
      <c r="AU3449" s="4"/>
      <c r="AY3449" s="138"/>
      <c r="AZ3449" s="13"/>
      <c r="BA3449" s="36"/>
      <c r="BB3449" s="36"/>
      <c r="BC3449" s="36"/>
      <c r="BD3449" s="36"/>
    </row>
    <row r="3450" spans="2:56" ht="18.600000000000001" customHeight="1" thickBot="1">
      <c r="D3450" s="216" t="s">
        <v>87</v>
      </c>
      <c r="E3450" s="217"/>
      <c r="F3450" s="218" t="s">
        <v>88</v>
      </c>
      <c r="G3450" s="219"/>
      <c r="H3450" s="207"/>
      <c r="I3450" s="216" t="s">
        <v>89</v>
      </c>
      <c r="J3450" s="217"/>
      <c r="K3450" s="218" t="s">
        <v>90</v>
      </c>
      <c r="L3450" s="219"/>
      <c r="N3450" s="208" t="s">
        <v>7</v>
      </c>
      <c r="O3450" s="209"/>
      <c r="P3450" s="210" t="s">
        <v>8</v>
      </c>
      <c r="Q3450" s="211"/>
      <c r="S3450" s="216" t="s">
        <v>91</v>
      </c>
      <c r="T3450" s="217"/>
      <c r="U3450" s="218" t="s">
        <v>92</v>
      </c>
      <c r="V3450" s="219"/>
      <c r="W3450" s="22"/>
      <c r="X3450" s="208" t="s">
        <v>93</v>
      </c>
      <c r="Y3450" s="209"/>
      <c r="Z3450" s="210" t="s">
        <v>94</v>
      </c>
      <c r="AA3450" s="211"/>
      <c r="AB3450" s="22"/>
      <c r="AC3450" s="216" t="s">
        <v>3</v>
      </c>
      <c r="AD3450" s="217"/>
      <c r="AE3450" s="218" t="s">
        <v>2</v>
      </c>
      <c r="AF3450" s="219"/>
      <c r="AG3450" s="22"/>
      <c r="AH3450" s="208" t="s">
        <v>95</v>
      </c>
      <c r="AI3450" s="209"/>
      <c r="AJ3450" s="210" t="s">
        <v>96</v>
      </c>
      <c r="AK3450" s="211"/>
      <c r="AL3450" s="22"/>
      <c r="AM3450" s="216" t="s">
        <v>97</v>
      </c>
      <c r="AN3450" s="217"/>
      <c r="AO3450" s="218" t="s">
        <v>98</v>
      </c>
      <c r="AP3450" s="219"/>
      <c r="AR3450" s="208" t="s">
        <v>99</v>
      </c>
      <c r="AS3450" s="209"/>
      <c r="AT3450" s="210" t="s">
        <v>100</v>
      </c>
      <c r="AU3450" s="211"/>
      <c r="AW3450" s="48" t="s">
        <v>10</v>
      </c>
      <c r="AY3450" s="139" t="s">
        <v>47</v>
      </c>
      <c r="AZ3450" s="13"/>
      <c r="BA3450" s="36"/>
      <c r="BB3450" s="36"/>
      <c r="BC3450" s="36"/>
      <c r="BD3450" s="36"/>
    </row>
    <row r="3451" spans="2:56" ht="18.600000000000001" customHeight="1" thickTop="1" thickBot="1">
      <c r="D3451" s="1">
        <v>0</v>
      </c>
      <c r="E3451" s="8">
        <f t="shared" ref="E3451" si="20073">$E$9*$B3448</f>
        <v>5.5877605999999611</v>
      </c>
      <c r="F3451" s="2">
        <v>1</v>
      </c>
      <c r="G3451" s="8">
        <v>0</v>
      </c>
      <c r="I3451" s="1">
        <v>0</v>
      </c>
      <c r="J3451" s="9">
        <v>0</v>
      </c>
      <c r="K3451" s="2">
        <v>1</v>
      </c>
      <c r="L3451" s="8">
        <v>0</v>
      </c>
      <c r="N3451" s="1">
        <f t="shared" ref="N3451" si="20074">D3451*I3448+F3451*I3451-E3451*J3448-G3451*J3451</f>
        <v>0</v>
      </c>
      <c r="O3451" s="9">
        <f t="shared" ref="O3451" si="20075">(D3451*J3448+E3451*I3448+F3451*J3451+G3451*I3451)</f>
        <v>5.5877605999999611</v>
      </c>
      <c r="P3451" s="2">
        <f t="shared" ref="P3451" si="20076">D3451*K3448+F3451*K3451-E3451*L3448-G3451*L3451</f>
        <v>2.9211526732161754</v>
      </c>
      <c r="Q3451" s="8">
        <f t="shared" ref="Q3451" si="20077">(D3451*L3448+E3451*K3448+F3451*L3451+G3451*K3451)</f>
        <v>0</v>
      </c>
      <c r="S3451" s="1">
        <v>0</v>
      </c>
      <c r="T3451" s="8">
        <f t="shared" ref="T3451" si="20078">$T$9*$B3448</f>
        <v>11.923599399999915</v>
      </c>
      <c r="U3451" s="2">
        <v>1</v>
      </c>
      <c r="V3451" s="8">
        <v>0</v>
      </c>
      <c r="X3451" s="1">
        <f t="shared" ref="X3451" si="20079">N3451*S3448+P3451*S3451-O3451*T3448-Q3451*T3451</f>
        <v>0</v>
      </c>
      <c r="Y3451" s="9">
        <f t="shared" ref="Y3451" si="20080">(N3451*T3448+O3451*S3448+P3451*T3451+Q3451*S3451)</f>
        <v>40.418414861668495</v>
      </c>
      <c r="Z3451" s="2">
        <f t="shared" ref="Z3451" si="20081">N3451*U3448+P3451*U3451-O3451*V3448-Q3451*V3451</f>
        <v>2.9211526732161754</v>
      </c>
      <c r="AA3451" s="8">
        <f t="shared" ref="AA3451" si="20082">(N3451*V3448+O3451*U3448+P3451*V3451+Q3451*U3451)</f>
        <v>0</v>
      </c>
      <c r="AB3451" s="22"/>
      <c r="AC3451" s="1">
        <v>0</v>
      </c>
      <c r="AD3451" s="9">
        <v>0</v>
      </c>
      <c r="AE3451" s="2">
        <v>1</v>
      </c>
      <c r="AF3451" s="8">
        <v>0</v>
      </c>
      <c r="AH3451" s="1">
        <f t="shared" ref="AH3451" si="20083">X3451*AC3448+Z3451*AC3451-Y3451*AD3448-AA3451*AD3451</f>
        <v>0</v>
      </c>
      <c r="AI3451" s="9">
        <f t="shared" ref="AI3451" si="20084">(X3451*AD3448+Y3451*AC3448+Z3451*AD3451+AA3451*AC3451)</f>
        <v>40.418414861668495</v>
      </c>
      <c r="AJ3451" s="2">
        <f t="shared" ref="AJ3451" si="20085">X3451*AE3448+Z3451*AE3451-Y3451*AF3448-AA3451*AF3451</f>
        <v>-320.15954210465299</v>
      </c>
      <c r="AK3451" s="8">
        <f t="shared" ref="AK3451" si="20086">(X3451*AF3448+Y3451*AE3448+Z3451*AF3451+AA3451*AE3451)</f>
        <v>0</v>
      </c>
      <c r="AM3451" s="20">
        <f t="shared" ref="AM3451" si="20087">1/$AN$9</f>
        <v>1</v>
      </c>
      <c r="AN3451" s="27">
        <v>0</v>
      </c>
      <c r="AO3451" s="21">
        <v>1</v>
      </c>
      <c r="AP3451" s="26">
        <v>0</v>
      </c>
      <c r="AR3451" s="1">
        <f t="shared" ref="AR3451" si="20088">AH3451*AM3448+AJ3451*AM3451-AI3451*AN3448-AK3451*AN3451</f>
        <v>-320.15954210465299</v>
      </c>
      <c r="AS3451" s="9">
        <f t="shared" ref="AS3451" si="20089">(AH3451*AN3448+AI3451*AM3448+AJ3451*AN3451+AK3451*AM3451)</f>
        <v>40.418414861668495</v>
      </c>
      <c r="AT3451" s="2">
        <f t="shared" ref="AT3451" si="20090">AH3451*AO3448+AJ3451*AO3451-AI3451*AP3448-AK3451*AP3451</f>
        <v>-320.15954210465299</v>
      </c>
      <c r="AU3451" s="8">
        <f t="shared" ref="AU3451" si="20091">(AH3451*AP3448+AI3451*AO3448+AJ3451*AP3451+AK3451*AO3451)</f>
        <v>0</v>
      </c>
      <c r="AW3451" s="49">
        <f t="shared" ref="AW3451" si="20092">(180/PI())*ATAN(-1*(AS3448/AR3448))</f>
        <v>-82.809139174599366</v>
      </c>
      <c r="AY3451" s="140">
        <f t="shared" ref="AY3451" si="20093">20*LOG(((1-(10^(AW3448/20)^2)*(1-((1-AY3448)/(1+AY3448))^2))^0.5))</f>
        <v>-6.5369922805481881E-5</v>
      </c>
      <c r="AZ3451" s="13"/>
      <c r="BA3451" s="36"/>
      <c r="BB3451" s="36"/>
      <c r="BC3451" s="36"/>
      <c r="BD3451" s="36"/>
    </row>
    <row r="3452" spans="2:56" ht="18.600000000000001" customHeight="1">
      <c r="AY3452" s="37"/>
    </row>
    <row r="3453" spans="2:56" ht="18.600000000000001" customHeight="1" thickBot="1">
      <c r="D3453" s="22" t="s">
        <v>60</v>
      </c>
      <c r="E3453" s="22"/>
      <c r="F3453" s="22"/>
      <c r="G3453" s="22"/>
      <c r="H3453" s="22"/>
      <c r="I3453" s="22" t="s">
        <v>61</v>
      </c>
      <c r="J3453" s="22"/>
      <c r="K3453" s="22"/>
      <c r="L3453" s="22"/>
      <c r="M3453" s="23"/>
      <c r="N3453" s="23"/>
      <c r="O3453" s="28" t="s">
        <v>62</v>
      </c>
      <c r="P3453" s="23"/>
      <c r="Q3453" s="23"/>
      <c r="R3453" s="23"/>
      <c r="S3453" s="22"/>
      <c r="T3453" s="22" t="s">
        <v>63</v>
      </c>
      <c r="U3453" s="23"/>
      <c r="V3453" s="23"/>
      <c r="W3453" s="23"/>
      <c r="X3453" s="23"/>
      <c r="Y3453" s="28" t="s">
        <v>64</v>
      </c>
      <c r="Z3453" s="23"/>
      <c r="AA3453" s="23"/>
      <c r="AB3453" s="23"/>
      <c r="AC3453" s="28" t="s">
        <v>65</v>
      </c>
      <c r="AD3453" s="22"/>
      <c r="AE3453" s="22"/>
      <c r="AF3453" s="22"/>
      <c r="AG3453" s="22"/>
      <c r="AH3453" s="23"/>
      <c r="AI3453" s="28" t="s">
        <v>66</v>
      </c>
      <c r="AJ3453" s="23"/>
      <c r="AK3453" s="23"/>
      <c r="AL3453" s="22"/>
      <c r="AM3453" s="28" t="s">
        <v>67</v>
      </c>
      <c r="AN3453" s="22"/>
      <c r="AO3453" s="23"/>
      <c r="AP3453" s="23"/>
      <c r="AQ3453" s="23"/>
      <c r="AR3453" s="23"/>
      <c r="AS3453" s="28" t="s">
        <v>68</v>
      </c>
      <c r="AT3453" s="23"/>
      <c r="AU3453" s="23"/>
    </row>
    <row r="3454" spans="2:56" ht="18.600000000000001" customHeight="1" thickBot="1">
      <c r="B3454" s="11"/>
      <c r="D3454" s="212" t="s">
        <v>69</v>
      </c>
      <c r="E3454" s="213"/>
      <c r="F3454" s="214" t="s">
        <v>70</v>
      </c>
      <c r="G3454" s="215"/>
      <c r="H3454" s="207"/>
      <c r="I3454" s="212" t="s">
        <v>71</v>
      </c>
      <c r="J3454" s="213"/>
      <c r="K3454" s="214" t="s">
        <v>72</v>
      </c>
      <c r="L3454" s="215"/>
      <c r="M3454" s="23"/>
      <c r="N3454" s="208" t="s">
        <v>73</v>
      </c>
      <c r="O3454" s="209"/>
      <c r="P3454" s="210" t="s">
        <v>74</v>
      </c>
      <c r="Q3454" s="211"/>
      <c r="R3454" s="23"/>
      <c r="S3454" s="212" t="s">
        <v>75</v>
      </c>
      <c r="T3454" s="213"/>
      <c r="U3454" s="214" t="s">
        <v>76</v>
      </c>
      <c r="V3454" s="215"/>
      <c r="W3454" s="22"/>
      <c r="X3454" s="208" t="s">
        <v>77</v>
      </c>
      <c r="Y3454" s="209"/>
      <c r="Z3454" s="210" t="s">
        <v>78</v>
      </c>
      <c r="AA3454" s="211"/>
      <c r="AB3454" s="22"/>
      <c r="AC3454" s="212" t="s">
        <v>79</v>
      </c>
      <c r="AD3454" s="213"/>
      <c r="AE3454" s="214" t="s">
        <v>80</v>
      </c>
      <c r="AF3454" s="215"/>
      <c r="AG3454" s="22"/>
      <c r="AH3454" s="208" t="s">
        <v>81</v>
      </c>
      <c r="AI3454" s="209"/>
      <c r="AJ3454" s="210" t="s">
        <v>82</v>
      </c>
      <c r="AK3454" s="211"/>
      <c r="AL3454" s="22"/>
      <c r="AM3454" s="212" t="s">
        <v>83</v>
      </c>
      <c r="AN3454" s="213"/>
      <c r="AO3454" s="214" t="s">
        <v>84</v>
      </c>
      <c r="AP3454" s="215"/>
      <c r="AQ3454" s="23"/>
      <c r="AR3454" s="208" t="s">
        <v>85</v>
      </c>
      <c r="AS3454" s="209"/>
      <c r="AT3454" s="210" t="s">
        <v>86</v>
      </c>
      <c r="AU3454" s="211"/>
      <c r="AW3454" s="29" t="s">
        <v>4</v>
      </c>
      <c r="AY3454" s="136" t="s">
        <v>46</v>
      </c>
      <c r="AZ3454" s="13"/>
      <c r="BA3454" s="36"/>
      <c r="BB3454" s="36"/>
      <c r="BC3454" s="36"/>
      <c r="BD3454" s="36"/>
    </row>
    <row r="3455" spans="2:56" ht="18.600000000000001" customHeight="1" thickTop="1" thickBot="1">
      <c r="B3455" s="40">
        <v>9.8799999999999297</v>
      </c>
      <c r="D3455" s="1">
        <v>1</v>
      </c>
      <c r="E3455" s="7">
        <v>0</v>
      </c>
      <c r="F3455" s="2">
        <v>0</v>
      </c>
      <c r="G3455" s="8">
        <v>0</v>
      </c>
      <c r="I3455" s="1">
        <v>1</v>
      </c>
      <c r="J3455" s="9">
        <v>0</v>
      </c>
      <c r="K3455" s="2">
        <v>0</v>
      </c>
      <c r="L3455" s="9">
        <f t="shared" ref="L3455" si="20094">IF(0=(1-$J$9*$K$9*$B3455^2),10^14,$B3455*$K$9/(1-$J$9*$K$9*$B3455^2))</f>
        <v>-0.34306831848457353</v>
      </c>
      <c r="N3455" s="1">
        <f t="shared" ref="N3455" si="20095">D3455*I3455+F3455*I3458-E3455*J3455-G3455*J3458</f>
        <v>1</v>
      </c>
      <c r="O3455" s="9">
        <f t="shared" ref="O3455" si="20096">(D3455*J3455+E3455*I3455+F3455*J3458+G3455*I3458)</f>
        <v>0</v>
      </c>
      <c r="P3455" s="2">
        <f t="shared" ref="P3455" si="20097">D3455*K3455+F3455*K3458-E3455*L3455-G3455*L3458</f>
        <v>0</v>
      </c>
      <c r="Q3455" s="8">
        <f t="shared" ref="Q3455" si="20098">(D3455*L3455+E3455*K3455+F3455*L3458+G3455*K3458)</f>
        <v>-0.34306831848457353</v>
      </c>
      <c r="S3455" s="1">
        <v>1</v>
      </c>
      <c r="T3455" s="7">
        <v>0</v>
      </c>
      <c r="U3455" s="2">
        <v>0</v>
      </c>
      <c r="V3455" s="8">
        <v>0</v>
      </c>
      <c r="X3455" s="1">
        <f t="shared" ref="X3455" si="20099">N3455*S3455+P3455*S3458-O3455*T3455-Q3455*T3458</f>
        <v>5.0989065781788447</v>
      </c>
      <c r="Y3455" s="9">
        <f t="shared" ref="Y3455" si="20100">(N3455*T3455+O3455*S3455+P3455*T3458+Q3455*S3458)</f>
        <v>0</v>
      </c>
      <c r="Z3455" s="2">
        <f t="shared" ref="Z3455" si="20101">N3455*U3455+P3455*U3458-O3455*V3455-Q3455*V3458</f>
        <v>0</v>
      </c>
      <c r="AA3455" s="8">
        <f t="shared" ref="AA3455" si="20102">(N3455*V3455+O3455*U3455+P3455*V3458+Q3455*U3458)</f>
        <v>-0.34306831848457353</v>
      </c>
      <c r="AB3455" s="22"/>
      <c r="AC3455" s="1">
        <v>1</v>
      </c>
      <c r="AD3455" s="9">
        <v>0</v>
      </c>
      <c r="AE3455" s="2">
        <v>0</v>
      </c>
      <c r="AF3455" s="9">
        <f t="shared" ref="AF3455" si="20103">$B3455*$AE$9</f>
        <v>8.0096171999999424</v>
      </c>
      <c r="AH3455" s="1">
        <f t="shared" ref="AH3455" si="20104">X3455*AC3455+Z3455*AC3458-Y3455*AD3455-AA3455*AD3458</f>
        <v>5.0989065781788447</v>
      </c>
      <c r="AI3455" s="9">
        <f t="shared" ref="AI3455" si="20105">(X3455*AD3455+Y3455*AC3455+Z3455*AD3458+AA3455*AC3458)</f>
        <v>0</v>
      </c>
      <c r="AJ3455" s="2">
        <f t="shared" ref="AJ3455" si="20106">X3455*AE3455+Z3455*AE3458-Y3455*AF3455-AA3455*AF3458</f>
        <v>0</v>
      </c>
      <c r="AK3455" s="8">
        <f t="shared" ref="AK3455" si="20107">(X3455*AF3455+Y3455*AE3455+Z3455*AF3458+AA3455*AE3458)</f>
        <v>40.497221511289553</v>
      </c>
      <c r="AM3455" s="18">
        <v>1</v>
      </c>
      <c r="AN3455" s="25">
        <v>0</v>
      </c>
      <c r="AO3455" s="14">
        <v>0</v>
      </c>
      <c r="AP3455" s="24">
        <v>0</v>
      </c>
      <c r="AR3455" s="1">
        <f t="shared" ref="AR3455" si="20108">AH3455*AM3455+AJ3455*AM3458-AI3455*AN3455-AK3455*AN3458</f>
        <v>5.0989065781788447</v>
      </c>
      <c r="AS3455" s="9">
        <f t="shared" ref="AS3455" si="20109">(AH3455*AN3455+AI3455*AM3455+AJ3455*AN3458+AK3455*AM3458)</f>
        <v>40.497221511289553</v>
      </c>
      <c r="AT3455" s="2">
        <f t="shared" ref="AT3455" si="20110">AH3455*AO3455+AJ3455*AO3458-AI3455*AP3455-AK3455*AP3458</f>
        <v>0</v>
      </c>
      <c r="AU3455" s="8">
        <f t="shared" ref="AU3455" si="20111">(AH3455*AP3455+AI3455*AO3455+AJ3455*AP3458+AK3455*AO3458)</f>
        <v>40.497221511289553</v>
      </c>
      <c r="AW3455" s="30">
        <f t="shared" ref="AW3455" si="20112">20*LOG(((1+$AN$9)/$AN$9)/((AR3455+AR3458)^2+(AS3455+AS3458)^2)^0.5)</f>
        <v>-44.258393835094509</v>
      </c>
      <c r="AY3455" s="137">
        <f t="shared" ref="AY3455" si="20113">((AR3455^2+AS3455^2)^0.5)/((AR3458^2+AS3458^2)^0.5)</f>
        <v>0.12598372917051501</v>
      </c>
      <c r="AZ3455" s="13"/>
      <c r="BA3455" s="36"/>
      <c r="BB3455" s="36"/>
      <c r="BC3455" s="36"/>
      <c r="BD3455" s="36"/>
    </row>
    <row r="3456" spans="2:56" ht="18.600000000000001" customHeight="1" thickBot="1">
      <c r="D3456" s="3"/>
      <c r="G3456" s="4"/>
      <c r="I3456" s="3"/>
      <c r="L3456" s="4"/>
      <c r="N3456" s="3"/>
      <c r="Q3456" s="4"/>
      <c r="S3456" s="3"/>
      <c r="V3456" s="4"/>
      <c r="X3456" s="3"/>
      <c r="AA3456" s="4"/>
      <c r="AC3456" s="3"/>
      <c r="AF3456" s="4"/>
      <c r="AH3456" s="3"/>
      <c r="AK3456" s="4"/>
      <c r="AM3456" s="18"/>
      <c r="AN3456" s="14"/>
      <c r="AO3456" s="14"/>
      <c r="AP3456" s="19"/>
      <c r="AR3456" s="3"/>
      <c r="AU3456" s="4"/>
      <c r="AY3456" s="138"/>
      <c r="AZ3456" s="13"/>
      <c r="BA3456" s="36"/>
      <c r="BB3456" s="36"/>
      <c r="BC3456" s="36"/>
      <c r="BD3456" s="36"/>
    </row>
    <row r="3457" spans="2:56" ht="18.600000000000001" customHeight="1" thickBot="1">
      <c r="D3457" s="216" t="s">
        <v>87</v>
      </c>
      <c r="E3457" s="217"/>
      <c r="F3457" s="218" t="s">
        <v>88</v>
      </c>
      <c r="G3457" s="219"/>
      <c r="H3457" s="207"/>
      <c r="I3457" s="216" t="s">
        <v>89</v>
      </c>
      <c r="J3457" s="217"/>
      <c r="K3457" s="218" t="s">
        <v>90</v>
      </c>
      <c r="L3457" s="219"/>
      <c r="N3457" s="208" t="s">
        <v>7</v>
      </c>
      <c r="O3457" s="209"/>
      <c r="P3457" s="210" t="s">
        <v>8</v>
      </c>
      <c r="Q3457" s="211"/>
      <c r="S3457" s="216" t="s">
        <v>91</v>
      </c>
      <c r="T3457" s="217"/>
      <c r="U3457" s="218" t="s">
        <v>92</v>
      </c>
      <c r="V3457" s="219"/>
      <c r="W3457" s="22"/>
      <c r="X3457" s="208" t="s">
        <v>93</v>
      </c>
      <c r="Y3457" s="209"/>
      <c r="Z3457" s="210" t="s">
        <v>94</v>
      </c>
      <c r="AA3457" s="211"/>
      <c r="AB3457" s="22"/>
      <c r="AC3457" s="216" t="s">
        <v>3</v>
      </c>
      <c r="AD3457" s="217"/>
      <c r="AE3457" s="218" t="s">
        <v>2</v>
      </c>
      <c r="AF3457" s="219"/>
      <c r="AG3457" s="22"/>
      <c r="AH3457" s="208" t="s">
        <v>95</v>
      </c>
      <c r="AI3457" s="209"/>
      <c r="AJ3457" s="210" t="s">
        <v>96</v>
      </c>
      <c r="AK3457" s="211"/>
      <c r="AL3457" s="22"/>
      <c r="AM3457" s="216" t="s">
        <v>97</v>
      </c>
      <c r="AN3457" s="217"/>
      <c r="AO3457" s="218" t="s">
        <v>98</v>
      </c>
      <c r="AP3457" s="219"/>
      <c r="AR3457" s="208" t="s">
        <v>99</v>
      </c>
      <c r="AS3457" s="209"/>
      <c r="AT3457" s="210" t="s">
        <v>100</v>
      </c>
      <c r="AU3457" s="211"/>
      <c r="AW3457" s="48" t="s">
        <v>10</v>
      </c>
      <c r="AY3457" s="139" t="s">
        <v>47</v>
      </c>
      <c r="AZ3457" s="13"/>
      <c r="BA3457" s="36"/>
      <c r="BB3457" s="36"/>
      <c r="BC3457" s="36"/>
      <c r="BD3457" s="36"/>
    </row>
    <row r="3458" spans="2:56" ht="18.600000000000001" customHeight="1" thickTop="1" thickBot="1">
      <c r="D3458" s="1">
        <v>0</v>
      </c>
      <c r="E3458" s="8">
        <f t="shared" ref="E3458" si="20114">$E$9*$B3455</f>
        <v>5.5990947999999605</v>
      </c>
      <c r="F3458" s="2">
        <v>1</v>
      </c>
      <c r="G3458" s="8">
        <v>0</v>
      </c>
      <c r="I3458" s="1">
        <v>0</v>
      </c>
      <c r="J3458" s="9">
        <v>0</v>
      </c>
      <c r="K3458" s="2">
        <v>1</v>
      </c>
      <c r="L3458" s="8">
        <v>0</v>
      </c>
      <c r="N3458" s="1">
        <f t="shared" ref="N3458" si="20115">D3458*I3455+F3458*I3458-E3458*J3455-G3458*J3458</f>
        <v>0</v>
      </c>
      <c r="O3458" s="9">
        <f t="shared" ref="O3458" si="20116">(D3458*J3455+E3458*I3455+F3458*J3458+G3458*I3458)</f>
        <v>5.5990947999999605</v>
      </c>
      <c r="P3458" s="2">
        <f t="shared" ref="P3458" si="20117">D3458*K3455+F3458*K3458-E3458*L3455-G3458*L3458</f>
        <v>2.9208720380717059</v>
      </c>
      <c r="Q3458" s="8">
        <f t="shared" ref="Q3458" si="20118">(D3458*L3455+E3458*K3455+F3458*L3458+G3458*K3458)</f>
        <v>0</v>
      </c>
      <c r="S3458" s="1">
        <v>0</v>
      </c>
      <c r="T3458" s="8">
        <f t="shared" ref="T3458" si="20119">$T$9*$B3455</f>
        <v>11.947785199999915</v>
      </c>
      <c r="U3458" s="2">
        <v>1</v>
      </c>
      <c r="V3458" s="8">
        <v>0</v>
      </c>
      <c r="X3458" s="1">
        <f t="shared" ref="X3458" si="20120">N3458*S3455+P3458*S3458-O3458*T3455-Q3458*T3458</f>
        <v>0</v>
      </c>
      <c r="Y3458" s="9">
        <f t="shared" ref="Y3458" si="20121">(N3458*T3455+O3458*S3455+P3458*T3458+Q3458*S3458)</f>
        <v>40.497046507566679</v>
      </c>
      <c r="Z3458" s="2">
        <f t="shared" ref="Z3458" si="20122">N3458*U3455+P3458*U3458-O3458*V3455-Q3458*V3458</f>
        <v>2.9208720380717059</v>
      </c>
      <c r="AA3458" s="8">
        <f t="shared" ref="AA3458" si="20123">(N3458*V3455+O3458*U3455+P3458*V3458+Q3458*U3458)</f>
        <v>0</v>
      </c>
      <c r="AB3458" s="22"/>
      <c r="AC3458" s="1">
        <v>0</v>
      </c>
      <c r="AD3458" s="9">
        <v>0</v>
      </c>
      <c r="AE3458" s="2">
        <v>1</v>
      </c>
      <c r="AF3458" s="8">
        <v>0</v>
      </c>
      <c r="AH3458" s="1">
        <f t="shared" ref="AH3458" si="20124">X3458*AC3455+Z3458*AC3458-Y3458*AD3455-AA3458*AD3458</f>
        <v>0</v>
      </c>
      <c r="AI3458" s="9">
        <f t="shared" ref="AI3458" si="20125">(X3458*AD3455+Y3458*AC3455+Z3458*AD3458+AA3458*AC3458)</f>
        <v>40.497046507566679</v>
      </c>
      <c r="AJ3458" s="2">
        <f t="shared" ref="AJ3458" si="20126">X3458*AE3455+Z3458*AE3458-Y3458*AF3455-AA3458*AF3458</f>
        <v>-321.44496821813198</v>
      </c>
      <c r="AK3458" s="8">
        <f t="shared" ref="AK3458" si="20127">(X3458*AF3455+Y3458*AE3455+Z3458*AF3458+AA3458*AE3458)</f>
        <v>0</v>
      </c>
      <c r="AM3458" s="20">
        <f t="shared" ref="AM3458" si="20128">1/$AN$9</f>
        <v>1</v>
      </c>
      <c r="AN3458" s="27">
        <v>0</v>
      </c>
      <c r="AO3458" s="21">
        <v>1</v>
      </c>
      <c r="AP3458" s="26">
        <v>0</v>
      </c>
      <c r="AR3458" s="1">
        <f t="shared" ref="AR3458" si="20129">AH3458*AM3455+AJ3458*AM3458-AI3458*AN3455-AK3458*AN3458</f>
        <v>-321.44496821813198</v>
      </c>
      <c r="AS3458" s="9">
        <f t="shared" ref="AS3458" si="20130">(AH3458*AN3455+AI3458*AM3455+AJ3458*AN3458+AK3458*AM3458)</f>
        <v>40.497046507566679</v>
      </c>
      <c r="AT3458" s="2">
        <f t="shared" ref="AT3458" si="20131">AH3458*AO3455+AJ3458*AO3458-AI3458*AP3455-AK3458*AP3458</f>
        <v>-321.44496821813198</v>
      </c>
      <c r="AU3458" s="8">
        <f t="shared" ref="AU3458" si="20132">(AH3458*AP3455+AI3458*AO3455+AJ3458*AP3458+AK3458*AO3458)</f>
        <v>0</v>
      </c>
      <c r="AW3458" s="49">
        <f t="shared" ref="AW3458" si="20133">(180/PI())*ATAN(-1*(AS3455/AR3455))</f>
        <v>-82.823789693900153</v>
      </c>
      <c r="AY3458" s="140">
        <f t="shared" ref="AY3458" si="20134">20*LOG(((1-(10^(AW3455/20)^2)*(1-((1-AY3455)/(1+AY3455))^2))^0.5))</f>
        <v>-6.4752775231193021E-5</v>
      </c>
      <c r="AZ3458" s="13"/>
      <c r="BA3458" s="36"/>
      <c r="BB3458" s="36"/>
      <c r="BC3458" s="36"/>
      <c r="BD3458" s="36"/>
    </row>
    <row r="3459" spans="2:56" ht="18.600000000000001" customHeight="1">
      <c r="AY3459" s="37"/>
    </row>
    <row r="3460" spans="2:56" ht="18.600000000000001" customHeight="1" thickBot="1">
      <c r="D3460" s="22" t="s">
        <v>60</v>
      </c>
      <c r="E3460" s="22"/>
      <c r="F3460" s="22"/>
      <c r="G3460" s="22"/>
      <c r="H3460" s="22"/>
      <c r="I3460" s="22" t="s">
        <v>61</v>
      </c>
      <c r="J3460" s="22"/>
      <c r="K3460" s="22"/>
      <c r="L3460" s="22"/>
      <c r="M3460" s="23"/>
      <c r="N3460" s="23"/>
      <c r="O3460" s="28" t="s">
        <v>62</v>
      </c>
      <c r="P3460" s="23"/>
      <c r="Q3460" s="23"/>
      <c r="R3460" s="23"/>
      <c r="S3460" s="22"/>
      <c r="T3460" s="22" t="s">
        <v>63</v>
      </c>
      <c r="U3460" s="23"/>
      <c r="V3460" s="23"/>
      <c r="W3460" s="23"/>
      <c r="X3460" s="23"/>
      <c r="Y3460" s="28" t="s">
        <v>64</v>
      </c>
      <c r="Z3460" s="23"/>
      <c r="AA3460" s="23"/>
      <c r="AB3460" s="23"/>
      <c r="AC3460" s="28" t="s">
        <v>65</v>
      </c>
      <c r="AD3460" s="22"/>
      <c r="AE3460" s="22"/>
      <c r="AF3460" s="22"/>
      <c r="AG3460" s="22"/>
      <c r="AH3460" s="23"/>
      <c r="AI3460" s="28" t="s">
        <v>66</v>
      </c>
      <c r="AJ3460" s="23"/>
      <c r="AK3460" s="23"/>
      <c r="AL3460" s="22"/>
      <c r="AM3460" s="28" t="s">
        <v>67</v>
      </c>
      <c r="AN3460" s="22"/>
      <c r="AO3460" s="23"/>
      <c r="AP3460" s="23"/>
      <c r="AQ3460" s="23"/>
      <c r="AR3460" s="23"/>
      <c r="AS3460" s="28" t="s">
        <v>68</v>
      </c>
      <c r="AT3460" s="23"/>
      <c r="AU3460" s="23"/>
    </row>
    <row r="3461" spans="2:56" ht="18.600000000000001" customHeight="1" thickBot="1">
      <c r="B3461" s="11"/>
      <c r="D3461" s="212" t="s">
        <v>69</v>
      </c>
      <c r="E3461" s="213"/>
      <c r="F3461" s="214" t="s">
        <v>70</v>
      </c>
      <c r="G3461" s="215"/>
      <c r="H3461" s="207"/>
      <c r="I3461" s="212" t="s">
        <v>71</v>
      </c>
      <c r="J3461" s="213"/>
      <c r="K3461" s="214" t="s">
        <v>72</v>
      </c>
      <c r="L3461" s="215"/>
      <c r="M3461" s="23"/>
      <c r="N3461" s="208" t="s">
        <v>73</v>
      </c>
      <c r="O3461" s="209"/>
      <c r="P3461" s="210" t="s">
        <v>74</v>
      </c>
      <c r="Q3461" s="211"/>
      <c r="R3461" s="23"/>
      <c r="S3461" s="212" t="s">
        <v>75</v>
      </c>
      <c r="T3461" s="213"/>
      <c r="U3461" s="214" t="s">
        <v>76</v>
      </c>
      <c r="V3461" s="215"/>
      <c r="W3461" s="22"/>
      <c r="X3461" s="208" t="s">
        <v>77</v>
      </c>
      <c r="Y3461" s="209"/>
      <c r="Z3461" s="210" t="s">
        <v>78</v>
      </c>
      <c r="AA3461" s="211"/>
      <c r="AB3461" s="22"/>
      <c r="AC3461" s="212" t="s">
        <v>79</v>
      </c>
      <c r="AD3461" s="213"/>
      <c r="AE3461" s="214" t="s">
        <v>80</v>
      </c>
      <c r="AF3461" s="215"/>
      <c r="AG3461" s="22"/>
      <c r="AH3461" s="208" t="s">
        <v>81</v>
      </c>
      <c r="AI3461" s="209"/>
      <c r="AJ3461" s="210" t="s">
        <v>82</v>
      </c>
      <c r="AK3461" s="211"/>
      <c r="AL3461" s="22"/>
      <c r="AM3461" s="212" t="s">
        <v>83</v>
      </c>
      <c r="AN3461" s="213"/>
      <c r="AO3461" s="214" t="s">
        <v>84</v>
      </c>
      <c r="AP3461" s="215"/>
      <c r="AQ3461" s="23"/>
      <c r="AR3461" s="208" t="s">
        <v>85</v>
      </c>
      <c r="AS3461" s="209"/>
      <c r="AT3461" s="210" t="s">
        <v>86</v>
      </c>
      <c r="AU3461" s="211"/>
      <c r="AW3461" s="29" t="s">
        <v>4</v>
      </c>
      <c r="AY3461" s="136" t="s">
        <v>46</v>
      </c>
      <c r="AZ3461" s="13"/>
      <c r="BA3461" s="36"/>
      <c r="BB3461" s="36"/>
      <c r="BC3461" s="36"/>
      <c r="BD3461" s="36"/>
    </row>
    <row r="3462" spans="2:56" ht="18.600000000000001" customHeight="1" thickTop="1" thickBot="1">
      <c r="B3462" s="40">
        <v>9.8999999999999293</v>
      </c>
      <c r="D3462" s="1">
        <v>1</v>
      </c>
      <c r="E3462" s="7">
        <v>0</v>
      </c>
      <c r="F3462" s="2">
        <v>0</v>
      </c>
      <c r="G3462" s="8">
        <v>0</v>
      </c>
      <c r="I3462" s="1">
        <v>1</v>
      </c>
      <c r="J3462" s="9">
        <v>0</v>
      </c>
      <c r="K3462" s="2">
        <v>0</v>
      </c>
      <c r="L3462" s="9">
        <f t="shared" ref="L3462" si="20135">IF(0=(1-$J$9*$K$9*$B3462^2),10^14,$B3462*$K$9/(1-$J$9*$K$9*$B3462^2))</f>
        <v>-0.34232554823547484</v>
      </c>
      <c r="N3462" s="1">
        <f t="shared" ref="N3462" si="20136">D3462*I3462+F3462*I3465-E3462*J3462-G3462*J3465</f>
        <v>1</v>
      </c>
      <c r="O3462" s="9">
        <f t="shared" ref="O3462" si="20137">(D3462*J3462+E3462*I3462+F3462*J3465+G3462*I3465)</f>
        <v>0</v>
      </c>
      <c r="P3462" s="2">
        <f t="shared" ref="P3462" si="20138">D3462*K3462+F3462*K3465-E3462*L3462-G3462*L3465</f>
        <v>0</v>
      </c>
      <c r="Q3462" s="8">
        <f t="shared" ref="Q3462" si="20139">(D3462*L3462+E3462*K3462+F3462*L3465+G3462*K3465)</f>
        <v>-0.34232554823547484</v>
      </c>
      <c r="S3462" s="1">
        <v>1</v>
      </c>
      <c r="T3462" s="7">
        <v>0</v>
      </c>
      <c r="U3462" s="2">
        <v>0</v>
      </c>
      <c r="V3462" s="8">
        <v>0</v>
      </c>
      <c r="X3462" s="1">
        <f t="shared" ref="X3462" si="20140">N3462*S3462+P3462*S3465-O3462*T3462-Q3462*T3465</f>
        <v>5.0983115360341769</v>
      </c>
      <c r="Y3462" s="9">
        <f t="shared" ref="Y3462" si="20141">(N3462*T3462+O3462*S3462+P3462*T3465+Q3462*S3465)</f>
        <v>0</v>
      </c>
      <c r="Z3462" s="2">
        <f t="shared" ref="Z3462" si="20142">N3462*U3462+P3462*U3465-O3462*V3462-Q3462*V3465</f>
        <v>0</v>
      </c>
      <c r="AA3462" s="8">
        <f t="shared" ref="AA3462" si="20143">(N3462*V3462+O3462*U3462+P3462*V3465+Q3462*U3465)</f>
        <v>-0.34232554823547484</v>
      </c>
      <c r="AB3462" s="22"/>
      <c r="AC3462" s="1">
        <v>1</v>
      </c>
      <c r="AD3462" s="9">
        <v>0</v>
      </c>
      <c r="AE3462" s="2">
        <v>0</v>
      </c>
      <c r="AF3462" s="9">
        <f t="shared" ref="AF3462" si="20144">$B3462*$AE$9</f>
        <v>8.0258309999999433</v>
      </c>
      <c r="AH3462" s="1">
        <f t="shared" ref="AH3462" si="20145">X3462*AC3462+Z3462*AC3465-Y3462*AD3462-AA3462*AD3465</f>
        <v>5.0983115360341769</v>
      </c>
      <c r="AI3462" s="9">
        <f t="shared" ref="AI3462" si="20146">(X3462*AD3462+Y3462*AC3462+Z3462*AD3465+AA3462*AC3465)</f>
        <v>0</v>
      </c>
      <c r="AJ3462" s="2">
        <f t="shared" ref="AJ3462" si="20147">X3462*AE3462+Z3462*AE3465-Y3462*AF3462-AA3462*AF3465</f>
        <v>0</v>
      </c>
      <c r="AK3462" s="8">
        <f t="shared" ref="AK3462" si="20148">(X3462*AF3462+Y3462*AE3462+Z3462*AF3465+AA3462*AE3465)</f>
        <v>40.57586122532495</v>
      </c>
      <c r="AM3462" s="18">
        <v>1</v>
      </c>
      <c r="AN3462" s="25">
        <v>0</v>
      </c>
      <c r="AO3462" s="14">
        <v>0</v>
      </c>
      <c r="AP3462" s="24">
        <v>0</v>
      </c>
      <c r="AR3462" s="1">
        <f t="shared" ref="AR3462" si="20149">AH3462*AM3462+AJ3462*AM3465-AI3462*AN3462-AK3462*AN3465</f>
        <v>5.0983115360341769</v>
      </c>
      <c r="AS3462" s="9">
        <f t="shared" ref="AS3462" si="20150">(AH3462*AN3462+AI3462*AM3462+AJ3462*AN3465+AK3462*AM3465)</f>
        <v>40.57586122532495</v>
      </c>
      <c r="AT3462" s="2">
        <f t="shared" ref="AT3462" si="20151">AH3462*AO3462+AJ3462*AO3465-AI3462*AP3462-AK3462*AP3465</f>
        <v>0</v>
      </c>
      <c r="AU3462" s="8">
        <f t="shared" ref="AU3462" si="20152">(AH3462*AP3462+AI3462*AO3462+AJ3462*AP3465+AK3462*AO3465)</f>
        <v>40.57586122532495</v>
      </c>
      <c r="AW3462" s="30">
        <f t="shared" ref="AW3462" si="20153">20*LOG(((1+$AN$9)/$AN$9)/((AR3462+AR3465)^2+(AS3462+AS3465)^2)^0.5)</f>
        <v>-44.292570464330005</v>
      </c>
      <c r="AY3462" s="137">
        <f t="shared" ref="AY3462" si="20154">((AR3462^2+AS3462^2)^0.5)/((AR3465^2+AS3465^2)^0.5)</f>
        <v>0.12572459981389242</v>
      </c>
      <c r="AZ3462" s="13"/>
      <c r="BA3462" s="36"/>
      <c r="BB3462" s="36"/>
      <c r="BC3462" s="36"/>
      <c r="BD3462" s="36"/>
    </row>
    <row r="3463" spans="2:56" ht="18.600000000000001" customHeight="1" thickBot="1">
      <c r="D3463" s="3"/>
      <c r="G3463" s="4"/>
      <c r="I3463" s="3"/>
      <c r="L3463" s="4"/>
      <c r="N3463" s="3"/>
      <c r="Q3463" s="4"/>
      <c r="S3463" s="3"/>
      <c r="V3463" s="4"/>
      <c r="X3463" s="3"/>
      <c r="AA3463" s="4"/>
      <c r="AC3463" s="3"/>
      <c r="AF3463" s="4"/>
      <c r="AH3463" s="3"/>
      <c r="AK3463" s="4"/>
      <c r="AM3463" s="18"/>
      <c r="AN3463" s="14"/>
      <c r="AO3463" s="14"/>
      <c r="AP3463" s="19"/>
      <c r="AR3463" s="3"/>
      <c r="AU3463" s="4"/>
      <c r="AY3463" s="138"/>
      <c r="AZ3463" s="13"/>
      <c r="BA3463" s="36"/>
      <c r="BB3463" s="36"/>
      <c r="BC3463" s="36"/>
      <c r="BD3463" s="36"/>
    </row>
    <row r="3464" spans="2:56" ht="18.600000000000001" customHeight="1" thickBot="1">
      <c r="D3464" s="216" t="s">
        <v>87</v>
      </c>
      <c r="E3464" s="217"/>
      <c r="F3464" s="218" t="s">
        <v>88</v>
      </c>
      <c r="G3464" s="219"/>
      <c r="H3464" s="207"/>
      <c r="I3464" s="216" t="s">
        <v>89</v>
      </c>
      <c r="J3464" s="217"/>
      <c r="K3464" s="218" t="s">
        <v>90</v>
      </c>
      <c r="L3464" s="219"/>
      <c r="N3464" s="208" t="s">
        <v>7</v>
      </c>
      <c r="O3464" s="209"/>
      <c r="P3464" s="210" t="s">
        <v>8</v>
      </c>
      <c r="Q3464" s="211"/>
      <c r="S3464" s="216" t="s">
        <v>91</v>
      </c>
      <c r="T3464" s="217"/>
      <c r="U3464" s="218" t="s">
        <v>92</v>
      </c>
      <c r="V3464" s="219"/>
      <c r="W3464" s="22"/>
      <c r="X3464" s="208" t="s">
        <v>93</v>
      </c>
      <c r="Y3464" s="209"/>
      <c r="Z3464" s="210" t="s">
        <v>94</v>
      </c>
      <c r="AA3464" s="211"/>
      <c r="AB3464" s="22"/>
      <c r="AC3464" s="216" t="s">
        <v>3</v>
      </c>
      <c r="AD3464" s="217"/>
      <c r="AE3464" s="218" t="s">
        <v>2</v>
      </c>
      <c r="AF3464" s="219"/>
      <c r="AG3464" s="22"/>
      <c r="AH3464" s="208" t="s">
        <v>95</v>
      </c>
      <c r="AI3464" s="209"/>
      <c r="AJ3464" s="210" t="s">
        <v>96</v>
      </c>
      <c r="AK3464" s="211"/>
      <c r="AL3464" s="22"/>
      <c r="AM3464" s="216" t="s">
        <v>97</v>
      </c>
      <c r="AN3464" s="217"/>
      <c r="AO3464" s="218" t="s">
        <v>98</v>
      </c>
      <c r="AP3464" s="219"/>
      <c r="AR3464" s="208" t="s">
        <v>99</v>
      </c>
      <c r="AS3464" s="209"/>
      <c r="AT3464" s="210" t="s">
        <v>100</v>
      </c>
      <c r="AU3464" s="211"/>
      <c r="AW3464" s="48" t="s">
        <v>10</v>
      </c>
      <c r="AY3464" s="139" t="s">
        <v>47</v>
      </c>
      <c r="AZ3464" s="13"/>
      <c r="BA3464" s="36"/>
      <c r="BB3464" s="36"/>
      <c r="BC3464" s="36"/>
      <c r="BD3464" s="36"/>
    </row>
    <row r="3465" spans="2:56" ht="18.600000000000001" customHeight="1" thickTop="1" thickBot="1">
      <c r="D3465" s="1">
        <v>0</v>
      </c>
      <c r="E3465" s="8">
        <f t="shared" ref="E3465" si="20155">$E$9*$B3462</f>
        <v>5.6104289999999608</v>
      </c>
      <c r="F3465" s="2">
        <v>1</v>
      </c>
      <c r="G3465" s="8">
        <v>0</v>
      </c>
      <c r="I3465" s="1">
        <v>0</v>
      </c>
      <c r="J3465" s="9">
        <v>0</v>
      </c>
      <c r="K3465" s="2">
        <v>1</v>
      </c>
      <c r="L3465" s="8">
        <v>0</v>
      </c>
      <c r="N3465" s="1">
        <f t="shared" ref="N3465" si="20156">D3465*I3462+F3465*I3465-E3465*J3462-G3465*J3465</f>
        <v>0</v>
      </c>
      <c r="O3465" s="9">
        <f t="shared" ref="O3465" si="20157">(D3465*J3462+E3465*I3462+F3465*J3465+G3465*I3465)</f>
        <v>5.6104289999999608</v>
      </c>
      <c r="P3465" s="2">
        <f t="shared" ref="P3465" si="20158">D3465*K3462+F3465*K3465-E3465*L3462-G3465*L3465</f>
        <v>2.9205931832611935</v>
      </c>
      <c r="Q3465" s="8">
        <f t="shared" ref="Q3465" si="20159">(D3465*L3462+E3465*K3462+F3465*L3465+G3465*K3465)</f>
        <v>0</v>
      </c>
      <c r="S3465" s="1">
        <v>0</v>
      </c>
      <c r="T3465" s="8">
        <f t="shared" ref="T3465" si="20160">$T$9*$B3462</f>
        <v>11.971970999999915</v>
      </c>
      <c r="U3465" s="2">
        <v>1</v>
      </c>
      <c r="V3465" s="8">
        <v>0</v>
      </c>
      <c r="X3465" s="1">
        <f t="shared" ref="X3465" si="20161">N3465*S3462+P3465*S3465-O3465*T3462-Q3465*T3465</f>
        <v>0</v>
      </c>
      <c r="Y3465" s="9">
        <f t="shared" ref="Y3465" si="20162">(N3465*T3462+O3465*S3462+P3465*T3465+Q3465*S3465)</f>
        <v>40.575685892800408</v>
      </c>
      <c r="Z3465" s="2">
        <f t="shared" ref="Z3465" si="20163">N3465*U3462+P3465*U3465-O3465*V3462-Q3465*V3465</f>
        <v>2.9205931832611935</v>
      </c>
      <c r="AA3465" s="8">
        <f t="shared" ref="AA3465" si="20164">(N3465*V3462+O3465*U3462+P3465*V3465+Q3465*U3465)</f>
        <v>0</v>
      </c>
      <c r="AB3465" s="22"/>
      <c r="AC3465" s="1">
        <v>0</v>
      </c>
      <c r="AD3465" s="9">
        <v>0</v>
      </c>
      <c r="AE3465" s="2">
        <v>1</v>
      </c>
      <c r="AF3465" s="8">
        <v>0</v>
      </c>
      <c r="AH3465" s="1">
        <f t="shared" ref="AH3465" si="20165">X3465*AC3462+Z3465*AC3465-Y3465*AD3462-AA3465*AD3465</f>
        <v>0</v>
      </c>
      <c r="AI3465" s="9">
        <f t="shared" ref="AI3465" si="20166">(X3465*AD3462+Y3465*AC3462+Z3465*AD3465+AA3465*AC3465)</f>
        <v>40.575685892800408</v>
      </c>
      <c r="AJ3465" s="2">
        <f t="shared" ref="AJ3465" si="20167">X3465*AE3462+Z3465*AE3465-Y3465*AF3462-AA3465*AF3465</f>
        <v>-322.73300450143671</v>
      </c>
      <c r="AK3465" s="8">
        <f t="shared" ref="AK3465" si="20168">(X3465*AF3462+Y3465*AE3462+Z3465*AF3465+AA3465*AE3465)</f>
        <v>0</v>
      </c>
      <c r="AM3465" s="20">
        <f t="shared" ref="AM3465" si="20169">1/$AN$9</f>
        <v>1</v>
      </c>
      <c r="AN3465" s="27">
        <v>0</v>
      </c>
      <c r="AO3465" s="21">
        <v>1</v>
      </c>
      <c r="AP3465" s="26">
        <v>0</v>
      </c>
      <c r="AR3465" s="1">
        <f t="shared" ref="AR3465" si="20170">AH3465*AM3462+AJ3465*AM3465-AI3465*AN3462-AK3465*AN3465</f>
        <v>-322.73300450143671</v>
      </c>
      <c r="AS3465" s="9">
        <f t="shared" ref="AS3465" si="20171">(AH3465*AN3462+AI3465*AM3462+AJ3465*AN3465+AK3465*AM3465)</f>
        <v>40.575685892800408</v>
      </c>
      <c r="AT3465" s="2">
        <f t="shared" ref="AT3465" si="20172">AH3465*AO3462+AJ3465*AO3465-AI3465*AP3462-AK3465*AP3465</f>
        <v>-322.73300450143671</v>
      </c>
      <c r="AU3465" s="8">
        <f t="shared" ref="AU3465" si="20173">(AH3465*AP3462+AI3465*AO3462+AJ3465*AP3465+AK3465*AO3465)</f>
        <v>0</v>
      </c>
      <c r="AW3465" s="49">
        <f t="shared" ref="AW3465" si="20174">(180/PI())*ATAN(-1*(AS3462/AR3462))</f>
        <v>-82.838380439348683</v>
      </c>
      <c r="AY3465" s="140">
        <f t="shared" ref="AY3465" si="20175">20*LOG(((1-(10^(AW3462/20)^2)*(1-((1-AY3462)/(1+AY3462))^2))^0.5))</f>
        <v>-6.4142578161579319E-5</v>
      </c>
      <c r="AZ3465" s="13"/>
      <c r="BA3465" s="36"/>
      <c r="BB3465" s="36"/>
      <c r="BC3465" s="36"/>
      <c r="BD3465" s="36"/>
    </row>
    <row r="3466" spans="2:56" ht="18.600000000000001" customHeight="1">
      <c r="AY3466" s="37"/>
    </row>
    <row r="3467" spans="2:56" ht="18.600000000000001" customHeight="1" thickBot="1">
      <c r="D3467" s="22" t="s">
        <v>60</v>
      </c>
      <c r="E3467" s="22"/>
      <c r="F3467" s="22"/>
      <c r="G3467" s="22"/>
      <c r="H3467" s="22"/>
      <c r="I3467" s="22" t="s">
        <v>61</v>
      </c>
      <c r="J3467" s="22"/>
      <c r="K3467" s="22"/>
      <c r="L3467" s="22"/>
      <c r="M3467" s="23"/>
      <c r="N3467" s="23"/>
      <c r="O3467" s="28" t="s">
        <v>62</v>
      </c>
      <c r="P3467" s="23"/>
      <c r="Q3467" s="23"/>
      <c r="R3467" s="23"/>
      <c r="S3467" s="22"/>
      <c r="T3467" s="22" t="s">
        <v>63</v>
      </c>
      <c r="U3467" s="23"/>
      <c r="V3467" s="23"/>
      <c r="W3467" s="23"/>
      <c r="X3467" s="23"/>
      <c r="Y3467" s="28" t="s">
        <v>64</v>
      </c>
      <c r="Z3467" s="23"/>
      <c r="AA3467" s="23"/>
      <c r="AB3467" s="23"/>
      <c r="AC3467" s="28" t="s">
        <v>65</v>
      </c>
      <c r="AD3467" s="22"/>
      <c r="AE3467" s="22"/>
      <c r="AF3467" s="22"/>
      <c r="AG3467" s="22"/>
      <c r="AH3467" s="23"/>
      <c r="AI3467" s="28" t="s">
        <v>66</v>
      </c>
      <c r="AJ3467" s="23"/>
      <c r="AK3467" s="23"/>
      <c r="AL3467" s="22"/>
      <c r="AM3467" s="28" t="s">
        <v>67</v>
      </c>
      <c r="AN3467" s="22"/>
      <c r="AO3467" s="23"/>
      <c r="AP3467" s="23"/>
      <c r="AQ3467" s="23"/>
      <c r="AR3467" s="23"/>
      <c r="AS3467" s="28" t="s">
        <v>68</v>
      </c>
      <c r="AT3467" s="23"/>
      <c r="AU3467" s="23"/>
    </row>
    <row r="3468" spans="2:56" ht="18.600000000000001" customHeight="1" thickBot="1">
      <c r="B3468" s="11"/>
      <c r="D3468" s="212" t="s">
        <v>69</v>
      </c>
      <c r="E3468" s="213"/>
      <c r="F3468" s="214" t="s">
        <v>70</v>
      </c>
      <c r="G3468" s="215"/>
      <c r="H3468" s="207"/>
      <c r="I3468" s="212" t="s">
        <v>71</v>
      </c>
      <c r="J3468" s="213"/>
      <c r="K3468" s="214" t="s">
        <v>72</v>
      </c>
      <c r="L3468" s="215"/>
      <c r="M3468" s="23"/>
      <c r="N3468" s="208" t="s">
        <v>73</v>
      </c>
      <c r="O3468" s="209"/>
      <c r="P3468" s="210" t="s">
        <v>74</v>
      </c>
      <c r="Q3468" s="211"/>
      <c r="R3468" s="23"/>
      <c r="S3468" s="212" t="s">
        <v>75</v>
      </c>
      <c r="T3468" s="213"/>
      <c r="U3468" s="214" t="s">
        <v>76</v>
      </c>
      <c r="V3468" s="215"/>
      <c r="W3468" s="22"/>
      <c r="X3468" s="208" t="s">
        <v>77</v>
      </c>
      <c r="Y3468" s="209"/>
      <c r="Z3468" s="210" t="s">
        <v>78</v>
      </c>
      <c r="AA3468" s="211"/>
      <c r="AB3468" s="22"/>
      <c r="AC3468" s="212" t="s">
        <v>79</v>
      </c>
      <c r="AD3468" s="213"/>
      <c r="AE3468" s="214" t="s">
        <v>80</v>
      </c>
      <c r="AF3468" s="215"/>
      <c r="AG3468" s="22"/>
      <c r="AH3468" s="208" t="s">
        <v>81</v>
      </c>
      <c r="AI3468" s="209"/>
      <c r="AJ3468" s="210" t="s">
        <v>82</v>
      </c>
      <c r="AK3468" s="211"/>
      <c r="AL3468" s="22"/>
      <c r="AM3468" s="212" t="s">
        <v>83</v>
      </c>
      <c r="AN3468" s="213"/>
      <c r="AO3468" s="214" t="s">
        <v>84</v>
      </c>
      <c r="AP3468" s="215"/>
      <c r="AQ3468" s="23"/>
      <c r="AR3468" s="208" t="s">
        <v>85</v>
      </c>
      <c r="AS3468" s="209"/>
      <c r="AT3468" s="210" t="s">
        <v>86</v>
      </c>
      <c r="AU3468" s="211"/>
      <c r="AW3468" s="29" t="s">
        <v>4</v>
      </c>
      <c r="AY3468" s="136" t="s">
        <v>46</v>
      </c>
      <c r="AZ3468" s="13"/>
      <c r="BA3468" s="36"/>
      <c r="BB3468" s="36"/>
      <c r="BC3468" s="36"/>
      <c r="BD3468" s="36"/>
    </row>
    <row r="3469" spans="2:56" ht="18.600000000000001" customHeight="1" thickTop="1" thickBot="1">
      <c r="B3469" s="40">
        <v>9.9199999999999307</v>
      </c>
      <c r="D3469" s="1">
        <v>1</v>
      </c>
      <c r="E3469" s="7">
        <v>0</v>
      </c>
      <c r="F3469" s="2">
        <v>0</v>
      </c>
      <c r="G3469" s="8">
        <v>0</v>
      </c>
      <c r="I3469" s="1">
        <v>1</v>
      </c>
      <c r="J3469" s="9">
        <v>0</v>
      </c>
      <c r="K3469" s="2">
        <v>0</v>
      </c>
      <c r="L3469" s="9">
        <f t="shared" ref="L3469" si="20176">IF(0=(1-$J$9*$K$9*$B3469^2),10^14,$B3469*$K$9/(1-$J$9*$K$9*$B3469^2))</f>
        <v>-0.34158608701111176</v>
      </c>
      <c r="N3469" s="1">
        <f t="shared" ref="N3469" si="20177">D3469*I3469+F3469*I3472-E3469*J3469-G3469*J3472</f>
        <v>1</v>
      </c>
      <c r="O3469" s="9">
        <f t="shared" ref="O3469" si="20178">(D3469*J3469+E3469*I3469+F3469*J3472+G3469*I3472)</f>
        <v>0</v>
      </c>
      <c r="P3469" s="2">
        <f t="shared" ref="P3469" si="20179">D3469*K3469+F3469*K3472-E3469*L3469-G3469*L3472</f>
        <v>0</v>
      </c>
      <c r="Q3469" s="8">
        <f t="shared" ref="Q3469" si="20180">(D3469*L3469+E3469*K3469+F3469*L3472+G3469*K3472)</f>
        <v>-0.34158608701111176</v>
      </c>
      <c r="S3469" s="1">
        <v>1</v>
      </c>
      <c r="T3469" s="7">
        <v>0</v>
      </c>
      <c r="U3469" s="2">
        <v>0</v>
      </c>
      <c r="V3469" s="8">
        <v>0</v>
      </c>
      <c r="X3469" s="1">
        <f t="shared" ref="X3469" si="20181">N3469*S3469+P3469*S3472-O3469*T3469-Q3469*T3472</f>
        <v>5.0977202604837117</v>
      </c>
      <c r="Y3469" s="9">
        <f t="shared" ref="Y3469" si="20182">(N3469*T3469+O3469*S3469+P3469*T3472+Q3469*S3472)</f>
        <v>0</v>
      </c>
      <c r="Z3469" s="2">
        <f t="shared" ref="Z3469" si="20183">N3469*U3469+P3469*U3472-O3469*V3469-Q3469*V3472</f>
        <v>0</v>
      </c>
      <c r="AA3469" s="8">
        <f t="shared" ref="AA3469" si="20184">(N3469*V3469+O3469*U3469+P3469*V3472+Q3469*U3472)</f>
        <v>-0.34158608701111176</v>
      </c>
      <c r="AB3469" s="22"/>
      <c r="AC3469" s="1">
        <v>1</v>
      </c>
      <c r="AD3469" s="9">
        <v>0</v>
      </c>
      <c r="AE3469" s="2">
        <v>0</v>
      </c>
      <c r="AF3469" s="9">
        <f t="shared" ref="AF3469" si="20185">$B3469*$AE$9</f>
        <v>8.0420447999999443</v>
      </c>
      <c r="AH3469" s="1">
        <f t="shared" ref="AH3469" si="20186">X3469*AC3469+Z3469*AC3472-Y3469*AD3469-AA3469*AD3472</f>
        <v>5.0977202604837117</v>
      </c>
      <c r="AI3469" s="9">
        <f t="shared" ref="AI3469" si="20187">(X3469*AD3469+Y3469*AC3469+Z3469*AD3472+AA3469*AC3472)</f>
        <v>0</v>
      </c>
      <c r="AJ3469" s="2">
        <f t="shared" ref="AJ3469" si="20188">X3469*AE3469+Z3469*AE3472-Y3469*AF3469-AA3469*AF3472</f>
        <v>0</v>
      </c>
      <c r="AK3469" s="8">
        <f t="shared" ref="AK3469" si="20189">(X3469*AF3469+Y3469*AE3469+Z3469*AF3472+AA3469*AE3472)</f>
        <v>40.654508625666288</v>
      </c>
      <c r="AM3469" s="18">
        <v>1</v>
      </c>
      <c r="AN3469" s="25">
        <v>0</v>
      </c>
      <c r="AO3469" s="14">
        <v>0</v>
      </c>
      <c r="AP3469" s="24">
        <v>0</v>
      </c>
      <c r="AR3469" s="1">
        <f t="shared" ref="AR3469" si="20190">AH3469*AM3469+AJ3469*AM3472-AI3469*AN3469-AK3469*AN3472</f>
        <v>5.0977202604837117</v>
      </c>
      <c r="AS3469" s="9">
        <f t="shared" ref="AS3469" si="20191">(AH3469*AN3469+AI3469*AM3469+AJ3469*AN3472+AK3469*AM3472)</f>
        <v>40.654508625666288</v>
      </c>
      <c r="AT3469" s="2">
        <f t="shared" ref="AT3469" si="20192">AH3469*AO3469+AJ3469*AO3472-AI3469*AP3469-AK3469*AP3472</f>
        <v>0</v>
      </c>
      <c r="AU3469" s="8">
        <f t="shared" ref="AU3469" si="20193">(AH3469*AP3469+AI3469*AO3469+AJ3469*AP3472+AK3469*AO3472)</f>
        <v>40.654508625666288</v>
      </c>
      <c r="AW3469" s="30">
        <f t="shared" ref="AW3469" si="20194">20*LOG(((1+$AN$9)/$AN$9)/((AR3469+AR3472)^2+(AS3469+AS3472)^2)^0.5)</f>
        <v>-44.326682131177648</v>
      </c>
      <c r="AY3469" s="137">
        <f t="shared" ref="AY3469" si="20195">((AR3469^2+AS3469^2)^0.5)/((AR3472^2+AS3472^2)^0.5)</f>
        <v>0.12546654359596526</v>
      </c>
      <c r="AZ3469" s="13"/>
      <c r="BA3469" s="36"/>
      <c r="BB3469" s="36"/>
      <c r="BC3469" s="36"/>
      <c r="BD3469" s="36"/>
    </row>
    <row r="3470" spans="2:56" ht="18.600000000000001" customHeight="1" thickBot="1">
      <c r="D3470" s="3"/>
      <c r="G3470" s="4"/>
      <c r="I3470" s="3"/>
      <c r="L3470" s="4"/>
      <c r="N3470" s="3"/>
      <c r="Q3470" s="4"/>
      <c r="S3470" s="3"/>
      <c r="V3470" s="4"/>
      <c r="X3470" s="3"/>
      <c r="AA3470" s="4"/>
      <c r="AC3470" s="3"/>
      <c r="AF3470" s="4"/>
      <c r="AH3470" s="3"/>
      <c r="AK3470" s="4"/>
      <c r="AM3470" s="18"/>
      <c r="AN3470" s="14"/>
      <c r="AO3470" s="14"/>
      <c r="AP3470" s="19"/>
      <c r="AR3470" s="3"/>
      <c r="AU3470" s="4"/>
      <c r="AY3470" s="138"/>
      <c r="AZ3470" s="13"/>
      <c r="BA3470" s="36"/>
      <c r="BB3470" s="36"/>
      <c r="BC3470" s="36"/>
      <c r="BD3470" s="36"/>
    </row>
    <row r="3471" spans="2:56" ht="18.600000000000001" customHeight="1" thickBot="1">
      <c r="D3471" s="216" t="s">
        <v>87</v>
      </c>
      <c r="E3471" s="217"/>
      <c r="F3471" s="218" t="s">
        <v>88</v>
      </c>
      <c r="G3471" s="219"/>
      <c r="H3471" s="207"/>
      <c r="I3471" s="216" t="s">
        <v>89</v>
      </c>
      <c r="J3471" s="217"/>
      <c r="K3471" s="218" t="s">
        <v>90</v>
      </c>
      <c r="L3471" s="219"/>
      <c r="N3471" s="208" t="s">
        <v>7</v>
      </c>
      <c r="O3471" s="209"/>
      <c r="P3471" s="210" t="s">
        <v>8</v>
      </c>
      <c r="Q3471" s="211"/>
      <c r="S3471" s="216" t="s">
        <v>91</v>
      </c>
      <c r="T3471" s="217"/>
      <c r="U3471" s="218" t="s">
        <v>92</v>
      </c>
      <c r="V3471" s="219"/>
      <c r="W3471" s="22"/>
      <c r="X3471" s="208" t="s">
        <v>93</v>
      </c>
      <c r="Y3471" s="209"/>
      <c r="Z3471" s="210" t="s">
        <v>94</v>
      </c>
      <c r="AA3471" s="211"/>
      <c r="AB3471" s="22"/>
      <c r="AC3471" s="216" t="s">
        <v>3</v>
      </c>
      <c r="AD3471" s="217"/>
      <c r="AE3471" s="218" t="s">
        <v>2</v>
      </c>
      <c r="AF3471" s="219"/>
      <c r="AG3471" s="22"/>
      <c r="AH3471" s="208" t="s">
        <v>95</v>
      </c>
      <c r="AI3471" s="209"/>
      <c r="AJ3471" s="210" t="s">
        <v>96</v>
      </c>
      <c r="AK3471" s="211"/>
      <c r="AL3471" s="22"/>
      <c r="AM3471" s="216" t="s">
        <v>97</v>
      </c>
      <c r="AN3471" s="217"/>
      <c r="AO3471" s="218" t="s">
        <v>98</v>
      </c>
      <c r="AP3471" s="219"/>
      <c r="AR3471" s="208" t="s">
        <v>99</v>
      </c>
      <c r="AS3471" s="209"/>
      <c r="AT3471" s="210" t="s">
        <v>100</v>
      </c>
      <c r="AU3471" s="211"/>
      <c r="AW3471" s="48" t="s">
        <v>10</v>
      </c>
      <c r="AY3471" s="139" t="s">
        <v>47</v>
      </c>
      <c r="AZ3471" s="13"/>
      <c r="BA3471" s="36"/>
      <c r="BB3471" s="36"/>
      <c r="BC3471" s="36"/>
      <c r="BD3471" s="36"/>
    </row>
    <row r="3472" spans="2:56" ht="18.600000000000001" customHeight="1" thickTop="1" thickBot="1">
      <c r="D3472" s="1">
        <v>0</v>
      </c>
      <c r="E3472" s="8">
        <f t="shared" ref="E3472" si="20196">$E$9*$B3469</f>
        <v>5.6217631999999611</v>
      </c>
      <c r="F3472" s="2">
        <v>1</v>
      </c>
      <c r="G3472" s="8">
        <v>0</v>
      </c>
      <c r="I3472" s="1">
        <v>0</v>
      </c>
      <c r="J3472" s="9">
        <v>0</v>
      </c>
      <c r="K3472" s="2">
        <v>1</v>
      </c>
      <c r="L3472" s="8">
        <v>0</v>
      </c>
      <c r="N3472" s="1">
        <f t="shared" ref="N3472" si="20197">D3472*I3469+F3472*I3472-E3472*J3469-G3472*J3472</f>
        <v>0</v>
      </c>
      <c r="O3472" s="9">
        <f t="shared" ref="O3472" si="20198">(D3472*J3469+E3472*I3469+F3472*J3472+G3472*I3472)</f>
        <v>5.6217631999999611</v>
      </c>
      <c r="P3472" s="2">
        <f t="shared" ref="P3472" si="20199">D3472*K3469+F3472*K3472-E3472*L3469-G3472*L3472</f>
        <v>2.9203160935910528</v>
      </c>
      <c r="Q3472" s="8">
        <f t="shared" ref="Q3472" si="20200">(D3472*L3469+E3472*K3469+F3472*L3472+G3472*K3472)</f>
        <v>0</v>
      </c>
      <c r="S3472" s="1">
        <v>0</v>
      </c>
      <c r="T3472" s="8">
        <f t="shared" ref="T3472" si="20201">$T$9*$B3469</f>
        <v>11.996156799999916</v>
      </c>
      <c r="U3472" s="2">
        <v>1</v>
      </c>
      <c r="V3472" s="8">
        <v>0</v>
      </c>
      <c r="X3472" s="1">
        <f t="shared" ref="X3472" si="20202">N3472*S3469+P3472*S3472-O3472*T3469-Q3472*T3472</f>
        <v>0</v>
      </c>
      <c r="Y3472" s="9">
        <f t="shared" ref="Y3472" si="20203">(N3472*T3469+O3472*S3469+P3472*T3472+Q3472*S3472)</f>
        <v>40.654332964281458</v>
      </c>
      <c r="Z3472" s="2">
        <f t="shared" ref="Z3472" si="20204">N3472*U3469+P3472*U3472-O3472*V3469-Q3472*V3472</f>
        <v>2.9203160935910528</v>
      </c>
      <c r="AA3472" s="8">
        <f t="shared" ref="AA3472" si="20205">(N3472*V3469+O3472*U3469+P3472*V3472+Q3472*U3472)</f>
        <v>0</v>
      </c>
      <c r="AB3472" s="22"/>
      <c r="AC3472" s="1">
        <v>0</v>
      </c>
      <c r="AD3472" s="9">
        <v>0</v>
      </c>
      <c r="AE3472" s="2">
        <v>1</v>
      </c>
      <c r="AF3472" s="8">
        <v>0</v>
      </c>
      <c r="AH3472" s="1">
        <f t="shared" ref="AH3472" si="20206">X3472*AC3469+Z3472*AC3472-Y3472*AD3469-AA3472*AD3472</f>
        <v>0</v>
      </c>
      <c r="AI3472" s="9">
        <f t="shared" ref="AI3472" si="20207">(X3472*AD3469+Y3472*AC3469+Z3472*AD3472+AA3472*AC3472)</f>
        <v>40.654332964281458</v>
      </c>
      <c r="AJ3472" s="2">
        <f t="shared" ref="AJ3472" si="20208">X3472*AE3469+Z3472*AE3472-Y3472*AF3469-AA3472*AF3472</f>
        <v>-324.02365091927498</v>
      </c>
      <c r="AK3472" s="8">
        <f t="shared" ref="AK3472" si="20209">(X3472*AF3469+Y3472*AE3469+Z3472*AF3472+AA3472*AE3472)</f>
        <v>0</v>
      </c>
      <c r="AM3472" s="20">
        <f t="shared" ref="AM3472" si="20210">1/$AN$9</f>
        <v>1</v>
      </c>
      <c r="AN3472" s="27">
        <v>0</v>
      </c>
      <c r="AO3472" s="21">
        <v>1</v>
      </c>
      <c r="AP3472" s="26">
        <v>0</v>
      </c>
      <c r="AR3472" s="1">
        <f t="shared" ref="AR3472" si="20211">AH3472*AM3469+AJ3472*AM3472-AI3472*AN3469-AK3472*AN3472</f>
        <v>-324.02365091927498</v>
      </c>
      <c r="AS3472" s="9">
        <f t="shared" ref="AS3472" si="20212">(AH3472*AN3469+AI3472*AM3469+AJ3472*AN3472+AK3472*AM3472)</f>
        <v>40.654332964281458</v>
      </c>
      <c r="AT3472" s="2">
        <f t="shared" ref="AT3472" si="20213">AH3472*AO3469+AJ3472*AO3472-AI3472*AP3469-AK3472*AP3472</f>
        <v>-324.02365091927498</v>
      </c>
      <c r="AU3472" s="8">
        <f t="shared" ref="AU3472" si="20214">(AH3472*AP3469+AI3472*AO3469+AJ3472*AP3472+AK3472*AO3472)</f>
        <v>0</v>
      </c>
      <c r="AW3472" s="49">
        <f t="shared" ref="AW3472" si="20215">(180/PI())*ATAN(-1*(AS3469/AR3469))</f>
        <v>-82.85291177725496</v>
      </c>
      <c r="AY3472" s="140">
        <f t="shared" ref="AY3472" si="20216">20*LOG(((1-(10^(AW3469/20)^2)*(1-((1-AY3469)/(1+AY3469))^2))^0.5))</f>
        <v>-6.3539240856119177E-5</v>
      </c>
      <c r="AZ3472" s="13"/>
      <c r="BA3472" s="36"/>
      <c r="BB3472" s="36"/>
      <c r="BC3472" s="36"/>
      <c r="BD3472" s="36"/>
    </row>
    <row r="3473" spans="2:56" ht="18.600000000000001" customHeight="1">
      <c r="AY3473" s="37"/>
    </row>
    <row r="3474" spans="2:56" ht="18.600000000000001" customHeight="1" thickBot="1">
      <c r="D3474" s="22" t="s">
        <v>60</v>
      </c>
      <c r="E3474" s="22"/>
      <c r="F3474" s="22"/>
      <c r="G3474" s="22"/>
      <c r="H3474" s="22"/>
      <c r="I3474" s="22" t="s">
        <v>61</v>
      </c>
      <c r="J3474" s="22"/>
      <c r="K3474" s="22"/>
      <c r="L3474" s="22"/>
      <c r="M3474" s="23"/>
      <c r="N3474" s="23"/>
      <c r="O3474" s="28" t="s">
        <v>62</v>
      </c>
      <c r="P3474" s="23"/>
      <c r="Q3474" s="23"/>
      <c r="R3474" s="23"/>
      <c r="S3474" s="22"/>
      <c r="T3474" s="22" t="s">
        <v>63</v>
      </c>
      <c r="U3474" s="23"/>
      <c r="V3474" s="23"/>
      <c r="W3474" s="23"/>
      <c r="X3474" s="23"/>
      <c r="Y3474" s="28" t="s">
        <v>64</v>
      </c>
      <c r="Z3474" s="23"/>
      <c r="AA3474" s="23"/>
      <c r="AB3474" s="23"/>
      <c r="AC3474" s="28" t="s">
        <v>65</v>
      </c>
      <c r="AD3474" s="22"/>
      <c r="AE3474" s="22"/>
      <c r="AF3474" s="22"/>
      <c r="AG3474" s="22"/>
      <c r="AH3474" s="23"/>
      <c r="AI3474" s="28" t="s">
        <v>66</v>
      </c>
      <c r="AJ3474" s="23"/>
      <c r="AK3474" s="23"/>
      <c r="AL3474" s="22"/>
      <c r="AM3474" s="28" t="s">
        <v>67</v>
      </c>
      <c r="AN3474" s="22"/>
      <c r="AO3474" s="23"/>
      <c r="AP3474" s="23"/>
      <c r="AQ3474" s="23"/>
      <c r="AR3474" s="23"/>
      <c r="AS3474" s="28" t="s">
        <v>68</v>
      </c>
      <c r="AT3474" s="23"/>
      <c r="AU3474" s="23"/>
    </row>
    <row r="3475" spans="2:56" ht="18.600000000000001" customHeight="1" thickBot="1">
      <c r="B3475" s="11"/>
      <c r="D3475" s="212" t="s">
        <v>69</v>
      </c>
      <c r="E3475" s="213"/>
      <c r="F3475" s="214" t="s">
        <v>70</v>
      </c>
      <c r="G3475" s="215"/>
      <c r="H3475" s="207"/>
      <c r="I3475" s="212" t="s">
        <v>71</v>
      </c>
      <c r="J3475" s="213"/>
      <c r="K3475" s="214" t="s">
        <v>72</v>
      </c>
      <c r="L3475" s="215"/>
      <c r="M3475" s="23"/>
      <c r="N3475" s="208" t="s">
        <v>73</v>
      </c>
      <c r="O3475" s="209"/>
      <c r="P3475" s="210" t="s">
        <v>74</v>
      </c>
      <c r="Q3475" s="211"/>
      <c r="R3475" s="23"/>
      <c r="S3475" s="212" t="s">
        <v>75</v>
      </c>
      <c r="T3475" s="213"/>
      <c r="U3475" s="214" t="s">
        <v>76</v>
      </c>
      <c r="V3475" s="215"/>
      <c r="W3475" s="22"/>
      <c r="X3475" s="208" t="s">
        <v>77</v>
      </c>
      <c r="Y3475" s="209"/>
      <c r="Z3475" s="210" t="s">
        <v>78</v>
      </c>
      <c r="AA3475" s="211"/>
      <c r="AB3475" s="22"/>
      <c r="AC3475" s="212" t="s">
        <v>79</v>
      </c>
      <c r="AD3475" s="213"/>
      <c r="AE3475" s="214" t="s">
        <v>80</v>
      </c>
      <c r="AF3475" s="215"/>
      <c r="AG3475" s="22"/>
      <c r="AH3475" s="208" t="s">
        <v>81</v>
      </c>
      <c r="AI3475" s="209"/>
      <c r="AJ3475" s="210" t="s">
        <v>82</v>
      </c>
      <c r="AK3475" s="211"/>
      <c r="AL3475" s="22"/>
      <c r="AM3475" s="212" t="s">
        <v>83</v>
      </c>
      <c r="AN3475" s="213"/>
      <c r="AO3475" s="214" t="s">
        <v>84</v>
      </c>
      <c r="AP3475" s="215"/>
      <c r="AQ3475" s="23"/>
      <c r="AR3475" s="208" t="s">
        <v>85</v>
      </c>
      <c r="AS3475" s="209"/>
      <c r="AT3475" s="210" t="s">
        <v>86</v>
      </c>
      <c r="AU3475" s="211"/>
      <c r="AW3475" s="29" t="s">
        <v>4</v>
      </c>
      <c r="AY3475" s="136" t="s">
        <v>46</v>
      </c>
      <c r="AZ3475" s="13"/>
      <c r="BA3475" s="36"/>
      <c r="BB3475" s="36"/>
      <c r="BC3475" s="36"/>
      <c r="BD3475" s="36"/>
    </row>
    <row r="3476" spans="2:56" ht="18.600000000000001" customHeight="1" thickTop="1" thickBot="1">
      <c r="B3476" s="40">
        <v>9.9399999999999302</v>
      </c>
      <c r="D3476" s="1">
        <v>1</v>
      </c>
      <c r="E3476" s="7">
        <v>0</v>
      </c>
      <c r="F3476" s="2">
        <v>0</v>
      </c>
      <c r="G3476" s="8">
        <v>0</v>
      </c>
      <c r="I3476" s="1">
        <v>1</v>
      </c>
      <c r="J3476" s="9">
        <v>0</v>
      </c>
      <c r="K3476" s="2">
        <v>0</v>
      </c>
      <c r="L3476" s="9">
        <f t="shared" ref="L3476" si="20217">IF(0=(1-$J$9*$K$9*$B3476^2),10^14,$B3476*$K$9/(1-$J$9*$K$9*$B3476^2))</f>
        <v>-0.34084991216930638</v>
      </c>
      <c r="N3476" s="1">
        <f t="shared" ref="N3476" si="20218">D3476*I3476+F3476*I3479-E3476*J3476-G3476*J3479</f>
        <v>1</v>
      </c>
      <c r="O3476" s="9">
        <f t="shared" ref="O3476" si="20219">(D3476*J3476+E3476*I3476+F3476*J3479+G3476*I3479)</f>
        <v>0</v>
      </c>
      <c r="P3476" s="2">
        <f t="shared" ref="P3476" si="20220">D3476*K3476+F3476*K3479-E3476*L3476-G3476*L3479</f>
        <v>0</v>
      </c>
      <c r="Q3476" s="8">
        <f t="shared" ref="Q3476" si="20221">(D3476*L3476+E3476*K3476+F3476*L3479+G3476*K3479)</f>
        <v>-0.34084991216930638</v>
      </c>
      <c r="S3476" s="1">
        <v>1</v>
      </c>
      <c r="T3476" s="7">
        <v>0</v>
      </c>
      <c r="U3476" s="2">
        <v>0</v>
      </c>
      <c r="V3476" s="8">
        <v>0</v>
      </c>
      <c r="X3476" s="1">
        <f t="shared" ref="X3476" si="20222">N3476*S3476+P3476*S3479-O3476*T3476-Q3476*T3479</f>
        <v>5.097132719454943</v>
      </c>
      <c r="Y3476" s="9">
        <f t="shared" ref="Y3476" si="20223">(N3476*T3476+O3476*S3476+P3476*T3479+Q3476*S3479)</f>
        <v>0</v>
      </c>
      <c r="Z3476" s="2">
        <f t="shared" ref="Z3476" si="20224">N3476*U3476+P3476*U3479-O3476*V3476-Q3476*V3479</f>
        <v>0</v>
      </c>
      <c r="AA3476" s="8">
        <f t="shared" ref="AA3476" si="20225">(N3476*V3476+O3476*U3476+P3476*V3479+Q3476*U3479)</f>
        <v>-0.34084991216930638</v>
      </c>
      <c r="AB3476" s="22"/>
      <c r="AC3476" s="1">
        <v>1</v>
      </c>
      <c r="AD3476" s="9">
        <v>0</v>
      </c>
      <c r="AE3476" s="2">
        <v>0</v>
      </c>
      <c r="AF3476" s="9">
        <f t="shared" ref="AF3476" si="20226">$B3476*$AE$9</f>
        <v>8.0582585999999434</v>
      </c>
      <c r="AH3476" s="1">
        <f t="shared" ref="AH3476" si="20227">X3476*AC3476+Z3476*AC3479-Y3476*AD3476-AA3476*AD3479</f>
        <v>5.097132719454943</v>
      </c>
      <c r="AI3476" s="9">
        <f t="shared" ref="AI3476" si="20228">(X3476*AD3476+Y3476*AC3476+Z3476*AD3479+AA3476*AC3479)</f>
        <v>0</v>
      </c>
      <c r="AJ3476" s="2">
        <f t="shared" ref="AJ3476" si="20229">X3476*AE3476+Z3476*AE3479-Y3476*AF3476-AA3476*AF3479</f>
        <v>0</v>
      </c>
      <c r="AK3476" s="8">
        <f t="shared" ref="AK3476" si="20230">(X3476*AF3476+Y3476*AE3476+Z3476*AF3479+AA3476*AE3479)</f>
        <v>40.733163659719587</v>
      </c>
      <c r="AM3476" s="18">
        <v>1</v>
      </c>
      <c r="AN3476" s="25">
        <v>0</v>
      </c>
      <c r="AO3476" s="14">
        <v>0</v>
      </c>
      <c r="AP3476" s="24">
        <v>0</v>
      </c>
      <c r="AR3476" s="1">
        <f t="shared" ref="AR3476" si="20231">AH3476*AM3476+AJ3476*AM3479-AI3476*AN3476-AK3476*AN3479</f>
        <v>5.097132719454943</v>
      </c>
      <c r="AS3476" s="9">
        <f t="shared" ref="AS3476" si="20232">(AH3476*AN3476+AI3476*AM3476+AJ3476*AN3479+AK3476*AM3479)</f>
        <v>40.733163659719587</v>
      </c>
      <c r="AT3476" s="2">
        <f t="shared" ref="AT3476" si="20233">AH3476*AO3476+AJ3476*AO3479-AI3476*AP3476-AK3476*AP3479</f>
        <v>0</v>
      </c>
      <c r="AU3476" s="8">
        <f t="shared" ref="AU3476" si="20234">(AH3476*AP3476+AI3476*AO3476+AJ3476*AP3479+AK3476*AO3479)</f>
        <v>40.733163659719587</v>
      </c>
      <c r="AW3476" s="30">
        <f t="shared" ref="AW3476" si="20235">20*LOG(((1+$AN$9)/$AN$9)/((AR3476+AR3479)^2+(AS3476+AS3479)^2)^0.5)</f>
        <v>-44.360729071701812</v>
      </c>
      <c r="AY3476" s="137">
        <f t="shared" ref="AY3476" si="20236">((AR3476^2+AS3476^2)^0.5)/((AR3479^2+AS3479^2)^0.5)</f>
        <v>0.12520955380793272</v>
      </c>
      <c r="AZ3476" s="13"/>
      <c r="BA3476" s="36"/>
      <c r="BB3476" s="36"/>
      <c r="BC3476" s="36"/>
      <c r="BD3476" s="36"/>
    </row>
    <row r="3477" spans="2:56" ht="18.600000000000001" customHeight="1" thickBot="1">
      <c r="D3477" s="3"/>
      <c r="G3477" s="4"/>
      <c r="I3477" s="3"/>
      <c r="L3477" s="4"/>
      <c r="N3477" s="3"/>
      <c r="Q3477" s="4"/>
      <c r="S3477" s="3"/>
      <c r="V3477" s="4"/>
      <c r="X3477" s="3"/>
      <c r="AA3477" s="4"/>
      <c r="AC3477" s="3"/>
      <c r="AF3477" s="4"/>
      <c r="AH3477" s="3"/>
      <c r="AK3477" s="4"/>
      <c r="AM3477" s="18"/>
      <c r="AN3477" s="14"/>
      <c r="AO3477" s="14"/>
      <c r="AP3477" s="19"/>
      <c r="AR3477" s="3"/>
      <c r="AU3477" s="4"/>
      <c r="AY3477" s="138"/>
      <c r="AZ3477" s="13"/>
      <c r="BA3477" s="36"/>
      <c r="BB3477" s="36"/>
      <c r="BC3477" s="36"/>
      <c r="BD3477" s="36"/>
    </row>
    <row r="3478" spans="2:56" ht="18.600000000000001" customHeight="1" thickBot="1">
      <c r="D3478" s="216" t="s">
        <v>87</v>
      </c>
      <c r="E3478" s="217"/>
      <c r="F3478" s="218" t="s">
        <v>88</v>
      </c>
      <c r="G3478" s="219"/>
      <c r="H3478" s="207"/>
      <c r="I3478" s="216" t="s">
        <v>89</v>
      </c>
      <c r="J3478" s="217"/>
      <c r="K3478" s="218" t="s">
        <v>90</v>
      </c>
      <c r="L3478" s="219"/>
      <c r="N3478" s="208" t="s">
        <v>7</v>
      </c>
      <c r="O3478" s="209"/>
      <c r="P3478" s="210" t="s">
        <v>8</v>
      </c>
      <c r="Q3478" s="211"/>
      <c r="S3478" s="216" t="s">
        <v>91</v>
      </c>
      <c r="T3478" s="217"/>
      <c r="U3478" s="218" t="s">
        <v>92</v>
      </c>
      <c r="V3478" s="219"/>
      <c r="W3478" s="22"/>
      <c r="X3478" s="208" t="s">
        <v>93</v>
      </c>
      <c r="Y3478" s="209"/>
      <c r="Z3478" s="210" t="s">
        <v>94</v>
      </c>
      <c r="AA3478" s="211"/>
      <c r="AB3478" s="22"/>
      <c r="AC3478" s="216" t="s">
        <v>3</v>
      </c>
      <c r="AD3478" s="217"/>
      <c r="AE3478" s="218" t="s">
        <v>2</v>
      </c>
      <c r="AF3478" s="219"/>
      <c r="AG3478" s="22"/>
      <c r="AH3478" s="208" t="s">
        <v>95</v>
      </c>
      <c r="AI3478" s="209"/>
      <c r="AJ3478" s="210" t="s">
        <v>96</v>
      </c>
      <c r="AK3478" s="211"/>
      <c r="AL3478" s="22"/>
      <c r="AM3478" s="216" t="s">
        <v>97</v>
      </c>
      <c r="AN3478" s="217"/>
      <c r="AO3478" s="218" t="s">
        <v>98</v>
      </c>
      <c r="AP3478" s="219"/>
      <c r="AR3478" s="208" t="s">
        <v>99</v>
      </c>
      <c r="AS3478" s="209"/>
      <c r="AT3478" s="210" t="s">
        <v>100</v>
      </c>
      <c r="AU3478" s="211"/>
      <c r="AW3478" s="48" t="s">
        <v>10</v>
      </c>
      <c r="AY3478" s="139" t="s">
        <v>47</v>
      </c>
      <c r="AZ3478" s="13"/>
      <c r="BA3478" s="36"/>
      <c r="BB3478" s="36"/>
      <c r="BC3478" s="36"/>
      <c r="BD3478" s="36"/>
    </row>
    <row r="3479" spans="2:56" ht="18.600000000000001" customHeight="1" thickTop="1" thickBot="1">
      <c r="D3479" s="1">
        <v>0</v>
      </c>
      <c r="E3479" s="8">
        <f t="shared" ref="E3479" si="20237">$E$9*$B3476</f>
        <v>5.6330973999999605</v>
      </c>
      <c r="F3479" s="2">
        <v>1</v>
      </c>
      <c r="G3479" s="8">
        <v>0</v>
      </c>
      <c r="I3479" s="1">
        <v>0</v>
      </c>
      <c r="J3479" s="9">
        <v>0</v>
      </c>
      <c r="K3479" s="2">
        <v>1</v>
      </c>
      <c r="L3479" s="8">
        <v>0</v>
      </c>
      <c r="N3479" s="1">
        <f t="shared" ref="N3479" si="20238">D3479*I3476+F3479*I3479-E3479*J3476-G3479*J3479</f>
        <v>0</v>
      </c>
      <c r="O3479" s="9">
        <f t="shared" ref="O3479" si="20239">(D3479*J3476+E3479*I3476+F3479*J3479+G3479*I3479)</f>
        <v>5.6330973999999605</v>
      </c>
      <c r="P3479" s="2">
        <f t="shared" ref="P3479" si="20240">D3479*K3476+F3479*K3479-E3479*L3476-G3479*L3479</f>
        <v>2.9200407540311346</v>
      </c>
      <c r="Q3479" s="8">
        <f t="shared" ref="Q3479" si="20241">(D3479*L3476+E3479*K3476+F3479*L3479+G3479*K3479)</f>
        <v>0</v>
      </c>
      <c r="S3479" s="1">
        <v>0</v>
      </c>
      <c r="T3479" s="8">
        <f t="shared" ref="T3479" si="20242">$T$9*$B3476</f>
        <v>12.020342599999916</v>
      </c>
      <c r="U3479" s="2">
        <v>1</v>
      </c>
      <c r="V3479" s="8">
        <v>0</v>
      </c>
      <c r="X3479" s="1">
        <f t="shared" ref="X3479" si="20243">N3479*S3476+P3479*S3479-O3479*T3476-Q3479*T3479</f>
        <v>0</v>
      </c>
      <c r="Y3479" s="9">
        <f t="shared" ref="Y3479" si="20244">(N3479*T3476+O3479*S3476+P3479*T3479+Q3479*S3479)</f>
        <v>40.732987669416282</v>
      </c>
      <c r="Z3479" s="2">
        <f t="shared" ref="Z3479" si="20245">N3479*U3476+P3479*U3479-O3479*V3476-Q3479*V3479</f>
        <v>2.9200407540311346</v>
      </c>
      <c r="AA3479" s="8">
        <f t="shared" ref="AA3479" si="20246">(N3479*V3476+O3479*U3476+P3479*V3479+Q3479*U3479)</f>
        <v>0</v>
      </c>
      <c r="AB3479" s="22"/>
      <c r="AC3479" s="1">
        <v>0</v>
      </c>
      <c r="AD3479" s="9">
        <v>0</v>
      </c>
      <c r="AE3479" s="2">
        <v>1</v>
      </c>
      <c r="AF3479" s="8">
        <v>0</v>
      </c>
      <c r="AH3479" s="1">
        <f t="shared" ref="AH3479" si="20247">X3479*AC3476+Z3479*AC3479-Y3479*AD3476-AA3479*AD3479</f>
        <v>0</v>
      </c>
      <c r="AI3479" s="9">
        <f t="shared" ref="AI3479" si="20248">(X3479*AD3476+Y3479*AC3476+Z3479*AD3479+AA3479*AC3479)</f>
        <v>40.732987669416282</v>
      </c>
      <c r="AJ3479" s="2">
        <f t="shared" ref="AJ3479" si="20249">X3479*AE3476+Z3479*AE3479-Y3479*AF3476-AA3479*AF3479</f>
        <v>-325.31690743673425</v>
      </c>
      <c r="AK3479" s="8">
        <f t="shared" ref="AK3479" si="20250">(X3479*AF3476+Y3479*AE3476+Z3479*AF3479+AA3479*AE3479)</f>
        <v>0</v>
      </c>
      <c r="AM3479" s="20">
        <f t="shared" ref="AM3479" si="20251">1/$AN$9</f>
        <v>1</v>
      </c>
      <c r="AN3479" s="27">
        <v>0</v>
      </c>
      <c r="AO3479" s="21">
        <v>1</v>
      </c>
      <c r="AP3479" s="26">
        <v>0</v>
      </c>
      <c r="AR3479" s="1">
        <f t="shared" ref="AR3479" si="20252">AH3479*AM3476+AJ3479*AM3479-AI3479*AN3476-AK3479*AN3479</f>
        <v>-325.31690743673425</v>
      </c>
      <c r="AS3479" s="9">
        <f t="shared" ref="AS3479" si="20253">(AH3479*AN3476+AI3479*AM3476+AJ3479*AN3479+AK3479*AM3479)</f>
        <v>40.732987669416282</v>
      </c>
      <c r="AT3479" s="2">
        <f t="shared" ref="AT3479" si="20254">AH3479*AO3476+AJ3479*AO3479-AI3479*AP3476-AK3479*AP3479</f>
        <v>-325.31690743673425</v>
      </c>
      <c r="AU3479" s="8">
        <f t="shared" ref="AU3479" si="20255">(AH3479*AP3476+AI3479*AO3476+AJ3479*AP3479+AK3479*AO3479)</f>
        <v>0</v>
      </c>
      <c r="AW3479" s="49">
        <f t="shared" ref="AW3479" si="20256">(180/PI())*ATAN(-1*(AS3476/AR3476))</f>
        <v>-82.867384070931507</v>
      </c>
      <c r="AY3479" s="140">
        <f t="shared" ref="AY3479" si="20257">20*LOG(((1-(10^(AW3476/20)^2)*(1-((1-AY3476)/(1+AY3476))^2))^0.5))</f>
        <v>-6.2942673915721833E-5</v>
      </c>
      <c r="AZ3479" s="13"/>
      <c r="BA3479" s="36"/>
      <c r="BB3479" s="36"/>
      <c r="BC3479" s="36"/>
      <c r="BD3479" s="36"/>
    </row>
    <row r="3480" spans="2:56" ht="18.600000000000001" customHeight="1">
      <c r="AY3480" s="37"/>
    </row>
    <row r="3481" spans="2:56" ht="18.600000000000001" customHeight="1" thickBot="1">
      <c r="D3481" s="22" t="s">
        <v>60</v>
      </c>
      <c r="E3481" s="22"/>
      <c r="F3481" s="22"/>
      <c r="G3481" s="22"/>
      <c r="H3481" s="22"/>
      <c r="I3481" s="22" t="s">
        <v>61</v>
      </c>
      <c r="J3481" s="22"/>
      <c r="K3481" s="22"/>
      <c r="L3481" s="22"/>
      <c r="M3481" s="23"/>
      <c r="N3481" s="23"/>
      <c r="O3481" s="28" t="s">
        <v>62</v>
      </c>
      <c r="P3481" s="23"/>
      <c r="Q3481" s="23"/>
      <c r="R3481" s="23"/>
      <c r="S3481" s="22"/>
      <c r="T3481" s="22" t="s">
        <v>63</v>
      </c>
      <c r="U3481" s="23"/>
      <c r="V3481" s="23"/>
      <c r="W3481" s="23"/>
      <c r="X3481" s="23"/>
      <c r="Y3481" s="28" t="s">
        <v>64</v>
      </c>
      <c r="Z3481" s="23"/>
      <c r="AA3481" s="23"/>
      <c r="AB3481" s="23"/>
      <c r="AC3481" s="28" t="s">
        <v>65</v>
      </c>
      <c r="AD3481" s="22"/>
      <c r="AE3481" s="22"/>
      <c r="AF3481" s="22"/>
      <c r="AG3481" s="22"/>
      <c r="AH3481" s="23"/>
      <c r="AI3481" s="28" t="s">
        <v>66</v>
      </c>
      <c r="AJ3481" s="23"/>
      <c r="AK3481" s="23"/>
      <c r="AL3481" s="22"/>
      <c r="AM3481" s="28" t="s">
        <v>67</v>
      </c>
      <c r="AN3481" s="22"/>
      <c r="AO3481" s="23"/>
      <c r="AP3481" s="23"/>
      <c r="AQ3481" s="23"/>
      <c r="AR3481" s="23"/>
      <c r="AS3481" s="28" t="s">
        <v>68</v>
      </c>
      <c r="AT3481" s="23"/>
      <c r="AU3481" s="23"/>
    </row>
    <row r="3482" spans="2:56" ht="18.600000000000001" customHeight="1" thickBot="1">
      <c r="B3482" s="11"/>
      <c r="D3482" s="212" t="s">
        <v>69</v>
      </c>
      <c r="E3482" s="213"/>
      <c r="F3482" s="214" t="s">
        <v>70</v>
      </c>
      <c r="G3482" s="215"/>
      <c r="H3482" s="207"/>
      <c r="I3482" s="212" t="s">
        <v>71</v>
      </c>
      <c r="J3482" s="213"/>
      <c r="K3482" s="214" t="s">
        <v>72</v>
      </c>
      <c r="L3482" s="215"/>
      <c r="M3482" s="23"/>
      <c r="N3482" s="208" t="s">
        <v>73</v>
      </c>
      <c r="O3482" s="209"/>
      <c r="P3482" s="210" t="s">
        <v>74</v>
      </c>
      <c r="Q3482" s="211"/>
      <c r="R3482" s="23"/>
      <c r="S3482" s="212" t="s">
        <v>75</v>
      </c>
      <c r="T3482" s="213"/>
      <c r="U3482" s="214" t="s">
        <v>76</v>
      </c>
      <c r="V3482" s="215"/>
      <c r="W3482" s="22"/>
      <c r="X3482" s="208" t="s">
        <v>77</v>
      </c>
      <c r="Y3482" s="209"/>
      <c r="Z3482" s="210" t="s">
        <v>78</v>
      </c>
      <c r="AA3482" s="211"/>
      <c r="AB3482" s="22"/>
      <c r="AC3482" s="212" t="s">
        <v>79</v>
      </c>
      <c r="AD3482" s="213"/>
      <c r="AE3482" s="214" t="s">
        <v>80</v>
      </c>
      <c r="AF3482" s="215"/>
      <c r="AG3482" s="22"/>
      <c r="AH3482" s="208" t="s">
        <v>81</v>
      </c>
      <c r="AI3482" s="209"/>
      <c r="AJ3482" s="210" t="s">
        <v>82</v>
      </c>
      <c r="AK3482" s="211"/>
      <c r="AL3482" s="22"/>
      <c r="AM3482" s="212" t="s">
        <v>83</v>
      </c>
      <c r="AN3482" s="213"/>
      <c r="AO3482" s="214" t="s">
        <v>84</v>
      </c>
      <c r="AP3482" s="215"/>
      <c r="AQ3482" s="23"/>
      <c r="AR3482" s="208" t="s">
        <v>85</v>
      </c>
      <c r="AS3482" s="209"/>
      <c r="AT3482" s="210" t="s">
        <v>86</v>
      </c>
      <c r="AU3482" s="211"/>
      <c r="AW3482" s="29" t="s">
        <v>4</v>
      </c>
      <c r="AY3482" s="136" t="s">
        <v>46</v>
      </c>
      <c r="AZ3482" s="13"/>
      <c r="BA3482" s="36"/>
      <c r="BB3482" s="36"/>
      <c r="BC3482" s="36"/>
      <c r="BD3482" s="36"/>
    </row>
    <row r="3483" spans="2:56" ht="18.600000000000001" customHeight="1" thickTop="1" thickBot="1">
      <c r="B3483" s="40">
        <v>9.9599999999999298</v>
      </c>
      <c r="D3483" s="1">
        <v>1</v>
      </c>
      <c r="E3483" s="7">
        <v>0</v>
      </c>
      <c r="F3483" s="2">
        <v>0</v>
      </c>
      <c r="G3483" s="8">
        <v>0</v>
      </c>
      <c r="I3483" s="1">
        <v>1</v>
      </c>
      <c r="J3483" s="9">
        <v>0</v>
      </c>
      <c r="K3483" s="2">
        <v>0</v>
      </c>
      <c r="L3483" s="9">
        <f t="shared" ref="L3483" si="20258">IF(0=(1-$J$9*$K$9*$B3483^2),10^14,$B3483*$K$9/(1-$J$9*$K$9*$B3483^2))</f>
        <v>-0.34011700127832373</v>
      </c>
      <c r="N3483" s="1">
        <f t="shared" ref="N3483" si="20259">D3483*I3483+F3483*I3486-E3483*J3483-G3483*J3486</f>
        <v>1</v>
      </c>
      <c r="O3483" s="9">
        <f t="shared" ref="O3483" si="20260">(D3483*J3483+E3483*I3483+F3483*J3486+G3483*I3486)</f>
        <v>0</v>
      </c>
      <c r="P3483" s="2">
        <f t="shared" ref="P3483" si="20261">D3483*K3483+F3483*K3486-E3483*L3483-G3483*L3486</f>
        <v>0</v>
      </c>
      <c r="Q3483" s="8">
        <f t="shared" ref="Q3483" si="20262">(D3483*L3483+E3483*K3483+F3483*L3486+G3483*K3486)</f>
        <v>-0.34011700127832373</v>
      </c>
      <c r="S3483" s="1">
        <v>1</v>
      </c>
      <c r="T3483" s="7">
        <v>0</v>
      </c>
      <c r="U3483" s="2">
        <v>0</v>
      </c>
      <c r="V3483" s="8">
        <v>0</v>
      </c>
      <c r="X3483" s="1">
        <f t="shared" ref="X3483" si="20263">N3483*S3483+P3483*S3486-O3483*T3483-Q3483*T3486</f>
        <v>5.0965488812195776</v>
      </c>
      <c r="Y3483" s="9">
        <f t="shared" ref="Y3483" si="20264">(N3483*T3483+O3483*S3483+P3483*T3486+Q3483*S3486)</f>
        <v>0</v>
      </c>
      <c r="Z3483" s="2">
        <f t="shared" ref="Z3483" si="20265">N3483*U3483+P3483*U3486-O3483*V3483-Q3483*V3486</f>
        <v>0</v>
      </c>
      <c r="AA3483" s="8">
        <f t="shared" ref="AA3483" si="20266">(N3483*V3483+O3483*U3483+P3483*V3486+Q3483*U3486)</f>
        <v>-0.34011700127832373</v>
      </c>
      <c r="AB3483" s="22"/>
      <c r="AC3483" s="1">
        <v>1</v>
      </c>
      <c r="AD3483" s="9">
        <v>0</v>
      </c>
      <c r="AE3483" s="2">
        <v>0</v>
      </c>
      <c r="AF3483" s="9">
        <f t="shared" ref="AF3483" si="20267">$B3483*$AE$9</f>
        <v>8.0744723999999426</v>
      </c>
      <c r="AH3483" s="1">
        <f t="shared" ref="AH3483" si="20268">X3483*AC3483+Z3483*AC3486-Y3483*AD3483-AA3483*AD3486</f>
        <v>5.0965488812195776</v>
      </c>
      <c r="AI3483" s="9">
        <f t="shared" ref="AI3483" si="20269">(X3483*AD3483+Y3483*AC3483+Z3483*AD3486+AA3483*AC3486)</f>
        <v>0</v>
      </c>
      <c r="AJ3483" s="2">
        <f t="shared" ref="AJ3483" si="20270">X3483*AE3483+Z3483*AE3486-Y3483*AF3483-AA3483*AF3486</f>
        <v>0</v>
      </c>
      <c r="AK3483" s="8">
        <f t="shared" ref="AK3483" si="20271">(X3483*AF3483+Y3483*AE3483+Z3483*AF3486+AA3483*AE3486)</f>
        <v>40.811826275379744</v>
      </c>
      <c r="AM3483" s="18">
        <v>1</v>
      </c>
      <c r="AN3483" s="25">
        <v>0</v>
      </c>
      <c r="AO3483" s="14">
        <v>0</v>
      </c>
      <c r="AP3483" s="24">
        <v>0</v>
      </c>
      <c r="AR3483" s="1">
        <f t="shared" ref="AR3483" si="20272">AH3483*AM3483+AJ3483*AM3486-AI3483*AN3483-AK3483*AN3486</f>
        <v>5.0965488812195776</v>
      </c>
      <c r="AS3483" s="9">
        <f t="shared" ref="AS3483" si="20273">(AH3483*AN3483+AI3483*AM3483+AJ3483*AN3486+AK3483*AM3486)</f>
        <v>40.811826275379744</v>
      </c>
      <c r="AT3483" s="2">
        <f t="shared" ref="AT3483" si="20274">AH3483*AO3483+AJ3483*AO3486-AI3483*AP3483-AK3483*AP3486</f>
        <v>0</v>
      </c>
      <c r="AU3483" s="8">
        <f t="shared" ref="AU3483" si="20275">(AH3483*AP3483+AI3483*AO3483+AJ3483*AP3486+AK3483*AO3486)</f>
        <v>40.811826275379744</v>
      </c>
      <c r="AW3483" s="30">
        <f t="shared" ref="AW3483" si="20276">20*LOG(((1+$AN$9)/$AN$9)/((AR3483+AR3486)^2+(AS3483+AS3486)^2)^0.5)</f>
        <v>-44.394711520763806</v>
      </c>
      <c r="AY3483" s="137">
        <f t="shared" ref="AY3483" si="20277">((AR3483^2+AS3483^2)^0.5)/((AR3486^2+AS3486^2)^0.5)</f>
        <v>0.12495362379724662</v>
      </c>
      <c r="AZ3483" s="13"/>
      <c r="BA3483" s="36"/>
      <c r="BB3483" s="36"/>
      <c r="BC3483" s="36"/>
      <c r="BD3483" s="36"/>
    </row>
    <row r="3484" spans="2:56" ht="18.600000000000001" customHeight="1" thickBot="1">
      <c r="D3484" s="3"/>
      <c r="G3484" s="4"/>
      <c r="I3484" s="3"/>
      <c r="L3484" s="4"/>
      <c r="N3484" s="3"/>
      <c r="Q3484" s="4"/>
      <c r="S3484" s="3"/>
      <c r="V3484" s="4"/>
      <c r="X3484" s="3"/>
      <c r="AA3484" s="4"/>
      <c r="AC3484" s="3"/>
      <c r="AF3484" s="4"/>
      <c r="AH3484" s="3"/>
      <c r="AK3484" s="4"/>
      <c r="AM3484" s="18"/>
      <c r="AN3484" s="14"/>
      <c r="AO3484" s="14"/>
      <c r="AP3484" s="19"/>
      <c r="AR3484" s="3"/>
      <c r="AU3484" s="4"/>
      <c r="AY3484" s="138"/>
      <c r="AZ3484" s="13"/>
      <c r="BA3484" s="36"/>
      <c r="BB3484" s="36"/>
      <c r="BC3484" s="36"/>
      <c r="BD3484" s="36"/>
    </row>
    <row r="3485" spans="2:56" ht="18.600000000000001" customHeight="1" thickBot="1">
      <c r="D3485" s="216" t="s">
        <v>87</v>
      </c>
      <c r="E3485" s="217"/>
      <c r="F3485" s="218" t="s">
        <v>88</v>
      </c>
      <c r="G3485" s="219"/>
      <c r="H3485" s="207"/>
      <c r="I3485" s="216" t="s">
        <v>89</v>
      </c>
      <c r="J3485" s="217"/>
      <c r="K3485" s="218" t="s">
        <v>90</v>
      </c>
      <c r="L3485" s="219"/>
      <c r="N3485" s="208" t="s">
        <v>7</v>
      </c>
      <c r="O3485" s="209"/>
      <c r="P3485" s="210" t="s">
        <v>8</v>
      </c>
      <c r="Q3485" s="211"/>
      <c r="S3485" s="216" t="s">
        <v>91</v>
      </c>
      <c r="T3485" s="217"/>
      <c r="U3485" s="218" t="s">
        <v>92</v>
      </c>
      <c r="V3485" s="219"/>
      <c r="W3485" s="22"/>
      <c r="X3485" s="208" t="s">
        <v>93</v>
      </c>
      <c r="Y3485" s="209"/>
      <c r="Z3485" s="210" t="s">
        <v>94</v>
      </c>
      <c r="AA3485" s="211"/>
      <c r="AB3485" s="22"/>
      <c r="AC3485" s="216" t="s">
        <v>3</v>
      </c>
      <c r="AD3485" s="217"/>
      <c r="AE3485" s="218" t="s">
        <v>2</v>
      </c>
      <c r="AF3485" s="219"/>
      <c r="AG3485" s="22"/>
      <c r="AH3485" s="208" t="s">
        <v>95</v>
      </c>
      <c r="AI3485" s="209"/>
      <c r="AJ3485" s="210" t="s">
        <v>96</v>
      </c>
      <c r="AK3485" s="211"/>
      <c r="AL3485" s="22"/>
      <c r="AM3485" s="216" t="s">
        <v>97</v>
      </c>
      <c r="AN3485" s="217"/>
      <c r="AO3485" s="218" t="s">
        <v>98</v>
      </c>
      <c r="AP3485" s="219"/>
      <c r="AR3485" s="208" t="s">
        <v>99</v>
      </c>
      <c r="AS3485" s="209"/>
      <c r="AT3485" s="210" t="s">
        <v>100</v>
      </c>
      <c r="AU3485" s="211"/>
      <c r="AW3485" s="48" t="s">
        <v>10</v>
      </c>
      <c r="AY3485" s="139" t="s">
        <v>47</v>
      </c>
      <c r="AZ3485" s="13"/>
      <c r="BA3485" s="36"/>
      <c r="BB3485" s="36"/>
      <c r="BC3485" s="36"/>
      <c r="BD3485" s="36"/>
    </row>
    <row r="3486" spans="2:56" ht="18.600000000000001" customHeight="1" thickTop="1" thickBot="1">
      <c r="D3486" s="1">
        <v>0</v>
      </c>
      <c r="E3486" s="8">
        <f t="shared" ref="E3486" si="20278">$E$9*$B3483</f>
        <v>5.6444315999999608</v>
      </c>
      <c r="F3486" s="2">
        <v>1</v>
      </c>
      <c r="G3486" s="8">
        <v>0</v>
      </c>
      <c r="I3486" s="1">
        <v>0</v>
      </c>
      <c r="J3486" s="9">
        <v>0</v>
      </c>
      <c r="K3486" s="2">
        <v>1</v>
      </c>
      <c r="L3486" s="8">
        <v>0</v>
      </c>
      <c r="N3486" s="1">
        <f t="shared" ref="N3486" si="20279">D3486*I3483+F3486*I3486-E3486*J3483-G3486*J3486</f>
        <v>0</v>
      </c>
      <c r="O3486" s="9">
        <f t="shared" ref="O3486" si="20280">(D3486*J3483+E3486*I3483+F3486*J3486+G3486*I3486)</f>
        <v>5.6444315999999608</v>
      </c>
      <c r="P3486" s="2">
        <f t="shared" ref="P3486" si="20281">D3486*K3483+F3486*K3486-E3486*L3483-G3486*L3486</f>
        <v>2.9197671497125972</v>
      </c>
      <c r="Q3486" s="8">
        <f t="shared" ref="Q3486" si="20282">(D3486*L3483+E3486*K3483+F3486*L3486+G3486*K3486)</f>
        <v>0</v>
      </c>
      <c r="S3486" s="1">
        <v>0</v>
      </c>
      <c r="T3486" s="8">
        <f t="shared" ref="T3486" si="20283">$T$9*$B3483</f>
        <v>12.044528399999916</v>
      </c>
      <c r="U3486" s="2">
        <v>1</v>
      </c>
      <c r="V3486" s="8">
        <v>0</v>
      </c>
      <c r="X3486" s="1">
        <f t="shared" ref="X3486" si="20284">N3486*S3483+P3486*S3486-O3486*T3483-Q3486*T3486</f>
        <v>0</v>
      </c>
      <c r="Y3486" s="9">
        <f t="shared" ref="Y3486" si="20285">(N3486*T3483+O3486*S3483+P3486*T3486+Q3486*S3486)</f>
        <v>40.81164995610014</v>
      </c>
      <c r="Z3486" s="2">
        <f t="shared" ref="Z3486" si="20286">N3486*U3483+P3486*U3486-O3486*V3483-Q3486*V3486</f>
        <v>2.9197671497125972</v>
      </c>
      <c r="AA3486" s="8">
        <f t="shared" ref="AA3486" si="20287">(N3486*V3483+O3486*U3483+P3486*V3486+Q3486*U3486)</f>
        <v>0</v>
      </c>
      <c r="AB3486" s="22"/>
      <c r="AC3486" s="1">
        <v>0</v>
      </c>
      <c r="AD3486" s="9">
        <v>0</v>
      </c>
      <c r="AE3486" s="2">
        <v>1</v>
      </c>
      <c r="AF3486" s="8">
        <v>0</v>
      </c>
      <c r="AH3486" s="1">
        <f t="shared" ref="AH3486" si="20288">X3486*AC3483+Z3486*AC3486-Y3486*AD3483-AA3486*AD3486</f>
        <v>0</v>
      </c>
      <c r="AI3486" s="9">
        <f t="shared" ref="AI3486" si="20289">(X3486*AD3483+Y3486*AC3483+Z3486*AD3486+AA3486*AC3486)</f>
        <v>40.81164995610014</v>
      </c>
      <c r="AJ3486" s="2">
        <f t="shared" ref="AJ3486" si="20290">X3486*AE3483+Z3486*AE3486-Y3486*AF3483-AA3486*AF3486</f>
        <v>-326.61277401927686</v>
      </c>
      <c r="AK3486" s="8">
        <f t="shared" ref="AK3486" si="20291">(X3486*AF3483+Y3486*AE3483+Z3486*AF3486+AA3486*AE3486)</f>
        <v>0</v>
      </c>
      <c r="AM3486" s="20">
        <f t="shared" ref="AM3486" si="20292">1/$AN$9</f>
        <v>1</v>
      </c>
      <c r="AN3486" s="27">
        <v>0</v>
      </c>
      <c r="AO3486" s="21">
        <v>1</v>
      </c>
      <c r="AP3486" s="26">
        <v>0</v>
      </c>
      <c r="AR3486" s="1">
        <f t="shared" ref="AR3486" si="20293">AH3486*AM3483+AJ3486*AM3486-AI3486*AN3483-AK3486*AN3486</f>
        <v>-326.61277401927686</v>
      </c>
      <c r="AS3486" s="9">
        <f t="shared" ref="AS3486" si="20294">(AH3486*AN3483+AI3486*AM3483+AJ3486*AN3486+AK3486*AM3486)</f>
        <v>40.81164995610014</v>
      </c>
      <c r="AT3486" s="2">
        <f t="shared" ref="AT3486" si="20295">AH3486*AO3483+AJ3486*AO3486-AI3486*AP3483-AK3486*AP3486</f>
        <v>-326.61277401927686</v>
      </c>
      <c r="AU3486" s="8">
        <f t="shared" ref="AU3486" si="20296">(AH3486*AP3483+AI3486*AO3483+AJ3486*AP3486+AK3486*AO3486)</f>
        <v>0</v>
      </c>
      <c r="AW3486" s="49">
        <f t="shared" ref="AW3486" si="20297">(180/PI())*ATAN(-1*(AS3483/AR3483))</f>
        <v>-82.881797680724148</v>
      </c>
      <c r="AY3486" s="140">
        <f t="shared" ref="AY3486" si="20298">20*LOG(((1-(10^(AW3483/20)^2)*(1-((1-AY3483)/(1+AY3483))^2))^0.5))</f>
        <v>-6.2352789265368192E-5</v>
      </c>
      <c r="AZ3486" s="13"/>
      <c r="BA3486" s="36"/>
      <c r="BB3486" s="36"/>
      <c r="BC3486" s="36"/>
      <c r="BD3486" s="36"/>
    </row>
    <row r="3487" spans="2:56" ht="18.600000000000001" customHeight="1">
      <c r="AY3487" s="37"/>
    </row>
    <row r="3488" spans="2:56" ht="18.600000000000001" customHeight="1" thickBot="1">
      <c r="D3488" s="22" t="s">
        <v>60</v>
      </c>
      <c r="E3488" s="22"/>
      <c r="F3488" s="22"/>
      <c r="G3488" s="22"/>
      <c r="H3488" s="22"/>
      <c r="I3488" s="22" t="s">
        <v>61</v>
      </c>
      <c r="J3488" s="22"/>
      <c r="K3488" s="22"/>
      <c r="L3488" s="22"/>
      <c r="M3488" s="23"/>
      <c r="N3488" s="23"/>
      <c r="O3488" s="28" t="s">
        <v>62</v>
      </c>
      <c r="P3488" s="23"/>
      <c r="Q3488" s="23"/>
      <c r="R3488" s="23"/>
      <c r="S3488" s="22"/>
      <c r="T3488" s="22" t="s">
        <v>63</v>
      </c>
      <c r="U3488" s="23"/>
      <c r="V3488" s="23"/>
      <c r="W3488" s="23"/>
      <c r="X3488" s="23"/>
      <c r="Y3488" s="28" t="s">
        <v>64</v>
      </c>
      <c r="Z3488" s="23"/>
      <c r="AA3488" s="23"/>
      <c r="AB3488" s="23"/>
      <c r="AC3488" s="28" t="s">
        <v>65</v>
      </c>
      <c r="AD3488" s="22"/>
      <c r="AE3488" s="22"/>
      <c r="AF3488" s="22"/>
      <c r="AG3488" s="22"/>
      <c r="AH3488" s="23"/>
      <c r="AI3488" s="28" t="s">
        <v>66</v>
      </c>
      <c r="AJ3488" s="23"/>
      <c r="AK3488" s="23"/>
      <c r="AL3488" s="22"/>
      <c r="AM3488" s="28" t="s">
        <v>67</v>
      </c>
      <c r="AN3488" s="22"/>
      <c r="AO3488" s="23"/>
      <c r="AP3488" s="23"/>
      <c r="AQ3488" s="23"/>
      <c r="AR3488" s="23"/>
      <c r="AS3488" s="28" t="s">
        <v>68</v>
      </c>
      <c r="AT3488" s="23"/>
      <c r="AU3488" s="23"/>
    </row>
    <row r="3489" spans="2:56" ht="18.600000000000001" customHeight="1" thickBot="1">
      <c r="B3489" s="11"/>
      <c r="D3489" s="212" t="s">
        <v>69</v>
      </c>
      <c r="E3489" s="213"/>
      <c r="F3489" s="214" t="s">
        <v>70</v>
      </c>
      <c r="G3489" s="215"/>
      <c r="H3489" s="207"/>
      <c r="I3489" s="212" t="s">
        <v>71</v>
      </c>
      <c r="J3489" s="213"/>
      <c r="K3489" s="214" t="s">
        <v>72</v>
      </c>
      <c r="L3489" s="215"/>
      <c r="M3489" s="23"/>
      <c r="N3489" s="208" t="s">
        <v>73</v>
      </c>
      <c r="O3489" s="209"/>
      <c r="P3489" s="210" t="s">
        <v>74</v>
      </c>
      <c r="Q3489" s="211"/>
      <c r="R3489" s="23"/>
      <c r="S3489" s="212" t="s">
        <v>75</v>
      </c>
      <c r="T3489" s="213"/>
      <c r="U3489" s="214" t="s">
        <v>76</v>
      </c>
      <c r="V3489" s="215"/>
      <c r="W3489" s="22"/>
      <c r="X3489" s="208" t="s">
        <v>77</v>
      </c>
      <c r="Y3489" s="209"/>
      <c r="Z3489" s="210" t="s">
        <v>78</v>
      </c>
      <c r="AA3489" s="211"/>
      <c r="AB3489" s="22"/>
      <c r="AC3489" s="212" t="s">
        <v>79</v>
      </c>
      <c r="AD3489" s="213"/>
      <c r="AE3489" s="214" t="s">
        <v>80</v>
      </c>
      <c r="AF3489" s="215"/>
      <c r="AG3489" s="22"/>
      <c r="AH3489" s="208" t="s">
        <v>81</v>
      </c>
      <c r="AI3489" s="209"/>
      <c r="AJ3489" s="210" t="s">
        <v>82</v>
      </c>
      <c r="AK3489" s="211"/>
      <c r="AL3489" s="22"/>
      <c r="AM3489" s="212" t="s">
        <v>83</v>
      </c>
      <c r="AN3489" s="213"/>
      <c r="AO3489" s="214" t="s">
        <v>84</v>
      </c>
      <c r="AP3489" s="215"/>
      <c r="AQ3489" s="23"/>
      <c r="AR3489" s="208" t="s">
        <v>85</v>
      </c>
      <c r="AS3489" s="209"/>
      <c r="AT3489" s="210" t="s">
        <v>86</v>
      </c>
      <c r="AU3489" s="211"/>
      <c r="AW3489" s="29" t="s">
        <v>4</v>
      </c>
      <c r="AY3489" s="136" t="s">
        <v>46</v>
      </c>
      <c r="AZ3489" s="13"/>
      <c r="BA3489" s="36"/>
      <c r="BB3489" s="36"/>
      <c r="BC3489" s="36"/>
      <c r="BD3489" s="36"/>
    </row>
    <row r="3490" spans="2:56" ht="18.600000000000001" customHeight="1" thickTop="1" thickBot="1">
      <c r="B3490" s="40">
        <v>9.9799999999999294</v>
      </c>
      <c r="D3490" s="1">
        <v>1</v>
      </c>
      <c r="E3490" s="7">
        <v>0</v>
      </c>
      <c r="F3490" s="2">
        <v>0</v>
      </c>
      <c r="G3490" s="8">
        <v>0</v>
      </c>
      <c r="I3490" s="1">
        <v>1</v>
      </c>
      <c r="J3490" s="9">
        <v>0</v>
      </c>
      <c r="K3490" s="2">
        <v>0</v>
      </c>
      <c r="L3490" s="9">
        <f t="shared" ref="L3490" si="20299">IF(0=(1-$J$9*$K$9*$B3490^2),10^14,$B3490*$K$9/(1-$J$9*$K$9*$B3490^2))</f>
        <v>-0.33938733211439343</v>
      </c>
      <c r="N3490" s="1">
        <f t="shared" ref="N3490" si="20300">D3490*I3490+F3490*I3493-E3490*J3490-G3490*J3493</f>
        <v>1</v>
      </c>
      <c r="O3490" s="9">
        <f t="shared" ref="O3490" si="20301">(D3490*J3490+E3490*I3490+F3490*J3493+G3490*I3493)</f>
        <v>0</v>
      </c>
      <c r="P3490" s="2">
        <f t="shared" ref="P3490" si="20302">D3490*K3490+F3490*K3493-E3490*L3490-G3490*L3493</f>
        <v>0</v>
      </c>
      <c r="Q3490" s="8">
        <f t="shared" ref="Q3490" si="20303">(D3490*L3490+E3490*K3490+F3490*L3493+G3490*K3493)</f>
        <v>-0.33938733211439343</v>
      </c>
      <c r="S3490" s="1">
        <v>1</v>
      </c>
      <c r="T3490" s="7">
        <v>0</v>
      </c>
      <c r="U3490" s="2">
        <v>0</v>
      </c>
      <c r="V3490" s="8">
        <v>0</v>
      </c>
      <c r="X3490" s="1">
        <f t="shared" ref="X3490" si="20304">N3490*S3490+P3490*S3493-O3490*T3490-Q3490*T3493</f>
        <v>5.0959687143890671</v>
      </c>
      <c r="Y3490" s="9">
        <f t="shared" ref="Y3490" si="20305">(N3490*T3490+O3490*S3490+P3490*T3493+Q3490*S3493)</f>
        <v>0</v>
      </c>
      <c r="Z3490" s="2">
        <f t="shared" ref="Z3490" si="20306">N3490*U3490+P3490*U3493-O3490*V3490-Q3490*V3493</f>
        <v>0</v>
      </c>
      <c r="AA3490" s="8">
        <f t="shared" ref="AA3490" si="20307">(N3490*V3490+O3490*U3490+P3490*V3493+Q3490*U3493)</f>
        <v>-0.33938733211439343</v>
      </c>
      <c r="AB3490" s="22"/>
      <c r="AC3490" s="1">
        <v>1</v>
      </c>
      <c r="AD3490" s="9">
        <v>0</v>
      </c>
      <c r="AE3490" s="2">
        <v>0</v>
      </c>
      <c r="AF3490" s="9">
        <f t="shared" ref="AF3490" si="20308">$B3490*$AE$9</f>
        <v>8.0906861999999435</v>
      </c>
      <c r="AH3490" s="1">
        <f t="shared" ref="AH3490" si="20309">X3490*AC3490+Z3490*AC3493-Y3490*AD3490-AA3490*AD3493</f>
        <v>5.0959687143890671</v>
      </c>
      <c r="AI3490" s="9">
        <f t="shared" ref="AI3490" si="20310">(X3490*AD3490+Y3490*AC3490+Z3490*AD3493+AA3490*AC3493)</f>
        <v>0</v>
      </c>
      <c r="AJ3490" s="2">
        <f t="shared" ref="AJ3490" si="20311">X3490*AE3490+Z3490*AE3493-Y3490*AF3490-AA3490*AF3493</f>
        <v>0</v>
      </c>
      <c r="AK3490" s="8">
        <f t="shared" ref="AK3490" si="20312">(X3490*AF3490+Y3490*AE3490+Z3490*AF3493+AA3490*AE3493)</f>
        <v>40.890496421024686</v>
      </c>
      <c r="AM3490" s="18">
        <v>1</v>
      </c>
      <c r="AN3490" s="25">
        <v>0</v>
      </c>
      <c r="AO3490" s="14">
        <v>0</v>
      </c>
      <c r="AP3490" s="24">
        <v>0</v>
      </c>
      <c r="AR3490" s="1">
        <f t="shared" ref="AR3490" si="20313">AH3490*AM3490+AJ3490*AM3493-AI3490*AN3490-AK3490*AN3493</f>
        <v>5.0959687143890671</v>
      </c>
      <c r="AS3490" s="9">
        <f t="shared" ref="AS3490" si="20314">(AH3490*AN3490+AI3490*AM3490+AJ3490*AN3493+AK3490*AM3493)</f>
        <v>40.890496421024686</v>
      </c>
      <c r="AT3490" s="2">
        <f t="shared" ref="AT3490" si="20315">AH3490*AO3490+AJ3490*AO3493-AI3490*AP3490-AK3490*AP3493</f>
        <v>0</v>
      </c>
      <c r="AU3490" s="8">
        <f t="shared" ref="AU3490" si="20316">(AH3490*AP3490+AI3490*AO3490+AJ3490*AP3493+AK3490*AO3493)</f>
        <v>40.890496421024686</v>
      </c>
      <c r="AW3490" s="30">
        <f t="shared" ref="AW3490" si="20317">20*LOG(((1+$AN$9)/$AN$9)/((AR3490+AR3493)^2+(AS3490+AS3493)^2)^0.5)</f>
        <v>-44.428629712029135</v>
      </c>
      <c r="AY3490" s="137">
        <f t="shared" ref="AY3490" si="20318">((AR3490^2+AS3490^2)^0.5)/((AR3493^2+AS3493^2)^0.5)</f>
        <v>0.12469874696701837</v>
      </c>
      <c r="AZ3490" s="13"/>
      <c r="BA3490" s="36"/>
      <c r="BB3490" s="36"/>
      <c r="BC3490" s="36"/>
      <c r="BD3490" s="36"/>
    </row>
    <row r="3491" spans="2:56" ht="18.600000000000001" customHeight="1" thickBot="1">
      <c r="D3491" s="3"/>
      <c r="G3491" s="4"/>
      <c r="I3491" s="3"/>
      <c r="L3491" s="4"/>
      <c r="N3491" s="3"/>
      <c r="Q3491" s="4"/>
      <c r="S3491" s="3"/>
      <c r="V3491" s="4"/>
      <c r="X3491" s="3"/>
      <c r="AA3491" s="4"/>
      <c r="AC3491" s="3"/>
      <c r="AF3491" s="4"/>
      <c r="AH3491" s="3"/>
      <c r="AK3491" s="4"/>
      <c r="AM3491" s="18"/>
      <c r="AN3491" s="14"/>
      <c r="AO3491" s="14"/>
      <c r="AP3491" s="19"/>
      <c r="AR3491" s="3"/>
      <c r="AU3491" s="4"/>
      <c r="AY3491" s="138"/>
      <c r="AZ3491" s="13"/>
      <c r="BA3491" s="36"/>
      <c r="BB3491" s="36"/>
      <c r="BC3491" s="36"/>
      <c r="BD3491" s="36"/>
    </row>
    <row r="3492" spans="2:56" ht="18.600000000000001" customHeight="1" thickBot="1">
      <c r="D3492" s="216" t="s">
        <v>87</v>
      </c>
      <c r="E3492" s="217"/>
      <c r="F3492" s="218" t="s">
        <v>88</v>
      </c>
      <c r="G3492" s="219"/>
      <c r="H3492" s="207"/>
      <c r="I3492" s="216" t="s">
        <v>89</v>
      </c>
      <c r="J3492" s="217"/>
      <c r="K3492" s="218" t="s">
        <v>90</v>
      </c>
      <c r="L3492" s="219"/>
      <c r="N3492" s="208" t="s">
        <v>7</v>
      </c>
      <c r="O3492" s="209"/>
      <c r="P3492" s="210" t="s">
        <v>8</v>
      </c>
      <c r="Q3492" s="211"/>
      <c r="S3492" s="216" t="s">
        <v>91</v>
      </c>
      <c r="T3492" s="217"/>
      <c r="U3492" s="218" t="s">
        <v>92</v>
      </c>
      <c r="V3492" s="219"/>
      <c r="W3492" s="22"/>
      <c r="X3492" s="208" t="s">
        <v>93</v>
      </c>
      <c r="Y3492" s="209"/>
      <c r="Z3492" s="210" t="s">
        <v>94</v>
      </c>
      <c r="AA3492" s="211"/>
      <c r="AB3492" s="22"/>
      <c r="AC3492" s="216" t="s">
        <v>3</v>
      </c>
      <c r="AD3492" s="217"/>
      <c r="AE3492" s="218" t="s">
        <v>2</v>
      </c>
      <c r="AF3492" s="219"/>
      <c r="AG3492" s="22"/>
      <c r="AH3492" s="208" t="s">
        <v>95</v>
      </c>
      <c r="AI3492" s="209"/>
      <c r="AJ3492" s="210" t="s">
        <v>96</v>
      </c>
      <c r="AK3492" s="211"/>
      <c r="AL3492" s="22"/>
      <c r="AM3492" s="216" t="s">
        <v>97</v>
      </c>
      <c r="AN3492" s="217"/>
      <c r="AO3492" s="218" t="s">
        <v>98</v>
      </c>
      <c r="AP3492" s="219"/>
      <c r="AR3492" s="208" t="s">
        <v>99</v>
      </c>
      <c r="AS3492" s="209"/>
      <c r="AT3492" s="210" t="s">
        <v>100</v>
      </c>
      <c r="AU3492" s="211"/>
      <c r="AW3492" s="48" t="s">
        <v>10</v>
      </c>
      <c r="AY3492" s="139" t="s">
        <v>47</v>
      </c>
      <c r="AZ3492" s="13"/>
      <c r="BA3492" s="36"/>
      <c r="BB3492" s="36"/>
      <c r="BC3492" s="36"/>
      <c r="BD3492" s="36"/>
    </row>
    <row r="3493" spans="2:56" ht="18.600000000000001" customHeight="1" thickTop="1" thickBot="1">
      <c r="D3493" s="1">
        <v>0</v>
      </c>
      <c r="E3493" s="8">
        <f t="shared" ref="E3493" si="20319">$E$9*$B3490</f>
        <v>5.6557657999999602</v>
      </c>
      <c r="F3493" s="2">
        <v>1</v>
      </c>
      <c r="G3493" s="8">
        <v>0</v>
      </c>
      <c r="I3493" s="1">
        <v>0</v>
      </c>
      <c r="J3493" s="9">
        <v>0</v>
      </c>
      <c r="K3493" s="2">
        <v>1</v>
      </c>
      <c r="L3493" s="8">
        <v>0</v>
      </c>
      <c r="N3493" s="1">
        <f t="shared" ref="N3493" si="20320">D3493*I3490+F3493*I3493-E3493*J3490-G3493*J3493</f>
        <v>0</v>
      </c>
      <c r="O3493" s="9">
        <f t="shared" ref="O3493" si="20321">(D3493*J3490+E3493*I3490+F3493*J3493+G3493*I3493)</f>
        <v>5.6557657999999602</v>
      </c>
      <c r="P3493" s="2">
        <f t="shared" ref="P3493" si="20322">D3493*K3490+F3493*K3493-E3493*L3490-G3493*L3493</f>
        <v>2.9194952659258142</v>
      </c>
      <c r="Q3493" s="8">
        <f t="shared" ref="Q3493" si="20323">(D3493*L3490+E3493*K3490+F3493*L3493+G3493*K3493)</f>
        <v>0</v>
      </c>
      <c r="S3493" s="1">
        <v>0</v>
      </c>
      <c r="T3493" s="8">
        <f t="shared" ref="T3493" si="20324">$T$9*$B3490</f>
        <v>12.068714199999915</v>
      </c>
      <c r="U3493" s="2">
        <v>1</v>
      </c>
      <c r="V3493" s="8">
        <v>0</v>
      </c>
      <c r="X3493" s="1">
        <f t="shared" ref="X3493" si="20325">N3493*S3490+P3493*S3493-O3493*T3490-Q3493*T3493</f>
        <v>0</v>
      </c>
      <c r="Y3493" s="9">
        <f t="shared" ref="Y3493" si="20326">(N3493*T3490+O3493*S3490+P3493*T3493+Q3493*S3493)</f>
        <v>40.890319772711365</v>
      </c>
      <c r="Z3493" s="2">
        <f t="shared" ref="Z3493" si="20327">N3493*U3490+P3493*U3493-O3493*V3490-Q3493*V3493</f>
        <v>2.9194952659258142</v>
      </c>
      <c r="AA3493" s="8">
        <f t="shared" ref="AA3493" si="20328">(N3493*V3490+O3493*U3490+P3493*V3493+Q3493*U3493)</f>
        <v>0</v>
      </c>
      <c r="AB3493" s="22"/>
      <c r="AC3493" s="1">
        <v>0</v>
      </c>
      <c r="AD3493" s="9">
        <v>0</v>
      </c>
      <c r="AE3493" s="2">
        <v>1</v>
      </c>
      <c r="AF3493" s="8">
        <v>0</v>
      </c>
      <c r="AH3493" s="1">
        <f t="shared" ref="AH3493" si="20329">X3493*AC3490+Z3493*AC3493-Y3493*AD3490-AA3493*AD3493</f>
        <v>0</v>
      </c>
      <c r="AI3493" s="9">
        <f t="shared" ref="AI3493" si="20330">(X3493*AD3490+Y3493*AC3490+Z3493*AD3493+AA3493*AC3493)</f>
        <v>40.890319772711365</v>
      </c>
      <c r="AJ3493" s="2">
        <f t="shared" ref="AJ3493" si="20331">X3493*AE3490+Z3493*AE3493-Y3493*AF3490-AA3493*AF3493</f>
        <v>-327.91125063273483</v>
      </c>
      <c r="AK3493" s="8">
        <f t="shared" ref="AK3493" si="20332">(X3493*AF3490+Y3493*AE3490+Z3493*AF3493+AA3493*AE3493)</f>
        <v>0</v>
      </c>
      <c r="AM3493" s="20">
        <f t="shared" ref="AM3493" si="20333">1/$AN$9</f>
        <v>1</v>
      </c>
      <c r="AN3493" s="27">
        <v>0</v>
      </c>
      <c r="AO3493" s="21">
        <v>1</v>
      </c>
      <c r="AP3493" s="26">
        <v>0</v>
      </c>
      <c r="AR3493" s="1">
        <f t="shared" ref="AR3493" si="20334">AH3493*AM3490+AJ3493*AM3493-AI3493*AN3490-AK3493*AN3493</f>
        <v>-327.91125063273483</v>
      </c>
      <c r="AS3493" s="9">
        <f t="shared" ref="AS3493" si="20335">(AH3493*AN3490+AI3493*AM3490+AJ3493*AN3493+AK3493*AM3493)</f>
        <v>40.890319772711365</v>
      </c>
      <c r="AT3493" s="2">
        <f t="shared" ref="AT3493" si="20336">AH3493*AO3490+AJ3493*AO3493-AI3493*AP3490-AK3493*AP3493</f>
        <v>-327.91125063273483</v>
      </c>
      <c r="AU3493" s="8">
        <f t="shared" ref="AU3493" si="20337">(AH3493*AP3490+AI3493*AO3490+AJ3493*AP3493+AK3493*AO3493)</f>
        <v>0</v>
      </c>
      <c r="AW3493" s="49">
        <f t="shared" ref="AW3493" si="20338">(180/PI())*ATAN(-1*(AS3490/AR3490))</f>
        <v>-82.896152964042301</v>
      </c>
      <c r="AY3493" s="140">
        <f t="shared" ref="AY3493" si="20339">20*LOG(((1-(10^(AW3490/20)^2)*(1-((1-AY3490)/(1+AY3490))^2))^0.5))</f>
        <v>-6.1769500129036978E-5</v>
      </c>
      <c r="AZ3493" s="13"/>
      <c r="BA3493" s="36"/>
      <c r="BB3493" s="36"/>
      <c r="BC3493" s="36"/>
      <c r="BD3493" s="36"/>
    </row>
    <row r="3494" spans="2:56" ht="18.600000000000001" customHeight="1">
      <c r="AY3494" s="37"/>
    </row>
    <row r="3495" spans="2:56" ht="18.600000000000001" customHeight="1" thickBot="1">
      <c r="D3495" s="22" t="s">
        <v>60</v>
      </c>
      <c r="E3495" s="22"/>
      <c r="F3495" s="22"/>
      <c r="G3495" s="22"/>
      <c r="H3495" s="22"/>
      <c r="I3495" s="22" t="s">
        <v>61</v>
      </c>
      <c r="J3495" s="22"/>
      <c r="K3495" s="22"/>
      <c r="L3495" s="22"/>
      <c r="M3495" s="23"/>
      <c r="N3495" s="23"/>
      <c r="O3495" s="28" t="s">
        <v>62</v>
      </c>
      <c r="P3495" s="23"/>
      <c r="Q3495" s="23"/>
      <c r="R3495" s="23"/>
      <c r="S3495" s="22"/>
      <c r="T3495" s="22" t="s">
        <v>63</v>
      </c>
      <c r="U3495" s="23"/>
      <c r="V3495" s="23"/>
      <c r="W3495" s="23"/>
      <c r="X3495" s="23"/>
      <c r="Y3495" s="28" t="s">
        <v>64</v>
      </c>
      <c r="Z3495" s="23"/>
      <c r="AA3495" s="23"/>
      <c r="AB3495" s="23"/>
      <c r="AC3495" s="28" t="s">
        <v>65</v>
      </c>
      <c r="AD3495" s="22"/>
      <c r="AE3495" s="22"/>
      <c r="AF3495" s="22"/>
      <c r="AG3495" s="22"/>
      <c r="AH3495" s="23"/>
      <c r="AI3495" s="28" t="s">
        <v>66</v>
      </c>
      <c r="AJ3495" s="23"/>
      <c r="AK3495" s="23"/>
      <c r="AL3495" s="22"/>
      <c r="AM3495" s="28" t="s">
        <v>67</v>
      </c>
      <c r="AN3495" s="22"/>
      <c r="AO3495" s="23"/>
      <c r="AP3495" s="23"/>
      <c r="AQ3495" s="23"/>
      <c r="AR3495" s="23"/>
      <c r="AS3495" s="28" t="s">
        <v>68</v>
      </c>
      <c r="AT3495" s="23"/>
      <c r="AU3495" s="23"/>
    </row>
    <row r="3496" spans="2:56" ht="18.600000000000001" customHeight="1" thickBot="1">
      <c r="B3496" s="11"/>
      <c r="D3496" s="212" t="s">
        <v>69</v>
      </c>
      <c r="E3496" s="213"/>
      <c r="F3496" s="214" t="s">
        <v>70</v>
      </c>
      <c r="G3496" s="215"/>
      <c r="H3496" s="207"/>
      <c r="I3496" s="212" t="s">
        <v>71</v>
      </c>
      <c r="J3496" s="213"/>
      <c r="K3496" s="214" t="s">
        <v>72</v>
      </c>
      <c r="L3496" s="215"/>
      <c r="M3496" s="23"/>
      <c r="N3496" s="208" t="s">
        <v>73</v>
      </c>
      <c r="O3496" s="209"/>
      <c r="P3496" s="210" t="s">
        <v>74</v>
      </c>
      <c r="Q3496" s="211"/>
      <c r="R3496" s="23"/>
      <c r="S3496" s="212" t="s">
        <v>75</v>
      </c>
      <c r="T3496" s="213"/>
      <c r="U3496" s="214" t="s">
        <v>76</v>
      </c>
      <c r="V3496" s="215"/>
      <c r="W3496" s="22"/>
      <c r="X3496" s="208" t="s">
        <v>77</v>
      </c>
      <c r="Y3496" s="209"/>
      <c r="Z3496" s="210" t="s">
        <v>78</v>
      </c>
      <c r="AA3496" s="211"/>
      <c r="AB3496" s="22"/>
      <c r="AC3496" s="212" t="s">
        <v>79</v>
      </c>
      <c r="AD3496" s="213"/>
      <c r="AE3496" s="214" t="s">
        <v>80</v>
      </c>
      <c r="AF3496" s="215"/>
      <c r="AG3496" s="22"/>
      <c r="AH3496" s="208" t="s">
        <v>81</v>
      </c>
      <c r="AI3496" s="209"/>
      <c r="AJ3496" s="210" t="s">
        <v>82</v>
      </c>
      <c r="AK3496" s="211"/>
      <c r="AL3496" s="22"/>
      <c r="AM3496" s="212" t="s">
        <v>83</v>
      </c>
      <c r="AN3496" s="213"/>
      <c r="AO3496" s="214" t="s">
        <v>84</v>
      </c>
      <c r="AP3496" s="215"/>
      <c r="AQ3496" s="23"/>
      <c r="AR3496" s="208" t="s">
        <v>85</v>
      </c>
      <c r="AS3496" s="209"/>
      <c r="AT3496" s="210" t="s">
        <v>86</v>
      </c>
      <c r="AU3496" s="211"/>
      <c r="AW3496" s="29" t="s">
        <v>4</v>
      </c>
      <c r="AY3496" s="136" t="s">
        <v>46</v>
      </c>
      <c r="AZ3496" s="13"/>
      <c r="BA3496" s="36"/>
      <c r="BB3496" s="36"/>
      <c r="BC3496" s="36"/>
      <c r="BD3496" s="36"/>
    </row>
    <row r="3497" spans="2:56" ht="18.600000000000001" customHeight="1" thickTop="1" thickBot="1">
      <c r="B3497" s="40">
        <v>9.9999999999999307</v>
      </c>
      <c r="D3497" s="1">
        <v>1</v>
      </c>
      <c r="E3497" s="7">
        <v>0</v>
      </c>
      <c r="F3497" s="2">
        <v>0</v>
      </c>
      <c r="G3497" s="8">
        <v>0</v>
      </c>
      <c r="I3497" s="1">
        <v>1</v>
      </c>
      <c r="J3497" s="9">
        <v>0</v>
      </c>
      <c r="K3497" s="2">
        <v>0</v>
      </c>
      <c r="L3497" s="9">
        <f t="shared" ref="L3497" si="20340">IF(0=(1-$J$9*$K$9*$B3497^2),10^14,$B3497*$K$9/(1-$J$9*$K$9*$B3497^2))</f>
        <v>-0.33866088265926597</v>
      </c>
      <c r="N3497" s="1">
        <f t="shared" ref="N3497" si="20341">D3497*I3497+F3497*I3500-E3497*J3497-G3497*J3500</f>
        <v>1</v>
      </c>
      <c r="O3497" s="9">
        <f t="shared" ref="O3497" si="20342">(D3497*J3497+E3497*I3497+F3497*J3500+G3497*I3500)</f>
        <v>0</v>
      </c>
      <c r="P3497" s="2">
        <f t="shared" ref="P3497" si="20343">D3497*K3497+F3497*K3500-E3497*L3497-G3497*L3500</f>
        <v>0</v>
      </c>
      <c r="Q3497" s="8">
        <f t="shared" ref="Q3497" si="20344">(D3497*L3497+E3497*K3497+F3497*L3500+G3497*K3500)</f>
        <v>-0.33866088265926597</v>
      </c>
      <c r="S3497" s="1">
        <v>1</v>
      </c>
      <c r="T3497" s="7">
        <v>0</v>
      </c>
      <c r="U3497" s="2">
        <v>0</v>
      </c>
      <c r="V3497" s="8">
        <v>0</v>
      </c>
      <c r="X3497" s="1">
        <f t="shared" ref="X3497" si="20345">N3497*S3497+P3497*S3500-O3497*T3497-Q3497*T3500</f>
        <v>5.0953921879102095</v>
      </c>
      <c r="Y3497" s="9">
        <f t="shared" ref="Y3497" si="20346">(N3497*T3497+O3497*S3497+P3497*T3500+Q3497*S3500)</f>
        <v>0</v>
      </c>
      <c r="Z3497" s="2">
        <f t="shared" ref="Z3497" si="20347">N3497*U3497+P3497*U3500-O3497*V3497-Q3497*V3500</f>
        <v>0</v>
      </c>
      <c r="AA3497" s="8">
        <f t="shared" ref="AA3497" si="20348">(N3497*V3497+O3497*U3497+P3497*V3500+Q3497*U3500)</f>
        <v>-0.33866088265926597</v>
      </c>
      <c r="AB3497" s="22"/>
      <c r="AC3497" s="1">
        <v>1</v>
      </c>
      <c r="AD3497" s="9">
        <v>0</v>
      </c>
      <c r="AE3497" s="2">
        <v>0</v>
      </c>
      <c r="AF3497" s="9">
        <f t="shared" ref="AF3497" si="20349">$B3497*$AE$9</f>
        <v>8.1068999999999445</v>
      </c>
      <c r="AH3497" s="1">
        <f t="shared" ref="AH3497" si="20350">X3497*AC3497+Z3497*AC3500-Y3497*AD3497-AA3497*AD3500</f>
        <v>5.0953921879102095</v>
      </c>
      <c r="AI3497" s="9">
        <f t="shared" ref="AI3497" si="20351">(X3497*AD3497+Y3497*AC3497+Z3497*AD3500+AA3497*AC3500)</f>
        <v>0</v>
      </c>
      <c r="AJ3497" s="2">
        <f t="shared" ref="AJ3497" si="20352">X3497*AE3497+Z3497*AE3500-Y3497*AF3497-AA3497*AF3500</f>
        <v>0</v>
      </c>
      <c r="AK3497" s="8">
        <f t="shared" ref="AK3497" si="20353">(X3497*AF3497+Y3497*AE3497+Z3497*AF3500+AA3497*AE3500)</f>
        <v>40.969174045509725</v>
      </c>
      <c r="AM3497" s="18">
        <v>1</v>
      </c>
      <c r="AN3497" s="25">
        <v>0</v>
      </c>
      <c r="AO3497" s="14">
        <v>0</v>
      </c>
      <c r="AP3497" s="24">
        <v>0</v>
      </c>
      <c r="AR3497" s="1">
        <f t="shared" ref="AR3497" si="20354">AH3497*AM3497+AJ3497*AM3500-AI3497*AN3497-AK3497*AN3500</f>
        <v>5.0953921879102095</v>
      </c>
      <c r="AS3497" s="9">
        <f t="shared" ref="AS3497" si="20355">(AH3497*AN3497+AI3497*AM3497+AJ3497*AN3500+AK3497*AM3500)</f>
        <v>40.969174045509725</v>
      </c>
      <c r="AT3497" s="2">
        <f t="shared" ref="AT3497" si="20356">AH3497*AO3497+AJ3497*AO3500-AI3497*AP3497-AK3497*AP3500</f>
        <v>0</v>
      </c>
      <c r="AU3497" s="8">
        <f t="shared" ref="AU3497" si="20357">(AH3497*AP3497+AI3497*AO3497+AJ3497*AP3500+AK3497*AO3500)</f>
        <v>40.969174045509725</v>
      </c>
      <c r="AW3497" s="30">
        <f t="shared" ref="AW3497" si="20358">20*LOG(((1+$AN$9)/$AN$9)/((AR3497+AR3500)^2+(AS3497+AS3500)^2)^0.5)</f>
        <v>-44.462483877974684</v>
      </c>
      <c r="AY3497" s="137">
        <f t="shared" ref="AY3497" si="20359">((AR3497^2+AS3497^2)^0.5)/((AR3500^2+AS3500^2)^0.5)</f>
        <v>0.12444491677543379</v>
      </c>
      <c r="AZ3497" s="13"/>
      <c r="BA3497" s="36"/>
      <c r="BB3497" s="36"/>
      <c r="BC3497" s="36"/>
      <c r="BD3497" s="36"/>
    </row>
    <row r="3498" spans="2:56" ht="18.600000000000001" customHeight="1" thickBot="1">
      <c r="D3498" s="3"/>
      <c r="G3498" s="4"/>
      <c r="I3498" s="3"/>
      <c r="L3498" s="4"/>
      <c r="N3498" s="3"/>
      <c r="Q3498" s="4"/>
      <c r="S3498" s="3"/>
      <c r="V3498" s="4"/>
      <c r="X3498" s="3"/>
      <c r="AA3498" s="4"/>
      <c r="AC3498" s="3"/>
      <c r="AF3498" s="4"/>
      <c r="AH3498" s="3"/>
      <c r="AK3498" s="4"/>
      <c r="AM3498" s="18"/>
      <c r="AN3498" s="14"/>
      <c r="AO3498" s="14"/>
      <c r="AP3498" s="19"/>
      <c r="AR3498" s="3"/>
      <c r="AU3498" s="4"/>
      <c r="AY3498" s="138"/>
      <c r="AZ3498" s="13"/>
      <c r="BA3498" s="36"/>
      <c r="BB3498" s="36"/>
      <c r="BC3498" s="36"/>
      <c r="BD3498" s="36"/>
    </row>
    <row r="3499" spans="2:56" ht="18.600000000000001" customHeight="1" thickBot="1">
      <c r="D3499" s="216" t="s">
        <v>87</v>
      </c>
      <c r="E3499" s="217"/>
      <c r="F3499" s="218" t="s">
        <v>88</v>
      </c>
      <c r="G3499" s="219"/>
      <c r="H3499" s="207"/>
      <c r="I3499" s="216" t="s">
        <v>89</v>
      </c>
      <c r="J3499" s="217"/>
      <c r="K3499" s="218" t="s">
        <v>90</v>
      </c>
      <c r="L3499" s="219"/>
      <c r="N3499" s="208" t="s">
        <v>7</v>
      </c>
      <c r="O3499" s="209"/>
      <c r="P3499" s="210" t="s">
        <v>8</v>
      </c>
      <c r="Q3499" s="211"/>
      <c r="S3499" s="216" t="s">
        <v>91</v>
      </c>
      <c r="T3499" s="217"/>
      <c r="U3499" s="218" t="s">
        <v>92</v>
      </c>
      <c r="V3499" s="219"/>
      <c r="W3499" s="22"/>
      <c r="X3499" s="208" t="s">
        <v>93</v>
      </c>
      <c r="Y3499" s="209"/>
      <c r="Z3499" s="210" t="s">
        <v>94</v>
      </c>
      <c r="AA3499" s="211"/>
      <c r="AB3499" s="22"/>
      <c r="AC3499" s="216" t="s">
        <v>3</v>
      </c>
      <c r="AD3499" s="217"/>
      <c r="AE3499" s="218" t="s">
        <v>2</v>
      </c>
      <c r="AF3499" s="219"/>
      <c r="AG3499" s="22"/>
      <c r="AH3499" s="208" t="s">
        <v>95</v>
      </c>
      <c r="AI3499" s="209"/>
      <c r="AJ3499" s="210" t="s">
        <v>96</v>
      </c>
      <c r="AK3499" s="211"/>
      <c r="AL3499" s="22"/>
      <c r="AM3499" s="216" t="s">
        <v>97</v>
      </c>
      <c r="AN3499" s="217"/>
      <c r="AO3499" s="218" t="s">
        <v>98</v>
      </c>
      <c r="AP3499" s="219"/>
      <c r="AR3499" s="208" t="s">
        <v>99</v>
      </c>
      <c r="AS3499" s="209"/>
      <c r="AT3499" s="210" t="s">
        <v>100</v>
      </c>
      <c r="AU3499" s="211"/>
      <c r="AW3499" s="48" t="s">
        <v>10</v>
      </c>
      <c r="AY3499" s="139" t="s">
        <v>47</v>
      </c>
      <c r="AZ3499" s="13"/>
      <c r="BA3499" s="36"/>
      <c r="BB3499" s="36"/>
      <c r="BC3499" s="36"/>
      <c r="BD3499" s="36"/>
    </row>
    <row r="3500" spans="2:56" ht="18.600000000000001" customHeight="1" thickTop="1" thickBot="1">
      <c r="D3500" s="1">
        <v>0</v>
      </c>
      <c r="E3500" s="8">
        <f t="shared" ref="E3500" si="20360">$E$9*$B3497</f>
        <v>5.6670999999999614</v>
      </c>
      <c r="F3500" s="2">
        <v>1</v>
      </c>
      <c r="G3500" s="8">
        <v>0</v>
      </c>
      <c r="I3500" s="1">
        <v>0</v>
      </c>
      <c r="J3500" s="9">
        <v>0</v>
      </c>
      <c r="K3500" s="2">
        <v>1</v>
      </c>
      <c r="L3500" s="8">
        <v>0</v>
      </c>
      <c r="N3500" s="1">
        <f t="shared" ref="N3500" si="20361">D3500*I3497+F3500*I3500-E3500*J3497-G3500*J3500</f>
        <v>0</v>
      </c>
      <c r="O3500" s="9">
        <f t="shared" ref="O3500" si="20362">(D3500*J3497+E3500*I3497+F3500*J3500+G3500*I3500)</f>
        <v>5.6670999999999614</v>
      </c>
      <c r="P3500" s="2">
        <f t="shared" ref="P3500" si="20363">D3500*K3497+F3500*K3500-E3500*L3497-G3500*L3500</f>
        <v>2.919225088118313</v>
      </c>
      <c r="Q3500" s="8">
        <f t="shared" ref="Q3500" si="20364">(D3500*L3497+E3500*K3497+F3500*L3500+G3500*K3500)</f>
        <v>0</v>
      </c>
      <c r="S3500" s="1">
        <v>0</v>
      </c>
      <c r="T3500" s="8">
        <f t="shared" ref="T3500" si="20365">$T$9*$B3497</f>
        <v>12.092899999999917</v>
      </c>
      <c r="U3500" s="2">
        <v>1</v>
      </c>
      <c r="V3500" s="8">
        <v>0</v>
      </c>
      <c r="X3500" s="1">
        <f t="shared" ref="X3500" si="20366">N3500*S3497+P3500*S3500-O3500*T3497-Q3500*T3500</f>
        <v>0</v>
      </c>
      <c r="Y3500" s="9">
        <f t="shared" ref="Y3500" si="20367">(N3500*T3497+O3500*S3497+P3500*T3500+Q3500*S3500)</f>
        <v>40.968997068105665</v>
      </c>
      <c r="Z3500" s="2">
        <f t="shared" ref="Z3500" si="20368">N3500*U3497+P3500*U3500-O3500*V3497-Q3500*V3500</f>
        <v>2.919225088118313</v>
      </c>
      <c r="AA3500" s="8">
        <f t="shared" ref="AA3500" si="20369">(N3500*V3497+O3500*U3497+P3500*V3500+Q3500*U3500)</f>
        <v>0</v>
      </c>
      <c r="AB3500" s="22"/>
      <c r="AC3500" s="1">
        <v>0</v>
      </c>
      <c r="AD3500" s="9">
        <v>0</v>
      </c>
      <c r="AE3500" s="2">
        <v>1</v>
      </c>
      <c r="AF3500" s="8">
        <v>0</v>
      </c>
      <c r="AH3500" s="1">
        <f t="shared" ref="AH3500" si="20370">X3500*AC3497+Z3500*AC3500-Y3500*AD3497-AA3500*AD3500</f>
        <v>0</v>
      </c>
      <c r="AI3500" s="9">
        <f t="shared" ref="AI3500" si="20371">(X3500*AD3497+Y3500*AC3497+Z3500*AD3500+AA3500*AC3500)</f>
        <v>40.968997068105665</v>
      </c>
      <c r="AJ3500" s="2">
        <f t="shared" ref="AJ3500" si="20372">X3500*AE3497+Z3500*AE3500-Y3500*AF3497-AA3500*AF3500</f>
        <v>-329.21233724330523</v>
      </c>
      <c r="AK3500" s="8">
        <f t="shared" ref="AK3500" si="20373">(X3500*AF3497+Y3500*AE3497+Z3500*AF3500+AA3500*AE3500)</f>
        <v>0</v>
      </c>
      <c r="AM3500" s="20">
        <f t="shared" ref="AM3500" si="20374">1/$AN$9</f>
        <v>1</v>
      </c>
      <c r="AN3500" s="27">
        <v>0</v>
      </c>
      <c r="AO3500" s="21">
        <v>1</v>
      </c>
      <c r="AP3500" s="26">
        <v>0</v>
      </c>
      <c r="AR3500" s="1">
        <f t="shared" ref="AR3500" si="20375">AH3500*AM3497+AJ3500*AM3500-AI3500*AN3497-AK3500*AN3500</f>
        <v>-329.21233724330523</v>
      </c>
      <c r="AS3500" s="9">
        <f t="shared" ref="AS3500" si="20376">(AH3500*AN3497+AI3500*AM3497+AJ3500*AN3500+AK3500*AM3500)</f>
        <v>40.968997068105665</v>
      </c>
      <c r="AT3500" s="2">
        <f t="shared" ref="AT3500" si="20377">AH3500*AO3497+AJ3500*AO3500-AI3500*AP3497-AK3500*AP3500</f>
        <v>-329.21233724330523</v>
      </c>
      <c r="AU3500" s="8">
        <f t="shared" ref="AU3500" si="20378">(AH3500*AP3497+AI3500*AO3497+AJ3500*AP3500+AK3500*AO3500)</f>
        <v>0</v>
      </c>
      <c r="AW3500" s="49">
        <f t="shared" ref="AW3500" si="20379">(180/PI())*ATAN(-1*(AS3497/AR3497))</f>
        <v>-82.910450275388982</v>
      </c>
      <c r="AY3500" s="140">
        <f t="shared" ref="AY3500" si="20380">20*LOG(((1-(10^(AW3497/20)^2)*(1-((1-AY3497)/(1+AY3497))^2))^0.5))</f>
        <v>-6.1192721011381248E-5</v>
      </c>
      <c r="AZ3500" s="13"/>
      <c r="BA3500" s="36"/>
      <c r="BB3500" s="36"/>
      <c r="BC3500" s="36"/>
      <c r="BD3500" s="36"/>
    </row>
    <row r="3501" spans="2:56" ht="18.600000000000001" customHeight="1">
      <c r="AY3501" s="37"/>
    </row>
    <row r="3502" spans="2:56" ht="18.600000000000001" customHeight="1" thickBot="1">
      <c r="D3502" s="22" t="s">
        <v>60</v>
      </c>
      <c r="E3502" s="22"/>
      <c r="F3502" s="22"/>
      <c r="G3502" s="22"/>
      <c r="H3502" s="22"/>
      <c r="I3502" s="22" t="s">
        <v>61</v>
      </c>
      <c r="J3502" s="22"/>
      <c r="K3502" s="22"/>
      <c r="L3502" s="22"/>
      <c r="M3502" s="23"/>
      <c r="N3502" s="23"/>
      <c r="O3502" s="28" t="s">
        <v>62</v>
      </c>
      <c r="P3502" s="23"/>
      <c r="Q3502" s="23"/>
      <c r="R3502" s="23"/>
      <c r="S3502" s="22"/>
      <c r="T3502" s="22" t="s">
        <v>63</v>
      </c>
      <c r="U3502" s="23"/>
      <c r="V3502" s="23"/>
      <c r="W3502" s="23"/>
      <c r="X3502" s="23"/>
      <c r="Y3502" s="28" t="s">
        <v>64</v>
      </c>
      <c r="Z3502" s="23"/>
      <c r="AA3502" s="23"/>
      <c r="AB3502" s="23"/>
      <c r="AC3502" s="28" t="s">
        <v>65</v>
      </c>
      <c r="AD3502" s="22"/>
      <c r="AE3502" s="22"/>
      <c r="AF3502" s="22"/>
      <c r="AG3502" s="22"/>
      <c r="AH3502" s="23"/>
      <c r="AI3502" s="28" t="s">
        <v>66</v>
      </c>
      <c r="AJ3502" s="23"/>
      <c r="AK3502" s="23"/>
      <c r="AL3502" s="22"/>
      <c r="AM3502" s="28" t="s">
        <v>67</v>
      </c>
      <c r="AN3502" s="22"/>
      <c r="AO3502" s="23"/>
      <c r="AP3502" s="23"/>
      <c r="AQ3502" s="23"/>
      <c r="AR3502" s="23"/>
      <c r="AS3502" s="28" t="s">
        <v>68</v>
      </c>
      <c r="AT3502" s="23"/>
      <c r="AU3502" s="23"/>
    </row>
    <row r="3503" spans="2:56" ht="18.600000000000001" customHeight="1" thickBot="1">
      <c r="B3503" s="11"/>
      <c r="D3503" s="212" t="s">
        <v>69</v>
      </c>
      <c r="E3503" s="213"/>
      <c r="F3503" s="214" t="s">
        <v>70</v>
      </c>
      <c r="G3503" s="215"/>
      <c r="H3503" s="207"/>
      <c r="I3503" s="212" t="s">
        <v>71</v>
      </c>
      <c r="J3503" s="213"/>
      <c r="K3503" s="214" t="s">
        <v>72</v>
      </c>
      <c r="L3503" s="215"/>
      <c r="M3503" s="23"/>
      <c r="N3503" s="208" t="s">
        <v>73</v>
      </c>
      <c r="O3503" s="209"/>
      <c r="P3503" s="210" t="s">
        <v>74</v>
      </c>
      <c r="Q3503" s="211"/>
      <c r="R3503" s="23"/>
      <c r="S3503" s="212" t="s">
        <v>75</v>
      </c>
      <c r="T3503" s="213"/>
      <c r="U3503" s="214" t="s">
        <v>76</v>
      </c>
      <c r="V3503" s="215"/>
      <c r="W3503" s="22"/>
      <c r="X3503" s="208" t="s">
        <v>77</v>
      </c>
      <c r="Y3503" s="209"/>
      <c r="Z3503" s="210" t="s">
        <v>78</v>
      </c>
      <c r="AA3503" s="211"/>
      <c r="AB3503" s="22"/>
      <c r="AC3503" s="212" t="s">
        <v>79</v>
      </c>
      <c r="AD3503" s="213"/>
      <c r="AE3503" s="214" t="s">
        <v>80</v>
      </c>
      <c r="AF3503" s="215"/>
      <c r="AG3503" s="22"/>
      <c r="AH3503" s="208" t="s">
        <v>81</v>
      </c>
      <c r="AI3503" s="209"/>
      <c r="AJ3503" s="210" t="s">
        <v>82</v>
      </c>
      <c r="AK3503" s="211"/>
      <c r="AL3503" s="22"/>
      <c r="AM3503" s="212" t="s">
        <v>83</v>
      </c>
      <c r="AN3503" s="213"/>
      <c r="AO3503" s="214" t="s">
        <v>84</v>
      </c>
      <c r="AP3503" s="215"/>
      <c r="AQ3503" s="23"/>
      <c r="AR3503" s="208" t="s">
        <v>85</v>
      </c>
      <c r="AS3503" s="209"/>
      <c r="AT3503" s="210" t="s">
        <v>86</v>
      </c>
      <c r="AU3503" s="211"/>
      <c r="AW3503" s="29" t="s">
        <v>4</v>
      </c>
      <c r="AY3503" s="136" t="s">
        <v>46</v>
      </c>
      <c r="AZ3503" s="13"/>
      <c r="BA3503" s="36"/>
      <c r="BB3503" s="36"/>
      <c r="BC3503" s="36"/>
      <c r="BD3503" s="36"/>
    </row>
    <row r="3504" spans="2:56" ht="18.600000000000001" customHeight="1" thickTop="1" thickBot="1">
      <c r="B3504" s="40">
        <v>10.0199999999999</v>
      </c>
      <c r="D3504" s="1">
        <v>1</v>
      </c>
      <c r="E3504" s="7">
        <v>0</v>
      </c>
      <c r="F3504" s="2">
        <v>0</v>
      </c>
      <c r="G3504" s="8">
        <v>0</v>
      </c>
      <c r="I3504" s="1">
        <v>1</v>
      </c>
      <c r="J3504" s="9">
        <v>0</v>
      </c>
      <c r="K3504" s="2">
        <v>0</v>
      </c>
      <c r="L3504" s="9">
        <f t="shared" ref="L3504" si="20381">IF(0=(1-$J$9*$K$9*$B3504^2),10^14,$B3504*$K$9/(1-$J$9*$K$9*$B3504^2))</f>
        <v>-0.33793763109780567</v>
      </c>
      <c r="N3504" s="1">
        <f t="shared" ref="N3504" si="20382">D3504*I3504+F3504*I3507-E3504*J3504-G3504*J3507</f>
        <v>1</v>
      </c>
      <c r="O3504" s="9">
        <f t="shared" ref="O3504" si="20383">(D3504*J3504+E3504*I3504+F3504*J3507+G3504*I3507)</f>
        <v>0</v>
      </c>
      <c r="P3504" s="2">
        <f t="shared" ref="P3504" si="20384">D3504*K3504+F3504*K3507-E3504*L3504-G3504*L3507</f>
        <v>0</v>
      </c>
      <c r="Q3504" s="8">
        <f t="shared" ref="Q3504" si="20385">(D3504*L3504+E3504*K3504+F3504*L3507+G3504*K3507)</f>
        <v>-0.33793763109780567</v>
      </c>
      <c r="S3504" s="1">
        <v>1</v>
      </c>
      <c r="T3504" s="7">
        <v>0</v>
      </c>
      <c r="U3504" s="2">
        <v>0</v>
      </c>
      <c r="V3504" s="8">
        <v>0</v>
      </c>
      <c r="X3504" s="1">
        <f t="shared" ref="X3504" si="20386">N3504*S3504+P3504*S3507-O3504*T3504-Q3504*T3507</f>
        <v>5.0948192710608184</v>
      </c>
      <c r="Y3504" s="9">
        <f t="shared" ref="Y3504" si="20387">(N3504*T3504+O3504*S3504+P3504*T3507+Q3504*S3507)</f>
        <v>0</v>
      </c>
      <c r="Z3504" s="2">
        <f t="shared" ref="Z3504" si="20388">N3504*U3504+P3504*U3507-O3504*V3504-Q3504*V3507</f>
        <v>0</v>
      </c>
      <c r="AA3504" s="8">
        <f t="shared" ref="AA3504" si="20389">(N3504*V3504+O3504*U3504+P3504*V3507+Q3504*U3507)</f>
        <v>-0.33793763109780567</v>
      </c>
      <c r="AB3504" s="22"/>
      <c r="AC3504" s="1">
        <v>1</v>
      </c>
      <c r="AD3504" s="9">
        <v>0</v>
      </c>
      <c r="AE3504" s="2">
        <v>0</v>
      </c>
      <c r="AF3504" s="9">
        <f t="shared" ref="AF3504" si="20390">$B3504*$AE$9</f>
        <v>8.1231137999999188</v>
      </c>
      <c r="AH3504" s="1">
        <f t="shared" ref="AH3504" si="20391">X3504*AC3504+Z3504*AC3507-Y3504*AD3504-AA3504*AD3507</f>
        <v>5.0948192710608184</v>
      </c>
      <c r="AI3504" s="9">
        <f t="shared" ref="AI3504" si="20392">(X3504*AD3504+Y3504*AC3504+Z3504*AD3507+AA3504*AC3507)</f>
        <v>0</v>
      </c>
      <c r="AJ3504" s="2">
        <f t="shared" ref="AJ3504" si="20393">X3504*AE3504+Z3504*AE3507-Y3504*AF3504-AA3504*AF3507</f>
        <v>0</v>
      </c>
      <c r="AK3504" s="8">
        <f t="shared" ref="AK3504" si="20394">(X3504*AF3504+Y3504*AE3504+Z3504*AF3507+AA3504*AE3507)</f>
        <v>41.047859098161851</v>
      </c>
      <c r="AM3504" s="18">
        <v>1</v>
      </c>
      <c r="AN3504" s="25">
        <v>0</v>
      </c>
      <c r="AO3504" s="14">
        <v>0</v>
      </c>
      <c r="AP3504" s="24">
        <v>0</v>
      </c>
      <c r="AR3504" s="1">
        <f t="shared" ref="AR3504" si="20395">AH3504*AM3504+AJ3504*AM3507-AI3504*AN3504-AK3504*AN3507</f>
        <v>5.0948192710608184</v>
      </c>
      <c r="AS3504" s="9">
        <f t="shared" ref="AS3504" si="20396">(AH3504*AN3504+AI3504*AM3504+AJ3504*AN3507+AK3504*AM3507)</f>
        <v>41.047859098161851</v>
      </c>
      <c r="AT3504" s="2">
        <f t="shared" ref="AT3504" si="20397">AH3504*AO3504+AJ3504*AO3507-AI3504*AP3504-AK3504*AP3507</f>
        <v>0</v>
      </c>
      <c r="AU3504" s="8">
        <f t="shared" ref="AU3504" si="20398">(AH3504*AP3504+AI3504*AO3504+AJ3504*AP3507+AK3504*AO3507)</f>
        <v>41.047859098161851</v>
      </c>
      <c r="AW3504" s="30">
        <f t="shared" ref="AW3504" si="20399">20*LOG(((1+$AN$9)/$AN$9)/((AR3504+AR3507)^2+(AS3504+AS3507)^2)^0.5)</f>
        <v>-44.496274249895876</v>
      </c>
      <c r="AY3504" s="137">
        <f t="shared" ref="AY3504" si="20400">((AR3504^2+AS3504^2)^0.5)/((AR3507^2+AS3507^2)^0.5)</f>
        <v>0.12419212673517589</v>
      </c>
      <c r="AZ3504" s="13"/>
      <c r="BA3504" s="36"/>
      <c r="BB3504" s="36"/>
      <c r="BC3504" s="36"/>
      <c r="BD3504" s="36"/>
    </row>
    <row r="3505" spans="4:56" ht="18.600000000000001" customHeight="1" thickBot="1">
      <c r="D3505" s="3"/>
      <c r="G3505" s="4"/>
      <c r="I3505" s="3"/>
      <c r="L3505" s="4"/>
      <c r="N3505" s="3"/>
      <c r="Q3505" s="4"/>
      <c r="S3505" s="3"/>
      <c r="V3505" s="4"/>
      <c r="X3505" s="3"/>
      <c r="AA3505" s="4"/>
      <c r="AC3505" s="3"/>
      <c r="AF3505" s="4"/>
      <c r="AH3505" s="3"/>
      <c r="AK3505" s="4"/>
      <c r="AM3505" s="18"/>
      <c r="AN3505" s="14"/>
      <c r="AO3505" s="14"/>
      <c r="AP3505" s="19"/>
      <c r="AR3505" s="3"/>
      <c r="AU3505" s="4"/>
      <c r="AY3505" s="138"/>
      <c r="AZ3505" s="13"/>
      <c r="BA3505" s="36"/>
      <c r="BB3505" s="36"/>
      <c r="BC3505" s="36"/>
      <c r="BD3505" s="36"/>
    </row>
    <row r="3506" spans="4:56" ht="18.600000000000001" customHeight="1" thickBot="1">
      <c r="D3506" s="216" t="s">
        <v>87</v>
      </c>
      <c r="E3506" s="217"/>
      <c r="F3506" s="218" t="s">
        <v>88</v>
      </c>
      <c r="G3506" s="219"/>
      <c r="H3506" s="207"/>
      <c r="I3506" s="216" t="s">
        <v>89</v>
      </c>
      <c r="J3506" s="217"/>
      <c r="K3506" s="218" t="s">
        <v>90</v>
      </c>
      <c r="L3506" s="219"/>
      <c r="N3506" s="208" t="s">
        <v>7</v>
      </c>
      <c r="O3506" s="209"/>
      <c r="P3506" s="210" t="s">
        <v>8</v>
      </c>
      <c r="Q3506" s="211"/>
      <c r="S3506" s="216" t="s">
        <v>91</v>
      </c>
      <c r="T3506" s="217"/>
      <c r="U3506" s="218" t="s">
        <v>92</v>
      </c>
      <c r="V3506" s="219"/>
      <c r="W3506" s="22"/>
      <c r="X3506" s="208" t="s">
        <v>93</v>
      </c>
      <c r="Y3506" s="209"/>
      <c r="Z3506" s="210" t="s">
        <v>94</v>
      </c>
      <c r="AA3506" s="211"/>
      <c r="AB3506" s="22"/>
      <c r="AC3506" s="216" t="s">
        <v>3</v>
      </c>
      <c r="AD3506" s="217"/>
      <c r="AE3506" s="218" t="s">
        <v>2</v>
      </c>
      <c r="AF3506" s="219"/>
      <c r="AG3506" s="22"/>
      <c r="AH3506" s="208" t="s">
        <v>95</v>
      </c>
      <c r="AI3506" s="209"/>
      <c r="AJ3506" s="210" t="s">
        <v>96</v>
      </c>
      <c r="AK3506" s="211"/>
      <c r="AL3506" s="22"/>
      <c r="AM3506" s="216" t="s">
        <v>97</v>
      </c>
      <c r="AN3506" s="217"/>
      <c r="AO3506" s="218" t="s">
        <v>98</v>
      </c>
      <c r="AP3506" s="219"/>
      <c r="AR3506" s="208" t="s">
        <v>99</v>
      </c>
      <c r="AS3506" s="209"/>
      <c r="AT3506" s="210" t="s">
        <v>100</v>
      </c>
      <c r="AU3506" s="211"/>
      <c r="AW3506" s="48" t="s">
        <v>10</v>
      </c>
      <c r="AY3506" s="139" t="s">
        <v>47</v>
      </c>
      <c r="AZ3506" s="13"/>
      <c r="BA3506" s="36"/>
      <c r="BB3506" s="36"/>
      <c r="BC3506" s="36"/>
      <c r="BD3506" s="36"/>
    </row>
    <row r="3507" spans="4:56" ht="18.600000000000001" customHeight="1" thickTop="1" thickBot="1">
      <c r="D3507" s="1">
        <v>0</v>
      </c>
      <c r="E3507" s="8">
        <f t="shared" ref="E3507" si="20401">$E$9*$B3504</f>
        <v>5.6784341999999439</v>
      </c>
      <c r="F3507" s="2">
        <v>1</v>
      </c>
      <c r="G3507" s="8">
        <v>0</v>
      </c>
      <c r="I3507" s="1">
        <v>0</v>
      </c>
      <c r="J3507" s="9">
        <v>0</v>
      </c>
      <c r="K3507" s="2">
        <v>1</v>
      </c>
      <c r="L3507" s="8">
        <v>0</v>
      </c>
      <c r="N3507" s="1">
        <f t="shared" ref="N3507" si="20402">D3507*I3504+F3507*I3507-E3507*J3504-G3507*J3507</f>
        <v>0</v>
      </c>
      <c r="O3507" s="9">
        <f t="shared" ref="O3507" si="20403">(D3507*J3504+E3507*I3504+F3507*J3507+G3507*I3507)</f>
        <v>5.6784341999999439</v>
      </c>
      <c r="P3507" s="2">
        <f t="shared" ref="P3507" si="20404">D3507*K3504+F3507*K3507-E3507*L3504-G3507*L3507</f>
        <v>2.9189566018927442</v>
      </c>
      <c r="Q3507" s="8">
        <f t="shared" ref="Q3507" si="20405">(D3507*L3504+E3507*K3504+F3507*L3507+G3507*K3507)</f>
        <v>0</v>
      </c>
      <c r="S3507" s="1">
        <v>0</v>
      </c>
      <c r="T3507" s="8">
        <f t="shared" ref="T3507" si="20406">$T$9*$B3504</f>
        <v>12.117085799999879</v>
      </c>
      <c r="U3507" s="2">
        <v>1</v>
      </c>
      <c r="V3507" s="8">
        <v>0</v>
      </c>
      <c r="X3507" s="1">
        <f t="shared" ref="X3507" si="20407">N3507*S3504+P3507*S3507-O3507*T3504-Q3507*T3507</f>
        <v>0</v>
      </c>
      <c r="Y3507" s="9">
        <f t="shared" ref="Y3507" si="20408">(N3507*T3504+O3507*S3504+P3507*T3507+Q3507*S3507)</f>
        <v>41.047681791610415</v>
      </c>
      <c r="Z3507" s="2">
        <f t="shared" ref="Z3507" si="20409">N3507*U3504+P3507*U3507-O3507*V3504-Q3507*V3507</f>
        <v>2.9189566018927442</v>
      </c>
      <c r="AA3507" s="8">
        <f t="shared" ref="AA3507" si="20410">(N3507*V3504+O3507*U3504+P3507*V3507+Q3507*U3507)</f>
        <v>0</v>
      </c>
      <c r="AB3507" s="22"/>
      <c r="AC3507" s="1">
        <v>0</v>
      </c>
      <c r="AD3507" s="9">
        <v>0</v>
      </c>
      <c r="AE3507" s="2">
        <v>1</v>
      </c>
      <c r="AF3507" s="8">
        <v>0</v>
      </c>
      <c r="AH3507" s="1">
        <f t="shared" ref="AH3507" si="20411">X3507*AC3504+Z3507*AC3507-Y3507*AD3504-AA3507*AD3507</f>
        <v>0</v>
      </c>
      <c r="AI3507" s="9">
        <f t="shared" ref="AI3507" si="20412">(X3507*AD3504+Y3507*AC3504+Z3507*AD3507+AA3507*AC3507)</f>
        <v>41.047681791610415</v>
      </c>
      <c r="AJ3507" s="2">
        <f t="shared" ref="AJ3507" si="20413">X3507*AE3504+Z3507*AE3507-Y3507*AF3504-AA3507*AF3507</f>
        <v>-330.51603381754325</v>
      </c>
      <c r="AK3507" s="8">
        <f t="shared" ref="AK3507" si="20414">(X3507*AF3504+Y3507*AE3504+Z3507*AF3507+AA3507*AE3507)</f>
        <v>0</v>
      </c>
      <c r="AM3507" s="20">
        <f t="shared" ref="AM3507" si="20415">1/$AN$9</f>
        <v>1</v>
      </c>
      <c r="AN3507" s="27">
        <v>0</v>
      </c>
      <c r="AO3507" s="21">
        <v>1</v>
      </c>
      <c r="AP3507" s="26">
        <v>0</v>
      </c>
      <c r="AR3507" s="1">
        <f t="shared" ref="AR3507" si="20416">AH3507*AM3504+AJ3507*AM3507-AI3507*AN3504-AK3507*AN3507</f>
        <v>-330.51603381754325</v>
      </c>
      <c r="AS3507" s="9">
        <f t="shared" ref="AS3507" si="20417">(AH3507*AN3504+AI3507*AM3504+AJ3507*AN3507+AK3507*AM3507)</f>
        <v>41.047681791610415</v>
      </c>
      <c r="AT3507" s="2">
        <f t="shared" ref="AT3507" si="20418">AH3507*AO3504+AJ3507*AO3507-AI3507*AP3504-AK3507*AP3507</f>
        <v>-330.51603381754325</v>
      </c>
      <c r="AU3507" s="8">
        <f t="shared" ref="AU3507" si="20419">(AH3507*AP3504+AI3507*AO3504+AJ3507*AP3507+AK3507*AO3507)</f>
        <v>0</v>
      </c>
      <c r="AW3507" s="49">
        <f t="shared" ref="AW3507" si="20420">(180/PI())*ATAN(-1*(AS3504/AR3504))</f>
        <v>-82.924689966390318</v>
      </c>
      <c r="AY3507" s="140">
        <f t="shared" ref="AY3507" si="20421">20*LOG(((1-(10^(AW3504/20)^2)*(1-((1-AY3504)/(1+AY3504))^2))^0.5))</f>
        <v>-6.0622367673619046E-5</v>
      </c>
      <c r="AZ3507" s="13"/>
      <c r="BA3507" s="36"/>
      <c r="BB3507" s="36"/>
      <c r="BC3507" s="36"/>
      <c r="BD3507" s="36"/>
    </row>
    <row r="3508" spans="4:56">
      <c r="AY3508" s="37"/>
    </row>
  </sheetData>
  <mergeCells count="17974">
    <mergeCell ref="AT3499:AU3499"/>
    <mergeCell ref="AM3503:AN3503"/>
    <mergeCell ref="AO3503:AP3503"/>
    <mergeCell ref="D3506:E3506"/>
    <mergeCell ref="F3506:G3506"/>
    <mergeCell ref="I3506:J3506"/>
    <mergeCell ref="K3506:L3506"/>
    <mergeCell ref="N3506:O3506"/>
    <mergeCell ref="P3506:Q3506"/>
    <mergeCell ref="S3506:T3506"/>
    <mergeCell ref="U3506:V3506"/>
    <mergeCell ref="X3506:Y3506"/>
    <mergeCell ref="Z3506:AA3506"/>
    <mergeCell ref="AC3506:AD3506"/>
    <mergeCell ref="AE3506:AF3506"/>
    <mergeCell ref="AH3506:AI3506"/>
    <mergeCell ref="AJ3506:AK3506"/>
    <mergeCell ref="AM3506:AN3506"/>
    <mergeCell ref="AO3506:AP3506"/>
    <mergeCell ref="AR3506:AS3506"/>
    <mergeCell ref="AT3506:AU3506"/>
    <mergeCell ref="D3499:E3499"/>
    <mergeCell ref="F3499:G3499"/>
    <mergeCell ref="I3499:J3499"/>
    <mergeCell ref="K3499:L3499"/>
    <mergeCell ref="N3499:O3499"/>
    <mergeCell ref="P3499:Q3499"/>
    <mergeCell ref="S3499:T3499"/>
    <mergeCell ref="U3499:V3499"/>
    <mergeCell ref="X3499:Y3499"/>
    <mergeCell ref="Z3499:AA3499"/>
    <mergeCell ref="AC3499:AD3499"/>
    <mergeCell ref="AE3499:AF3499"/>
    <mergeCell ref="AH3499:AI3499"/>
    <mergeCell ref="AJ3499:AK3499"/>
    <mergeCell ref="AM3499:AN3499"/>
    <mergeCell ref="AO3499:AP3499"/>
    <mergeCell ref="AR3499:AS3499"/>
    <mergeCell ref="D3492:E3492"/>
    <mergeCell ref="F3492:G3492"/>
    <mergeCell ref="I3492:J3492"/>
    <mergeCell ref="K3492:L3492"/>
    <mergeCell ref="N3492:O3492"/>
    <mergeCell ref="P3492:Q3492"/>
    <mergeCell ref="S3492:T3492"/>
    <mergeCell ref="U3492:V3492"/>
    <mergeCell ref="X3492:Y3492"/>
    <mergeCell ref="Z3492:AA3492"/>
    <mergeCell ref="AC3492:AD3492"/>
    <mergeCell ref="AE3492:AF3492"/>
    <mergeCell ref="AH3492:AI3492"/>
    <mergeCell ref="AJ3492:AK3492"/>
    <mergeCell ref="AM3492:AN3492"/>
    <mergeCell ref="AO3492:AP3492"/>
    <mergeCell ref="AR3492:AS3492"/>
    <mergeCell ref="AR3478:AS3478"/>
    <mergeCell ref="AT3478:AU3478"/>
    <mergeCell ref="AM3482:AN3482"/>
    <mergeCell ref="AO3482:AP3482"/>
    <mergeCell ref="D3485:E3485"/>
    <mergeCell ref="F3485:G3485"/>
    <mergeCell ref="I3485:J3485"/>
    <mergeCell ref="K3485:L3485"/>
    <mergeCell ref="N3485:O3485"/>
    <mergeCell ref="P3485:Q3485"/>
    <mergeCell ref="S3485:T3485"/>
    <mergeCell ref="U3485:V3485"/>
    <mergeCell ref="X3485:Y3485"/>
    <mergeCell ref="Z3485:AA3485"/>
    <mergeCell ref="AC3485:AD3485"/>
    <mergeCell ref="AE3485:AF3485"/>
    <mergeCell ref="AH3485:AI3485"/>
    <mergeCell ref="AJ3485:AK3485"/>
    <mergeCell ref="AM3485:AN3485"/>
    <mergeCell ref="AO3485:AP3485"/>
    <mergeCell ref="AR3485:AS3485"/>
    <mergeCell ref="AT3485:AU3485"/>
    <mergeCell ref="AR3482:AS3482"/>
    <mergeCell ref="AT3482:AU3482"/>
    <mergeCell ref="X3482:Y3482"/>
    <mergeCell ref="Z3482:AA3482"/>
    <mergeCell ref="AC3482:AD3482"/>
    <mergeCell ref="AE3482:AF3482"/>
    <mergeCell ref="AH3482:AI3482"/>
    <mergeCell ref="AJ3482:AK3482"/>
    <mergeCell ref="AM3475:AN3475"/>
    <mergeCell ref="AO3475:AP3475"/>
    <mergeCell ref="D3478:E3478"/>
    <mergeCell ref="F3478:G3478"/>
    <mergeCell ref="I3478:J3478"/>
    <mergeCell ref="K3478:L3478"/>
    <mergeCell ref="N3478:O3478"/>
    <mergeCell ref="P3478:Q3478"/>
    <mergeCell ref="S3478:T3478"/>
    <mergeCell ref="U3478:V3478"/>
    <mergeCell ref="X3478:Y3478"/>
    <mergeCell ref="Z3478:AA3478"/>
    <mergeCell ref="AC3478:AD3478"/>
    <mergeCell ref="AE3478:AF3478"/>
    <mergeCell ref="AH3478:AI3478"/>
    <mergeCell ref="AJ3478:AK3478"/>
    <mergeCell ref="AM3478:AN3478"/>
    <mergeCell ref="AO3478:AP3478"/>
    <mergeCell ref="AR3464:AS3464"/>
    <mergeCell ref="AT3464:AU3464"/>
    <mergeCell ref="AM3468:AN3468"/>
    <mergeCell ref="AO3468:AP3468"/>
    <mergeCell ref="D3471:E3471"/>
    <mergeCell ref="F3471:G3471"/>
    <mergeCell ref="I3471:J3471"/>
    <mergeCell ref="K3471:L3471"/>
    <mergeCell ref="N3471:O3471"/>
    <mergeCell ref="P3471:Q3471"/>
    <mergeCell ref="S3471:T3471"/>
    <mergeCell ref="U3471:V3471"/>
    <mergeCell ref="X3471:Y3471"/>
    <mergeCell ref="Z3471:AA3471"/>
    <mergeCell ref="AC3471:AD3471"/>
    <mergeCell ref="AE3471:AF3471"/>
    <mergeCell ref="AH3471:AI3471"/>
    <mergeCell ref="AJ3471:AK3471"/>
    <mergeCell ref="AM3471:AN3471"/>
    <mergeCell ref="AO3471:AP3471"/>
    <mergeCell ref="AR3471:AS3471"/>
    <mergeCell ref="AT3471:AU3471"/>
    <mergeCell ref="Z3468:AA3468"/>
    <mergeCell ref="AC3468:AD3468"/>
    <mergeCell ref="AE3468:AF3468"/>
    <mergeCell ref="AH3468:AI3468"/>
    <mergeCell ref="AJ3468:AK3468"/>
    <mergeCell ref="D3468:E3468"/>
    <mergeCell ref="F3468:G3468"/>
    <mergeCell ref="I3468:J3468"/>
    <mergeCell ref="K3468:L3468"/>
    <mergeCell ref="N3468:O3468"/>
    <mergeCell ref="P3468:Q3468"/>
    <mergeCell ref="AM3461:AN3461"/>
    <mergeCell ref="AO3461:AP3461"/>
    <mergeCell ref="D3464:E3464"/>
    <mergeCell ref="F3464:G3464"/>
    <mergeCell ref="I3464:J3464"/>
    <mergeCell ref="K3464:L3464"/>
    <mergeCell ref="N3464:O3464"/>
    <mergeCell ref="P3464:Q3464"/>
    <mergeCell ref="S3464:T3464"/>
    <mergeCell ref="U3464:V3464"/>
    <mergeCell ref="X3464:Y3464"/>
    <mergeCell ref="Z3464:AA3464"/>
    <mergeCell ref="AC3464:AD3464"/>
    <mergeCell ref="AE3464:AF3464"/>
    <mergeCell ref="AH3464:AI3464"/>
    <mergeCell ref="AJ3464:AK3464"/>
    <mergeCell ref="AM3464:AN3464"/>
    <mergeCell ref="AO3464:AP3464"/>
    <mergeCell ref="AR3450:AS3450"/>
    <mergeCell ref="AT3450:AU3450"/>
    <mergeCell ref="AM3454:AN3454"/>
    <mergeCell ref="AO3454:AP3454"/>
    <mergeCell ref="D3457:E3457"/>
    <mergeCell ref="F3457:G3457"/>
    <mergeCell ref="I3457:J3457"/>
    <mergeCell ref="K3457:L3457"/>
    <mergeCell ref="N3457:O3457"/>
    <mergeCell ref="P3457:Q3457"/>
    <mergeCell ref="S3457:T3457"/>
    <mergeCell ref="U3457:V3457"/>
    <mergeCell ref="X3457:Y3457"/>
    <mergeCell ref="Z3457:AA3457"/>
    <mergeCell ref="AC3457:AD3457"/>
    <mergeCell ref="AE3457:AF3457"/>
    <mergeCell ref="AH3457:AI3457"/>
    <mergeCell ref="AJ3457:AK3457"/>
    <mergeCell ref="AM3457:AN3457"/>
    <mergeCell ref="AO3457:AP3457"/>
    <mergeCell ref="AR3457:AS3457"/>
    <mergeCell ref="AT3457:AU3457"/>
    <mergeCell ref="AR3454:AS3454"/>
    <mergeCell ref="AT3454:AU3454"/>
    <mergeCell ref="X3454:Y3454"/>
    <mergeCell ref="Z3454:AA3454"/>
    <mergeCell ref="AC3454:AD3454"/>
    <mergeCell ref="AE3454:AF3454"/>
    <mergeCell ref="AH3454:AI3454"/>
    <mergeCell ref="AJ3454:AK3454"/>
    <mergeCell ref="AR3461:AS3461"/>
    <mergeCell ref="AT3461:AU3461"/>
    <mergeCell ref="D3454:E3454"/>
    <mergeCell ref="F3454:G3454"/>
    <mergeCell ref="I3454:J3454"/>
    <mergeCell ref="K3454:L3454"/>
    <mergeCell ref="N3454:O3454"/>
    <mergeCell ref="P3454:Q3454"/>
    <mergeCell ref="S3454:T3454"/>
    <mergeCell ref="U3454:V3454"/>
    <mergeCell ref="AM3447:AN3447"/>
    <mergeCell ref="AO3447:AP3447"/>
    <mergeCell ref="D3450:E3450"/>
    <mergeCell ref="F3450:G3450"/>
    <mergeCell ref="I3450:J3450"/>
    <mergeCell ref="K3450:L3450"/>
    <mergeCell ref="N3450:O3450"/>
    <mergeCell ref="P3450:Q3450"/>
    <mergeCell ref="S3450:T3450"/>
    <mergeCell ref="U3450:V3450"/>
    <mergeCell ref="X3450:Y3450"/>
    <mergeCell ref="Z3450:AA3450"/>
    <mergeCell ref="AC3450:AD3450"/>
    <mergeCell ref="AE3450:AF3450"/>
    <mergeCell ref="AH3450:AI3450"/>
    <mergeCell ref="AJ3450:AK3450"/>
    <mergeCell ref="AM3450:AN3450"/>
    <mergeCell ref="AO3450:AP3450"/>
    <mergeCell ref="AR3436:AS3436"/>
    <mergeCell ref="AT3436:AU3436"/>
    <mergeCell ref="AM3440:AN3440"/>
    <mergeCell ref="AO3440:AP3440"/>
    <mergeCell ref="D3443:E3443"/>
    <mergeCell ref="F3443:G3443"/>
    <mergeCell ref="I3443:J3443"/>
    <mergeCell ref="K3443:L3443"/>
    <mergeCell ref="N3443:O3443"/>
    <mergeCell ref="P3443:Q3443"/>
    <mergeCell ref="S3443:T3443"/>
    <mergeCell ref="U3443:V3443"/>
    <mergeCell ref="X3443:Y3443"/>
    <mergeCell ref="Z3443:AA3443"/>
    <mergeCell ref="AC3443:AD3443"/>
    <mergeCell ref="AE3443:AF3443"/>
    <mergeCell ref="AH3443:AI3443"/>
    <mergeCell ref="AJ3443:AK3443"/>
    <mergeCell ref="AM3443:AN3443"/>
    <mergeCell ref="AO3443:AP3443"/>
    <mergeCell ref="AR3443:AS3443"/>
    <mergeCell ref="AT3443:AU3443"/>
    <mergeCell ref="S3440:T3440"/>
    <mergeCell ref="U3440:V3440"/>
    <mergeCell ref="AR3447:AS3447"/>
    <mergeCell ref="AT3447:AU3447"/>
    <mergeCell ref="AH3447:AI3447"/>
    <mergeCell ref="AJ3447:AK3447"/>
    <mergeCell ref="S3447:T3447"/>
    <mergeCell ref="U3447:V3447"/>
    <mergeCell ref="X3447:Y3447"/>
    <mergeCell ref="Z3447:AA3447"/>
    <mergeCell ref="AC3447:AD3447"/>
    <mergeCell ref="AE3447:AF3447"/>
    <mergeCell ref="D3447:E3447"/>
    <mergeCell ref="F3447:G3447"/>
    <mergeCell ref="I3447:J3447"/>
    <mergeCell ref="K3447:L3447"/>
    <mergeCell ref="N3447:O3447"/>
    <mergeCell ref="P3447:Q3447"/>
    <mergeCell ref="AR3440:AS3440"/>
    <mergeCell ref="AT3440:AU3440"/>
    <mergeCell ref="X3440:Y3440"/>
    <mergeCell ref="Z3440:AA3440"/>
    <mergeCell ref="AC3440:AD3440"/>
    <mergeCell ref="AE3440:AF3440"/>
    <mergeCell ref="AM3433:AN3433"/>
    <mergeCell ref="AO3433:AP3433"/>
    <mergeCell ref="D3436:E3436"/>
    <mergeCell ref="F3436:G3436"/>
    <mergeCell ref="I3436:J3436"/>
    <mergeCell ref="K3436:L3436"/>
    <mergeCell ref="N3436:O3436"/>
    <mergeCell ref="P3436:Q3436"/>
    <mergeCell ref="S3436:T3436"/>
    <mergeCell ref="U3436:V3436"/>
    <mergeCell ref="X3436:Y3436"/>
    <mergeCell ref="Z3436:AA3436"/>
    <mergeCell ref="AC3436:AD3436"/>
    <mergeCell ref="AE3436:AF3436"/>
    <mergeCell ref="AH3436:AI3436"/>
    <mergeCell ref="AJ3436:AK3436"/>
    <mergeCell ref="AM3436:AN3436"/>
    <mergeCell ref="AO3436:AP3436"/>
    <mergeCell ref="AR3422:AS3422"/>
    <mergeCell ref="AT3422:AU3422"/>
    <mergeCell ref="AM3426:AN3426"/>
    <mergeCell ref="AO3426:AP3426"/>
    <mergeCell ref="D3429:E3429"/>
    <mergeCell ref="F3429:G3429"/>
    <mergeCell ref="I3429:J3429"/>
    <mergeCell ref="K3429:L3429"/>
    <mergeCell ref="N3429:O3429"/>
    <mergeCell ref="P3429:Q3429"/>
    <mergeCell ref="S3429:T3429"/>
    <mergeCell ref="U3429:V3429"/>
    <mergeCell ref="X3429:Y3429"/>
    <mergeCell ref="Z3429:AA3429"/>
    <mergeCell ref="AC3429:AD3429"/>
    <mergeCell ref="AE3429:AF3429"/>
    <mergeCell ref="AH3429:AI3429"/>
    <mergeCell ref="AJ3429:AK3429"/>
    <mergeCell ref="AM3429:AN3429"/>
    <mergeCell ref="AO3429:AP3429"/>
    <mergeCell ref="AR3429:AS3429"/>
    <mergeCell ref="AT3429:AU3429"/>
    <mergeCell ref="AH3433:AI3433"/>
    <mergeCell ref="AJ3433:AK3433"/>
    <mergeCell ref="S3433:T3433"/>
    <mergeCell ref="U3433:V3433"/>
    <mergeCell ref="X3433:Y3433"/>
    <mergeCell ref="Z3433:AA3433"/>
    <mergeCell ref="AC3433:AD3433"/>
    <mergeCell ref="AE3433:AF3433"/>
    <mergeCell ref="D3433:E3433"/>
    <mergeCell ref="F3433:G3433"/>
    <mergeCell ref="I3433:J3433"/>
    <mergeCell ref="K3433:L3433"/>
    <mergeCell ref="N3433:O3433"/>
    <mergeCell ref="P3433:Q3433"/>
    <mergeCell ref="AR3426:AS3426"/>
    <mergeCell ref="AT3426:AU3426"/>
    <mergeCell ref="X3426:Y3426"/>
    <mergeCell ref="Z3426:AA3426"/>
    <mergeCell ref="AC3426:AD3426"/>
    <mergeCell ref="AE3426:AF3426"/>
    <mergeCell ref="AH3426:AI3426"/>
    <mergeCell ref="AJ3426:AK3426"/>
    <mergeCell ref="AM3419:AN3419"/>
    <mergeCell ref="AO3419:AP3419"/>
    <mergeCell ref="D3422:E3422"/>
    <mergeCell ref="F3422:G3422"/>
    <mergeCell ref="I3422:J3422"/>
    <mergeCell ref="K3422:L3422"/>
    <mergeCell ref="N3422:O3422"/>
    <mergeCell ref="P3422:Q3422"/>
    <mergeCell ref="S3422:T3422"/>
    <mergeCell ref="U3422:V3422"/>
    <mergeCell ref="X3422:Y3422"/>
    <mergeCell ref="Z3422:AA3422"/>
    <mergeCell ref="AC3422:AD3422"/>
    <mergeCell ref="AE3422:AF3422"/>
    <mergeCell ref="AH3422:AI3422"/>
    <mergeCell ref="AJ3422:AK3422"/>
    <mergeCell ref="AM3422:AN3422"/>
    <mergeCell ref="AO3422:AP3422"/>
    <mergeCell ref="AR3408:AS3408"/>
    <mergeCell ref="AT3408:AU3408"/>
    <mergeCell ref="AM3412:AN3412"/>
    <mergeCell ref="AO3412:AP3412"/>
    <mergeCell ref="D3415:E3415"/>
    <mergeCell ref="F3415:G3415"/>
    <mergeCell ref="I3415:J3415"/>
    <mergeCell ref="K3415:L3415"/>
    <mergeCell ref="N3415:O3415"/>
    <mergeCell ref="P3415:Q3415"/>
    <mergeCell ref="S3415:T3415"/>
    <mergeCell ref="U3415:V3415"/>
    <mergeCell ref="X3415:Y3415"/>
    <mergeCell ref="Z3415:AA3415"/>
    <mergeCell ref="AC3415:AD3415"/>
    <mergeCell ref="AE3415:AF3415"/>
    <mergeCell ref="AH3415:AI3415"/>
    <mergeCell ref="AJ3415:AK3415"/>
    <mergeCell ref="AM3415:AN3415"/>
    <mergeCell ref="AO3415:AP3415"/>
    <mergeCell ref="AR3415:AS3415"/>
    <mergeCell ref="AT3415:AU3415"/>
    <mergeCell ref="N3412:O3412"/>
    <mergeCell ref="P3412:Q3412"/>
    <mergeCell ref="AM3405:AN3405"/>
    <mergeCell ref="AO3405:AP3405"/>
    <mergeCell ref="D3408:E3408"/>
    <mergeCell ref="F3408:G3408"/>
    <mergeCell ref="I3408:J3408"/>
    <mergeCell ref="K3408:L3408"/>
    <mergeCell ref="N3408:O3408"/>
    <mergeCell ref="P3408:Q3408"/>
    <mergeCell ref="S3408:T3408"/>
    <mergeCell ref="U3408:V3408"/>
    <mergeCell ref="X3408:Y3408"/>
    <mergeCell ref="Z3408:AA3408"/>
    <mergeCell ref="AC3408:AD3408"/>
    <mergeCell ref="AE3408:AF3408"/>
    <mergeCell ref="AH3408:AI3408"/>
    <mergeCell ref="AJ3408:AK3408"/>
    <mergeCell ref="AM3408:AN3408"/>
    <mergeCell ref="AO3408:AP3408"/>
    <mergeCell ref="AR3394:AS3394"/>
    <mergeCell ref="AT3394:AU3394"/>
    <mergeCell ref="AM3398:AN3398"/>
    <mergeCell ref="AO3398:AP3398"/>
    <mergeCell ref="D3401:E3401"/>
    <mergeCell ref="F3401:G3401"/>
    <mergeCell ref="I3401:J3401"/>
    <mergeCell ref="K3401:L3401"/>
    <mergeCell ref="N3401:O3401"/>
    <mergeCell ref="P3401:Q3401"/>
    <mergeCell ref="S3401:T3401"/>
    <mergeCell ref="U3401:V3401"/>
    <mergeCell ref="X3401:Y3401"/>
    <mergeCell ref="Z3401:AA3401"/>
    <mergeCell ref="AC3401:AD3401"/>
    <mergeCell ref="AE3401:AF3401"/>
    <mergeCell ref="AH3401:AI3401"/>
    <mergeCell ref="AJ3401:AK3401"/>
    <mergeCell ref="AM3401:AN3401"/>
    <mergeCell ref="AO3401:AP3401"/>
    <mergeCell ref="AR3401:AS3401"/>
    <mergeCell ref="AT3401:AU3401"/>
    <mergeCell ref="AR3398:AS3398"/>
    <mergeCell ref="AT3398:AU3398"/>
    <mergeCell ref="X3398:Y3398"/>
    <mergeCell ref="Z3398:AA3398"/>
    <mergeCell ref="AC3398:AD3398"/>
    <mergeCell ref="AE3398:AF3398"/>
    <mergeCell ref="AH3398:AI3398"/>
    <mergeCell ref="AJ3398:AK3398"/>
    <mergeCell ref="D3398:E3398"/>
    <mergeCell ref="F3398:G3398"/>
    <mergeCell ref="I3398:J3398"/>
    <mergeCell ref="K3398:L3398"/>
    <mergeCell ref="N3398:O3398"/>
    <mergeCell ref="P3398:Q3398"/>
    <mergeCell ref="S3398:T3398"/>
    <mergeCell ref="U3398:V3398"/>
    <mergeCell ref="AM3391:AN3391"/>
    <mergeCell ref="AO3391:AP3391"/>
    <mergeCell ref="D3394:E3394"/>
    <mergeCell ref="F3394:G3394"/>
    <mergeCell ref="I3394:J3394"/>
    <mergeCell ref="K3394:L3394"/>
    <mergeCell ref="N3394:O3394"/>
    <mergeCell ref="P3394:Q3394"/>
    <mergeCell ref="S3394:T3394"/>
    <mergeCell ref="U3394:V3394"/>
    <mergeCell ref="X3394:Y3394"/>
    <mergeCell ref="Z3394:AA3394"/>
    <mergeCell ref="AC3394:AD3394"/>
    <mergeCell ref="AE3394:AF3394"/>
    <mergeCell ref="AH3394:AI3394"/>
    <mergeCell ref="AJ3394:AK3394"/>
    <mergeCell ref="AM3394:AN3394"/>
    <mergeCell ref="AO3394:AP3394"/>
    <mergeCell ref="AR3380:AS3380"/>
    <mergeCell ref="AT3380:AU3380"/>
    <mergeCell ref="AM3384:AN3384"/>
    <mergeCell ref="AO3384:AP3384"/>
    <mergeCell ref="D3387:E3387"/>
    <mergeCell ref="F3387:G3387"/>
    <mergeCell ref="I3387:J3387"/>
    <mergeCell ref="K3387:L3387"/>
    <mergeCell ref="N3387:O3387"/>
    <mergeCell ref="P3387:Q3387"/>
    <mergeCell ref="S3387:T3387"/>
    <mergeCell ref="U3387:V3387"/>
    <mergeCell ref="X3387:Y3387"/>
    <mergeCell ref="Z3387:AA3387"/>
    <mergeCell ref="AC3387:AD3387"/>
    <mergeCell ref="AE3387:AF3387"/>
    <mergeCell ref="AH3387:AI3387"/>
    <mergeCell ref="AJ3387:AK3387"/>
    <mergeCell ref="AM3387:AN3387"/>
    <mergeCell ref="AO3387:AP3387"/>
    <mergeCell ref="AR3387:AS3387"/>
    <mergeCell ref="AT3387:AU3387"/>
    <mergeCell ref="S3384:T3384"/>
    <mergeCell ref="U3384:V3384"/>
    <mergeCell ref="AR3391:AS3391"/>
    <mergeCell ref="AT3391:AU3391"/>
    <mergeCell ref="AH3391:AI3391"/>
    <mergeCell ref="AJ3391:AK3391"/>
    <mergeCell ref="S3391:T3391"/>
    <mergeCell ref="U3391:V3391"/>
    <mergeCell ref="X3391:Y3391"/>
    <mergeCell ref="Z3391:AA3391"/>
    <mergeCell ref="AC3391:AD3391"/>
    <mergeCell ref="AE3391:AF3391"/>
    <mergeCell ref="D3391:E3391"/>
    <mergeCell ref="F3391:G3391"/>
    <mergeCell ref="I3391:J3391"/>
    <mergeCell ref="K3391:L3391"/>
    <mergeCell ref="N3391:O3391"/>
    <mergeCell ref="P3391:Q3391"/>
    <mergeCell ref="AR3384:AS3384"/>
    <mergeCell ref="AT3384:AU3384"/>
    <mergeCell ref="X3384:Y3384"/>
    <mergeCell ref="Z3384:AA3384"/>
    <mergeCell ref="AC3384:AD3384"/>
    <mergeCell ref="AE3384:AF3384"/>
    <mergeCell ref="AM3377:AN3377"/>
    <mergeCell ref="AO3377:AP3377"/>
    <mergeCell ref="D3380:E3380"/>
    <mergeCell ref="F3380:G3380"/>
    <mergeCell ref="I3380:J3380"/>
    <mergeCell ref="K3380:L3380"/>
    <mergeCell ref="N3380:O3380"/>
    <mergeCell ref="P3380:Q3380"/>
    <mergeCell ref="S3380:T3380"/>
    <mergeCell ref="U3380:V3380"/>
    <mergeCell ref="X3380:Y3380"/>
    <mergeCell ref="Z3380:AA3380"/>
    <mergeCell ref="AC3380:AD3380"/>
    <mergeCell ref="AE3380:AF3380"/>
    <mergeCell ref="AH3380:AI3380"/>
    <mergeCell ref="AJ3380:AK3380"/>
    <mergeCell ref="AM3380:AN3380"/>
    <mergeCell ref="AO3380:AP3380"/>
    <mergeCell ref="AR3366:AS3366"/>
    <mergeCell ref="AT3366:AU3366"/>
    <mergeCell ref="AM3370:AN3370"/>
    <mergeCell ref="AO3370:AP3370"/>
    <mergeCell ref="D3373:E3373"/>
    <mergeCell ref="F3373:G3373"/>
    <mergeCell ref="I3373:J3373"/>
    <mergeCell ref="K3373:L3373"/>
    <mergeCell ref="N3373:O3373"/>
    <mergeCell ref="P3373:Q3373"/>
    <mergeCell ref="S3373:T3373"/>
    <mergeCell ref="U3373:V3373"/>
    <mergeCell ref="X3373:Y3373"/>
    <mergeCell ref="Z3373:AA3373"/>
    <mergeCell ref="AC3373:AD3373"/>
    <mergeCell ref="AE3373:AF3373"/>
    <mergeCell ref="AH3373:AI3373"/>
    <mergeCell ref="AJ3373:AK3373"/>
    <mergeCell ref="AM3373:AN3373"/>
    <mergeCell ref="AO3373:AP3373"/>
    <mergeCell ref="AR3373:AS3373"/>
    <mergeCell ref="AT3373:AU3373"/>
    <mergeCell ref="AH3377:AI3377"/>
    <mergeCell ref="AJ3377:AK3377"/>
    <mergeCell ref="S3377:T3377"/>
    <mergeCell ref="U3377:V3377"/>
    <mergeCell ref="X3377:Y3377"/>
    <mergeCell ref="Z3377:AA3377"/>
    <mergeCell ref="AC3377:AD3377"/>
    <mergeCell ref="AE3377:AF3377"/>
    <mergeCell ref="D3377:E3377"/>
    <mergeCell ref="F3377:G3377"/>
    <mergeCell ref="I3377:J3377"/>
    <mergeCell ref="K3377:L3377"/>
    <mergeCell ref="N3377:O3377"/>
    <mergeCell ref="P3377:Q3377"/>
    <mergeCell ref="AR3370:AS3370"/>
    <mergeCell ref="AT3370:AU3370"/>
    <mergeCell ref="X3370:Y3370"/>
    <mergeCell ref="Z3370:AA3370"/>
    <mergeCell ref="AC3370:AD3370"/>
    <mergeCell ref="AE3370:AF3370"/>
    <mergeCell ref="AH3370:AI3370"/>
    <mergeCell ref="AJ3370:AK3370"/>
    <mergeCell ref="AM3363:AN3363"/>
    <mergeCell ref="AO3363:AP3363"/>
    <mergeCell ref="D3366:E3366"/>
    <mergeCell ref="F3366:G3366"/>
    <mergeCell ref="I3366:J3366"/>
    <mergeCell ref="K3366:L3366"/>
    <mergeCell ref="N3366:O3366"/>
    <mergeCell ref="P3366:Q3366"/>
    <mergeCell ref="S3366:T3366"/>
    <mergeCell ref="U3366:V3366"/>
    <mergeCell ref="X3366:Y3366"/>
    <mergeCell ref="Z3366:AA3366"/>
    <mergeCell ref="AC3366:AD3366"/>
    <mergeCell ref="AE3366:AF3366"/>
    <mergeCell ref="AH3366:AI3366"/>
    <mergeCell ref="AJ3366:AK3366"/>
    <mergeCell ref="AM3366:AN3366"/>
    <mergeCell ref="AO3366:AP3366"/>
    <mergeCell ref="AR3352:AS3352"/>
    <mergeCell ref="AT3352:AU3352"/>
    <mergeCell ref="AM3356:AN3356"/>
    <mergeCell ref="AO3356:AP3356"/>
    <mergeCell ref="D3359:E3359"/>
    <mergeCell ref="F3359:G3359"/>
    <mergeCell ref="I3359:J3359"/>
    <mergeCell ref="K3359:L3359"/>
    <mergeCell ref="N3359:O3359"/>
    <mergeCell ref="P3359:Q3359"/>
    <mergeCell ref="S3359:T3359"/>
    <mergeCell ref="U3359:V3359"/>
    <mergeCell ref="X3359:Y3359"/>
    <mergeCell ref="Z3359:AA3359"/>
    <mergeCell ref="AC3359:AD3359"/>
    <mergeCell ref="AE3359:AF3359"/>
    <mergeCell ref="AH3359:AI3359"/>
    <mergeCell ref="AJ3359:AK3359"/>
    <mergeCell ref="AM3359:AN3359"/>
    <mergeCell ref="AO3359:AP3359"/>
    <mergeCell ref="AR3359:AS3359"/>
    <mergeCell ref="AT3359:AU3359"/>
    <mergeCell ref="N3356:O3356"/>
    <mergeCell ref="P3356:Q3356"/>
    <mergeCell ref="AM3349:AN3349"/>
    <mergeCell ref="AO3349:AP3349"/>
    <mergeCell ref="D3352:E3352"/>
    <mergeCell ref="F3352:G3352"/>
    <mergeCell ref="I3352:J3352"/>
    <mergeCell ref="K3352:L3352"/>
    <mergeCell ref="N3352:O3352"/>
    <mergeCell ref="P3352:Q3352"/>
    <mergeCell ref="S3352:T3352"/>
    <mergeCell ref="U3352:V3352"/>
    <mergeCell ref="X3352:Y3352"/>
    <mergeCell ref="Z3352:AA3352"/>
    <mergeCell ref="AC3352:AD3352"/>
    <mergeCell ref="AE3352:AF3352"/>
    <mergeCell ref="AH3352:AI3352"/>
    <mergeCell ref="AJ3352:AK3352"/>
    <mergeCell ref="AM3352:AN3352"/>
    <mergeCell ref="AO3352:AP3352"/>
    <mergeCell ref="AR3338:AS3338"/>
    <mergeCell ref="AT3338:AU3338"/>
    <mergeCell ref="AM3342:AN3342"/>
    <mergeCell ref="AO3342:AP3342"/>
    <mergeCell ref="D3345:E3345"/>
    <mergeCell ref="F3345:G3345"/>
    <mergeCell ref="I3345:J3345"/>
    <mergeCell ref="K3345:L3345"/>
    <mergeCell ref="N3345:O3345"/>
    <mergeCell ref="P3345:Q3345"/>
    <mergeCell ref="S3345:T3345"/>
    <mergeCell ref="U3345:V3345"/>
    <mergeCell ref="X3345:Y3345"/>
    <mergeCell ref="Z3345:AA3345"/>
    <mergeCell ref="AC3345:AD3345"/>
    <mergeCell ref="AE3345:AF3345"/>
    <mergeCell ref="AH3345:AI3345"/>
    <mergeCell ref="AJ3345:AK3345"/>
    <mergeCell ref="AM3345:AN3345"/>
    <mergeCell ref="AO3345:AP3345"/>
    <mergeCell ref="AR3345:AS3345"/>
    <mergeCell ref="AT3345:AU3345"/>
    <mergeCell ref="AR3342:AS3342"/>
    <mergeCell ref="AT3342:AU3342"/>
    <mergeCell ref="X3342:Y3342"/>
    <mergeCell ref="Z3342:AA3342"/>
    <mergeCell ref="AC3342:AD3342"/>
    <mergeCell ref="AE3342:AF3342"/>
    <mergeCell ref="AH3342:AI3342"/>
    <mergeCell ref="AJ3342:AK3342"/>
    <mergeCell ref="D3342:E3342"/>
    <mergeCell ref="F3342:G3342"/>
    <mergeCell ref="I3342:J3342"/>
    <mergeCell ref="K3342:L3342"/>
    <mergeCell ref="N3342:O3342"/>
    <mergeCell ref="P3342:Q3342"/>
    <mergeCell ref="S3342:T3342"/>
    <mergeCell ref="U3342:V3342"/>
    <mergeCell ref="AM3335:AN3335"/>
    <mergeCell ref="AO3335:AP3335"/>
    <mergeCell ref="D3338:E3338"/>
    <mergeCell ref="F3338:G3338"/>
    <mergeCell ref="I3338:J3338"/>
    <mergeCell ref="K3338:L3338"/>
    <mergeCell ref="N3338:O3338"/>
    <mergeCell ref="P3338:Q3338"/>
    <mergeCell ref="S3338:T3338"/>
    <mergeCell ref="U3338:V3338"/>
    <mergeCell ref="X3338:Y3338"/>
    <mergeCell ref="Z3338:AA3338"/>
    <mergeCell ref="AC3338:AD3338"/>
    <mergeCell ref="AE3338:AF3338"/>
    <mergeCell ref="AH3338:AI3338"/>
    <mergeCell ref="AJ3338:AK3338"/>
    <mergeCell ref="AM3338:AN3338"/>
    <mergeCell ref="AO3338:AP3338"/>
    <mergeCell ref="AR3324:AS3324"/>
    <mergeCell ref="AT3324:AU3324"/>
    <mergeCell ref="AM3328:AN3328"/>
    <mergeCell ref="AO3328:AP3328"/>
    <mergeCell ref="D3331:E3331"/>
    <mergeCell ref="F3331:G3331"/>
    <mergeCell ref="I3331:J3331"/>
    <mergeCell ref="K3331:L3331"/>
    <mergeCell ref="N3331:O3331"/>
    <mergeCell ref="P3331:Q3331"/>
    <mergeCell ref="S3331:T3331"/>
    <mergeCell ref="U3331:V3331"/>
    <mergeCell ref="X3331:Y3331"/>
    <mergeCell ref="Z3331:AA3331"/>
    <mergeCell ref="AC3331:AD3331"/>
    <mergeCell ref="AE3331:AF3331"/>
    <mergeCell ref="AH3331:AI3331"/>
    <mergeCell ref="AJ3331:AK3331"/>
    <mergeCell ref="AM3331:AN3331"/>
    <mergeCell ref="AO3331:AP3331"/>
    <mergeCell ref="AR3331:AS3331"/>
    <mergeCell ref="AT3331:AU3331"/>
    <mergeCell ref="S3328:T3328"/>
    <mergeCell ref="U3328:V3328"/>
    <mergeCell ref="AR3335:AS3335"/>
    <mergeCell ref="AT3335:AU3335"/>
    <mergeCell ref="AH3335:AI3335"/>
    <mergeCell ref="AJ3335:AK3335"/>
    <mergeCell ref="S3335:T3335"/>
    <mergeCell ref="U3335:V3335"/>
    <mergeCell ref="X3335:Y3335"/>
    <mergeCell ref="Z3335:AA3335"/>
    <mergeCell ref="AC3335:AD3335"/>
    <mergeCell ref="AE3335:AF3335"/>
    <mergeCell ref="D3335:E3335"/>
    <mergeCell ref="F3335:G3335"/>
    <mergeCell ref="I3335:J3335"/>
    <mergeCell ref="K3335:L3335"/>
    <mergeCell ref="N3335:O3335"/>
    <mergeCell ref="P3335:Q3335"/>
    <mergeCell ref="AR3328:AS3328"/>
    <mergeCell ref="AT3328:AU3328"/>
    <mergeCell ref="X3328:Y3328"/>
    <mergeCell ref="Z3328:AA3328"/>
    <mergeCell ref="AC3328:AD3328"/>
    <mergeCell ref="AE3328:AF3328"/>
    <mergeCell ref="AM3321:AN3321"/>
    <mergeCell ref="AO3321:AP3321"/>
    <mergeCell ref="D3324:E3324"/>
    <mergeCell ref="F3324:G3324"/>
    <mergeCell ref="I3324:J3324"/>
    <mergeCell ref="K3324:L3324"/>
    <mergeCell ref="N3324:O3324"/>
    <mergeCell ref="P3324:Q3324"/>
    <mergeCell ref="S3324:T3324"/>
    <mergeCell ref="U3324:V3324"/>
    <mergeCell ref="X3324:Y3324"/>
    <mergeCell ref="Z3324:AA3324"/>
    <mergeCell ref="AC3324:AD3324"/>
    <mergeCell ref="AE3324:AF3324"/>
    <mergeCell ref="AH3324:AI3324"/>
    <mergeCell ref="AJ3324:AK3324"/>
    <mergeCell ref="AM3324:AN3324"/>
    <mergeCell ref="AO3324:AP3324"/>
    <mergeCell ref="AR3310:AS3310"/>
    <mergeCell ref="AT3310:AU3310"/>
    <mergeCell ref="AM3314:AN3314"/>
    <mergeCell ref="AO3314:AP3314"/>
    <mergeCell ref="D3317:E3317"/>
    <mergeCell ref="F3317:G3317"/>
    <mergeCell ref="I3317:J3317"/>
    <mergeCell ref="K3317:L3317"/>
    <mergeCell ref="N3317:O3317"/>
    <mergeCell ref="P3317:Q3317"/>
    <mergeCell ref="S3317:T3317"/>
    <mergeCell ref="U3317:V3317"/>
    <mergeCell ref="X3317:Y3317"/>
    <mergeCell ref="Z3317:AA3317"/>
    <mergeCell ref="AC3317:AD3317"/>
    <mergeCell ref="AE3317:AF3317"/>
    <mergeCell ref="AH3317:AI3317"/>
    <mergeCell ref="AJ3317:AK3317"/>
    <mergeCell ref="AM3317:AN3317"/>
    <mergeCell ref="AO3317:AP3317"/>
    <mergeCell ref="AR3317:AS3317"/>
    <mergeCell ref="AT3317:AU3317"/>
    <mergeCell ref="AH3321:AI3321"/>
    <mergeCell ref="AJ3321:AK3321"/>
    <mergeCell ref="S3321:T3321"/>
    <mergeCell ref="U3321:V3321"/>
    <mergeCell ref="X3321:Y3321"/>
    <mergeCell ref="Z3321:AA3321"/>
    <mergeCell ref="AC3321:AD3321"/>
    <mergeCell ref="AE3321:AF3321"/>
    <mergeCell ref="D3321:E3321"/>
    <mergeCell ref="F3321:G3321"/>
    <mergeCell ref="I3321:J3321"/>
    <mergeCell ref="K3321:L3321"/>
    <mergeCell ref="N3321:O3321"/>
    <mergeCell ref="P3321:Q3321"/>
    <mergeCell ref="AR3314:AS3314"/>
    <mergeCell ref="AT3314:AU3314"/>
    <mergeCell ref="X3314:Y3314"/>
    <mergeCell ref="Z3314:AA3314"/>
    <mergeCell ref="AC3314:AD3314"/>
    <mergeCell ref="AE3314:AF3314"/>
    <mergeCell ref="AH3314:AI3314"/>
    <mergeCell ref="AJ3314:AK3314"/>
    <mergeCell ref="AM3307:AN3307"/>
    <mergeCell ref="AO3307:AP3307"/>
    <mergeCell ref="D3310:E3310"/>
    <mergeCell ref="F3310:G3310"/>
    <mergeCell ref="I3310:J3310"/>
    <mergeCell ref="K3310:L3310"/>
    <mergeCell ref="N3310:O3310"/>
    <mergeCell ref="P3310:Q3310"/>
    <mergeCell ref="S3310:T3310"/>
    <mergeCell ref="U3310:V3310"/>
    <mergeCell ref="X3310:Y3310"/>
    <mergeCell ref="Z3310:AA3310"/>
    <mergeCell ref="AC3310:AD3310"/>
    <mergeCell ref="AE3310:AF3310"/>
    <mergeCell ref="AH3310:AI3310"/>
    <mergeCell ref="AJ3310:AK3310"/>
    <mergeCell ref="AM3310:AN3310"/>
    <mergeCell ref="AO3310:AP3310"/>
    <mergeCell ref="AR3296:AS3296"/>
    <mergeCell ref="AT3296:AU3296"/>
    <mergeCell ref="AM3300:AN3300"/>
    <mergeCell ref="AO3300:AP3300"/>
    <mergeCell ref="D3303:E3303"/>
    <mergeCell ref="F3303:G3303"/>
    <mergeCell ref="I3303:J3303"/>
    <mergeCell ref="K3303:L3303"/>
    <mergeCell ref="N3303:O3303"/>
    <mergeCell ref="P3303:Q3303"/>
    <mergeCell ref="S3303:T3303"/>
    <mergeCell ref="U3303:V3303"/>
    <mergeCell ref="X3303:Y3303"/>
    <mergeCell ref="Z3303:AA3303"/>
    <mergeCell ref="AC3303:AD3303"/>
    <mergeCell ref="AE3303:AF3303"/>
    <mergeCell ref="AH3303:AI3303"/>
    <mergeCell ref="AJ3303:AK3303"/>
    <mergeCell ref="AM3303:AN3303"/>
    <mergeCell ref="AO3303:AP3303"/>
    <mergeCell ref="AR3303:AS3303"/>
    <mergeCell ref="AT3303:AU3303"/>
    <mergeCell ref="N3300:O3300"/>
    <mergeCell ref="P3300:Q3300"/>
    <mergeCell ref="AM3293:AN3293"/>
    <mergeCell ref="AO3293:AP3293"/>
    <mergeCell ref="D3296:E3296"/>
    <mergeCell ref="F3296:G3296"/>
    <mergeCell ref="I3296:J3296"/>
    <mergeCell ref="K3296:L3296"/>
    <mergeCell ref="N3296:O3296"/>
    <mergeCell ref="P3296:Q3296"/>
    <mergeCell ref="S3296:T3296"/>
    <mergeCell ref="U3296:V3296"/>
    <mergeCell ref="X3296:Y3296"/>
    <mergeCell ref="Z3296:AA3296"/>
    <mergeCell ref="AC3296:AD3296"/>
    <mergeCell ref="AE3296:AF3296"/>
    <mergeCell ref="AH3296:AI3296"/>
    <mergeCell ref="AJ3296:AK3296"/>
    <mergeCell ref="AM3296:AN3296"/>
    <mergeCell ref="AO3296:AP3296"/>
    <mergeCell ref="AR3282:AS3282"/>
    <mergeCell ref="AT3282:AU3282"/>
    <mergeCell ref="AM3286:AN3286"/>
    <mergeCell ref="AO3286:AP3286"/>
    <mergeCell ref="D3289:E3289"/>
    <mergeCell ref="F3289:G3289"/>
    <mergeCell ref="I3289:J3289"/>
    <mergeCell ref="K3289:L3289"/>
    <mergeCell ref="N3289:O3289"/>
    <mergeCell ref="P3289:Q3289"/>
    <mergeCell ref="S3289:T3289"/>
    <mergeCell ref="U3289:V3289"/>
    <mergeCell ref="X3289:Y3289"/>
    <mergeCell ref="Z3289:AA3289"/>
    <mergeCell ref="AC3289:AD3289"/>
    <mergeCell ref="AE3289:AF3289"/>
    <mergeCell ref="AH3289:AI3289"/>
    <mergeCell ref="AJ3289:AK3289"/>
    <mergeCell ref="AM3289:AN3289"/>
    <mergeCell ref="AO3289:AP3289"/>
    <mergeCell ref="AR3289:AS3289"/>
    <mergeCell ref="AT3289:AU3289"/>
    <mergeCell ref="AR3286:AS3286"/>
    <mergeCell ref="AT3286:AU3286"/>
    <mergeCell ref="X3286:Y3286"/>
    <mergeCell ref="Z3286:AA3286"/>
    <mergeCell ref="AC3286:AD3286"/>
    <mergeCell ref="AE3286:AF3286"/>
    <mergeCell ref="AH3286:AI3286"/>
    <mergeCell ref="AJ3286:AK3286"/>
    <mergeCell ref="D3286:E3286"/>
    <mergeCell ref="F3286:G3286"/>
    <mergeCell ref="I3286:J3286"/>
    <mergeCell ref="K3286:L3286"/>
    <mergeCell ref="N3286:O3286"/>
    <mergeCell ref="P3286:Q3286"/>
    <mergeCell ref="S3286:T3286"/>
    <mergeCell ref="U3286:V3286"/>
    <mergeCell ref="AM3279:AN3279"/>
    <mergeCell ref="AO3279:AP3279"/>
    <mergeCell ref="D3282:E3282"/>
    <mergeCell ref="F3282:G3282"/>
    <mergeCell ref="I3282:J3282"/>
    <mergeCell ref="K3282:L3282"/>
    <mergeCell ref="N3282:O3282"/>
    <mergeCell ref="P3282:Q3282"/>
    <mergeCell ref="S3282:T3282"/>
    <mergeCell ref="U3282:V3282"/>
    <mergeCell ref="X3282:Y3282"/>
    <mergeCell ref="Z3282:AA3282"/>
    <mergeCell ref="AC3282:AD3282"/>
    <mergeCell ref="AE3282:AF3282"/>
    <mergeCell ref="AH3282:AI3282"/>
    <mergeCell ref="AJ3282:AK3282"/>
    <mergeCell ref="AM3282:AN3282"/>
    <mergeCell ref="AO3282:AP3282"/>
    <mergeCell ref="AR3268:AS3268"/>
    <mergeCell ref="AT3268:AU3268"/>
    <mergeCell ref="AM3272:AN3272"/>
    <mergeCell ref="AO3272:AP3272"/>
    <mergeCell ref="D3275:E3275"/>
    <mergeCell ref="F3275:G3275"/>
    <mergeCell ref="I3275:J3275"/>
    <mergeCell ref="K3275:L3275"/>
    <mergeCell ref="N3275:O3275"/>
    <mergeCell ref="P3275:Q3275"/>
    <mergeCell ref="S3275:T3275"/>
    <mergeCell ref="U3275:V3275"/>
    <mergeCell ref="X3275:Y3275"/>
    <mergeCell ref="Z3275:AA3275"/>
    <mergeCell ref="AC3275:AD3275"/>
    <mergeCell ref="AE3275:AF3275"/>
    <mergeCell ref="AH3275:AI3275"/>
    <mergeCell ref="AJ3275:AK3275"/>
    <mergeCell ref="AM3275:AN3275"/>
    <mergeCell ref="AO3275:AP3275"/>
    <mergeCell ref="AR3275:AS3275"/>
    <mergeCell ref="AT3275:AU3275"/>
    <mergeCell ref="S3272:T3272"/>
    <mergeCell ref="U3272:V3272"/>
    <mergeCell ref="AR3279:AS3279"/>
    <mergeCell ref="AT3279:AU3279"/>
    <mergeCell ref="AH3279:AI3279"/>
    <mergeCell ref="AJ3279:AK3279"/>
    <mergeCell ref="S3279:T3279"/>
    <mergeCell ref="U3279:V3279"/>
    <mergeCell ref="X3279:Y3279"/>
    <mergeCell ref="Z3279:AA3279"/>
    <mergeCell ref="AC3279:AD3279"/>
    <mergeCell ref="AE3279:AF3279"/>
    <mergeCell ref="D3279:E3279"/>
    <mergeCell ref="F3279:G3279"/>
    <mergeCell ref="I3279:J3279"/>
    <mergeCell ref="K3279:L3279"/>
    <mergeCell ref="N3279:O3279"/>
    <mergeCell ref="P3279:Q3279"/>
    <mergeCell ref="AR3272:AS3272"/>
    <mergeCell ref="AT3272:AU3272"/>
    <mergeCell ref="X3272:Y3272"/>
    <mergeCell ref="Z3272:AA3272"/>
    <mergeCell ref="AC3272:AD3272"/>
    <mergeCell ref="AE3272:AF3272"/>
    <mergeCell ref="AM3265:AN3265"/>
    <mergeCell ref="AO3265:AP3265"/>
    <mergeCell ref="D3268:E3268"/>
    <mergeCell ref="F3268:G3268"/>
    <mergeCell ref="I3268:J3268"/>
    <mergeCell ref="K3268:L3268"/>
    <mergeCell ref="N3268:O3268"/>
    <mergeCell ref="P3268:Q3268"/>
    <mergeCell ref="S3268:T3268"/>
    <mergeCell ref="U3268:V3268"/>
    <mergeCell ref="X3268:Y3268"/>
    <mergeCell ref="Z3268:AA3268"/>
    <mergeCell ref="AC3268:AD3268"/>
    <mergeCell ref="AE3268:AF3268"/>
    <mergeCell ref="AH3268:AI3268"/>
    <mergeCell ref="AJ3268:AK3268"/>
    <mergeCell ref="AM3268:AN3268"/>
    <mergeCell ref="AO3268:AP3268"/>
    <mergeCell ref="AR3254:AS3254"/>
    <mergeCell ref="AT3254:AU3254"/>
    <mergeCell ref="AM3258:AN3258"/>
    <mergeCell ref="AO3258:AP3258"/>
    <mergeCell ref="D3261:E3261"/>
    <mergeCell ref="F3261:G3261"/>
    <mergeCell ref="I3261:J3261"/>
    <mergeCell ref="K3261:L3261"/>
    <mergeCell ref="N3261:O3261"/>
    <mergeCell ref="P3261:Q3261"/>
    <mergeCell ref="S3261:T3261"/>
    <mergeCell ref="U3261:V3261"/>
    <mergeCell ref="X3261:Y3261"/>
    <mergeCell ref="Z3261:AA3261"/>
    <mergeCell ref="AC3261:AD3261"/>
    <mergeCell ref="AE3261:AF3261"/>
    <mergeCell ref="AH3261:AI3261"/>
    <mergeCell ref="AJ3261:AK3261"/>
    <mergeCell ref="AM3261:AN3261"/>
    <mergeCell ref="AO3261:AP3261"/>
    <mergeCell ref="AR3261:AS3261"/>
    <mergeCell ref="AT3261:AU3261"/>
    <mergeCell ref="AH3265:AI3265"/>
    <mergeCell ref="AJ3265:AK3265"/>
    <mergeCell ref="S3265:T3265"/>
    <mergeCell ref="U3265:V3265"/>
    <mergeCell ref="X3265:Y3265"/>
    <mergeCell ref="Z3265:AA3265"/>
    <mergeCell ref="AC3265:AD3265"/>
    <mergeCell ref="AE3265:AF3265"/>
    <mergeCell ref="D3265:E3265"/>
    <mergeCell ref="F3265:G3265"/>
    <mergeCell ref="I3265:J3265"/>
    <mergeCell ref="K3265:L3265"/>
    <mergeCell ref="N3265:O3265"/>
    <mergeCell ref="P3265:Q3265"/>
    <mergeCell ref="AR3258:AS3258"/>
    <mergeCell ref="AT3258:AU3258"/>
    <mergeCell ref="X3258:Y3258"/>
    <mergeCell ref="Z3258:AA3258"/>
    <mergeCell ref="AC3258:AD3258"/>
    <mergeCell ref="AE3258:AF3258"/>
    <mergeCell ref="AH3258:AI3258"/>
    <mergeCell ref="AJ3258:AK3258"/>
    <mergeCell ref="AM3251:AN3251"/>
    <mergeCell ref="AO3251:AP3251"/>
    <mergeCell ref="D3254:E3254"/>
    <mergeCell ref="F3254:G3254"/>
    <mergeCell ref="I3254:J3254"/>
    <mergeCell ref="K3254:L3254"/>
    <mergeCell ref="N3254:O3254"/>
    <mergeCell ref="P3254:Q3254"/>
    <mergeCell ref="S3254:T3254"/>
    <mergeCell ref="U3254:V3254"/>
    <mergeCell ref="X3254:Y3254"/>
    <mergeCell ref="Z3254:AA3254"/>
    <mergeCell ref="AC3254:AD3254"/>
    <mergeCell ref="AE3254:AF3254"/>
    <mergeCell ref="AH3254:AI3254"/>
    <mergeCell ref="AJ3254:AK3254"/>
    <mergeCell ref="AM3254:AN3254"/>
    <mergeCell ref="AO3254:AP3254"/>
    <mergeCell ref="AR3240:AS3240"/>
    <mergeCell ref="AT3240:AU3240"/>
    <mergeCell ref="AM3244:AN3244"/>
    <mergeCell ref="AO3244:AP3244"/>
    <mergeCell ref="D3247:E3247"/>
    <mergeCell ref="F3247:G3247"/>
    <mergeCell ref="I3247:J3247"/>
    <mergeCell ref="K3247:L3247"/>
    <mergeCell ref="N3247:O3247"/>
    <mergeCell ref="P3247:Q3247"/>
    <mergeCell ref="S3247:T3247"/>
    <mergeCell ref="U3247:V3247"/>
    <mergeCell ref="X3247:Y3247"/>
    <mergeCell ref="Z3247:AA3247"/>
    <mergeCell ref="AC3247:AD3247"/>
    <mergeCell ref="AE3247:AF3247"/>
    <mergeCell ref="AH3247:AI3247"/>
    <mergeCell ref="AJ3247:AK3247"/>
    <mergeCell ref="AM3247:AN3247"/>
    <mergeCell ref="AO3247:AP3247"/>
    <mergeCell ref="AR3247:AS3247"/>
    <mergeCell ref="AT3247:AU3247"/>
    <mergeCell ref="N3244:O3244"/>
    <mergeCell ref="P3244:Q3244"/>
    <mergeCell ref="AM3237:AN3237"/>
    <mergeCell ref="AO3237:AP3237"/>
    <mergeCell ref="D3240:E3240"/>
    <mergeCell ref="F3240:G3240"/>
    <mergeCell ref="I3240:J3240"/>
    <mergeCell ref="K3240:L3240"/>
    <mergeCell ref="N3240:O3240"/>
    <mergeCell ref="P3240:Q3240"/>
    <mergeCell ref="S3240:T3240"/>
    <mergeCell ref="U3240:V3240"/>
    <mergeCell ref="X3240:Y3240"/>
    <mergeCell ref="Z3240:AA3240"/>
    <mergeCell ref="AC3240:AD3240"/>
    <mergeCell ref="AE3240:AF3240"/>
    <mergeCell ref="AH3240:AI3240"/>
    <mergeCell ref="AJ3240:AK3240"/>
    <mergeCell ref="AM3240:AN3240"/>
    <mergeCell ref="AO3240:AP3240"/>
    <mergeCell ref="AR3226:AS3226"/>
    <mergeCell ref="AT3226:AU3226"/>
    <mergeCell ref="AM3230:AN3230"/>
    <mergeCell ref="AO3230:AP3230"/>
    <mergeCell ref="D3233:E3233"/>
    <mergeCell ref="F3233:G3233"/>
    <mergeCell ref="I3233:J3233"/>
    <mergeCell ref="K3233:L3233"/>
    <mergeCell ref="N3233:O3233"/>
    <mergeCell ref="P3233:Q3233"/>
    <mergeCell ref="S3233:T3233"/>
    <mergeCell ref="U3233:V3233"/>
    <mergeCell ref="X3233:Y3233"/>
    <mergeCell ref="Z3233:AA3233"/>
    <mergeCell ref="AC3233:AD3233"/>
    <mergeCell ref="AE3233:AF3233"/>
    <mergeCell ref="AH3233:AI3233"/>
    <mergeCell ref="AJ3233:AK3233"/>
    <mergeCell ref="AM3233:AN3233"/>
    <mergeCell ref="AO3233:AP3233"/>
    <mergeCell ref="AR3233:AS3233"/>
    <mergeCell ref="AT3233:AU3233"/>
    <mergeCell ref="AR3230:AS3230"/>
    <mergeCell ref="AT3230:AU3230"/>
    <mergeCell ref="X3230:Y3230"/>
    <mergeCell ref="Z3230:AA3230"/>
    <mergeCell ref="AC3230:AD3230"/>
    <mergeCell ref="AE3230:AF3230"/>
    <mergeCell ref="AH3230:AI3230"/>
    <mergeCell ref="AJ3230:AK3230"/>
    <mergeCell ref="D3230:E3230"/>
    <mergeCell ref="F3230:G3230"/>
    <mergeCell ref="I3230:J3230"/>
    <mergeCell ref="K3230:L3230"/>
    <mergeCell ref="N3230:O3230"/>
    <mergeCell ref="P3230:Q3230"/>
    <mergeCell ref="S3230:T3230"/>
    <mergeCell ref="U3230:V3230"/>
    <mergeCell ref="AM3223:AN3223"/>
    <mergeCell ref="AO3223:AP3223"/>
    <mergeCell ref="D3226:E3226"/>
    <mergeCell ref="F3226:G3226"/>
    <mergeCell ref="I3226:J3226"/>
    <mergeCell ref="K3226:L3226"/>
    <mergeCell ref="N3226:O3226"/>
    <mergeCell ref="P3226:Q3226"/>
    <mergeCell ref="S3226:T3226"/>
    <mergeCell ref="U3226:V3226"/>
    <mergeCell ref="X3226:Y3226"/>
    <mergeCell ref="Z3226:AA3226"/>
    <mergeCell ref="AC3226:AD3226"/>
    <mergeCell ref="AE3226:AF3226"/>
    <mergeCell ref="AH3226:AI3226"/>
    <mergeCell ref="AJ3226:AK3226"/>
    <mergeCell ref="AM3226:AN3226"/>
    <mergeCell ref="AO3226:AP3226"/>
    <mergeCell ref="AR3212:AS3212"/>
    <mergeCell ref="AT3212:AU3212"/>
    <mergeCell ref="AM3216:AN3216"/>
    <mergeCell ref="AO3216:AP3216"/>
    <mergeCell ref="D3219:E3219"/>
    <mergeCell ref="F3219:G3219"/>
    <mergeCell ref="I3219:J3219"/>
    <mergeCell ref="K3219:L3219"/>
    <mergeCell ref="N3219:O3219"/>
    <mergeCell ref="P3219:Q3219"/>
    <mergeCell ref="S3219:T3219"/>
    <mergeCell ref="U3219:V3219"/>
    <mergeCell ref="X3219:Y3219"/>
    <mergeCell ref="Z3219:AA3219"/>
    <mergeCell ref="AC3219:AD3219"/>
    <mergeCell ref="AE3219:AF3219"/>
    <mergeCell ref="AH3219:AI3219"/>
    <mergeCell ref="AJ3219:AK3219"/>
    <mergeCell ref="AM3219:AN3219"/>
    <mergeCell ref="AO3219:AP3219"/>
    <mergeCell ref="AR3219:AS3219"/>
    <mergeCell ref="AT3219:AU3219"/>
    <mergeCell ref="S3216:T3216"/>
    <mergeCell ref="U3216:V3216"/>
    <mergeCell ref="AR3223:AS3223"/>
    <mergeCell ref="AT3223:AU3223"/>
    <mergeCell ref="AH3223:AI3223"/>
    <mergeCell ref="AJ3223:AK3223"/>
    <mergeCell ref="S3223:T3223"/>
    <mergeCell ref="U3223:V3223"/>
    <mergeCell ref="X3223:Y3223"/>
    <mergeCell ref="Z3223:AA3223"/>
    <mergeCell ref="AC3223:AD3223"/>
    <mergeCell ref="AE3223:AF3223"/>
    <mergeCell ref="D3223:E3223"/>
    <mergeCell ref="F3223:G3223"/>
    <mergeCell ref="I3223:J3223"/>
    <mergeCell ref="K3223:L3223"/>
    <mergeCell ref="N3223:O3223"/>
    <mergeCell ref="P3223:Q3223"/>
    <mergeCell ref="AR3216:AS3216"/>
    <mergeCell ref="AT3216:AU3216"/>
    <mergeCell ref="X3216:Y3216"/>
    <mergeCell ref="Z3216:AA3216"/>
    <mergeCell ref="AC3216:AD3216"/>
    <mergeCell ref="AE3216:AF3216"/>
    <mergeCell ref="AM3209:AN3209"/>
    <mergeCell ref="AO3209:AP3209"/>
    <mergeCell ref="D3212:E3212"/>
    <mergeCell ref="F3212:G3212"/>
    <mergeCell ref="I3212:J3212"/>
    <mergeCell ref="K3212:L3212"/>
    <mergeCell ref="N3212:O3212"/>
    <mergeCell ref="P3212:Q3212"/>
    <mergeCell ref="S3212:T3212"/>
    <mergeCell ref="U3212:V3212"/>
    <mergeCell ref="X3212:Y3212"/>
    <mergeCell ref="Z3212:AA3212"/>
    <mergeCell ref="AC3212:AD3212"/>
    <mergeCell ref="AE3212:AF3212"/>
    <mergeCell ref="AH3212:AI3212"/>
    <mergeCell ref="AJ3212:AK3212"/>
    <mergeCell ref="AM3212:AN3212"/>
    <mergeCell ref="AO3212:AP3212"/>
    <mergeCell ref="AR3198:AS3198"/>
    <mergeCell ref="AT3198:AU3198"/>
    <mergeCell ref="AM3202:AN3202"/>
    <mergeCell ref="AO3202:AP3202"/>
    <mergeCell ref="D3205:E3205"/>
    <mergeCell ref="F3205:G3205"/>
    <mergeCell ref="I3205:J3205"/>
    <mergeCell ref="K3205:L3205"/>
    <mergeCell ref="N3205:O3205"/>
    <mergeCell ref="P3205:Q3205"/>
    <mergeCell ref="S3205:T3205"/>
    <mergeCell ref="U3205:V3205"/>
    <mergeCell ref="X3205:Y3205"/>
    <mergeCell ref="Z3205:AA3205"/>
    <mergeCell ref="AC3205:AD3205"/>
    <mergeCell ref="AE3205:AF3205"/>
    <mergeCell ref="AH3205:AI3205"/>
    <mergeCell ref="AJ3205:AK3205"/>
    <mergeCell ref="AM3205:AN3205"/>
    <mergeCell ref="AO3205:AP3205"/>
    <mergeCell ref="AR3205:AS3205"/>
    <mergeCell ref="AT3205:AU3205"/>
    <mergeCell ref="AH3209:AI3209"/>
    <mergeCell ref="AJ3209:AK3209"/>
    <mergeCell ref="S3209:T3209"/>
    <mergeCell ref="U3209:V3209"/>
    <mergeCell ref="X3209:Y3209"/>
    <mergeCell ref="Z3209:AA3209"/>
    <mergeCell ref="AC3209:AD3209"/>
    <mergeCell ref="AE3209:AF3209"/>
    <mergeCell ref="D3209:E3209"/>
    <mergeCell ref="F3209:G3209"/>
    <mergeCell ref="I3209:J3209"/>
    <mergeCell ref="K3209:L3209"/>
    <mergeCell ref="N3209:O3209"/>
    <mergeCell ref="P3209:Q3209"/>
    <mergeCell ref="AR3202:AS3202"/>
    <mergeCell ref="AT3202:AU3202"/>
    <mergeCell ref="X3202:Y3202"/>
    <mergeCell ref="Z3202:AA3202"/>
    <mergeCell ref="AC3202:AD3202"/>
    <mergeCell ref="AE3202:AF3202"/>
    <mergeCell ref="AH3202:AI3202"/>
    <mergeCell ref="AJ3202:AK3202"/>
    <mergeCell ref="AM3195:AN3195"/>
    <mergeCell ref="AO3195:AP3195"/>
    <mergeCell ref="D3198:E3198"/>
    <mergeCell ref="F3198:G3198"/>
    <mergeCell ref="I3198:J3198"/>
    <mergeCell ref="K3198:L3198"/>
    <mergeCell ref="N3198:O3198"/>
    <mergeCell ref="P3198:Q3198"/>
    <mergeCell ref="S3198:T3198"/>
    <mergeCell ref="U3198:V3198"/>
    <mergeCell ref="X3198:Y3198"/>
    <mergeCell ref="Z3198:AA3198"/>
    <mergeCell ref="AC3198:AD3198"/>
    <mergeCell ref="AE3198:AF3198"/>
    <mergeCell ref="AH3198:AI3198"/>
    <mergeCell ref="AJ3198:AK3198"/>
    <mergeCell ref="AM3198:AN3198"/>
    <mergeCell ref="AO3198:AP3198"/>
    <mergeCell ref="AR3184:AS3184"/>
    <mergeCell ref="AT3184:AU3184"/>
    <mergeCell ref="AM3188:AN3188"/>
    <mergeCell ref="AO3188:AP3188"/>
    <mergeCell ref="D3191:E3191"/>
    <mergeCell ref="F3191:G3191"/>
    <mergeCell ref="I3191:J3191"/>
    <mergeCell ref="K3191:L3191"/>
    <mergeCell ref="N3191:O3191"/>
    <mergeCell ref="P3191:Q3191"/>
    <mergeCell ref="S3191:T3191"/>
    <mergeCell ref="U3191:V3191"/>
    <mergeCell ref="X3191:Y3191"/>
    <mergeCell ref="Z3191:AA3191"/>
    <mergeCell ref="AC3191:AD3191"/>
    <mergeCell ref="AE3191:AF3191"/>
    <mergeCell ref="AH3191:AI3191"/>
    <mergeCell ref="AJ3191:AK3191"/>
    <mergeCell ref="AM3191:AN3191"/>
    <mergeCell ref="AO3191:AP3191"/>
    <mergeCell ref="AR3191:AS3191"/>
    <mergeCell ref="AT3191:AU3191"/>
    <mergeCell ref="N3188:O3188"/>
    <mergeCell ref="P3188:Q3188"/>
    <mergeCell ref="AM3181:AN3181"/>
    <mergeCell ref="AO3181:AP3181"/>
    <mergeCell ref="D3184:E3184"/>
    <mergeCell ref="F3184:G3184"/>
    <mergeCell ref="I3184:J3184"/>
    <mergeCell ref="K3184:L3184"/>
    <mergeCell ref="N3184:O3184"/>
    <mergeCell ref="P3184:Q3184"/>
    <mergeCell ref="S3184:T3184"/>
    <mergeCell ref="U3184:V3184"/>
    <mergeCell ref="X3184:Y3184"/>
    <mergeCell ref="Z3184:AA3184"/>
    <mergeCell ref="AC3184:AD3184"/>
    <mergeCell ref="AE3184:AF3184"/>
    <mergeCell ref="AH3184:AI3184"/>
    <mergeCell ref="AJ3184:AK3184"/>
    <mergeCell ref="AM3184:AN3184"/>
    <mergeCell ref="AO3184:AP3184"/>
    <mergeCell ref="AR3170:AS3170"/>
    <mergeCell ref="AT3170:AU3170"/>
    <mergeCell ref="AM3174:AN3174"/>
    <mergeCell ref="AO3174:AP3174"/>
    <mergeCell ref="D3177:E3177"/>
    <mergeCell ref="F3177:G3177"/>
    <mergeCell ref="I3177:J3177"/>
    <mergeCell ref="K3177:L3177"/>
    <mergeCell ref="N3177:O3177"/>
    <mergeCell ref="P3177:Q3177"/>
    <mergeCell ref="S3177:T3177"/>
    <mergeCell ref="U3177:V3177"/>
    <mergeCell ref="X3177:Y3177"/>
    <mergeCell ref="Z3177:AA3177"/>
    <mergeCell ref="AC3177:AD3177"/>
    <mergeCell ref="AE3177:AF3177"/>
    <mergeCell ref="AH3177:AI3177"/>
    <mergeCell ref="AJ3177:AK3177"/>
    <mergeCell ref="AM3177:AN3177"/>
    <mergeCell ref="AO3177:AP3177"/>
    <mergeCell ref="AR3177:AS3177"/>
    <mergeCell ref="AT3177:AU3177"/>
    <mergeCell ref="AR3174:AS3174"/>
    <mergeCell ref="AT3174:AU3174"/>
    <mergeCell ref="X3174:Y3174"/>
    <mergeCell ref="Z3174:AA3174"/>
    <mergeCell ref="AC3174:AD3174"/>
    <mergeCell ref="AE3174:AF3174"/>
    <mergeCell ref="AH3174:AI3174"/>
    <mergeCell ref="AJ3174:AK3174"/>
    <mergeCell ref="D3174:E3174"/>
    <mergeCell ref="F3174:G3174"/>
    <mergeCell ref="I3174:J3174"/>
    <mergeCell ref="K3174:L3174"/>
    <mergeCell ref="N3174:O3174"/>
    <mergeCell ref="P3174:Q3174"/>
    <mergeCell ref="S3174:T3174"/>
    <mergeCell ref="U3174:V3174"/>
    <mergeCell ref="AM3167:AN3167"/>
    <mergeCell ref="AO3167:AP3167"/>
    <mergeCell ref="D3170:E3170"/>
    <mergeCell ref="F3170:G3170"/>
    <mergeCell ref="I3170:J3170"/>
    <mergeCell ref="K3170:L3170"/>
    <mergeCell ref="N3170:O3170"/>
    <mergeCell ref="P3170:Q3170"/>
    <mergeCell ref="S3170:T3170"/>
    <mergeCell ref="U3170:V3170"/>
    <mergeCell ref="X3170:Y3170"/>
    <mergeCell ref="Z3170:AA3170"/>
    <mergeCell ref="AC3170:AD3170"/>
    <mergeCell ref="AE3170:AF3170"/>
    <mergeCell ref="AH3170:AI3170"/>
    <mergeCell ref="AJ3170:AK3170"/>
    <mergeCell ref="AM3170:AN3170"/>
    <mergeCell ref="AO3170:AP3170"/>
    <mergeCell ref="AR3156:AS3156"/>
    <mergeCell ref="AT3156:AU3156"/>
    <mergeCell ref="AM3160:AN3160"/>
    <mergeCell ref="AO3160:AP3160"/>
    <mergeCell ref="D3163:E3163"/>
    <mergeCell ref="F3163:G3163"/>
    <mergeCell ref="I3163:J3163"/>
    <mergeCell ref="K3163:L3163"/>
    <mergeCell ref="N3163:O3163"/>
    <mergeCell ref="P3163:Q3163"/>
    <mergeCell ref="S3163:T3163"/>
    <mergeCell ref="U3163:V3163"/>
    <mergeCell ref="X3163:Y3163"/>
    <mergeCell ref="Z3163:AA3163"/>
    <mergeCell ref="AC3163:AD3163"/>
    <mergeCell ref="AE3163:AF3163"/>
    <mergeCell ref="AH3163:AI3163"/>
    <mergeCell ref="AJ3163:AK3163"/>
    <mergeCell ref="AM3163:AN3163"/>
    <mergeCell ref="AO3163:AP3163"/>
    <mergeCell ref="AR3163:AS3163"/>
    <mergeCell ref="AT3163:AU3163"/>
    <mergeCell ref="S3160:T3160"/>
    <mergeCell ref="U3160:V3160"/>
    <mergeCell ref="AR3167:AS3167"/>
    <mergeCell ref="AT3167:AU3167"/>
    <mergeCell ref="AH3167:AI3167"/>
    <mergeCell ref="AJ3167:AK3167"/>
    <mergeCell ref="S3167:T3167"/>
    <mergeCell ref="U3167:V3167"/>
    <mergeCell ref="X3167:Y3167"/>
    <mergeCell ref="Z3167:AA3167"/>
    <mergeCell ref="AC3167:AD3167"/>
    <mergeCell ref="AE3167:AF3167"/>
    <mergeCell ref="D3167:E3167"/>
    <mergeCell ref="F3167:G3167"/>
    <mergeCell ref="I3167:J3167"/>
    <mergeCell ref="K3167:L3167"/>
    <mergeCell ref="N3167:O3167"/>
    <mergeCell ref="P3167:Q3167"/>
    <mergeCell ref="AR3160:AS3160"/>
    <mergeCell ref="AT3160:AU3160"/>
    <mergeCell ref="X3160:Y3160"/>
    <mergeCell ref="Z3160:AA3160"/>
    <mergeCell ref="AC3160:AD3160"/>
    <mergeCell ref="AE3160:AF3160"/>
    <mergeCell ref="AM3153:AN3153"/>
    <mergeCell ref="AO3153:AP3153"/>
    <mergeCell ref="D3156:E3156"/>
    <mergeCell ref="F3156:G3156"/>
    <mergeCell ref="I3156:J3156"/>
    <mergeCell ref="K3156:L3156"/>
    <mergeCell ref="N3156:O3156"/>
    <mergeCell ref="P3156:Q3156"/>
    <mergeCell ref="S3156:T3156"/>
    <mergeCell ref="U3156:V3156"/>
    <mergeCell ref="X3156:Y3156"/>
    <mergeCell ref="Z3156:AA3156"/>
    <mergeCell ref="AC3156:AD3156"/>
    <mergeCell ref="AE3156:AF3156"/>
    <mergeCell ref="AH3156:AI3156"/>
    <mergeCell ref="AJ3156:AK3156"/>
    <mergeCell ref="AM3156:AN3156"/>
    <mergeCell ref="AO3156:AP3156"/>
    <mergeCell ref="AR3142:AS3142"/>
    <mergeCell ref="AT3142:AU3142"/>
    <mergeCell ref="AM3146:AN3146"/>
    <mergeCell ref="AO3146:AP3146"/>
    <mergeCell ref="D3149:E3149"/>
    <mergeCell ref="F3149:G3149"/>
    <mergeCell ref="I3149:J3149"/>
    <mergeCell ref="K3149:L3149"/>
    <mergeCell ref="N3149:O3149"/>
    <mergeCell ref="P3149:Q3149"/>
    <mergeCell ref="S3149:T3149"/>
    <mergeCell ref="U3149:V3149"/>
    <mergeCell ref="X3149:Y3149"/>
    <mergeCell ref="Z3149:AA3149"/>
    <mergeCell ref="AC3149:AD3149"/>
    <mergeCell ref="AE3149:AF3149"/>
    <mergeCell ref="AH3149:AI3149"/>
    <mergeCell ref="AJ3149:AK3149"/>
    <mergeCell ref="AM3149:AN3149"/>
    <mergeCell ref="AO3149:AP3149"/>
    <mergeCell ref="AR3149:AS3149"/>
    <mergeCell ref="AT3149:AU3149"/>
    <mergeCell ref="AH3153:AI3153"/>
    <mergeCell ref="AJ3153:AK3153"/>
    <mergeCell ref="S3153:T3153"/>
    <mergeCell ref="U3153:V3153"/>
    <mergeCell ref="X3153:Y3153"/>
    <mergeCell ref="Z3153:AA3153"/>
    <mergeCell ref="AC3153:AD3153"/>
    <mergeCell ref="AE3153:AF3153"/>
    <mergeCell ref="D3153:E3153"/>
    <mergeCell ref="F3153:G3153"/>
    <mergeCell ref="I3153:J3153"/>
    <mergeCell ref="K3153:L3153"/>
    <mergeCell ref="N3153:O3153"/>
    <mergeCell ref="P3153:Q3153"/>
    <mergeCell ref="AR3146:AS3146"/>
    <mergeCell ref="AT3146:AU3146"/>
    <mergeCell ref="X3146:Y3146"/>
    <mergeCell ref="Z3146:AA3146"/>
    <mergeCell ref="AC3146:AD3146"/>
    <mergeCell ref="AE3146:AF3146"/>
    <mergeCell ref="AH3146:AI3146"/>
    <mergeCell ref="AJ3146:AK3146"/>
    <mergeCell ref="AM3139:AN3139"/>
    <mergeCell ref="AO3139:AP3139"/>
    <mergeCell ref="D3142:E3142"/>
    <mergeCell ref="F3142:G3142"/>
    <mergeCell ref="I3142:J3142"/>
    <mergeCell ref="K3142:L3142"/>
    <mergeCell ref="N3142:O3142"/>
    <mergeCell ref="P3142:Q3142"/>
    <mergeCell ref="S3142:T3142"/>
    <mergeCell ref="U3142:V3142"/>
    <mergeCell ref="X3142:Y3142"/>
    <mergeCell ref="Z3142:AA3142"/>
    <mergeCell ref="AC3142:AD3142"/>
    <mergeCell ref="AE3142:AF3142"/>
    <mergeCell ref="AH3142:AI3142"/>
    <mergeCell ref="AJ3142:AK3142"/>
    <mergeCell ref="AM3142:AN3142"/>
    <mergeCell ref="AO3142:AP3142"/>
    <mergeCell ref="AR3128:AS3128"/>
    <mergeCell ref="AT3128:AU3128"/>
    <mergeCell ref="AM3132:AN3132"/>
    <mergeCell ref="AO3132:AP3132"/>
    <mergeCell ref="D3135:E3135"/>
    <mergeCell ref="F3135:G3135"/>
    <mergeCell ref="I3135:J3135"/>
    <mergeCell ref="K3135:L3135"/>
    <mergeCell ref="N3135:O3135"/>
    <mergeCell ref="P3135:Q3135"/>
    <mergeCell ref="S3135:T3135"/>
    <mergeCell ref="U3135:V3135"/>
    <mergeCell ref="X3135:Y3135"/>
    <mergeCell ref="Z3135:AA3135"/>
    <mergeCell ref="AC3135:AD3135"/>
    <mergeCell ref="AE3135:AF3135"/>
    <mergeCell ref="AH3135:AI3135"/>
    <mergeCell ref="AJ3135:AK3135"/>
    <mergeCell ref="AM3135:AN3135"/>
    <mergeCell ref="AO3135:AP3135"/>
    <mergeCell ref="AR3135:AS3135"/>
    <mergeCell ref="AT3135:AU3135"/>
    <mergeCell ref="N3132:O3132"/>
    <mergeCell ref="P3132:Q3132"/>
    <mergeCell ref="AM3125:AN3125"/>
    <mergeCell ref="AO3125:AP3125"/>
    <mergeCell ref="D3128:E3128"/>
    <mergeCell ref="F3128:G3128"/>
    <mergeCell ref="I3128:J3128"/>
    <mergeCell ref="K3128:L3128"/>
    <mergeCell ref="N3128:O3128"/>
    <mergeCell ref="P3128:Q3128"/>
    <mergeCell ref="S3128:T3128"/>
    <mergeCell ref="U3128:V3128"/>
    <mergeCell ref="X3128:Y3128"/>
    <mergeCell ref="Z3128:AA3128"/>
    <mergeCell ref="AC3128:AD3128"/>
    <mergeCell ref="AE3128:AF3128"/>
    <mergeCell ref="AH3128:AI3128"/>
    <mergeCell ref="AJ3128:AK3128"/>
    <mergeCell ref="AM3128:AN3128"/>
    <mergeCell ref="AO3128:AP3128"/>
    <mergeCell ref="AR3114:AS3114"/>
    <mergeCell ref="AT3114:AU3114"/>
    <mergeCell ref="AM3118:AN3118"/>
    <mergeCell ref="AO3118:AP3118"/>
    <mergeCell ref="D3121:E3121"/>
    <mergeCell ref="F3121:G3121"/>
    <mergeCell ref="I3121:J3121"/>
    <mergeCell ref="K3121:L3121"/>
    <mergeCell ref="N3121:O3121"/>
    <mergeCell ref="P3121:Q3121"/>
    <mergeCell ref="S3121:T3121"/>
    <mergeCell ref="U3121:V3121"/>
    <mergeCell ref="X3121:Y3121"/>
    <mergeCell ref="Z3121:AA3121"/>
    <mergeCell ref="AC3121:AD3121"/>
    <mergeCell ref="AE3121:AF3121"/>
    <mergeCell ref="AH3121:AI3121"/>
    <mergeCell ref="AJ3121:AK3121"/>
    <mergeCell ref="AM3121:AN3121"/>
    <mergeCell ref="AO3121:AP3121"/>
    <mergeCell ref="AR3121:AS3121"/>
    <mergeCell ref="AT3121:AU3121"/>
    <mergeCell ref="AR3118:AS3118"/>
    <mergeCell ref="AT3118:AU3118"/>
    <mergeCell ref="X3118:Y3118"/>
    <mergeCell ref="Z3118:AA3118"/>
    <mergeCell ref="AC3118:AD3118"/>
    <mergeCell ref="AE3118:AF3118"/>
    <mergeCell ref="AH3118:AI3118"/>
    <mergeCell ref="AJ3118:AK3118"/>
    <mergeCell ref="D3118:E3118"/>
    <mergeCell ref="F3118:G3118"/>
    <mergeCell ref="I3118:J3118"/>
    <mergeCell ref="K3118:L3118"/>
    <mergeCell ref="N3118:O3118"/>
    <mergeCell ref="P3118:Q3118"/>
    <mergeCell ref="S3118:T3118"/>
    <mergeCell ref="U3118:V3118"/>
    <mergeCell ref="AM3111:AN3111"/>
    <mergeCell ref="AO3111:AP3111"/>
    <mergeCell ref="D3114:E3114"/>
    <mergeCell ref="F3114:G3114"/>
    <mergeCell ref="I3114:J3114"/>
    <mergeCell ref="K3114:L3114"/>
    <mergeCell ref="N3114:O3114"/>
    <mergeCell ref="P3114:Q3114"/>
    <mergeCell ref="S3114:T3114"/>
    <mergeCell ref="U3114:V3114"/>
    <mergeCell ref="X3114:Y3114"/>
    <mergeCell ref="Z3114:AA3114"/>
    <mergeCell ref="AC3114:AD3114"/>
    <mergeCell ref="AE3114:AF3114"/>
    <mergeCell ref="AH3114:AI3114"/>
    <mergeCell ref="AJ3114:AK3114"/>
    <mergeCell ref="AM3114:AN3114"/>
    <mergeCell ref="AO3114:AP3114"/>
    <mergeCell ref="AR3100:AS3100"/>
    <mergeCell ref="AT3100:AU3100"/>
    <mergeCell ref="AM3104:AN3104"/>
    <mergeCell ref="AO3104:AP3104"/>
    <mergeCell ref="D3107:E3107"/>
    <mergeCell ref="F3107:G3107"/>
    <mergeCell ref="I3107:J3107"/>
    <mergeCell ref="K3107:L3107"/>
    <mergeCell ref="N3107:O3107"/>
    <mergeCell ref="P3107:Q3107"/>
    <mergeCell ref="S3107:T3107"/>
    <mergeCell ref="U3107:V3107"/>
    <mergeCell ref="X3107:Y3107"/>
    <mergeCell ref="Z3107:AA3107"/>
    <mergeCell ref="AC3107:AD3107"/>
    <mergeCell ref="AE3107:AF3107"/>
    <mergeCell ref="AH3107:AI3107"/>
    <mergeCell ref="AJ3107:AK3107"/>
    <mergeCell ref="AM3107:AN3107"/>
    <mergeCell ref="AO3107:AP3107"/>
    <mergeCell ref="AR3107:AS3107"/>
    <mergeCell ref="AT3107:AU3107"/>
    <mergeCell ref="S3104:T3104"/>
    <mergeCell ref="U3104:V3104"/>
    <mergeCell ref="AR3111:AS3111"/>
    <mergeCell ref="AT3111:AU3111"/>
    <mergeCell ref="AH3111:AI3111"/>
    <mergeCell ref="AJ3111:AK3111"/>
    <mergeCell ref="S3111:T3111"/>
    <mergeCell ref="U3111:V3111"/>
    <mergeCell ref="X3111:Y3111"/>
    <mergeCell ref="Z3111:AA3111"/>
    <mergeCell ref="AC3111:AD3111"/>
    <mergeCell ref="AE3111:AF3111"/>
    <mergeCell ref="D3111:E3111"/>
    <mergeCell ref="F3111:G3111"/>
    <mergeCell ref="I3111:J3111"/>
    <mergeCell ref="K3111:L3111"/>
    <mergeCell ref="N3111:O3111"/>
    <mergeCell ref="P3111:Q3111"/>
    <mergeCell ref="AR3104:AS3104"/>
    <mergeCell ref="AT3104:AU3104"/>
    <mergeCell ref="X3104:Y3104"/>
    <mergeCell ref="Z3104:AA3104"/>
    <mergeCell ref="AC3104:AD3104"/>
    <mergeCell ref="AE3104:AF3104"/>
    <mergeCell ref="AM3097:AN3097"/>
    <mergeCell ref="AO3097:AP3097"/>
    <mergeCell ref="D3100:E3100"/>
    <mergeCell ref="F3100:G3100"/>
    <mergeCell ref="I3100:J3100"/>
    <mergeCell ref="K3100:L3100"/>
    <mergeCell ref="N3100:O3100"/>
    <mergeCell ref="P3100:Q3100"/>
    <mergeCell ref="S3100:T3100"/>
    <mergeCell ref="U3100:V3100"/>
    <mergeCell ref="X3100:Y3100"/>
    <mergeCell ref="Z3100:AA3100"/>
    <mergeCell ref="AC3100:AD3100"/>
    <mergeCell ref="AE3100:AF3100"/>
    <mergeCell ref="AH3100:AI3100"/>
    <mergeCell ref="AJ3100:AK3100"/>
    <mergeCell ref="AM3100:AN3100"/>
    <mergeCell ref="AO3100:AP3100"/>
    <mergeCell ref="AR3086:AS3086"/>
    <mergeCell ref="AT3086:AU3086"/>
    <mergeCell ref="AM3090:AN3090"/>
    <mergeCell ref="AO3090:AP3090"/>
    <mergeCell ref="D3093:E3093"/>
    <mergeCell ref="F3093:G3093"/>
    <mergeCell ref="I3093:J3093"/>
    <mergeCell ref="K3093:L3093"/>
    <mergeCell ref="N3093:O3093"/>
    <mergeCell ref="P3093:Q3093"/>
    <mergeCell ref="S3093:T3093"/>
    <mergeCell ref="U3093:V3093"/>
    <mergeCell ref="X3093:Y3093"/>
    <mergeCell ref="Z3093:AA3093"/>
    <mergeCell ref="AC3093:AD3093"/>
    <mergeCell ref="AE3093:AF3093"/>
    <mergeCell ref="AH3093:AI3093"/>
    <mergeCell ref="AJ3093:AK3093"/>
    <mergeCell ref="AM3093:AN3093"/>
    <mergeCell ref="AO3093:AP3093"/>
    <mergeCell ref="AR3093:AS3093"/>
    <mergeCell ref="AT3093:AU3093"/>
    <mergeCell ref="AH3097:AI3097"/>
    <mergeCell ref="AJ3097:AK3097"/>
    <mergeCell ref="S3097:T3097"/>
    <mergeCell ref="U3097:V3097"/>
    <mergeCell ref="X3097:Y3097"/>
    <mergeCell ref="Z3097:AA3097"/>
    <mergeCell ref="AC3097:AD3097"/>
    <mergeCell ref="AE3097:AF3097"/>
    <mergeCell ref="D3097:E3097"/>
    <mergeCell ref="F3097:G3097"/>
    <mergeCell ref="I3097:J3097"/>
    <mergeCell ref="K3097:L3097"/>
    <mergeCell ref="N3097:O3097"/>
    <mergeCell ref="P3097:Q3097"/>
    <mergeCell ref="AR3090:AS3090"/>
    <mergeCell ref="AT3090:AU3090"/>
    <mergeCell ref="X3090:Y3090"/>
    <mergeCell ref="Z3090:AA3090"/>
    <mergeCell ref="AC3090:AD3090"/>
    <mergeCell ref="AE3090:AF3090"/>
    <mergeCell ref="AH3090:AI3090"/>
    <mergeCell ref="AJ3090:AK3090"/>
    <mergeCell ref="AM3083:AN3083"/>
    <mergeCell ref="AO3083:AP3083"/>
    <mergeCell ref="D3086:E3086"/>
    <mergeCell ref="F3086:G3086"/>
    <mergeCell ref="I3086:J3086"/>
    <mergeCell ref="K3086:L3086"/>
    <mergeCell ref="N3086:O3086"/>
    <mergeCell ref="P3086:Q3086"/>
    <mergeCell ref="S3086:T3086"/>
    <mergeCell ref="U3086:V3086"/>
    <mergeCell ref="X3086:Y3086"/>
    <mergeCell ref="Z3086:AA3086"/>
    <mergeCell ref="AC3086:AD3086"/>
    <mergeCell ref="AE3086:AF3086"/>
    <mergeCell ref="AH3086:AI3086"/>
    <mergeCell ref="AJ3086:AK3086"/>
    <mergeCell ref="AM3086:AN3086"/>
    <mergeCell ref="AO3086:AP3086"/>
    <mergeCell ref="AR3072:AS3072"/>
    <mergeCell ref="AT3072:AU3072"/>
    <mergeCell ref="AM3076:AN3076"/>
    <mergeCell ref="AO3076:AP3076"/>
    <mergeCell ref="D3079:E3079"/>
    <mergeCell ref="F3079:G3079"/>
    <mergeCell ref="I3079:J3079"/>
    <mergeCell ref="K3079:L3079"/>
    <mergeCell ref="N3079:O3079"/>
    <mergeCell ref="P3079:Q3079"/>
    <mergeCell ref="S3079:T3079"/>
    <mergeCell ref="U3079:V3079"/>
    <mergeCell ref="X3079:Y3079"/>
    <mergeCell ref="Z3079:AA3079"/>
    <mergeCell ref="AC3079:AD3079"/>
    <mergeCell ref="AE3079:AF3079"/>
    <mergeCell ref="AH3079:AI3079"/>
    <mergeCell ref="AJ3079:AK3079"/>
    <mergeCell ref="AM3079:AN3079"/>
    <mergeCell ref="AO3079:AP3079"/>
    <mergeCell ref="AR3079:AS3079"/>
    <mergeCell ref="AT3079:AU3079"/>
    <mergeCell ref="N3076:O3076"/>
    <mergeCell ref="P3076:Q3076"/>
    <mergeCell ref="AM3069:AN3069"/>
    <mergeCell ref="AO3069:AP3069"/>
    <mergeCell ref="D3072:E3072"/>
    <mergeCell ref="F3072:G3072"/>
    <mergeCell ref="I3072:J3072"/>
    <mergeCell ref="K3072:L3072"/>
    <mergeCell ref="N3072:O3072"/>
    <mergeCell ref="P3072:Q3072"/>
    <mergeCell ref="S3072:T3072"/>
    <mergeCell ref="U3072:V3072"/>
    <mergeCell ref="X3072:Y3072"/>
    <mergeCell ref="Z3072:AA3072"/>
    <mergeCell ref="AC3072:AD3072"/>
    <mergeCell ref="AE3072:AF3072"/>
    <mergeCell ref="AH3072:AI3072"/>
    <mergeCell ref="AJ3072:AK3072"/>
    <mergeCell ref="AM3072:AN3072"/>
    <mergeCell ref="AO3072:AP3072"/>
    <mergeCell ref="AR3058:AS3058"/>
    <mergeCell ref="AT3058:AU3058"/>
    <mergeCell ref="AM3062:AN3062"/>
    <mergeCell ref="AO3062:AP3062"/>
    <mergeCell ref="D3065:E3065"/>
    <mergeCell ref="F3065:G3065"/>
    <mergeCell ref="I3065:J3065"/>
    <mergeCell ref="K3065:L3065"/>
    <mergeCell ref="N3065:O3065"/>
    <mergeCell ref="P3065:Q3065"/>
    <mergeCell ref="S3065:T3065"/>
    <mergeCell ref="U3065:V3065"/>
    <mergeCell ref="X3065:Y3065"/>
    <mergeCell ref="Z3065:AA3065"/>
    <mergeCell ref="AC3065:AD3065"/>
    <mergeCell ref="AE3065:AF3065"/>
    <mergeCell ref="AH3065:AI3065"/>
    <mergeCell ref="AJ3065:AK3065"/>
    <mergeCell ref="AM3065:AN3065"/>
    <mergeCell ref="AO3065:AP3065"/>
    <mergeCell ref="AR3065:AS3065"/>
    <mergeCell ref="AT3065:AU3065"/>
    <mergeCell ref="AR3062:AS3062"/>
    <mergeCell ref="AT3062:AU3062"/>
    <mergeCell ref="X3062:Y3062"/>
    <mergeCell ref="Z3062:AA3062"/>
    <mergeCell ref="AC3062:AD3062"/>
    <mergeCell ref="AE3062:AF3062"/>
    <mergeCell ref="AH3062:AI3062"/>
    <mergeCell ref="AJ3062:AK3062"/>
    <mergeCell ref="D3062:E3062"/>
    <mergeCell ref="F3062:G3062"/>
    <mergeCell ref="I3062:J3062"/>
    <mergeCell ref="K3062:L3062"/>
    <mergeCell ref="N3062:O3062"/>
    <mergeCell ref="P3062:Q3062"/>
    <mergeCell ref="S3062:T3062"/>
    <mergeCell ref="U3062:V3062"/>
    <mergeCell ref="AM3055:AN3055"/>
    <mergeCell ref="AO3055:AP3055"/>
    <mergeCell ref="D3058:E3058"/>
    <mergeCell ref="F3058:G3058"/>
    <mergeCell ref="I3058:J3058"/>
    <mergeCell ref="K3058:L3058"/>
    <mergeCell ref="N3058:O3058"/>
    <mergeCell ref="P3058:Q3058"/>
    <mergeCell ref="S3058:T3058"/>
    <mergeCell ref="U3058:V3058"/>
    <mergeCell ref="X3058:Y3058"/>
    <mergeCell ref="Z3058:AA3058"/>
    <mergeCell ref="AC3058:AD3058"/>
    <mergeCell ref="AE3058:AF3058"/>
    <mergeCell ref="AH3058:AI3058"/>
    <mergeCell ref="AJ3058:AK3058"/>
    <mergeCell ref="AM3058:AN3058"/>
    <mergeCell ref="AO3058:AP3058"/>
    <mergeCell ref="AR3044:AS3044"/>
    <mergeCell ref="AT3044:AU3044"/>
    <mergeCell ref="AM3048:AN3048"/>
    <mergeCell ref="AO3048:AP3048"/>
    <mergeCell ref="D3051:E3051"/>
    <mergeCell ref="F3051:G3051"/>
    <mergeCell ref="I3051:J3051"/>
    <mergeCell ref="K3051:L3051"/>
    <mergeCell ref="N3051:O3051"/>
    <mergeCell ref="P3051:Q3051"/>
    <mergeCell ref="S3051:T3051"/>
    <mergeCell ref="U3051:V3051"/>
    <mergeCell ref="X3051:Y3051"/>
    <mergeCell ref="Z3051:AA3051"/>
    <mergeCell ref="AC3051:AD3051"/>
    <mergeCell ref="AE3051:AF3051"/>
    <mergeCell ref="AH3051:AI3051"/>
    <mergeCell ref="AJ3051:AK3051"/>
    <mergeCell ref="AM3051:AN3051"/>
    <mergeCell ref="AO3051:AP3051"/>
    <mergeCell ref="AR3051:AS3051"/>
    <mergeCell ref="AT3051:AU3051"/>
    <mergeCell ref="S3048:T3048"/>
    <mergeCell ref="U3048:V3048"/>
    <mergeCell ref="AR3055:AS3055"/>
    <mergeCell ref="AT3055:AU3055"/>
    <mergeCell ref="AH3055:AI3055"/>
    <mergeCell ref="AJ3055:AK3055"/>
    <mergeCell ref="S3055:T3055"/>
    <mergeCell ref="U3055:V3055"/>
    <mergeCell ref="X3055:Y3055"/>
    <mergeCell ref="Z3055:AA3055"/>
    <mergeCell ref="AC3055:AD3055"/>
    <mergeCell ref="AE3055:AF3055"/>
    <mergeCell ref="D3055:E3055"/>
    <mergeCell ref="F3055:G3055"/>
    <mergeCell ref="I3055:J3055"/>
    <mergeCell ref="K3055:L3055"/>
    <mergeCell ref="N3055:O3055"/>
    <mergeCell ref="P3055:Q3055"/>
    <mergeCell ref="AR3048:AS3048"/>
    <mergeCell ref="AT3048:AU3048"/>
    <mergeCell ref="X3048:Y3048"/>
    <mergeCell ref="Z3048:AA3048"/>
    <mergeCell ref="AC3048:AD3048"/>
    <mergeCell ref="AE3048:AF3048"/>
    <mergeCell ref="AM3041:AN3041"/>
    <mergeCell ref="AO3041:AP3041"/>
    <mergeCell ref="D3044:E3044"/>
    <mergeCell ref="F3044:G3044"/>
    <mergeCell ref="I3044:J3044"/>
    <mergeCell ref="K3044:L3044"/>
    <mergeCell ref="N3044:O3044"/>
    <mergeCell ref="P3044:Q3044"/>
    <mergeCell ref="S3044:T3044"/>
    <mergeCell ref="U3044:V3044"/>
    <mergeCell ref="X3044:Y3044"/>
    <mergeCell ref="Z3044:AA3044"/>
    <mergeCell ref="AC3044:AD3044"/>
    <mergeCell ref="AE3044:AF3044"/>
    <mergeCell ref="AH3044:AI3044"/>
    <mergeCell ref="AJ3044:AK3044"/>
    <mergeCell ref="AM3044:AN3044"/>
    <mergeCell ref="AO3044:AP3044"/>
    <mergeCell ref="AR3030:AS3030"/>
    <mergeCell ref="AT3030:AU3030"/>
    <mergeCell ref="AM3034:AN3034"/>
    <mergeCell ref="AO3034:AP3034"/>
    <mergeCell ref="D3037:E3037"/>
    <mergeCell ref="F3037:G3037"/>
    <mergeCell ref="I3037:J3037"/>
    <mergeCell ref="K3037:L3037"/>
    <mergeCell ref="N3037:O3037"/>
    <mergeCell ref="P3037:Q3037"/>
    <mergeCell ref="S3037:T3037"/>
    <mergeCell ref="U3037:V3037"/>
    <mergeCell ref="X3037:Y3037"/>
    <mergeCell ref="Z3037:AA3037"/>
    <mergeCell ref="AC3037:AD3037"/>
    <mergeCell ref="AE3037:AF3037"/>
    <mergeCell ref="AH3037:AI3037"/>
    <mergeCell ref="AJ3037:AK3037"/>
    <mergeCell ref="AM3037:AN3037"/>
    <mergeCell ref="AO3037:AP3037"/>
    <mergeCell ref="AR3037:AS3037"/>
    <mergeCell ref="AT3037:AU3037"/>
    <mergeCell ref="AH3041:AI3041"/>
    <mergeCell ref="AJ3041:AK3041"/>
    <mergeCell ref="S3041:T3041"/>
    <mergeCell ref="U3041:V3041"/>
    <mergeCell ref="X3041:Y3041"/>
    <mergeCell ref="Z3041:AA3041"/>
    <mergeCell ref="AC3041:AD3041"/>
    <mergeCell ref="AE3041:AF3041"/>
    <mergeCell ref="D3041:E3041"/>
    <mergeCell ref="F3041:G3041"/>
    <mergeCell ref="I3041:J3041"/>
    <mergeCell ref="K3041:L3041"/>
    <mergeCell ref="N3041:O3041"/>
    <mergeCell ref="P3041:Q3041"/>
    <mergeCell ref="AR3034:AS3034"/>
    <mergeCell ref="AT3034:AU3034"/>
    <mergeCell ref="X3034:Y3034"/>
    <mergeCell ref="Z3034:AA3034"/>
    <mergeCell ref="AC3034:AD3034"/>
    <mergeCell ref="AE3034:AF3034"/>
    <mergeCell ref="AH3034:AI3034"/>
    <mergeCell ref="AJ3034:AK3034"/>
    <mergeCell ref="AM3027:AN3027"/>
    <mergeCell ref="AO3027:AP3027"/>
    <mergeCell ref="D3030:E3030"/>
    <mergeCell ref="F3030:G3030"/>
    <mergeCell ref="I3030:J3030"/>
    <mergeCell ref="K3030:L3030"/>
    <mergeCell ref="N3030:O3030"/>
    <mergeCell ref="P3030:Q3030"/>
    <mergeCell ref="S3030:T3030"/>
    <mergeCell ref="U3030:V3030"/>
    <mergeCell ref="X3030:Y3030"/>
    <mergeCell ref="Z3030:AA3030"/>
    <mergeCell ref="AC3030:AD3030"/>
    <mergeCell ref="AE3030:AF3030"/>
    <mergeCell ref="AH3030:AI3030"/>
    <mergeCell ref="AJ3030:AK3030"/>
    <mergeCell ref="AM3030:AN3030"/>
    <mergeCell ref="AO3030:AP3030"/>
    <mergeCell ref="AR3016:AS3016"/>
    <mergeCell ref="AT3016:AU3016"/>
    <mergeCell ref="AM3020:AN3020"/>
    <mergeCell ref="AO3020:AP3020"/>
    <mergeCell ref="D3023:E3023"/>
    <mergeCell ref="F3023:G3023"/>
    <mergeCell ref="I3023:J3023"/>
    <mergeCell ref="K3023:L3023"/>
    <mergeCell ref="N3023:O3023"/>
    <mergeCell ref="P3023:Q3023"/>
    <mergeCell ref="S3023:T3023"/>
    <mergeCell ref="U3023:V3023"/>
    <mergeCell ref="X3023:Y3023"/>
    <mergeCell ref="Z3023:AA3023"/>
    <mergeCell ref="AC3023:AD3023"/>
    <mergeCell ref="AE3023:AF3023"/>
    <mergeCell ref="AH3023:AI3023"/>
    <mergeCell ref="AJ3023:AK3023"/>
    <mergeCell ref="AM3023:AN3023"/>
    <mergeCell ref="AO3023:AP3023"/>
    <mergeCell ref="AR3023:AS3023"/>
    <mergeCell ref="AT3023:AU3023"/>
    <mergeCell ref="N3020:O3020"/>
    <mergeCell ref="P3020:Q3020"/>
    <mergeCell ref="AM3013:AN3013"/>
    <mergeCell ref="AO3013:AP3013"/>
    <mergeCell ref="D3016:E3016"/>
    <mergeCell ref="F3016:G3016"/>
    <mergeCell ref="I3016:J3016"/>
    <mergeCell ref="K3016:L3016"/>
    <mergeCell ref="N3016:O3016"/>
    <mergeCell ref="P3016:Q3016"/>
    <mergeCell ref="S3016:T3016"/>
    <mergeCell ref="U3016:V3016"/>
    <mergeCell ref="X3016:Y3016"/>
    <mergeCell ref="Z3016:AA3016"/>
    <mergeCell ref="AC3016:AD3016"/>
    <mergeCell ref="AE3016:AF3016"/>
    <mergeCell ref="AH3016:AI3016"/>
    <mergeCell ref="AJ3016:AK3016"/>
    <mergeCell ref="AM3016:AN3016"/>
    <mergeCell ref="AO3016:AP3016"/>
    <mergeCell ref="AR3002:AS3002"/>
    <mergeCell ref="AT3002:AU3002"/>
    <mergeCell ref="AM3006:AN3006"/>
    <mergeCell ref="AO3006:AP3006"/>
    <mergeCell ref="D3009:E3009"/>
    <mergeCell ref="F3009:G3009"/>
    <mergeCell ref="I3009:J3009"/>
    <mergeCell ref="K3009:L3009"/>
    <mergeCell ref="N3009:O3009"/>
    <mergeCell ref="P3009:Q3009"/>
    <mergeCell ref="S3009:T3009"/>
    <mergeCell ref="U3009:V3009"/>
    <mergeCell ref="X3009:Y3009"/>
    <mergeCell ref="Z3009:AA3009"/>
    <mergeCell ref="AC3009:AD3009"/>
    <mergeCell ref="AE3009:AF3009"/>
    <mergeCell ref="AH3009:AI3009"/>
    <mergeCell ref="AJ3009:AK3009"/>
    <mergeCell ref="AM3009:AN3009"/>
    <mergeCell ref="AO3009:AP3009"/>
    <mergeCell ref="AR3009:AS3009"/>
    <mergeCell ref="AT3009:AU3009"/>
    <mergeCell ref="AR3006:AS3006"/>
    <mergeCell ref="AT3006:AU3006"/>
    <mergeCell ref="X3006:Y3006"/>
    <mergeCell ref="Z3006:AA3006"/>
    <mergeCell ref="AC3006:AD3006"/>
    <mergeCell ref="AE3006:AF3006"/>
    <mergeCell ref="AH3006:AI3006"/>
    <mergeCell ref="AJ3006:AK3006"/>
    <mergeCell ref="D3006:E3006"/>
    <mergeCell ref="F3006:G3006"/>
    <mergeCell ref="I3006:J3006"/>
    <mergeCell ref="K3006:L3006"/>
    <mergeCell ref="N3006:O3006"/>
    <mergeCell ref="P3006:Q3006"/>
    <mergeCell ref="S3006:T3006"/>
    <mergeCell ref="U3006:V3006"/>
    <mergeCell ref="AM2999:AN2999"/>
    <mergeCell ref="AO2999:AP2999"/>
    <mergeCell ref="D3002:E3002"/>
    <mergeCell ref="F3002:G3002"/>
    <mergeCell ref="I3002:J3002"/>
    <mergeCell ref="K3002:L3002"/>
    <mergeCell ref="N3002:O3002"/>
    <mergeCell ref="P3002:Q3002"/>
    <mergeCell ref="S3002:T3002"/>
    <mergeCell ref="U3002:V3002"/>
    <mergeCell ref="X3002:Y3002"/>
    <mergeCell ref="Z3002:AA3002"/>
    <mergeCell ref="AC3002:AD3002"/>
    <mergeCell ref="AE3002:AF3002"/>
    <mergeCell ref="AH3002:AI3002"/>
    <mergeCell ref="AJ3002:AK3002"/>
    <mergeCell ref="AM3002:AN3002"/>
    <mergeCell ref="AO3002:AP3002"/>
    <mergeCell ref="AR2988:AS2988"/>
    <mergeCell ref="AT2988:AU2988"/>
    <mergeCell ref="AM2992:AN2992"/>
    <mergeCell ref="AO2992:AP2992"/>
    <mergeCell ref="D2995:E2995"/>
    <mergeCell ref="F2995:G2995"/>
    <mergeCell ref="I2995:J2995"/>
    <mergeCell ref="K2995:L2995"/>
    <mergeCell ref="N2995:O2995"/>
    <mergeCell ref="P2995:Q2995"/>
    <mergeCell ref="S2995:T2995"/>
    <mergeCell ref="U2995:V2995"/>
    <mergeCell ref="X2995:Y2995"/>
    <mergeCell ref="Z2995:AA2995"/>
    <mergeCell ref="AC2995:AD2995"/>
    <mergeCell ref="AE2995:AF2995"/>
    <mergeCell ref="AH2995:AI2995"/>
    <mergeCell ref="AJ2995:AK2995"/>
    <mergeCell ref="AM2995:AN2995"/>
    <mergeCell ref="AO2995:AP2995"/>
    <mergeCell ref="AR2995:AS2995"/>
    <mergeCell ref="AT2995:AU2995"/>
    <mergeCell ref="S2992:T2992"/>
    <mergeCell ref="U2992:V2992"/>
    <mergeCell ref="AR2999:AS2999"/>
    <mergeCell ref="AT2999:AU2999"/>
    <mergeCell ref="AH2999:AI2999"/>
    <mergeCell ref="AJ2999:AK2999"/>
    <mergeCell ref="S2999:T2999"/>
    <mergeCell ref="U2999:V2999"/>
    <mergeCell ref="X2999:Y2999"/>
    <mergeCell ref="Z2999:AA2999"/>
    <mergeCell ref="AC2999:AD2999"/>
    <mergeCell ref="AE2999:AF2999"/>
    <mergeCell ref="D2999:E2999"/>
    <mergeCell ref="F2999:G2999"/>
    <mergeCell ref="I2999:J2999"/>
    <mergeCell ref="K2999:L2999"/>
    <mergeCell ref="N2999:O2999"/>
    <mergeCell ref="P2999:Q2999"/>
    <mergeCell ref="AR2992:AS2992"/>
    <mergeCell ref="AT2992:AU2992"/>
    <mergeCell ref="X2992:Y2992"/>
    <mergeCell ref="Z2992:AA2992"/>
    <mergeCell ref="AC2992:AD2992"/>
    <mergeCell ref="AE2992:AF2992"/>
    <mergeCell ref="AM2985:AN2985"/>
    <mergeCell ref="AO2985:AP2985"/>
    <mergeCell ref="D2988:E2988"/>
    <mergeCell ref="F2988:G2988"/>
    <mergeCell ref="I2988:J2988"/>
    <mergeCell ref="K2988:L2988"/>
    <mergeCell ref="N2988:O2988"/>
    <mergeCell ref="P2988:Q2988"/>
    <mergeCell ref="S2988:T2988"/>
    <mergeCell ref="U2988:V2988"/>
    <mergeCell ref="X2988:Y2988"/>
    <mergeCell ref="Z2988:AA2988"/>
    <mergeCell ref="AC2988:AD2988"/>
    <mergeCell ref="AE2988:AF2988"/>
    <mergeCell ref="AH2988:AI2988"/>
    <mergeCell ref="AJ2988:AK2988"/>
    <mergeCell ref="AM2988:AN2988"/>
    <mergeCell ref="AO2988:AP2988"/>
    <mergeCell ref="AR2974:AS2974"/>
    <mergeCell ref="AT2974:AU2974"/>
    <mergeCell ref="AM2978:AN2978"/>
    <mergeCell ref="AO2978:AP2978"/>
    <mergeCell ref="D2981:E2981"/>
    <mergeCell ref="F2981:G2981"/>
    <mergeCell ref="I2981:J2981"/>
    <mergeCell ref="K2981:L2981"/>
    <mergeCell ref="N2981:O2981"/>
    <mergeCell ref="P2981:Q2981"/>
    <mergeCell ref="S2981:T2981"/>
    <mergeCell ref="U2981:V2981"/>
    <mergeCell ref="X2981:Y2981"/>
    <mergeCell ref="Z2981:AA2981"/>
    <mergeCell ref="AC2981:AD2981"/>
    <mergeCell ref="AE2981:AF2981"/>
    <mergeCell ref="AH2981:AI2981"/>
    <mergeCell ref="AJ2981:AK2981"/>
    <mergeCell ref="AM2981:AN2981"/>
    <mergeCell ref="AO2981:AP2981"/>
    <mergeCell ref="AR2981:AS2981"/>
    <mergeCell ref="AT2981:AU2981"/>
    <mergeCell ref="AH2985:AI2985"/>
    <mergeCell ref="AJ2985:AK2985"/>
    <mergeCell ref="S2985:T2985"/>
    <mergeCell ref="U2985:V2985"/>
    <mergeCell ref="X2985:Y2985"/>
    <mergeCell ref="Z2985:AA2985"/>
    <mergeCell ref="AC2985:AD2985"/>
    <mergeCell ref="AE2985:AF2985"/>
    <mergeCell ref="D2985:E2985"/>
    <mergeCell ref="F2985:G2985"/>
    <mergeCell ref="I2985:J2985"/>
    <mergeCell ref="K2985:L2985"/>
    <mergeCell ref="N2985:O2985"/>
    <mergeCell ref="P2985:Q2985"/>
    <mergeCell ref="AR2978:AS2978"/>
    <mergeCell ref="AT2978:AU2978"/>
    <mergeCell ref="X2978:Y2978"/>
    <mergeCell ref="Z2978:AA2978"/>
    <mergeCell ref="AC2978:AD2978"/>
    <mergeCell ref="AE2978:AF2978"/>
    <mergeCell ref="AH2978:AI2978"/>
    <mergeCell ref="AJ2978:AK2978"/>
    <mergeCell ref="AM2971:AN2971"/>
    <mergeCell ref="AO2971:AP2971"/>
    <mergeCell ref="D2974:E2974"/>
    <mergeCell ref="F2974:G2974"/>
    <mergeCell ref="I2974:J2974"/>
    <mergeCell ref="K2974:L2974"/>
    <mergeCell ref="N2974:O2974"/>
    <mergeCell ref="P2974:Q2974"/>
    <mergeCell ref="S2974:T2974"/>
    <mergeCell ref="U2974:V2974"/>
    <mergeCell ref="X2974:Y2974"/>
    <mergeCell ref="Z2974:AA2974"/>
    <mergeCell ref="AC2974:AD2974"/>
    <mergeCell ref="AE2974:AF2974"/>
    <mergeCell ref="AH2974:AI2974"/>
    <mergeCell ref="AJ2974:AK2974"/>
    <mergeCell ref="AM2974:AN2974"/>
    <mergeCell ref="AO2974:AP2974"/>
    <mergeCell ref="AR2960:AS2960"/>
    <mergeCell ref="AT2960:AU2960"/>
    <mergeCell ref="AM2964:AN2964"/>
    <mergeCell ref="AO2964:AP2964"/>
    <mergeCell ref="D2967:E2967"/>
    <mergeCell ref="F2967:G2967"/>
    <mergeCell ref="I2967:J2967"/>
    <mergeCell ref="K2967:L2967"/>
    <mergeCell ref="N2967:O2967"/>
    <mergeCell ref="P2967:Q2967"/>
    <mergeCell ref="S2967:T2967"/>
    <mergeCell ref="U2967:V2967"/>
    <mergeCell ref="X2967:Y2967"/>
    <mergeCell ref="Z2967:AA2967"/>
    <mergeCell ref="AC2967:AD2967"/>
    <mergeCell ref="AE2967:AF2967"/>
    <mergeCell ref="AH2967:AI2967"/>
    <mergeCell ref="AJ2967:AK2967"/>
    <mergeCell ref="AM2967:AN2967"/>
    <mergeCell ref="AO2967:AP2967"/>
    <mergeCell ref="AR2967:AS2967"/>
    <mergeCell ref="AT2967:AU2967"/>
    <mergeCell ref="N2964:O2964"/>
    <mergeCell ref="P2964:Q2964"/>
    <mergeCell ref="AM2957:AN2957"/>
    <mergeCell ref="AO2957:AP2957"/>
    <mergeCell ref="D2960:E2960"/>
    <mergeCell ref="F2960:G2960"/>
    <mergeCell ref="I2960:J2960"/>
    <mergeCell ref="K2960:L2960"/>
    <mergeCell ref="N2960:O2960"/>
    <mergeCell ref="P2960:Q2960"/>
    <mergeCell ref="S2960:T2960"/>
    <mergeCell ref="U2960:V2960"/>
    <mergeCell ref="X2960:Y2960"/>
    <mergeCell ref="Z2960:AA2960"/>
    <mergeCell ref="AC2960:AD2960"/>
    <mergeCell ref="AE2960:AF2960"/>
    <mergeCell ref="AH2960:AI2960"/>
    <mergeCell ref="AJ2960:AK2960"/>
    <mergeCell ref="AM2960:AN2960"/>
    <mergeCell ref="AO2960:AP2960"/>
    <mergeCell ref="AR2946:AS2946"/>
    <mergeCell ref="AT2946:AU2946"/>
    <mergeCell ref="AM2950:AN2950"/>
    <mergeCell ref="AO2950:AP2950"/>
    <mergeCell ref="D2953:E2953"/>
    <mergeCell ref="F2953:G2953"/>
    <mergeCell ref="I2953:J2953"/>
    <mergeCell ref="K2953:L2953"/>
    <mergeCell ref="N2953:O2953"/>
    <mergeCell ref="P2953:Q2953"/>
    <mergeCell ref="S2953:T2953"/>
    <mergeCell ref="U2953:V2953"/>
    <mergeCell ref="X2953:Y2953"/>
    <mergeCell ref="Z2953:AA2953"/>
    <mergeCell ref="AC2953:AD2953"/>
    <mergeCell ref="AE2953:AF2953"/>
    <mergeCell ref="AH2953:AI2953"/>
    <mergeCell ref="AJ2953:AK2953"/>
    <mergeCell ref="AM2953:AN2953"/>
    <mergeCell ref="AO2953:AP2953"/>
    <mergeCell ref="AR2953:AS2953"/>
    <mergeCell ref="AT2953:AU2953"/>
    <mergeCell ref="AR2950:AS2950"/>
    <mergeCell ref="AT2950:AU2950"/>
    <mergeCell ref="X2950:Y2950"/>
    <mergeCell ref="Z2950:AA2950"/>
    <mergeCell ref="AC2950:AD2950"/>
    <mergeCell ref="AE2950:AF2950"/>
    <mergeCell ref="AH2950:AI2950"/>
    <mergeCell ref="AJ2950:AK2950"/>
    <mergeCell ref="D2950:E2950"/>
    <mergeCell ref="F2950:G2950"/>
    <mergeCell ref="I2950:J2950"/>
    <mergeCell ref="K2950:L2950"/>
    <mergeCell ref="N2950:O2950"/>
    <mergeCell ref="P2950:Q2950"/>
    <mergeCell ref="S2950:T2950"/>
    <mergeCell ref="U2950:V2950"/>
    <mergeCell ref="AM2943:AN2943"/>
    <mergeCell ref="AO2943:AP2943"/>
    <mergeCell ref="D2946:E2946"/>
    <mergeCell ref="F2946:G2946"/>
    <mergeCell ref="I2946:J2946"/>
    <mergeCell ref="K2946:L2946"/>
    <mergeCell ref="N2946:O2946"/>
    <mergeCell ref="P2946:Q2946"/>
    <mergeCell ref="S2946:T2946"/>
    <mergeCell ref="U2946:V2946"/>
    <mergeCell ref="X2946:Y2946"/>
    <mergeCell ref="Z2946:AA2946"/>
    <mergeCell ref="AC2946:AD2946"/>
    <mergeCell ref="AE2946:AF2946"/>
    <mergeCell ref="AH2946:AI2946"/>
    <mergeCell ref="AJ2946:AK2946"/>
    <mergeCell ref="AM2946:AN2946"/>
    <mergeCell ref="AO2946:AP2946"/>
    <mergeCell ref="AR2932:AS2932"/>
    <mergeCell ref="AT2932:AU2932"/>
    <mergeCell ref="AM2936:AN2936"/>
    <mergeCell ref="AO2936:AP2936"/>
    <mergeCell ref="D2939:E2939"/>
    <mergeCell ref="F2939:G2939"/>
    <mergeCell ref="I2939:J2939"/>
    <mergeCell ref="K2939:L2939"/>
    <mergeCell ref="N2939:O2939"/>
    <mergeCell ref="P2939:Q2939"/>
    <mergeCell ref="S2939:T2939"/>
    <mergeCell ref="U2939:V2939"/>
    <mergeCell ref="X2939:Y2939"/>
    <mergeCell ref="Z2939:AA2939"/>
    <mergeCell ref="AC2939:AD2939"/>
    <mergeCell ref="AE2939:AF2939"/>
    <mergeCell ref="AH2939:AI2939"/>
    <mergeCell ref="AJ2939:AK2939"/>
    <mergeCell ref="AM2939:AN2939"/>
    <mergeCell ref="AO2939:AP2939"/>
    <mergeCell ref="AR2939:AS2939"/>
    <mergeCell ref="AT2939:AU2939"/>
    <mergeCell ref="S2936:T2936"/>
    <mergeCell ref="U2936:V2936"/>
    <mergeCell ref="AR2943:AS2943"/>
    <mergeCell ref="AT2943:AU2943"/>
    <mergeCell ref="AH2943:AI2943"/>
    <mergeCell ref="AJ2943:AK2943"/>
    <mergeCell ref="S2943:T2943"/>
    <mergeCell ref="U2943:V2943"/>
    <mergeCell ref="X2943:Y2943"/>
    <mergeCell ref="Z2943:AA2943"/>
    <mergeCell ref="AC2943:AD2943"/>
    <mergeCell ref="AE2943:AF2943"/>
    <mergeCell ref="D2943:E2943"/>
    <mergeCell ref="F2943:G2943"/>
    <mergeCell ref="I2943:J2943"/>
    <mergeCell ref="K2943:L2943"/>
    <mergeCell ref="N2943:O2943"/>
    <mergeCell ref="P2943:Q2943"/>
    <mergeCell ref="AR2936:AS2936"/>
    <mergeCell ref="AT2936:AU2936"/>
    <mergeCell ref="X2936:Y2936"/>
    <mergeCell ref="Z2936:AA2936"/>
    <mergeCell ref="AC2936:AD2936"/>
    <mergeCell ref="AE2936:AF2936"/>
    <mergeCell ref="AM2929:AN2929"/>
    <mergeCell ref="AO2929:AP2929"/>
    <mergeCell ref="D2932:E2932"/>
    <mergeCell ref="F2932:G2932"/>
    <mergeCell ref="I2932:J2932"/>
    <mergeCell ref="K2932:L2932"/>
    <mergeCell ref="N2932:O2932"/>
    <mergeCell ref="P2932:Q2932"/>
    <mergeCell ref="S2932:T2932"/>
    <mergeCell ref="U2932:V2932"/>
    <mergeCell ref="X2932:Y2932"/>
    <mergeCell ref="Z2932:AA2932"/>
    <mergeCell ref="AC2932:AD2932"/>
    <mergeCell ref="AE2932:AF2932"/>
    <mergeCell ref="AH2932:AI2932"/>
    <mergeCell ref="AJ2932:AK2932"/>
    <mergeCell ref="AM2932:AN2932"/>
    <mergeCell ref="AO2932:AP2932"/>
    <mergeCell ref="AR2918:AS2918"/>
    <mergeCell ref="AT2918:AU2918"/>
    <mergeCell ref="AM2922:AN2922"/>
    <mergeCell ref="AO2922:AP2922"/>
    <mergeCell ref="D2925:E2925"/>
    <mergeCell ref="F2925:G2925"/>
    <mergeCell ref="I2925:J2925"/>
    <mergeCell ref="K2925:L2925"/>
    <mergeCell ref="N2925:O2925"/>
    <mergeCell ref="P2925:Q2925"/>
    <mergeCell ref="S2925:T2925"/>
    <mergeCell ref="U2925:V2925"/>
    <mergeCell ref="X2925:Y2925"/>
    <mergeCell ref="Z2925:AA2925"/>
    <mergeCell ref="AC2925:AD2925"/>
    <mergeCell ref="AE2925:AF2925"/>
    <mergeCell ref="AH2925:AI2925"/>
    <mergeCell ref="AJ2925:AK2925"/>
    <mergeCell ref="AM2925:AN2925"/>
    <mergeCell ref="AO2925:AP2925"/>
    <mergeCell ref="AR2925:AS2925"/>
    <mergeCell ref="AT2925:AU2925"/>
    <mergeCell ref="AH2929:AI2929"/>
    <mergeCell ref="AJ2929:AK2929"/>
    <mergeCell ref="S2929:T2929"/>
    <mergeCell ref="U2929:V2929"/>
    <mergeCell ref="X2929:Y2929"/>
    <mergeCell ref="Z2929:AA2929"/>
    <mergeCell ref="AC2929:AD2929"/>
    <mergeCell ref="AE2929:AF2929"/>
    <mergeCell ref="D2929:E2929"/>
    <mergeCell ref="F2929:G2929"/>
    <mergeCell ref="I2929:J2929"/>
    <mergeCell ref="K2929:L2929"/>
    <mergeCell ref="N2929:O2929"/>
    <mergeCell ref="P2929:Q2929"/>
    <mergeCell ref="AR2922:AS2922"/>
    <mergeCell ref="AT2922:AU2922"/>
    <mergeCell ref="X2922:Y2922"/>
    <mergeCell ref="Z2922:AA2922"/>
    <mergeCell ref="AC2922:AD2922"/>
    <mergeCell ref="AE2922:AF2922"/>
    <mergeCell ref="AH2922:AI2922"/>
    <mergeCell ref="AJ2922:AK2922"/>
    <mergeCell ref="AM2915:AN2915"/>
    <mergeCell ref="AO2915:AP2915"/>
    <mergeCell ref="D2918:E2918"/>
    <mergeCell ref="F2918:G2918"/>
    <mergeCell ref="I2918:J2918"/>
    <mergeCell ref="K2918:L2918"/>
    <mergeCell ref="N2918:O2918"/>
    <mergeCell ref="P2918:Q2918"/>
    <mergeCell ref="S2918:T2918"/>
    <mergeCell ref="U2918:V2918"/>
    <mergeCell ref="X2918:Y2918"/>
    <mergeCell ref="Z2918:AA2918"/>
    <mergeCell ref="AC2918:AD2918"/>
    <mergeCell ref="AE2918:AF2918"/>
    <mergeCell ref="AH2918:AI2918"/>
    <mergeCell ref="AJ2918:AK2918"/>
    <mergeCell ref="AM2918:AN2918"/>
    <mergeCell ref="AO2918:AP2918"/>
    <mergeCell ref="AR2904:AS2904"/>
    <mergeCell ref="AT2904:AU2904"/>
    <mergeCell ref="AM2908:AN2908"/>
    <mergeCell ref="AO2908:AP2908"/>
    <mergeCell ref="D2911:E2911"/>
    <mergeCell ref="F2911:G2911"/>
    <mergeCell ref="I2911:J2911"/>
    <mergeCell ref="K2911:L2911"/>
    <mergeCell ref="N2911:O2911"/>
    <mergeCell ref="P2911:Q2911"/>
    <mergeCell ref="S2911:T2911"/>
    <mergeCell ref="U2911:V2911"/>
    <mergeCell ref="X2911:Y2911"/>
    <mergeCell ref="Z2911:AA2911"/>
    <mergeCell ref="AC2911:AD2911"/>
    <mergeCell ref="AE2911:AF2911"/>
    <mergeCell ref="AH2911:AI2911"/>
    <mergeCell ref="AJ2911:AK2911"/>
    <mergeCell ref="AM2911:AN2911"/>
    <mergeCell ref="AO2911:AP2911"/>
    <mergeCell ref="AR2911:AS2911"/>
    <mergeCell ref="AT2911:AU2911"/>
    <mergeCell ref="N2908:O2908"/>
    <mergeCell ref="P2908:Q2908"/>
    <mergeCell ref="AM2901:AN2901"/>
    <mergeCell ref="AO2901:AP2901"/>
    <mergeCell ref="D2904:E2904"/>
    <mergeCell ref="F2904:G2904"/>
    <mergeCell ref="I2904:J2904"/>
    <mergeCell ref="K2904:L2904"/>
    <mergeCell ref="N2904:O2904"/>
    <mergeCell ref="P2904:Q2904"/>
    <mergeCell ref="S2904:T2904"/>
    <mergeCell ref="U2904:V2904"/>
    <mergeCell ref="X2904:Y2904"/>
    <mergeCell ref="Z2904:AA2904"/>
    <mergeCell ref="AC2904:AD2904"/>
    <mergeCell ref="AE2904:AF2904"/>
    <mergeCell ref="AH2904:AI2904"/>
    <mergeCell ref="AJ2904:AK2904"/>
    <mergeCell ref="AM2904:AN2904"/>
    <mergeCell ref="AO2904:AP2904"/>
    <mergeCell ref="AR2890:AS2890"/>
    <mergeCell ref="AT2890:AU2890"/>
    <mergeCell ref="AM2894:AN2894"/>
    <mergeCell ref="AO2894:AP2894"/>
    <mergeCell ref="D2897:E2897"/>
    <mergeCell ref="F2897:G2897"/>
    <mergeCell ref="I2897:J2897"/>
    <mergeCell ref="K2897:L2897"/>
    <mergeCell ref="N2897:O2897"/>
    <mergeCell ref="P2897:Q2897"/>
    <mergeCell ref="S2897:T2897"/>
    <mergeCell ref="U2897:V2897"/>
    <mergeCell ref="X2897:Y2897"/>
    <mergeCell ref="Z2897:AA2897"/>
    <mergeCell ref="AC2897:AD2897"/>
    <mergeCell ref="AE2897:AF2897"/>
    <mergeCell ref="AH2897:AI2897"/>
    <mergeCell ref="AJ2897:AK2897"/>
    <mergeCell ref="AM2897:AN2897"/>
    <mergeCell ref="AO2897:AP2897"/>
    <mergeCell ref="AR2897:AS2897"/>
    <mergeCell ref="AT2897:AU2897"/>
    <mergeCell ref="AR2894:AS2894"/>
    <mergeCell ref="AT2894:AU2894"/>
    <mergeCell ref="X2894:Y2894"/>
    <mergeCell ref="Z2894:AA2894"/>
    <mergeCell ref="AC2894:AD2894"/>
    <mergeCell ref="AE2894:AF2894"/>
    <mergeCell ref="AH2894:AI2894"/>
    <mergeCell ref="AJ2894:AK2894"/>
    <mergeCell ref="D2894:E2894"/>
    <mergeCell ref="F2894:G2894"/>
    <mergeCell ref="I2894:J2894"/>
    <mergeCell ref="K2894:L2894"/>
    <mergeCell ref="N2894:O2894"/>
    <mergeCell ref="P2894:Q2894"/>
    <mergeCell ref="S2894:T2894"/>
    <mergeCell ref="U2894:V2894"/>
    <mergeCell ref="AM2887:AN2887"/>
    <mergeCell ref="AO2887:AP2887"/>
    <mergeCell ref="D2890:E2890"/>
    <mergeCell ref="F2890:G2890"/>
    <mergeCell ref="I2890:J2890"/>
    <mergeCell ref="K2890:L2890"/>
    <mergeCell ref="N2890:O2890"/>
    <mergeCell ref="P2890:Q2890"/>
    <mergeCell ref="S2890:T2890"/>
    <mergeCell ref="U2890:V2890"/>
    <mergeCell ref="X2890:Y2890"/>
    <mergeCell ref="Z2890:AA2890"/>
    <mergeCell ref="AC2890:AD2890"/>
    <mergeCell ref="AE2890:AF2890"/>
    <mergeCell ref="AH2890:AI2890"/>
    <mergeCell ref="AJ2890:AK2890"/>
    <mergeCell ref="AM2890:AN2890"/>
    <mergeCell ref="AO2890:AP2890"/>
    <mergeCell ref="AR2876:AS2876"/>
    <mergeCell ref="AT2876:AU2876"/>
    <mergeCell ref="AM2880:AN2880"/>
    <mergeCell ref="AO2880:AP2880"/>
    <mergeCell ref="D2883:E2883"/>
    <mergeCell ref="F2883:G2883"/>
    <mergeCell ref="I2883:J2883"/>
    <mergeCell ref="K2883:L2883"/>
    <mergeCell ref="N2883:O2883"/>
    <mergeCell ref="P2883:Q2883"/>
    <mergeCell ref="S2883:T2883"/>
    <mergeCell ref="U2883:V2883"/>
    <mergeCell ref="X2883:Y2883"/>
    <mergeCell ref="Z2883:AA2883"/>
    <mergeCell ref="AC2883:AD2883"/>
    <mergeCell ref="AE2883:AF2883"/>
    <mergeCell ref="AH2883:AI2883"/>
    <mergeCell ref="AJ2883:AK2883"/>
    <mergeCell ref="AM2883:AN2883"/>
    <mergeCell ref="AO2883:AP2883"/>
    <mergeCell ref="AR2883:AS2883"/>
    <mergeCell ref="AT2883:AU2883"/>
    <mergeCell ref="S2880:T2880"/>
    <mergeCell ref="U2880:V2880"/>
    <mergeCell ref="AR2887:AS2887"/>
    <mergeCell ref="AT2887:AU2887"/>
    <mergeCell ref="AH2887:AI2887"/>
    <mergeCell ref="AJ2887:AK2887"/>
    <mergeCell ref="S2887:T2887"/>
    <mergeCell ref="U2887:V2887"/>
    <mergeCell ref="X2887:Y2887"/>
    <mergeCell ref="Z2887:AA2887"/>
    <mergeCell ref="AC2887:AD2887"/>
    <mergeCell ref="AE2887:AF2887"/>
    <mergeCell ref="D2887:E2887"/>
    <mergeCell ref="F2887:G2887"/>
    <mergeCell ref="I2887:J2887"/>
    <mergeCell ref="K2887:L2887"/>
    <mergeCell ref="N2887:O2887"/>
    <mergeCell ref="P2887:Q2887"/>
    <mergeCell ref="AR2880:AS2880"/>
    <mergeCell ref="AT2880:AU2880"/>
    <mergeCell ref="X2880:Y2880"/>
    <mergeCell ref="Z2880:AA2880"/>
    <mergeCell ref="AC2880:AD2880"/>
    <mergeCell ref="AE2880:AF2880"/>
    <mergeCell ref="AM2873:AN2873"/>
    <mergeCell ref="AO2873:AP2873"/>
    <mergeCell ref="D2876:E2876"/>
    <mergeCell ref="F2876:G2876"/>
    <mergeCell ref="I2876:J2876"/>
    <mergeCell ref="K2876:L2876"/>
    <mergeCell ref="N2876:O2876"/>
    <mergeCell ref="P2876:Q2876"/>
    <mergeCell ref="S2876:T2876"/>
    <mergeCell ref="U2876:V2876"/>
    <mergeCell ref="X2876:Y2876"/>
    <mergeCell ref="Z2876:AA2876"/>
    <mergeCell ref="AC2876:AD2876"/>
    <mergeCell ref="AE2876:AF2876"/>
    <mergeCell ref="AH2876:AI2876"/>
    <mergeCell ref="AJ2876:AK2876"/>
    <mergeCell ref="AM2876:AN2876"/>
    <mergeCell ref="AO2876:AP2876"/>
    <mergeCell ref="AR2862:AS2862"/>
    <mergeCell ref="AT2862:AU2862"/>
    <mergeCell ref="AM2866:AN2866"/>
    <mergeCell ref="AO2866:AP2866"/>
    <mergeCell ref="D2869:E2869"/>
    <mergeCell ref="F2869:G2869"/>
    <mergeCell ref="I2869:J2869"/>
    <mergeCell ref="K2869:L2869"/>
    <mergeCell ref="N2869:O2869"/>
    <mergeCell ref="P2869:Q2869"/>
    <mergeCell ref="S2869:T2869"/>
    <mergeCell ref="U2869:V2869"/>
    <mergeCell ref="X2869:Y2869"/>
    <mergeCell ref="Z2869:AA2869"/>
    <mergeCell ref="AC2869:AD2869"/>
    <mergeCell ref="AE2869:AF2869"/>
    <mergeCell ref="AH2869:AI2869"/>
    <mergeCell ref="AJ2869:AK2869"/>
    <mergeCell ref="AM2869:AN2869"/>
    <mergeCell ref="AO2869:AP2869"/>
    <mergeCell ref="AR2869:AS2869"/>
    <mergeCell ref="AT2869:AU2869"/>
    <mergeCell ref="AH2873:AI2873"/>
    <mergeCell ref="AJ2873:AK2873"/>
    <mergeCell ref="S2873:T2873"/>
    <mergeCell ref="U2873:V2873"/>
    <mergeCell ref="X2873:Y2873"/>
    <mergeCell ref="Z2873:AA2873"/>
    <mergeCell ref="AC2873:AD2873"/>
    <mergeCell ref="AE2873:AF2873"/>
    <mergeCell ref="D2873:E2873"/>
    <mergeCell ref="F2873:G2873"/>
    <mergeCell ref="I2873:J2873"/>
    <mergeCell ref="K2873:L2873"/>
    <mergeCell ref="N2873:O2873"/>
    <mergeCell ref="P2873:Q2873"/>
    <mergeCell ref="AR2866:AS2866"/>
    <mergeCell ref="AT2866:AU2866"/>
    <mergeCell ref="X2866:Y2866"/>
    <mergeCell ref="Z2866:AA2866"/>
    <mergeCell ref="AC2866:AD2866"/>
    <mergeCell ref="AE2866:AF2866"/>
    <mergeCell ref="AH2866:AI2866"/>
    <mergeCell ref="AJ2866:AK2866"/>
    <mergeCell ref="AM2859:AN2859"/>
    <mergeCell ref="AO2859:AP2859"/>
    <mergeCell ref="D2862:E2862"/>
    <mergeCell ref="F2862:G2862"/>
    <mergeCell ref="I2862:J2862"/>
    <mergeCell ref="K2862:L2862"/>
    <mergeCell ref="N2862:O2862"/>
    <mergeCell ref="P2862:Q2862"/>
    <mergeCell ref="S2862:T2862"/>
    <mergeCell ref="U2862:V2862"/>
    <mergeCell ref="X2862:Y2862"/>
    <mergeCell ref="Z2862:AA2862"/>
    <mergeCell ref="AC2862:AD2862"/>
    <mergeCell ref="AE2862:AF2862"/>
    <mergeCell ref="AH2862:AI2862"/>
    <mergeCell ref="AJ2862:AK2862"/>
    <mergeCell ref="AM2862:AN2862"/>
    <mergeCell ref="AO2862:AP2862"/>
    <mergeCell ref="AR2848:AS2848"/>
    <mergeCell ref="AT2848:AU2848"/>
    <mergeCell ref="AM2852:AN2852"/>
    <mergeCell ref="AO2852:AP2852"/>
    <mergeCell ref="D2855:E2855"/>
    <mergeCell ref="F2855:G2855"/>
    <mergeCell ref="I2855:J2855"/>
    <mergeCell ref="K2855:L2855"/>
    <mergeCell ref="N2855:O2855"/>
    <mergeCell ref="P2855:Q2855"/>
    <mergeCell ref="S2855:T2855"/>
    <mergeCell ref="U2855:V2855"/>
    <mergeCell ref="X2855:Y2855"/>
    <mergeCell ref="Z2855:AA2855"/>
    <mergeCell ref="AC2855:AD2855"/>
    <mergeCell ref="AE2855:AF2855"/>
    <mergeCell ref="AH2855:AI2855"/>
    <mergeCell ref="AJ2855:AK2855"/>
    <mergeCell ref="AM2855:AN2855"/>
    <mergeCell ref="AO2855:AP2855"/>
    <mergeCell ref="AR2855:AS2855"/>
    <mergeCell ref="AT2855:AU2855"/>
    <mergeCell ref="N2852:O2852"/>
    <mergeCell ref="P2852:Q2852"/>
    <mergeCell ref="AM2845:AN2845"/>
    <mergeCell ref="AO2845:AP2845"/>
    <mergeCell ref="D2848:E2848"/>
    <mergeCell ref="F2848:G2848"/>
    <mergeCell ref="I2848:J2848"/>
    <mergeCell ref="K2848:L2848"/>
    <mergeCell ref="N2848:O2848"/>
    <mergeCell ref="P2848:Q2848"/>
    <mergeCell ref="S2848:T2848"/>
    <mergeCell ref="U2848:V2848"/>
    <mergeCell ref="X2848:Y2848"/>
    <mergeCell ref="Z2848:AA2848"/>
    <mergeCell ref="AC2848:AD2848"/>
    <mergeCell ref="AE2848:AF2848"/>
    <mergeCell ref="AH2848:AI2848"/>
    <mergeCell ref="AJ2848:AK2848"/>
    <mergeCell ref="AM2848:AN2848"/>
    <mergeCell ref="AO2848:AP2848"/>
    <mergeCell ref="AR2834:AS2834"/>
    <mergeCell ref="AT2834:AU2834"/>
    <mergeCell ref="AM2838:AN2838"/>
    <mergeCell ref="AO2838:AP2838"/>
    <mergeCell ref="D2841:E2841"/>
    <mergeCell ref="F2841:G2841"/>
    <mergeCell ref="I2841:J2841"/>
    <mergeCell ref="K2841:L2841"/>
    <mergeCell ref="N2841:O2841"/>
    <mergeCell ref="P2841:Q2841"/>
    <mergeCell ref="S2841:T2841"/>
    <mergeCell ref="U2841:V2841"/>
    <mergeCell ref="X2841:Y2841"/>
    <mergeCell ref="Z2841:AA2841"/>
    <mergeCell ref="AC2841:AD2841"/>
    <mergeCell ref="AE2841:AF2841"/>
    <mergeCell ref="AH2841:AI2841"/>
    <mergeCell ref="AJ2841:AK2841"/>
    <mergeCell ref="AM2841:AN2841"/>
    <mergeCell ref="AO2841:AP2841"/>
    <mergeCell ref="AR2841:AS2841"/>
    <mergeCell ref="AT2841:AU2841"/>
    <mergeCell ref="AR2838:AS2838"/>
    <mergeCell ref="AT2838:AU2838"/>
    <mergeCell ref="X2838:Y2838"/>
    <mergeCell ref="Z2838:AA2838"/>
    <mergeCell ref="AC2838:AD2838"/>
    <mergeCell ref="AE2838:AF2838"/>
    <mergeCell ref="AH2838:AI2838"/>
    <mergeCell ref="AJ2838:AK2838"/>
    <mergeCell ref="D2838:E2838"/>
    <mergeCell ref="F2838:G2838"/>
    <mergeCell ref="I2838:J2838"/>
    <mergeCell ref="K2838:L2838"/>
    <mergeCell ref="N2838:O2838"/>
    <mergeCell ref="P2838:Q2838"/>
    <mergeCell ref="S2838:T2838"/>
    <mergeCell ref="U2838:V2838"/>
    <mergeCell ref="AM2831:AN2831"/>
    <mergeCell ref="AO2831:AP2831"/>
    <mergeCell ref="D2834:E2834"/>
    <mergeCell ref="F2834:G2834"/>
    <mergeCell ref="I2834:J2834"/>
    <mergeCell ref="K2834:L2834"/>
    <mergeCell ref="N2834:O2834"/>
    <mergeCell ref="P2834:Q2834"/>
    <mergeCell ref="S2834:T2834"/>
    <mergeCell ref="U2834:V2834"/>
    <mergeCell ref="X2834:Y2834"/>
    <mergeCell ref="Z2834:AA2834"/>
    <mergeCell ref="AC2834:AD2834"/>
    <mergeCell ref="AE2834:AF2834"/>
    <mergeCell ref="AH2834:AI2834"/>
    <mergeCell ref="AJ2834:AK2834"/>
    <mergeCell ref="AM2834:AN2834"/>
    <mergeCell ref="AO2834:AP2834"/>
    <mergeCell ref="AR2820:AS2820"/>
    <mergeCell ref="AT2820:AU2820"/>
    <mergeCell ref="AM2824:AN2824"/>
    <mergeCell ref="AO2824:AP2824"/>
    <mergeCell ref="D2827:E2827"/>
    <mergeCell ref="F2827:G2827"/>
    <mergeCell ref="I2827:J2827"/>
    <mergeCell ref="K2827:L2827"/>
    <mergeCell ref="N2827:O2827"/>
    <mergeCell ref="P2827:Q2827"/>
    <mergeCell ref="S2827:T2827"/>
    <mergeCell ref="U2827:V2827"/>
    <mergeCell ref="X2827:Y2827"/>
    <mergeCell ref="Z2827:AA2827"/>
    <mergeCell ref="AC2827:AD2827"/>
    <mergeCell ref="AE2827:AF2827"/>
    <mergeCell ref="AH2827:AI2827"/>
    <mergeCell ref="AJ2827:AK2827"/>
    <mergeCell ref="AM2827:AN2827"/>
    <mergeCell ref="AO2827:AP2827"/>
    <mergeCell ref="AR2827:AS2827"/>
    <mergeCell ref="AT2827:AU2827"/>
    <mergeCell ref="S2824:T2824"/>
    <mergeCell ref="U2824:V2824"/>
    <mergeCell ref="AR2831:AS2831"/>
    <mergeCell ref="AT2831:AU2831"/>
    <mergeCell ref="AH2831:AI2831"/>
    <mergeCell ref="AJ2831:AK2831"/>
    <mergeCell ref="S2831:T2831"/>
    <mergeCell ref="U2831:V2831"/>
    <mergeCell ref="X2831:Y2831"/>
    <mergeCell ref="Z2831:AA2831"/>
    <mergeCell ref="AC2831:AD2831"/>
    <mergeCell ref="AE2831:AF2831"/>
    <mergeCell ref="D2831:E2831"/>
    <mergeCell ref="F2831:G2831"/>
    <mergeCell ref="I2831:J2831"/>
    <mergeCell ref="K2831:L2831"/>
    <mergeCell ref="N2831:O2831"/>
    <mergeCell ref="P2831:Q2831"/>
    <mergeCell ref="AR2824:AS2824"/>
    <mergeCell ref="AT2824:AU2824"/>
    <mergeCell ref="X2824:Y2824"/>
    <mergeCell ref="Z2824:AA2824"/>
    <mergeCell ref="AC2824:AD2824"/>
    <mergeCell ref="AE2824:AF2824"/>
    <mergeCell ref="AM2817:AN2817"/>
    <mergeCell ref="AO2817:AP2817"/>
    <mergeCell ref="D2820:E2820"/>
    <mergeCell ref="F2820:G2820"/>
    <mergeCell ref="I2820:J2820"/>
    <mergeCell ref="K2820:L2820"/>
    <mergeCell ref="N2820:O2820"/>
    <mergeCell ref="P2820:Q2820"/>
    <mergeCell ref="S2820:T2820"/>
    <mergeCell ref="U2820:V2820"/>
    <mergeCell ref="X2820:Y2820"/>
    <mergeCell ref="Z2820:AA2820"/>
    <mergeCell ref="AC2820:AD2820"/>
    <mergeCell ref="AE2820:AF2820"/>
    <mergeCell ref="AH2820:AI2820"/>
    <mergeCell ref="AJ2820:AK2820"/>
    <mergeCell ref="AM2820:AN2820"/>
    <mergeCell ref="AO2820:AP2820"/>
    <mergeCell ref="AR2806:AS2806"/>
    <mergeCell ref="AT2806:AU2806"/>
    <mergeCell ref="AM2810:AN2810"/>
    <mergeCell ref="AO2810:AP2810"/>
    <mergeCell ref="D2813:E2813"/>
    <mergeCell ref="F2813:G2813"/>
    <mergeCell ref="I2813:J2813"/>
    <mergeCell ref="K2813:L2813"/>
    <mergeCell ref="N2813:O2813"/>
    <mergeCell ref="P2813:Q2813"/>
    <mergeCell ref="S2813:T2813"/>
    <mergeCell ref="U2813:V2813"/>
    <mergeCell ref="X2813:Y2813"/>
    <mergeCell ref="Z2813:AA2813"/>
    <mergeCell ref="AC2813:AD2813"/>
    <mergeCell ref="AE2813:AF2813"/>
    <mergeCell ref="AH2813:AI2813"/>
    <mergeCell ref="AJ2813:AK2813"/>
    <mergeCell ref="AM2813:AN2813"/>
    <mergeCell ref="AO2813:AP2813"/>
    <mergeCell ref="AR2813:AS2813"/>
    <mergeCell ref="AT2813:AU2813"/>
    <mergeCell ref="AH2817:AI2817"/>
    <mergeCell ref="AJ2817:AK2817"/>
    <mergeCell ref="S2817:T2817"/>
    <mergeCell ref="U2817:V2817"/>
    <mergeCell ref="X2817:Y2817"/>
    <mergeCell ref="Z2817:AA2817"/>
    <mergeCell ref="AC2817:AD2817"/>
    <mergeCell ref="AE2817:AF2817"/>
    <mergeCell ref="D2817:E2817"/>
    <mergeCell ref="F2817:G2817"/>
    <mergeCell ref="I2817:J2817"/>
    <mergeCell ref="K2817:L2817"/>
    <mergeCell ref="N2817:O2817"/>
    <mergeCell ref="P2817:Q2817"/>
    <mergeCell ref="AR2810:AS2810"/>
    <mergeCell ref="AT2810:AU2810"/>
    <mergeCell ref="X2810:Y2810"/>
    <mergeCell ref="Z2810:AA2810"/>
    <mergeCell ref="AC2810:AD2810"/>
    <mergeCell ref="AE2810:AF2810"/>
    <mergeCell ref="AH2810:AI2810"/>
    <mergeCell ref="AJ2810:AK2810"/>
    <mergeCell ref="AM2803:AN2803"/>
    <mergeCell ref="AO2803:AP2803"/>
    <mergeCell ref="D2806:E2806"/>
    <mergeCell ref="F2806:G2806"/>
    <mergeCell ref="I2806:J2806"/>
    <mergeCell ref="K2806:L2806"/>
    <mergeCell ref="N2806:O2806"/>
    <mergeCell ref="P2806:Q2806"/>
    <mergeCell ref="S2806:T2806"/>
    <mergeCell ref="U2806:V2806"/>
    <mergeCell ref="X2806:Y2806"/>
    <mergeCell ref="Z2806:AA2806"/>
    <mergeCell ref="AC2806:AD2806"/>
    <mergeCell ref="AE2806:AF2806"/>
    <mergeCell ref="AH2806:AI2806"/>
    <mergeCell ref="AJ2806:AK2806"/>
    <mergeCell ref="AM2806:AN2806"/>
    <mergeCell ref="AO2806:AP2806"/>
    <mergeCell ref="AR2792:AS2792"/>
    <mergeCell ref="AT2792:AU2792"/>
    <mergeCell ref="AM2796:AN2796"/>
    <mergeCell ref="AO2796:AP2796"/>
    <mergeCell ref="D2799:E2799"/>
    <mergeCell ref="F2799:G2799"/>
    <mergeCell ref="I2799:J2799"/>
    <mergeCell ref="K2799:L2799"/>
    <mergeCell ref="N2799:O2799"/>
    <mergeCell ref="P2799:Q2799"/>
    <mergeCell ref="S2799:T2799"/>
    <mergeCell ref="U2799:V2799"/>
    <mergeCell ref="X2799:Y2799"/>
    <mergeCell ref="Z2799:AA2799"/>
    <mergeCell ref="AC2799:AD2799"/>
    <mergeCell ref="AE2799:AF2799"/>
    <mergeCell ref="AH2799:AI2799"/>
    <mergeCell ref="AJ2799:AK2799"/>
    <mergeCell ref="AM2799:AN2799"/>
    <mergeCell ref="AO2799:AP2799"/>
    <mergeCell ref="AR2799:AS2799"/>
    <mergeCell ref="AT2799:AU2799"/>
    <mergeCell ref="N2796:O2796"/>
    <mergeCell ref="P2796:Q2796"/>
    <mergeCell ref="AM2789:AN2789"/>
    <mergeCell ref="AO2789:AP2789"/>
    <mergeCell ref="D2792:E2792"/>
    <mergeCell ref="F2792:G2792"/>
    <mergeCell ref="I2792:J2792"/>
    <mergeCell ref="K2792:L2792"/>
    <mergeCell ref="N2792:O2792"/>
    <mergeCell ref="P2792:Q2792"/>
    <mergeCell ref="S2792:T2792"/>
    <mergeCell ref="U2792:V2792"/>
    <mergeCell ref="X2792:Y2792"/>
    <mergeCell ref="Z2792:AA2792"/>
    <mergeCell ref="AC2792:AD2792"/>
    <mergeCell ref="AE2792:AF2792"/>
    <mergeCell ref="AH2792:AI2792"/>
    <mergeCell ref="AJ2792:AK2792"/>
    <mergeCell ref="AM2792:AN2792"/>
    <mergeCell ref="AO2792:AP2792"/>
    <mergeCell ref="AR2778:AS2778"/>
    <mergeCell ref="AT2778:AU2778"/>
    <mergeCell ref="AM2782:AN2782"/>
    <mergeCell ref="AO2782:AP2782"/>
    <mergeCell ref="D2785:E2785"/>
    <mergeCell ref="F2785:G2785"/>
    <mergeCell ref="I2785:J2785"/>
    <mergeCell ref="K2785:L2785"/>
    <mergeCell ref="N2785:O2785"/>
    <mergeCell ref="P2785:Q2785"/>
    <mergeCell ref="S2785:T2785"/>
    <mergeCell ref="U2785:V2785"/>
    <mergeCell ref="X2785:Y2785"/>
    <mergeCell ref="Z2785:AA2785"/>
    <mergeCell ref="AC2785:AD2785"/>
    <mergeCell ref="AE2785:AF2785"/>
    <mergeCell ref="AH2785:AI2785"/>
    <mergeCell ref="AJ2785:AK2785"/>
    <mergeCell ref="AM2785:AN2785"/>
    <mergeCell ref="AO2785:AP2785"/>
    <mergeCell ref="AR2785:AS2785"/>
    <mergeCell ref="AT2785:AU2785"/>
    <mergeCell ref="AR2782:AS2782"/>
    <mergeCell ref="AT2782:AU2782"/>
    <mergeCell ref="X2782:Y2782"/>
    <mergeCell ref="Z2782:AA2782"/>
    <mergeCell ref="AC2782:AD2782"/>
    <mergeCell ref="AE2782:AF2782"/>
    <mergeCell ref="AH2782:AI2782"/>
    <mergeCell ref="AJ2782:AK2782"/>
    <mergeCell ref="D2782:E2782"/>
    <mergeCell ref="F2782:G2782"/>
    <mergeCell ref="I2782:J2782"/>
    <mergeCell ref="K2782:L2782"/>
    <mergeCell ref="N2782:O2782"/>
    <mergeCell ref="P2782:Q2782"/>
    <mergeCell ref="S2782:T2782"/>
    <mergeCell ref="U2782:V2782"/>
    <mergeCell ref="AM2775:AN2775"/>
    <mergeCell ref="AO2775:AP2775"/>
    <mergeCell ref="D2778:E2778"/>
    <mergeCell ref="F2778:G2778"/>
    <mergeCell ref="I2778:J2778"/>
    <mergeCell ref="K2778:L2778"/>
    <mergeCell ref="N2778:O2778"/>
    <mergeCell ref="P2778:Q2778"/>
    <mergeCell ref="S2778:T2778"/>
    <mergeCell ref="U2778:V2778"/>
    <mergeCell ref="X2778:Y2778"/>
    <mergeCell ref="Z2778:AA2778"/>
    <mergeCell ref="AC2778:AD2778"/>
    <mergeCell ref="AE2778:AF2778"/>
    <mergeCell ref="AH2778:AI2778"/>
    <mergeCell ref="AJ2778:AK2778"/>
    <mergeCell ref="AM2778:AN2778"/>
    <mergeCell ref="AO2778:AP2778"/>
    <mergeCell ref="AR2764:AS2764"/>
    <mergeCell ref="AT2764:AU2764"/>
    <mergeCell ref="AM2768:AN2768"/>
    <mergeCell ref="AO2768:AP2768"/>
    <mergeCell ref="D2771:E2771"/>
    <mergeCell ref="F2771:G2771"/>
    <mergeCell ref="I2771:J2771"/>
    <mergeCell ref="K2771:L2771"/>
    <mergeCell ref="N2771:O2771"/>
    <mergeCell ref="P2771:Q2771"/>
    <mergeCell ref="S2771:T2771"/>
    <mergeCell ref="U2771:V2771"/>
    <mergeCell ref="X2771:Y2771"/>
    <mergeCell ref="Z2771:AA2771"/>
    <mergeCell ref="AC2771:AD2771"/>
    <mergeCell ref="AE2771:AF2771"/>
    <mergeCell ref="AH2771:AI2771"/>
    <mergeCell ref="AJ2771:AK2771"/>
    <mergeCell ref="AM2771:AN2771"/>
    <mergeCell ref="AO2771:AP2771"/>
    <mergeCell ref="AR2771:AS2771"/>
    <mergeCell ref="AT2771:AU2771"/>
    <mergeCell ref="S2768:T2768"/>
    <mergeCell ref="U2768:V2768"/>
    <mergeCell ref="AR2775:AS2775"/>
    <mergeCell ref="AT2775:AU2775"/>
    <mergeCell ref="AH2775:AI2775"/>
    <mergeCell ref="AJ2775:AK2775"/>
    <mergeCell ref="S2775:T2775"/>
    <mergeCell ref="U2775:V2775"/>
    <mergeCell ref="X2775:Y2775"/>
    <mergeCell ref="Z2775:AA2775"/>
    <mergeCell ref="AC2775:AD2775"/>
    <mergeCell ref="AE2775:AF2775"/>
    <mergeCell ref="D2775:E2775"/>
    <mergeCell ref="F2775:G2775"/>
    <mergeCell ref="I2775:J2775"/>
    <mergeCell ref="K2775:L2775"/>
    <mergeCell ref="N2775:O2775"/>
    <mergeCell ref="P2775:Q2775"/>
    <mergeCell ref="AR2768:AS2768"/>
    <mergeCell ref="AT2768:AU2768"/>
    <mergeCell ref="X2768:Y2768"/>
    <mergeCell ref="Z2768:AA2768"/>
    <mergeCell ref="AC2768:AD2768"/>
    <mergeCell ref="AE2768:AF2768"/>
    <mergeCell ref="AM2761:AN2761"/>
    <mergeCell ref="AO2761:AP2761"/>
    <mergeCell ref="D2764:E2764"/>
    <mergeCell ref="F2764:G2764"/>
    <mergeCell ref="I2764:J2764"/>
    <mergeCell ref="K2764:L2764"/>
    <mergeCell ref="N2764:O2764"/>
    <mergeCell ref="P2764:Q2764"/>
    <mergeCell ref="S2764:T2764"/>
    <mergeCell ref="U2764:V2764"/>
    <mergeCell ref="X2764:Y2764"/>
    <mergeCell ref="Z2764:AA2764"/>
    <mergeCell ref="AC2764:AD2764"/>
    <mergeCell ref="AE2764:AF2764"/>
    <mergeCell ref="AH2764:AI2764"/>
    <mergeCell ref="AJ2764:AK2764"/>
    <mergeCell ref="AM2764:AN2764"/>
    <mergeCell ref="AO2764:AP2764"/>
    <mergeCell ref="AR2750:AS2750"/>
    <mergeCell ref="AT2750:AU2750"/>
    <mergeCell ref="AM2754:AN2754"/>
    <mergeCell ref="AO2754:AP2754"/>
    <mergeCell ref="D2757:E2757"/>
    <mergeCell ref="F2757:G2757"/>
    <mergeCell ref="I2757:J2757"/>
    <mergeCell ref="K2757:L2757"/>
    <mergeCell ref="N2757:O2757"/>
    <mergeCell ref="P2757:Q2757"/>
    <mergeCell ref="S2757:T2757"/>
    <mergeCell ref="U2757:V2757"/>
    <mergeCell ref="X2757:Y2757"/>
    <mergeCell ref="Z2757:AA2757"/>
    <mergeCell ref="AC2757:AD2757"/>
    <mergeCell ref="AE2757:AF2757"/>
    <mergeCell ref="AH2757:AI2757"/>
    <mergeCell ref="AJ2757:AK2757"/>
    <mergeCell ref="AM2757:AN2757"/>
    <mergeCell ref="AO2757:AP2757"/>
    <mergeCell ref="AR2757:AS2757"/>
    <mergeCell ref="AT2757:AU2757"/>
    <mergeCell ref="AH2761:AI2761"/>
    <mergeCell ref="AJ2761:AK2761"/>
    <mergeCell ref="S2761:T2761"/>
    <mergeCell ref="U2761:V2761"/>
    <mergeCell ref="X2761:Y2761"/>
    <mergeCell ref="Z2761:AA2761"/>
    <mergeCell ref="AC2761:AD2761"/>
    <mergeCell ref="AE2761:AF2761"/>
    <mergeCell ref="D2761:E2761"/>
    <mergeCell ref="F2761:G2761"/>
    <mergeCell ref="I2761:J2761"/>
    <mergeCell ref="K2761:L2761"/>
    <mergeCell ref="N2761:O2761"/>
    <mergeCell ref="P2761:Q2761"/>
    <mergeCell ref="AR2754:AS2754"/>
    <mergeCell ref="AT2754:AU2754"/>
    <mergeCell ref="X2754:Y2754"/>
    <mergeCell ref="Z2754:AA2754"/>
    <mergeCell ref="AC2754:AD2754"/>
    <mergeCell ref="AE2754:AF2754"/>
    <mergeCell ref="AH2754:AI2754"/>
    <mergeCell ref="AJ2754:AK2754"/>
    <mergeCell ref="AM2747:AN2747"/>
    <mergeCell ref="AO2747:AP2747"/>
    <mergeCell ref="D2750:E2750"/>
    <mergeCell ref="F2750:G2750"/>
    <mergeCell ref="I2750:J2750"/>
    <mergeCell ref="K2750:L2750"/>
    <mergeCell ref="N2750:O2750"/>
    <mergeCell ref="P2750:Q2750"/>
    <mergeCell ref="S2750:T2750"/>
    <mergeCell ref="U2750:V2750"/>
    <mergeCell ref="X2750:Y2750"/>
    <mergeCell ref="Z2750:AA2750"/>
    <mergeCell ref="AC2750:AD2750"/>
    <mergeCell ref="AE2750:AF2750"/>
    <mergeCell ref="AH2750:AI2750"/>
    <mergeCell ref="AJ2750:AK2750"/>
    <mergeCell ref="AM2750:AN2750"/>
    <mergeCell ref="AO2750:AP2750"/>
    <mergeCell ref="AR2736:AS2736"/>
    <mergeCell ref="AT2736:AU2736"/>
    <mergeCell ref="AM2740:AN2740"/>
    <mergeCell ref="AO2740:AP2740"/>
    <mergeCell ref="D2743:E2743"/>
    <mergeCell ref="F2743:G2743"/>
    <mergeCell ref="I2743:J2743"/>
    <mergeCell ref="K2743:L2743"/>
    <mergeCell ref="N2743:O2743"/>
    <mergeCell ref="P2743:Q2743"/>
    <mergeCell ref="S2743:T2743"/>
    <mergeCell ref="U2743:V2743"/>
    <mergeCell ref="X2743:Y2743"/>
    <mergeCell ref="Z2743:AA2743"/>
    <mergeCell ref="AC2743:AD2743"/>
    <mergeCell ref="AE2743:AF2743"/>
    <mergeCell ref="AH2743:AI2743"/>
    <mergeCell ref="AJ2743:AK2743"/>
    <mergeCell ref="AM2743:AN2743"/>
    <mergeCell ref="AO2743:AP2743"/>
    <mergeCell ref="AR2743:AS2743"/>
    <mergeCell ref="AT2743:AU2743"/>
    <mergeCell ref="N2740:O2740"/>
    <mergeCell ref="P2740:Q2740"/>
    <mergeCell ref="AM2733:AN2733"/>
    <mergeCell ref="AO2733:AP2733"/>
    <mergeCell ref="D2736:E2736"/>
    <mergeCell ref="F2736:G2736"/>
    <mergeCell ref="I2736:J2736"/>
    <mergeCell ref="K2736:L2736"/>
    <mergeCell ref="N2736:O2736"/>
    <mergeCell ref="P2736:Q2736"/>
    <mergeCell ref="S2736:T2736"/>
    <mergeCell ref="U2736:V2736"/>
    <mergeCell ref="X2736:Y2736"/>
    <mergeCell ref="Z2736:AA2736"/>
    <mergeCell ref="AC2736:AD2736"/>
    <mergeCell ref="AE2736:AF2736"/>
    <mergeCell ref="AH2736:AI2736"/>
    <mergeCell ref="AJ2736:AK2736"/>
    <mergeCell ref="AM2736:AN2736"/>
    <mergeCell ref="AO2736:AP2736"/>
    <mergeCell ref="AR2722:AS2722"/>
    <mergeCell ref="AT2722:AU2722"/>
    <mergeCell ref="AM2726:AN2726"/>
    <mergeCell ref="AO2726:AP2726"/>
    <mergeCell ref="D2729:E2729"/>
    <mergeCell ref="F2729:G2729"/>
    <mergeCell ref="I2729:J2729"/>
    <mergeCell ref="K2729:L2729"/>
    <mergeCell ref="N2729:O2729"/>
    <mergeCell ref="P2729:Q2729"/>
    <mergeCell ref="S2729:T2729"/>
    <mergeCell ref="U2729:V2729"/>
    <mergeCell ref="X2729:Y2729"/>
    <mergeCell ref="Z2729:AA2729"/>
    <mergeCell ref="AC2729:AD2729"/>
    <mergeCell ref="AE2729:AF2729"/>
    <mergeCell ref="AH2729:AI2729"/>
    <mergeCell ref="AJ2729:AK2729"/>
    <mergeCell ref="AM2729:AN2729"/>
    <mergeCell ref="AO2729:AP2729"/>
    <mergeCell ref="AR2729:AS2729"/>
    <mergeCell ref="AT2729:AU2729"/>
    <mergeCell ref="AR2726:AS2726"/>
    <mergeCell ref="AT2726:AU2726"/>
    <mergeCell ref="X2726:Y2726"/>
    <mergeCell ref="Z2726:AA2726"/>
    <mergeCell ref="AC2726:AD2726"/>
    <mergeCell ref="AE2726:AF2726"/>
    <mergeCell ref="AH2726:AI2726"/>
    <mergeCell ref="AJ2726:AK2726"/>
    <mergeCell ref="D2726:E2726"/>
    <mergeCell ref="F2726:G2726"/>
    <mergeCell ref="I2726:J2726"/>
    <mergeCell ref="K2726:L2726"/>
    <mergeCell ref="N2726:O2726"/>
    <mergeCell ref="P2726:Q2726"/>
    <mergeCell ref="S2726:T2726"/>
    <mergeCell ref="U2726:V2726"/>
    <mergeCell ref="AM2719:AN2719"/>
    <mergeCell ref="AO2719:AP2719"/>
    <mergeCell ref="D2722:E2722"/>
    <mergeCell ref="F2722:G2722"/>
    <mergeCell ref="I2722:J2722"/>
    <mergeCell ref="K2722:L2722"/>
    <mergeCell ref="N2722:O2722"/>
    <mergeCell ref="P2722:Q2722"/>
    <mergeCell ref="S2722:T2722"/>
    <mergeCell ref="U2722:V2722"/>
    <mergeCell ref="X2722:Y2722"/>
    <mergeCell ref="Z2722:AA2722"/>
    <mergeCell ref="AC2722:AD2722"/>
    <mergeCell ref="AE2722:AF2722"/>
    <mergeCell ref="AH2722:AI2722"/>
    <mergeCell ref="AJ2722:AK2722"/>
    <mergeCell ref="AM2722:AN2722"/>
    <mergeCell ref="AO2722:AP2722"/>
    <mergeCell ref="AR2708:AS2708"/>
    <mergeCell ref="AT2708:AU2708"/>
    <mergeCell ref="AM2712:AN2712"/>
    <mergeCell ref="AO2712:AP2712"/>
    <mergeCell ref="D2715:E2715"/>
    <mergeCell ref="F2715:G2715"/>
    <mergeCell ref="I2715:J2715"/>
    <mergeCell ref="K2715:L2715"/>
    <mergeCell ref="N2715:O2715"/>
    <mergeCell ref="P2715:Q2715"/>
    <mergeCell ref="S2715:T2715"/>
    <mergeCell ref="U2715:V2715"/>
    <mergeCell ref="X2715:Y2715"/>
    <mergeCell ref="Z2715:AA2715"/>
    <mergeCell ref="AC2715:AD2715"/>
    <mergeCell ref="AE2715:AF2715"/>
    <mergeCell ref="AH2715:AI2715"/>
    <mergeCell ref="AJ2715:AK2715"/>
    <mergeCell ref="AM2715:AN2715"/>
    <mergeCell ref="AO2715:AP2715"/>
    <mergeCell ref="AR2715:AS2715"/>
    <mergeCell ref="AT2715:AU2715"/>
    <mergeCell ref="S2712:T2712"/>
    <mergeCell ref="U2712:V2712"/>
    <mergeCell ref="AR2719:AS2719"/>
    <mergeCell ref="AT2719:AU2719"/>
    <mergeCell ref="AH2719:AI2719"/>
    <mergeCell ref="AJ2719:AK2719"/>
    <mergeCell ref="S2719:T2719"/>
    <mergeCell ref="U2719:V2719"/>
    <mergeCell ref="X2719:Y2719"/>
    <mergeCell ref="Z2719:AA2719"/>
    <mergeCell ref="AC2719:AD2719"/>
    <mergeCell ref="AE2719:AF2719"/>
    <mergeCell ref="D2719:E2719"/>
    <mergeCell ref="F2719:G2719"/>
    <mergeCell ref="I2719:J2719"/>
    <mergeCell ref="K2719:L2719"/>
    <mergeCell ref="N2719:O2719"/>
    <mergeCell ref="P2719:Q2719"/>
    <mergeCell ref="AR2712:AS2712"/>
    <mergeCell ref="AT2712:AU2712"/>
    <mergeCell ref="X2712:Y2712"/>
    <mergeCell ref="Z2712:AA2712"/>
    <mergeCell ref="AC2712:AD2712"/>
    <mergeCell ref="AE2712:AF2712"/>
    <mergeCell ref="AM2705:AN2705"/>
    <mergeCell ref="AO2705:AP2705"/>
    <mergeCell ref="D2708:E2708"/>
    <mergeCell ref="F2708:G2708"/>
    <mergeCell ref="I2708:J2708"/>
    <mergeCell ref="K2708:L2708"/>
    <mergeCell ref="N2708:O2708"/>
    <mergeCell ref="P2708:Q2708"/>
    <mergeCell ref="S2708:T2708"/>
    <mergeCell ref="U2708:V2708"/>
    <mergeCell ref="X2708:Y2708"/>
    <mergeCell ref="Z2708:AA2708"/>
    <mergeCell ref="AC2708:AD2708"/>
    <mergeCell ref="AE2708:AF2708"/>
    <mergeCell ref="AH2708:AI2708"/>
    <mergeCell ref="AJ2708:AK2708"/>
    <mergeCell ref="AM2708:AN2708"/>
    <mergeCell ref="AO2708:AP2708"/>
    <mergeCell ref="AR2694:AS2694"/>
    <mergeCell ref="AT2694:AU2694"/>
    <mergeCell ref="AM2698:AN2698"/>
    <mergeCell ref="AO2698:AP2698"/>
    <mergeCell ref="D2701:E2701"/>
    <mergeCell ref="F2701:G2701"/>
    <mergeCell ref="I2701:J2701"/>
    <mergeCell ref="K2701:L2701"/>
    <mergeCell ref="N2701:O2701"/>
    <mergeCell ref="P2701:Q2701"/>
    <mergeCell ref="S2701:T2701"/>
    <mergeCell ref="U2701:V2701"/>
    <mergeCell ref="X2701:Y2701"/>
    <mergeCell ref="Z2701:AA2701"/>
    <mergeCell ref="AC2701:AD2701"/>
    <mergeCell ref="AE2701:AF2701"/>
    <mergeCell ref="AH2701:AI2701"/>
    <mergeCell ref="AJ2701:AK2701"/>
    <mergeCell ref="AM2701:AN2701"/>
    <mergeCell ref="AO2701:AP2701"/>
    <mergeCell ref="AR2701:AS2701"/>
    <mergeCell ref="AT2701:AU2701"/>
    <mergeCell ref="AH2705:AI2705"/>
    <mergeCell ref="AJ2705:AK2705"/>
    <mergeCell ref="S2705:T2705"/>
    <mergeCell ref="U2705:V2705"/>
    <mergeCell ref="X2705:Y2705"/>
    <mergeCell ref="Z2705:AA2705"/>
    <mergeCell ref="AC2705:AD2705"/>
    <mergeCell ref="AE2705:AF2705"/>
    <mergeCell ref="D2705:E2705"/>
    <mergeCell ref="F2705:G2705"/>
    <mergeCell ref="I2705:J2705"/>
    <mergeCell ref="K2705:L2705"/>
    <mergeCell ref="N2705:O2705"/>
    <mergeCell ref="P2705:Q2705"/>
    <mergeCell ref="AR2698:AS2698"/>
    <mergeCell ref="AT2698:AU2698"/>
    <mergeCell ref="X2698:Y2698"/>
    <mergeCell ref="Z2698:AA2698"/>
    <mergeCell ref="AC2698:AD2698"/>
    <mergeCell ref="AE2698:AF2698"/>
    <mergeCell ref="AH2698:AI2698"/>
    <mergeCell ref="AJ2698:AK2698"/>
    <mergeCell ref="AM2691:AN2691"/>
    <mergeCell ref="AO2691:AP2691"/>
    <mergeCell ref="D2694:E2694"/>
    <mergeCell ref="F2694:G2694"/>
    <mergeCell ref="I2694:J2694"/>
    <mergeCell ref="K2694:L2694"/>
    <mergeCell ref="N2694:O2694"/>
    <mergeCell ref="P2694:Q2694"/>
    <mergeCell ref="S2694:T2694"/>
    <mergeCell ref="U2694:V2694"/>
    <mergeCell ref="X2694:Y2694"/>
    <mergeCell ref="Z2694:AA2694"/>
    <mergeCell ref="AC2694:AD2694"/>
    <mergeCell ref="AE2694:AF2694"/>
    <mergeCell ref="AH2694:AI2694"/>
    <mergeCell ref="AJ2694:AK2694"/>
    <mergeCell ref="AM2694:AN2694"/>
    <mergeCell ref="AO2694:AP2694"/>
    <mergeCell ref="AR2680:AS2680"/>
    <mergeCell ref="AT2680:AU2680"/>
    <mergeCell ref="AM2684:AN2684"/>
    <mergeCell ref="AO2684:AP2684"/>
    <mergeCell ref="D2687:E2687"/>
    <mergeCell ref="F2687:G2687"/>
    <mergeCell ref="I2687:J2687"/>
    <mergeCell ref="K2687:L2687"/>
    <mergeCell ref="N2687:O2687"/>
    <mergeCell ref="P2687:Q2687"/>
    <mergeCell ref="S2687:T2687"/>
    <mergeCell ref="U2687:V2687"/>
    <mergeCell ref="X2687:Y2687"/>
    <mergeCell ref="Z2687:AA2687"/>
    <mergeCell ref="AC2687:AD2687"/>
    <mergeCell ref="AE2687:AF2687"/>
    <mergeCell ref="AH2687:AI2687"/>
    <mergeCell ref="AJ2687:AK2687"/>
    <mergeCell ref="AM2687:AN2687"/>
    <mergeCell ref="AO2687:AP2687"/>
    <mergeCell ref="AR2687:AS2687"/>
    <mergeCell ref="AT2687:AU2687"/>
    <mergeCell ref="N2684:O2684"/>
    <mergeCell ref="P2684:Q2684"/>
    <mergeCell ref="AM2677:AN2677"/>
    <mergeCell ref="AO2677:AP2677"/>
    <mergeCell ref="D2680:E2680"/>
    <mergeCell ref="F2680:G2680"/>
    <mergeCell ref="I2680:J2680"/>
    <mergeCell ref="K2680:L2680"/>
    <mergeCell ref="N2680:O2680"/>
    <mergeCell ref="P2680:Q2680"/>
    <mergeCell ref="S2680:T2680"/>
    <mergeCell ref="U2680:V2680"/>
    <mergeCell ref="X2680:Y2680"/>
    <mergeCell ref="Z2680:AA2680"/>
    <mergeCell ref="AC2680:AD2680"/>
    <mergeCell ref="AE2680:AF2680"/>
    <mergeCell ref="AH2680:AI2680"/>
    <mergeCell ref="AJ2680:AK2680"/>
    <mergeCell ref="AM2680:AN2680"/>
    <mergeCell ref="AO2680:AP2680"/>
    <mergeCell ref="AR2666:AS2666"/>
    <mergeCell ref="AT2666:AU2666"/>
    <mergeCell ref="AM2670:AN2670"/>
    <mergeCell ref="AO2670:AP2670"/>
    <mergeCell ref="D2673:E2673"/>
    <mergeCell ref="F2673:G2673"/>
    <mergeCell ref="I2673:J2673"/>
    <mergeCell ref="K2673:L2673"/>
    <mergeCell ref="N2673:O2673"/>
    <mergeCell ref="P2673:Q2673"/>
    <mergeCell ref="S2673:T2673"/>
    <mergeCell ref="U2673:V2673"/>
    <mergeCell ref="X2673:Y2673"/>
    <mergeCell ref="Z2673:AA2673"/>
    <mergeCell ref="AC2673:AD2673"/>
    <mergeCell ref="AE2673:AF2673"/>
    <mergeCell ref="AH2673:AI2673"/>
    <mergeCell ref="AJ2673:AK2673"/>
    <mergeCell ref="AM2673:AN2673"/>
    <mergeCell ref="AO2673:AP2673"/>
    <mergeCell ref="AR2673:AS2673"/>
    <mergeCell ref="AT2673:AU2673"/>
    <mergeCell ref="AR2670:AS2670"/>
    <mergeCell ref="AT2670:AU2670"/>
    <mergeCell ref="X2670:Y2670"/>
    <mergeCell ref="Z2670:AA2670"/>
    <mergeCell ref="AC2670:AD2670"/>
    <mergeCell ref="AE2670:AF2670"/>
    <mergeCell ref="AH2670:AI2670"/>
    <mergeCell ref="AJ2670:AK2670"/>
    <mergeCell ref="D2670:E2670"/>
    <mergeCell ref="F2670:G2670"/>
    <mergeCell ref="I2670:J2670"/>
    <mergeCell ref="K2670:L2670"/>
    <mergeCell ref="N2670:O2670"/>
    <mergeCell ref="P2670:Q2670"/>
    <mergeCell ref="S2670:T2670"/>
    <mergeCell ref="U2670:V2670"/>
    <mergeCell ref="AM2663:AN2663"/>
    <mergeCell ref="AO2663:AP2663"/>
    <mergeCell ref="D2666:E2666"/>
    <mergeCell ref="F2666:G2666"/>
    <mergeCell ref="I2666:J2666"/>
    <mergeCell ref="K2666:L2666"/>
    <mergeCell ref="N2666:O2666"/>
    <mergeCell ref="P2666:Q2666"/>
    <mergeCell ref="S2666:T2666"/>
    <mergeCell ref="U2666:V2666"/>
    <mergeCell ref="X2666:Y2666"/>
    <mergeCell ref="Z2666:AA2666"/>
    <mergeCell ref="AC2666:AD2666"/>
    <mergeCell ref="AE2666:AF2666"/>
    <mergeCell ref="AH2666:AI2666"/>
    <mergeCell ref="AJ2666:AK2666"/>
    <mergeCell ref="AM2666:AN2666"/>
    <mergeCell ref="AO2666:AP2666"/>
    <mergeCell ref="AR2652:AS2652"/>
    <mergeCell ref="AT2652:AU2652"/>
    <mergeCell ref="AM2656:AN2656"/>
    <mergeCell ref="AO2656:AP2656"/>
    <mergeCell ref="D2659:E2659"/>
    <mergeCell ref="F2659:G2659"/>
    <mergeCell ref="I2659:J2659"/>
    <mergeCell ref="K2659:L2659"/>
    <mergeCell ref="N2659:O2659"/>
    <mergeCell ref="P2659:Q2659"/>
    <mergeCell ref="S2659:T2659"/>
    <mergeCell ref="U2659:V2659"/>
    <mergeCell ref="X2659:Y2659"/>
    <mergeCell ref="Z2659:AA2659"/>
    <mergeCell ref="AC2659:AD2659"/>
    <mergeCell ref="AE2659:AF2659"/>
    <mergeCell ref="AH2659:AI2659"/>
    <mergeCell ref="AJ2659:AK2659"/>
    <mergeCell ref="AM2659:AN2659"/>
    <mergeCell ref="AO2659:AP2659"/>
    <mergeCell ref="AR2659:AS2659"/>
    <mergeCell ref="AT2659:AU2659"/>
    <mergeCell ref="S2656:T2656"/>
    <mergeCell ref="U2656:V2656"/>
    <mergeCell ref="AR2663:AS2663"/>
    <mergeCell ref="AT2663:AU2663"/>
    <mergeCell ref="AH2663:AI2663"/>
    <mergeCell ref="AJ2663:AK2663"/>
    <mergeCell ref="S2663:T2663"/>
    <mergeCell ref="U2663:V2663"/>
    <mergeCell ref="X2663:Y2663"/>
    <mergeCell ref="Z2663:AA2663"/>
    <mergeCell ref="AC2663:AD2663"/>
    <mergeCell ref="AE2663:AF2663"/>
    <mergeCell ref="D2663:E2663"/>
    <mergeCell ref="F2663:G2663"/>
    <mergeCell ref="I2663:J2663"/>
    <mergeCell ref="K2663:L2663"/>
    <mergeCell ref="N2663:O2663"/>
    <mergeCell ref="P2663:Q2663"/>
    <mergeCell ref="AR2656:AS2656"/>
    <mergeCell ref="AT2656:AU2656"/>
    <mergeCell ref="X2656:Y2656"/>
    <mergeCell ref="Z2656:AA2656"/>
    <mergeCell ref="AC2656:AD2656"/>
    <mergeCell ref="AE2656:AF2656"/>
    <mergeCell ref="AM2649:AN2649"/>
    <mergeCell ref="AO2649:AP2649"/>
    <mergeCell ref="D2652:E2652"/>
    <mergeCell ref="F2652:G2652"/>
    <mergeCell ref="I2652:J2652"/>
    <mergeCell ref="K2652:L2652"/>
    <mergeCell ref="N2652:O2652"/>
    <mergeCell ref="P2652:Q2652"/>
    <mergeCell ref="S2652:T2652"/>
    <mergeCell ref="U2652:V2652"/>
    <mergeCell ref="X2652:Y2652"/>
    <mergeCell ref="Z2652:AA2652"/>
    <mergeCell ref="AC2652:AD2652"/>
    <mergeCell ref="AE2652:AF2652"/>
    <mergeCell ref="AH2652:AI2652"/>
    <mergeCell ref="AJ2652:AK2652"/>
    <mergeCell ref="AM2652:AN2652"/>
    <mergeCell ref="AO2652:AP2652"/>
    <mergeCell ref="AR2638:AS2638"/>
    <mergeCell ref="AT2638:AU2638"/>
    <mergeCell ref="AM2642:AN2642"/>
    <mergeCell ref="AO2642:AP2642"/>
    <mergeCell ref="D2645:E2645"/>
    <mergeCell ref="F2645:G2645"/>
    <mergeCell ref="I2645:J2645"/>
    <mergeCell ref="K2645:L2645"/>
    <mergeCell ref="N2645:O2645"/>
    <mergeCell ref="P2645:Q2645"/>
    <mergeCell ref="S2645:T2645"/>
    <mergeCell ref="U2645:V2645"/>
    <mergeCell ref="X2645:Y2645"/>
    <mergeCell ref="Z2645:AA2645"/>
    <mergeCell ref="AC2645:AD2645"/>
    <mergeCell ref="AE2645:AF2645"/>
    <mergeCell ref="AH2645:AI2645"/>
    <mergeCell ref="AJ2645:AK2645"/>
    <mergeCell ref="AM2645:AN2645"/>
    <mergeCell ref="AO2645:AP2645"/>
    <mergeCell ref="AR2645:AS2645"/>
    <mergeCell ref="AT2645:AU2645"/>
    <mergeCell ref="AH2649:AI2649"/>
    <mergeCell ref="AJ2649:AK2649"/>
    <mergeCell ref="S2649:T2649"/>
    <mergeCell ref="U2649:V2649"/>
    <mergeCell ref="X2649:Y2649"/>
    <mergeCell ref="Z2649:AA2649"/>
    <mergeCell ref="AC2649:AD2649"/>
    <mergeCell ref="AE2649:AF2649"/>
    <mergeCell ref="D2649:E2649"/>
    <mergeCell ref="F2649:G2649"/>
    <mergeCell ref="I2649:J2649"/>
    <mergeCell ref="K2649:L2649"/>
    <mergeCell ref="N2649:O2649"/>
    <mergeCell ref="P2649:Q2649"/>
    <mergeCell ref="AR2642:AS2642"/>
    <mergeCell ref="AT2642:AU2642"/>
    <mergeCell ref="X2642:Y2642"/>
    <mergeCell ref="Z2642:AA2642"/>
    <mergeCell ref="AC2642:AD2642"/>
    <mergeCell ref="AE2642:AF2642"/>
    <mergeCell ref="AH2642:AI2642"/>
    <mergeCell ref="AJ2642:AK2642"/>
    <mergeCell ref="AM2635:AN2635"/>
    <mergeCell ref="AO2635:AP2635"/>
    <mergeCell ref="D2638:E2638"/>
    <mergeCell ref="F2638:G2638"/>
    <mergeCell ref="I2638:J2638"/>
    <mergeCell ref="K2638:L2638"/>
    <mergeCell ref="N2638:O2638"/>
    <mergeCell ref="P2638:Q2638"/>
    <mergeCell ref="S2638:T2638"/>
    <mergeCell ref="U2638:V2638"/>
    <mergeCell ref="X2638:Y2638"/>
    <mergeCell ref="Z2638:AA2638"/>
    <mergeCell ref="AC2638:AD2638"/>
    <mergeCell ref="AE2638:AF2638"/>
    <mergeCell ref="AH2638:AI2638"/>
    <mergeCell ref="AJ2638:AK2638"/>
    <mergeCell ref="AM2638:AN2638"/>
    <mergeCell ref="AO2638:AP2638"/>
    <mergeCell ref="AR2624:AS2624"/>
    <mergeCell ref="AT2624:AU2624"/>
    <mergeCell ref="AM2628:AN2628"/>
    <mergeCell ref="AO2628:AP2628"/>
    <mergeCell ref="D2631:E2631"/>
    <mergeCell ref="F2631:G2631"/>
    <mergeCell ref="I2631:J2631"/>
    <mergeCell ref="K2631:L2631"/>
    <mergeCell ref="N2631:O2631"/>
    <mergeCell ref="P2631:Q2631"/>
    <mergeCell ref="S2631:T2631"/>
    <mergeCell ref="U2631:V2631"/>
    <mergeCell ref="X2631:Y2631"/>
    <mergeCell ref="Z2631:AA2631"/>
    <mergeCell ref="AC2631:AD2631"/>
    <mergeCell ref="AE2631:AF2631"/>
    <mergeCell ref="AH2631:AI2631"/>
    <mergeCell ref="AJ2631:AK2631"/>
    <mergeCell ref="AM2631:AN2631"/>
    <mergeCell ref="AO2631:AP2631"/>
    <mergeCell ref="AR2631:AS2631"/>
    <mergeCell ref="AT2631:AU2631"/>
    <mergeCell ref="N2628:O2628"/>
    <mergeCell ref="P2628:Q2628"/>
    <mergeCell ref="AM2621:AN2621"/>
    <mergeCell ref="AO2621:AP2621"/>
    <mergeCell ref="D2624:E2624"/>
    <mergeCell ref="F2624:G2624"/>
    <mergeCell ref="I2624:J2624"/>
    <mergeCell ref="K2624:L2624"/>
    <mergeCell ref="N2624:O2624"/>
    <mergeCell ref="P2624:Q2624"/>
    <mergeCell ref="S2624:T2624"/>
    <mergeCell ref="U2624:V2624"/>
    <mergeCell ref="X2624:Y2624"/>
    <mergeCell ref="Z2624:AA2624"/>
    <mergeCell ref="AC2624:AD2624"/>
    <mergeCell ref="AE2624:AF2624"/>
    <mergeCell ref="AH2624:AI2624"/>
    <mergeCell ref="AJ2624:AK2624"/>
    <mergeCell ref="AM2624:AN2624"/>
    <mergeCell ref="AO2624:AP2624"/>
    <mergeCell ref="AR2610:AS2610"/>
    <mergeCell ref="AT2610:AU2610"/>
    <mergeCell ref="AM2614:AN2614"/>
    <mergeCell ref="AO2614:AP2614"/>
    <mergeCell ref="D2617:E2617"/>
    <mergeCell ref="F2617:G2617"/>
    <mergeCell ref="I2617:J2617"/>
    <mergeCell ref="K2617:L2617"/>
    <mergeCell ref="N2617:O2617"/>
    <mergeCell ref="P2617:Q2617"/>
    <mergeCell ref="S2617:T2617"/>
    <mergeCell ref="U2617:V2617"/>
    <mergeCell ref="X2617:Y2617"/>
    <mergeCell ref="Z2617:AA2617"/>
    <mergeCell ref="AC2617:AD2617"/>
    <mergeCell ref="AE2617:AF2617"/>
    <mergeCell ref="AH2617:AI2617"/>
    <mergeCell ref="AJ2617:AK2617"/>
    <mergeCell ref="AM2617:AN2617"/>
    <mergeCell ref="AO2617:AP2617"/>
    <mergeCell ref="AR2617:AS2617"/>
    <mergeCell ref="AT2617:AU2617"/>
    <mergeCell ref="AR2614:AS2614"/>
    <mergeCell ref="AT2614:AU2614"/>
    <mergeCell ref="X2614:Y2614"/>
    <mergeCell ref="Z2614:AA2614"/>
    <mergeCell ref="AC2614:AD2614"/>
    <mergeCell ref="AE2614:AF2614"/>
    <mergeCell ref="AH2614:AI2614"/>
    <mergeCell ref="AJ2614:AK2614"/>
    <mergeCell ref="D2614:E2614"/>
    <mergeCell ref="F2614:G2614"/>
    <mergeCell ref="I2614:J2614"/>
    <mergeCell ref="K2614:L2614"/>
    <mergeCell ref="N2614:O2614"/>
    <mergeCell ref="P2614:Q2614"/>
    <mergeCell ref="S2614:T2614"/>
    <mergeCell ref="U2614:V2614"/>
    <mergeCell ref="AM2607:AN2607"/>
    <mergeCell ref="AO2607:AP2607"/>
    <mergeCell ref="D2610:E2610"/>
    <mergeCell ref="F2610:G2610"/>
    <mergeCell ref="I2610:J2610"/>
    <mergeCell ref="K2610:L2610"/>
    <mergeCell ref="N2610:O2610"/>
    <mergeCell ref="P2610:Q2610"/>
    <mergeCell ref="S2610:T2610"/>
    <mergeCell ref="U2610:V2610"/>
    <mergeCell ref="X2610:Y2610"/>
    <mergeCell ref="Z2610:AA2610"/>
    <mergeCell ref="AC2610:AD2610"/>
    <mergeCell ref="AE2610:AF2610"/>
    <mergeCell ref="AH2610:AI2610"/>
    <mergeCell ref="AJ2610:AK2610"/>
    <mergeCell ref="AM2610:AN2610"/>
    <mergeCell ref="AO2610:AP2610"/>
    <mergeCell ref="AR2596:AS2596"/>
    <mergeCell ref="AT2596:AU2596"/>
    <mergeCell ref="AM2600:AN2600"/>
    <mergeCell ref="AO2600:AP2600"/>
    <mergeCell ref="D2603:E2603"/>
    <mergeCell ref="F2603:G2603"/>
    <mergeCell ref="I2603:J2603"/>
    <mergeCell ref="K2603:L2603"/>
    <mergeCell ref="N2603:O2603"/>
    <mergeCell ref="P2603:Q2603"/>
    <mergeCell ref="S2603:T2603"/>
    <mergeCell ref="U2603:V2603"/>
    <mergeCell ref="X2603:Y2603"/>
    <mergeCell ref="Z2603:AA2603"/>
    <mergeCell ref="AC2603:AD2603"/>
    <mergeCell ref="AE2603:AF2603"/>
    <mergeCell ref="AH2603:AI2603"/>
    <mergeCell ref="AJ2603:AK2603"/>
    <mergeCell ref="AM2603:AN2603"/>
    <mergeCell ref="AO2603:AP2603"/>
    <mergeCell ref="AR2603:AS2603"/>
    <mergeCell ref="AT2603:AU2603"/>
    <mergeCell ref="S2600:T2600"/>
    <mergeCell ref="U2600:V2600"/>
    <mergeCell ref="AR2607:AS2607"/>
    <mergeCell ref="AT2607:AU2607"/>
    <mergeCell ref="AH2607:AI2607"/>
    <mergeCell ref="AJ2607:AK2607"/>
    <mergeCell ref="S2607:T2607"/>
    <mergeCell ref="U2607:V2607"/>
    <mergeCell ref="X2607:Y2607"/>
    <mergeCell ref="Z2607:AA2607"/>
    <mergeCell ref="AC2607:AD2607"/>
    <mergeCell ref="AE2607:AF2607"/>
    <mergeCell ref="D2607:E2607"/>
    <mergeCell ref="F2607:G2607"/>
    <mergeCell ref="I2607:J2607"/>
    <mergeCell ref="K2607:L2607"/>
    <mergeCell ref="N2607:O2607"/>
    <mergeCell ref="P2607:Q2607"/>
    <mergeCell ref="AR2600:AS2600"/>
    <mergeCell ref="AT2600:AU2600"/>
    <mergeCell ref="X2600:Y2600"/>
    <mergeCell ref="Z2600:AA2600"/>
    <mergeCell ref="AC2600:AD2600"/>
    <mergeCell ref="AE2600:AF2600"/>
    <mergeCell ref="AM2593:AN2593"/>
    <mergeCell ref="AO2593:AP2593"/>
    <mergeCell ref="D2596:E2596"/>
    <mergeCell ref="F2596:G2596"/>
    <mergeCell ref="I2596:J2596"/>
    <mergeCell ref="K2596:L2596"/>
    <mergeCell ref="N2596:O2596"/>
    <mergeCell ref="P2596:Q2596"/>
    <mergeCell ref="S2596:T2596"/>
    <mergeCell ref="U2596:V2596"/>
    <mergeCell ref="X2596:Y2596"/>
    <mergeCell ref="Z2596:AA2596"/>
    <mergeCell ref="AC2596:AD2596"/>
    <mergeCell ref="AE2596:AF2596"/>
    <mergeCell ref="AH2596:AI2596"/>
    <mergeCell ref="AJ2596:AK2596"/>
    <mergeCell ref="AM2596:AN2596"/>
    <mergeCell ref="AO2596:AP2596"/>
    <mergeCell ref="AR2582:AS2582"/>
    <mergeCell ref="AT2582:AU2582"/>
    <mergeCell ref="AM2586:AN2586"/>
    <mergeCell ref="AO2586:AP2586"/>
    <mergeCell ref="D2589:E2589"/>
    <mergeCell ref="F2589:G2589"/>
    <mergeCell ref="I2589:J2589"/>
    <mergeCell ref="K2589:L2589"/>
    <mergeCell ref="N2589:O2589"/>
    <mergeCell ref="P2589:Q2589"/>
    <mergeCell ref="S2589:T2589"/>
    <mergeCell ref="U2589:V2589"/>
    <mergeCell ref="X2589:Y2589"/>
    <mergeCell ref="Z2589:AA2589"/>
    <mergeCell ref="AC2589:AD2589"/>
    <mergeCell ref="AE2589:AF2589"/>
    <mergeCell ref="AH2589:AI2589"/>
    <mergeCell ref="AJ2589:AK2589"/>
    <mergeCell ref="AM2589:AN2589"/>
    <mergeCell ref="AO2589:AP2589"/>
    <mergeCell ref="AR2589:AS2589"/>
    <mergeCell ref="AT2589:AU2589"/>
    <mergeCell ref="AH2593:AI2593"/>
    <mergeCell ref="AJ2593:AK2593"/>
    <mergeCell ref="S2593:T2593"/>
    <mergeCell ref="U2593:V2593"/>
    <mergeCell ref="X2593:Y2593"/>
    <mergeCell ref="Z2593:AA2593"/>
    <mergeCell ref="AC2593:AD2593"/>
    <mergeCell ref="AE2593:AF2593"/>
    <mergeCell ref="D2593:E2593"/>
    <mergeCell ref="F2593:G2593"/>
    <mergeCell ref="I2593:J2593"/>
    <mergeCell ref="K2593:L2593"/>
    <mergeCell ref="N2593:O2593"/>
    <mergeCell ref="P2593:Q2593"/>
    <mergeCell ref="AR2586:AS2586"/>
    <mergeCell ref="AT2586:AU2586"/>
    <mergeCell ref="X2586:Y2586"/>
    <mergeCell ref="Z2586:AA2586"/>
    <mergeCell ref="AC2586:AD2586"/>
    <mergeCell ref="AE2586:AF2586"/>
    <mergeCell ref="AH2586:AI2586"/>
    <mergeCell ref="AJ2586:AK2586"/>
    <mergeCell ref="AM2579:AN2579"/>
    <mergeCell ref="AO2579:AP2579"/>
    <mergeCell ref="D2582:E2582"/>
    <mergeCell ref="F2582:G2582"/>
    <mergeCell ref="I2582:J2582"/>
    <mergeCell ref="K2582:L2582"/>
    <mergeCell ref="N2582:O2582"/>
    <mergeCell ref="P2582:Q2582"/>
    <mergeCell ref="S2582:T2582"/>
    <mergeCell ref="U2582:V2582"/>
    <mergeCell ref="X2582:Y2582"/>
    <mergeCell ref="Z2582:AA2582"/>
    <mergeCell ref="AC2582:AD2582"/>
    <mergeCell ref="AE2582:AF2582"/>
    <mergeCell ref="AH2582:AI2582"/>
    <mergeCell ref="AJ2582:AK2582"/>
    <mergeCell ref="AM2582:AN2582"/>
    <mergeCell ref="AO2582:AP2582"/>
    <mergeCell ref="AR2568:AS2568"/>
    <mergeCell ref="AT2568:AU2568"/>
    <mergeCell ref="AM2572:AN2572"/>
    <mergeCell ref="AO2572:AP2572"/>
    <mergeCell ref="D2575:E2575"/>
    <mergeCell ref="F2575:G2575"/>
    <mergeCell ref="I2575:J2575"/>
    <mergeCell ref="K2575:L2575"/>
    <mergeCell ref="N2575:O2575"/>
    <mergeCell ref="P2575:Q2575"/>
    <mergeCell ref="S2575:T2575"/>
    <mergeCell ref="U2575:V2575"/>
    <mergeCell ref="X2575:Y2575"/>
    <mergeCell ref="Z2575:AA2575"/>
    <mergeCell ref="AC2575:AD2575"/>
    <mergeCell ref="AE2575:AF2575"/>
    <mergeCell ref="AH2575:AI2575"/>
    <mergeCell ref="AJ2575:AK2575"/>
    <mergeCell ref="AM2575:AN2575"/>
    <mergeCell ref="AO2575:AP2575"/>
    <mergeCell ref="AR2575:AS2575"/>
    <mergeCell ref="AT2575:AU2575"/>
    <mergeCell ref="N2572:O2572"/>
    <mergeCell ref="P2572:Q2572"/>
    <mergeCell ref="AM2565:AN2565"/>
    <mergeCell ref="AO2565:AP2565"/>
    <mergeCell ref="D2568:E2568"/>
    <mergeCell ref="F2568:G2568"/>
    <mergeCell ref="I2568:J2568"/>
    <mergeCell ref="K2568:L2568"/>
    <mergeCell ref="N2568:O2568"/>
    <mergeCell ref="P2568:Q2568"/>
    <mergeCell ref="S2568:T2568"/>
    <mergeCell ref="U2568:V2568"/>
    <mergeCell ref="X2568:Y2568"/>
    <mergeCell ref="Z2568:AA2568"/>
    <mergeCell ref="AC2568:AD2568"/>
    <mergeCell ref="AE2568:AF2568"/>
    <mergeCell ref="AH2568:AI2568"/>
    <mergeCell ref="AJ2568:AK2568"/>
    <mergeCell ref="AM2568:AN2568"/>
    <mergeCell ref="AO2568:AP2568"/>
    <mergeCell ref="AR2554:AS2554"/>
    <mergeCell ref="AT2554:AU2554"/>
    <mergeCell ref="AM2558:AN2558"/>
    <mergeCell ref="AO2558:AP2558"/>
    <mergeCell ref="D2561:E2561"/>
    <mergeCell ref="F2561:G2561"/>
    <mergeCell ref="I2561:J2561"/>
    <mergeCell ref="K2561:L2561"/>
    <mergeCell ref="N2561:O2561"/>
    <mergeCell ref="P2561:Q2561"/>
    <mergeCell ref="S2561:T2561"/>
    <mergeCell ref="U2561:V2561"/>
    <mergeCell ref="X2561:Y2561"/>
    <mergeCell ref="Z2561:AA2561"/>
    <mergeCell ref="AC2561:AD2561"/>
    <mergeCell ref="AE2561:AF2561"/>
    <mergeCell ref="AH2561:AI2561"/>
    <mergeCell ref="AJ2561:AK2561"/>
    <mergeCell ref="AM2561:AN2561"/>
    <mergeCell ref="AO2561:AP2561"/>
    <mergeCell ref="AR2561:AS2561"/>
    <mergeCell ref="AT2561:AU2561"/>
    <mergeCell ref="AR2558:AS2558"/>
    <mergeCell ref="AT2558:AU2558"/>
    <mergeCell ref="X2558:Y2558"/>
    <mergeCell ref="Z2558:AA2558"/>
    <mergeCell ref="AC2558:AD2558"/>
    <mergeCell ref="AE2558:AF2558"/>
    <mergeCell ref="AH2558:AI2558"/>
    <mergeCell ref="AJ2558:AK2558"/>
    <mergeCell ref="D2558:E2558"/>
    <mergeCell ref="F2558:G2558"/>
    <mergeCell ref="I2558:J2558"/>
    <mergeCell ref="K2558:L2558"/>
    <mergeCell ref="N2558:O2558"/>
    <mergeCell ref="P2558:Q2558"/>
    <mergeCell ref="S2558:T2558"/>
    <mergeCell ref="U2558:V2558"/>
    <mergeCell ref="AM2551:AN2551"/>
    <mergeCell ref="AO2551:AP2551"/>
    <mergeCell ref="D2554:E2554"/>
    <mergeCell ref="F2554:G2554"/>
    <mergeCell ref="I2554:J2554"/>
    <mergeCell ref="K2554:L2554"/>
    <mergeCell ref="N2554:O2554"/>
    <mergeCell ref="P2554:Q2554"/>
    <mergeCell ref="S2554:T2554"/>
    <mergeCell ref="U2554:V2554"/>
    <mergeCell ref="X2554:Y2554"/>
    <mergeCell ref="Z2554:AA2554"/>
    <mergeCell ref="AC2554:AD2554"/>
    <mergeCell ref="AE2554:AF2554"/>
    <mergeCell ref="AH2554:AI2554"/>
    <mergeCell ref="AJ2554:AK2554"/>
    <mergeCell ref="AM2554:AN2554"/>
    <mergeCell ref="AO2554:AP2554"/>
    <mergeCell ref="AR2540:AS2540"/>
    <mergeCell ref="AT2540:AU2540"/>
    <mergeCell ref="AM2544:AN2544"/>
    <mergeCell ref="AO2544:AP2544"/>
    <mergeCell ref="D2547:E2547"/>
    <mergeCell ref="F2547:G2547"/>
    <mergeCell ref="I2547:J2547"/>
    <mergeCell ref="K2547:L2547"/>
    <mergeCell ref="N2547:O2547"/>
    <mergeCell ref="P2547:Q2547"/>
    <mergeCell ref="S2547:T2547"/>
    <mergeCell ref="U2547:V2547"/>
    <mergeCell ref="X2547:Y2547"/>
    <mergeCell ref="Z2547:AA2547"/>
    <mergeCell ref="AC2547:AD2547"/>
    <mergeCell ref="AE2547:AF2547"/>
    <mergeCell ref="AH2547:AI2547"/>
    <mergeCell ref="AJ2547:AK2547"/>
    <mergeCell ref="AM2547:AN2547"/>
    <mergeCell ref="AO2547:AP2547"/>
    <mergeCell ref="AR2547:AS2547"/>
    <mergeCell ref="AT2547:AU2547"/>
    <mergeCell ref="S2544:T2544"/>
    <mergeCell ref="U2544:V2544"/>
    <mergeCell ref="AR2551:AS2551"/>
    <mergeCell ref="AT2551:AU2551"/>
    <mergeCell ref="AH2551:AI2551"/>
    <mergeCell ref="AJ2551:AK2551"/>
    <mergeCell ref="S2551:T2551"/>
    <mergeCell ref="U2551:V2551"/>
    <mergeCell ref="X2551:Y2551"/>
    <mergeCell ref="Z2551:AA2551"/>
    <mergeCell ref="AC2551:AD2551"/>
    <mergeCell ref="AE2551:AF2551"/>
    <mergeCell ref="D2551:E2551"/>
    <mergeCell ref="F2551:G2551"/>
    <mergeCell ref="I2551:J2551"/>
    <mergeCell ref="K2551:L2551"/>
    <mergeCell ref="N2551:O2551"/>
    <mergeCell ref="P2551:Q2551"/>
    <mergeCell ref="AR2544:AS2544"/>
    <mergeCell ref="AT2544:AU2544"/>
    <mergeCell ref="X2544:Y2544"/>
    <mergeCell ref="Z2544:AA2544"/>
    <mergeCell ref="AC2544:AD2544"/>
    <mergeCell ref="AE2544:AF2544"/>
    <mergeCell ref="AM2537:AN2537"/>
    <mergeCell ref="AO2537:AP2537"/>
    <mergeCell ref="D2540:E2540"/>
    <mergeCell ref="F2540:G2540"/>
    <mergeCell ref="I2540:J2540"/>
    <mergeCell ref="K2540:L2540"/>
    <mergeCell ref="N2540:O2540"/>
    <mergeCell ref="P2540:Q2540"/>
    <mergeCell ref="S2540:T2540"/>
    <mergeCell ref="U2540:V2540"/>
    <mergeCell ref="X2540:Y2540"/>
    <mergeCell ref="Z2540:AA2540"/>
    <mergeCell ref="AC2540:AD2540"/>
    <mergeCell ref="AE2540:AF2540"/>
    <mergeCell ref="AH2540:AI2540"/>
    <mergeCell ref="AJ2540:AK2540"/>
    <mergeCell ref="AM2540:AN2540"/>
    <mergeCell ref="AO2540:AP2540"/>
    <mergeCell ref="AR2526:AS2526"/>
    <mergeCell ref="AT2526:AU2526"/>
    <mergeCell ref="AM2530:AN2530"/>
    <mergeCell ref="AO2530:AP2530"/>
    <mergeCell ref="D2533:E2533"/>
    <mergeCell ref="F2533:G2533"/>
    <mergeCell ref="I2533:J2533"/>
    <mergeCell ref="K2533:L2533"/>
    <mergeCell ref="N2533:O2533"/>
    <mergeCell ref="P2533:Q2533"/>
    <mergeCell ref="S2533:T2533"/>
    <mergeCell ref="U2533:V2533"/>
    <mergeCell ref="X2533:Y2533"/>
    <mergeCell ref="Z2533:AA2533"/>
    <mergeCell ref="AC2533:AD2533"/>
    <mergeCell ref="AE2533:AF2533"/>
    <mergeCell ref="AH2533:AI2533"/>
    <mergeCell ref="AJ2533:AK2533"/>
    <mergeCell ref="AM2533:AN2533"/>
    <mergeCell ref="AO2533:AP2533"/>
    <mergeCell ref="AR2533:AS2533"/>
    <mergeCell ref="AT2533:AU2533"/>
    <mergeCell ref="AH2537:AI2537"/>
    <mergeCell ref="AJ2537:AK2537"/>
    <mergeCell ref="S2537:T2537"/>
    <mergeCell ref="U2537:V2537"/>
    <mergeCell ref="X2537:Y2537"/>
    <mergeCell ref="Z2537:AA2537"/>
    <mergeCell ref="AC2537:AD2537"/>
    <mergeCell ref="AE2537:AF2537"/>
    <mergeCell ref="D2537:E2537"/>
    <mergeCell ref="F2537:G2537"/>
    <mergeCell ref="I2537:J2537"/>
    <mergeCell ref="K2537:L2537"/>
    <mergeCell ref="N2537:O2537"/>
    <mergeCell ref="P2537:Q2537"/>
    <mergeCell ref="AR2530:AS2530"/>
    <mergeCell ref="AT2530:AU2530"/>
    <mergeCell ref="X2530:Y2530"/>
    <mergeCell ref="Z2530:AA2530"/>
    <mergeCell ref="AC2530:AD2530"/>
    <mergeCell ref="AE2530:AF2530"/>
    <mergeCell ref="AH2530:AI2530"/>
    <mergeCell ref="AJ2530:AK2530"/>
    <mergeCell ref="AM2523:AN2523"/>
    <mergeCell ref="AO2523:AP2523"/>
    <mergeCell ref="D2526:E2526"/>
    <mergeCell ref="F2526:G2526"/>
    <mergeCell ref="I2526:J2526"/>
    <mergeCell ref="K2526:L2526"/>
    <mergeCell ref="N2526:O2526"/>
    <mergeCell ref="P2526:Q2526"/>
    <mergeCell ref="S2526:T2526"/>
    <mergeCell ref="U2526:V2526"/>
    <mergeCell ref="X2526:Y2526"/>
    <mergeCell ref="Z2526:AA2526"/>
    <mergeCell ref="AC2526:AD2526"/>
    <mergeCell ref="AE2526:AF2526"/>
    <mergeCell ref="AH2526:AI2526"/>
    <mergeCell ref="AJ2526:AK2526"/>
    <mergeCell ref="AM2526:AN2526"/>
    <mergeCell ref="AO2526:AP2526"/>
    <mergeCell ref="AR2512:AS2512"/>
    <mergeCell ref="AT2512:AU2512"/>
    <mergeCell ref="AM2516:AN2516"/>
    <mergeCell ref="AO2516:AP2516"/>
    <mergeCell ref="D2519:E2519"/>
    <mergeCell ref="F2519:G2519"/>
    <mergeCell ref="I2519:J2519"/>
    <mergeCell ref="K2519:L2519"/>
    <mergeCell ref="N2519:O2519"/>
    <mergeCell ref="P2519:Q2519"/>
    <mergeCell ref="S2519:T2519"/>
    <mergeCell ref="U2519:V2519"/>
    <mergeCell ref="X2519:Y2519"/>
    <mergeCell ref="Z2519:AA2519"/>
    <mergeCell ref="AC2519:AD2519"/>
    <mergeCell ref="AE2519:AF2519"/>
    <mergeCell ref="AH2519:AI2519"/>
    <mergeCell ref="AJ2519:AK2519"/>
    <mergeCell ref="AM2519:AN2519"/>
    <mergeCell ref="AO2519:AP2519"/>
    <mergeCell ref="AR2519:AS2519"/>
    <mergeCell ref="AT2519:AU2519"/>
    <mergeCell ref="N2516:O2516"/>
    <mergeCell ref="P2516:Q2516"/>
    <mergeCell ref="AM2509:AN2509"/>
    <mergeCell ref="AO2509:AP2509"/>
    <mergeCell ref="D2512:E2512"/>
    <mergeCell ref="F2512:G2512"/>
    <mergeCell ref="I2512:J2512"/>
    <mergeCell ref="K2512:L2512"/>
    <mergeCell ref="N2512:O2512"/>
    <mergeCell ref="P2512:Q2512"/>
    <mergeCell ref="S2512:T2512"/>
    <mergeCell ref="U2512:V2512"/>
    <mergeCell ref="X2512:Y2512"/>
    <mergeCell ref="Z2512:AA2512"/>
    <mergeCell ref="AC2512:AD2512"/>
    <mergeCell ref="AE2512:AF2512"/>
    <mergeCell ref="AH2512:AI2512"/>
    <mergeCell ref="AJ2512:AK2512"/>
    <mergeCell ref="AM2512:AN2512"/>
    <mergeCell ref="AO2512:AP2512"/>
    <mergeCell ref="AR2498:AS2498"/>
    <mergeCell ref="AT2498:AU2498"/>
    <mergeCell ref="AM2502:AN2502"/>
    <mergeCell ref="AO2502:AP2502"/>
    <mergeCell ref="D2505:E2505"/>
    <mergeCell ref="F2505:G2505"/>
    <mergeCell ref="I2505:J2505"/>
    <mergeCell ref="K2505:L2505"/>
    <mergeCell ref="N2505:O2505"/>
    <mergeCell ref="P2505:Q2505"/>
    <mergeCell ref="S2505:T2505"/>
    <mergeCell ref="U2505:V2505"/>
    <mergeCell ref="X2505:Y2505"/>
    <mergeCell ref="Z2505:AA2505"/>
    <mergeCell ref="AC2505:AD2505"/>
    <mergeCell ref="AE2505:AF2505"/>
    <mergeCell ref="AH2505:AI2505"/>
    <mergeCell ref="AJ2505:AK2505"/>
    <mergeCell ref="AM2505:AN2505"/>
    <mergeCell ref="AO2505:AP2505"/>
    <mergeCell ref="AR2505:AS2505"/>
    <mergeCell ref="AT2505:AU2505"/>
    <mergeCell ref="AR2502:AS2502"/>
    <mergeCell ref="AT2502:AU2502"/>
    <mergeCell ref="X2502:Y2502"/>
    <mergeCell ref="Z2502:AA2502"/>
    <mergeCell ref="AC2502:AD2502"/>
    <mergeCell ref="AE2502:AF2502"/>
    <mergeCell ref="AH2502:AI2502"/>
    <mergeCell ref="AJ2502:AK2502"/>
    <mergeCell ref="D2502:E2502"/>
    <mergeCell ref="F2502:G2502"/>
    <mergeCell ref="I2502:J2502"/>
    <mergeCell ref="K2502:L2502"/>
    <mergeCell ref="N2502:O2502"/>
    <mergeCell ref="P2502:Q2502"/>
    <mergeCell ref="S2502:T2502"/>
    <mergeCell ref="U2502:V2502"/>
    <mergeCell ref="AM2495:AN2495"/>
    <mergeCell ref="AO2495:AP2495"/>
    <mergeCell ref="D2498:E2498"/>
    <mergeCell ref="F2498:G2498"/>
    <mergeCell ref="I2498:J2498"/>
    <mergeCell ref="K2498:L2498"/>
    <mergeCell ref="N2498:O2498"/>
    <mergeCell ref="P2498:Q2498"/>
    <mergeCell ref="S2498:T2498"/>
    <mergeCell ref="U2498:V2498"/>
    <mergeCell ref="X2498:Y2498"/>
    <mergeCell ref="Z2498:AA2498"/>
    <mergeCell ref="AC2498:AD2498"/>
    <mergeCell ref="AE2498:AF2498"/>
    <mergeCell ref="AH2498:AI2498"/>
    <mergeCell ref="AJ2498:AK2498"/>
    <mergeCell ref="AM2498:AN2498"/>
    <mergeCell ref="AO2498:AP2498"/>
    <mergeCell ref="AR2484:AS2484"/>
    <mergeCell ref="AT2484:AU2484"/>
    <mergeCell ref="AM2488:AN2488"/>
    <mergeCell ref="AO2488:AP2488"/>
    <mergeCell ref="D2491:E2491"/>
    <mergeCell ref="F2491:G2491"/>
    <mergeCell ref="I2491:J2491"/>
    <mergeCell ref="K2491:L2491"/>
    <mergeCell ref="N2491:O2491"/>
    <mergeCell ref="P2491:Q2491"/>
    <mergeCell ref="S2491:T2491"/>
    <mergeCell ref="U2491:V2491"/>
    <mergeCell ref="X2491:Y2491"/>
    <mergeCell ref="Z2491:AA2491"/>
    <mergeCell ref="AC2491:AD2491"/>
    <mergeCell ref="AE2491:AF2491"/>
    <mergeCell ref="AH2491:AI2491"/>
    <mergeCell ref="AJ2491:AK2491"/>
    <mergeCell ref="AM2491:AN2491"/>
    <mergeCell ref="AO2491:AP2491"/>
    <mergeCell ref="AR2491:AS2491"/>
    <mergeCell ref="AT2491:AU2491"/>
    <mergeCell ref="S2488:T2488"/>
    <mergeCell ref="U2488:V2488"/>
    <mergeCell ref="AR2495:AS2495"/>
    <mergeCell ref="AT2495:AU2495"/>
    <mergeCell ref="AH2495:AI2495"/>
    <mergeCell ref="AJ2495:AK2495"/>
    <mergeCell ref="S2495:T2495"/>
    <mergeCell ref="U2495:V2495"/>
    <mergeCell ref="X2495:Y2495"/>
    <mergeCell ref="Z2495:AA2495"/>
    <mergeCell ref="AC2495:AD2495"/>
    <mergeCell ref="AE2495:AF2495"/>
    <mergeCell ref="D2495:E2495"/>
    <mergeCell ref="F2495:G2495"/>
    <mergeCell ref="I2495:J2495"/>
    <mergeCell ref="K2495:L2495"/>
    <mergeCell ref="N2495:O2495"/>
    <mergeCell ref="P2495:Q2495"/>
    <mergeCell ref="AR2488:AS2488"/>
    <mergeCell ref="AT2488:AU2488"/>
    <mergeCell ref="X2488:Y2488"/>
    <mergeCell ref="Z2488:AA2488"/>
    <mergeCell ref="AC2488:AD2488"/>
    <mergeCell ref="AE2488:AF2488"/>
    <mergeCell ref="AM2481:AN2481"/>
    <mergeCell ref="AO2481:AP2481"/>
    <mergeCell ref="D2484:E2484"/>
    <mergeCell ref="F2484:G2484"/>
    <mergeCell ref="I2484:J2484"/>
    <mergeCell ref="K2484:L2484"/>
    <mergeCell ref="N2484:O2484"/>
    <mergeCell ref="P2484:Q2484"/>
    <mergeCell ref="S2484:T2484"/>
    <mergeCell ref="U2484:V2484"/>
    <mergeCell ref="X2484:Y2484"/>
    <mergeCell ref="Z2484:AA2484"/>
    <mergeCell ref="AC2484:AD2484"/>
    <mergeCell ref="AE2484:AF2484"/>
    <mergeCell ref="AH2484:AI2484"/>
    <mergeCell ref="AJ2484:AK2484"/>
    <mergeCell ref="AM2484:AN2484"/>
    <mergeCell ref="AO2484:AP2484"/>
    <mergeCell ref="AR2470:AS2470"/>
    <mergeCell ref="AT2470:AU2470"/>
    <mergeCell ref="AM2474:AN2474"/>
    <mergeCell ref="AO2474:AP2474"/>
    <mergeCell ref="D2477:E2477"/>
    <mergeCell ref="F2477:G2477"/>
    <mergeCell ref="I2477:J2477"/>
    <mergeCell ref="K2477:L2477"/>
    <mergeCell ref="N2477:O2477"/>
    <mergeCell ref="P2477:Q2477"/>
    <mergeCell ref="S2477:T2477"/>
    <mergeCell ref="U2477:V2477"/>
    <mergeCell ref="X2477:Y2477"/>
    <mergeCell ref="Z2477:AA2477"/>
    <mergeCell ref="AC2477:AD2477"/>
    <mergeCell ref="AE2477:AF2477"/>
    <mergeCell ref="AH2477:AI2477"/>
    <mergeCell ref="AJ2477:AK2477"/>
    <mergeCell ref="AM2477:AN2477"/>
    <mergeCell ref="AO2477:AP2477"/>
    <mergeCell ref="AR2477:AS2477"/>
    <mergeCell ref="AT2477:AU2477"/>
    <mergeCell ref="AH2481:AI2481"/>
    <mergeCell ref="AJ2481:AK2481"/>
    <mergeCell ref="S2481:T2481"/>
    <mergeCell ref="U2481:V2481"/>
    <mergeCell ref="X2481:Y2481"/>
    <mergeCell ref="Z2481:AA2481"/>
    <mergeCell ref="AC2481:AD2481"/>
    <mergeCell ref="AE2481:AF2481"/>
    <mergeCell ref="D2481:E2481"/>
    <mergeCell ref="F2481:G2481"/>
    <mergeCell ref="I2481:J2481"/>
    <mergeCell ref="K2481:L2481"/>
    <mergeCell ref="N2481:O2481"/>
    <mergeCell ref="P2481:Q2481"/>
    <mergeCell ref="AR2474:AS2474"/>
    <mergeCell ref="AT2474:AU2474"/>
    <mergeCell ref="X2474:Y2474"/>
    <mergeCell ref="Z2474:AA2474"/>
    <mergeCell ref="AC2474:AD2474"/>
    <mergeCell ref="AE2474:AF2474"/>
    <mergeCell ref="AH2474:AI2474"/>
    <mergeCell ref="AJ2474:AK2474"/>
    <mergeCell ref="AM2467:AN2467"/>
    <mergeCell ref="AO2467:AP2467"/>
    <mergeCell ref="D2470:E2470"/>
    <mergeCell ref="F2470:G2470"/>
    <mergeCell ref="I2470:J2470"/>
    <mergeCell ref="K2470:L2470"/>
    <mergeCell ref="N2470:O2470"/>
    <mergeCell ref="P2470:Q2470"/>
    <mergeCell ref="S2470:T2470"/>
    <mergeCell ref="U2470:V2470"/>
    <mergeCell ref="X2470:Y2470"/>
    <mergeCell ref="Z2470:AA2470"/>
    <mergeCell ref="AC2470:AD2470"/>
    <mergeCell ref="AE2470:AF2470"/>
    <mergeCell ref="AH2470:AI2470"/>
    <mergeCell ref="AJ2470:AK2470"/>
    <mergeCell ref="AM2470:AN2470"/>
    <mergeCell ref="AO2470:AP2470"/>
    <mergeCell ref="AR2456:AS2456"/>
    <mergeCell ref="AT2456:AU2456"/>
    <mergeCell ref="AM2460:AN2460"/>
    <mergeCell ref="AO2460:AP2460"/>
    <mergeCell ref="D2463:E2463"/>
    <mergeCell ref="F2463:G2463"/>
    <mergeCell ref="I2463:J2463"/>
    <mergeCell ref="K2463:L2463"/>
    <mergeCell ref="N2463:O2463"/>
    <mergeCell ref="P2463:Q2463"/>
    <mergeCell ref="S2463:T2463"/>
    <mergeCell ref="U2463:V2463"/>
    <mergeCell ref="X2463:Y2463"/>
    <mergeCell ref="Z2463:AA2463"/>
    <mergeCell ref="AC2463:AD2463"/>
    <mergeCell ref="AE2463:AF2463"/>
    <mergeCell ref="AH2463:AI2463"/>
    <mergeCell ref="AJ2463:AK2463"/>
    <mergeCell ref="AM2463:AN2463"/>
    <mergeCell ref="AO2463:AP2463"/>
    <mergeCell ref="AR2463:AS2463"/>
    <mergeCell ref="AT2463:AU2463"/>
    <mergeCell ref="N2460:O2460"/>
    <mergeCell ref="P2460:Q2460"/>
    <mergeCell ref="AM2453:AN2453"/>
    <mergeCell ref="AO2453:AP2453"/>
    <mergeCell ref="D2456:E2456"/>
    <mergeCell ref="F2456:G2456"/>
    <mergeCell ref="I2456:J2456"/>
    <mergeCell ref="K2456:L2456"/>
    <mergeCell ref="N2456:O2456"/>
    <mergeCell ref="P2456:Q2456"/>
    <mergeCell ref="S2456:T2456"/>
    <mergeCell ref="U2456:V2456"/>
    <mergeCell ref="X2456:Y2456"/>
    <mergeCell ref="Z2456:AA2456"/>
    <mergeCell ref="AC2456:AD2456"/>
    <mergeCell ref="AE2456:AF2456"/>
    <mergeCell ref="AH2456:AI2456"/>
    <mergeCell ref="AJ2456:AK2456"/>
    <mergeCell ref="AM2456:AN2456"/>
    <mergeCell ref="AO2456:AP2456"/>
    <mergeCell ref="AR2442:AS2442"/>
    <mergeCell ref="AT2442:AU2442"/>
    <mergeCell ref="AM2446:AN2446"/>
    <mergeCell ref="AO2446:AP2446"/>
    <mergeCell ref="D2449:E2449"/>
    <mergeCell ref="F2449:G2449"/>
    <mergeCell ref="I2449:J2449"/>
    <mergeCell ref="K2449:L2449"/>
    <mergeCell ref="N2449:O2449"/>
    <mergeCell ref="P2449:Q2449"/>
    <mergeCell ref="S2449:T2449"/>
    <mergeCell ref="U2449:V2449"/>
    <mergeCell ref="X2449:Y2449"/>
    <mergeCell ref="Z2449:AA2449"/>
    <mergeCell ref="AC2449:AD2449"/>
    <mergeCell ref="AE2449:AF2449"/>
    <mergeCell ref="AH2449:AI2449"/>
    <mergeCell ref="AJ2449:AK2449"/>
    <mergeCell ref="AM2449:AN2449"/>
    <mergeCell ref="AO2449:AP2449"/>
    <mergeCell ref="AR2449:AS2449"/>
    <mergeCell ref="AT2449:AU2449"/>
    <mergeCell ref="AR2446:AS2446"/>
    <mergeCell ref="AT2446:AU2446"/>
    <mergeCell ref="X2446:Y2446"/>
    <mergeCell ref="Z2446:AA2446"/>
    <mergeCell ref="AC2446:AD2446"/>
    <mergeCell ref="AE2446:AF2446"/>
    <mergeCell ref="AH2446:AI2446"/>
    <mergeCell ref="AJ2446:AK2446"/>
    <mergeCell ref="D2446:E2446"/>
    <mergeCell ref="F2446:G2446"/>
    <mergeCell ref="I2446:J2446"/>
    <mergeCell ref="K2446:L2446"/>
    <mergeCell ref="N2446:O2446"/>
    <mergeCell ref="P2446:Q2446"/>
    <mergeCell ref="S2446:T2446"/>
    <mergeCell ref="U2446:V2446"/>
    <mergeCell ref="AM2439:AN2439"/>
    <mergeCell ref="AO2439:AP2439"/>
    <mergeCell ref="D2442:E2442"/>
    <mergeCell ref="F2442:G2442"/>
    <mergeCell ref="I2442:J2442"/>
    <mergeCell ref="K2442:L2442"/>
    <mergeCell ref="N2442:O2442"/>
    <mergeCell ref="P2442:Q2442"/>
    <mergeCell ref="S2442:T2442"/>
    <mergeCell ref="U2442:V2442"/>
    <mergeCell ref="X2442:Y2442"/>
    <mergeCell ref="Z2442:AA2442"/>
    <mergeCell ref="AC2442:AD2442"/>
    <mergeCell ref="AE2442:AF2442"/>
    <mergeCell ref="AH2442:AI2442"/>
    <mergeCell ref="AJ2442:AK2442"/>
    <mergeCell ref="AM2442:AN2442"/>
    <mergeCell ref="AO2442:AP2442"/>
    <mergeCell ref="AR2428:AS2428"/>
    <mergeCell ref="AT2428:AU2428"/>
    <mergeCell ref="AM2432:AN2432"/>
    <mergeCell ref="AO2432:AP2432"/>
    <mergeCell ref="D2435:E2435"/>
    <mergeCell ref="F2435:G2435"/>
    <mergeCell ref="I2435:J2435"/>
    <mergeCell ref="K2435:L2435"/>
    <mergeCell ref="N2435:O2435"/>
    <mergeCell ref="P2435:Q2435"/>
    <mergeCell ref="S2435:T2435"/>
    <mergeCell ref="U2435:V2435"/>
    <mergeCell ref="X2435:Y2435"/>
    <mergeCell ref="Z2435:AA2435"/>
    <mergeCell ref="AC2435:AD2435"/>
    <mergeCell ref="AE2435:AF2435"/>
    <mergeCell ref="AH2435:AI2435"/>
    <mergeCell ref="AJ2435:AK2435"/>
    <mergeCell ref="AM2435:AN2435"/>
    <mergeCell ref="AO2435:AP2435"/>
    <mergeCell ref="AR2435:AS2435"/>
    <mergeCell ref="AT2435:AU2435"/>
    <mergeCell ref="S2432:T2432"/>
    <mergeCell ref="U2432:V2432"/>
    <mergeCell ref="AR2439:AS2439"/>
    <mergeCell ref="AT2439:AU2439"/>
    <mergeCell ref="AH2439:AI2439"/>
    <mergeCell ref="AJ2439:AK2439"/>
    <mergeCell ref="S2439:T2439"/>
    <mergeCell ref="U2439:V2439"/>
    <mergeCell ref="X2439:Y2439"/>
    <mergeCell ref="Z2439:AA2439"/>
    <mergeCell ref="AC2439:AD2439"/>
    <mergeCell ref="AE2439:AF2439"/>
    <mergeCell ref="D2439:E2439"/>
    <mergeCell ref="F2439:G2439"/>
    <mergeCell ref="I2439:J2439"/>
    <mergeCell ref="K2439:L2439"/>
    <mergeCell ref="N2439:O2439"/>
    <mergeCell ref="P2439:Q2439"/>
    <mergeCell ref="AR2432:AS2432"/>
    <mergeCell ref="AT2432:AU2432"/>
    <mergeCell ref="X2432:Y2432"/>
    <mergeCell ref="Z2432:AA2432"/>
    <mergeCell ref="AC2432:AD2432"/>
    <mergeCell ref="AE2432:AF2432"/>
    <mergeCell ref="AM2425:AN2425"/>
    <mergeCell ref="AO2425:AP2425"/>
    <mergeCell ref="D2428:E2428"/>
    <mergeCell ref="F2428:G2428"/>
    <mergeCell ref="I2428:J2428"/>
    <mergeCell ref="K2428:L2428"/>
    <mergeCell ref="N2428:O2428"/>
    <mergeCell ref="P2428:Q2428"/>
    <mergeCell ref="S2428:T2428"/>
    <mergeCell ref="U2428:V2428"/>
    <mergeCell ref="X2428:Y2428"/>
    <mergeCell ref="Z2428:AA2428"/>
    <mergeCell ref="AC2428:AD2428"/>
    <mergeCell ref="AE2428:AF2428"/>
    <mergeCell ref="AH2428:AI2428"/>
    <mergeCell ref="AJ2428:AK2428"/>
    <mergeCell ref="AM2428:AN2428"/>
    <mergeCell ref="AO2428:AP2428"/>
    <mergeCell ref="AR2414:AS2414"/>
    <mergeCell ref="AT2414:AU2414"/>
    <mergeCell ref="AM2418:AN2418"/>
    <mergeCell ref="AO2418:AP2418"/>
    <mergeCell ref="D2421:E2421"/>
    <mergeCell ref="F2421:G2421"/>
    <mergeCell ref="I2421:J2421"/>
    <mergeCell ref="K2421:L2421"/>
    <mergeCell ref="N2421:O2421"/>
    <mergeCell ref="P2421:Q2421"/>
    <mergeCell ref="S2421:T2421"/>
    <mergeCell ref="U2421:V2421"/>
    <mergeCell ref="X2421:Y2421"/>
    <mergeCell ref="Z2421:AA2421"/>
    <mergeCell ref="AC2421:AD2421"/>
    <mergeCell ref="AE2421:AF2421"/>
    <mergeCell ref="AH2421:AI2421"/>
    <mergeCell ref="AJ2421:AK2421"/>
    <mergeCell ref="AM2421:AN2421"/>
    <mergeCell ref="AO2421:AP2421"/>
    <mergeCell ref="AR2421:AS2421"/>
    <mergeCell ref="AT2421:AU2421"/>
    <mergeCell ref="AH2425:AI2425"/>
    <mergeCell ref="AJ2425:AK2425"/>
    <mergeCell ref="S2425:T2425"/>
    <mergeCell ref="U2425:V2425"/>
    <mergeCell ref="X2425:Y2425"/>
    <mergeCell ref="Z2425:AA2425"/>
    <mergeCell ref="AC2425:AD2425"/>
    <mergeCell ref="AE2425:AF2425"/>
    <mergeCell ref="D2425:E2425"/>
    <mergeCell ref="F2425:G2425"/>
    <mergeCell ref="I2425:J2425"/>
    <mergeCell ref="K2425:L2425"/>
    <mergeCell ref="N2425:O2425"/>
    <mergeCell ref="P2425:Q2425"/>
    <mergeCell ref="AR2418:AS2418"/>
    <mergeCell ref="AT2418:AU2418"/>
    <mergeCell ref="X2418:Y2418"/>
    <mergeCell ref="Z2418:AA2418"/>
    <mergeCell ref="AC2418:AD2418"/>
    <mergeCell ref="AE2418:AF2418"/>
    <mergeCell ref="AH2418:AI2418"/>
    <mergeCell ref="AJ2418:AK2418"/>
    <mergeCell ref="AM2411:AN2411"/>
    <mergeCell ref="AO2411:AP2411"/>
    <mergeCell ref="D2414:E2414"/>
    <mergeCell ref="F2414:G2414"/>
    <mergeCell ref="I2414:J2414"/>
    <mergeCell ref="K2414:L2414"/>
    <mergeCell ref="N2414:O2414"/>
    <mergeCell ref="P2414:Q2414"/>
    <mergeCell ref="S2414:T2414"/>
    <mergeCell ref="U2414:V2414"/>
    <mergeCell ref="X2414:Y2414"/>
    <mergeCell ref="Z2414:AA2414"/>
    <mergeCell ref="AC2414:AD2414"/>
    <mergeCell ref="AE2414:AF2414"/>
    <mergeCell ref="AH2414:AI2414"/>
    <mergeCell ref="AJ2414:AK2414"/>
    <mergeCell ref="AM2414:AN2414"/>
    <mergeCell ref="AO2414:AP2414"/>
    <mergeCell ref="AR2400:AS2400"/>
    <mergeCell ref="AT2400:AU2400"/>
    <mergeCell ref="AM2404:AN2404"/>
    <mergeCell ref="AO2404:AP2404"/>
    <mergeCell ref="D2407:E2407"/>
    <mergeCell ref="F2407:G2407"/>
    <mergeCell ref="I2407:J2407"/>
    <mergeCell ref="K2407:L2407"/>
    <mergeCell ref="N2407:O2407"/>
    <mergeCell ref="P2407:Q2407"/>
    <mergeCell ref="S2407:T2407"/>
    <mergeCell ref="U2407:V2407"/>
    <mergeCell ref="X2407:Y2407"/>
    <mergeCell ref="Z2407:AA2407"/>
    <mergeCell ref="AC2407:AD2407"/>
    <mergeCell ref="AE2407:AF2407"/>
    <mergeCell ref="AH2407:AI2407"/>
    <mergeCell ref="AJ2407:AK2407"/>
    <mergeCell ref="AM2407:AN2407"/>
    <mergeCell ref="AO2407:AP2407"/>
    <mergeCell ref="AR2407:AS2407"/>
    <mergeCell ref="AT2407:AU2407"/>
    <mergeCell ref="N2404:O2404"/>
    <mergeCell ref="P2404:Q2404"/>
    <mergeCell ref="AM2397:AN2397"/>
    <mergeCell ref="AO2397:AP2397"/>
    <mergeCell ref="D2400:E2400"/>
    <mergeCell ref="F2400:G2400"/>
    <mergeCell ref="I2400:J2400"/>
    <mergeCell ref="K2400:L2400"/>
    <mergeCell ref="N2400:O2400"/>
    <mergeCell ref="P2400:Q2400"/>
    <mergeCell ref="S2400:T2400"/>
    <mergeCell ref="U2400:V2400"/>
    <mergeCell ref="X2400:Y2400"/>
    <mergeCell ref="Z2400:AA2400"/>
    <mergeCell ref="AC2400:AD2400"/>
    <mergeCell ref="AE2400:AF2400"/>
    <mergeCell ref="AH2400:AI2400"/>
    <mergeCell ref="AJ2400:AK2400"/>
    <mergeCell ref="AM2400:AN2400"/>
    <mergeCell ref="AO2400:AP2400"/>
    <mergeCell ref="AR2386:AS2386"/>
    <mergeCell ref="AT2386:AU2386"/>
    <mergeCell ref="AM2390:AN2390"/>
    <mergeCell ref="AO2390:AP2390"/>
    <mergeCell ref="D2393:E2393"/>
    <mergeCell ref="F2393:G2393"/>
    <mergeCell ref="I2393:J2393"/>
    <mergeCell ref="K2393:L2393"/>
    <mergeCell ref="N2393:O2393"/>
    <mergeCell ref="P2393:Q2393"/>
    <mergeCell ref="S2393:T2393"/>
    <mergeCell ref="U2393:V2393"/>
    <mergeCell ref="X2393:Y2393"/>
    <mergeCell ref="Z2393:AA2393"/>
    <mergeCell ref="AC2393:AD2393"/>
    <mergeCell ref="AE2393:AF2393"/>
    <mergeCell ref="AH2393:AI2393"/>
    <mergeCell ref="AJ2393:AK2393"/>
    <mergeCell ref="AM2393:AN2393"/>
    <mergeCell ref="AO2393:AP2393"/>
    <mergeCell ref="AR2393:AS2393"/>
    <mergeCell ref="AT2393:AU2393"/>
    <mergeCell ref="AR2390:AS2390"/>
    <mergeCell ref="AT2390:AU2390"/>
    <mergeCell ref="X2390:Y2390"/>
    <mergeCell ref="Z2390:AA2390"/>
    <mergeCell ref="AC2390:AD2390"/>
    <mergeCell ref="AE2390:AF2390"/>
    <mergeCell ref="AH2390:AI2390"/>
    <mergeCell ref="AJ2390:AK2390"/>
    <mergeCell ref="D2390:E2390"/>
    <mergeCell ref="F2390:G2390"/>
    <mergeCell ref="I2390:J2390"/>
    <mergeCell ref="K2390:L2390"/>
    <mergeCell ref="N2390:O2390"/>
    <mergeCell ref="P2390:Q2390"/>
    <mergeCell ref="S2390:T2390"/>
    <mergeCell ref="U2390:V2390"/>
    <mergeCell ref="AM2383:AN2383"/>
    <mergeCell ref="AO2383:AP2383"/>
    <mergeCell ref="D2386:E2386"/>
    <mergeCell ref="F2386:G2386"/>
    <mergeCell ref="I2386:J2386"/>
    <mergeCell ref="K2386:L2386"/>
    <mergeCell ref="N2386:O2386"/>
    <mergeCell ref="P2386:Q2386"/>
    <mergeCell ref="S2386:T2386"/>
    <mergeCell ref="U2386:V2386"/>
    <mergeCell ref="X2386:Y2386"/>
    <mergeCell ref="Z2386:AA2386"/>
    <mergeCell ref="AC2386:AD2386"/>
    <mergeCell ref="AE2386:AF2386"/>
    <mergeCell ref="AH2386:AI2386"/>
    <mergeCell ref="AJ2386:AK2386"/>
    <mergeCell ref="AM2386:AN2386"/>
    <mergeCell ref="AO2386:AP2386"/>
    <mergeCell ref="AR2372:AS2372"/>
    <mergeCell ref="AT2372:AU2372"/>
    <mergeCell ref="AM2376:AN2376"/>
    <mergeCell ref="AO2376:AP2376"/>
    <mergeCell ref="D2379:E2379"/>
    <mergeCell ref="F2379:G2379"/>
    <mergeCell ref="I2379:J2379"/>
    <mergeCell ref="K2379:L2379"/>
    <mergeCell ref="N2379:O2379"/>
    <mergeCell ref="P2379:Q2379"/>
    <mergeCell ref="S2379:T2379"/>
    <mergeCell ref="U2379:V2379"/>
    <mergeCell ref="X2379:Y2379"/>
    <mergeCell ref="Z2379:AA2379"/>
    <mergeCell ref="AC2379:AD2379"/>
    <mergeCell ref="AE2379:AF2379"/>
    <mergeCell ref="AH2379:AI2379"/>
    <mergeCell ref="AJ2379:AK2379"/>
    <mergeCell ref="AM2379:AN2379"/>
    <mergeCell ref="AO2379:AP2379"/>
    <mergeCell ref="AR2379:AS2379"/>
    <mergeCell ref="AT2379:AU2379"/>
    <mergeCell ref="S2376:T2376"/>
    <mergeCell ref="U2376:V2376"/>
    <mergeCell ref="AR2383:AS2383"/>
    <mergeCell ref="AT2383:AU2383"/>
    <mergeCell ref="AH2383:AI2383"/>
    <mergeCell ref="AJ2383:AK2383"/>
    <mergeCell ref="S2383:T2383"/>
    <mergeCell ref="U2383:V2383"/>
    <mergeCell ref="X2383:Y2383"/>
    <mergeCell ref="Z2383:AA2383"/>
    <mergeCell ref="AC2383:AD2383"/>
    <mergeCell ref="AE2383:AF2383"/>
    <mergeCell ref="D2383:E2383"/>
    <mergeCell ref="F2383:G2383"/>
    <mergeCell ref="I2383:J2383"/>
    <mergeCell ref="K2383:L2383"/>
    <mergeCell ref="N2383:O2383"/>
    <mergeCell ref="P2383:Q2383"/>
    <mergeCell ref="AR2376:AS2376"/>
    <mergeCell ref="AT2376:AU2376"/>
    <mergeCell ref="X2376:Y2376"/>
    <mergeCell ref="Z2376:AA2376"/>
    <mergeCell ref="AC2376:AD2376"/>
    <mergeCell ref="AE2376:AF2376"/>
    <mergeCell ref="AM2369:AN2369"/>
    <mergeCell ref="AO2369:AP2369"/>
    <mergeCell ref="D2372:E2372"/>
    <mergeCell ref="F2372:G2372"/>
    <mergeCell ref="I2372:J2372"/>
    <mergeCell ref="K2372:L2372"/>
    <mergeCell ref="N2372:O2372"/>
    <mergeCell ref="P2372:Q2372"/>
    <mergeCell ref="S2372:T2372"/>
    <mergeCell ref="U2372:V2372"/>
    <mergeCell ref="X2372:Y2372"/>
    <mergeCell ref="Z2372:AA2372"/>
    <mergeCell ref="AC2372:AD2372"/>
    <mergeCell ref="AE2372:AF2372"/>
    <mergeCell ref="AH2372:AI2372"/>
    <mergeCell ref="AJ2372:AK2372"/>
    <mergeCell ref="AM2372:AN2372"/>
    <mergeCell ref="AO2372:AP2372"/>
    <mergeCell ref="AR2358:AS2358"/>
    <mergeCell ref="AT2358:AU2358"/>
    <mergeCell ref="AM2362:AN2362"/>
    <mergeCell ref="AO2362:AP2362"/>
    <mergeCell ref="D2365:E2365"/>
    <mergeCell ref="F2365:G2365"/>
    <mergeCell ref="I2365:J2365"/>
    <mergeCell ref="K2365:L2365"/>
    <mergeCell ref="N2365:O2365"/>
    <mergeCell ref="P2365:Q2365"/>
    <mergeCell ref="S2365:T2365"/>
    <mergeCell ref="U2365:V2365"/>
    <mergeCell ref="X2365:Y2365"/>
    <mergeCell ref="Z2365:AA2365"/>
    <mergeCell ref="AC2365:AD2365"/>
    <mergeCell ref="AE2365:AF2365"/>
    <mergeCell ref="AH2365:AI2365"/>
    <mergeCell ref="AJ2365:AK2365"/>
    <mergeCell ref="AM2365:AN2365"/>
    <mergeCell ref="AO2365:AP2365"/>
    <mergeCell ref="AR2365:AS2365"/>
    <mergeCell ref="AT2365:AU2365"/>
    <mergeCell ref="AH2369:AI2369"/>
    <mergeCell ref="AJ2369:AK2369"/>
    <mergeCell ref="S2369:T2369"/>
    <mergeCell ref="U2369:V2369"/>
    <mergeCell ref="X2369:Y2369"/>
    <mergeCell ref="Z2369:AA2369"/>
    <mergeCell ref="AC2369:AD2369"/>
    <mergeCell ref="AE2369:AF2369"/>
    <mergeCell ref="D2369:E2369"/>
    <mergeCell ref="F2369:G2369"/>
    <mergeCell ref="I2369:J2369"/>
    <mergeCell ref="K2369:L2369"/>
    <mergeCell ref="N2369:O2369"/>
    <mergeCell ref="P2369:Q2369"/>
    <mergeCell ref="AR2362:AS2362"/>
    <mergeCell ref="AT2362:AU2362"/>
    <mergeCell ref="X2362:Y2362"/>
    <mergeCell ref="Z2362:AA2362"/>
    <mergeCell ref="AC2362:AD2362"/>
    <mergeCell ref="AE2362:AF2362"/>
    <mergeCell ref="AH2362:AI2362"/>
    <mergeCell ref="AJ2362:AK2362"/>
    <mergeCell ref="AM2355:AN2355"/>
    <mergeCell ref="AO2355:AP2355"/>
    <mergeCell ref="D2358:E2358"/>
    <mergeCell ref="F2358:G2358"/>
    <mergeCell ref="I2358:J2358"/>
    <mergeCell ref="K2358:L2358"/>
    <mergeCell ref="N2358:O2358"/>
    <mergeCell ref="P2358:Q2358"/>
    <mergeCell ref="S2358:T2358"/>
    <mergeCell ref="U2358:V2358"/>
    <mergeCell ref="X2358:Y2358"/>
    <mergeCell ref="Z2358:AA2358"/>
    <mergeCell ref="AC2358:AD2358"/>
    <mergeCell ref="AE2358:AF2358"/>
    <mergeCell ref="AH2358:AI2358"/>
    <mergeCell ref="AJ2358:AK2358"/>
    <mergeCell ref="AM2358:AN2358"/>
    <mergeCell ref="AO2358:AP2358"/>
    <mergeCell ref="AR2344:AS2344"/>
    <mergeCell ref="AT2344:AU2344"/>
    <mergeCell ref="AM2348:AN2348"/>
    <mergeCell ref="AO2348:AP2348"/>
    <mergeCell ref="D2351:E2351"/>
    <mergeCell ref="F2351:G2351"/>
    <mergeCell ref="I2351:J2351"/>
    <mergeCell ref="K2351:L2351"/>
    <mergeCell ref="N2351:O2351"/>
    <mergeCell ref="P2351:Q2351"/>
    <mergeCell ref="S2351:T2351"/>
    <mergeCell ref="U2351:V2351"/>
    <mergeCell ref="X2351:Y2351"/>
    <mergeCell ref="Z2351:AA2351"/>
    <mergeCell ref="AC2351:AD2351"/>
    <mergeCell ref="AE2351:AF2351"/>
    <mergeCell ref="AH2351:AI2351"/>
    <mergeCell ref="AJ2351:AK2351"/>
    <mergeCell ref="AM2351:AN2351"/>
    <mergeCell ref="AO2351:AP2351"/>
    <mergeCell ref="AR2351:AS2351"/>
    <mergeCell ref="AT2351:AU2351"/>
    <mergeCell ref="N2348:O2348"/>
    <mergeCell ref="P2348:Q2348"/>
    <mergeCell ref="AM2341:AN2341"/>
    <mergeCell ref="AO2341:AP2341"/>
    <mergeCell ref="D2344:E2344"/>
    <mergeCell ref="F2344:G2344"/>
    <mergeCell ref="I2344:J2344"/>
    <mergeCell ref="K2344:L2344"/>
    <mergeCell ref="N2344:O2344"/>
    <mergeCell ref="P2344:Q2344"/>
    <mergeCell ref="S2344:T2344"/>
    <mergeCell ref="U2344:V2344"/>
    <mergeCell ref="X2344:Y2344"/>
    <mergeCell ref="Z2344:AA2344"/>
    <mergeCell ref="AC2344:AD2344"/>
    <mergeCell ref="AE2344:AF2344"/>
    <mergeCell ref="AH2344:AI2344"/>
    <mergeCell ref="AJ2344:AK2344"/>
    <mergeCell ref="AM2344:AN2344"/>
    <mergeCell ref="AO2344:AP2344"/>
    <mergeCell ref="AR2330:AS2330"/>
    <mergeCell ref="AT2330:AU2330"/>
    <mergeCell ref="AM2334:AN2334"/>
    <mergeCell ref="AO2334:AP2334"/>
    <mergeCell ref="D2337:E2337"/>
    <mergeCell ref="F2337:G2337"/>
    <mergeCell ref="I2337:J2337"/>
    <mergeCell ref="K2337:L2337"/>
    <mergeCell ref="N2337:O2337"/>
    <mergeCell ref="P2337:Q2337"/>
    <mergeCell ref="S2337:T2337"/>
    <mergeCell ref="U2337:V2337"/>
    <mergeCell ref="X2337:Y2337"/>
    <mergeCell ref="Z2337:AA2337"/>
    <mergeCell ref="AC2337:AD2337"/>
    <mergeCell ref="AE2337:AF2337"/>
    <mergeCell ref="AH2337:AI2337"/>
    <mergeCell ref="AJ2337:AK2337"/>
    <mergeCell ref="AM2337:AN2337"/>
    <mergeCell ref="AO2337:AP2337"/>
    <mergeCell ref="AR2337:AS2337"/>
    <mergeCell ref="AT2337:AU2337"/>
    <mergeCell ref="AR2334:AS2334"/>
    <mergeCell ref="AT2334:AU2334"/>
    <mergeCell ref="X2334:Y2334"/>
    <mergeCell ref="Z2334:AA2334"/>
    <mergeCell ref="AC2334:AD2334"/>
    <mergeCell ref="AE2334:AF2334"/>
    <mergeCell ref="AH2334:AI2334"/>
    <mergeCell ref="AJ2334:AK2334"/>
    <mergeCell ref="D2334:E2334"/>
    <mergeCell ref="F2334:G2334"/>
    <mergeCell ref="I2334:J2334"/>
    <mergeCell ref="K2334:L2334"/>
    <mergeCell ref="N2334:O2334"/>
    <mergeCell ref="P2334:Q2334"/>
    <mergeCell ref="S2334:T2334"/>
    <mergeCell ref="U2334:V2334"/>
    <mergeCell ref="AM2327:AN2327"/>
    <mergeCell ref="AO2327:AP2327"/>
    <mergeCell ref="D2330:E2330"/>
    <mergeCell ref="F2330:G2330"/>
    <mergeCell ref="I2330:J2330"/>
    <mergeCell ref="K2330:L2330"/>
    <mergeCell ref="N2330:O2330"/>
    <mergeCell ref="P2330:Q2330"/>
    <mergeCell ref="S2330:T2330"/>
    <mergeCell ref="U2330:V2330"/>
    <mergeCell ref="X2330:Y2330"/>
    <mergeCell ref="Z2330:AA2330"/>
    <mergeCell ref="AC2330:AD2330"/>
    <mergeCell ref="AE2330:AF2330"/>
    <mergeCell ref="AH2330:AI2330"/>
    <mergeCell ref="AJ2330:AK2330"/>
    <mergeCell ref="AM2330:AN2330"/>
    <mergeCell ref="AO2330:AP2330"/>
    <mergeCell ref="AR2316:AS2316"/>
    <mergeCell ref="AT2316:AU2316"/>
    <mergeCell ref="AM2320:AN2320"/>
    <mergeCell ref="AO2320:AP2320"/>
    <mergeCell ref="D2323:E2323"/>
    <mergeCell ref="F2323:G2323"/>
    <mergeCell ref="I2323:J2323"/>
    <mergeCell ref="K2323:L2323"/>
    <mergeCell ref="N2323:O2323"/>
    <mergeCell ref="P2323:Q2323"/>
    <mergeCell ref="S2323:T2323"/>
    <mergeCell ref="U2323:V2323"/>
    <mergeCell ref="X2323:Y2323"/>
    <mergeCell ref="Z2323:AA2323"/>
    <mergeCell ref="AC2323:AD2323"/>
    <mergeCell ref="AE2323:AF2323"/>
    <mergeCell ref="AH2323:AI2323"/>
    <mergeCell ref="AJ2323:AK2323"/>
    <mergeCell ref="AM2323:AN2323"/>
    <mergeCell ref="AO2323:AP2323"/>
    <mergeCell ref="AR2323:AS2323"/>
    <mergeCell ref="AT2323:AU2323"/>
    <mergeCell ref="S2320:T2320"/>
    <mergeCell ref="U2320:V2320"/>
    <mergeCell ref="AR2327:AS2327"/>
    <mergeCell ref="AT2327:AU2327"/>
    <mergeCell ref="AH2327:AI2327"/>
    <mergeCell ref="AJ2327:AK2327"/>
    <mergeCell ref="S2327:T2327"/>
    <mergeCell ref="U2327:V2327"/>
    <mergeCell ref="X2327:Y2327"/>
    <mergeCell ref="Z2327:AA2327"/>
    <mergeCell ref="AC2327:AD2327"/>
    <mergeCell ref="AE2327:AF2327"/>
    <mergeCell ref="D2327:E2327"/>
    <mergeCell ref="F2327:G2327"/>
    <mergeCell ref="I2327:J2327"/>
    <mergeCell ref="K2327:L2327"/>
    <mergeCell ref="N2327:O2327"/>
    <mergeCell ref="P2327:Q2327"/>
    <mergeCell ref="AR2320:AS2320"/>
    <mergeCell ref="AT2320:AU2320"/>
    <mergeCell ref="X2320:Y2320"/>
    <mergeCell ref="Z2320:AA2320"/>
    <mergeCell ref="AC2320:AD2320"/>
    <mergeCell ref="AE2320:AF2320"/>
    <mergeCell ref="AM2313:AN2313"/>
    <mergeCell ref="AO2313:AP2313"/>
    <mergeCell ref="D2316:E2316"/>
    <mergeCell ref="F2316:G2316"/>
    <mergeCell ref="I2316:J2316"/>
    <mergeCell ref="K2316:L2316"/>
    <mergeCell ref="N2316:O2316"/>
    <mergeCell ref="P2316:Q2316"/>
    <mergeCell ref="S2316:T2316"/>
    <mergeCell ref="U2316:V2316"/>
    <mergeCell ref="X2316:Y2316"/>
    <mergeCell ref="Z2316:AA2316"/>
    <mergeCell ref="AC2316:AD2316"/>
    <mergeCell ref="AE2316:AF2316"/>
    <mergeCell ref="AH2316:AI2316"/>
    <mergeCell ref="AJ2316:AK2316"/>
    <mergeCell ref="AM2316:AN2316"/>
    <mergeCell ref="AO2316:AP2316"/>
    <mergeCell ref="AR2302:AS2302"/>
    <mergeCell ref="AT2302:AU2302"/>
    <mergeCell ref="AM2306:AN2306"/>
    <mergeCell ref="AO2306:AP2306"/>
    <mergeCell ref="D2309:E2309"/>
    <mergeCell ref="F2309:G2309"/>
    <mergeCell ref="I2309:J2309"/>
    <mergeCell ref="K2309:L2309"/>
    <mergeCell ref="N2309:O2309"/>
    <mergeCell ref="P2309:Q2309"/>
    <mergeCell ref="S2309:T2309"/>
    <mergeCell ref="U2309:V2309"/>
    <mergeCell ref="X2309:Y2309"/>
    <mergeCell ref="Z2309:AA2309"/>
    <mergeCell ref="AC2309:AD2309"/>
    <mergeCell ref="AE2309:AF2309"/>
    <mergeCell ref="AH2309:AI2309"/>
    <mergeCell ref="AJ2309:AK2309"/>
    <mergeCell ref="AM2309:AN2309"/>
    <mergeCell ref="AO2309:AP2309"/>
    <mergeCell ref="AR2309:AS2309"/>
    <mergeCell ref="AT2309:AU2309"/>
    <mergeCell ref="AH2313:AI2313"/>
    <mergeCell ref="AJ2313:AK2313"/>
    <mergeCell ref="S2313:T2313"/>
    <mergeCell ref="U2313:V2313"/>
    <mergeCell ref="X2313:Y2313"/>
    <mergeCell ref="Z2313:AA2313"/>
    <mergeCell ref="AC2313:AD2313"/>
    <mergeCell ref="AE2313:AF2313"/>
    <mergeCell ref="D2313:E2313"/>
    <mergeCell ref="F2313:G2313"/>
    <mergeCell ref="I2313:J2313"/>
    <mergeCell ref="K2313:L2313"/>
    <mergeCell ref="N2313:O2313"/>
    <mergeCell ref="P2313:Q2313"/>
    <mergeCell ref="AR2306:AS2306"/>
    <mergeCell ref="AT2306:AU2306"/>
    <mergeCell ref="X2306:Y2306"/>
    <mergeCell ref="Z2306:AA2306"/>
    <mergeCell ref="AC2306:AD2306"/>
    <mergeCell ref="AE2306:AF2306"/>
    <mergeCell ref="AH2306:AI2306"/>
    <mergeCell ref="AJ2306:AK2306"/>
    <mergeCell ref="AM2299:AN2299"/>
    <mergeCell ref="AO2299:AP2299"/>
    <mergeCell ref="D2302:E2302"/>
    <mergeCell ref="F2302:G2302"/>
    <mergeCell ref="I2302:J2302"/>
    <mergeCell ref="K2302:L2302"/>
    <mergeCell ref="N2302:O2302"/>
    <mergeCell ref="P2302:Q2302"/>
    <mergeCell ref="S2302:T2302"/>
    <mergeCell ref="U2302:V2302"/>
    <mergeCell ref="X2302:Y2302"/>
    <mergeCell ref="Z2302:AA2302"/>
    <mergeCell ref="AC2302:AD2302"/>
    <mergeCell ref="AE2302:AF2302"/>
    <mergeCell ref="AH2302:AI2302"/>
    <mergeCell ref="AJ2302:AK2302"/>
    <mergeCell ref="AM2302:AN2302"/>
    <mergeCell ref="AO2302:AP2302"/>
    <mergeCell ref="AR2288:AS2288"/>
    <mergeCell ref="AT2288:AU2288"/>
    <mergeCell ref="AM2292:AN2292"/>
    <mergeCell ref="AO2292:AP2292"/>
    <mergeCell ref="D2295:E2295"/>
    <mergeCell ref="F2295:G2295"/>
    <mergeCell ref="I2295:J2295"/>
    <mergeCell ref="K2295:L2295"/>
    <mergeCell ref="N2295:O2295"/>
    <mergeCell ref="P2295:Q2295"/>
    <mergeCell ref="S2295:T2295"/>
    <mergeCell ref="U2295:V2295"/>
    <mergeCell ref="X2295:Y2295"/>
    <mergeCell ref="Z2295:AA2295"/>
    <mergeCell ref="AC2295:AD2295"/>
    <mergeCell ref="AE2295:AF2295"/>
    <mergeCell ref="AH2295:AI2295"/>
    <mergeCell ref="AJ2295:AK2295"/>
    <mergeCell ref="AM2295:AN2295"/>
    <mergeCell ref="AO2295:AP2295"/>
    <mergeCell ref="AR2295:AS2295"/>
    <mergeCell ref="AT2295:AU2295"/>
    <mergeCell ref="N2292:O2292"/>
    <mergeCell ref="P2292:Q2292"/>
    <mergeCell ref="AM2285:AN2285"/>
    <mergeCell ref="AO2285:AP2285"/>
    <mergeCell ref="D2288:E2288"/>
    <mergeCell ref="F2288:G2288"/>
    <mergeCell ref="I2288:J2288"/>
    <mergeCell ref="K2288:L2288"/>
    <mergeCell ref="N2288:O2288"/>
    <mergeCell ref="P2288:Q2288"/>
    <mergeCell ref="S2288:T2288"/>
    <mergeCell ref="U2288:V2288"/>
    <mergeCell ref="X2288:Y2288"/>
    <mergeCell ref="Z2288:AA2288"/>
    <mergeCell ref="AC2288:AD2288"/>
    <mergeCell ref="AE2288:AF2288"/>
    <mergeCell ref="AH2288:AI2288"/>
    <mergeCell ref="AJ2288:AK2288"/>
    <mergeCell ref="AM2288:AN2288"/>
    <mergeCell ref="AO2288:AP2288"/>
    <mergeCell ref="AR2274:AS2274"/>
    <mergeCell ref="AT2274:AU2274"/>
    <mergeCell ref="AM2278:AN2278"/>
    <mergeCell ref="AO2278:AP2278"/>
    <mergeCell ref="D2281:E2281"/>
    <mergeCell ref="F2281:G2281"/>
    <mergeCell ref="I2281:J2281"/>
    <mergeCell ref="K2281:L2281"/>
    <mergeCell ref="N2281:O2281"/>
    <mergeCell ref="P2281:Q2281"/>
    <mergeCell ref="S2281:T2281"/>
    <mergeCell ref="U2281:V2281"/>
    <mergeCell ref="X2281:Y2281"/>
    <mergeCell ref="Z2281:AA2281"/>
    <mergeCell ref="AC2281:AD2281"/>
    <mergeCell ref="AE2281:AF2281"/>
    <mergeCell ref="AH2281:AI2281"/>
    <mergeCell ref="AJ2281:AK2281"/>
    <mergeCell ref="AM2281:AN2281"/>
    <mergeCell ref="AO2281:AP2281"/>
    <mergeCell ref="AR2281:AS2281"/>
    <mergeCell ref="AT2281:AU2281"/>
    <mergeCell ref="AR2278:AS2278"/>
    <mergeCell ref="AT2278:AU2278"/>
    <mergeCell ref="X2278:Y2278"/>
    <mergeCell ref="Z2278:AA2278"/>
    <mergeCell ref="AC2278:AD2278"/>
    <mergeCell ref="AE2278:AF2278"/>
    <mergeCell ref="AH2278:AI2278"/>
    <mergeCell ref="AJ2278:AK2278"/>
    <mergeCell ref="D2278:E2278"/>
    <mergeCell ref="F2278:G2278"/>
    <mergeCell ref="I2278:J2278"/>
    <mergeCell ref="K2278:L2278"/>
    <mergeCell ref="N2278:O2278"/>
    <mergeCell ref="P2278:Q2278"/>
    <mergeCell ref="S2278:T2278"/>
    <mergeCell ref="U2278:V2278"/>
    <mergeCell ref="AM2271:AN2271"/>
    <mergeCell ref="AO2271:AP2271"/>
    <mergeCell ref="D2274:E2274"/>
    <mergeCell ref="F2274:G2274"/>
    <mergeCell ref="I2274:J2274"/>
    <mergeCell ref="K2274:L2274"/>
    <mergeCell ref="N2274:O2274"/>
    <mergeCell ref="P2274:Q2274"/>
    <mergeCell ref="S2274:T2274"/>
    <mergeCell ref="U2274:V2274"/>
    <mergeCell ref="X2274:Y2274"/>
    <mergeCell ref="Z2274:AA2274"/>
    <mergeCell ref="AC2274:AD2274"/>
    <mergeCell ref="AE2274:AF2274"/>
    <mergeCell ref="AH2274:AI2274"/>
    <mergeCell ref="AJ2274:AK2274"/>
    <mergeCell ref="AM2274:AN2274"/>
    <mergeCell ref="AO2274:AP2274"/>
    <mergeCell ref="AR2260:AS2260"/>
    <mergeCell ref="AT2260:AU2260"/>
    <mergeCell ref="AM2264:AN2264"/>
    <mergeCell ref="AO2264:AP2264"/>
    <mergeCell ref="D2267:E2267"/>
    <mergeCell ref="F2267:G2267"/>
    <mergeCell ref="I2267:J2267"/>
    <mergeCell ref="K2267:L2267"/>
    <mergeCell ref="N2267:O2267"/>
    <mergeCell ref="P2267:Q2267"/>
    <mergeCell ref="S2267:T2267"/>
    <mergeCell ref="U2267:V2267"/>
    <mergeCell ref="X2267:Y2267"/>
    <mergeCell ref="Z2267:AA2267"/>
    <mergeCell ref="AC2267:AD2267"/>
    <mergeCell ref="AE2267:AF2267"/>
    <mergeCell ref="AH2267:AI2267"/>
    <mergeCell ref="AJ2267:AK2267"/>
    <mergeCell ref="AM2267:AN2267"/>
    <mergeCell ref="AO2267:AP2267"/>
    <mergeCell ref="AR2267:AS2267"/>
    <mergeCell ref="AT2267:AU2267"/>
    <mergeCell ref="S2264:T2264"/>
    <mergeCell ref="U2264:V2264"/>
    <mergeCell ref="AR2271:AS2271"/>
    <mergeCell ref="AT2271:AU2271"/>
    <mergeCell ref="AH2271:AI2271"/>
    <mergeCell ref="AJ2271:AK2271"/>
    <mergeCell ref="S2271:T2271"/>
    <mergeCell ref="U2271:V2271"/>
    <mergeCell ref="X2271:Y2271"/>
    <mergeCell ref="Z2271:AA2271"/>
    <mergeCell ref="AC2271:AD2271"/>
    <mergeCell ref="AE2271:AF2271"/>
    <mergeCell ref="D2271:E2271"/>
    <mergeCell ref="F2271:G2271"/>
    <mergeCell ref="I2271:J2271"/>
    <mergeCell ref="K2271:L2271"/>
    <mergeCell ref="N2271:O2271"/>
    <mergeCell ref="P2271:Q2271"/>
    <mergeCell ref="AR2264:AS2264"/>
    <mergeCell ref="AT2264:AU2264"/>
    <mergeCell ref="X2264:Y2264"/>
    <mergeCell ref="Z2264:AA2264"/>
    <mergeCell ref="AC2264:AD2264"/>
    <mergeCell ref="AE2264:AF2264"/>
    <mergeCell ref="AM2257:AN2257"/>
    <mergeCell ref="AO2257:AP2257"/>
    <mergeCell ref="D2260:E2260"/>
    <mergeCell ref="F2260:G2260"/>
    <mergeCell ref="I2260:J2260"/>
    <mergeCell ref="K2260:L2260"/>
    <mergeCell ref="N2260:O2260"/>
    <mergeCell ref="P2260:Q2260"/>
    <mergeCell ref="S2260:T2260"/>
    <mergeCell ref="U2260:V2260"/>
    <mergeCell ref="X2260:Y2260"/>
    <mergeCell ref="Z2260:AA2260"/>
    <mergeCell ref="AC2260:AD2260"/>
    <mergeCell ref="AE2260:AF2260"/>
    <mergeCell ref="AH2260:AI2260"/>
    <mergeCell ref="AJ2260:AK2260"/>
    <mergeCell ref="AM2260:AN2260"/>
    <mergeCell ref="AO2260:AP2260"/>
    <mergeCell ref="AR2246:AS2246"/>
    <mergeCell ref="AT2246:AU2246"/>
    <mergeCell ref="AM2250:AN2250"/>
    <mergeCell ref="AO2250:AP2250"/>
    <mergeCell ref="D2253:E2253"/>
    <mergeCell ref="F2253:G2253"/>
    <mergeCell ref="I2253:J2253"/>
    <mergeCell ref="K2253:L2253"/>
    <mergeCell ref="N2253:O2253"/>
    <mergeCell ref="P2253:Q2253"/>
    <mergeCell ref="S2253:T2253"/>
    <mergeCell ref="U2253:V2253"/>
    <mergeCell ref="X2253:Y2253"/>
    <mergeCell ref="Z2253:AA2253"/>
    <mergeCell ref="AC2253:AD2253"/>
    <mergeCell ref="AE2253:AF2253"/>
    <mergeCell ref="AH2253:AI2253"/>
    <mergeCell ref="AJ2253:AK2253"/>
    <mergeCell ref="AM2253:AN2253"/>
    <mergeCell ref="AO2253:AP2253"/>
    <mergeCell ref="AR2253:AS2253"/>
    <mergeCell ref="AT2253:AU2253"/>
    <mergeCell ref="AH2257:AI2257"/>
    <mergeCell ref="AJ2257:AK2257"/>
    <mergeCell ref="S2257:T2257"/>
    <mergeCell ref="U2257:V2257"/>
    <mergeCell ref="X2257:Y2257"/>
    <mergeCell ref="Z2257:AA2257"/>
    <mergeCell ref="AC2257:AD2257"/>
    <mergeCell ref="AE2257:AF2257"/>
    <mergeCell ref="D2257:E2257"/>
    <mergeCell ref="F2257:G2257"/>
    <mergeCell ref="I2257:J2257"/>
    <mergeCell ref="K2257:L2257"/>
    <mergeCell ref="N2257:O2257"/>
    <mergeCell ref="P2257:Q2257"/>
    <mergeCell ref="AR2250:AS2250"/>
    <mergeCell ref="AT2250:AU2250"/>
    <mergeCell ref="X2250:Y2250"/>
    <mergeCell ref="Z2250:AA2250"/>
    <mergeCell ref="AC2250:AD2250"/>
    <mergeCell ref="AE2250:AF2250"/>
    <mergeCell ref="AH2250:AI2250"/>
    <mergeCell ref="AJ2250:AK2250"/>
    <mergeCell ref="AM2243:AN2243"/>
    <mergeCell ref="AO2243:AP2243"/>
    <mergeCell ref="D2246:E2246"/>
    <mergeCell ref="F2246:G2246"/>
    <mergeCell ref="I2246:J2246"/>
    <mergeCell ref="K2246:L2246"/>
    <mergeCell ref="N2246:O2246"/>
    <mergeCell ref="P2246:Q2246"/>
    <mergeCell ref="S2246:T2246"/>
    <mergeCell ref="U2246:V2246"/>
    <mergeCell ref="X2246:Y2246"/>
    <mergeCell ref="Z2246:AA2246"/>
    <mergeCell ref="AC2246:AD2246"/>
    <mergeCell ref="AE2246:AF2246"/>
    <mergeCell ref="AH2246:AI2246"/>
    <mergeCell ref="AJ2246:AK2246"/>
    <mergeCell ref="AM2246:AN2246"/>
    <mergeCell ref="AO2246:AP2246"/>
    <mergeCell ref="AR2232:AS2232"/>
    <mergeCell ref="AT2232:AU2232"/>
    <mergeCell ref="AM2236:AN2236"/>
    <mergeCell ref="AO2236:AP2236"/>
    <mergeCell ref="D2239:E2239"/>
    <mergeCell ref="F2239:G2239"/>
    <mergeCell ref="I2239:J2239"/>
    <mergeCell ref="K2239:L2239"/>
    <mergeCell ref="N2239:O2239"/>
    <mergeCell ref="P2239:Q2239"/>
    <mergeCell ref="S2239:T2239"/>
    <mergeCell ref="U2239:V2239"/>
    <mergeCell ref="X2239:Y2239"/>
    <mergeCell ref="Z2239:AA2239"/>
    <mergeCell ref="AC2239:AD2239"/>
    <mergeCell ref="AE2239:AF2239"/>
    <mergeCell ref="AH2239:AI2239"/>
    <mergeCell ref="AJ2239:AK2239"/>
    <mergeCell ref="AM2239:AN2239"/>
    <mergeCell ref="AO2239:AP2239"/>
    <mergeCell ref="AR2239:AS2239"/>
    <mergeCell ref="AT2239:AU2239"/>
    <mergeCell ref="N2236:O2236"/>
    <mergeCell ref="P2236:Q2236"/>
    <mergeCell ref="AM2229:AN2229"/>
    <mergeCell ref="AO2229:AP2229"/>
    <mergeCell ref="D2232:E2232"/>
    <mergeCell ref="F2232:G2232"/>
    <mergeCell ref="I2232:J2232"/>
    <mergeCell ref="K2232:L2232"/>
    <mergeCell ref="N2232:O2232"/>
    <mergeCell ref="P2232:Q2232"/>
    <mergeCell ref="S2232:T2232"/>
    <mergeCell ref="U2232:V2232"/>
    <mergeCell ref="X2232:Y2232"/>
    <mergeCell ref="Z2232:AA2232"/>
    <mergeCell ref="AC2232:AD2232"/>
    <mergeCell ref="AE2232:AF2232"/>
    <mergeCell ref="AH2232:AI2232"/>
    <mergeCell ref="AJ2232:AK2232"/>
    <mergeCell ref="AM2232:AN2232"/>
    <mergeCell ref="AO2232:AP2232"/>
    <mergeCell ref="AR2218:AS2218"/>
    <mergeCell ref="AT2218:AU2218"/>
    <mergeCell ref="AM2222:AN2222"/>
    <mergeCell ref="AO2222:AP2222"/>
    <mergeCell ref="D2225:E2225"/>
    <mergeCell ref="F2225:G2225"/>
    <mergeCell ref="I2225:J2225"/>
    <mergeCell ref="K2225:L2225"/>
    <mergeCell ref="N2225:O2225"/>
    <mergeCell ref="P2225:Q2225"/>
    <mergeCell ref="S2225:T2225"/>
    <mergeCell ref="U2225:V2225"/>
    <mergeCell ref="X2225:Y2225"/>
    <mergeCell ref="Z2225:AA2225"/>
    <mergeCell ref="AC2225:AD2225"/>
    <mergeCell ref="AE2225:AF2225"/>
    <mergeCell ref="AH2225:AI2225"/>
    <mergeCell ref="AJ2225:AK2225"/>
    <mergeCell ref="AM2225:AN2225"/>
    <mergeCell ref="AO2225:AP2225"/>
    <mergeCell ref="AR2225:AS2225"/>
    <mergeCell ref="AT2225:AU2225"/>
    <mergeCell ref="AR2222:AS2222"/>
    <mergeCell ref="AT2222:AU2222"/>
    <mergeCell ref="X2222:Y2222"/>
    <mergeCell ref="Z2222:AA2222"/>
    <mergeCell ref="AC2222:AD2222"/>
    <mergeCell ref="AE2222:AF2222"/>
    <mergeCell ref="AH2222:AI2222"/>
    <mergeCell ref="AJ2222:AK2222"/>
    <mergeCell ref="D2222:E2222"/>
    <mergeCell ref="F2222:G2222"/>
    <mergeCell ref="I2222:J2222"/>
    <mergeCell ref="K2222:L2222"/>
    <mergeCell ref="N2222:O2222"/>
    <mergeCell ref="P2222:Q2222"/>
    <mergeCell ref="S2222:T2222"/>
    <mergeCell ref="U2222:V2222"/>
    <mergeCell ref="AM2215:AN2215"/>
    <mergeCell ref="AO2215:AP2215"/>
    <mergeCell ref="D2218:E2218"/>
    <mergeCell ref="F2218:G2218"/>
    <mergeCell ref="I2218:J2218"/>
    <mergeCell ref="K2218:L2218"/>
    <mergeCell ref="N2218:O2218"/>
    <mergeCell ref="P2218:Q2218"/>
    <mergeCell ref="S2218:T2218"/>
    <mergeCell ref="U2218:V2218"/>
    <mergeCell ref="X2218:Y2218"/>
    <mergeCell ref="Z2218:AA2218"/>
    <mergeCell ref="AC2218:AD2218"/>
    <mergeCell ref="AE2218:AF2218"/>
    <mergeCell ref="AH2218:AI2218"/>
    <mergeCell ref="AJ2218:AK2218"/>
    <mergeCell ref="AM2218:AN2218"/>
    <mergeCell ref="AO2218:AP2218"/>
    <mergeCell ref="AR2204:AS2204"/>
    <mergeCell ref="AT2204:AU2204"/>
    <mergeCell ref="AM2208:AN2208"/>
    <mergeCell ref="AO2208:AP2208"/>
    <mergeCell ref="D2211:E2211"/>
    <mergeCell ref="F2211:G2211"/>
    <mergeCell ref="I2211:J2211"/>
    <mergeCell ref="K2211:L2211"/>
    <mergeCell ref="N2211:O2211"/>
    <mergeCell ref="P2211:Q2211"/>
    <mergeCell ref="S2211:T2211"/>
    <mergeCell ref="U2211:V2211"/>
    <mergeCell ref="X2211:Y2211"/>
    <mergeCell ref="Z2211:AA2211"/>
    <mergeCell ref="AC2211:AD2211"/>
    <mergeCell ref="AE2211:AF2211"/>
    <mergeCell ref="AH2211:AI2211"/>
    <mergeCell ref="AJ2211:AK2211"/>
    <mergeCell ref="AM2211:AN2211"/>
    <mergeCell ref="AO2211:AP2211"/>
    <mergeCell ref="AR2211:AS2211"/>
    <mergeCell ref="AT2211:AU2211"/>
    <mergeCell ref="S2208:T2208"/>
    <mergeCell ref="U2208:V2208"/>
    <mergeCell ref="AR2215:AS2215"/>
    <mergeCell ref="AT2215:AU2215"/>
    <mergeCell ref="AH2215:AI2215"/>
    <mergeCell ref="AJ2215:AK2215"/>
    <mergeCell ref="S2215:T2215"/>
    <mergeCell ref="U2215:V2215"/>
    <mergeCell ref="X2215:Y2215"/>
    <mergeCell ref="Z2215:AA2215"/>
    <mergeCell ref="AC2215:AD2215"/>
    <mergeCell ref="AE2215:AF2215"/>
    <mergeCell ref="D2215:E2215"/>
    <mergeCell ref="F2215:G2215"/>
    <mergeCell ref="I2215:J2215"/>
    <mergeCell ref="K2215:L2215"/>
    <mergeCell ref="N2215:O2215"/>
    <mergeCell ref="P2215:Q2215"/>
    <mergeCell ref="AR2208:AS2208"/>
    <mergeCell ref="AT2208:AU2208"/>
    <mergeCell ref="X2208:Y2208"/>
    <mergeCell ref="Z2208:AA2208"/>
    <mergeCell ref="AC2208:AD2208"/>
    <mergeCell ref="AE2208:AF2208"/>
    <mergeCell ref="AM2201:AN2201"/>
    <mergeCell ref="AO2201:AP2201"/>
    <mergeCell ref="D2204:E2204"/>
    <mergeCell ref="F2204:G2204"/>
    <mergeCell ref="I2204:J2204"/>
    <mergeCell ref="K2204:L2204"/>
    <mergeCell ref="N2204:O2204"/>
    <mergeCell ref="P2204:Q2204"/>
    <mergeCell ref="S2204:T2204"/>
    <mergeCell ref="U2204:V2204"/>
    <mergeCell ref="X2204:Y2204"/>
    <mergeCell ref="Z2204:AA2204"/>
    <mergeCell ref="AC2204:AD2204"/>
    <mergeCell ref="AE2204:AF2204"/>
    <mergeCell ref="AH2204:AI2204"/>
    <mergeCell ref="AJ2204:AK2204"/>
    <mergeCell ref="AM2204:AN2204"/>
    <mergeCell ref="AO2204:AP2204"/>
    <mergeCell ref="AR2190:AS2190"/>
    <mergeCell ref="AT2190:AU2190"/>
    <mergeCell ref="AM2194:AN2194"/>
    <mergeCell ref="AO2194:AP2194"/>
    <mergeCell ref="D2197:E2197"/>
    <mergeCell ref="F2197:G2197"/>
    <mergeCell ref="I2197:J2197"/>
    <mergeCell ref="K2197:L2197"/>
    <mergeCell ref="N2197:O2197"/>
    <mergeCell ref="P2197:Q2197"/>
    <mergeCell ref="S2197:T2197"/>
    <mergeCell ref="U2197:V2197"/>
    <mergeCell ref="X2197:Y2197"/>
    <mergeCell ref="Z2197:AA2197"/>
    <mergeCell ref="AC2197:AD2197"/>
    <mergeCell ref="AE2197:AF2197"/>
    <mergeCell ref="AH2197:AI2197"/>
    <mergeCell ref="AJ2197:AK2197"/>
    <mergeCell ref="AM2197:AN2197"/>
    <mergeCell ref="AO2197:AP2197"/>
    <mergeCell ref="AR2197:AS2197"/>
    <mergeCell ref="AT2197:AU2197"/>
    <mergeCell ref="AH2201:AI2201"/>
    <mergeCell ref="AJ2201:AK2201"/>
    <mergeCell ref="S2201:T2201"/>
    <mergeCell ref="U2201:V2201"/>
    <mergeCell ref="X2201:Y2201"/>
    <mergeCell ref="Z2201:AA2201"/>
    <mergeCell ref="AC2201:AD2201"/>
    <mergeCell ref="AE2201:AF2201"/>
    <mergeCell ref="D2201:E2201"/>
    <mergeCell ref="F2201:G2201"/>
    <mergeCell ref="I2201:J2201"/>
    <mergeCell ref="K2201:L2201"/>
    <mergeCell ref="N2201:O2201"/>
    <mergeCell ref="P2201:Q2201"/>
    <mergeCell ref="AR2194:AS2194"/>
    <mergeCell ref="AT2194:AU2194"/>
    <mergeCell ref="X2194:Y2194"/>
    <mergeCell ref="Z2194:AA2194"/>
    <mergeCell ref="AC2194:AD2194"/>
    <mergeCell ref="AE2194:AF2194"/>
    <mergeCell ref="AH2194:AI2194"/>
    <mergeCell ref="AJ2194:AK2194"/>
    <mergeCell ref="AM2187:AN2187"/>
    <mergeCell ref="AO2187:AP2187"/>
    <mergeCell ref="D2190:E2190"/>
    <mergeCell ref="F2190:G2190"/>
    <mergeCell ref="I2190:J2190"/>
    <mergeCell ref="K2190:L2190"/>
    <mergeCell ref="N2190:O2190"/>
    <mergeCell ref="P2190:Q2190"/>
    <mergeCell ref="S2190:T2190"/>
    <mergeCell ref="U2190:V2190"/>
    <mergeCell ref="X2190:Y2190"/>
    <mergeCell ref="Z2190:AA2190"/>
    <mergeCell ref="AC2190:AD2190"/>
    <mergeCell ref="AE2190:AF2190"/>
    <mergeCell ref="AH2190:AI2190"/>
    <mergeCell ref="AJ2190:AK2190"/>
    <mergeCell ref="AM2190:AN2190"/>
    <mergeCell ref="AO2190:AP2190"/>
    <mergeCell ref="AR2176:AS2176"/>
    <mergeCell ref="AT2176:AU2176"/>
    <mergeCell ref="AM2180:AN2180"/>
    <mergeCell ref="AO2180:AP2180"/>
    <mergeCell ref="D2183:E2183"/>
    <mergeCell ref="F2183:G2183"/>
    <mergeCell ref="I2183:J2183"/>
    <mergeCell ref="K2183:L2183"/>
    <mergeCell ref="N2183:O2183"/>
    <mergeCell ref="P2183:Q2183"/>
    <mergeCell ref="S2183:T2183"/>
    <mergeCell ref="U2183:V2183"/>
    <mergeCell ref="X2183:Y2183"/>
    <mergeCell ref="Z2183:AA2183"/>
    <mergeCell ref="AC2183:AD2183"/>
    <mergeCell ref="AE2183:AF2183"/>
    <mergeCell ref="AH2183:AI2183"/>
    <mergeCell ref="AJ2183:AK2183"/>
    <mergeCell ref="AM2183:AN2183"/>
    <mergeCell ref="AO2183:AP2183"/>
    <mergeCell ref="AR2183:AS2183"/>
    <mergeCell ref="AT2183:AU2183"/>
    <mergeCell ref="N2180:O2180"/>
    <mergeCell ref="P2180:Q2180"/>
    <mergeCell ref="AM2173:AN2173"/>
    <mergeCell ref="AO2173:AP2173"/>
    <mergeCell ref="D2176:E2176"/>
    <mergeCell ref="F2176:G2176"/>
    <mergeCell ref="I2176:J2176"/>
    <mergeCell ref="K2176:L2176"/>
    <mergeCell ref="N2176:O2176"/>
    <mergeCell ref="P2176:Q2176"/>
    <mergeCell ref="S2176:T2176"/>
    <mergeCell ref="U2176:V2176"/>
    <mergeCell ref="X2176:Y2176"/>
    <mergeCell ref="Z2176:AA2176"/>
    <mergeCell ref="AC2176:AD2176"/>
    <mergeCell ref="AE2176:AF2176"/>
    <mergeCell ref="AH2176:AI2176"/>
    <mergeCell ref="AJ2176:AK2176"/>
    <mergeCell ref="AM2176:AN2176"/>
    <mergeCell ref="AO2176:AP2176"/>
    <mergeCell ref="AR2162:AS2162"/>
    <mergeCell ref="AT2162:AU2162"/>
    <mergeCell ref="AM2166:AN2166"/>
    <mergeCell ref="AO2166:AP2166"/>
    <mergeCell ref="D2169:E2169"/>
    <mergeCell ref="F2169:G2169"/>
    <mergeCell ref="I2169:J2169"/>
    <mergeCell ref="K2169:L2169"/>
    <mergeCell ref="N2169:O2169"/>
    <mergeCell ref="P2169:Q2169"/>
    <mergeCell ref="S2169:T2169"/>
    <mergeCell ref="U2169:V2169"/>
    <mergeCell ref="X2169:Y2169"/>
    <mergeCell ref="Z2169:AA2169"/>
    <mergeCell ref="AC2169:AD2169"/>
    <mergeCell ref="AE2169:AF2169"/>
    <mergeCell ref="AH2169:AI2169"/>
    <mergeCell ref="AJ2169:AK2169"/>
    <mergeCell ref="AM2169:AN2169"/>
    <mergeCell ref="AO2169:AP2169"/>
    <mergeCell ref="AR2169:AS2169"/>
    <mergeCell ref="AT2169:AU2169"/>
    <mergeCell ref="AR2166:AS2166"/>
    <mergeCell ref="AT2166:AU2166"/>
    <mergeCell ref="X2166:Y2166"/>
    <mergeCell ref="Z2166:AA2166"/>
    <mergeCell ref="AC2166:AD2166"/>
    <mergeCell ref="AE2166:AF2166"/>
    <mergeCell ref="AH2166:AI2166"/>
    <mergeCell ref="AJ2166:AK2166"/>
    <mergeCell ref="D2166:E2166"/>
    <mergeCell ref="F2166:G2166"/>
    <mergeCell ref="I2166:J2166"/>
    <mergeCell ref="K2166:L2166"/>
    <mergeCell ref="N2166:O2166"/>
    <mergeCell ref="P2166:Q2166"/>
    <mergeCell ref="S2166:T2166"/>
    <mergeCell ref="U2166:V2166"/>
    <mergeCell ref="AM2159:AN2159"/>
    <mergeCell ref="AO2159:AP2159"/>
    <mergeCell ref="D2162:E2162"/>
    <mergeCell ref="F2162:G2162"/>
    <mergeCell ref="I2162:J2162"/>
    <mergeCell ref="K2162:L2162"/>
    <mergeCell ref="N2162:O2162"/>
    <mergeCell ref="P2162:Q2162"/>
    <mergeCell ref="S2162:T2162"/>
    <mergeCell ref="U2162:V2162"/>
    <mergeCell ref="X2162:Y2162"/>
    <mergeCell ref="Z2162:AA2162"/>
    <mergeCell ref="AC2162:AD2162"/>
    <mergeCell ref="AE2162:AF2162"/>
    <mergeCell ref="AH2162:AI2162"/>
    <mergeCell ref="AJ2162:AK2162"/>
    <mergeCell ref="AM2162:AN2162"/>
    <mergeCell ref="AO2162:AP2162"/>
    <mergeCell ref="AR2148:AS2148"/>
    <mergeCell ref="AT2148:AU2148"/>
    <mergeCell ref="AM2152:AN2152"/>
    <mergeCell ref="AO2152:AP2152"/>
    <mergeCell ref="D2155:E2155"/>
    <mergeCell ref="F2155:G2155"/>
    <mergeCell ref="I2155:J2155"/>
    <mergeCell ref="K2155:L2155"/>
    <mergeCell ref="N2155:O2155"/>
    <mergeCell ref="P2155:Q2155"/>
    <mergeCell ref="S2155:T2155"/>
    <mergeCell ref="U2155:V2155"/>
    <mergeCell ref="X2155:Y2155"/>
    <mergeCell ref="Z2155:AA2155"/>
    <mergeCell ref="AC2155:AD2155"/>
    <mergeCell ref="AE2155:AF2155"/>
    <mergeCell ref="AH2155:AI2155"/>
    <mergeCell ref="AJ2155:AK2155"/>
    <mergeCell ref="AM2155:AN2155"/>
    <mergeCell ref="AO2155:AP2155"/>
    <mergeCell ref="AR2155:AS2155"/>
    <mergeCell ref="AT2155:AU2155"/>
    <mergeCell ref="S2152:T2152"/>
    <mergeCell ref="U2152:V2152"/>
    <mergeCell ref="AR2159:AS2159"/>
    <mergeCell ref="AT2159:AU2159"/>
    <mergeCell ref="AH2159:AI2159"/>
    <mergeCell ref="AJ2159:AK2159"/>
    <mergeCell ref="S2159:T2159"/>
    <mergeCell ref="U2159:V2159"/>
    <mergeCell ref="X2159:Y2159"/>
    <mergeCell ref="Z2159:AA2159"/>
    <mergeCell ref="AC2159:AD2159"/>
    <mergeCell ref="AE2159:AF2159"/>
    <mergeCell ref="D2159:E2159"/>
    <mergeCell ref="F2159:G2159"/>
    <mergeCell ref="I2159:J2159"/>
    <mergeCell ref="K2159:L2159"/>
    <mergeCell ref="N2159:O2159"/>
    <mergeCell ref="P2159:Q2159"/>
    <mergeCell ref="AR2152:AS2152"/>
    <mergeCell ref="AT2152:AU2152"/>
    <mergeCell ref="X2152:Y2152"/>
    <mergeCell ref="Z2152:AA2152"/>
    <mergeCell ref="AC2152:AD2152"/>
    <mergeCell ref="AE2152:AF2152"/>
    <mergeCell ref="AM2145:AN2145"/>
    <mergeCell ref="AO2145:AP2145"/>
    <mergeCell ref="D2148:E2148"/>
    <mergeCell ref="F2148:G2148"/>
    <mergeCell ref="I2148:J2148"/>
    <mergeCell ref="K2148:L2148"/>
    <mergeCell ref="N2148:O2148"/>
    <mergeCell ref="P2148:Q2148"/>
    <mergeCell ref="S2148:T2148"/>
    <mergeCell ref="U2148:V2148"/>
    <mergeCell ref="X2148:Y2148"/>
    <mergeCell ref="Z2148:AA2148"/>
    <mergeCell ref="AC2148:AD2148"/>
    <mergeCell ref="AE2148:AF2148"/>
    <mergeCell ref="AH2148:AI2148"/>
    <mergeCell ref="AJ2148:AK2148"/>
    <mergeCell ref="AM2148:AN2148"/>
    <mergeCell ref="AO2148:AP2148"/>
    <mergeCell ref="AR2134:AS2134"/>
    <mergeCell ref="AT2134:AU2134"/>
    <mergeCell ref="AM2138:AN2138"/>
    <mergeCell ref="AO2138:AP2138"/>
    <mergeCell ref="D2141:E2141"/>
    <mergeCell ref="F2141:G2141"/>
    <mergeCell ref="I2141:J2141"/>
    <mergeCell ref="K2141:L2141"/>
    <mergeCell ref="N2141:O2141"/>
    <mergeCell ref="P2141:Q2141"/>
    <mergeCell ref="S2141:T2141"/>
    <mergeCell ref="U2141:V2141"/>
    <mergeCell ref="X2141:Y2141"/>
    <mergeCell ref="Z2141:AA2141"/>
    <mergeCell ref="AC2141:AD2141"/>
    <mergeCell ref="AE2141:AF2141"/>
    <mergeCell ref="AH2141:AI2141"/>
    <mergeCell ref="AJ2141:AK2141"/>
    <mergeCell ref="AM2141:AN2141"/>
    <mergeCell ref="AO2141:AP2141"/>
    <mergeCell ref="AR2141:AS2141"/>
    <mergeCell ref="AT2141:AU2141"/>
    <mergeCell ref="AH2145:AI2145"/>
    <mergeCell ref="AJ2145:AK2145"/>
    <mergeCell ref="S2145:T2145"/>
    <mergeCell ref="U2145:V2145"/>
    <mergeCell ref="X2145:Y2145"/>
    <mergeCell ref="Z2145:AA2145"/>
    <mergeCell ref="AC2145:AD2145"/>
    <mergeCell ref="AE2145:AF2145"/>
    <mergeCell ref="D2145:E2145"/>
    <mergeCell ref="F2145:G2145"/>
    <mergeCell ref="I2145:J2145"/>
    <mergeCell ref="K2145:L2145"/>
    <mergeCell ref="N2145:O2145"/>
    <mergeCell ref="P2145:Q2145"/>
    <mergeCell ref="AR2138:AS2138"/>
    <mergeCell ref="AT2138:AU2138"/>
    <mergeCell ref="X2138:Y2138"/>
    <mergeCell ref="Z2138:AA2138"/>
    <mergeCell ref="AC2138:AD2138"/>
    <mergeCell ref="AE2138:AF2138"/>
    <mergeCell ref="AH2138:AI2138"/>
    <mergeCell ref="AJ2138:AK2138"/>
    <mergeCell ref="AM2131:AN2131"/>
    <mergeCell ref="AO2131:AP2131"/>
    <mergeCell ref="D2134:E2134"/>
    <mergeCell ref="F2134:G2134"/>
    <mergeCell ref="I2134:J2134"/>
    <mergeCell ref="K2134:L2134"/>
    <mergeCell ref="N2134:O2134"/>
    <mergeCell ref="P2134:Q2134"/>
    <mergeCell ref="S2134:T2134"/>
    <mergeCell ref="U2134:V2134"/>
    <mergeCell ref="X2134:Y2134"/>
    <mergeCell ref="Z2134:AA2134"/>
    <mergeCell ref="AC2134:AD2134"/>
    <mergeCell ref="AE2134:AF2134"/>
    <mergeCell ref="AH2134:AI2134"/>
    <mergeCell ref="AJ2134:AK2134"/>
    <mergeCell ref="AM2134:AN2134"/>
    <mergeCell ref="AO2134:AP2134"/>
    <mergeCell ref="AR2120:AS2120"/>
    <mergeCell ref="AT2120:AU2120"/>
    <mergeCell ref="AM2124:AN2124"/>
    <mergeCell ref="AO2124:AP2124"/>
    <mergeCell ref="D2127:E2127"/>
    <mergeCell ref="F2127:G2127"/>
    <mergeCell ref="I2127:J2127"/>
    <mergeCell ref="K2127:L2127"/>
    <mergeCell ref="N2127:O2127"/>
    <mergeCell ref="P2127:Q2127"/>
    <mergeCell ref="S2127:T2127"/>
    <mergeCell ref="U2127:V2127"/>
    <mergeCell ref="X2127:Y2127"/>
    <mergeCell ref="Z2127:AA2127"/>
    <mergeCell ref="AC2127:AD2127"/>
    <mergeCell ref="AE2127:AF2127"/>
    <mergeCell ref="AH2127:AI2127"/>
    <mergeCell ref="AJ2127:AK2127"/>
    <mergeCell ref="AM2127:AN2127"/>
    <mergeCell ref="AO2127:AP2127"/>
    <mergeCell ref="AR2127:AS2127"/>
    <mergeCell ref="AT2127:AU2127"/>
    <mergeCell ref="N2124:O2124"/>
    <mergeCell ref="P2124:Q2124"/>
    <mergeCell ref="AM2117:AN2117"/>
    <mergeCell ref="AO2117:AP2117"/>
    <mergeCell ref="D2120:E2120"/>
    <mergeCell ref="F2120:G2120"/>
    <mergeCell ref="I2120:J2120"/>
    <mergeCell ref="K2120:L2120"/>
    <mergeCell ref="N2120:O2120"/>
    <mergeCell ref="P2120:Q2120"/>
    <mergeCell ref="S2120:T2120"/>
    <mergeCell ref="U2120:V2120"/>
    <mergeCell ref="X2120:Y2120"/>
    <mergeCell ref="Z2120:AA2120"/>
    <mergeCell ref="AC2120:AD2120"/>
    <mergeCell ref="AE2120:AF2120"/>
    <mergeCell ref="AH2120:AI2120"/>
    <mergeCell ref="AJ2120:AK2120"/>
    <mergeCell ref="AM2120:AN2120"/>
    <mergeCell ref="AO2120:AP2120"/>
    <mergeCell ref="AR2106:AS2106"/>
    <mergeCell ref="AT2106:AU2106"/>
    <mergeCell ref="AM2110:AN2110"/>
    <mergeCell ref="AO2110:AP2110"/>
    <mergeCell ref="D2113:E2113"/>
    <mergeCell ref="F2113:G2113"/>
    <mergeCell ref="I2113:J2113"/>
    <mergeCell ref="K2113:L2113"/>
    <mergeCell ref="N2113:O2113"/>
    <mergeCell ref="P2113:Q2113"/>
    <mergeCell ref="S2113:T2113"/>
    <mergeCell ref="U2113:V2113"/>
    <mergeCell ref="X2113:Y2113"/>
    <mergeCell ref="Z2113:AA2113"/>
    <mergeCell ref="AC2113:AD2113"/>
    <mergeCell ref="AE2113:AF2113"/>
    <mergeCell ref="AH2113:AI2113"/>
    <mergeCell ref="AJ2113:AK2113"/>
    <mergeCell ref="AM2113:AN2113"/>
    <mergeCell ref="AO2113:AP2113"/>
    <mergeCell ref="AR2113:AS2113"/>
    <mergeCell ref="AT2113:AU2113"/>
    <mergeCell ref="AR2110:AS2110"/>
    <mergeCell ref="AT2110:AU2110"/>
    <mergeCell ref="X2110:Y2110"/>
    <mergeCell ref="Z2110:AA2110"/>
    <mergeCell ref="AC2110:AD2110"/>
    <mergeCell ref="AE2110:AF2110"/>
    <mergeCell ref="AH2110:AI2110"/>
    <mergeCell ref="AJ2110:AK2110"/>
    <mergeCell ref="D2110:E2110"/>
    <mergeCell ref="F2110:G2110"/>
    <mergeCell ref="I2110:J2110"/>
    <mergeCell ref="K2110:L2110"/>
    <mergeCell ref="N2110:O2110"/>
    <mergeCell ref="P2110:Q2110"/>
    <mergeCell ref="S2110:T2110"/>
    <mergeCell ref="U2110:V2110"/>
    <mergeCell ref="AM2103:AN2103"/>
    <mergeCell ref="AO2103:AP2103"/>
    <mergeCell ref="D2106:E2106"/>
    <mergeCell ref="F2106:G2106"/>
    <mergeCell ref="I2106:J2106"/>
    <mergeCell ref="K2106:L2106"/>
    <mergeCell ref="N2106:O2106"/>
    <mergeCell ref="P2106:Q2106"/>
    <mergeCell ref="S2106:T2106"/>
    <mergeCell ref="U2106:V2106"/>
    <mergeCell ref="X2106:Y2106"/>
    <mergeCell ref="Z2106:AA2106"/>
    <mergeCell ref="AC2106:AD2106"/>
    <mergeCell ref="AE2106:AF2106"/>
    <mergeCell ref="AH2106:AI2106"/>
    <mergeCell ref="AJ2106:AK2106"/>
    <mergeCell ref="AM2106:AN2106"/>
    <mergeCell ref="AO2106:AP2106"/>
    <mergeCell ref="AR2092:AS2092"/>
    <mergeCell ref="AT2092:AU2092"/>
    <mergeCell ref="AM2096:AN2096"/>
    <mergeCell ref="AO2096:AP2096"/>
    <mergeCell ref="D2099:E2099"/>
    <mergeCell ref="F2099:G2099"/>
    <mergeCell ref="I2099:J2099"/>
    <mergeCell ref="K2099:L2099"/>
    <mergeCell ref="N2099:O2099"/>
    <mergeCell ref="P2099:Q2099"/>
    <mergeCell ref="S2099:T2099"/>
    <mergeCell ref="U2099:V2099"/>
    <mergeCell ref="X2099:Y2099"/>
    <mergeCell ref="Z2099:AA2099"/>
    <mergeCell ref="AC2099:AD2099"/>
    <mergeCell ref="AE2099:AF2099"/>
    <mergeCell ref="AH2099:AI2099"/>
    <mergeCell ref="AJ2099:AK2099"/>
    <mergeCell ref="AM2099:AN2099"/>
    <mergeCell ref="AO2099:AP2099"/>
    <mergeCell ref="AR2099:AS2099"/>
    <mergeCell ref="AT2099:AU2099"/>
    <mergeCell ref="S2096:T2096"/>
    <mergeCell ref="U2096:V2096"/>
    <mergeCell ref="AR2103:AS2103"/>
    <mergeCell ref="AT2103:AU2103"/>
    <mergeCell ref="AH2103:AI2103"/>
    <mergeCell ref="AJ2103:AK2103"/>
    <mergeCell ref="S2103:T2103"/>
    <mergeCell ref="U2103:V2103"/>
    <mergeCell ref="X2103:Y2103"/>
    <mergeCell ref="Z2103:AA2103"/>
    <mergeCell ref="AC2103:AD2103"/>
    <mergeCell ref="AE2103:AF2103"/>
    <mergeCell ref="D2103:E2103"/>
    <mergeCell ref="F2103:G2103"/>
    <mergeCell ref="I2103:J2103"/>
    <mergeCell ref="K2103:L2103"/>
    <mergeCell ref="N2103:O2103"/>
    <mergeCell ref="P2103:Q2103"/>
    <mergeCell ref="AR2096:AS2096"/>
    <mergeCell ref="AT2096:AU2096"/>
    <mergeCell ref="X2096:Y2096"/>
    <mergeCell ref="Z2096:AA2096"/>
    <mergeCell ref="AC2096:AD2096"/>
    <mergeCell ref="AE2096:AF2096"/>
    <mergeCell ref="AM2089:AN2089"/>
    <mergeCell ref="AO2089:AP2089"/>
    <mergeCell ref="D2092:E2092"/>
    <mergeCell ref="F2092:G2092"/>
    <mergeCell ref="I2092:J2092"/>
    <mergeCell ref="K2092:L2092"/>
    <mergeCell ref="N2092:O2092"/>
    <mergeCell ref="P2092:Q2092"/>
    <mergeCell ref="S2092:T2092"/>
    <mergeCell ref="U2092:V2092"/>
    <mergeCell ref="X2092:Y2092"/>
    <mergeCell ref="Z2092:AA2092"/>
    <mergeCell ref="AC2092:AD2092"/>
    <mergeCell ref="AE2092:AF2092"/>
    <mergeCell ref="AH2092:AI2092"/>
    <mergeCell ref="AJ2092:AK2092"/>
    <mergeCell ref="AM2092:AN2092"/>
    <mergeCell ref="AO2092:AP2092"/>
    <mergeCell ref="AR2078:AS2078"/>
    <mergeCell ref="AT2078:AU2078"/>
    <mergeCell ref="AM2082:AN2082"/>
    <mergeCell ref="AO2082:AP2082"/>
    <mergeCell ref="D2085:E2085"/>
    <mergeCell ref="F2085:G2085"/>
    <mergeCell ref="I2085:J2085"/>
    <mergeCell ref="K2085:L2085"/>
    <mergeCell ref="N2085:O2085"/>
    <mergeCell ref="P2085:Q2085"/>
    <mergeCell ref="S2085:T2085"/>
    <mergeCell ref="U2085:V2085"/>
    <mergeCell ref="X2085:Y2085"/>
    <mergeCell ref="Z2085:AA2085"/>
    <mergeCell ref="AC2085:AD2085"/>
    <mergeCell ref="AE2085:AF2085"/>
    <mergeCell ref="AH2085:AI2085"/>
    <mergeCell ref="AJ2085:AK2085"/>
    <mergeCell ref="AM2085:AN2085"/>
    <mergeCell ref="AO2085:AP2085"/>
    <mergeCell ref="AR2085:AS2085"/>
    <mergeCell ref="AT2085:AU2085"/>
    <mergeCell ref="AH2089:AI2089"/>
    <mergeCell ref="AJ2089:AK2089"/>
    <mergeCell ref="S2089:T2089"/>
    <mergeCell ref="U2089:V2089"/>
    <mergeCell ref="X2089:Y2089"/>
    <mergeCell ref="Z2089:AA2089"/>
    <mergeCell ref="AC2089:AD2089"/>
    <mergeCell ref="AE2089:AF2089"/>
    <mergeCell ref="D2089:E2089"/>
    <mergeCell ref="F2089:G2089"/>
    <mergeCell ref="I2089:J2089"/>
    <mergeCell ref="K2089:L2089"/>
    <mergeCell ref="N2089:O2089"/>
    <mergeCell ref="P2089:Q2089"/>
    <mergeCell ref="AR2082:AS2082"/>
    <mergeCell ref="AT2082:AU2082"/>
    <mergeCell ref="X2082:Y2082"/>
    <mergeCell ref="Z2082:AA2082"/>
    <mergeCell ref="AC2082:AD2082"/>
    <mergeCell ref="AE2082:AF2082"/>
    <mergeCell ref="AH2082:AI2082"/>
    <mergeCell ref="AJ2082:AK2082"/>
    <mergeCell ref="AM2075:AN2075"/>
    <mergeCell ref="AO2075:AP2075"/>
    <mergeCell ref="D2078:E2078"/>
    <mergeCell ref="F2078:G2078"/>
    <mergeCell ref="I2078:J2078"/>
    <mergeCell ref="K2078:L2078"/>
    <mergeCell ref="N2078:O2078"/>
    <mergeCell ref="P2078:Q2078"/>
    <mergeCell ref="S2078:T2078"/>
    <mergeCell ref="U2078:V2078"/>
    <mergeCell ref="X2078:Y2078"/>
    <mergeCell ref="Z2078:AA2078"/>
    <mergeCell ref="AC2078:AD2078"/>
    <mergeCell ref="AE2078:AF2078"/>
    <mergeCell ref="AH2078:AI2078"/>
    <mergeCell ref="AJ2078:AK2078"/>
    <mergeCell ref="AM2078:AN2078"/>
    <mergeCell ref="AO2078:AP2078"/>
    <mergeCell ref="AR2064:AS2064"/>
    <mergeCell ref="AT2064:AU2064"/>
    <mergeCell ref="AM2068:AN2068"/>
    <mergeCell ref="AO2068:AP2068"/>
    <mergeCell ref="D2071:E2071"/>
    <mergeCell ref="F2071:G2071"/>
    <mergeCell ref="I2071:J2071"/>
    <mergeCell ref="K2071:L2071"/>
    <mergeCell ref="N2071:O2071"/>
    <mergeCell ref="P2071:Q2071"/>
    <mergeCell ref="S2071:T2071"/>
    <mergeCell ref="U2071:V2071"/>
    <mergeCell ref="X2071:Y2071"/>
    <mergeCell ref="Z2071:AA2071"/>
    <mergeCell ref="AC2071:AD2071"/>
    <mergeCell ref="AE2071:AF2071"/>
    <mergeCell ref="AH2071:AI2071"/>
    <mergeCell ref="AJ2071:AK2071"/>
    <mergeCell ref="AM2071:AN2071"/>
    <mergeCell ref="AO2071:AP2071"/>
    <mergeCell ref="AR2071:AS2071"/>
    <mergeCell ref="AT2071:AU2071"/>
    <mergeCell ref="N2068:O2068"/>
    <mergeCell ref="P2068:Q2068"/>
    <mergeCell ref="AM2061:AN2061"/>
    <mergeCell ref="AO2061:AP2061"/>
    <mergeCell ref="D2064:E2064"/>
    <mergeCell ref="F2064:G2064"/>
    <mergeCell ref="I2064:J2064"/>
    <mergeCell ref="K2064:L2064"/>
    <mergeCell ref="N2064:O2064"/>
    <mergeCell ref="P2064:Q2064"/>
    <mergeCell ref="S2064:T2064"/>
    <mergeCell ref="U2064:V2064"/>
    <mergeCell ref="X2064:Y2064"/>
    <mergeCell ref="Z2064:AA2064"/>
    <mergeCell ref="AC2064:AD2064"/>
    <mergeCell ref="AE2064:AF2064"/>
    <mergeCell ref="AH2064:AI2064"/>
    <mergeCell ref="AJ2064:AK2064"/>
    <mergeCell ref="AM2064:AN2064"/>
    <mergeCell ref="AO2064:AP2064"/>
    <mergeCell ref="AR2050:AS2050"/>
    <mergeCell ref="AT2050:AU2050"/>
    <mergeCell ref="AM2054:AN2054"/>
    <mergeCell ref="AO2054:AP2054"/>
    <mergeCell ref="D2057:E2057"/>
    <mergeCell ref="F2057:G2057"/>
    <mergeCell ref="I2057:J2057"/>
    <mergeCell ref="K2057:L2057"/>
    <mergeCell ref="N2057:O2057"/>
    <mergeCell ref="P2057:Q2057"/>
    <mergeCell ref="S2057:T2057"/>
    <mergeCell ref="U2057:V2057"/>
    <mergeCell ref="X2057:Y2057"/>
    <mergeCell ref="Z2057:AA2057"/>
    <mergeCell ref="AC2057:AD2057"/>
    <mergeCell ref="AE2057:AF2057"/>
    <mergeCell ref="AH2057:AI2057"/>
    <mergeCell ref="AJ2057:AK2057"/>
    <mergeCell ref="AM2057:AN2057"/>
    <mergeCell ref="AO2057:AP2057"/>
    <mergeCell ref="AR2057:AS2057"/>
    <mergeCell ref="AT2057:AU2057"/>
    <mergeCell ref="AR2054:AS2054"/>
    <mergeCell ref="AT2054:AU2054"/>
    <mergeCell ref="X2054:Y2054"/>
    <mergeCell ref="Z2054:AA2054"/>
    <mergeCell ref="AC2054:AD2054"/>
    <mergeCell ref="AE2054:AF2054"/>
    <mergeCell ref="AH2054:AI2054"/>
    <mergeCell ref="AJ2054:AK2054"/>
    <mergeCell ref="D2054:E2054"/>
    <mergeCell ref="F2054:G2054"/>
    <mergeCell ref="I2054:J2054"/>
    <mergeCell ref="K2054:L2054"/>
    <mergeCell ref="N2054:O2054"/>
    <mergeCell ref="P2054:Q2054"/>
    <mergeCell ref="S2054:T2054"/>
    <mergeCell ref="U2054:V2054"/>
    <mergeCell ref="AM2047:AN2047"/>
    <mergeCell ref="AO2047:AP2047"/>
    <mergeCell ref="D2050:E2050"/>
    <mergeCell ref="F2050:G2050"/>
    <mergeCell ref="I2050:J2050"/>
    <mergeCell ref="K2050:L2050"/>
    <mergeCell ref="N2050:O2050"/>
    <mergeCell ref="P2050:Q2050"/>
    <mergeCell ref="S2050:T2050"/>
    <mergeCell ref="U2050:V2050"/>
    <mergeCell ref="X2050:Y2050"/>
    <mergeCell ref="Z2050:AA2050"/>
    <mergeCell ref="AC2050:AD2050"/>
    <mergeCell ref="AE2050:AF2050"/>
    <mergeCell ref="AH2050:AI2050"/>
    <mergeCell ref="AJ2050:AK2050"/>
    <mergeCell ref="AM2050:AN2050"/>
    <mergeCell ref="AO2050:AP2050"/>
    <mergeCell ref="AR2036:AS2036"/>
    <mergeCell ref="AT2036:AU2036"/>
    <mergeCell ref="AM2040:AN2040"/>
    <mergeCell ref="AO2040:AP2040"/>
    <mergeCell ref="D2043:E2043"/>
    <mergeCell ref="F2043:G2043"/>
    <mergeCell ref="I2043:J2043"/>
    <mergeCell ref="K2043:L2043"/>
    <mergeCell ref="N2043:O2043"/>
    <mergeCell ref="P2043:Q2043"/>
    <mergeCell ref="S2043:T2043"/>
    <mergeCell ref="U2043:V2043"/>
    <mergeCell ref="X2043:Y2043"/>
    <mergeCell ref="Z2043:AA2043"/>
    <mergeCell ref="AC2043:AD2043"/>
    <mergeCell ref="AE2043:AF2043"/>
    <mergeCell ref="AH2043:AI2043"/>
    <mergeCell ref="AJ2043:AK2043"/>
    <mergeCell ref="AM2043:AN2043"/>
    <mergeCell ref="AO2043:AP2043"/>
    <mergeCell ref="AR2043:AS2043"/>
    <mergeCell ref="AT2043:AU2043"/>
    <mergeCell ref="S2040:T2040"/>
    <mergeCell ref="U2040:V2040"/>
    <mergeCell ref="AR2047:AS2047"/>
    <mergeCell ref="AT2047:AU2047"/>
    <mergeCell ref="AH2047:AI2047"/>
    <mergeCell ref="AJ2047:AK2047"/>
    <mergeCell ref="S2047:T2047"/>
    <mergeCell ref="U2047:V2047"/>
    <mergeCell ref="X2047:Y2047"/>
    <mergeCell ref="Z2047:AA2047"/>
    <mergeCell ref="AC2047:AD2047"/>
    <mergeCell ref="AE2047:AF2047"/>
    <mergeCell ref="D2047:E2047"/>
    <mergeCell ref="F2047:G2047"/>
    <mergeCell ref="I2047:J2047"/>
    <mergeCell ref="K2047:L2047"/>
    <mergeCell ref="N2047:O2047"/>
    <mergeCell ref="P2047:Q2047"/>
    <mergeCell ref="AR2040:AS2040"/>
    <mergeCell ref="AT2040:AU2040"/>
    <mergeCell ref="X2040:Y2040"/>
    <mergeCell ref="Z2040:AA2040"/>
    <mergeCell ref="AC2040:AD2040"/>
    <mergeCell ref="AE2040:AF2040"/>
    <mergeCell ref="AM2033:AN2033"/>
    <mergeCell ref="AO2033:AP2033"/>
    <mergeCell ref="D2036:E2036"/>
    <mergeCell ref="F2036:G2036"/>
    <mergeCell ref="I2036:J2036"/>
    <mergeCell ref="K2036:L2036"/>
    <mergeCell ref="N2036:O2036"/>
    <mergeCell ref="P2036:Q2036"/>
    <mergeCell ref="S2036:T2036"/>
    <mergeCell ref="U2036:V2036"/>
    <mergeCell ref="X2036:Y2036"/>
    <mergeCell ref="Z2036:AA2036"/>
    <mergeCell ref="AC2036:AD2036"/>
    <mergeCell ref="AE2036:AF2036"/>
    <mergeCell ref="AH2036:AI2036"/>
    <mergeCell ref="AJ2036:AK2036"/>
    <mergeCell ref="AM2036:AN2036"/>
    <mergeCell ref="AO2036:AP2036"/>
    <mergeCell ref="AR2022:AS2022"/>
    <mergeCell ref="AT2022:AU2022"/>
    <mergeCell ref="AM2026:AN2026"/>
    <mergeCell ref="AO2026:AP2026"/>
    <mergeCell ref="D2029:E2029"/>
    <mergeCell ref="F2029:G2029"/>
    <mergeCell ref="I2029:J2029"/>
    <mergeCell ref="K2029:L2029"/>
    <mergeCell ref="N2029:O2029"/>
    <mergeCell ref="P2029:Q2029"/>
    <mergeCell ref="S2029:T2029"/>
    <mergeCell ref="U2029:V2029"/>
    <mergeCell ref="X2029:Y2029"/>
    <mergeCell ref="Z2029:AA2029"/>
    <mergeCell ref="AC2029:AD2029"/>
    <mergeCell ref="AE2029:AF2029"/>
    <mergeCell ref="AH2029:AI2029"/>
    <mergeCell ref="AJ2029:AK2029"/>
    <mergeCell ref="AM2029:AN2029"/>
    <mergeCell ref="AO2029:AP2029"/>
    <mergeCell ref="AR2029:AS2029"/>
    <mergeCell ref="AT2029:AU2029"/>
    <mergeCell ref="AH2033:AI2033"/>
    <mergeCell ref="AJ2033:AK2033"/>
    <mergeCell ref="S2033:T2033"/>
    <mergeCell ref="U2033:V2033"/>
    <mergeCell ref="X2033:Y2033"/>
    <mergeCell ref="Z2033:AA2033"/>
    <mergeCell ref="AC2033:AD2033"/>
    <mergeCell ref="AE2033:AF2033"/>
    <mergeCell ref="D2033:E2033"/>
    <mergeCell ref="F2033:G2033"/>
    <mergeCell ref="I2033:J2033"/>
    <mergeCell ref="K2033:L2033"/>
    <mergeCell ref="N2033:O2033"/>
    <mergeCell ref="P2033:Q2033"/>
    <mergeCell ref="AR2026:AS2026"/>
    <mergeCell ref="AT2026:AU2026"/>
    <mergeCell ref="X2026:Y2026"/>
    <mergeCell ref="Z2026:AA2026"/>
    <mergeCell ref="AC2026:AD2026"/>
    <mergeCell ref="AE2026:AF2026"/>
    <mergeCell ref="AH2026:AI2026"/>
    <mergeCell ref="AJ2026:AK2026"/>
    <mergeCell ref="AM2019:AN2019"/>
    <mergeCell ref="AO2019:AP2019"/>
    <mergeCell ref="D2022:E2022"/>
    <mergeCell ref="F2022:G2022"/>
    <mergeCell ref="I2022:J2022"/>
    <mergeCell ref="K2022:L2022"/>
    <mergeCell ref="N2022:O2022"/>
    <mergeCell ref="P2022:Q2022"/>
    <mergeCell ref="S2022:T2022"/>
    <mergeCell ref="U2022:V2022"/>
    <mergeCell ref="X2022:Y2022"/>
    <mergeCell ref="Z2022:AA2022"/>
    <mergeCell ref="AC2022:AD2022"/>
    <mergeCell ref="AE2022:AF2022"/>
    <mergeCell ref="AH2022:AI2022"/>
    <mergeCell ref="AJ2022:AK2022"/>
    <mergeCell ref="AM2022:AN2022"/>
    <mergeCell ref="AO2022:AP2022"/>
    <mergeCell ref="AR2008:AS2008"/>
    <mergeCell ref="AT2008:AU2008"/>
    <mergeCell ref="AM2012:AN2012"/>
    <mergeCell ref="AO2012:AP2012"/>
    <mergeCell ref="D2015:E2015"/>
    <mergeCell ref="F2015:G2015"/>
    <mergeCell ref="I2015:J2015"/>
    <mergeCell ref="K2015:L2015"/>
    <mergeCell ref="N2015:O2015"/>
    <mergeCell ref="P2015:Q2015"/>
    <mergeCell ref="S2015:T2015"/>
    <mergeCell ref="U2015:V2015"/>
    <mergeCell ref="X2015:Y2015"/>
    <mergeCell ref="Z2015:AA2015"/>
    <mergeCell ref="AC2015:AD2015"/>
    <mergeCell ref="AE2015:AF2015"/>
    <mergeCell ref="AH2015:AI2015"/>
    <mergeCell ref="AJ2015:AK2015"/>
    <mergeCell ref="AM2015:AN2015"/>
    <mergeCell ref="AO2015:AP2015"/>
    <mergeCell ref="AR2015:AS2015"/>
    <mergeCell ref="AT2015:AU2015"/>
    <mergeCell ref="N2012:O2012"/>
    <mergeCell ref="P2012:Q2012"/>
    <mergeCell ref="AM2005:AN2005"/>
    <mergeCell ref="AO2005:AP2005"/>
    <mergeCell ref="D2008:E2008"/>
    <mergeCell ref="F2008:G2008"/>
    <mergeCell ref="I2008:J2008"/>
    <mergeCell ref="K2008:L2008"/>
    <mergeCell ref="N2008:O2008"/>
    <mergeCell ref="P2008:Q2008"/>
    <mergeCell ref="S2008:T2008"/>
    <mergeCell ref="U2008:V2008"/>
    <mergeCell ref="X2008:Y2008"/>
    <mergeCell ref="Z2008:AA2008"/>
    <mergeCell ref="AC2008:AD2008"/>
    <mergeCell ref="AE2008:AF2008"/>
    <mergeCell ref="AH2008:AI2008"/>
    <mergeCell ref="AJ2008:AK2008"/>
    <mergeCell ref="AM2008:AN2008"/>
    <mergeCell ref="AO2008:AP2008"/>
    <mergeCell ref="AR1994:AS1994"/>
    <mergeCell ref="AT1994:AU1994"/>
    <mergeCell ref="AM1998:AN1998"/>
    <mergeCell ref="AO1998:AP1998"/>
    <mergeCell ref="D2001:E2001"/>
    <mergeCell ref="F2001:G2001"/>
    <mergeCell ref="I2001:J2001"/>
    <mergeCell ref="K2001:L2001"/>
    <mergeCell ref="N2001:O2001"/>
    <mergeCell ref="P2001:Q2001"/>
    <mergeCell ref="S2001:T2001"/>
    <mergeCell ref="U2001:V2001"/>
    <mergeCell ref="X2001:Y2001"/>
    <mergeCell ref="Z2001:AA2001"/>
    <mergeCell ref="AC2001:AD2001"/>
    <mergeCell ref="AE2001:AF2001"/>
    <mergeCell ref="AH2001:AI2001"/>
    <mergeCell ref="AJ2001:AK2001"/>
    <mergeCell ref="AM2001:AN2001"/>
    <mergeCell ref="AO2001:AP2001"/>
    <mergeCell ref="AR2001:AS2001"/>
    <mergeCell ref="AT2001:AU2001"/>
    <mergeCell ref="AR1998:AS1998"/>
    <mergeCell ref="AT1998:AU1998"/>
    <mergeCell ref="X1998:Y1998"/>
    <mergeCell ref="Z1998:AA1998"/>
    <mergeCell ref="AC1998:AD1998"/>
    <mergeCell ref="AE1998:AF1998"/>
    <mergeCell ref="AH1998:AI1998"/>
    <mergeCell ref="AJ1998:AK1998"/>
    <mergeCell ref="D1998:E1998"/>
    <mergeCell ref="F1998:G1998"/>
    <mergeCell ref="I1998:J1998"/>
    <mergeCell ref="K1998:L1998"/>
    <mergeCell ref="N1998:O1998"/>
    <mergeCell ref="P1998:Q1998"/>
    <mergeCell ref="S1998:T1998"/>
    <mergeCell ref="U1998:V1998"/>
    <mergeCell ref="AM1991:AN1991"/>
    <mergeCell ref="AO1991:AP1991"/>
    <mergeCell ref="D1994:E1994"/>
    <mergeCell ref="F1994:G1994"/>
    <mergeCell ref="I1994:J1994"/>
    <mergeCell ref="K1994:L1994"/>
    <mergeCell ref="N1994:O1994"/>
    <mergeCell ref="P1994:Q1994"/>
    <mergeCell ref="S1994:T1994"/>
    <mergeCell ref="U1994:V1994"/>
    <mergeCell ref="X1994:Y1994"/>
    <mergeCell ref="Z1994:AA1994"/>
    <mergeCell ref="AC1994:AD1994"/>
    <mergeCell ref="AE1994:AF1994"/>
    <mergeCell ref="AH1994:AI1994"/>
    <mergeCell ref="AJ1994:AK1994"/>
    <mergeCell ref="AM1994:AN1994"/>
    <mergeCell ref="AO1994:AP1994"/>
    <mergeCell ref="AR1980:AS1980"/>
    <mergeCell ref="AT1980:AU1980"/>
    <mergeCell ref="AM1984:AN1984"/>
    <mergeCell ref="AO1984:AP1984"/>
    <mergeCell ref="D1987:E1987"/>
    <mergeCell ref="F1987:G1987"/>
    <mergeCell ref="I1987:J1987"/>
    <mergeCell ref="K1987:L1987"/>
    <mergeCell ref="N1987:O1987"/>
    <mergeCell ref="P1987:Q1987"/>
    <mergeCell ref="S1987:T1987"/>
    <mergeCell ref="U1987:V1987"/>
    <mergeCell ref="X1987:Y1987"/>
    <mergeCell ref="Z1987:AA1987"/>
    <mergeCell ref="AC1987:AD1987"/>
    <mergeCell ref="AE1987:AF1987"/>
    <mergeCell ref="AH1987:AI1987"/>
    <mergeCell ref="AJ1987:AK1987"/>
    <mergeCell ref="AM1987:AN1987"/>
    <mergeCell ref="AO1987:AP1987"/>
    <mergeCell ref="AR1987:AS1987"/>
    <mergeCell ref="AT1987:AU1987"/>
    <mergeCell ref="S1984:T1984"/>
    <mergeCell ref="U1984:V1984"/>
    <mergeCell ref="AR1991:AS1991"/>
    <mergeCell ref="AT1991:AU1991"/>
    <mergeCell ref="AH1991:AI1991"/>
    <mergeCell ref="AJ1991:AK1991"/>
    <mergeCell ref="S1991:T1991"/>
    <mergeCell ref="U1991:V1991"/>
    <mergeCell ref="X1991:Y1991"/>
    <mergeCell ref="Z1991:AA1991"/>
    <mergeCell ref="AC1991:AD1991"/>
    <mergeCell ref="AE1991:AF1991"/>
    <mergeCell ref="D1991:E1991"/>
    <mergeCell ref="F1991:G1991"/>
    <mergeCell ref="I1991:J1991"/>
    <mergeCell ref="K1991:L1991"/>
    <mergeCell ref="N1991:O1991"/>
    <mergeCell ref="P1991:Q1991"/>
    <mergeCell ref="AR1984:AS1984"/>
    <mergeCell ref="AT1984:AU1984"/>
    <mergeCell ref="X1984:Y1984"/>
    <mergeCell ref="Z1984:AA1984"/>
    <mergeCell ref="AC1984:AD1984"/>
    <mergeCell ref="AE1984:AF1984"/>
    <mergeCell ref="AM1977:AN1977"/>
    <mergeCell ref="AO1977:AP1977"/>
    <mergeCell ref="D1980:E1980"/>
    <mergeCell ref="F1980:G1980"/>
    <mergeCell ref="I1980:J1980"/>
    <mergeCell ref="K1980:L1980"/>
    <mergeCell ref="N1980:O1980"/>
    <mergeCell ref="P1980:Q1980"/>
    <mergeCell ref="S1980:T1980"/>
    <mergeCell ref="U1980:V1980"/>
    <mergeCell ref="X1980:Y1980"/>
    <mergeCell ref="Z1980:AA1980"/>
    <mergeCell ref="AC1980:AD1980"/>
    <mergeCell ref="AE1980:AF1980"/>
    <mergeCell ref="AH1980:AI1980"/>
    <mergeCell ref="AJ1980:AK1980"/>
    <mergeCell ref="AM1980:AN1980"/>
    <mergeCell ref="AO1980:AP1980"/>
    <mergeCell ref="AR1966:AS1966"/>
    <mergeCell ref="AT1966:AU1966"/>
    <mergeCell ref="AM1970:AN1970"/>
    <mergeCell ref="AO1970:AP1970"/>
    <mergeCell ref="D1973:E1973"/>
    <mergeCell ref="F1973:G1973"/>
    <mergeCell ref="I1973:J1973"/>
    <mergeCell ref="K1973:L1973"/>
    <mergeCell ref="N1973:O1973"/>
    <mergeCell ref="P1973:Q1973"/>
    <mergeCell ref="S1973:T1973"/>
    <mergeCell ref="U1973:V1973"/>
    <mergeCell ref="X1973:Y1973"/>
    <mergeCell ref="Z1973:AA1973"/>
    <mergeCell ref="AC1973:AD1973"/>
    <mergeCell ref="AE1973:AF1973"/>
    <mergeCell ref="AH1973:AI1973"/>
    <mergeCell ref="AJ1973:AK1973"/>
    <mergeCell ref="AM1973:AN1973"/>
    <mergeCell ref="AO1973:AP1973"/>
    <mergeCell ref="AR1973:AS1973"/>
    <mergeCell ref="AT1973:AU1973"/>
    <mergeCell ref="AH1977:AI1977"/>
    <mergeCell ref="AJ1977:AK1977"/>
    <mergeCell ref="S1977:T1977"/>
    <mergeCell ref="U1977:V1977"/>
    <mergeCell ref="X1977:Y1977"/>
    <mergeCell ref="Z1977:AA1977"/>
    <mergeCell ref="AC1977:AD1977"/>
    <mergeCell ref="AE1977:AF1977"/>
    <mergeCell ref="D1977:E1977"/>
    <mergeCell ref="F1977:G1977"/>
    <mergeCell ref="I1977:J1977"/>
    <mergeCell ref="K1977:L1977"/>
    <mergeCell ref="N1977:O1977"/>
    <mergeCell ref="P1977:Q1977"/>
    <mergeCell ref="AR1970:AS1970"/>
    <mergeCell ref="AT1970:AU1970"/>
    <mergeCell ref="X1970:Y1970"/>
    <mergeCell ref="Z1970:AA1970"/>
    <mergeCell ref="AC1970:AD1970"/>
    <mergeCell ref="AE1970:AF1970"/>
    <mergeCell ref="AH1970:AI1970"/>
    <mergeCell ref="AJ1970:AK1970"/>
    <mergeCell ref="AM1963:AN1963"/>
    <mergeCell ref="AO1963:AP1963"/>
    <mergeCell ref="D1966:E1966"/>
    <mergeCell ref="F1966:G1966"/>
    <mergeCell ref="I1966:J1966"/>
    <mergeCell ref="K1966:L1966"/>
    <mergeCell ref="N1966:O1966"/>
    <mergeCell ref="P1966:Q1966"/>
    <mergeCell ref="S1966:T1966"/>
    <mergeCell ref="U1966:V1966"/>
    <mergeCell ref="X1966:Y1966"/>
    <mergeCell ref="Z1966:AA1966"/>
    <mergeCell ref="AC1966:AD1966"/>
    <mergeCell ref="AE1966:AF1966"/>
    <mergeCell ref="AH1966:AI1966"/>
    <mergeCell ref="AJ1966:AK1966"/>
    <mergeCell ref="AM1966:AN1966"/>
    <mergeCell ref="AO1966:AP1966"/>
    <mergeCell ref="AR1952:AS1952"/>
    <mergeCell ref="AT1952:AU1952"/>
    <mergeCell ref="AM1956:AN1956"/>
    <mergeCell ref="AO1956:AP1956"/>
    <mergeCell ref="D1959:E1959"/>
    <mergeCell ref="F1959:G1959"/>
    <mergeCell ref="I1959:J1959"/>
    <mergeCell ref="K1959:L1959"/>
    <mergeCell ref="N1959:O1959"/>
    <mergeCell ref="P1959:Q1959"/>
    <mergeCell ref="S1959:T1959"/>
    <mergeCell ref="U1959:V1959"/>
    <mergeCell ref="X1959:Y1959"/>
    <mergeCell ref="Z1959:AA1959"/>
    <mergeCell ref="AC1959:AD1959"/>
    <mergeCell ref="AE1959:AF1959"/>
    <mergeCell ref="AH1959:AI1959"/>
    <mergeCell ref="AJ1959:AK1959"/>
    <mergeCell ref="AM1959:AN1959"/>
    <mergeCell ref="AO1959:AP1959"/>
    <mergeCell ref="AR1959:AS1959"/>
    <mergeCell ref="AT1959:AU1959"/>
    <mergeCell ref="N1956:O1956"/>
    <mergeCell ref="P1956:Q1956"/>
    <mergeCell ref="AM1949:AN1949"/>
    <mergeCell ref="AO1949:AP1949"/>
    <mergeCell ref="D1952:E1952"/>
    <mergeCell ref="F1952:G1952"/>
    <mergeCell ref="I1952:J1952"/>
    <mergeCell ref="K1952:L1952"/>
    <mergeCell ref="N1952:O1952"/>
    <mergeCell ref="P1952:Q1952"/>
    <mergeCell ref="S1952:T1952"/>
    <mergeCell ref="U1952:V1952"/>
    <mergeCell ref="X1952:Y1952"/>
    <mergeCell ref="Z1952:AA1952"/>
    <mergeCell ref="AC1952:AD1952"/>
    <mergeCell ref="AE1952:AF1952"/>
    <mergeCell ref="AH1952:AI1952"/>
    <mergeCell ref="AJ1952:AK1952"/>
    <mergeCell ref="AM1952:AN1952"/>
    <mergeCell ref="AO1952:AP1952"/>
    <mergeCell ref="AR1938:AS1938"/>
    <mergeCell ref="AT1938:AU1938"/>
    <mergeCell ref="AM1942:AN1942"/>
    <mergeCell ref="AO1942:AP1942"/>
    <mergeCell ref="D1945:E1945"/>
    <mergeCell ref="F1945:G1945"/>
    <mergeCell ref="I1945:J1945"/>
    <mergeCell ref="K1945:L1945"/>
    <mergeCell ref="N1945:O1945"/>
    <mergeCell ref="P1945:Q1945"/>
    <mergeCell ref="S1945:T1945"/>
    <mergeCell ref="U1945:V1945"/>
    <mergeCell ref="X1945:Y1945"/>
    <mergeCell ref="Z1945:AA1945"/>
    <mergeCell ref="AC1945:AD1945"/>
    <mergeCell ref="AE1945:AF1945"/>
    <mergeCell ref="AH1945:AI1945"/>
    <mergeCell ref="AJ1945:AK1945"/>
    <mergeCell ref="AM1945:AN1945"/>
    <mergeCell ref="AO1945:AP1945"/>
    <mergeCell ref="AR1945:AS1945"/>
    <mergeCell ref="AT1945:AU1945"/>
    <mergeCell ref="AR1942:AS1942"/>
    <mergeCell ref="AT1942:AU1942"/>
    <mergeCell ref="X1942:Y1942"/>
    <mergeCell ref="Z1942:AA1942"/>
    <mergeCell ref="AC1942:AD1942"/>
    <mergeCell ref="AE1942:AF1942"/>
    <mergeCell ref="AH1942:AI1942"/>
    <mergeCell ref="AJ1942:AK1942"/>
    <mergeCell ref="D1942:E1942"/>
    <mergeCell ref="F1942:G1942"/>
    <mergeCell ref="I1942:J1942"/>
    <mergeCell ref="K1942:L1942"/>
    <mergeCell ref="N1942:O1942"/>
    <mergeCell ref="P1942:Q1942"/>
    <mergeCell ref="S1942:T1942"/>
    <mergeCell ref="U1942:V1942"/>
    <mergeCell ref="AM1935:AN1935"/>
    <mergeCell ref="AO1935:AP1935"/>
    <mergeCell ref="D1938:E1938"/>
    <mergeCell ref="F1938:G1938"/>
    <mergeCell ref="I1938:J1938"/>
    <mergeCell ref="K1938:L1938"/>
    <mergeCell ref="N1938:O1938"/>
    <mergeCell ref="P1938:Q1938"/>
    <mergeCell ref="S1938:T1938"/>
    <mergeCell ref="U1938:V1938"/>
    <mergeCell ref="X1938:Y1938"/>
    <mergeCell ref="Z1938:AA1938"/>
    <mergeCell ref="AC1938:AD1938"/>
    <mergeCell ref="AE1938:AF1938"/>
    <mergeCell ref="AH1938:AI1938"/>
    <mergeCell ref="AJ1938:AK1938"/>
    <mergeCell ref="AM1938:AN1938"/>
    <mergeCell ref="AO1938:AP1938"/>
    <mergeCell ref="AR1924:AS1924"/>
    <mergeCell ref="AT1924:AU1924"/>
    <mergeCell ref="AM1928:AN1928"/>
    <mergeCell ref="AO1928:AP1928"/>
    <mergeCell ref="D1931:E1931"/>
    <mergeCell ref="F1931:G1931"/>
    <mergeCell ref="I1931:J1931"/>
    <mergeCell ref="K1931:L1931"/>
    <mergeCell ref="N1931:O1931"/>
    <mergeCell ref="P1931:Q1931"/>
    <mergeCell ref="S1931:T1931"/>
    <mergeCell ref="U1931:V1931"/>
    <mergeCell ref="X1931:Y1931"/>
    <mergeCell ref="Z1931:AA1931"/>
    <mergeCell ref="AC1931:AD1931"/>
    <mergeCell ref="AE1931:AF1931"/>
    <mergeCell ref="AH1931:AI1931"/>
    <mergeCell ref="AJ1931:AK1931"/>
    <mergeCell ref="AM1931:AN1931"/>
    <mergeCell ref="AO1931:AP1931"/>
    <mergeCell ref="AR1931:AS1931"/>
    <mergeCell ref="AT1931:AU1931"/>
    <mergeCell ref="S1928:T1928"/>
    <mergeCell ref="U1928:V1928"/>
    <mergeCell ref="AR1935:AS1935"/>
    <mergeCell ref="AT1935:AU1935"/>
    <mergeCell ref="AH1935:AI1935"/>
    <mergeCell ref="AJ1935:AK1935"/>
    <mergeCell ref="S1935:T1935"/>
    <mergeCell ref="U1935:V1935"/>
    <mergeCell ref="X1935:Y1935"/>
    <mergeCell ref="Z1935:AA1935"/>
    <mergeCell ref="AC1935:AD1935"/>
    <mergeCell ref="AE1935:AF1935"/>
    <mergeCell ref="D1935:E1935"/>
    <mergeCell ref="F1935:G1935"/>
    <mergeCell ref="I1935:J1935"/>
    <mergeCell ref="K1935:L1935"/>
    <mergeCell ref="N1935:O1935"/>
    <mergeCell ref="P1935:Q1935"/>
    <mergeCell ref="AR1928:AS1928"/>
    <mergeCell ref="AT1928:AU1928"/>
    <mergeCell ref="X1928:Y1928"/>
    <mergeCell ref="Z1928:AA1928"/>
    <mergeCell ref="AC1928:AD1928"/>
    <mergeCell ref="AE1928:AF1928"/>
    <mergeCell ref="AM1921:AN1921"/>
    <mergeCell ref="AO1921:AP1921"/>
    <mergeCell ref="D1924:E1924"/>
    <mergeCell ref="F1924:G1924"/>
    <mergeCell ref="I1924:J1924"/>
    <mergeCell ref="K1924:L1924"/>
    <mergeCell ref="N1924:O1924"/>
    <mergeCell ref="P1924:Q1924"/>
    <mergeCell ref="S1924:T1924"/>
    <mergeCell ref="U1924:V1924"/>
    <mergeCell ref="X1924:Y1924"/>
    <mergeCell ref="Z1924:AA1924"/>
    <mergeCell ref="AC1924:AD1924"/>
    <mergeCell ref="AE1924:AF1924"/>
    <mergeCell ref="AH1924:AI1924"/>
    <mergeCell ref="AJ1924:AK1924"/>
    <mergeCell ref="AM1924:AN1924"/>
    <mergeCell ref="AO1924:AP1924"/>
    <mergeCell ref="AR1910:AS1910"/>
    <mergeCell ref="AT1910:AU1910"/>
    <mergeCell ref="AM1914:AN1914"/>
    <mergeCell ref="AO1914:AP1914"/>
    <mergeCell ref="D1917:E1917"/>
    <mergeCell ref="F1917:G1917"/>
    <mergeCell ref="I1917:J1917"/>
    <mergeCell ref="K1917:L1917"/>
    <mergeCell ref="N1917:O1917"/>
    <mergeCell ref="P1917:Q1917"/>
    <mergeCell ref="S1917:T1917"/>
    <mergeCell ref="U1917:V1917"/>
    <mergeCell ref="X1917:Y1917"/>
    <mergeCell ref="Z1917:AA1917"/>
    <mergeCell ref="AC1917:AD1917"/>
    <mergeCell ref="AE1917:AF1917"/>
    <mergeCell ref="AH1917:AI1917"/>
    <mergeCell ref="AJ1917:AK1917"/>
    <mergeCell ref="AM1917:AN1917"/>
    <mergeCell ref="AO1917:AP1917"/>
    <mergeCell ref="AR1917:AS1917"/>
    <mergeCell ref="AT1917:AU1917"/>
    <mergeCell ref="AH1921:AI1921"/>
    <mergeCell ref="AJ1921:AK1921"/>
    <mergeCell ref="S1921:T1921"/>
    <mergeCell ref="U1921:V1921"/>
    <mergeCell ref="X1921:Y1921"/>
    <mergeCell ref="Z1921:AA1921"/>
    <mergeCell ref="AC1921:AD1921"/>
    <mergeCell ref="AE1921:AF1921"/>
    <mergeCell ref="D1921:E1921"/>
    <mergeCell ref="F1921:G1921"/>
    <mergeCell ref="I1921:J1921"/>
    <mergeCell ref="K1921:L1921"/>
    <mergeCell ref="N1921:O1921"/>
    <mergeCell ref="P1921:Q1921"/>
    <mergeCell ref="AR1914:AS1914"/>
    <mergeCell ref="AT1914:AU1914"/>
    <mergeCell ref="X1914:Y1914"/>
    <mergeCell ref="Z1914:AA1914"/>
    <mergeCell ref="AC1914:AD1914"/>
    <mergeCell ref="AE1914:AF1914"/>
    <mergeCell ref="AH1914:AI1914"/>
    <mergeCell ref="AJ1914:AK1914"/>
    <mergeCell ref="AM1907:AN1907"/>
    <mergeCell ref="AO1907:AP1907"/>
    <mergeCell ref="D1910:E1910"/>
    <mergeCell ref="F1910:G1910"/>
    <mergeCell ref="I1910:J1910"/>
    <mergeCell ref="K1910:L1910"/>
    <mergeCell ref="N1910:O1910"/>
    <mergeCell ref="P1910:Q1910"/>
    <mergeCell ref="S1910:T1910"/>
    <mergeCell ref="U1910:V1910"/>
    <mergeCell ref="X1910:Y1910"/>
    <mergeCell ref="Z1910:AA1910"/>
    <mergeCell ref="AC1910:AD1910"/>
    <mergeCell ref="AE1910:AF1910"/>
    <mergeCell ref="AH1910:AI1910"/>
    <mergeCell ref="AJ1910:AK1910"/>
    <mergeCell ref="AM1910:AN1910"/>
    <mergeCell ref="AO1910:AP1910"/>
    <mergeCell ref="AR1896:AS1896"/>
    <mergeCell ref="AT1896:AU1896"/>
    <mergeCell ref="AM1900:AN1900"/>
    <mergeCell ref="AO1900:AP1900"/>
    <mergeCell ref="D1903:E1903"/>
    <mergeCell ref="F1903:G1903"/>
    <mergeCell ref="I1903:J1903"/>
    <mergeCell ref="K1903:L1903"/>
    <mergeCell ref="N1903:O1903"/>
    <mergeCell ref="P1903:Q1903"/>
    <mergeCell ref="S1903:T1903"/>
    <mergeCell ref="U1903:V1903"/>
    <mergeCell ref="X1903:Y1903"/>
    <mergeCell ref="Z1903:AA1903"/>
    <mergeCell ref="AC1903:AD1903"/>
    <mergeCell ref="AE1903:AF1903"/>
    <mergeCell ref="AH1903:AI1903"/>
    <mergeCell ref="AJ1903:AK1903"/>
    <mergeCell ref="AM1903:AN1903"/>
    <mergeCell ref="AO1903:AP1903"/>
    <mergeCell ref="AR1903:AS1903"/>
    <mergeCell ref="AT1903:AU1903"/>
    <mergeCell ref="N1900:O1900"/>
    <mergeCell ref="P1900:Q1900"/>
    <mergeCell ref="AM1893:AN1893"/>
    <mergeCell ref="AO1893:AP1893"/>
    <mergeCell ref="D1896:E1896"/>
    <mergeCell ref="F1896:G1896"/>
    <mergeCell ref="I1896:J1896"/>
    <mergeCell ref="K1896:L1896"/>
    <mergeCell ref="N1896:O1896"/>
    <mergeCell ref="P1896:Q1896"/>
    <mergeCell ref="S1896:T1896"/>
    <mergeCell ref="U1896:V1896"/>
    <mergeCell ref="X1896:Y1896"/>
    <mergeCell ref="Z1896:AA1896"/>
    <mergeCell ref="AC1896:AD1896"/>
    <mergeCell ref="AE1896:AF1896"/>
    <mergeCell ref="AH1896:AI1896"/>
    <mergeCell ref="AJ1896:AK1896"/>
    <mergeCell ref="AM1896:AN1896"/>
    <mergeCell ref="AO1896:AP1896"/>
    <mergeCell ref="AR1882:AS1882"/>
    <mergeCell ref="AT1882:AU1882"/>
    <mergeCell ref="AM1886:AN1886"/>
    <mergeCell ref="AO1886:AP1886"/>
    <mergeCell ref="D1889:E1889"/>
    <mergeCell ref="F1889:G1889"/>
    <mergeCell ref="I1889:J1889"/>
    <mergeCell ref="K1889:L1889"/>
    <mergeCell ref="N1889:O1889"/>
    <mergeCell ref="P1889:Q1889"/>
    <mergeCell ref="S1889:T1889"/>
    <mergeCell ref="U1889:V1889"/>
    <mergeCell ref="X1889:Y1889"/>
    <mergeCell ref="Z1889:AA1889"/>
    <mergeCell ref="AC1889:AD1889"/>
    <mergeCell ref="AE1889:AF1889"/>
    <mergeCell ref="AH1889:AI1889"/>
    <mergeCell ref="AJ1889:AK1889"/>
    <mergeCell ref="AM1889:AN1889"/>
    <mergeCell ref="AO1889:AP1889"/>
    <mergeCell ref="AR1889:AS1889"/>
    <mergeCell ref="AT1889:AU1889"/>
    <mergeCell ref="AR1886:AS1886"/>
    <mergeCell ref="AT1886:AU1886"/>
    <mergeCell ref="X1886:Y1886"/>
    <mergeCell ref="Z1886:AA1886"/>
    <mergeCell ref="AC1886:AD1886"/>
    <mergeCell ref="AE1886:AF1886"/>
    <mergeCell ref="AH1886:AI1886"/>
    <mergeCell ref="AJ1886:AK1886"/>
    <mergeCell ref="D1886:E1886"/>
    <mergeCell ref="F1886:G1886"/>
    <mergeCell ref="I1886:J1886"/>
    <mergeCell ref="K1886:L1886"/>
    <mergeCell ref="N1886:O1886"/>
    <mergeCell ref="P1886:Q1886"/>
    <mergeCell ref="S1886:T1886"/>
    <mergeCell ref="U1886:V1886"/>
    <mergeCell ref="AM1879:AN1879"/>
    <mergeCell ref="AO1879:AP1879"/>
    <mergeCell ref="D1882:E1882"/>
    <mergeCell ref="F1882:G1882"/>
    <mergeCell ref="I1882:J1882"/>
    <mergeCell ref="K1882:L1882"/>
    <mergeCell ref="N1882:O1882"/>
    <mergeCell ref="P1882:Q1882"/>
    <mergeCell ref="S1882:T1882"/>
    <mergeCell ref="U1882:V1882"/>
    <mergeCell ref="X1882:Y1882"/>
    <mergeCell ref="Z1882:AA1882"/>
    <mergeCell ref="AC1882:AD1882"/>
    <mergeCell ref="AE1882:AF1882"/>
    <mergeCell ref="AH1882:AI1882"/>
    <mergeCell ref="AJ1882:AK1882"/>
    <mergeCell ref="AM1882:AN1882"/>
    <mergeCell ref="AO1882:AP1882"/>
    <mergeCell ref="AR1868:AS1868"/>
    <mergeCell ref="AT1868:AU1868"/>
    <mergeCell ref="AM1872:AN1872"/>
    <mergeCell ref="AO1872:AP1872"/>
    <mergeCell ref="D1875:E1875"/>
    <mergeCell ref="F1875:G1875"/>
    <mergeCell ref="I1875:J1875"/>
    <mergeCell ref="K1875:L1875"/>
    <mergeCell ref="N1875:O1875"/>
    <mergeCell ref="P1875:Q1875"/>
    <mergeCell ref="S1875:T1875"/>
    <mergeCell ref="U1875:V1875"/>
    <mergeCell ref="X1875:Y1875"/>
    <mergeCell ref="Z1875:AA1875"/>
    <mergeCell ref="AC1875:AD1875"/>
    <mergeCell ref="AE1875:AF1875"/>
    <mergeCell ref="AH1875:AI1875"/>
    <mergeCell ref="AJ1875:AK1875"/>
    <mergeCell ref="AM1875:AN1875"/>
    <mergeCell ref="AO1875:AP1875"/>
    <mergeCell ref="AR1875:AS1875"/>
    <mergeCell ref="AT1875:AU1875"/>
    <mergeCell ref="S1872:T1872"/>
    <mergeCell ref="U1872:V1872"/>
    <mergeCell ref="AR1879:AS1879"/>
    <mergeCell ref="AT1879:AU1879"/>
    <mergeCell ref="AH1879:AI1879"/>
    <mergeCell ref="AJ1879:AK1879"/>
    <mergeCell ref="S1879:T1879"/>
    <mergeCell ref="U1879:V1879"/>
    <mergeCell ref="X1879:Y1879"/>
    <mergeCell ref="Z1879:AA1879"/>
    <mergeCell ref="AC1879:AD1879"/>
    <mergeCell ref="AE1879:AF1879"/>
    <mergeCell ref="D1879:E1879"/>
    <mergeCell ref="F1879:G1879"/>
    <mergeCell ref="I1879:J1879"/>
    <mergeCell ref="K1879:L1879"/>
    <mergeCell ref="N1879:O1879"/>
    <mergeCell ref="P1879:Q1879"/>
    <mergeCell ref="AR1872:AS1872"/>
    <mergeCell ref="AT1872:AU1872"/>
    <mergeCell ref="X1872:Y1872"/>
    <mergeCell ref="Z1872:AA1872"/>
    <mergeCell ref="AC1872:AD1872"/>
    <mergeCell ref="AE1872:AF1872"/>
    <mergeCell ref="AM1865:AN1865"/>
    <mergeCell ref="AO1865:AP1865"/>
    <mergeCell ref="D1868:E1868"/>
    <mergeCell ref="F1868:G1868"/>
    <mergeCell ref="I1868:J1868"/>
    <mergeCell ref="K1868:L1868"/>
    <mergeCell ref="N1868:O1868"/>
    <mergeCell ref="P1868:Q1868"/>
    <mergeCell ref="S1868:T1868"/>
    <mergeCell ref="U1868:V1868"/>
    <mergeCell ref="X1868:Y1868"/>
    <mergeCell ref="Z1868:AA1868"/>
    <mergeCell ref="AC1868:AD1868"/>
    <mergeCell ref="AE1868:AF1868"/>
    <mergeCell ref="AH1868:AI1868"/>
    <mergeCell ref="AJ1868:AK1868"/>
    <mergeCell ref="AM1868:AN1868"/>
    <mergeCell ref="AO1868:AP1868"/>
    <mergeCell ref="AR1854:AS1854"/>
    <mergeCell ref="AT1854:AU1854"/>
    <mergeCell ref="AM1858:AN1858"/>
    <mergeCell ref="AO1858:AP1858"/>
    <mergeCell ref="D1861:E1861"/>
    <mergeCell ref="F1861:G1861"/>
    <mergeCell ref="I1861:J1861"/>
    <mergeCell ref="K1861:L1861"/>
    <mergeCell ref="N1861:O1861"/>
    <mergeCell ref="P1861:Q1861"/>
    <mergeCell ref="S1861:T1861"/>
    <mergeCell ref="U1861:V1861"/>
    <mergeCell ref="X1861:Y1861"/>
    <mergeCell ref="Z1861:AA1861"/>
    <mergeCell ref="AC1861:AD1861"/>
    <mergeCell ref="AE1861:AF1861"/>
    <mergeCell ref="AH1861:AI1861"/>
    <mergeCell ref="AJ1861:AK1861"/>
    <mergeCell ref="AM1861:AN1861"/>
    <mergeCell ref="AO1861:AP1861"/>
    <mergeCell ref="AR1861:AS1861"/>
    <mergeCell ref="AT1861:AU1861"/>
    <mergeCell ref="AH1865:AI1865"/>
    <mergeCell ref="AJ1865:AK1865"/>
    <mergeCell ref="S1865:T1865"/>
    <mergeCell ref="U1865:V1865"/>
    <mergeCell ref="X1865:Y1865"/>
    <mergeCell ref="Z1865:AA1865"/>
    <mergeCell ref="AC1865:AD1865"/>
    <mergeCell ref="AE1865:AF1865"/>
    <mergeCell ref="D1865:E1865"/>
    <mergeCell ref="F1865:G1865"/>
    <mergeCell ref="I1865:J1865"/>
    <mergeCell ref="K1865:L1865"/>
    <mergeCell ref="N1865:O1865"/>
    <mergeCell ref="P1865:Q1865"/>
    <mergeCell ref="AR1858:AS1858"/>
    <mergeCell ref="AT1858:AU1858"/>
    <mergeCell ref="X1858:Y1858"/>
    <mergeCell ref="Z1858:AA1858"/>
    <mergeCell ref="AC1858:AD1858"/>
    <mergeCell ref="AE1858:AF1858"/>
    <mergeCell ref="AH1858:AI1858"/>
    <mergeCell ref="AJ1858:AK1858"/>
    <mergeCell ref="AM1851:AN1851"/>
    <mergeCell ref="AO1851:AP1851"/>
    <mergeCell ref="D1854:E1854"/>
    <mergeCell ref="F1854:G1854"/>
    <mergeCell ref="I1854:J1854"/>
    <mergeCell ref="K1854:L1854"/>
    <mergeCell ref="N1854:O1854"/>
    <mergeCell ref="P1854:Q1854"/>
    <mergeCell ref="S1854:T1854"/>
    <mergeCell ref="U1854:V1854"/>
    <mergeCell ref="X1854:Y1854"/>
    <mergeCell ref="Z1854:AA1854"/>
    <mergeCell ref="AC1854:AD1854"/>
    <mergeCell ref="AE1854:AF1854"/>
    <mergeCell ref="AH1854:AI1854"/>
    <mergeCell ref="AJ1854:AK1854"/>
    <mergeCell ref="AM1854:AN1854"/>
    <mergeCell ref="AO1854:AP1854"/>
    <mergeCell ref="AR1840:AS1840"/>
    <mergeCell ref="AT1840:AU1840"/>
    <mergeCell ref="AM1844:AN1844"/>
    <mergeCell ref="AO1844:AP1844"/>
    <mergeCell ref="D1847:E1847"/>
    <mergeCell ref="F1847:G1847"/>
    <mergeCell ref="I1847:J1847"/>
    <mergeCell ref="K1847:L1847"/>
    <mergeCell ref="N1847:O1847"/>
    <mergeCell ref="P1847:Q1847"/>
    <mergeCell ref="S1847:T1847"/>
    <mergeCell ref="U1847:V1847"/>
    <mergeCell ref="X1847:Y1847"/>
    <mergeCell ref="Z1847:AA1847"/>
    <mergeCell ref="AC1847:AD1847"/>
    <mergeCell ref="AE1847:AF1847"/>
    <mergeCell ref="AH1847:AI1847"/>
    <mergeCell ref="AJ1847:AK1847"/>
    <mergeCell ref="AM1847:AN1847"/>
    <mergeCell ref="AO1847:AP1847"/>
    <mergeCell ref="AR1847:AS1847"/>
    <mergeCell ref="AT1847:AU1847"/>
    <mergeCell ref="N1844:O1844"/>
    <mergeCell ref="P1844:Q1844"/>
    <mergeCell ref="AM1837:AN1837"/>
    <mergeCell ref="AO1837:AP1837"/>
    <mergeCell ref="D1840:E1840"/>
    <mergeCell ref="F1840:G1840"/>
    <mergeCell ref="I1840:J1840"/>
    <mergeCell ref="K1840:L1840"/>
    <mergeCell ref="N1840:O1840"/>
    <mergeCell ref="P1840:Q1840"/>
    <mergeCell ref="S1840:T1840"/>
    <mergeCell ref="U1840:V1840"/>
    <mergeCell ref="X1840:Y1840"/>
    <mergeCell ref="Z1840:AA1840"/>
    <mergeCell ref="AC1840:AD1840"/>
    <mergeCell ref="AE1840:AF1840"/>
    <mergeCell ref="AH1840:AI1840"/>
    <mergeCell ref="AJ1840:AK1840"/>
    <mergeCell ref="AM1840:AN1840"/>
    <mergeCell ref="AO1840:AP1840"/>
    <mergeCell ref="AR1826:AS1826"/>
    <mergeCell ref="AT1826:AU1826"/>
    <mergeCell ref="AM1830:AN1830"/>
    <mergeCell ref="AO1830:AP1830"/>
    <mergeCell ref="D1833:E1833"/>
    <mergeCell ref="F1833:G1833"/>
    <mergeCell ref="I1833:J1833"/>
    <mergeCell ref="K1833:L1833"/>
    <mergeCell ref="N1833:O1833"/>
    <mergeCell ref="P1833:Q1833"/>
    <mergeCell ref="S1833:T1833"/>
    <mergeCell ref="U1833:V1833"/>
    <mergeCell ref="X1833:Y1833"/>
    <mergeCell ref="Z1833:AA1833"/>
    <mergeCell ref="AC1833:AD1833"/>
    <mergeCell ref="AE1833:AF1833"/>
    <mergeCell ref="AH1833:AI1833"/>
    <mergeCell ref="AJ1833:AK1833"/>
    <mergeCell ref="AM1833:AN1833"/>
    <mergeCell ref="AO1833:AP1833"/>
    <mergeCell ref="AR1833:AS1833"/>
    <mergeCell ref="AT1833:AU1833"/>
    <mergeCell ref="AR1830:AS1830"/>
    <mergeCell ref="AT1830:AU1830"/>
    <mergeCell ref="X1830:Y1830"/>
    <mergeCell ref="Z1830:AA1830"/>
    <mergeCell ref="AC1830:AD1830"/>
    <mergeCell ref="AE1830:AF1830"/>
    <mergeCell ref="AH1830:AI1830"/>
    <mergeCell ref="AJ1830:AK1830"/>
    <mergeCell ref="D1830:E1830"/>
    <mergeCell ref="F1830:G1830"/>
    <mergeCell ref="I1830:J1830"/>
    <mergeCell ref="K1830:L1830"/>
    <mergeCell ref="N1830:O1830"/>
    <mergeCell ref="P1830:Q1830"/>
    <mergeCell ref="S1830:T1830"/>
    <mergeCell ref="U1830:V1830"/>
    <mergeCell ref="AM1823:AN1823"/>
    <mergeCell ref="AO1823:AP1823"/>
    <mergeCell ref="D1826:E1826"/>
    <mergeCell ref="F1826:G1826"/>
    <mergeCell ref="I1826:J1826"/>
    <mergeCell ref="K1826:L1826"/>
    <mergeCell ref="N1826:O1826"/>
    <mergeCell ref="P1826:Q1826"/>
    <mergeCell ref="S1826:T1826"/>
    <mergeCell ref="U1826:V1826"/>
    <mergeCell ref="X1826:Y1826"/>
    <mergeCell ref="Z1826:AA1826"/>
    <mergeCell ref="AC1826:AD1826"/>
    <mergeCell ref="AE1826:AF1826"/>
    <mergeCell ref="AH1826:AI1826"/>
    <mergeCell ref="AJ1826:AK1826"/>
    <mergeCell ref="AM1826:AN1826"/>
    <mergeCell ref="AO1826:AP1826"/>
    <mergeCell ref="AR1812:AS1812"/>
    <mergeCell ref="AT1812:AU1812"/>
    <mergeCell ref="AM1816:AN1816"/>
    <mergeCell ref="AO1816:AP1816"/>
    <mergeCell ref="D1819:E1819"/>
    <mergeCell ref="F1819:G1819"/>
    <mergeCell ref="I1819:J1819"/>
    <mergeCell ref="K1819:L1819"/>
    <mergeCell ref="N1819:O1819"/>
    <mergeCell ref="P1819:Q1819"/>
    <mergeCell ref="S1819:T1819"/>
    <mergeCell ref="U1819:V1819"/>
    <mergeCell ref="X1819:Y1819"/>
    <mergeCell ref="Z1819:AA1819"/>
    <mergeCell ref="AC1819:AD1819"/>
    <mergeCell ref="AE1819:AF1819"/>
    <mergeCell ref="AH1819:AI1819"/>
    <mergeCell ref="AJ1819:AK1819"/>
    <mergeCell ref="AM1819:AN1819"/>
    <mergeCell ref="AO1819:AP1819"/>
    <mergeCell ref="AR1819:AS1819"/>
    <mergeCell ref="AT1819:AU1819"/>
    <mergeCell ref="S1816:T1816"/>
    <mergeCell ref="U1816:V1816"/>
    <mergeCell ref="AR1823:AS1823"/>
    <mergeCell ref="AT1823:AU1823"/>
    <mergeCell ref="AH1823:AI1823"/>
    <mergeCell ref="AJ1823:AK1823"/>
    <mergeCell ref="S1823:T1823"/>
    <mergeCell ref="U1823:V1823"/>
    <mergeCell ref="X1823:Y1823"/>
    <mergeCell ref="Z1823:AA1823"/>
    <mergeCell ref="AC1823:AD1823"/>
    <mergeCell ref="AE1823:AF1823"/>
    <mergeCell ref="D1823:E1823"/>
    <mergeCell ref="F1823:G1823"/>
    <mergeCell ref="I1823:J1823"/>
    <mergeCell ref="K1823:L1823"/>
    <mergeCell ref="N1823:O1823"/>
    <mergeCell ref="P1823:Q1823"/>
    <mergeCell ref="AR1816:AS1816"/>
    <mergeCell ref="AT1816:AU1816"/>
    <mergeCell ref="X1816:Y1816"/>
    <mergeCell ref="Z1816:AA1816"/>
    <mergeCell ref="AC1816:AD1816"/>
    <mergeCell ref="AE1816:AF1816"/>
    <mergeCell ref="AM1809:AN1809"/>
    <mergeCell ref="AO1809:AP1809"/>
    <mergeCell ref="D1812:E1812"/>
    <mergeCell ref="F1812:G1812"/>
    <mergeCell ref="I1812:J1812"/>
    <mergeCell ref="K1812:L1812"/>
    <mergeCell ref="N1812:O1812"/>
    <mergeCell ref="P1812:Q1812"/>
    <mergeCell ref="S1812:T1812"/>
    <mergeCell ref="U1812:V1812"/>
    <mergeCell ref="X1812:Y1812"/>
    <mergeCell ref="Z1812:AA1812"/>
    <mergeCell ref="AC1812:AD1812"/>
    <mergeCell ref="AE1812:AF1812"/>
    <mergeCell ref="AH1812:AI1812"/>
    <mergeCell ref="AJ1812:AK1812"/>
    <mergeCell ref="AM1812:AN1812"/>
    <mergeCell ref="AO1812:AP1812"/>
    <mergeCell ref="AR1798:AS1798"/>
    <mergeCell ref="AT1798:AU1798"/>
    <mergeCell ref="AM1802:AN1802"/>
    <mergeCell ref="AO1802:AP1802"/>
    <mergeCell ref="D1805:E1805"/>
    <mergeCell ref="F1805:G1805"/>
    <mergeCell ref="I1805:J1805"/>
    <mergeCell ref="K1805:L1805"/>
    <mergeCell ref="N1805:O1805"/>
    <mergeCell ref="P1805:Q1805"/>
    <mergeCell ref="S1805:T1805"/>
    <mergeCell ref="U1805:V1805"/>
    <mergeCell ref="X1805:Y1805"/>
    <mergeCell ref="Z1805:AA1805"/>
    <mergeCell ref="AC1805:AD1805"/>
    <mergeCell ref="AE1805:AF1805"/>
    <mergeCell ref="AH1805:AI1805"/>
    <mergeCell ref="AJ1805:AK1805"/>
    <mergeCell ref="AM1805:AN1805"/>
    <mergeCell ref="AO1805:AP1805"/>
    <mergeCell ref="AR1805:AS1805"/>
    <mergeCell ref="AT1805:AU1805"/>
    <mergeCell ref="AH1809:AI1809"/>
    <mergeCell ref="AJ1809:AK1809"/>
    <mergeCell ref="S1809:T1809"/>
    <mergeCell ref="U1809:V1809"/>
    <mergeCell ref="X1809:Y1809"/>
    <mergeCell ref="Z1809:AA1809"/>
    <mergeCell ref="AC1809:AD1809"/>
    <mergeCell ref="AE1809:AF1809"/>
    <mergeCell ref="D1809:E1809"/>
    <mergeCell ref="F1809:G1809"/>
    <mergeCell ref="I1809:J1809"/>
    <mergeCell ref="K1809:L1809"/>
    <mergeCell ref="N1809:O1809"/>
    <mergeCell ref="P1809:Q1809"/>
    <mergeCell ref="AR1802:AS1802"/>
    <mergeCell ref="AT1802:AU1802"/>
    <mergeCell ref="X1802:Y1802"/>
    <mergeCell ref="Z1802:AA1802"/>
    <mergeCell ref="AC1802:AD1802"/>
    <mergeCell ref="AE1802:AF1802"/>
    <mergeCell ref="AH1802:AI1802"/>
    <mergeCell ref="AJ1802:AK1802"/>
    <mergeCell ref="AM1795:AN1795"/>
    <mergeCell ref="AO1795:AP1795"/>
    <mergeCell ref="D1798:E1798"/>
    <mergeCell ref="F1798:G1798"/>
    <mergeCell ref="I1798:J1798"/>
    <mergeCell ref="K1798:L1798"/>
    <mergeCell ref="N1798:O1798"/>
    <mergeCell ref="P1798:Q1798"/>
    <mergeCell ref="S1798:T1798"/>
    <mergeCell ref="U1798:V1798"/>
    <mergeCell ref="X1798:Y1798"/>
    <mergeCell ref="Z1798:AA1798"/>
    <mergeCell ref="AC1798:AD1798"/>
    <mergeCell ref="AE1798:AF1798"/>
    <mergeCell ref="AH1798:AI1798"/>
    <mergeCell ref="AJ1798:AK1798"/>
    <mergeCell ref="AM1798:AN1798"/>
    <mergeCell ref="AO1798:AP1798"/>
    <mergeCell ref="AR1784:AS1784"/>
    <mergeCell ref="AT1784:AU1784"/>
    <mergeCell ref="AM1788:AN1788"/>
    <mergeCell ref="AO1788:AP1788"/>
    <mergeCell ref="D1791:E1791"/>
    <mergeCell ref="F1791:G1791"/>
    <mergeCell ref="I1791:J1791"/>
    <mergeCell ref="K1791:L1791"/>
    <mergeCell ref="N1791:O1791"/>
    <mergeCell ref="P1791:Q1791"/>
    <mergeCell ref="S1791:T1791"/>
    <mergeCell ref="U1791:V1791"/>
    <mergeCell ref="X1791:Y1791"/>
    <mergeCell ref="Z1791:AA1791"/>
    <mergeCell ref="AC1791:AD1791"/>
    <mergeCell ref="AE1791:AF1791"/>
    <mergeCell ref="AH1791:AI1791"/>
    <mergeCell ref="AJ1791:AK1791"/>
    <mergeCell ref="AM1791:AN1791"/>
    <mergeCell ref="AO1791:AP1791"/>
    <mergeCell ref="AR1791:AS1791"/>
    <mergeCell ref="AT1791:AU1791"/>
    <mergeCell ref="N1788:O1788"/>
    <mergeCell ref="P1788:Q1788"/>
    <mergeCell ref="AM1781:AN1781"/>
    <mergeCell ref="AO1781:AP1781"/>
    <mergeCell ref="D1784:E1784"/>
    <mergeCell ref="F1784:G1784"/>
    <mergeCell ref="I1784:J1784"/>
    <mergeCell ref="K1784:L1784"/>
    <mergeCell ref="N1784:O1784"/>
    <mergeCell ref="P1784:Q1784"/>
    <mergeCell ref="S1784:T1784"/>
    <mergeCell ref="U1784:V1784"/>
    <mergeCell ref="X1784:Y1784"/>
    <mergeCell ref="Z1784:AA1784"/>
    <mergeCell ref="AC1784:AD1784"/>
    <mergeCell ref="AE1784:AF1784"/>
    <mergeCell ref="AH1784:AI1784"/>
    <mergeCell ref="AJ1784:AK1784"/>
    <mergeCell ref="AM1784:AN1784"/>
    <mergeCell ref="AO1784:AP1784"/>
    <mergeCell ref="AR1770:AS1770"/>
    <mergeCell ref="AT1770:AU1770"/>
    <mergeCell ref="AM1774:AN1774"/>
    <mergeCell ref="AO1774:AP1774"/>
    <mergeCell ref="D1777:E1777"/>
    <mergeCell ref="F1777:G1777"/>
    <mergeCell ref="I1777:J1777"/>
    <mergeCell ref="K1777:L1777"/>
    <mergeCell ref="N1777:O1777"/>
    <mergeCell ref="P1777:Q1777"/>
    <mergeCell ref="S1777:T1777"/>
    <mergeCell ref="U1777:V1777"/>
    <mergeCell ref="X1777:Y1777"/>
    <mergeCell ref="Z1777:AA1777"/>
    <mergeCell ref="AC1777:AD1777"/>
    <mergeCell ref="AE1777:AF1777"/>
    <mergeCell ref="AH1777:AI1777"/>
    <mergeCell ref="AJ1777:AK1777"/>
    <mergeCell ref="AM1777:AN1777"/>
    <mergeCell ref="AO1777:AP1777"/>
    <mergeCell ref="AR1777:AS1777"/>
    <mergeCell ref="AT1777:AU1777"/>
    <mergeCell ref="AR1774:AS1774"/>
    <mergeCell ref="AT1774:AU1774"/>
    <mergeCell ref="X1774:Y1774"/>
    <mergeCell ref="Z1774:AA1774"/>
    <mergeCell ref="AC1774:AD1774"/>
    <mergeCell ref="AE1774:AF1774"/>
    <mergeCell ref="AH1774:AI1774"/>
    <mergeCell ref="AJ1774:AK1774"/>
    <mergeCell ref="D1774:E1774"/>
    <mergeCell ref="F1774:G1774"/>
    <mergeCell ref="I1774:J1774"/>
    <mergeCell ref="K1774:L1774"/>
    <mergeCell ref="N1774:O1774"/>
    <mergeCell ref="P1774:Q1774"/>
    <mergeCell ref="S1774:T1774"/>
    <mergeCell ref="U1774:V1774"/>
    <mergeCell ref="AM1767:AN1767"/>
    <mergeCell ref="AO1767:AP1767"/>
    <mergeCell ref="D1770:E1770"/>
    <mergeCell ref="F1770:G1770"/>
    <mergeCell ref="I1770:J1770"/>
    <mergeCell ref="K1770:L1770"/>
    <mergeCell ref="N1770:O1770"/>
    <mergeCell ref="P1770:Q1770"/>
    <mergeCell ref="S1770:T1770"/>
    <mergeCell ref="U1770:V1770"/>
    <mergeCell ref="X1770:Y1770"/>
    <mergeCell ref="Z1770:AA1770"/>
    <mergeCell ref="AC1770:AD1770"/>
    <mergeCell ref="AE1770:AF1770"/>
    <mergeCell ref="AH1770:AI1770"/>
    <mergeCell ref="AJ1770:AK1770"/>
    <mergeCell ref="AM1770:AN1770"/>
    <mergeCell ref="AO1770:AP1770"/>
    <mergeCell ref="AR1756:AS1756"/>
    <mergeCell ref="AT1756:AU1756"/>
    <mergeCell ref="AM1760:AN1760"/>
    <mergeCell ref="AO1760:AP1760"/>
    <mergeCell ref="D1763:E1763"/>
    <mergeCell ref="F1763:G1763"/>
    <mergeCell ref="I1763:J1763"/>
    <mergeCell ref="K1763:L1763"/>
    <mergeCell ref="N1763:O1763"/>
    <mergeCell ref="P1763:Q1763"/>
    <mergeCell ref="S1763:T1763"/>
    <mergeCell ref="U1763:V1763"/>
    <mergeCell ref="X1763:Y1763"/>
    <mergeCell ref="Z1763:AA1763"/>
    <mergeCell ref="AC1763:AD1763"/>
    <mergeCell ref="AE1763:AF1763"/>
    <mergeCell ref="AH1763:AI1763"/>
    <mergeCell ref="AJ1763:AK1763"/>
    <mergeCell ref="AM1763:AN1763"/>
    <mergeCell ref="AO1763:AP1763"/>
    <mergeCell ref="AR1763:AS1763"/>
    <mergeCell ref="AT1763:AU1763"/>
    <mergeCell ref="S1760:T1760"/>
    <mergeCell ref="U1760:V1760"/>
    <mergeCell ref="AR1767:AS1767"/>
    <mergeCell ref="AT1767:AU1767"/>
    <mergeCell ref="AH1767:AI1767"/>
    <mergeCell ref="AJ1767:AK1767"/>
    <mergeCell ref="S1767:T1767"/>
    <mergeCell ref="U1767:V1767"/>
    <mergeCell ref="X1767:Y1767"/>
    <mergeCell ref="Z1767:AA1767"/>
    <mergeCell ref="AC1767:AD1767"/>
    <mergeCell ref="AE1767:AF1767"/>
    <mergeCell ref="D1767:E1767"/>
    <mergeCell ref="F1767:G1767"/>
    <mergeCell ref="I1767:J1767"/>
    <mergeCell ref="K1767:L1767"/>
    <mergeCell ref="N1767:O1767"/>
    <mergeCell ref="P1767:Q1767"/>
    <mergeCell ref="AR1760:AS1760"/>
    <mergeCell ref="AT1760:AU1760"/>
    <mergeCell ref="X1760:Y1760"/>
    <mergeCell ref="Z1760:AA1760"/>
    <mergeCell ref="AC1760:AD1760"/>
    <mergeCell ref="AE1760:AF1760"/>
    <mergeCell ref="AM1753:AN1753"/>
    <mergeCell ref="AO1753:AP1753"/>
    <mergeCell ref="D1756:E1756"/>
    <mergeCell ref="F1756:G1756"/>
    <mergeCell ref="I1756:J1756"/>
    <mergeCell ref="K1756:L1756"/>
    <mergeCell ref="N1756:O1756"/>
    <mergeCell ref="P1756:Q1756"/>
    <mergeCell ref="S1756:T1756"/>
    <mergeCell ref="U1756:V1756"/>
    <mergeCell ref="X1756:Y1756"/>
    <mergeCell ref="Z1756:AA1756"/>
    <mergeCell ref="AC1756:AD1756"/>
    <mergeCell ref="AE1756:AF1756"/>
    <mergeCell ref="AH1756:AI1756"/>
    <mergeCell ref="AJ1756:AK1756"/>
    <mergeCell ref="AM1756:AN1756"/>
    <mergeCell ref="AO1756:AP1756"/>
    <mergeCell ref="AR1742:AS1742"/>
    <mergeCell ref="AT1742:AU1742"/>
    <mergeCell ref="AM1746:AN1746"/>
    <mergeCell ref="AO1746:AP1746"/>
    <mergeCell ref="D1749:E1749"/>
    <mergeCell ref="F1749:G1749"/>
    <mergeCell ref="I1749:J1749"/>
    <mergeCell ref="K1749:L1749"/>
    <mergeCell ref="N1749:O1749"/>
    <mergeCell ref="P1749:Q1749"/>
    <mergeCell ref="S1749:T1749"/>
    <mergeCell ref="U1749:V1749"/>
    <mergeCell ref="X1749:Y1749"/>
    <mergeCell ref="Z1749:AA1749"/>
    <mergeCell ref="AC1749:AD1749"/>
    <mergeCell ref="AE1749:AF1749"/>
    <mergeCell ref="AH1749:AI1749"/>
    <mergeCell ref="AJ1749:AK1749"/>
    <mergeCell ref="AM1749:AN1749"/>
    <mergeCell ref="AO1749:AP1749"/>
    <mergeCell ref="AR1749:AS1749"/>
    <mergeCell ref="AT1749:AU1749"/>
    <mergeCell ref="AH1753:AI1753"/>
    <mergeCell ref="AJ1753:AK1753"/>
    <mergeCell ref="S1753:T1753"/>
    <mergeCell ref="U1753:V1753"/>
    <mergeCell ref="X1753:Y1753"/>
    <mergeCell ref="Z1753:AA1753"/>
    <mergeCell ref="AC1753:AD1753"/>
    <mergeCell ref="AE1753:AF1753"/>
    <mergeCell ref="D1753:E1753"/>
    <mergeCell ref="F1753:G1753"/>
    <mergeCell ref="I1753:J1753"/>
    <mergeCell ref="K1753:L1753"/>
    <mergeCell ref="N1753:O1753"/>
    <mergeCell ref="P1753:Q1753"/>
    <mergeCell ref="AR1746:AS1746"/>
    <mergeCell ref="AT1746:AU1746"/>
    <mergeCell ref="X1746:Y1746"/>
    <mergeCell ref="Z1746:AA1746"/>
    <mergeCell ref="AC1746:AD1746"/>
    <mergeCell ref="AE1746:AF1746"/>
    <mergeCell ref="AH1746:AI1746"/>
    <mergeCell ref="AJ1746:AK1746"/>
    <mergeCell ref="AM1739:AN1739"/>
    <mergeCell ref="AO1739:AP1739"/>
    <mergeCell ref="D1742:E1742"/>
    <mergeCell ref="F1742:G1742"/>
    <mergeCell ref="I1742:J1742"/>
    <mergeCell ref="K1742:L1742"/>
    <mergeCell ref="N1742:O1742"/>
    <mergeCell ref="P1742:Q1742"/>
    <mergeCell ref="S1742:T1742"/>
    <mergeCell ref="U1742:V1742"/>
    <mergeCell ref="X1742:Y1742"/>
    <mergeCell ref="Z1742:AA1742"/>
    <mergeCell ref="AC1742:AD1742"/>
    <mergeCell ref="AE1742:AF1742"/>
    <mergeCell ref="AH1742:AI1742"/>
    <mergeCell ref="AJ1742:AK1742"/>
    <mergeCell ref="AM1742:AN1742"/>
    <mergeCell ref="AO1742:AP1742"/>
    <mergeCell ref="AR1728:AS1728"/>
    <mergeCell ref="AT1728:AU1728"/>
    <mergeCell ref="AM1732:AN1732"/>
    <mergeCell ref="AO1732:AP1732"/>
    <mergeCell ref="D1735:E1735"/>
    <mergeCell ref="F1735:G1735"/>
    <mergeCell ref="I1735:J1735"/>
    <mergeCell ref="K1735:L1735"/>
    <mergeCell ref="N1735:O1735"/>
    <mergeCell ref="P1735:Q1735"/>
    <mergeCell ref="S1735:T1735"/>
    <mergeCell ref="U1735:V1735"/>
    <mergeCell ref="X1735:Y1735"/>
    <mergeCell ref="Z1735:AA1735"/>
    <mergeCell ref="AC1735:AD1735"/>
    <mergeCell ref="AE1735:AF1735"/>
    <mergeCell ref="AH1735:AI1735"/>
    <mergeCell ref="AJ1735:AK1735"/>
    <mergeCell ref="AM1735:AN1735"/>
    <mergeCell ref="AO1735:AP1735"/>
    <mergeCell ref="AR1735:AS1735"/>
    <mergeCell ref="AT1735:AU1735"/>
    <mergeCell ref="N1732:O1732"/>
    <mergeCell ref="P1732:Q1732"/>
    <mergeCell ref="AM1725:AN1725"/>
    <mergeCell ref="AO1725:AP1725"/>
    <mergeCell ref="D1728:E1728"/>
    <mergeCell ref="F1728:G1728"/>
    <mergeCell ref="I1728:J1728"/>
    <mergeCell ref="K1728:L1728"/>
    <mergeCell ref="N1728:O1728"/>
    <mergeCell ref="P1728:Q1728"/>
    <mergeCell ref="S1728:T1728"/>
    <mergeCell ref="U1728:V1728"/>
    <mergeCell ref="X1728:Y1728"/>
    <mergeCell ref="Z1728:AA1728"/>
    <mergeCell ref="AC1728:AD1728"/>
    <mergeCell ref="AE1728:AF1728"/>
    <mergeCell ref="AH1728:AI1728"/>
    <mergeCell ref="AJ1728:AK1728"/>
    <mergeCell ref="AM1728:AN1728"/>
    <mergeCell ref="AO1728:AP1728"/>
    <mergeCell ref="AR1714:AS1714"/>
    <mergeCell ref="AT1714:AU1714"/>
    <mergeCell ref="AM1718:AN1718"/>
    <mergeCell ref="AO1718:AP1718"/>
    <mergeCell ref="D1721:E1721"/>
    <mergeCell ref="F1721:G1721"/>
    <mergeCell ref="I1721:J1721"/>
    <mergeCell ref="K1721:L1721"/>
    <mergeCell ref="N1721:O1721"/>
    <mergeCell ref="P1721:Q1721"/>
    <mergeCell ref="S1721:T1721"/>
    <mergeCell ref="U1721:V1721"/>
    <mergeCell ref="X1721:Y1721"/>
    <mergeCell ref="Z1721:AA1721"/>
    <mergeCell ref="AC1721:AD1721"/>
    <mergeCell ref="AE1721:AF1721"/>
    <mergeCell ref="AH1721:AI1721"/>
    <mergeCell ref="AJ1721:AK1721"/>
    <mergeCell ref="AM1721:AN1721"/>
    <mergeCell ref="AO1721:AP1721"/>
    <mergeCell ref="AR1721:AS1721"/>
    <mergeCell ref="AT1721:AU1721"/>
    <mergeCell ref="AR1718:AS1718"/>
    <mergeCell ref="AT1718:AU1718"/>
    <mergeCell ref="X1718:Y1718"/>
    <mergeCell ref="Z1718:AA1718"/>
    <mergeCell ref="AC1718:AD1718"/>
    <mergeCell ref="AE1718:AF1718"/>
    <mergeCell ref="AH1718:AI1718"/>
    <mergeCell ref="AJ1718:AK1718"/>
    <mergeCell ref="D1718:E1718"/>
    <mergeCell ref="F1718:G1718"/>
    <mergeCell ref="I1718:J1718"/>
    <mergeCell ref="K1718:L1718"/>
    <mergeCell ref="N1718:O1718"/>
    <mergeCell ref="P1718:Q1718"/>
    <mergeCell ref="S1718:T1718"/>
    <mergeCell ref="U1718:V1718"/>
    <mergeCell ref="AM1711:AN1711"/>
    <mergeCell ref="AO1711:AP1711"/>
    <mergeCell ref="D1714:E1714"/>
    <mergeCell ref="F1714:G1714"/>
    <mergeCell ref="I1714:J1714"/>
    <mergeCell ref="K1714:L1714"/>
    <mergeCell ref="N1714:O1714"/>
    <mergeCell ref="P1714:Q1714"/>
    <mergeCell ref="S1714:T1714"/>
    <mergeCell ref="U1714:V1714"/>
    <mergeCell ref="X1714:Y1714"/>
    <mergeCell ref="Z1714:AA1714"/>
    <mergeCell ref="AC1714:AD1714"/>
    <mergeCell ref="AE1714:AF1714"/>
    <mergeCell ref="AH1714:AI1714"/>
    <mergeCell ref="AJ1714:AK1714"/>
    <mergeCell ref="AM1714:AN1714"/>
    <mergeCell ref="AO1714:AP1714"/>
    <mergeCell ref="AR1700:AS1700"/>
    <mergeCell ref="AT1700:AU1700"/>
    <mergeCell ref="AM1704:AN1704"/>
    <mergeCell ref="AO1704:AP1704"/>
    <mergeCell ref="D1707:E1707"/>
    <mergeCell ref="F1707:G1707"/>
    <mergeCell ref="I1707:J1707"/>
    <mergeCell ref="K1707:L1707"/>
    <mergeCell ref="N1707:O1707"/>
    <mergeCell ref="P1707:Q1707"/>
    <mergeCell ref="S1707:T1707"/>
    <mergeCell ref="U1707:V1707"/>
    <mergeCell ref="X1707:Y1707"/>
    <mergeCell ref="Z1707:AA1707"/>
    <mergeCell ref="AC1707:AD1707"/>
    <mergeCell ref="AE1707:AF1707"/>
    <mergeCell ref="AH1707:AI1707"/>
    <mergeCell ref="AJ1707:AK1707"/>
    <mergeCell ref="AM1707:AN1707"/>
    <mergeCell ref="AO1707:AP1707"/>
    <mergeCell ref="AR1707:AS1707"/>
    <mergeCell ref="AT1707:AU1707"/>
    <mergeCell ref="S1704:T1704"/>
    <mergeCell ref="U1704:V1704"/>
    <mergeCell ref="AR1711:AS1711"/>
    <mergeCell ref="AT1711:AU1711"/>
    <mergeCell ref="AH1711:AI1711"/>
    <mergeCell ref="AJ1711:AK1711"/>
    <mergeCell ref="S1711:T1711"/>
    <mergeCell ref="U1711:V1711"/>
    <mergeCell ref="X1711:Y1711"/>
    <mergeCell ref="Z1711:AA1711"/>
    <mergeCell ref="AC1711:AD1711"/>
    <mergeCell ref="AE1711:AF1711"/>
    <mergeCell ref="D1711:E1711"/>
    <mergeCell ref="F1711:G1711"/>
    <mergeCell ref="I1711:J1711"/>
    <mergeCell ref="K1711:L1711"/>
    <mergeCell ref="N1711:O1711"/>
    <mergeCell ref="P1711:Q1711"/>
    <mergeCell ref="AR1704:AS1704"/>
    <mergeCell ref="AT1704:AU1704"/>
    <mergeCell ref="X1704:Y1704"/>
    <mergeCell ref="Z1704:AA1704"/>
    <mergeCell ref="AC1704:AD1704"/>
    <mergeCell ref="AE1704:AF1704"/>
    <mergeCell ref="AM1697:AN1697"/>
    <mergeCell ref="AO1697:AP1697"/>
    <mergeCell ref="D1700:E1700"/>
    <mergeCell ref="F1700:G1700"/>
    <mergeCell ref="I1700:J1700"/>
    <mergeCell ref="K1700:L1700"/>
    <mergeCell ref="N1700:O1700"/>
    <mergeCell ref="P1700:Q1700"/>
    <mergeCell ref="S1700:T1700"/>
    <mergeCell ref="U1700:V1700"/>
    <mergeCell ref="X1700:Y1700"/>
    <mergeCell ref="Z1700:AA1700"/>
    <mergeCell ref="AC1700:AD1700"/>
    <mergeCell ref="AE1700:AF1700"/>
    <mergeCell ref="AH1700:AI1700"/>
    <mergeCell ref="AJ1700:AK1700"/>
    <mergeCell ref="AM1700:AN1700"/>
    <mergeCell ref="AO1700:AP1700"/>
    <mergeCell ref="AR1686:AS1686"/>
    <mergeCell ref="AT1686:AU1686"/>
    <mergeCell ref="AM1690:AN1690"/>
    <mergeCell ref="AO1690:AP1690"/>
    <mergeCell ref="D1693:E1693"/>
    <mergeCell ref="F1693:G1693"/>
    <mergeCell ref="I1693:J1693"/>
    <mergeCell ref="K1693:L1693"/>
    <mergeCell ref="N1693:O1693"/>
    <mergeCell ref="P1693:Q1693"/>
    <mergeCell ref="S1693:T1693"/>
    <mergeCell ref="U1693:V1693"/>
    <mergeCell ref="X1693:Y1693"/>
    <mergeCell ref="Z1693:AA1693"/>
    <mergeCell ref="AC1693:AD1693"/>
    <mergeCell ref="AE1693:AF1693"/>
    <mergeCell ref="AH1693:AI1693"/>
    <mergeCell ref="AJ1693:AK1693"/>
    <mergeCell ref="AM1693:AN1693"/>
    <mergeCell ref="AO1693:AP1693"/>
    <mergeCell ref="AR1693:AS1693"/>
    <mergeCell ref="AT1693:AU1693"/>
    <mergeCell ref="AH1697:AI1697"/>
    <mergeCell ref="AJ1697:AK1697"/>
    <mergeCell ref="S1697:T1697"/>
    <mergeCell ref="U1697:V1697"/>
    <mergeCell ref="X1697:Y1697"/>
    <mergeCell ref="Z1697:AA1697"/>
    <mergeCell ref="AC1697:AD1697"/>
    <mergeCell ref="AE1697:AF1697"/>
    <mergeCell ref="D1697:E1697"/>
    <mergeCell ref="F1697:G1697"/>
    <mergeCell ref="I1697:J1697"/>
    <mergeCell ref="K1697:L1697"/>
    <mergeCell ref="N1697:O1697"/>
    <mergeCell ref="P1697:Q1697"/>
    <mergeCell ref="AR1690:AS1690"/>
    <mergeCell ref="AT1690:AU1690"/>
    <mergeCell ref="X1690:Y1690"/>
    <mergeCell ref="Z1690:AA1690"/>
    <mergeCell ref="AC1690:AD1690"/>
    <mergeCell ref="AE1690:AF1690"/>
    <mergeCell ref="AH1690:AI1690"/>
    <mergeCell ref="AJ1690:AK1690"/>
    <mergeCell ref="AM1683:AN1683"/>
    <mergeCell ref="AO1683:AP1683"/>
    <mergeCell ref="D1686:E1686"/>
    <mergeCell ref="F1686:G1686"/>
    <mergeCell ref="I1686:J1686"/>
    <mergeCell ref="K1686:L1686"/>
    <mergeCell ref="N1686:O1686"/>
    <mergeCell ref="P1686:Q1686"/>
    <mergeCell ref="S1686:T1686"/>
    <mergeCell ref="U1686:V1686"/>
    <mergeCell ref="X1686:Y1686"/>
    <mergeCell ref="Z1686:AA1686"/>
    <mergeCell ref="AC1686:AD1686"/>
    <mergeCell ref="AE1686:AF1686"/>
    <mergeCell ref="AH1686:AI1686"/>
    <mergeCell ref="AJ1686:AK1686"/>
    <mergeCell ref="AM1686:AN1686"/>
    <mergeCell ref="AO1686:AP1686"/>
    <mergeCell ref="AR1672:AS1672"/>
    <mergeCell ref="AT1672:AU1672"/>
    <mergeCell ref="AM1676:AN1676"/>
    <mergeCell ref="AO1676:AP1676"/>
    <mergeCell ref="D1679:E1679"/>
    <mergeCell ref="F1679:G1679"/>
    <mergeCell ref="I1679:J1679"/>
    <mergeCell ref="K1679:L1679"/>
    <mergeCell ref="N1679:O1679"/>
    <mergeCell ref="P1679:Q1679"/>
    <mergeCell ref="S1679:T1679"/>
    <mergeCell ref="U1679:V1679"/>
    <mergeCell ref="X1679:Y1679"/>
    <mergeCell ref="Z1679:AA1679"/>
    <mergeCell ref="AC1679:AD1679"/>
    <mergeCell ref="AE1679:AF1679"/>
    <mergeCell ref="AH1679:AI1679"/>
    <mergeCell ref="AJ1679:AK1679"/>
    <mergeCell ref="AM1679:AN1679"/>
    <mergeCell ref="AO1679:AP1679"/>
    <mergeCell ref="AR1679:AS1679"/>
    <mergeCell ref="AT1679:AU1679"/>
    <mergeCell ref="N1676:O1676"/>
    <mergeCell ref="P1676:Q1676"/>
    <mergeCell ref="AM1669:AN1669"/>
    <mergeCell ref="AO1669:AP1669"/>
    <mergeCell ref="D1672:E1672"/>
    <mergeCell ref="F1672:G1672"/>
    <mergeCell ref="I1672:J1672"/>
    <mergeCell ref="K1672:L1672"/>
    <mergeCell ref="N1672:O1672"/>
    <mergeCell ref="P1672:Q1672"/>
    <mergeCell ref="S1672:T1672"/>
    <mergeCell ref="U1672:V1672"/>
    <mergeCell ref="X1672:Y1672"/>
    <mergeCell ref="Z1672:AA1672"/>
    <mergeCell ref="AC1672:AD1672"/>
    <mergeCell ref="AE1672:AF1672"/>
    <mergeCell ref="AH1672:AI1672"/>
    <mergeCell ref="AJ1672:AK1672"/>
    <mergeCell ref="AM1672:AN1672"/>
    <mergeCell ref="AO1672:AP1672"/>
    <mergeCell ref="AR1658:AS1658"/>
    <mergeCell ref="AT1658:AU1658"/>
    <mergeCell ref="AM1662:AN1662"/>
    <mergeCell ref="AO1662:AP1662"/>
    <mergeCell ref="D1665:E1665"/>
    <mergeCell ref="F1665:G1665"/>
    <mergeCell ref="I1665:J1665"/>
    <mergeCell ref="K1665:L1665"/>
    <mergeCell ref="N1665:O1665"/>
    <mergeCell ref="P1665:Q1665"/>
    <mergeCell ref="S1665:T1665"/>
    <mergeCell ref="U1665:V1665"/>
    <mergeCell ref="X1665:Y1665"/>
    <mergeCell ref="Z1665:AA1665"/>
    <mergeCell ref="AC1665:AD1665"/>
    <mergeCell ref="AE1665:AF1665"/>
    <mergeCell ref="AH1665:AI1665"/>
    <mergeCell ref="AJ1665:AK1665"/>
    <mergeCell ref="AM1665:AN1665"/>
    <mergeCell ref="AO1665:AP1665"/>
    <mergeCell ref="AR1665:AS1665"/>
    <mergeCell ref="AT1665:AU1665"/>
    <mergeCell ref="AR1662:AS1662"/>
    <mergeCell ref="AT1662:AU1662"/>
    <mergeCell ref="X1662:Y1662"/>
    <mergeCell ref="Z1662:AA1662"/>
    <mergeCell ref="AC1662:AD1662"/>
    <mergeCell ref="AE1662:AF1662"/>
    <mergeCell ref="AH1662:AI1662"/>
    <mergeCell ref="AJ1662:AK1662"/>
    <mergeCell ref="D1662:E1662"/>
    <mergeCell ref="F1662:G1662"/>
    <mergeCell ref="I1662:J1662"/>
    <mergeCell ref="K1662:L1662"/>
    <mergeCell ref="N1662:O1662"/>
    <mergeCell ref="P1662:Q1662"/>
    <mergeCell ref="S1662:T1662"/>
    <mergeCell ref="U1662:V1662"/>
    <mergeCell ref="AM1655:AN1655"/>
    <mergeCell ref="AO1655:AP1655"/>
    <mergeCell ref="D1658:E1658"/>
    <mergeCell ref="F1658:G1658"/>
    <mergeCell ref="I1658:J1658"/>
    <mergeCell ref="K1658:L1658"/>
    <mergeCell ref="N1658:O1658"/>
    <mergeCell ref="P1658:Q1658"/>
    <mergeCell ref="S1658:T1658"/>
    <mergeCell ref="U1658:V1658"/>
    <mergeCell ref="X1658:Y1658"/>
    <mergeCell ref="Z1658:AA1658"/>
    <mergeCell ref="AC1658:AD1658"/>
    <mergeCell ref="AE1658:AF1658"/>
    <mergeCell ref="AH1658:AI1658"/>
    <mergeCell ref="AJ1658:AK1658"/>
    <mergeCell ref="AM1658:AN1658"/>
    <mergeCell ref="AO1658:AP1658"/>
    <mergeCell ref="AR1644:AS1644"/>
    <mergeCell ref="AT1644:AU1644"/>
    <mergeCell ref="AM1648:AN1648"/>
    <mergeCell ref="AO1648:AP1648"/>
    <mergeCell ref="D1651:E1651"/>
    <mergeCell ref="F1651:G1651"/>
    <mergeCell ref="I1651:J1651"/>
    <mergeCell ref="K1651:L1651"/>
    <mergeCell ref="N1651:O1651"/>
    <mergeCell ref="P1651:Q1651"/>
    <mergeCell ref="S1651:T1651"/>
    <mergeCell ref="U1651:V1651"/>
    <mergeCell ref="X1651:Y1651"/>
    <mergeCell ref="Z1651:AA1651"/>
    <mergeCell ref="AC1651:AD1651"/>
    <mergeCell ref="AE1651:AF1651"/>
    <mergeCell ref="AH1651:AI1651"/>
    <mergeCell ref="AJ1651:AK1651"/>
    <mergeCell ref="AM1651:AN1651"/>
    <mergeCell ref="AO1651:AP1651"/>
    <mergeCell ref="AR1651:AS1651"/>
    <mergeCell ref="AT1651:AU1651"/>
    <mergeCell ref="S1648:T1648"/>
    <mergeCell ref="U1648:V1648"/>
    <mergeCell ref="AR1655:AS1655"/>
    <mergeCell ref="AT1655:AU1655"/>
    <mergeCell ref="AH1655:AI1655"/>
    <mergeCell ref="AJ1655:AK1655"/>
    <mergeCell ref="S1655:T1655"/>
    <mergeCell ref="U1655:V1655"/>
    <mergeCell ref="X1655:Y1655"/>
    <mergeCell ref="Z1655:AA1655"/>
    <mergeCell ref="AC1655:AD1655"/>
    <mergeCell ref="AE1655:AF1655"/>
    <mergeCell ref="D1655:E1655"/>
    <mergeCell ref="F1655:G1655"/>
    <mergeCell ref="I1655:J1655"/>
    <mergeCell ref="K1655:L1655"/>
    <mergeCell ref="N1655:O1655"/>
    <mergeCell ref="P1655:Q1655"/>
    <mergeCell ref="AR1648:AS1648"/>
    <mergeCell ref="AT1648:AU1648"/>
    <mergeCell ref="X1648:Y1648"/>
    <mergeCell ref="Z1648:AA1648"/>
    <mergeCell ref="AC1648:AD1648"/>
    <mergeCell ref="AE1648:AF1648"/>
    <mergeCell ref="AM1641:AN1641"/>
    <mergeCell ref="AO1641:AP1641"/>
    <mergeCell ref="D1644:E1644"/>
    <mergeCell ref="F1644:G1644"/>
    <mergeCell ref="I1644:J1644"/>
    <mergeCell ref="K1644:L1644"/>
    <mergeCell ref="N1644:O1644"/>
    <mergeCell ref="P1644:Q1644"/>
    <mergeCell ref="S1644:T1644"/>
    <mergeCell ref="U1644:V1644"/>
    <mergeCell ref="X1644:Y1644"/>
    <mergeCell ref="Z1644:AA1644"/>
    <mergeCell ref="AC1644:AD1644"/>
    <mergeCell ref="AE1644:AF1644"/>
    <mergeCell ref="AH1644:AI1644"/>
    <mergeCell ref="AJ1644:AK1644"/>
    <mergeCell ref="AM1644:AN1644"/>
    <mergeCell ref="AO1644:AP1644"/>
    <mergeCell ref="AR1630:AS1630"/>
    <mergeCell ref="AT1630:AU1630"/>
    <mergeCell ref="AM1634:AN1634"/>
    <mergeCell ref="AO1634:AP1634"/>
    <mergeCell ref="D1637:E1637"/>
    <mergeCell ref="F1637:G1637"/>
    <mergeCell ref="I1637:J1637"/>
    <mergeCell ref="K1637:L1637"/>
    <mergeCell ref="N1637:O1637"/>
    <mergeCell ref="P1637:Q1637"/>
    <mergeCell ref="S1637:T1637"/>
    <mergeCell ref="U1637:V1637"/>
    <mergeCell ref="X1637:Y1637"/>
    <mergeCell ref="Z1637:AA1637"/>
    <mergeCell ref="AC1637:AD1637"/>
    <mergeCell ref="AE1637:AF1637"/>
    <mergeCell ref="AH1637:AI1637"/>
    <mergeCell ref="AJ1637:AK1637"/>
    <mergeCell ref="AM1637:AN1637"/>
    <mergeCell ref="AO1637:AP1637"/>
    <mergeCell ref="AR1637:AS1637"/>
    <mergeCell ref="AT1637:AU1637"/>
    <mergeCell ref="AH1641:AI1641"/>
    <mergeCell ref="AJ1641:AK1641"/>
    <mergeCell ref="S1641:T1641"/>
    <mergeCell ref="U1641:V1641"/>
    <mergeCell ref="X1641:Y1641"/>
    <mergeCell ref="Z1641:AA1641"/>
    <mergeCell ref="AC1641:AD1641"/>
    <mergeCell ref="AE1641:AF1641"/>
    <mergeCell ref="D1641:E1641"/>
    <mergeCell ref="F1641:G1641"/>
    <mergeCell ref="I1641:J1641"/>
    <mergeCell ref="K1641:L1641"/>
    <mergeCell ref="N1641:O1641"/>
    <mergeCell ref="P1641:Q1641"/>
    <mergeCell ref="AR1634:AS1634"/>
    <mergeCell ref="AT1634:AU1634"/>
    <mergeCell ref="X1634:Y1634"/>
    <mergeCell ref="Z1634:AA1634"/>
    <mergeCell ref="AC1634:AD1634"/>
    <mergeCell ref="AE1634:AF1634"/>
    <mergeCell ref="AH1634:AI1634"/>
    <mergeCell ref="AJ1634:AK1634"/>
    <mergeCell ref="AM1627:AN1627"/>
    <mergeCell ref="AO1627:AP1627"/>
    <mergeCell ref="D1630:E1630"/>
    <mergeCell ref="F1630:G1630"/>
    <mergeCell ref="I1630:J1630"/>
    <mergeCell ref="K1630:L1630"/>
    <mergeCell ref="N1630:O1630"/>
    <mergeCell ref="P1630:Q1630"/>
    <mergeCell ref="S1630:T1630"/>
    <mergeCell ref="U1630:V1630"/>
    <mergeCell ref="X1630:Y1630"/>
    <mergeCell ref="Z1630:AA1630"/>
    <mergeCell ref="AC1630:AD1630"/>
    <mergeCell ref="AE1630:AF1630"/>
    <mergeCell ref="AH1630:AI1630"/>
    <mergeCell ref="AJ1630:AK1630"/>
    <mergeCell ref="AM1630:AN1630"/>
    <mergeCell ref="AO1630:AP1630"/>
    <mergeCell ref="AR1616:AS1616"/>
    <mergeCell ref="AT1616:AU1616"/>
    <mergeCell ref="AM1620:AN1620"/>
    <mergeCell ref="AO1620:AP1620"/>
    <mergeCell ref="D1623:E1623"/>
    <mergeCell ref="F1623:G1623"/>
    <mergeCell ref="I1623:J1623"/>
    <mergeCell ref="K1623:L1623"/>
    <mergeCell ref="N1623:O1623"/>
    <mergeCell ref="P1623:Q1623"/>
    <mergeCell ref="S1623:T1623"/>
    <mergeCell ref="U1623:V1623"/>
    <mergeCell ref="X1623:Y1623"/>
    <mergeCell ref="Z1623:AA1623"/>
    <mergeCell ref="AC1623:AD1623"/>
    <mergeCell ref="AE1623:AF1623"/>
    <mergeCell ref="AH1623:AI1623"/>
    <mergeCell ref="AJ1623:AK1623"/>
    <mergeCell ref="AM1623:AN1623"/>
    <mergeCell ref="AO1623:AP1623"/>
    <mergeCell ref="AR1623:AS1623"/>
    <mergeCell ref="AT1623:AU1623"/>
    <mergeCell ref="N1620:O1620"/>
    <mergeCell ref="P1620:Q1620"/>
    <mergeCell ref="AM1613:AN1613"/>
    <mergeCell ref="AO1613:AP1613"/>
    <mergeCell ref="D1616:E1616"/>
    <mergeCell ref="F1616:G1616"/>
    <mergeCell ref="I1616:J1616"/>
    <mergeCell ref="K1616:L1616"/>
    <mergeCell ref="N1616:O1616"/>
    <mergeCell ref="P1616:Q1616"/>
    <mergeCell ref="S1616:T1616"/>
    <mergeCell ref="U1616:V1616"/>
    <mergeCell ref="X1616:Y1616"/>
    <mergeCell ref="Z1616:AA1616"/>
    <mergeCell ref="AC1616:AD1616"/>
    <mergeCell ref="AE1616:AF1616"/>
    <mergeCell ref="AH1616:AI1616"/>
    <mergeCell ref="AJ1616:AK1616"/>
    <mergeCell ref="AM1616:AN1616"/>
    <mergeCell ref="AO1616:AP1616"/>
    <mergeCell ref="AR1602:AS1602"/>
    <mergeCell ref="AT1602:AU1602"/>
    <mergeCell ref="AM1606:AN1606"/>
    <mergeCell ref="AO1606:AP1606"/>
    <mergeCell ref="D1609:E1609"/>
    <mergeCell ref="F1609:G1609"/>
    <mergeCell ref="I1609:J1609"/>
    <mergeCell ref="K1609:L1609"/>
    <mergeCell ref="N1609:O1609"/>
    <mergeCell ref="P1609:Q1609"/>
    <mergeCell ref="S1609:T1609"/>
    <mergeCell ref="U1609:V1609"/>
    <mergeCell ref="X1609:Y1609"/>
    <mergeCell ref="Z1609:AA1609"/>
    <mergeCell ref="AC1609:AD1609"/>
    <mergeCell ref="AE1609:AF1609"/>
    <mergeCell ref="AH1609:AI1609"/>
    <mergeCell ref="AJ1609:AK1609"/>
    <mergeCell ref="AM1609:AN1609"/>
    <mergeCell ref="AO1609:AP1609"/>
    <mergeCell ref="AR1609:AS1609"/>
    <mergeCell ref="AT1609:AU1609"/>
    <mergeCell ref="AR1606:AS1606"/>
    <mergeCell ref="AT1606:AU1606"/>
    <mergeCell ref="X1606:Y1606"/>
    <mergeCell ref="Z1606:AA1606"/>
    <mergeCell ref="AC1606:AD1606"/>
    <mergeCell ref="AE1606:AF1606"/>
    <mergeCell ref="AH1606:AI1606"/>
    <mergeCell ref="AJ1606:AK1606"/>
    <mergeCell ref="D1606:E1606"/>
    <mergeCell ref="F1606:G1606"/>
    <mergeCell ref="I1606:J1606"/>
    <mergeCell ref="K1606:L1606"/>
    <mergeCell ref="N1606:O1606"/>
    <mergeCell ref="P1606:Q1606"/>
    <mergeCell ref="S1606:T1606"/>
    <mergeCell ref="U1606:V1606"/>
    <mergeCell ref="AM1599:AN1599"/>
    <mergeCell ref="AO1599:AP1599"/>
    <mergeCell ref="D1602:E1602"/>
    <mergeCell ref="F1602:G1602"/>
    <mergeCell ref="I1602:J1602"/>
    <mergeCell ref="K1602:L1602"/>
    <mergeCell ref="N1602:O1602"/>
    <mergeCell ref="P1602:Q1602"/>
    <mergeCell ref="S1602:T1602"/>
    <mergeCell ref="U1602:V1602"/>
    <mergeCell ref="X1602:Y1602"/>
    <mergeCell ref="Z1602:AA1602"/>
    <mergeCell ref="AC1602:AD1602"/>
    <mergeCell ref="AE1602:AF1602"/>
    <mergeCell ref="AH1602:AI1602"/>
    <mergeCell ref="AJ1602:AK1602"/>
    <mergeCell ref="AM1602:AN1602"/>
    <mergeCell ref="AO1602:AP1602"/>
    <mergeCell ref="AR1588:AS1588"/>
    <mergeCell ref="AT1588:AU1588"/>
    <mergeCell ref="AM1592:AN1592"/>
    <mergeCell ref="AO1592:AP1592"/>
    <mergeCell ref="D1595:E1595"/>
    <mergeCell ref="F1595:G1595"/>
    <mergeCell ref="I1595:J1595"/>
    <mergeCell ref="K1595:L1595"/>
    <mergeCell ref="N1595:O1595"/>
    <mergeCell ref="P1595:Q1595"/>
    <mergeCell ref="S1595:T1595"/>
    <mergeCell ref="U1595:V1595"/>
    <mergeCell ref="X1595:Y1595"/>
    <mergeCell ref="Z1595:AA1595"/>
    <mergeCell ref="AC1595:AD1595"/>
    <mergeCell ref="AE1595:AF1595"/>
    <mergeCell ref="AH1595:AI1595"/>
    <mergeCell ref="AJ1595:AK1595"/>
    <mergeCell ref="AM1595:AN1595"/>
    <mergeCell ref="AO1595:AP1595"/>
    <mergeCell ref="AR1595:AS1595"/>
    <mergeCell ref="AT1595:AU1595"/>
    <mergeCell ref="S1592:T1592"/>
    <mergeCell ref="U1592:V1592"/>
    <mergeCell ref="AR1599:AS1599"/>
    <mergeCell ref="AT1599:AU1599"/>
    <mergeCell ref="AH1599:AI1599"/>
    <mergeCell ref="AJ1599:AK1599"/>
    <mergeCell ref="S1599:T1599"/>
    <mergeCell ref="U1599:V1599"/>
    <mergeCell ref="X1599:Y1599"/>
    <mergeCell ref="Z1599:AA1599"/>
    <mergeCell ref="AC1599:AD1599"/>
    <mergeCell ref="AE1599:AF1599"/>
    <mergeCell ref="D1599:E1599"/>
    <mergeCell ref="F1599:G1599"/>
    <mergeCell ref="I1599:J1599"/>
    <mergeCell ref="K1599:L1599"/>
    <mergeCell ref="N1599:O1599"/>
    <mergeCell ref="P1599:Q1599"/>
    <mergeCell ref="AR1592:AS1592"/>
    <mergeCell ref="AT1592:AU1592"/>
    <mergeCell ref="X1592:Y1592"/>
    <mergeCell ref="Z1592:AA1592"/>
    <mergeCell ref="AC1592:AD1592"/>
    <mergeCell ref="AE1592:AF1592"/>
    <mergeCell ref="AM1585:AN1585"/>
    <mergeCell ref="AO1585:AP1585"/>
    <mergeCell ref="D1588:E1588"/>
    <mergeCell ref="F1588:G1588"/>
    <mergeCell ref="I1588:J1588"/>
    <mergeCell ref="K1588:L1588"/>
    <mergeCell ref="N1588:O1588"/>
    <mergeCell ref="P1588:Q1588"/>
    <mergeCell ref="S1588:T1588"/>
    <mergeCell ref="U1588:V1588"/>
    <mergeCell ref="X1588:Y1588"/>
    <mergeCell ref="Z1588:AA1588"/>
    <mergeCell ref="AC1588:AD1588"/>
    <mergeCell ref="AE1588:AF1588"/>
    <mergeCell ref="AH1588:AI1588"/>
    <mergeCell ref="AJ1588:AK1588"/>
    <mergeCell ref="AM1588:AN1588"/>
    <mergeCell ref="AO1588:AP1588"/>
    <mergeCell ref="AR1574:AS1574"/>
    <mergeCell ref="AT1574:AU1574"/>
    <mergeCell ref="AM1578:AN1578"/>
    <mergeCell ref="AO1578:AP1578"/>
    <mergeCell ref="D1581:E1581"/>
    <mergeCell ref="F1581:G1581"/>
    <mergeCell ref="I1581:J1581"/>
    <mergeCell ref="K1581:L1581"/>
    <mergeCell ref="N1581:O1581"/>
    <mergeCell ref="P1581:Q1581"/>
    <mergeCell ref="S1581:T1581"/>
    <mergeCell ref="U1581:V1581"/>
    <mergeCell ref="X1581:Y1581"/>
    <mergeCell ref="Z1581:AA1581"/>
    <mergeCell ref="AC1581:AD1581"/>
    <mergeCell ref="AE1581:AF1581"/>
    <mergeCell ref="AH1581:AI1581"/>
    <mergeCell ref="AJ1581:AK1581"/>
    <mergeCell ref="AM1581:AN1581"/>
    <mergeCell ref="AO1581:AP1581"/>
    <mergeCell ref="AR1581:AS1581"/>
    <mergeCell ref="AT1581:AU1581"/>
    <mergeCell ref="AH1585:AI1585"/>
    <mergeCell ref="AJ1585:AK1585"/>
    <mergeCell ref="S1585:T1585"/>
    <mergeCell ref="U1585:V1585"/>
    <mergeCell ref="X1585:Y1585"/>
    <mergeCell ref="Z1585:AA1585"/>
    <mergeCell ref="AC1585:AD1585"/>
    <mergeCell ref="AE1585:AF1585"/>
    <mergeCell ref="D1585:E1585"/>
    <mergeCell ref="F1585:G1585"/>
    <mergeCell ref="I1585:J1585"/>
    <mergeCell ref="K1585:L1585"/>
    <mergeCell ref="N1585:O1585"/>
    <mergeCell ref="P1585:Q1585"/>
    <mergeCell ref="AR1578:AS1578"/>
    <mergeCell ref="AT1578:AU1578"/>
    <mergeCell ref="X1578:Y1578"/>
    <mergeCell ref="Z1578:AA1578"/>
    <mergeCell ref="AC1578:AD1578"/>
    <mergeCell ref="AE1578:AF1578"/>
    <mergeCell ref="AH1578:AI1578"/>
    <mergeCell ref="AJ1578:AK1578"/>
    <mergeCell ref="AM1571:AN1571"/>
    <mergeCell ref="AO1571:AP1571"/>
    <mergeCell ref="D1574:E1574"/>
    <mergeCell ref="F1574:G1574"/>
    <mergeCell ref="I1574:J1574"/>
    <mergeCell ref="K1574:L1574"/>
    <mergeCell ref="N1574:O1574"/>
    <mergeCell ref="P1574:Q1574"/>
    <mergeCell ref="S1574:T1574"/>
    <mergeCell ref="U1574:V1574"/>
    <mergeCell ref="X1574:Y1574"/>
    <mergeCell ref="Z1574:AA1574"/>
    <mergeCell ref="AC1574:AD1574"/>
    <mergeCell ref="AE1574:AF1574"/>
    <mergeCell ref="AH1574:AI1574"/>
    <mergeCell ref="AJ1574:AK1574"/>
    <mergeCell ref="AM1574:AN1574"/>
    <mergeCell ref="AO1574:AP1574"/>
    <mergeCell ref="AR1560:AS1560"/>
    <mergeCell ref="AT1560:AU1560"/>
    <mergeCell ref="AM1564:AN1564"/>
    <mergeCell ref="AO1564:AP1564"/>
    <mergeCell ref="D1567:E1567"/>
    <mergeCell ref="F1567:G1567"/>
    <mergeCell ref="I1567:J1567"/>
    <mergeCell ref="K1567:L1567"/>
    <mergeCell ref="N1567:O1567"/>
    <mergeCell ref="P1567:Q1567"/>
    <mergeCell ref="S1567:T1567"/>
    <mergeCell ref="U1567:V1567"/>
    <mergeCell ref="X1567:Y1567"/>
    <mergeCell ref="Z1567:AA1567"/>
    <mergeCell ref="AC1567:AD1567"/>
    <mergeCell ref="AE1567:AF1567"/>
    <mergeCell ref="AH1567:AI1567"/>
    <mergeCell ref="AJ1567:AK1567"/>
    <mergeCell ref="AM1567:AN1567"/>
    <mergeCell ref="AO1567:AP1567"/>
    <mergeCell ref="AR1567:AS1567"/>
    <mergeCell ref="AT1567:AU1567"/>
    <mergeCell ref="N1564:O1564"/>
    <mergeCell ref="P1564:Q1564"/>
    <mergeCell ref="AM1557:AN1557"/>
    <mergeCell ref="AO1557:AP1557"/>
    <mergeCell ref="D1560:E1560"/>
    <mergeCell ref="F1560:G1560"/>
    <mergeCell ref="I1560:J1560"/>
    <mergeCell ref="K1560:L1560"/>
    <mergeCell ref="N1560:O1560"/>
    <mergeCell ref="P1560:Q1560"/>
    <mergeCell ref="S1560:T1560"/>
    <mergeCell ref="U1560:V1560"/>
    <mergeCell ref="X1560:Y1560"/>
    <mergeCell ref="Z1560:AA1560"/>
    <mergeCell ref="AC1560:AD1560"/>
    <mergeCell ref="AE1560:AF1560"/>
    <mergeCell ref="AH1560:AI1560"/>
    <mergeCell ref="AJ1560:AK1560"/>
    <mergeCell ref="AM1560:AN1560"/>
    <mergeCell ref="AO1560:AP1560"/>
    <mergeCell ref="AR1546:AS1546"/>
    <mergeCell ref="AT1546:AU1546"/>
    <mergeCell ref="AM1550:AN1550"/>
    <mergeCell ref="AO1550:AP1550"/>
    <mergeCell ref="D1553:E1553"/>
    <mergeCell ref="F1553:G1553"/>
    <mergeCell ref="I1553:J1553"/>
    <mergeCell ref="K1553:L1553"/>
    <mergeCell ref="N1553:O1553"/>
    <mergeCell ref="P1553:Q1553"/>
    <mergeCell ref="S1553:T1553"/>
    <mergeCell ref="U1553:V1553"/>
    <mergeCell ref="X1553:Y1553"/>
    <mergeCell ref="Z1553:AA1553"/>
    <mergeCell ref="AC1553:AD1553"/>
    <mergeCell ref="AE1553:AF1553"/>
    <mergeCell ref="AH1553:AI1553"/>
    <mergeCell ref="AJ1553:AK1553"/>
    <mergeCell ref="AM1553:AN1553"/>
    <mergeCell ref="AO1553:AP1553"/>
    <mergeCell ref="AR1553:AS1553"/>
    <mergeCell ref="AT1553:AU1553"/>
    <mergeCell ref="AR1550:AS1550"/>
    <mergeCell ref="AT1550:AU1550"/>
    <mergeCell ref="X1550:Y1550"/>
    <mergeCell ref="Z1550:AA1550"/>
    <mergeCell ref="AC1550:AD1550"/>
    <mergeCell ref="AE1550:AF1550"/>
    <mergeCell ref="AH1550:AI1550"/>
    <mergeCell ref="AJ1550:AK1550"/>
    <mergeCell ref="D1550:E1550"/>
    <mergeCell ref="F1550:G1550"/>
    <mergeCell ref="I1550:J1550"/>
    <mergeCell ref="K1550:L1550"/>
    <mergeCell ref="N1550:O1550"/>
    <mergeCell ref="P1550:Q1550"/>
    <mergeCell ref="S1550:T1550"/>
    <mergeCell ref="U1550:V1550"/>
    <mergeCell ref="AM1543:AN1543"/>
    <mergeCell ref="AO1543:AP1543"/>
    <mergeCell ref="D1546:E1546"/>
    <mergeCell ref="F1546:G1546"/>
    <mergeCell ref="I1546:J1546"/>
    <mergeCell ref="K1546:L1546"/>
    <mergeCell ref="N1546:O1546"/>
    <mergeCell ref="P1546:Q1546"/>
    <mergeCell ref="S1546:T1546"/>
    <mergeCell ref="U1546:V1546"/>
    <mergeCell ref="X1546:Y1546"/>
    <mergeCell ref="Z1546:AA1546"/>
    <mergeCell ref="AC1546:AD1546"/>
    <mergeCell ref="AE1546:AF1546"/>
    <mergeCell ref="AH1546:AI1546"/>
    <mergeCell ref="AJ1546:AK1546"/>
    <mergeCell ref="AM1546:AN1546"/>
    <mergeCell ref="AO1546:AP1546"/>
    <mergeCell ref="AR1532:AS1532"/>
    <mergeCell ref="AT1532:AU1532"/>
    <mergeCell ref="AM1536:AN1536"/>
    <mergeCell ref="AO1536:AP1536"/>
    <mergeCell ref="D1539:E1539"/>
    <mergeCell ref="F1539:G1539"/>
    <mergeCell ref="I1539:J1539"/>
    <mergeCell ref="K1539:L1539"/>
    <mergeCell ref="N1539:O1539"/>
    <mergeCell ref="P1539:Q1539"/>
    <mergeCell ref="S1539:T1539"/>
    <mergeCell ref="U1539:V1539"/>
    <mergeCell ref="X1539:Y1539"/>
    <mergeCell ref="Z1539:AA1539"/>
    <mergeCell ref="AC1539:AD1539"/>
    <mergeCell ref="AE1539:AF1539"/>
    <mergeCell ref="AH1539:AI1539"/>
    <mergeCell ref="AJ1539:AK1539"/>
    <mergeCell ref="AM1539:AN1539"/>
    <mergeCell ref="AO1539:AP1539"/>
    <mergeCell ref="AR1539:AS1539"/>
    <mergeCell ref="AT1539:AU1539"/>
    <mergeCell ref="S1536:T1536"/>
    <mergeCell ref="U1536:V1536"/>
    <mergeCell ref="AR1543:AS1543"/>
    <mergeCell ref="AT1543:AU1543"/>
    <mergeCell ref="AH1543:AI1543"/>
    <mergeCell ref="AJ1543:AK1543"/>
    <mergeCell ref="S1543:T1543"/>
    <mergeCell ref="U1543:V1543"/>
    <mergeCell ref="X1543:Y1543"/>
    <mergeCell ref="Z1543:AA1543"/>
    <mergeCell ref="AC1543:AD1543"/>
    <mergeCell ref="AE1543:AF1543"/>
    <mergeCell ref="D1543:E1543"/>
    <mergeCell ref="F1543:G1543"/>
    <mergeCell ref="I1543:J1543"/>
    <mergeCell ref="K1543:L1543"/>
    <mergeCell ref="N1543:O1543"/>
    <mergeCell ref="P1543:Q1543"/>
    <mergeCell ref="AR1536:AS1536"/>
    <mergeCell ref="AT1536:AU1536"/>
    <mergeCell ref="X1536:Y1536"/>
    <mergeCell ref="Z1536:AA1536"/>
    <mergeCell ref="AC1536:AD1536"/>
    <mergeCell ref="AE1536:AF1536"/>
    <mergeCell ref="AM1529:AN1529"/>
    <mergeCell ref="AO1529:AP1529"/>
    <mergeCell ref="D1532:E1532"/>
    <mergeCell ref="F1532:G1532"/>
    <mergeCell ref="I1532:J1532"/>
    <mergeCell ref="K1532:L1532"/>
    <mergeCell ref="N1532:O1532"/>
    <mergeCell ref="P1532:Q1532"/>
    <mergeCell ref="S1532:T1532"/>
    <mergeCell ref="U1532:V1532"/>
    <mergeCell ref="X1532:Y1532"/>
    <mergeCell ref="Z1532:AA1532"/>
    <mergeCell ref="AC1532:AD1532"/>
    <mergeCell ref="AE1532:AF1532"/>
    <mergeCell ref="AH1532:AI1532"/>
    <mergeCell ref="AJ1532:AK1532"/>
    <mergeCell ref="AM1532:AN1532"/>
    <mergeCell ref="AO1532:AP1532"/>
    <mergeCell ref="AR1518:AS1518"/>
    <mergeCell ref="AT1518:AU1518"/>
    <mergeCell ref="AM1522:AN1522"/>
    <mergeCell ref="AO1522:AP1522"/>
    <mergeCell ref="D1525:E1525"/>
    <mergeCell ref="F1525:G1525"/>
    <mergeCell ref="I1525:J1525"/>
    <mergeCell ref="K1525:L1525"/>
    <mergeCell ref="N1525:O1525"/>
    <mergeCell ref="P1525:Q1525"/>
    <mergeCell ref="S1525:T1525"/>
    <mergeCell ref="U1525:V1525"/>
    <mergeCell ref="X1525:Y1525"/>
    <mergeCell ref="Z1525:AA1525"/>
    <mergeCell ref="AC1525:AD1525"/>
    <mergeCell ref="AE1525:AF1525"/>
    <mergeCell ref="AH1525:AI1525"/>
    <mergeCell ref="AJ1525:AK1525"/>
    <mergeCell ref="AM1525:AN1525"/>
    <mergeCell ref="AO1525:AP1525"/>
    <mergeCell ref="AR1525:AS1525"/>
    <mergeCell ref="AT1525:AU1525"/>
    <mergeCell ref="AH1529:AI1529"/>
    <mergeCell ref="AJ1529:AK1529"/>
    <mergeCell ref="S1529:T1529"/>
    <mergeCell ref="U1529:V1529"/>
    <mergeCell ref="X1529:Y1529"/>
    <mergeCell ref="Z1529:AA1529"/>
    <mergeCell ref="AC1529:AD1529"/>
    <mergeCell ref="AE1529:AF1529"/>
    <mergeCell ref="D1529:E1529"/>
    <mergeCell ref="F1529:G1529"/>
    <mergeCell ref="I1529:J1529"/>
    <mergeCell ref="K1529:L1529"/>
    <mergeCell ref="N1529:O1529"/>
    <mergeCell ref="P1529:Q1529"/>
    <mergeCell ref="AR1522:AS1522"/>
    <mergeCell ref="AT1522:AU1522"/>
    <mergeCell ref="X1522:Y1522"/>
    <mergeCell ref="Z1522:AA1522"/>
    <mergeCell ref="AC1522:AD1522"/>
    <mergeCell ref="AE1522:AF1522"/>
    <mergeCell ref="AH1522:AI1522"/>
    <mergeCell ref="AJ1522:AK1522"/>
    <mergeCell ref="AM1515:AN1515"/>
    <mergeCell ref="AO1515:AP1515"/>
    <mergeCell ref="D1518:E1518"/>
    <mergeCell ref="F1518:G1518"/>
    <mergeCell ref="I1518:J1518"/>
    <mergeCell ref="K1518:L1518"/>
    <mergeCell ref="N1518:O1518"/>
    <mergeCell ref="P1518:Q1518"/>
    <mergeCell ref="S1518:T1518"/>
    <mergeCell ref="U1518:V1518"/>
    <mergeCell ref="X1518:Y1518"/>
    <mergeCell ref="Z1518:AA1518"/>
    <mergeCell ref="AC1518:AD1518"/>
    <mergeCell ref="AE1518:AF1518"/>
    <mergeCell ref="AH1518:AI1518"/>
    <mergeCell ref="AJ1518:AK1518"/>
    <mergeCell ref="AM1518:AN1518"/>
    <mergeCell ref="AO1518:AP1518"/>
    <mergeCell ref="AR1504:AS1504"/>
    <mergeCell ref="AT1504:AU1504"/>
    <mergeCell ref="AM1508:AN1508"/>
    <mergeCell ref="AO1508:AP1508"/>
    <mergeCell ref="D1511:E1511"/>
    <mergeCell ref="F1511:G1511"/>
    <mergeCell ref="I1511:J1511"/>
    <mergeCell ref="K1511:L1511"/>
    <mergeCell ref="N1511:O1511"/>
    <mergeCell ref="P1511:Q1511"/>
    <mergeCell ref="S1511:T1511"/>
    <mergeCell ref="U1511:V1511"/>
    <mergeCell ref="X1511:Y1511"/>
    <mergeCell ref="Z1511:AA1511"/>
    <mergeCell ref="AC1511:AD1511"/>
    <mergeCell ref="AE1511:AF1511"/>
    <mergeCell ref="AH1511:AI1511"/>
    <mergeCell ref="AJ1511:AK1511"/>
    <mergeCell ref="AM1511:AN1511"/>
    <mergeCell ref="AO1511:AP1511"/>
    <mergeCell ref="AR1511:AS1511"/>
    <mergeCell ref="AT1511:AU1511"/>
    <mergeCell ref="N1508:O1508"/>
    <mergeCell ref="P1508:Q1508"/>
    <mergeCell ref="AM1501:AN1501"/>
    <mergeCell ref="AO1501:AP1501"/>
    <mergeCell ref="D1504:E1504"/>
    <mergeCell ref="F1504:G1504"/>
    <mergeCell ref="I1504:J1504"/>
    <mergeCell ref="K1504:L1504"/>
    <mergeCell ref="N1504:O1504"/>
    <mergeCell ref="P1504:Q1504"/>
    <mergeCell ref="S1504:T1504"/>
    <mergeCell ref="U1504:V1504"/>
    <mergeCell ref="X1504:Y1504"/>
    <mergeCell ref="Z1504:AA1504"/>
    <mergeCell ref="AC1504:AD1504"/>
    <mergeCell ref="AE1504:AF1504"/>
    <mergeCell ref="AH1504:AI1504"/>
    <mergeCell ref="AJ1504:AK1504"/>
    <mergeCell ref="AM1504:AN1504"/>
    <mergeCell ref="AO1504:AP1504"/>
    <mergeCell ref="AR1490:AS1490"/>
    <mergeCell ref="AT1490:AU1490"/>
    <mergeCell ref="AM1494:AN1494"/>
    <mergeCell ref="AO1494:AP1494"/>
    <mergeCell ref="D1497:E1497"/>
    <mergeCell ref="F1497:G1497"/>
    <mergeCell ref="I1497:J1497"/>
    <mergeCell ref="K1497:L1497"/>
    <mergeCell ref="N1497:O1497"/>
    <mergeCell ref="P1497:Q1497"/>
    <mergeCell ref="S1497:T1497"/>
    <mergeCell ref="U1497:V1497"/>
    <mergeCell ref="X1497:Y1497"/>
    <mergeCell ref="Z1497:AA1497"/>
    <mergeCell ref="AC1497:AD1497"/>
    <mergeCell ref="AE1497:AF1497"/>
    <mergeCell ref="AH1497:AI1497"/>
    <mergeCell ref="AJ1497:AK1497"/>
    <mergeCell ref="AM1497:AN1497"/>
    <mergeCell ref="AO1497:AP1497"/>
    <mergeCell ref="AR1497:AS1497"/>
    <mergeCell ref="AT1497:AU1497"/>
    <mergeCell ref="AR1494:AS1494"/>
    <mergeCell ref="AT1494:AU1494"/>
    <mergeCell ref="X1494:Y1494"/>
    <mergeCell ref="Z1494:AA1494"/>
    <mergeCell ref="AC1494:AD1494"/>
    <mergeCell ref="AE1494:AF1494"/>
    <mergeCell ref="AH1494:AI1494"/>
    <mergeCell ref="AJ1494:AK1494"/>
    <mergeCell ref="D1494:E1494"/>
    <mergeCell ref="F1494:G1494"/>
    <mergeCell ref="I1494:J1494"/>
    <mergeCell ref="K1494:L1494"/>
    <mergeCell ref="N1494:O1494"/>
    <mergeCell ref="P1494:Q1494"/>
    <mergeCell ref="S1494:T1494"/>
    <mergeCell ref="U1494:V1494"/>
    <mergeCell ref="AM1487:AN1487"/>
    <mergeCell ref="AO1487:AP1487"/>
    <mergeCell ref="D1490:E1490"/>
    <mergeCell ref="F1490:G1490"/>
    <mergeCell ref="I1490:J1490"/>
    <mergeCell ref="K1490:L1490"/>
    <mergeCell ref="N1490:O1490"/>
    <mergeCell ref="P1490:Q1490"/>
    <mergeCell ref="S1490:T1490"/>
    <mergeCell ref="U1490:V1490"/>
    <mergeCell ref="X1490:Y1490"/>
    <mergeCell ref="Z1490:AA1490"/>
    <mergeCell ref="AC1490:AD1490"/>
    <mergeCell ref="AE1490:AF1490"/>
    <mergeCell ref="AH1490:AI1490"/>
    <mergeCell ref="AJ1490:AK1490"/>
    <mergeCell ref="AM1490:AN1490"/>
    <mergeCell ref="AO1490:AP1490"/>
    <mergeCell ref="AR1476:AS1476"/>
    <mergeCell ref="AT1476:AU1476"/>
    <mergeCell ref="AM1480:AN1480"/>
    <mergeCell ref="AO1480:AP1480"/>
    <mergeCell ref="D1483:E1483"/>
    <mergeCell ref="F1483:G1483"/>
    <mergeCell ref="I1483:J1483"/>
    <mergeCell ref="K1483:L1483"/>
    <mergeCell ref="N1483:O1483"/>
    <mergeCell ref="P1483:Q1483"/>
    <mergeCell ref="S1483:T1483"/>
    <mergeCell ref="U1483:V1483"/>
    <mergeCell ref="X1483:Y1483"/>
    <mergeCell ref="Z1483:AA1483"/>
    <mergeCell ref="AC1483:AD1483"/>
    <mergeCell ref="AE1483:AF1483"/>
    <mergeCell ref="AH1483:AI1483"/>
    <mergeCell ref="AJ1483:AK1483"/>
    <mergeCell ref="AM1483:AN1483"/>
    <mergeCell ref="AO1483:AP1483"/>
    <mergeCell ref="AR1483:AS1483"/>
    <mergeCell ref="AT1483:AU1483"/>
    <mergeCell ref="S1480:T1480"/>
    <mergeCell ref="U1480:V1480"/>
    <mergeCell ref="AR1487:AS1487"/>
    <mergeCell ref="AT1487:AU1487"/>
    <mergeCell ref="AH1487:AI1487"/>
    <mergeCell ref="AJ1487:AK1487"/>
    <mergeCell ref="S1487:T1487"/>
    <mergeCell ref="U1487:V1487"/>
    <mergeCell ref="X1487:Y1487"/>
    <mergeCell ref="Z1487:AA1487"/>
    <mergeCell ref="AC1487:AD1487"/>
    <mergeCell ref="AE1487:AF1487"/>
    <mergeCell ref="D1487:E1487"/>
    <mergeCell ref="F1487:G1487"/>
    <mergeCell ref="I1487:J1487"/>
    <mergeCell ref="K1487:L1487"/>
    <mergeCell ref="N1487:O1487"/>
    <mergeCell ref="P1487:Q1487"/>
    <mergeCell ref="AR1480:AS1480"/>
    <mergeCell ref="AT1480:AU1480"/>
    <mergeCell ref="X1480:Y1480"/>
    <mergeCell ref="Z1480:AA1480"/>
    <mergeCell ref="AC1480:AD1480"/>
    <mergeCell ref="AE1480:AF1480"/>
    <mergeCell ref="AM1473:AN1473"/>
    <mergeCell ref="AO1473:AP1473"/>
    <mergeCell ref="D1476:E1476"/>
    <mergeCell ref="F1476:G1476"/>
    <mergeCell ref="I1476:J1476"/>
    <mergeCell ref="K1476:L1476"/>
    <mergeCell ref="N1476:O1476"/>
    <mergeCell ref="P1476:Q1476"/>
    <mergeCell ref="S1476:T1476"/>
    <mergeCell ref="U1476:V1476"/>
    <mergeCell ref="X1476:Y1476"/>
    <mergeCell ref="Z1476:AA1476"/>
    <mergeCell ref="AC1476:AD1476"/>
    <mergeCell ref="AE1476:AF1476"/>
    <mergeCell ref="AH1476:AI1476"/>
    <mergeCell ref="AJ1476:AK1476"/>
    <mergeCell ref="AM1476:AN1476"/>
    <mergeCell ref="AO1476:AP1476"/>
    <mergeCell ref="AR1462:AS1462"/>
    <mergeCell ref="AT1462:AU1462"/>
    <mergeCell ref="AM1466:AN1466"/>
    <mergeCell ref="AO1466:AP1466"/>
    <mergeCell ref="D1469:E1469"/>
    <mergeCell ref="F1469:G1469"/>
    <mergeCell ref="I1469:J1469"/>
    <mergeCell ref="K1469:L1469"/>
    <mergeCell ref="N1469:O1469"/>
    <mergeCell ref="P1469:Q1469"/>
    <mergeCell ref="S1469:T1469"/>
    <mergeCell ref="U1469:V1469"/>
    <mergeCell ref="X1469:Y1469"/>
    <mergeCell ref="Z1469:AA1469"/>
    <mergeCell ref="AC1469:AD1469"/>
    <mergeCell ref="AE1469:AF1469"/>
    <mergeCell ref="AH1469:AI1469"/>
    <mergeCell ref="AJ1469:AK1469"/>
    <mergeCell ref="AM1469:AN1469"/>
    <mergeCell ref="AO1469:AP1469"/>
    <mergeCell ref="AR1469:AS1469"/>
    <mergeCell ref="AT1469:AU1469"/>
    <mergeCell ref="AH1473:AI1473"/>
    <mergeCell ref="AJ1473:AK1473"/>
    <mergeCell ref="S1473:T1473"/>
    <mergeCell ref="U1473:V1473"/>
    <mergeCell ref="X1473:Y1473"/>
    <mergeCell ref="Z1473:AA1473"/>
    <mergeCell ref="AC1473:AD1473"/>
    <mergeCell ref="AE1473:AF1473"/>
    <mergeCell ref="D1473:E1473"/>
    <mergeCell ref="F1473:G1473"/>
    <mergeCell ref="I1473:J1473"/>
    <mergeCell ref="K1473:L1473"/>
    <mergeCell ref="N1473:O1473"/>
    <mergeCell ref="P1473:Q1473"/>
    <mergeCell ref="AR1466:AS1466"/>
    <mergeCell ref="AT1466:AU1466"/>
    <mergeCell ref="X1466:Y1466"/>
    <mergeCell ref="Z1466:AA1466"/>
    <mergeCell ref="AC1466:AD1466"/>
    <mergeCell ref="AE1466:AF1466"/>
    <mergeCell ref="AH1466:AI1466"/>
    <mergeCell ref="AJ1466:AK1466"/>
    <mergeCell ref="AM1459:AN1459"/>
    <mergeCell ref="AO1459:AP1459"/>
    <mergeCell ref="D1462:E1462"/>
    <mergeCell ref="F1462:G1462"/>
    <mergeCell ref="I1462:J1462"/>
    <mergeCell ref="K1462:L1462"/>
    <mergeCell ref="N1462:O1462"/>
    <mergeCell ref="P1462:Q1462"/>
    <mergeCell ref="S1462:T1462"/>
    <mergeCell ref="U1462:V1462"/>
    <mergeCell ref="X1462:Y1462"/>
    <mergeCell ref="Z1462:AA1462"/>
    <mergeCell ref="AC1462:AD1462"/>
    <mergeCell ref="AE1462:AF1462"/>
    <mergeCell ref="AH1462:AI1462"/>
    <mergeCell ref="AJ1462:AK1462"/>
    <mergeCell ref="AM1462:AN1462"/>
    <mergeCell ref="AO1462:AP1462"/>
    <mergeCell ref="AR1448:AS1448"/>
    <mergeCell ref="AT1448:AU1448"/>
    <mergeCell ref="AM1452:AN1452"/>
    <mergeCell ref="AO1452:AP1452"/>
    <mergeCell ref="D1455:E1455"/>
    <mergeCell ref="F1455:G1455"/>
    <mergeCell ref="I1455:J1455"/>
    <mergeCell ref="K1455:L1455"/>
    <mergeCell ref="N1455:O1455"/>
    <mergeCell ref="P1455:Q1455"/>
    <mergeCell ref="S1455:T1455"/>
    <mergeCell ref="U1455:V1455"/>
    <mergeCell ref="X1455:Y1455"/>
    <mergeCell ref="Z1455:AA1455"/>
    <mergeCell ref="AC1455:AD1455"/>
    <mergeCell ref="AE1455:AF1455"/>
    <mergeCell ref="AH1455:AI1455"/>
    <mergeCell ref="AJ1455:AK1455"/>
    <mergeCell ref="AM1455:AN1455"/>
    <mergeCell ref="AO1455:AP1455"/>
    <mergeCell ref="AR1455:AS1455"/>
    <mergeCell ref="AT1455:AU1455"/>
    <mergeCell ref="N1452:O1452"/>
    <mergeCell ref="P1452:Q1452"/>
    <mergeCell ref="AM1445:AN1445"/>
    <mergeCell ref="AO1445:AP1445"/>
    <mergeCell ref="D1448:E1448"/>
    <mergeCell ref="F1448:G1448"/>
    <mergeCell ref="I1448:J1448"/>
    <mergeCell ref="K1448:L1448"/>
    <mergeCell ref="N1448:O1448"/>
    <mergeCell ref="P1448:Q1448"/>
    <mergeCell ref="S1448:T1448"/>
    <mergeCell ref="U1448:V1448"/>
    <mergeCell ref="X1448:Y1448"/>
    <mergeCell ref="Z1448:AA1448"/>
    <mergeCell ref="AC1448:AD1448"/>
    <mergeCell ref="AE1448:AF1448"/>
    <mergeCell ref="AH1448:AI1448"/>
    <mergeCell ref="AJ1448:AK1448"/>
    <mergeCell ref="AM1448:AN1448"/>
    <mergeCell ref="AO1448:AP1448"/>
    <mergeCell ref="AR1434:AS1434"/>
    <mergeCell ref="AT1434:AU1434"/>
    <mergeCell ref="AM1438:AN1438"/>
    <mergeCell ref="AO1438:AP1438"/>
    <mergeCell ref="D1441:E1441"/>
    <mergeCell ref="F1441:G1441"/>
    <mergeCell ref="I1441:J1441"/>
    <mergeCell ref="K1441:L1441"/>
    <mergeCell ref="N1441:O1441"/>
    <mergeCell ref="P1441:Q1441"/>
    <mergeCell ref="S1441:T1441"/>
    <mergeCell ref="U1441:V1441"/>
    <mergeCell ref="X1441:Y1441"/>
    <mergeCell ref="Z1441:AA1441"/>
    <mergeCell ref="AC1441:AD1441"/>
    <mergeCell ref="AE1441:AF1441"/>
    <mergeCell ref="AH1441:AI1441"/>
    <mergeCell ref="AJ1441:AK1441"/>
    <mergeCell ref="AM1441:AN1441"/>
    <mergeCell ref="AO1441:AP1441"/>
    <mergeCell ref="AR1441:AS1441"/>
    <mergeCell ref="AT1441:AU1441"/>
    <mergeCell ref="AR1438:AS1438"/>
    <mergeCell ref="AT1438:AU1438"/>
    <mergeCell ref="X1438:Y1438"/>
    <mergeCell ref="Z1438:AA1438"/>
    <mergeCell ref="AC1438:AD1438"/>
    <mergeCell ref="AE1438:AF1438"/>
    <mergeCell ref="AH1438:AI1438"/>
    <mergeCell ref="AJ1438:AK1438"/>
    <mergeCell ref="D1438:E1438"/>
    <mergeCell ref="F1438:G1438"/>
    <mergeCell ref="I1438:J1438"/>
    <mergeCell ref="K1438:L1438"/>
    <mergeCell ref="N1438:O1438"/>
    <mergeCell ref="P1438:Q1438"/>
    <mergeCell ref="S1438:T1438"/>
    <mergeCell ref="U1438:V1438"/>
    <mergeCell ref="AM1431:AN1431"/>
    <mergeCell ref="AO1431:AP1431"/>
    <mergeCell ref="D1434:E1434"/>
    <mergeCell ref="F1434:G1434"/>
    <mergeCell ref="I1434:J1434"/>
    <mergeCell ref="K1434:L1434"/>
    <mergeCell ref="N1434:O1434"/>
    <mergeCell ref="P1434:Q1434"/>
    <mergeCell ref="S1434:T1434"/>
    <mergeCell ref="U1434:V1434"/>
    <mergeCell ref="X1434:Y1434"/>
    <mergeCell ref="Z1434:AA1434"/>
    <mergeCell ref="AC1434:AD1434"/>
    <mergeCell ref="AE1434:AF1434"/>
    <mergeCell ref="AH1434:AI1434"/>
    <mergeCell ref="AJ1434:AK1434"/>
    <mergeCell ref="AM1434:AN1434"/>
    <mergeCell ref="AO1434:AP1434"/>
    <mergeCell ref="AR1420:AS1420"/>
    <mergeCell ref="AT1420:AU1420"/>
    <mergeCell ref="AM1424:AN1424"/>
    <mergeCell ref="AO1424:AP1424"/>
    <mergeCell ref="D1427:E1427"/>
    <mergeCell ref="F1427:G1427"/>
    <mergeCell ref="I1427:J1427"/>
    <mergeCell ref="K1427:L1427"/>
    <mergeCell ref="N1427:O1427"/>
    <mergeCell ref="P1427:Q1427"/>
    <mergeCell ref="S1427:T1427"/>
    <mergeCell ref="U1427:V1427"/>
    <mergeCell ref="X1427:Y1427"/>
    <mergeCell ref="Z1427:AA1427"/>
    <mergeCell ref="AC1427:AD1427"/>
    <mergeCell ref="AE1427:AF1427"/>
    <mergeCell ref="AH1427:AI1427"/>
    <mergeCell ref="AJ1427:AK1427"/>
    <mergeCell ref="AM1427:AN1427"/>
    <mergeCell ref="AO1427:AP1427"/>
    <mergeCell ref="AR1427:AS1427"/>
    <mergeCell ref="AT1427:AU1427"/>
    <mergeCell ref="S1424:T1424"/>
    <mergeCell ref="U1424:V1424"/>
    <mergeCell ref="AR1431:AS1431"/>
    <mergeCell ref="AT1431:AU1431"/>
    <mergeCell ref="AH1431:AI1431"/>
    <mergeCell ref="AJ1431:AK1431"/>
    <mergeCell ref="S1431:T1431"/>
    <mergeCell ref="U1431:V1431"/>
    <mergeCell ref="X1431:Y1431"/>
    <mergeCell ref="Z1431:AA1431"/>
    <mergeCell ref="AC1431:AD1431"/>
    <mergeCell ref="AE1431:AF1431"/>
    <mergeCell ref="D1431:E1431"/>
    <mergeCell ref="F1431:G1431"/>
    <mergeCell ref="I1431:J1431"/>
    <mergeCell ref="K1431:L1431"/>
    <mergeCell ref="N1431:O1431"/>
    <mergeCell ref="P1431:Q1431"/>
    <mergeCell ref="AR1424:AS1424"/>
    <mergeCell ref="AT1424:AU1424"/>
    <mergeCell ref="X1424:Y1424"/>
    <mergeCell ref="Z1424:AA1424"/>
    <mergeCell ref="AC1424:AD1424"/>
    <mergeCell ref="AE1424:AF1424"/>
    <mergeCell ref="AM1417:AN1417"/>
    <mergeCell ref="AO1417:AP1417"/>
    <mergeCell ref="D1420:E1420"/>
    <mergeCell ref="F1420:G1420"/>
    <mergeCell ref="I1420:J1420"/>
    <mergeCell ref="K1420:L1420"/>
    <mergeCell ref="N1420:O1420"/>
    <mergeCell ref="P1420:Q1420"/>
    <mergeCell ref="S1420:T1420"/>
    <mergeCell ref="U1420:V1420"/>
    <mergeCell ref="X1420:Y1420"/>
    <mergeCell ref="Z1420:AA1420"/>
    <mergeCell ref="AC1420:AD1420"/>
    <mergeCell ref="AE1420:AF1420"/>
    <mergeCell ref="AH1420:AI1420"/>
    <mergeCell ref="AJ1420:AK1420"/>
    <mergeCell ref="AM1420:AN1420"/>
    <mergeCell ref="AO1420:AP1420"/>
    <mergeCell ref="AR1406:AS1406"/>
    <mergeCell ref="AT1406:AU1406"/>
    <mergeCell ref="AM1410:AN1410"/>
    <mergeCell ref="AO1410:AP1410"/>
    <mergeCell ref="D1413:E1413"/>
    <mergeCell ref="F1413:G1413"/>
    <mergeCell ref="I1413:J1413"/>
    <mergeCell ref="K1413:L1413"/>
    <mergeCell ref="N1413:O1413"/>
    <mergeCell ref="P1413:Q1413"/>
    <mergeCell ref="S1413:T1413"/>
    <mergeCell ref="U1413:V1413"/>
    <mergeCell ref="X1413:Y1413"/>
    <mergeCell ref="Z1413:AA1413"/>
    <mergeCell ref="AC1413:AD1413"/>
    <mergeCell ref="AE1413:AF1413"/>
    <mergeCell ref="AH1413:AI1413"/>
    <mergeCell ref="AJ1413:AK1413"/>
    <mergeCell ref="AM1413:AN1413"/>
    <mergeCell ref="AO1413:AP1413"/>
    <mergeCell ref="AR1413:AS1413"/>
    <mergeCell ref="AT1413:AU1413"/>
    <mergeCell ref="AH1417:AI1417"/>
    <mergeCell ref="AJ1417:AK1417"/>
    <mergeCell ref="S1417:T1417"/>
    <mergeCell ref="U1417:V1417"/>
    <mergeCell ref="X1417:Y1417"/>
    <mergeCell ref="Z1417:AA1417"/>
    <mergeCell ref="AC1417:AD1417"/>
    <mergeCell ref="AE1417:AF1417"/>
    <mergeCell ref="D1417:E1417"/>
    <mergeCell ref="F1417:G1417"/>
    <mergeCell ref="I1417:J1417"/>
    <mergeCell ref="K1417:L1417"/>
    <mergeCell ref="N1417:O1417"/>
    <mergeCell ref="P1417:Q1417"/>
    <mergeCell ref="AR1410:AS1410"/>
    <mergeCell ref="AT1410:AU1410"/>
    <mergeCell ref="X1410:Y1410"/>
    <mergeCell ref="Z1410:AA1410"/>
    <mergeCell ref="AC1410:AD1410"/>
    <mergeCell ref="AE1410:AF1410"/>
    <mergeCell ref="AH1410:AI1410"/>
    <mergeCell ref="AJ1410:AK1410"/>
    <mergeCell ref="AM1403:AN1403"/>
    <mergeCell ref="AO1403:AP1403"/>
    <mergeCell ref="D1406:E1406"/>
    <mergeCell ref="F1406:G1406"/>
    <mergeCell ref="I1406:J1406"/>
    <mergeCell ref="K1406:L1406"/>
    <mergeCell ref="N1406:O1406"/>
    <mergeCell ref="P1406:Q1406"/>
    <mergeCell ref="S1406:T1406"/>
    <mergeCell ref="U1406:V1406"/>
    <mergeCell ref="X1406:Y1406"/>
    <mergeCell ref="Z1406:AA1406"/>
    <mergeCell ref="AC1406:AD1406"/>
    <mergeCell ref="AE1406:AF1406"/>
    <mergeCell ref="AH1406:AI1406"/>
    <mergeCell ref="AJ1406:AK1406"/>
    <mergeCell ref="AM1406:AN1406"/>
    <mergeCell ref="AO1406:AP1406"/>
    <mergeCell ref="AR1392:AS1392"/>
    <mergeCell ref="AT1392:AU1392"/>
    <mergeCell ref="AM1396:AN1396"/>
    <mergeCell ref="AO1396:AP1396"/>
    <mergeCell ref="D1399:E1399"/>
    <mergeCell ref="F1399:G1399"/>
    <mergeCell ref="I1399:J1399"/>
    <mergeCell ref="K1399:L1399"/>
    <mergeCell ref="N1399:O1399"/>
    <mergeCell ref="P1399:Q1399"/>
    <mergeCell ref="S1399:T1399"/>
    <mergeCell ref="U1399:V1399"/>
    <mergeCell ref="X1399:Y1399"/>
    <mergeCell ref="Z1399:AA1399"/>
    <mergeCell ref="AC1399:AD1399"/>
    <mergeCell ref="AE1399:AF1399"/>
    <mergeCell ref="AH1399:AI1399"/>
    <mergeCell ref="AJ1399:AK1399"/>
    <mergeCell ref="AM1399:AN1399"/>
    <mergeCell ref="AO1399:AP1399"/>
    <mergeCell ref="AR1399:AS1399"/>
    <mergeCell ref="AT1399:AU1399"/>
    <mergeCell ref="N1396:O1396"/>
    <mergeCell ref="P1396:Q1396"/>
    <mergeCell ref="AM1389:AN1389"/>
    <mergeCell ref="AO1389:AP1389"/>
    <mergeCell ref="D1392:E1392"/>
    <mergeCell ref="F1392:G1392"/>
    <mergeCell ref="I1392:J1392"/>
    <mergeCell ref="K1392:L1392"/>
    <mergeCell ref="N1392:O1392"/>
    <mergeCell ref="P1392:Q1392"/>
    <mergeCell ref="S1392:T1392"/>
    <mergeCell ref="U1392:V1392"/>
    <mergeCell ref="X1392:Y1392"/>
    <mergeCell ref="Z1392:AA1392"/>
    <mergeCell ref="AC1392:AD1392"/>
    <mergeCell ref="AE1392:AF1392"/>
    <mergeCell ref="AH1392:AI1392"/>
    <mergeCell ref="AJ1392:AK1392"/>
    <mergeCell ref="AM1392:AN1392"/>
    <mergeCell ref="AO1392:AP1392"/>
    <mergeCell ref="AR1378:AS1378"/>
    <mergeCell ref="AT1378:AU1378"/>
    <mergeCell ref="AM1382:AN1382"/>
    <mergeCell ref="AO1382:AP1382"/>
    <mergeCell ref="D1385:E1385"/>
    <mergeCell ref="F1385:G1385"/>
    <mergeCell ref="I1385:J1385"/>
    <mergeCell ref="K1385:L1385"/>
    <mergeCell ref="N1385:O1385"/>
    <mergeCell ref="P1385:Q1385"/>
    <mergeCell ref="S1385:T1385"/>
    <mergeCell ref="U1385:V1385"/>
    <mergeCell ref="X1385:Y1385"/>
    <mergeCell ref="Z1385:AA1385"/>
    <mergeCell ref="AC1385:AD1385"/>
    <mergeCell ref="AE1385:AF1385"/>
    <mergeCell ref="AH1385:AI1385"/>
    <mergeCell ref="AJ1385:AK1385"/>
    <mergeCell ref="AM1385:AN1385"/>
    <mergeCell ref="AO1385:AP1385"/>
    <mergeCell ref="AR1385:AS1385"/>
    <mergeCell ref="AT1385:AU1385"/>
    <mergeCell ref="AR1382:AS1382"/>
    <mergeCell ref="AT1382:AU1382"/>
    <mergeCell ref="X1382:Y1382"/>
    <mergeCell ref="Z1382:AA1382"/>
    <mergeCell ref="AC1382:AD1382"/>
    <mergeCell ref="AE1382:AF1382"/>
    <mergeCell ref="AH1382:AI1382"/>
    <mergeCell ref="AJ1382:AK1382"/>
    <mergeCell ref="D1382:E1382"/>
    <mergeCell ref="F1382:G1382"/>
    <mergeCell ref="I1382:J1382"/>
    <mergeCell ref="K1382:L1382"/>
    <mergeCell ref="N1382:O1382"/>
    <mergeCell ref="P1382:Q1382"/>
    <mergeCell ref="S1382:T1382"/>
    <mergeCell ref="U1382:V1382"/>
    <mergeCell ref="AM1375:AN1375"/>
    <mergeCell ref="AO1375:AP1375"/>
    <mergeCell ref="D1378:E1378"/>
    <mergeCell ref="F1378:G1378"/>
    <mergeCell ref="I1378:J1378"/>
    <mergeCell ref="K1378:L1378"/>
    <mergeCell ref="N1378:O1378"/>
    <mergeCell ref="P1378:Q1378"/>
    <mergeCell ref="S1378:T1378"/>
    <mergeCell ref="U1378:V1378"/>
    <mergeCell ref="X1378:Y1378"/>
    <mergeCell ref="Z1378:AA1378"/>
    <mergeCell ref="AC1378:AD1378"/>
    <mergeCell ref="AE1378:AF1378"/>
    <mergeCell ref="AH1378:AI1378"/>
    <mergeCell ref="AJ1378:AK1378"/>
    <mergeCell ref="AM1378:AN1378"/>
    <mergeCell ref="AO1378:AP1378"/>
    <mergeCell ref="AR1364:AS1364"/>
    <mergeCell ref="AT1364:AU1364"/>
    <mergeCell ref="AM1368:AN1368"/>
    <mergeCell ref="AO1368:AP1368"/>
    <mergeCell ref="D1371:E1371"/>
    <mergeCell ref="F1371:G1371"/>
    <mergeCell ref="I1371:J1371"/>
    <mergeCell ref="K1371:L1371"/>
    <mergeCell ref="N1371:O1371"/>
    <mergeCell ref="P1371:Q1371"/>
    <mergeCell ref="S1371:T1371"/>
    <mergeCell ref="U1371:V1371"/>
    <mergeCell ref="X1371:Y1371"/>
    <mergeCell ref="Z1371:AA1371"/>
    <mergeCell ref="AC1371:AD1371"/>
    <mergeCell ref="AE1371:AF1371"/>
    <mergeCell ref="AH1371:AI1371"/>
    <mergeCell ref="AJ1371:AK1371"/>
    <mergeCell ref="AM1371:AN1371"/>
    <mergeCell ref="AO1371:AP1371"/>
    <mergeCell ref="AR1371:AS1371"/>
    <mergeCell ref="AT1371:AU1371"/>
    <mergeCell ref="S1368:T1368"/>
    <mergeCell ref="U1368:V1368"/>
    <mergeCell ref="AR1375:AS1375"/>
    <mergeCell ref="AT1375:AU1375"/>
    <mergeCell ref="AH1375:AI1375"/>
    <mergeCell ref="AJ1375:AK1375"/>
    <mergeCell ref="S1375:T1375"/>
    <mergeCell ref="U1375:V1375"/>
    <mergeCell ref="X1375:Y1375"/>
    <mergeCell ref="Z1375:AA1375"/>
    <mergeCell ref="AC1375:AD1375"/>
    <mergeCell ref="AE1375:AF1375"/>
    <mergeCell ref="D1375:E1375"/>
    <mergeCell ref="F1375:G1375"/>
    <mergeCell ref="I1375:J1375"/>
    <mergeCell ref="K1375:L1375"/>
    <mergeCell ref="N1375:O1375"/>
    <mergeCell ref="P1375:Q1375"/>
    <mergeCell ref="AR1368:AS1368"/>
    <mergeCell ref="AT1368:AU1368"/>
    <mergeCell ref="X1368:Y1368"/>
    <mergeCell ref="Z1368:AA1368"/>
    <mergeCell ref="AC1368:AD1368"/>
    <mergeCell ref="AE1368:AF1368"/>
    <mergeCell ref="AM1361:AN1361"/>
    <mergeCell ref="AO1361:AP1361"/>
    <mergeCell ref="D1364:E1364"/>
    <mergeCell ref="F1364:G1364"/>
    <mergeCell ref="I1364:J1364"/>
    <mergeCell ref="K1364:L1364"/>
    <mergeCell ref="N1364:O1364"/>
    <mergeCell ref="P1364:Q1364"/>
    <mergeCell ref="S1364:T1364"/>
    <mergeCell ref="U1364:V1364"/>
    <mergeCell ref="X1364:Y1364"/>
    <mergeCell ref="Z1364:AA1364"/>
    <mergeCell ref="AC1364:AD1364"/>
    <mergeCell ref="AE1364:AF1364"/>
    <mergeCell ref="AH1364:AI1364"/>
    <mergeCell ref="AJ1364:AK1364"/>
    <mergeCell ref="AM1364:AN1364"/>
    <mergeCell ref="AO1364:AP1364"/>
    <mergeCell ref="AR1350:AS1350"/>
    <mergeCell ref="AT1350:AU1350"/>
    <mergeCell ref="AM1354:AN1354"/>
    <mergeCell ref="AO1354:AP1354"/>
    <mergeCell ref="D1357:E1357"/>
    <mergeCell ref="F1357:G1357"/>
    <mergeCell ref="I1357:J1357"/>
    <mergeCell ref="K1357:L1357"/>
    <mergeCell ref="N1357:O1357"/>
    <mergeCell ref="P1357:Q1357"/>
    <mergeCell ref="S1357:T1357"/>
    <mergeCell ref="U1357:V1357"/>
    <mergeCell ref="X1357:Y1357"/>
    <mergeCell ref="Z1357:AA1357"/>
    <mergeCell ref="AC1357:AD1357"/>
    <mergeCell ref="AE1357:AF1357"/>
    <mergeCell ref="AH1357:AI1357"/>
    <mergeCell ref="AJ1357:AK1357"/>
    <mergeCell ref="AM1357:AN1357"/>
    <mergeCell ref="AO1357:AP1357"/>
    <mergeCell ref="AR1357:AS1357"/>
    <mergeCell ref="AT1357:AU1357"/>
    <mergeCell ref="AH1361:AI1361"/>
    <mergeCell ref="AJ1361:AK1361"/>
    <mergeCell ref="S1361:T1361"/>
    <mergeCell ref="U1361:V1361"/>
    <mergeCell ref="X1361:Y1361"/>
    <mergeCell ref="Z1361:AA1361"/>
    <mergeCell ref="AC1361:AD1361"/>
    <mergeCell ref="AE1361:AF1361"/>
    <mergeCell ref="D1361:E1361"/>
    <mergeCell ref="F1361:G1361"/>
    <mergeCell ref="I1361:J1361"/>
    <mergeCell ref="K1361:L1361"/>
    <mergeCell ref="N1361:O1361"/>
    <mergeCell ref="P1361:Q1361"/>
    <mergeCell ref="AR1354:AS1354"/>
    <mergeCell ref="AT1354:AU1354"/>
    <mergeCell ref="X1354:Y1354"/>
    <mergeCell ref="Z1354:AA1354"/>
    <mergeCell ref="AC1354:AD1354"/>
    <mergeCell ref="AE1354:AF1354"/>
    <mergeCell ref="AH1354:AI1354"/>
    <mergeCell ref="AJ1354:AK1354"/>
    <mergeCell ref="AM1347:AN1347"/>
    <mergeCell ref="AO1347:AP1347"/>
    <mergeCell ref="D1350:E1350"/>
    <mergeCell ref="F1350:G1350"/>
    <mergeCell ref="I1350:J1350"/>
    <mergeCell ref="K1350:L1350"/>
    <mergeCell ref="N1350:O1350"/>
    <mergeCell ref="P1350:Q1350"/>
    <mergeCell ref="S1350:T1350"/>
    <mergeCell ref="U1350:V1350"/>
    <mergeCell ref="X1350:Y1350"/>
    <mergeCell ref="Z1350:AA1350"/>
    <mergeCell ref="AC1350:AD1350"/>
    <mergeCell ref="AE1350:AF1350"/>
    <mergeCell ref="AH1350:AI1350"/>
    <mergeCell ref="AJ1350:AK1350"/>
    <mergeCell ref="AM1350:AN1350"/>
    <mergeCell ref="AO1350:AP1350"/>
    <mergeCell ref="AR1336:AS1336"/>
    <mergeCell ref="AT1336:AU1336"/>
    <mergeCell ref="AM1340:AN1340"/>
    <mergeCell ref="AO1340:AP1340"/>
    <mergeCell ref="D1343:E1343"/>
    <mergeCell ref="F1343:G1343"/>
    <mergeCell ref="I1343:J1343"/>
    <mergeCell ref="K1343:L1343"/>
    <mergeCell ref="N1343:O1343"/>
    <mergeCell ref="P1343:Q1343"/>
    <mergeCell ref="S1343:T1343"/>
    <mergeCell ref="U1343:V1343"/>
    <mergeCell ref="X1343:Y1343"/>
    <mergeCell ref="Z1343:AA1343"/>
    <mergeCell ref="AC1343:AD1343"/>
    <mergeCell ref="AE1343:AF1343"/>
    <mergeCell ref="AH1343:AI1343"/>
    <mergeCell ref="AJ1343:AK1343"/>
    <mergeCell ref="AM1343:AN1343"/>
    <mergeCell ref="AO1343:AP1343"/>
    <mergeCell ref="AR1343:AS1343"/>
    <mergeCell ref="AT1343:AU1343"/>
    <mergeCell ref="N1340:O1340"/>
    <mergeCell ref="P1340:Q1340"/>
    <mergeCell ref="AM1333:AN1333"/>
    <mergeCell ref="AO1333:AP1333"/>
    <mergeCell ref="D1336:E1336"/>
    <mergeCell ref="F1336:G1336"/>
    <mergeCell ref="I1336:J1336"/>
    <mergeCell ref="K1336:L1336"/>
    <mergeCell ref="N1336:O1336"/>
    <mergeCell ref="P1336:Q1336"/>
    <mergeCell ref="S1336:T1336"/>
    <mergeCell ref="U1336:V1336"/>
    <mergeCell ref="X1336:Y1336"/>
    <mergeCell ref="Z1336:AA1336"/>
    <mergeCell ref="AC1336:AD1336"/>
    <mergeCell ref="AE1336:AF1336"/>
    <mergeCell ref="AH1336:AI1336"/>
    <mergeCell ref="AJ1336:AK1336"/>
    <mergeCell ref="AM1336:AN1336"/>
    <mergeCell ref="AO1336:AP1336"/>
    <mergeCell ref="AR1322:AS1322"/>
    <mergeCell ref="AT1322:AU1322"/>
    <mergeCell ref="AM1326:AN1326"/>
    <mergeCell ref="AO1326:AP1326"/>
    <mergeCell ref="D1329:E1329"/>
    <mergeCell ref="F1329:G1329"/>
    <mergeCell ref="I1329:J1329"/>
    <mergeCell ref="K1329:L1329"/>
    <mergeCell ref="N1329:O1329"/>
    <mergeCell ref="P1329:Q1329"/>
    <mergeCell ref="S1329:T1329"/>
    <mergeCell ref="U1329:V1329"/>
    <mergeCell ref="X1329:Y1329"/>
    <mergeCell ref="Z1329:AA1329"/>
    <mergeCell ref="AC1329:AD1329"/>
    <mergeCell ref="AE1329:AF1329"/>
    <mergeCell ref="AH1329:AI1329"/>
    <mergeCell ref="AJ1329:AK1329"/>
    <mergeCell ref="AM1329:AN1329"/>
    <mergeCell ref="AO1329:AP1329"/>
    <mergeCell ref="AR1329:AS1329"/>
    <mergeCell ref="AT1329:AU1329"/>
    <mergeCell ref="AR1326:AS1326"/>
    <mergeCell ref="AT1326:AU1326"/>
    <mergeCell ref="X1326:Y1326"/>
    <mergeCell ref="Z1326:AA1326"/>
    <mergeCell ref="AC1326:AD1326"/>
    <mergeCell ref="AE1326:AF1326"/>
    <mergeCell ref="AH1326:AI1326"/>
    <mergeCell ref="AJ1326:AK1326"/>
    <mergeCell ref="D1326:E1326"/>
    <mergeCell ref="F1326:G1326"/>
    <mergeCell ref="I1326:J1326"/>
    <mergeCell ref="K1326:L1326"/>
    <mergeCell ref="N1326:O1326"/>
    <mergeCell ref="P1326:Q1326"/>
    <mergeCell ref="S1326:T1326"/>
    <mergeCell ref="U1326:V1326"/>
    <mergeCell ref="AM1319:AN1319"/>
    <mergeCell ref="AO1319:AP1319"/>
    <mergeCell ref="D1322:E1322"/>
    <mergeCell ref="F1322:G1322"/>
    <mergeCell ref="I1322:J1322"/>
    <mergeCell ref="K1322:L1322"/>
    <mergeCell ref="N1322:O1322"/>
    <mergeCell ref="P1322:Q1322"/>
    <mergeCell ref="S1322:T1322"/>
    <mergeCell ref="U1322:V1322"/>
    <mergeCell ref="X1322:Y1322"/>
    <mergeCell ref="Z1322:AA1322"/>
    <mergeCell ref="AC1322:AD1322"/>
    <mergeCell ref="AE1322:AF1322"/>
    <mergeCell ref="AH1322:AI1322"/>
    <mergeCell ref="AJ1322:AK1322"/>
    <mergeCell ref="AM1322:AN1322"/>
    <mergeCell ref="AO1322:AP1322"/>
    <mergeCell ref="AR1308:AS1308"/>
    <mergeCell ref="AT1308:AU1308"/>
    <mergeCell ref="AM1312:AN1312"/>
    <mergeCell ref="AO1312:AP1312"/>
    <mergeCell ref="D1315:E1315"/>
    <mergeCell ref="F1315:G1315"/>
    <mergeCell ref="I1315:J1315"/>
    <mergeCell ref="K1315:L1315"/>
    <mergeCell ref="N1315:O1315"/>
    <mergeCell ref="P1315:Q1315"/>
    <mergeCell ref="S1315:T1315"/>
    <mergeCell ref="U1315:V1315"/>
    <mergeCell ref="X1315:Y1315"/>
    <mergeCell ref="Z1315:AA1315"/>
    <mergeCell ref="AC1315:AD1315"/>
    <mergeCell ref="AE1315:AF1315"/>
    <mergeCell ref="AH1315:AI1315"/>
    <mergeCell ref="AJ1315:AK1315"/>
    <mergeCell ref="AM1315:AN1315"/>
    <mergeCell ref="AO1315:AP1315"/>
    <mergeCell ref="AR1315:AS1315"/>
    <mergeCell ref="AT1315:AU1315"/>
    <mergeCell ref="S1312:T1312"/>
    <mergeCell ref="U1312:V1312"/>
    <mergeCell ref="AR1319:AS1319"/>
    <mergeCell ref="AT1319:AU1319"/>
    <mergeCell ref="AH1319:AI1319"/>
    <mergeCell ref="AJ1319:AK1319"/>
    <mergeCell ref="S1319:T1319"/>
    <mergeCell ref="U1319:V1319"/>
    <mergeCell ref="X1319:Y1319"/>
    <mergeCell ref="Z1319:AA1319"/>
    <mergeCell ref="AC1319:AD1319"/>
    <mergeCell ref="AE1319:AF1319"/>
    <mergeCell ref="D1319:E1319"/>
    <mergeCell ref="F1319:G1319"/>
    <mergeCell ref="I1319:J1319"/>
    <mergeCell ref="K1319:L1319"/>
    <mergeCell ref="N1319:O1319"/>
    <mergeCell ref="P1319:Q1319"/>
    <mergeCell ref="AR1312:AS1312"/>
    <mergeCell ref="AT1312:AU1312"/>
    <mergeCell ref="X1312:Y1312"/>
    <mergeCell ref="Z1312:AA1312"/>
    <mergeCell ref="AC1312:AD1312"/>
    <mergeCell ref="AE1312:AF1312"/>
    <mergeCell ref="AM1305:AN1305"/>
    <mergeCell ref="AO1305:AP1305"/>
    <mergeCell ref="D1308:E1308"/>
    <mergeCell ref="F1308:G1308"/>
    <mergeCell ref="I1308:J1308"/>
    <mergeCell ref="K1308:L1308"/>
    <mergeCell ref="N1308:O1308"/>
    <mergeCell ref="P1308:Q1308"/>
    <mergeCell ref="S1308:T1308"/>
    <mergeCell ref="U1308:V1308"/>
    <mergeCell ref="X1308:Y1308"/>
    <mergeCell ref="Z1308:AA1308"/>
    <mergeCell ref="AC1308:AD1308"/>
    <mergeCell ref="AE1308:AF1308"/>
    <mergeCell ref="AH1308:AI1308"/>
    <mergeCell ref="AJ1308:AK1308"/>
    <mergeCell ref="AM1308:AN1308"/>
    <mergeCell ref="AO1308:AP1308"/>
    <mergeCell ref="AR1294:AS1294"/>
    <mergeCell ref="AT1294:AU1294"/>
    <mergeCell ref="AM1298:AN1298"/>
    <mergeCell ref="AO1298:AP1298"/>
    <mergeCell ref="D1301:E1301"/>
    <mergeCell ref="F1301:G1301"/>
    <mergeCell ref="I1301:J1301"/>
    <mergeCell ref="K1301:L1301"/>
    <mergeCell ref="N1301:O1301"/>
    <mergeCell ref="P1301:Q1301"/>
    <mergeCell ref="S1301:T1301"/>
    <mergeCell ref="U1301:V1301"/>
    <mergeCell ref="X1301:Y1301"/>
    <mergeCell ref="Z1301:AA1301"/>
    <mergeCell ref="AC1301:AD1301"/>
    <mergeCell ref="AE1301:AF1301"/>
    <mergeCell ref="AH1301:AI1301"/>
    <mergeCell ref="AJ1301:AK1301"/>
    <mergeCell ref="AM1301:AN1301"/>
    <mergeCell ref="AO1301:AP1301"/>
    <mergeCell ref="AR1301:AS1301"/>
    <mergeCell ref="AT1301:AU1301"/>
    <mergeCell ref="AH1305:AI1305"/>
    <mergeCell ref="AJ1305:AK1305"/>
    <mergeCell ref="S1305:T1305"/>
    <mergeCell ref="U1305:V1305"/>
    <mergeCell ref="X1305:Y1305"/>
    <mergeCell ref="Z1305:AA1305"/>
    <mergeCell ref="AC1305:AD1305"/>
    <mergeCell ref="AE1305:AF1305"/>
    <mergeCell ref="D1305:E1305"/>
    <mergeCell ref="F1305:G1305"/>
    <mergeCell ref="I1305:J1305"/>
    <mergeCell ref="K1305:L1305"/>
    <mergeCell ref="N1305:O1305"/>
    <mergeCell ref="P1305:Q1305"/>
    <mergeCell ref="AR1298:AS1298"/>
    <mergeCell ref="AT1298:AU1298"/>
    <mergeCell ref="X1298:Y1298"/>
    <mergeCell ref="Z1298:AA1298"/>
    <mergeCell ref="AC1298:AD1298"/>
    <mergeCell ref="AE1298:AF1298"/>
    <mergeCell ref="AH1298:AI1298"/>
    <mergeCell ref="AJ1298:AK1298"/>
    <mergeCell ref="AM1291:AN1291"/>
    <mergeCell ref="AO1291:AP1291"/>
    <mergeCell ref="D1294:E1294"/>
    <mergeCell ref="F1294:G1294"/>
    <mergeCell ref="I1294:J1294"/>
    <mergeCell ref="K1294:L1294"/>
    <mergeCell ref="N1294:O1294"/>
    <mergeCell ref="P1294:Q1294"/>
    <mergeCell ref="S1294:T1294"/>
    <mergeCell ref="U1294:V1294"/>
    <mergeCell ref="X1294:Y1294"/>
    <mergeCell ref="Z1294:AA1294"/>
    <mergeCell ref="AC1294:AD1294"/>
    <mergeCell ref="AE1294:AF1294"/>
    <mergeCell ref="AH1294:AI1294"/>
    <mergeCell ref="AJ1294:AK1294"/>
    <mergeCell ref="AM1294:AN1294"/>
    <mergeCell ref="AO1294:AP1294"/>
    <mergeCell ref="AR1280:AS1280"/>
    <mergeCell ref="AT1280:AU1280"/>
    <mergeCell ref="AM1284:AN1284"/>
    <mergeCell ref="AO1284:AP1284"/>
    <mergeCell ref="D1287:E1287"/>
    <mergeCell ref="F1287:G1287"/>
    <mergeCell ref="I1287:J1287"/>
    <mergeCell ref="K1287:L1287"/>
    <mergeCell ref="N1287:O1287"/>
    <mergeCell ref="P1287:Q1287"/>
    <mergeCell ref="S1287:T1287"/>
    <mergeCell ref="U1287:V1287"/>
    <mergeCell ref="X1287:Y1287"/>
    <mergeCell ref="Z1287:AA1287"/>
    <mergeCell ref="AC1287:AD1287"/>
    <mergeCell ref="AE1287:AF1287"/>
    <mergeCell ref="AH1287:AI1287"/>
    <mergeCell ref="AJ1287:AK1287"/>
    <mergeCell ref="AM1287:AN1287"/>
    <mergeCell ref="AO1287:AP1287"/>
    <mergeCell ref="AR1287:AS1287"/>
    <mergeCell ref="AT1287:AU1287"/>
    <mergeCell ref="N1284:O1284"/>
    <mergeCell ref="P1284:Q1284"/>
    <mergeCell ref="AM1277:AN1277"/>
    <mergeCell ref="AO1277:AP1277"/>
    <mergeCell ref="D1280:E1280"/>
    <mergeCell ref="F1280:G1280"/>
    <mergeCell ref="I1280:J1280"/>
    <mergeCell ref="K1280:L1280"/>
    <mergeCell ref="N1280:O1280"/>
    <mergeCell ref="P1280:Q1280"/>
    <mergeCell ref="S1280:T1280"/>
    <mergeCell ref="U1280:V1280"/>
    <mergeCell ref="X1280:Y1280"/>
    <mergeCell ref="Z1280:AA1280"/>
    <mergeCell ref="AC1280:AD1280"/>
    <mergeCell ref="AE1280:AF1280"/>
    <mergeCell ref="AH1280:AI1280"/>
    <mergeCell ref="AJ1280:AK1280"/>
    <mergeCell ref="AM1280:AN1280"/>
    <mergeCell ref="AO1280:AP1280"/>
    <mergeCell ref="AR1266:AS1266"/>
    <mergeCell ref="AT1266:AU1266"/>
    <mergeCell ref="AM1270:AN1270"/>
    <mergeCell ref="AO1270:AP1270"/>
    <mergeCell ref="D1273:E1273"/>
    <mergeCell ref="F1273:G1273"/>
    <mergeCell ref="I1273:J1273"/>
    <mergeCell ref="K1273:L1273"/>
    <mergeCell ref="N1273:O1273"/>
    <mergeCell ref="P1273:Q1273"/>
    <mergeCell ref="S1273:T1273"/>
    <mergeCell ref="U1273:V1273"/>
    <mergeCell ref="X1273:Y1273"/>
    <mergeCell ref="Z1273:AA1273"/>
    <mergeCell ref="AC1273:AD1273"/>
    <mergeCell ref="AE1273:AF1273"/>
    <mergeCell ref="AH1273:AI1273"/>
    <mergeCell ref="AJ1273:AK1273"/>
    <mergeCell ref="AM1273:AN1273"/>
    <mergeCell ref="AO1273:AP1273"/>
    <mergeCell ref="AR1273:AS1273"/>
    <mergeCell ref="AT1273:AU1273"/>
    <mergeCell ref="AR1270:AS1270"/>
    <mergeCell ref="AT1270:AU1270"/>
    <mergeCell ref="X1270:Y1270"/>
    <mergeCell ref="Z1270:AA1270"/>
    <mergeCell ref="AC1270:AD1270"/>
    <mergeCell ref="AE1270:AF1270"/>
    <mergeCell ref="AH1270:AI1270"/>
    <mergeCell ref="AJ1270:AK1270"/>
    <mergeCell ref="D1270:E1270"/>
    <mergeCell ref="F1270:G1270"/>
    <mergeCell ref="I1270:J1270"/>
    <mergeCell ref="K1270:L1270"/>
    <mergeCell ref="N1270:O1270"/>
    <mergeCell ref="P1270:Q1270"/>
    <mergeCell ref="S1270:T1270"/>
    <mergeCell ref="U1270:V1270"/>
    <mergeCell ref="AM1263:AN1263"/>
    <mergeCell ref="AO1263:AP1263"/>
    <mergeCell ref="D1266:E1266"/>
    <mergeCell ref="F1266:G1266"/>
    <mergeCell ref="I1266:J1266"/>
    <mergeCell ref="K1266:L1266"/>
    <mergeCell ref="N1266:O1266"/>
    <mergeCell ref="P1266:Q1266"/>
    <mergeCell ref="S1266:T1266"/>
    <mergeCell ref="U1266:V1266"/>
    <mergeCell ref="X1266:Y1266"/>
    <mergeCell ref="Z1266:AA1266"/>
    <mergeCell ref="AC1266:AD1266"/>
    <mergeCell ref="AE1266:AF1266"/>
    <mergeCell ref="AH1266:AI1266"/>
    <mergeCell ref="AJ1266:AK1266"/>
    <mergeCell ref="AM1266:AN1266"/>
    <mergeCell ref="AO1266:AP1266"/>
    <mergeCell ref="AR1252:AS1252"/>
    <mergeCell ref="AT1252:AU1252"/>
    <mergeCell ref="AM1256:AN1256"/>
    <mergeCell ref="AO1256:AP1256"/>
    <mergeCell ref="D1259:E1259"/>
    <mergeCell ref="F1259:G1259"/>
    <mergeCell ref="I1259:J1259"/>
    <mergeCell ref="K1259:L1259"/>
    <mergeCell ref="N1259:O1259"/>
    <mergeCell ref="P1259:Q1259"/>
    <mergeCell ref="S1259:T1259"/>
    <mergeCell ref="U1259:V1259"/>
    <mergeCell ref="X1259:Y1259"/>
    <mergeCell ref="Z1259:AA1259"/>
    <mergeCell ref="AC1259:AD1259"/>
    <mergeCell ref="AE1259:AF1259"/>
    <mergeCell ref="AH1259:AI1259"/>
    <mergeCell ref="AJ1259:AK1259"/>
    <mergeCell ref="AM1259:AN1259"/>
    <mergeCell ref="AO1259:AP1259"/>
    <mergeCell ref="AR1259:AS1259"/>
    <mergeCell ref="AT1259:AU1259"/>
    <mergeCell ref="S1256:T1256"/>
    <mergeCell ref="U1256:V1256"/>
    <mergeCell ref="AR1263:AS1263"/>
    <mergeCell ref="AT1263:AU1263"/>
    <mergeCell ref="AH1263:AI1263"/>
    <mergeCell ref="AJ1263:AK1263"/>
    <mergeCell ref="S1263:T1263"/>
    <mergeCell ref="U1263:V1263"/>
    <mergeCell ref="X1263:Y1263"/>
    <mergeCell ref="Z1263:AA1263"/>
    <mergeCell ref="AC1263:AD1263"/>
    <mergeCell ref="AE1263:AF1263"/>
    <mergeCell ref="D1263:E1263"/>
    <mergeCell ref="F1263:G1263"/>
    <mergeCell ref="I1263:J1263"/>
    <mergeCell ref="K1263:L1263"/>
    <mergeCell ref="N1263:O1263"/>
    <mergeCell ref="P1263:Q1263"/>
    <mergeCell ref="AR1256:AS1256"/>
    <mergeCell ref="AT1256:AU1256"/>
    <mergeCell ref="X1256:Y1256"/>
    <mergeCell ref="Z1256:AA1256"/>
    <mergeCell ref="AC1256:AD1256"/>
    <mergeCell ref="AE1256:AF1256"/>
    <mergeCell ref="AM1249:AN1249"/>
    <mergeCell ref="AO1249:AP1249"/>
    <mergeCell ref="D1252:E1252"/>
    <mergeCell ref="F1252:G1252"/>
    <mergeCell ref="I1252:J1252"/>
    <mergeCell ref="K1252:L1252"/>
    <mergeCell ref="N1252:O1252"/>
    <mergeCell ref="P1252:Q1252"/>
    <mergeCell ref="S1252:T1252"/>
    <mergeCell ref="U1252:V1252"/>
    <mergeCell ref="X1252:Y1252"/>
    <mergeCell ref="Z1252:AA1252"/>
    <mergeCell ref="AC1252:AD1252"/>
    <mergeCell ref="AE1252:AF1252"/>
    <mergeCell ref="AH1252:AI1252"/>
    <mergeCell ref="AJ1252:AK1252"/>
    <mergeCell ref="AM1252:AN1252"/>
    <mergeCell ref="AO1252:AP1252"/>
    <mergeCell ref="AR1238:AS1238"/>
    <mergeCell ref="AT1238:AU1238"/>
    <mergeCell ref="AM1242:AN1242"/>
    <mergeCell ref="AO1242:AP1242"/>
    <mergeCell ref="D1245:E1245"/>
    <mergeCell ref="F1245:G1245"/>
    <mergeCell ref="I1245:J1245"/>
    <mergeCell ref="K1245:L1245"/>
    <mergeCell ref="N1245:O1245"/>
    <mergeCell ref="P1245:Q1245"/>
    <mergeCell ref="S1245:T1245"/>
    <mergeCell ref="U1245:V1245"/>
    <mergeCell ref="X1245:Y1245"/>
    <mergeCell ref="Z1245:AA1245"/>
    <mergeCell ref="AC1245:AD1245"/>
    <mergeCell ref="AE1245:AF1245"/>
    <mergeCell ref="AH1245:AI1245"/>
    <mergeCell ref="AJ1245:AK1245"/>
    <mergeCell ref="AM1245:AN1245"/>
    <mergeCell ref="AO1245:AP1245"/>
    <mergeCell ref="AR1245:AS1245"/>
    <mergeCell ref="AT1245:AU1245"/>
    <mergeCell ref="AH1249:AI1249"/>
    <mergeCell ref="AJ1249:AK1249"/>
    <mergeCell ref="S1249:T1249"/>
    <mergeCell ref="U1249:V1249"/>
    <mergeCell ref="X1249:Y1249"/>
    <mergeCell ref="Z1249:AA1249"/>
    <mergeCell ref="AC1249:AD1249"/>
    <mergeCell ref="AE1249:AF1249"/>
    <mergeCell ref="D1249:E1249"/>
    <mergeCell ref="F1249:G1249"/>
    <mergeCell ref="I1249:J1249"/>
    <mergeCell ref="K1249:L1249"/>
    <mergeCell ref="N1249:O1249"/>
    <mergeCell ref="P1249:Q1249"/>
    <mergeCell ref="AR1242:AS1242"/>
    <mergeCell ref="AT1242:AU1242"/>
    <mergeCell ref="X1242:Y1242"/>
    <mergeCell ref="Z1242:AA1242"/>
    <mergeCell ref="AC1242:AD1242"/>
    <mergeCell ref="AE1242:AF1242"/>
    <mergeCell ref="AH1242:AI1242"/>
    <mergeCell ref="AJ1242:AK1242"/>
    <mergeCell ref="AM1235:AN1235"/>
    <mergeCell ref="AO1235:AP1235"/>
    <mergeCell ref="D1238:E1238"/>
    <mergeCell ref="F1238:G1238"/>
    <mergeCell ref="I1238:J1238"/>
    <mergeCell ref="K1238:L1238"/>
    <mergeCell ref="N1238:O1238"/>
    <mergeCell ref="P1238:Q1238"/>
    <mergeCell ref="S1238:T1238"/>
    <mergeCell ref="U1238:V1238"/>
    <mergeCell ref="X1238:Y1238"/>
    <mergeCell ref="Z1238:AA1238"/>
    <mergeCell ref="AC1238:AD1238"/>
    <mergeCell ref="AE1238:AF1238"/>
    <mergeCell ref="AH1238:AI1238"/>
    <mergeCell ref="AJ1238:AK1238"/>
    <mergeCell ref="AM1238:AN1238"/>
    <mergeCell ref="AO1238:AP1238"/>
    <mergeCell ref="AR1224:AS1224"/>
    <mergeCell ref="AT1224:AU1224"/>
    <mergeCell ref="AM1228:AN1228"/>
    <mergeCell ref="AO1228:AP1228"/>
    <mergeCell ref="D1231:E1231"/>
    <mergeCell ref="F1231:G1231"/>
    <mergeCell ref="I1231:J1231"/>
    <mergeCell ref="K1231:L1231"/>
    <mergeCell ref="N1231:O1231"/>
    <mergeCell ref="P1231:Q1231"/>
    <mergeCell ref="S1231:T1231"/>
    <mergeCell ref="U1231:V1231"/>
    <mergeCell ref="X1231:Y1231"/>
    <mergeCell ref="Z1231:AA1231"/>
    <mergeCell ref="AC1231:AD1231"/>
    <mergeCell ref="AE1231:AF1231"/>
    <mergeCell ref="AH1231:AI1231"/>
    <mergeCell ref="AJ1231:AK1231"/>
    <mergeCell ref="AM1231:AN1231"/>
    <mergeCell ref="AO1231:AP1231"/>
    <mergeCell ref="AR1231:AS1231"/>
    <mergeCell ref="AT1231:AU1231"/>
    <mergeCell ref="N1228:O1228"/>
    <mergeCell ref="P1228:Q1228"/>
    <mergeCell ref="AM1221:AN1221"/>
    <mergeCell ref="AO1221:AP1221"/>
    <mergeCell ref="D1224:E1224"/>
    <mergeCell ref="F1224:G1224"/>
    <mergeCell ref="I1224:J1224"/>
    <mergeCell ref="K1224:L1224"/>
    <mergeCell ref="N1224:O1224"/>
    <mergeCell ref="P1224:Q1224"/>
    <mergeCell ref="S1224:T1224"/>
    <mergeCell ref="U1224:V1224"/>
    <mergeCell ref="X1224:Y1224"/>
    <mergeCell ref="Z1224:AA1224"/>
    <mergeCell ref="AC1224:AD1224"/>
    <mergeCell ref="AE1224:AF1224"/>
    <mergeCell ref="AH1224:AI1224"/>
    <mergeCell ref="AJ1224:AK1224"/>
    <mergeCell ref="AM1224:AN1224"/>
    <mergeCell ref="AO1224:AP1224"/>
    <mergeCell ref="AR1210:AS1210"/>
    <mergeCell ref="AT1210:AU1210"/>
    <mergeCell ref="AM1214:AN1214"/>
    <mergeCell ref="AO1214:AP1214"/>
    <mergeCell ref="D1217:E1217"/>
    <mergeCell ref="F1217:G1217"/>
    <mergeCell ref="I1217:J1217"/>
    <mergeCell ref="K1217:L1217"/>
    <mergeCell ref="N1217:O1217"/>
    <mergeCell ref="P1217:Q1217"/>
    <mergeCell ref="S1217:T1217"/>
    <mergeCell ref="U1217:V1217"/>
    <mergeCell ref="X1217:Y1217"/>
    <mergeCell ref="Z1217:AA1217"/>
    <mergeCell ref="AC1217:AD1217"/>
    <mergeCell ref="AE1217:AF1217"/>
    <mergeCell ref="AH1217:AI1217"/>
    <mergeCell ref="AJ1217:AK1217"/>
    <mergeCell ref="AM1217:AN1217"/>
    <mergeCell ref="AO1217:AP1217"/>
    <mergeCell ref="AR1217:AS1217"/>
    <mergeCell ref="AT1217:AU1217"/>
    <mergeCell ref="AR1214:AS1214"/>
    <mergeCell ref="AT1214:AU1214"/>
    <mergeCell ref="X1214:Y1214"/>
    <mergeCell ref="Z1214:AA1214"/>
    <mergeCell ref="AC1214:AD1214"/>
    <mergeCell ref="AE1214:AF1214"/>
    <mergeCell ref="AH1214:AI1214"/>
    <mergeCell ref="AJ1214:AK1214"/>
    <mergeCell ref="D1214:E1214"/>
    <mergeCell ref="F1214:G1214"/>
    <mergeCell ref="I1214:J1214"/>
    <mergeCell ref="K1214:L1214"/>
    <mergeCell ref="N1214:O1214"/>
    <mergeCell ref="P1214:Q1214"/>
    <mergeCell ref="S1214:T1214"/>
    <mergeCell ref="U1214:V1214"/>
    <mergeCell ref="AM1207:AN1207"/>
    <mergeCell ref="AO1207:AP1207"/>
    <mergeCell ref="D1210:E1210"/>
    <mergeCell ref="F1210:G1210"/>
    <mergeCell ref="I1210:J1210"/>
    <mergeCell ref="K1210:L1210"/>
    <mergeCell ref="N1210:O1210"/>
    <mergeCell ref="P1210:Q1210"/>
    <mergeCell ref="S1210:T1210"/>
    <mergeCell ref="U1210:V1210"/>
    <mergeCell ref="X1210:Y1210"/>
    <mergeCell ref="Z1210:AA1210"/>
    <mergeCell ref="AC1210:AD1210"/>
    <mergeCell ref="AE1210:AF1210"/>
    <mergeCell ref="AH1210:AI1210"/>
    <mergeCell ref="AJ1210:AK1210"/>
    <mergeCell ref="AM1210:AN1210"/>
    <mergeCell ref="AO1210:AP1210"/>
    <mergeCell ref="AR1196:AS1196"/>
    <mergeCell ref="AT1196:AU1196"/>
    <mergeCell ref="AM1200:AN1200"/>
    <mergeCell ref="AO1200:AP1200"/>
    <mergeCell ref="D1203:E1203"/>
    <mergeCell ref="F1203:G1203"/>
    <mergeCell ref="I1203:J1203"/>
    <mergeCell ref="K1203:L1203"/>
    <mergeCell ref="N1203:O1203"/>
    <mergeCell ref="P1203:Q1203"/>
    <mergeCell ref="S1203:T1203"/>
    <mergeCell ref="U1203:V1203"/>
    <mergeCell ref="X1203:Y1203"/>
    <mergeCell ref="Z1203:AA1203"/>
    <mergeCell ref="AC1203:AD1203"/>
    <mergeCell ref="AE1203:AF1203"/>
    <mergeCell ref="AH1203:AI1203"/>
    <mergeCell ref="AJ1203:AK1203"/>
    <mergeCell ref="AM1203:AN1203"/>
    <mergeCell ref="AO1203:AP1203"/>
    <mergeCell ref="AR1203:AS1203"/>
    <mergeCell ref="AT1203:AU1203"/>
    <mergeCell ref="S1200:T1200"/>
    <mergeCell ref="U1200:V1200"/>
    <mergeCell ref="AR1207:AS1207"/>
    <mergeCell ref="AT1207:AU1207"/>
    <mergeCell ref="AH1207:AI1207"/>
    <mergeCell ref="AJ1207:AK1207"/>
    <mergeCell ref="S1207:T1207"/>
    <mergeCell ref="U1207:V1207"/>
    <mergeCell ref="X1207:Y1207"/>
    <mergeCell ref="Z1207:AA1207"/>
    <mergeCell ref="AC1207:AD1207"/>
    <mergeCell ref="AE1207:AF1207"/>
    <mergeCell ref="D1207:E1207"/>
    <mergeCell ref="F1207:G1207"/>
    <mergeCell ref="I1207:J1207"/>
    <mergeCell ref="K1207:L1207"/>
    <mergeCell ref="N1207:O1207"/>
    <mergeCell ref="P1207:Q1207"/>
    <mergeCell ref="AR1200:AS1200"/>
    <mergeCell ref="AT1200:AU1200"/>
    <mergeCell ref="X1200:Y1200"/>
    <mergeCell ref="Z1200:AA1200"/>
    <mergeCell ref="AC1200:AD1200"/>
    <mergeCell ref="AE1200:AF1200"/>
    <mergeCell ref="AM1193:AN1193"/>
    <mergeCell ref="AO1193:AP1193"/>
    <mergeCell ref="D1196:E1196"/>
    <mergeCell ref="F1196:G1196"/>
    <mergeCell ref="I1196:J1196"/>
    <mergeCell ref="K1196:L1196"/>
    <mergeCell ref="N1196:O1196"/>
    <mergeCell ref="P1196:Q1196"/>
    <mergeCell ref="S1196:T1196"/>
    <mergeCell ref="U1196:V1196"/>
    <mergeCell ref="X1196:Y1196"/>
    <mergeCell ref="Z1196:AA1196"/>
    <mergeCell ref="AC1196:AD1196"/>
    <mergeCell ref="AE1196:AF1196"/>
    <mergeCell ref="AH1196:AI1196"/>
    <mergeCell ref="AJ1196:AK1196"/>
    <mergeCell ref="AM1196:AN1196"/>
    <mergeCell ref="AO1196:AP1196"/>
    <mergeCell ref="AR1182:AS1182"/>
    <mergeCell ref="AT1182:AU1182"/>
    <mergeCell ref="AM1186:AN1186"/>
    <mergeCell ref="AO1186:AP1186"/>
    <mergeCell ref="D1189:E1189"/>
    <mergeCell ref="F1189:G1189"/>
    <mergeCell ref="I1189:J1189"/>
    <mergeCell ref="K1189:L1189"/>
    <mergeCell ref="N1189:O1189"/>
    <mergeCell ref="P1189:Q1189"/>
    <mergeCell ref="S1189:T1189"/>
    <mergeCell ref="U1189:V1189"/>
    <mergeCell ref="X1189:Y1189"/>
    <mergeCell ref="Z1189:AA1189"/>
    <mergeCell ref="AC1189:AD1189"/>
    <mergeCell ref="AE1189:AF1189"/>
    <mergeCell ref="AH1189:AI1189"/>
    <mergeCell ref="AJ1189:AK1189"/>
    <mergeCell ref="AM1189:AN1189"/>
    <mergeCell ref="AO1189:AP1189"/>
    <mergeCell ref="AR1189:AS1189"/>
    <mergeCell ref="AT1189:AU1189"/>
    <mergeCell ref="AH1193:AI1193"/>
    <mergeCell ref="AJ1193:AK1193"/>
    <mergeCell ref="S1193:T1193"/>
    <mergeCell ref="U1193:V1193"/>
    <mergeCell ref="X1193:Y1193"/>
    <mergeCell ref="Z1193:AA1193"/>
    <mergeCell ref="AC1193:AD1193"/>
    <mergeCell ref="AE1193:AF1193"/>
    <mergeCell ref="D1193:E1193"/>
    <mergeCell ref="F1193:G1193"/>
    <mergeCell ref="I1193:J1193"/>
    <mergeCell ref="K1193:L1193"/>
    <mergeCell ref="N1193:O1193"/>
    <mergeCell ref="P1193:Q1193"/>
    <mergeCell ref="AR1186:AS1186"/>
    <mergeCell ref="AT1186:AU1186"/>
    <mergeCell ref="X1186:Y1186"/>
    <mergeCell ref="Z1186:AA1186"/>
    <mergeCell ref="AC1186:AD1186"/>
    <mergeCell ref="AE1186:AF1186"/>
    <mergeCell ref="AH1186:AI1186"/>
    <mergeCell ref="AJ1186:AK1186"/>
    <mergeCell ref="AM1179:AN1179"/>
    <mergeCell ref="AO1179:AP1179"/>
    <mergeCell ref="D1182:E1182"/>
    <mergeCell ref="F1182:G1182"/>
    <mergeCell ref="I1182:J1182"/>
    <mergeCell ref="K1182:L1182"/>
    <mergeCell ref="N1182:O1182"/>
    <mergeCell ref="P1182:Q1182"/>
    <mergeCell ref="S1182:T1182"/>
    <mergeCell ref="U1182:V1182"/>
    <mergeCell ref="X1182:Y1182"/>
    <mergeCell ref="Z1182:AA1182"/>
    <mergeCell ref="AC1182:AD1182"/>
    <mergeCell ref="AE1182:AF1182"/>
    <mergeCell ref="AH1182:AI1182"/>
    <mergeCell ref="AJ1182:AK1182"/>
    <mergeCell ref="AM1182:AN1182"/>
    <mergeCell ref="AO1182:AP1182"/>
    <mergeCell ref="AR1168:AS1168"/>
    <mergeCell ref="AT1168:AU1168"/>
    <mergeCell ref="AM1172:AN1172"/>
    <mergeCell ref="AO1172:AP1172"/>
    <mergeCell ref="D1175:E1175"/>
    <mergeCell ref="F1175:G1175"/>
    <mergeCell ref="I1175:J1175"/>
    <mergeCell ref="K1175:L1175"/>
    <mergeCell ref="N1175:O1175"/>
    <mergeCell ref="P1175:Q1175"/>
    <mergeCell ref="S1175:T1175"/>
    <mergeCell ref="U1175:V1175"/>
    <mergeCell ref="X1175:Y1175"/>
    <mergeCell ref="Z1175:AA1175"/>
    <mergeCell ref="AC1175:AD1175"/>
    <mergeCell ref="AE1175:AF1175"/>
    <mergeCell ref="AH1175:AI1175"/>
    <mergeCell ref="AJ1175:AK1175"/>
    <mergeCell ref="AM1175:AN1175"/>
    <mergeCell ref="AO1175:AP1175"/>
    <mergeCell ref="AR1175:AS1175"/>
    <mergeCell ref="AT1175:AU1175"/>
    <mergeCell ref="N1172:O1172"/>
    <mergeCell ref="P1172:Q1172"/>
    <mergeCell ref="AM1165:AN1165"/>
    <mergeCell ref="AO1165:AP1165"/>
    <mergeCell ref="D1168:E1168"/>
    <mergeCell ref="F1168:G1168"/>
    <mergeCell ref="I1168:J1168"/>
    <mergeCell ref="K1168:L1168"/>
    <mergeCell ref="N1168:O1168"/>
    <mergeCell ref="P1168:Q1168"/>
    <mergeCell ref="S1168:T1168"/>
    <mergeCell ref="U1168:V1168"/>
    <mergeCell ref="X1168:Y1168"/>
    <mergeCell ref="Z1168:AA1168"/>
    <mergeCell ref="AC1168:AD1168"/>
    <mergeCell ref="AE1168:AF1168"/>
    <mergeCell ref="AH1168:AI1168"/>
    <mergeCell ref="AJ1168:AK1168"/>
    <mergeCell ref="AM1168:AN1168"/>
    <mergeCell ref="AO1168:AP1168"/>
    <mergeCell ref="AR1154:AS1154"/>
    <mergeCell ref="AT1154:AU1154"/>
    <mergeCell ref="AM1158:AN1158"/>
    <mergeCell ref="AO1158:AP1158"/>
    <mergeCell ref="D1161:E1161"/>
    <mergeCell ref="F1161:G1161"/>
    <mergeCell ref="I1161:J1161"/>
    <mergeCell ref="K1161:L1161"/>
    <mergeCell ref="N1161:O1161"/>
    <mergeCell ref="P1161:Q1161"/>
    <mergeCell ref="S1161:T1161"/>
    <mergeCell ref="U1161:V1161"/>
    <mergeCell ref="X1161:Y1161"/>
    <mergeCell ref="Z1161:AA1161"/>
    <mergeCell ref="AC1161:AD1161"/>
    <mergeCell ref="AE1161:AF1161"/>
    <mergeCell ref="AH1161:AI1161"/>
    <mergeCell ref="AJ1161:AK1161"/>
    <mergeCell ref="AM1161:AN1161"/>
    <mergeCell ref="AO1161:AP1161"/>
    <mergeCell ref="AR1161:AS1161"/>
    <mergeCell ref="AT1161:AU1161"/>
    <mergeCell ref="AR1158:AS1158"/>
    <mergeCell ref="AT1158:AU1158"/>
    <mergeCell ref="X1158:Y1158"/>
    <mergeCell ref="Z1158:AA1158"/>
    <mergeCell ref="AC1158:AD1158"/>
    <mergeCell ref="AE1158:AF1158"/>
    <mergeCell ref="AH1158:AI1158"/>
    <mergeCell ref="AJ1158:AK1158"/>
    <mergeCell ref="D1158:E1158"/>
    <mergeCell ref="F1158:G1158"/>
    <mergeCell ref="I1158:J1158"/>
    <mergeCell ref="K1158:L1158"/>
    <mergeCell ref="N1158:O1158"/>
    <mergeCell ref="P1158:Q1158"/>
    <mergeCell ref="S1158:T1158"/>
    <mergeCell ref="U1158:V1158"/>
    <mergeCell ref="AM1151:AN1151"/>
    <mergeCell ref="AO1151:AP1151"/>
    <mergeCell ref="D1154:E1154"/>
    <mergeCell ref="F1154:G1154"/>
    <mergeCell ref="I1154:J1154"/>
    <mergeCell ref="K1154:L1154"/>
    <mergeCell ref="N1154:O1154"/>
    <mergeCell ref="P1154:Q1154"/>
    <mergeCell ref="S1154:T1154"/>
    <mergeCell ref="U1154:V1154"/>
    <mergeCell ref="X1154:Y1154"/>
    <mergeCell ref="Z1154:AA1154"/>
    <mergeCell ref="AC1154:AD1154"/>
    <mergeCell ref="AE1154:AF1154"/>
    <mergeCell ref="AH1154:AI1154"/>
    <mergeCell ref="AJ1154:AK1154"/>
    <mergeCell ref="AM1154:AN1154"/>
    <mergeCell ref="AO1154:AP1154"/>
    <mergeCell ref="AR1140:AS1140"/>
    <mergeCell ref="AT1140:AU1140"/>
    <mergeCell ref="AM1144:AN1144"/>
    <mergeCell ref="AO1144:AP1144"/>
    <mergeCell ref="D1147:E1147"/>
    <mergeCell ref="F1147:G1147"/>
    <mergeCell ref="I1147:J1147"/>
    <mergeCell ref="K1147:L1147"/>
    <mergeCell ref="N1147:O1147"/>
    <mergeCell ref="P1147:Q1147"/>
    <mergeCell ref="S1147:T1147"/>
    <mergeCell ref="U1147:V1147"/>
    <mergeCell ref="X1147:Y1147"/>
    <mergeCell ref="Z1147:AA1147"/>
    <mergeCell ref="AC1147:AD1147"/>
    <mergeCell ref="AE1147:AF1147"/>
    <mergeCell ref="AH1147:AI1147"/>
    <mergeCell ref="AJ1147:AK1147"/>
    <mergeCell ref="AM1147:AN1147"/>
    <mergeCell ref="AO1147:AP1147"/>
    <mergeCell ref="AR1147:AS1147"/>
    <mergeCell ref="AT1147:AU1147"/>
    <mergeCell ref="S1144:T1144"/>
    <mergeCell ref="U1144:V1144"/>
    <mergeCell ref="AR1151:AS1151"/>
    <mergeCell ref="AT1151:AU1151"/>
    <mergeCell ref="AH1151:AI1151"/>
    <mergeCell ref="AJ1151:AK1151"/>
    <mergeCell ref="S1151:T1151"/>
    <mergeCell ref="U1151:V1151"/>
    <mergeCell ref="X1151:Y1151"/>
    <mergeCell ref="Z1151:AA1151"/>
    <mergeCell ref="AC1151:AD1151"/>
    <mergeCell ref="AE1151:AF1151"/>
    <mergeCell ref="D1151:E1151"/>
    <mergeCell ref="F1151:G1151"/>
    <mergeCell ref="I1151:J1151"/>
    <mergeCell ref="K1151:L1151"/>
    <mergeCell ref="N1151:O1151"/>
    <mergeCell ref="P1151:Q1151"/>
    <mergeCell ref="AR1144:AS1144"/>
    <mergeCell ref="AT1144:AU1144"/>
    <mergeCell ref="X1144:Y1144"/>
    <mergeCell ref="Z1144:AA1144"/>
    <mergeCell ref="AC1144:AD1144"/>
    <mergeCell ref="AE1144:AF1144"/>
    <mergeCell ref="AM1137:AN1137"/>
    <mergeCell ref="AO1137:AP1137"/>
    <mergeCell ref="D1140:E1140"/>
    <mergeCell ref="F1140:G1140"/>
    <mergeCell ref="I1140:J1140"/>
    <mergeCell ref="K1140:L1140"/>
    <mergeCell ref="N1140:O1140"/>
    <mergeCell ref="P1140:Q1140"/>
    <mergeCell ref="S1140:T1140"/>
    <mergeCell ref="U1140:V1140"/>
    <mergeCell ref="X1140:Y1140"/>
    <mergeCell ref="Z1140:AA1140"/>
    <mergeCell ref="AC1140:AD1140"/>
    <mergeCell ref="AE1140:AF1140"/>
    <mergeCell ref="AH1140:AI1140"/>
    <mergeCell ref="AJ1140:AK1140"/>
    <mergeCell ref="AM1140:AN1140"/>
    <mergeCell ref="AO1140:AP1140"/>
    <mergeCell ref="AR1126:AS1126"/>
    <mergeCell ref="AT1126:AU1126"/>
    <mergeCell ref="AM1130:AN1130"/>
    <mergeCell ref="AO1130:AP1130"/>
    <mergeCell ref="D1133:E1133"/>
    <mergeCell ref="F1133:G1133"/>
    <mergeCell ref="I1133:J1133"/>
    <mergeCell ref="K1133:L1133"/>
    <mergeCell ref="N1133:O1133"/>
    <mergeCell ref="P1133:Q1133"/>
    <mergeCell ref="S1133:T1133"/>
    <mergeCell ref="U1133:V1133"/>
    <mergeCell ref="X1133:Y1133"/>
    <mergeCell ref="Z1133:AA1133"/>
    <mergeCell ref="AC1133:AD1133"/>
    <mergeCell ref="AE1133:AF1133"/>
    <mergeCell ref="AH1133:AI1133"/>
    <mergeCell ref="AJ1133:AK1133"/>
    <mergeCell ref="AM1133:AN1133"/>
    <mergeCell ref="AO1133:AP1133"/>
    <mergeCell ref="AR1133:AS1133"/>
    <mergeCell ref="AT1133:AU1133"/>
    <mergeCell ref="AH1137:AI1137"/>
    <mergeCell ref="AJ1137:AK1137"/>
    <mergeCell ref="S1137:T1137"/>
    <mergeCell ref="U1137:V1137"/>
    <mergeCell ref="X1137:Y1137"/>
    <mergeCell ref="Z1137:AA1137"/>
    <mergeCell ref="AC1137:AD1137"/>
    <mergeCell ref="AE1137:AF1137"/>
    <mergeCell ref="D1137:E1137"/>
    <mergeCell ref="F1137:G1137"/>
    <mergeCell ref="I1137:J1137"/>
    <mergeCell ref="K1137:L1137"/>
    <mergeCell ref="N1137:O1137"/>
    <mergeCell ref="P1137:Q1137"/>
    <mergeCell ref="AR1130:AS1130"/>
    <mergeCell ref="AT1130:AU1130"/>
    <mergeCell ref="X1130:Y1130"/>
    <mergeCell ref="Z1130:AA1130"/>
    <mergeCell ref="AC1130:AD1130"/>
    <mergeCell ref="AE1130:AF1130"/>
    <mergeCell ref="AH1130:AI1130"/>
    <mergeCell ref="AJ1130:AK1130"/>
    <mergeCell ref="AM1123:AN1123"/>
    <mergeCell ref="AO1123:AP1123"/>
    <mergeCell ref="D1126:E1126"/>
    <mergeCell ref="F1126:G1126"/>
    <mergeCell ref="I1126:J1126"/>
    <mergeCell ref="K1126:L1126"/>
    <mergeCell ref="N1126:O1126"/>
    <mergeCell ref="P1126:Q1126"/>
    <mergeCell ref="S1126:T1126"/>
    <mergeCell ref="U1126:V1126"/>
    <mergeCell ref="X1126:Y1126"/>
    <mergeCell ref="Z1126:AA1126"/>
    <mergeCell ref="AC1126:AD1126"/>
    <mergeCell ref="AE1126:AF1126"/>
    <mergeCell ref="AH1126:AI1126"/>
    <mergeCell ref="AJ1126:AK1126"/>
    <mergeCell ref="AM1126:AN1126"/>
    <mergeCell ref="AO1126:AP1126"/>
    <mergeCell ref="AR1112:AS1112"/>
    <mergeCell ref="AT1112:AU1112"/>
    <mergeCell ref="AM1116:AN1116"/>
    <mergeCell ref="AO1116:AP1116"/>
    <mergeCell ref="D1119:E1119"/>
    <mergeCell ref="F1119:G1119"/>
    <mergeCell ref="I1119:J1119"/>
    <mergeCell ref="K1119:L1119"/>
    <mergeCell ref="N1119:O1119"/>
    <mergeCell ref="P1119:Q1119"/>
    <mergeCell ref="S1119:T1119"/>
    <mergeCell ref="U1119:V1119"/>
    <mergeCell ref="X1119:Y1119"/>
    <mergeCell ref="Z1119:AA1119"/>
    <mergeCell ref="AC1119:AD1119"/>
    <mergeCell ref="AE1119:AF1119"/>
    <mergeCell ref="AH1119:AI1119"/>
    <mergeCell ref="AJ1119:AK1119"/>
    <mergeCell ref="AM1119:AN1119"/>
    <mergeCell ref="AO1119:AP1119"/>
    <mergeCell ref="AR1119:AS1119"/>
    <mergeCell ref="AT1119:AU1119"/>
    <mergeCell ref="N1116:O1116"/>
    <mergeCell ref="P1116:Q1116"/>
    <mergeCell ref="AM1109:AN1109"/>
    <mergeCell ref="AO1109:AP1109"/>
    <mergeCell ref="D1112:E1112"/>
    <mergeCell ref="F1112:G1112"/>
    <mergeCell ref="I1112:J1112"/>
    <mergeCell ref="K1112:L1112"/>
    <mergeCell ref="N1112:O1112"/>
    <mergeCell ref="P1112:Q1112"/>
    <mergeCell ref="S1112:T1112"/>
    <mergeCell ref="U1112:V1112"/>
    <mergeCell ref="X1112:Y1112"/>
    <mergeCell ref="Z1112:AA1112"/>
    <mergeCell ref="AC1112:AD1112"/>
    <mergeCell ref="AE1112:AF1112"/>
    <mergeCell ref="AH1112:AI1112"/>
    <mergeCell ref="AJ1112:AK1112"/>
    <mergeCell ref="AM1112:AN1112"/>
    <mergeCell ref="AO1112:AP1112"/>
    <mergeCell ref="AR1098:AS1098"/>
    <mergeCell ref="AT1098:AU1098"/>
    <mergeCell ref="AM1102:AN1102"/>
    <mergeCell ref="AO1102:AP1102"/>
    <mergeCell ref="D1105:E1105"/>
    <mergeCell ref="F1105:G1105"/>
    <mergeCell ref="I1105:J1105"/>
    <mergeCell ref="K1105:L1105"/>
    <mergeCell ref="N1105:O1105"/>
    <mergeCell ref="P1105:Q1105"/>
    <mergeCell ref="S1105:T1105"/>
    <mergeCell ref="U1105:V1105"/>
    <mergeCell ref="X1105:Y1105"/>
    <mergeCell ref="Z1105:AA1105"/>
    <mergeCell ref="AC1105:AD1105"/>
    <mergeCell ref="AE1105:AF1105"/>
    <mergeCell ref="AH1105:AI1105"/>
    <mergeCell ref="AJ1105:AK1105"/>
    <mergeCell ref="AM1105:AN1105"/>
    <mergeCell ref="AO1105:AP1105"/>
    <mergeCell ref="AR1105:AS1105"/>
    <mergeCell ref="AT1105:AU1105"/>
    <mergeCell ref="AR1102:AS1102"/>
    <mergeCell ref="AT1102:AU1102"/>
    <mergeCell ref="X1102:Y1102"/>
    <mergeCell ref="Z1102:AA1102"/>
    <mergeCell ref="AC1102:AD1102"/>
    <mergeCell ref="AE1102:AF1102"/>
    <mergeCell ref="AH1102:AI1102"/>
    <mergeCell ref="AJ1102:AK1102"/>
    <mergeCell ref="D1102:E1102"/>
    <mergeCell ref="F1102:G1102"/>
    <mergeCell ref="I1102:J1102"/>
    <mergeCell ref="K1102:L1102"/>
    <mergeCell ref="N1102:O1102"/>
    <mergeCell ref="P1102:Q1102"/>
    <mergeCell ref="S1102:T1102"/>
    <mergeCell ref="U1102:V1102"/>
    <mergeCell ref="AM1095:AN1095"/>
    <mergeCell ref="AO1095:AP1095"/>
    <mergeCell ref="D1098:E1098"/>
    <mergeCell ref="F1098:G1098"/>
    <mergeCell ref="I1098:J1098"/>
    <mergeCell ref="K1098:L1098"/>
    <mergeCell ref="N1098:O1098"/>
    <mergeCell ref="P1098:Q1098"/>
    <mergeCell ref="S1098:T1098"/>
    <mergeCell ref="U1098:V1098"/>
    <mergeCell ref="X1098:Y1098"/>
    <mergeCell ref="Z1098:AA1098"/>
    <mergeCell ref="AC1098:AD1098"/>
    <mergeCell ref="AE1098:AF1098"/>
    <mergeCell ref="AH1098:AI1098"/>
    <mergeCell ref="AJ1098:AK1098"/>
    <mergeCell ref="AM1098:AN1098"/>
    <mergeCell ref="AO1098:AP1098"/>
    <mergeCell ref="AR1084:AS1084"/>
    <mergeCell ref="AT1084:AU1084"/>
    <mergeCell ref="AM1088:AN1088"/>
    <mergeCell ref="AO1088:AP1088"/>
    <mergeCell ref="D1091:E1091"/>
    <mergeCell ref="F1091:G1091"/>
    <mergeCell ref="I1091:J1091"/>
    <mergeCell ref="K1091:L1091"/>
    <mergeCell ref="N1091:O1091"/>
    <mergeCell ref="P1091:Q1091"/>
    <mergeCell ref="S1091:T1091"/>
    <mergeCell ref="U1091:V1091"/>
    <mergeCell ref="X1091:Y1091"/>
    <mergeCell ref="Z1091:AA1091"/>
    <mergeCell ref="AC1091:AD1091"/>
    <mergeCell ref="AE1091:AF1091"/>
    <mergeCell ref="AH1091:AI1091"/>
    <mergeCell ref="AJ1091:AK1091"/>
    <mergeCell ref="AM1091:AN1091"/>
    <mergeCell ref="AO1091:AP1091"/>
    <mergeCell ref="AR1091:AS1091"/>
    <mergeCell ref="AT1091:AU1091"/>
    <mergeCell ref="S1088:T1088"/>
    <mergeCell ref="U1088:V1088"/>
    <mergeCell ref="AR1095:AS1095"/>
    <mergeCell ref="AT1095:AU1095"/>
    <mergeCell ref="AH1095:AI1095"/>
    <mergeCell ref="AJ1095:AK1095"/>
    <mergeCell ref="S1095:T1095"/>
    <mergeCell ref="U1095:V1095"/>
    <mergeCell ref="X1095:Y1095"/>
    <mergeCell ref="Z1095:AA1095"/>
    <mergeCell ref="AC1095:AD1095"/>
    <mergeCell ref="AE1095:AF1095"/>
    <mergeCell ref="D1095:E1095"/>
    <mergeCell ref="F1095:G1095"/>
    <mergeCell ref="I1095:J1095"/>
    <mergeCell ref="K1095:L1095"/>
    <mergeCell ref="N1095:O1095"/>
    <mergeCell ref="P1095:Q1095"/>
    <mergeCell ref="AR1088:AS1088"/>
    <mergeCell ref="AT1088:AU1088"/>
    <mergeCell ref="X1088:Y1088"/>
    <mergeCell ref="Z1088:AA1088"/>
    <mergeCell ref="AC1088:AD1088"/>
    <mergeCell ref="AE1088:AF1088"/>
    <mergeCell ref="AM1081:AN1081"/>
    <mergeCell ref="AO1081:AP1081"/>
    <mergeCell ref="D1084:E1084"/>
    <mergeCell ref="F1084:G1084"/>
    <mergeCell ref="I1084:J1084"/>
    <mergeCell ref="K1084:L1084"/>
    <mergeCell ref="N1084:O1084"/>
    <mergeCell ref="P1084:Q1084"/>
    <mergeCell ref="S1084:T1084"/>
    <mergeCell ref="U1084:V1084"/>
    <mergeCell ref="X1084:Y1084"/>
    <mergeCell ref="Z1084:AA1084"/>
    <mergeCell ref="AC1084:AD1084"/>
    <mergeCell ref="AE1084:AF1084"/>
    <mergeCell ref="AH1084:AI1084"/>
    <mergeCell ref="AJ1084:AK1084"/>
    <mergeCell ref="AM1084:AN1084"/>
    <mergeCell ref="AO1084:AP1084"/>
    <mergeCell ref="AR1070:AS1070"/>
    <mergeCell ref="AT1070:AU1070"/>
    <mergeCell ref="AM1074:AN1074"/>
    <mergeCell ref="AO1074:AP1074"/>
    <mergeCell ref="D1077:E1077"/>
    <mergeCell ref="F1077:G1077"/>
    <mergeCell ref="I1077:J1077"/>
    <mergeCell ref="K1077:L1077"/>
    <mergeCell ref="N1077:O1077"/>
    <mergeCell ref="P1077:Q1077"/>
    <mergeCell ref="S1077:T1077"/>
    <mergeCell ref="U1077:V1077"/>
    <mergeCell ref="X1077:Y1077"/>
    <mergeCell ref="Z1077:AA1077"/>
    <mergeCell ref="AC1077:AD1077"/>
    <mergeCell ref="AE1077:AF1077"/>
    <mergeCell ref="AH1077:AI1077"/>
    <mergeCell ref="AJ1077:AK1077"/>
    <mergeCell ref="AM1077:AN1077"/>
    <mergeCell ref="AO1077:AP1077"/>
    <mergeCell ref="AR1077:AS1077"/>
    <mergeCell ref="AT1077:AU1077"/>
    <mergeCell ref="AH1081:AI1081"/>
    <mergeCell ref="AJ1081:AK1081"/>
    <mergeCell ref="S1081:T1081"/>
    <mergeCell ref="U1081:V1081"/>
    <mergeCell ref="X1081:Y1081"/>
    <mergeCell ref="Z1081:AA1081"/>
    <mergeCell ref="AC1081:AD1081"/>
    <mergeCell ref="AE1081:AF1081"/>
    <mergeCell ref="D1081:E1081"/>
    <mergeCell ref="F1081:G1081"/>
    <mergeCell ref="I1081:J1081"/>
    <mergeCell ref="K1081:L1081"/>
    <mergeCell ref="N1081:O1081"/>
    <mergeCell ref="P1081:Q1081"/>
    <mergeCell ref="AR1074:AS1074"/>
    <mergeCell ref="AT1074:AU1074"/>
    <mergeCell ref="X1074:Y1074"/>
    <mergeCell ref="Z1074:AA1074"/>
    <mergeCell ref="AC1074:AD1074"/>
    <mergeCell ref="AE1074:AF1074"/>
    <mergeCell ref="AH1074:AI1074"/>
    <mergeCell ref="AJ1074:AK1074"/>
    <mergeCell ref="AM1067:AN1067"/>
    <mergeCell ref="AO1067:AP1067"/>
    <mergeCell ref="D1070:E1070"/>
    <mergeCell ref="F1070:G1070"/>
    <mergeCell ref="I1070:J1070"/>
    <mergeCell ref="K1070:L1070"/>
    <mergeCell ref="N1070:O1070"/>
    <mergeCell ref="P1070:Q1070"/>
    <mergeCell ref="S1070:T1070"/>
    <mergeCell ref="U1070:V1070"/>
    <mergeCell ref="X1070:Y1070"/>
    <mergeCell ref="Z1070:AA1070"/>
    <mergeCell ref="AC1070:AD1070"/>
    <mergeCell ref="AE1070:AF1070"/>
    <mergeCell ref="AH1070:AI1070"/>
    <mergeCell ref="AJ1070:AK1070"/>
    <mergeCell ref="AM1070:AN1070"/>
    <mergeCell ref="AO1070:AP1070"/>
    <mergeCell ref="AR1056:AS1056"/>
    <mergeCell ref="AT1056:AU1056"/>
    <mergeCell ref="AM1060:AN1060"/>
    <mergeCell ref="AO1060:AP1060"/>
    <mergeCell ref="D1063:E1063"/>
    <mergeCell ref="F1063:G1063"/>
    <mergeCell ref="I1063:J1063"/>
    <mergeCell ref="K1063:L1063"/>
    <mergeCell ref="N1063:O1063"/>
    <mergeCell ref="P1063:Q1063"/>
    <mergeCell ref="S1063:T1063"/>
    <mergeCell ref="U1063:V1063"/>
    <mergeCell ref="X1063:Y1063"/>
    <mergeCell ref="Z1063:AA1063"/>
    <mergeCell ref="AC1063:AD1063"/>
    <mergeCell ref="AE1063:AF1063"/>
    <mergeCell ref="AH1063:AI1063"/>
    <mergeCell ref="AJ1063:AK1063"/>
    <mergeCell ref="AM1063:AN1063"/>
    <mergeCell ref="AO1063:AP1063"/>
    <mergeCell ref="AR1063:AS1063"/>
    <mergeCell ref="AT1063:AU1063"/>
    <mergeCell ref="N1060:O1060"/>
    <mergeCell ref="P1060:Q1060"/>
    <mergeCell ref="AM1053:AN1053"/>
    <mergeCell ref="AO1053:AP1053"/>
    <mergeCell ref="D1056:E1056"/>
    <mergeCell ref="F1056:G1056"/>
    <mergeCell ref="I1056:J1056"/>
    <mergeCell ref="K1056:L1056"/>
    <mergeCell ref="N1056:O1056"/>
    <mergeCell ref="P1056:Q1056"/>
    <mergeCell ref="S1056:T1056"/>
    <mergeCell ref="U1056:V1056"/>
    <mergeCell ref="X1056:Y1056"/>
    <mergeCell ref="Z1056:AA1056"/>
    <mergeCell ref="AC1056:AD1056"/>
    <mergeCell ref="AE1056:AF1056"/>
    <mergeCell ref="AH1056:AI1056"/>
    <mergeCell ref="AJ1056:AK1056"/>
    <mergeCell ref="AM1056:AN1056"/>
    <mergeCell ref="AO1056:AP1056"/>
    <mergeCell ref="AR1042:AS1042"/>
    <mergeCell ref="AT1042:AU1042"/>
    <mergeCell ref="AM1046:AN1046"/>
    <mergeCell ref="AO1046:AP1046"/>
    <mergeCell ref="D1049:E1049"/>
    <mergeCell ref="F1049:G1049"/>
    <mergeCell ref="I1049:J1049"/>
    <mergeCell ref="K1049:L1049"/>
    <mergeCell ref="N1049:O1049"/>
    <mergeCell ref="P1049:Q1049"/>
    <mergeCell ref="S1049:T1049"/>
    <mergeCell ref="U1049:V1049"/>
    <mergeCell ref="X1049:Y1049"/>
    <mergeCell ref="Z1049:AA1049"/>
    <mergeCell ref="AC1049:AD1049"/>
    <mergeCell ref="AE1049:AF1049"/>
    <mergeCell ref="AH1049:AI1049"/>
    <mergeCell ref="AJ1049:AK1049"/>
    <mergeCell ref="AM1049:AN1049"/>
    <mergeCell ref="AO1049:AP1049"/>
    <mergeCell ref="AR1049:AS1049"/>
    <mergeCell ref="AT1049:AU1049"/>
    <mergeCell ref="AR1046:AS1046"/>
    <mergeCell ref="AT1046:AU1046"/>
    <mergeCell ref="X1046:Y1046"/>
    <mergeCell ref="Z1046:AA1046"/>
    <mergeCell ref="AC1046:AD1046"/>
    <mergeCell ref="AE1046:AF1046"/>
    <mergeCell ref="AH1046:AI1046"/>
    <mergeCell ref="AJ1046:AK1046"/>
    <mergeCell ref="D1046:E1046"/>
    <mergeCell ref="F1046:G1046"/>
    <mergeCell ref="I1046:J1046"/>
    <mergeCell ref="K1046:L1046"/>
    <mergeCell ref="N1046:O1046"/>
    <mergeCell ref="P1046:Q1046"/>
    <mergeCell ref="S1046:T1046"/>
    <mergeCell ref="U1046:V1046"/>
    <mergeCell ref="AM1039:AN1039"/>
    <mergeCell ref="AO1039:AP1039"/>
    <mergeCell ref="D1042:E1042"/>
    <mergeCell ref="F1042:G1042"/>
    <mergeCell ref="I1042:J1042"/>
    <mergeCell ref="K1042:L1042"/>
    <mergeCell ref="N1042:O1042"/>
    <mergeCell ref="P1042:Q1042"/>
    <mergeCell ref="S1042:T1042"/>
    <mergeCell ref="U1042:V1042"/>
    <mergeCell ref="X1042:Y1042"/>
    <mergeCell ref="Z1042:AA1042"/>
    <mergeCell ref="AC1042:AD1042"/>
    <mergeCell ref="AE1042:AF1042"/>
    <mergeCell ref="AH1042:AI1042"/>
    <mergeCell ref="AJ1042:AK1042"/>
    <mergeCell ref="AM1042:AN1042"/>
    <mergeCell ref="AO1042:AP1042"/>
    <mergeCell ref="AR1028:AS1028"/>
    <mergeCell ref="AT1028:AU1028"/>
    <mergeCell ref="AM1032:AN1032"/>
    <mergeCell ref="AO1032:AP1032"/>
    <mergeCell ref="D1035:E1035"/>
    <mergeCell ref="F1035:G1035"/>
    <mergeCell ref="I1035:J1035"/>
    <mergeCell ref="K1035:L1035"/>
    <mergeCell ref="N1035:O1035"/>
    <mergeCell ref="P1035:Q1035"/>
    <mergeCell ref="S1035:T1035"/>
    <mergeCell ref="U1035:V1035"/>
    <mergeCell ref="X1035:Y1035"/>
    <mergeCell ref="Z1035:AA1035"/>
    <mergeCell ref="AC1035:AD1035"/>
    <mergeCell ref="AE1035:AF1035"/>
    <mergeCell ref="AH1035:AI1035"/>
    <mergeCell ref="AJ1035:AK1035"/>
    <mergeCell ref="AM1035:AN1035"/>
    <mergeCell ref="AO1035:AP1035"/>
    <mergeCell ref="AR1035:AS1035"/>
    <mergeCell ref="AT1035:AU1035"/>
    <mergeCell ref="S1032:T1032"/>
    <mergeCell ref="U1032:V1032"/>
    <mergeCell ref="AR1039:AS1039"/>
    <mergeCell ref="AT1039:AU1039"/>
    <mergeCell ref="AH1039:AI1039"/>
    <mergeCell ref="AJ1039:AK1039"/>
    <mergeCell ref="S1039:T1039"/>
    <mergeCell ref="U1039:V1039"/>
    <mergeCell ref="X1039:Y1039"/>
    <mergeCell ref="Z1039:AA1039"/>
    <mergeCell ref="AC1039:AD1039"/>
    <mergeCell ref="AE1039:AF1039"/>
    <mergeCell ref="D1039:E1039"/>
    <mergeCell ref="F1039:G1039"/>
    <mergeCell ref="I1039:J1039"/>
    <mergeCell ref="K1039:L1039"/>
    <mergeCell ref="N1039:O1039"/>
    <mergeCell ref="P1039:Q1039"/>
    <mergeCell ref="AR1032:AS1032"/>
    <mergeCell ref="AT1032:AU1032"/>
    <mergeCell ref="X1032:Y1032"/>
    <mergeCell ref="Z1032:AA1032"/>
    <mergeCell ref="AC1032:AD1032"/>
    <mergeCell ref="AE1032:AF1032"/>
    <mergeCell ref="AM1025:AN1025"/>
    <mergeCell ref="AO1025:AP1025"/>
    <mergeCell ref="D1028:E1028"/>
    <mergeCell ref="F1028:G1028"/>
    <mergeCell ref="I1028:J1028"/>
    <mergeCell ref="K1028:L1028"/>
    <mergeCell ref="N1028:O1028"/>
    <mergeCell ref="P1028:Q1028"/>
    <mergeCell ref="S1028:T1028"/>
    <mergeCell ref="U1028:V1028"/>
    <mergeCell ref="X1028:Y1028"/>
    <mergeCell ref="Z1028:AA1028"/>
    <mergeCell ref="AC1028:AD1028"/>
    <mergeCell ref="AE1028:AF1028"/>
    <mergeCell ref="AH1028:AI1028"/>
    <mergeCell ref="AJ1028:AK1028"/>
    <mergeCell ref="AM1028:AN1028"/>
    <mergeCell ref="AO1028:AP1028"/>
    <mergeCell ref="AR1014:AS1014"/>
    <mergeCell ref="AT1014:AU1014"/>
    <mergeCell ref="AM1018:AN1018"/>
    <mergeCell ref="AO1018:AP1018"/>
    <mergeCell ref="D1021:E1021"/>
    <mergeCell ref="F1021:G1021"/>
    <mergeCell ref="I1021:J1021"/>
    <mergeCell ref="K1021:L1021"/>
    <mergeCell ref="N1021:O1021"/>
    <mergeCell ref="P1021:Q1021"/>
    <mergeCell ref="S1021:T1021"/>
    <mergeCell ref="U1021:V1021"/>
    <mergeCell ref="X1021:Y1021"/>
    <mergeCell ref="Z1021:AA1021"/>
    <mergeCell ref="AC1021:AD1021"/>
    <mergeCell ref="AE1021:AF1021"/>
    <mergeCell ref="AH1021:AI1021"/>
    <mergeCell ref="AJ1021:AK1021"/>
    <mergeCell ref="AM1021:AN1021"/>
    <mergeCell ref="AO1021:AP1021"/>
    <mergeCell ref="AR1021:AS1021"/>
    <mergeCell ref="AT1021:AU1021"/>
    <mergeCell ref="AH1025:AI1025"/>
    <mergeCell ref="AJ1025:AK1025"/>
    <mergeCell ref="S1025:T1025"/>
    <mergeCell ref="U1025:V1025"/>
    <mergeCell ref="X1025:Y1025"/>
    <mergeCell ref="Z1025:AA1025"/>
    <mergeCell ref="AC1025:AD1025"/>
    <mergeCell ref="AE1025:AF1025"/>
    <mergeCell ref="D1025:E1025"/>
    <mergeCell ref="F1025:G1025"/>
    <mergeCell ref="I1025:J1025"/>
    <mergeCell ref="K1025:L1025"/>
    <mergeCell ref="N1025:O1025"/>
    <mergeCell ref="P1025:Q1025"/>
    <mergeCell ref="AR1018:AS1018"/>
    <mergeCell ref="AT1018:AU1018"/>
    <mergeCell ref="X1018:Y1018"/>
    <mergeCell ref="Z1018:AA1018"/>
    <mergeCell ref="AC1018:AD1018"/>
    <mergeCell ref="AE1018:AF1018"/>
    <mergeCell ref="AH1018:AI1018"/>
    <mergeCell ref="AJ1018:AK1018"/>
    <mergeCell ref="AM1011:AN1011"/>
    <mergeCell ref="AO1011:AP1011"/>
    <mergeCell ref="D1014:E1014"/>
    <mergeCell ref="F1014:G1014"/>
    <mergeCell ref="I1014:J1014"/>
    <mergeCell ref="K1014:L1014"/>
    <mergeCell ref="N1014:O1014"/>
    <mergeCell ref="P1014:Q1014"/>
    <mergeCell ref="S1014:T1014"/>
    <mergeCell ref="U1014:V1014"/>
    <mergeCell ref="X1014:Y1014"/>
    <mergeCell ref="Z1014:AA1014"/>
    <mergeCell ref="AC1014:AD1014"/>
    <mergeCell ref="AE1014:AF1014"/>
    <mergeCell ref="AH1014:AI1014"/>
    <mergeCell ref="AJ1014:AK1014"/>
    <mergeCell ref="AM1014:AN1014"/>
    <mergeCell ref="AO1014:AP1014"/>
    <mergeCell ref="AR1000:AS1000"/>
    <mergeCell ref="AT1000:AU1000"/>
    <mergeCell ref="AM1004:AN1004"/>
    <mergeCell ref="AO1004:AP1004"/>
    <mergeCell ref="D1007:E1007"/>
    <mergeCell ref="F1007:G1007"/>
    <mergeCell ref="I1007:J1007"/>
    <mergeCell ref="K1007:L1007"/>
    <mergeCell ref="N1007:O1007"/>
    <mergeCell ref="P1007:Q1007"/>
    <mergeCell ref="S1007:T1007"/>
    <mergeCell ref="U1007:V1007"/>
    <mergeCell ref="X1007:Y1007"/>
    <mergeCell ref="Z1007:AA1007"/>
    <mergeCell ref="AC1007:AD1007"/>
    <mergeCell ref="AE1007:AF1007"/>
    <mergeCell ref="AH1007:AI1007"/>
    <mergeCell ref="AJ1007:AK1007"/>
    <mergeCell ref="AM1007:AN1007"/>
    <mergeCell ref="AO1007:AP1007"/>
    <mergeCell ref="AR1007:AS1007"/>
    <mergeCell ref="AT1007:AU1007"/>
    <mergeCell ref="N1004:O1004"/>
    <mergeCell ref="P1004:Q1004"/>
    <mergeCell ref="AM997:AN997"/>
    <mergeCell ref="AO997:AP997"/>
    <mergeCell ref="D1000:E1000"/>
    <mergeCell ref="F1000:G1000"/>
    <mergeCell ref="I1000:J1000"/>
    <mergeCell ref="K1000:L1000"/>
    <mergeCell ref="N1000:O1000"/>
    <mergeCell ref="P1000:Q1000"/>
    <mergeCell ref="S1000:T1000"/>
    <mergeCell ref="U1000:V1000"/>
    <mergeCell ref="X1000:Y1000"/>
    <mergeCell ref="Z1000:AA1000"/>
    <mergeCell ref="AC1000:AD1000"/>
    <mergeCell ref="AE1000:AF1000"/>
    <mergeCell ref="AH1000:AI1000"/>
    <mergeCell ref="AJ1000:AK1000"/>
    <mergeCell ref="AM1000:AN1000"/>
    <mergeCell ref="AO1000:AP1000"/>
    <mergeCell ref="AR986:AS986"/>
    <mergeCell ref="AT986:AU986"/>
    <mergeCell ref="AM990:AN990"/>
    <mergeCell ref="AO990:AP990"/>
    <mergeCell ref="D993:E993"/>
    <mergeCell ref="F993:G993"/>
    <mergeCell ref="I993:J993"/>
    <mergeCell ref="K993:L993"/>
    <mergeCell ref="N993:O993"/>
    <mergeCell ref="P993:Q993"/>
    <mergeCell ref="S993:T993"/>
    <mergeCell ref="U993:V993"/>
    <mergeCell ref="X993:Y993"/>
    <mergeCell ref="Z993:AA993"/>
    <mergeCell ref="AC993:AD993"/>
    <mergeCell ref="AE993:AF993"/>
    <mergeCell ref="AH993:AI993"/>
    <mergeCell ref="AJ993:AK993"/>
    <mergeCell ref="AM993:AN993"/>
    <mergeCell ref="AO993:AP993"/>
    <mergeCell ref="AR993:AS993"/>
    <mergeCell ref="AT993:AU993"/>
    <mergeCell ref="AR990:AS990"/>
    <mergeCell ref="AT990:AU990"/>
    <mergeCell ref="X990:Y990"/>
    <mergeCell ref="Z990:AA990"/>
    <mergeCell ref="AC990:AD990"/>
    <mergeCell ref="AE990:AF990"/>
    <mergeCell ref="AH990:AI990"/>
    <mergeCell ref="AJ990:AK990"/>
    <mergeCell ref="D990:E990"/>
    <mergeCell ref="F990:G990"/>
    <mergeCell ref="I990:J990"/>
    <mergeCell ref="K990:L990"/>
    <mergeCell ref="N990:O990"/>
    <mergeCell ref="P990:Q990"/>
    <mergeCell ref="S990:T990"/>
    <mergeCell ref="U990:V990"/>
    <mergeCell ref="AM983:AN983"/>
    <mergeCell ref="AO983:AP983"/>
    <mergeCell ref="D986:E986"/>
    <mergeCell ref="F986:G986"/>
    <mergeCell ref="I986:J986"/>
    <mergeCell ref="K986:L986"/>
    <mergeCell ref="N986:O986"/>
    <mergeCell ref="P986:Q986"/>
    <mergeCell ref="S986:T986"/>
    <mergeCell ref="U986:V986"/>
    <mergeCell ref="X986:Y986"/>
    <mergeCell ref="Z986:AA986"/>
    <mergeCell ref="AC986:AD986"/>
    <mergeCell ref="AE986:AF986"/>
    <mergeCell ref="AH986:AI986"/>
    <mergeCell ref="AJ986:AK986"/>
    <mergeCell ref="AM986:AN986"/>
    <mergeCell ref="AO986:AP986"/>
    <mergeCell ref="AR972:AS972"/>
    <mergeCell ref="AT972:AU972"/>
    <mergeCell ref="AM976:AN976"/>
    <mergeCell ref="AO976:AP976"/>
    <mergeCell ref="D979:E979"/>
    <mergeCell ref="F979:G979"/>
    <mergeCell ref="I979:J979"/>
    <mergeCell ref="K979:L979"/>
    <mergeCell ref="N979:O979"/>
    <mergeCell ref="P979:Q979"/>
    <mergeCell ref="S979:T979"/>
    <mergeCell ref="U979:V979"/>
    <mergeCell ref="X979:Y979"/>
    <mergeCell ref="Z979:AA979"/>
    <mergeCell ref="AC979:AD979"/>
    <mergeCell ref="AE979:AF979"/>
    <mergeCell ref="AH979:AI979"/>
    <mergeCell ref="AJ979:AK979"/>
    <mergeCell ref="AM979:AN979"/>
    <mergeCell ref="AO979:AP979"/>
    <mergeCell ref="AR979:AS979"/>
    <mergeCell ref="AT979:AU979"/>
    <mergeCell ref="S976:T976"/>
    <mergeCell ref="U976:V976"/>
    <mergeCell ref="AR983:AS983"/>
    <mergeCell ref="AT983:AU983"/>
    <mergeCell ref="AH983:AI983"/>
    <mergeCell ref="AJ983:AK983"/>
    <mergeCell ref="S983:T983"/>
    <mergeCell ref="U983:V983"/>
    <mergeCell ref="X983:Y983"/>
    <mergeCell ref="Z983:AA983"/>
    <mergeCell ref="AC983:AD983"/>
    <mergeCell ref="AE983:AF983"/>
    <mergeCell ref="D983:E983"/>
    <mergeCell ref="F983:G983"/>
    <mergeCell ref="I983:J983"/>
    <mergeCell ref="K983:L983"/>
    <mergeCell ref="N983:O983"/>
    <mergeCell ref="P983:Q983"/>
    <mergeCell ref="AR976:AS976"/>
    <mergeCell ref="AT976:AU976"/>
    <mergeCell ref="X976:Y976"/>
    <mergeCell ref="Z976:AA976"/>
    <mergeCell ref="AC976:AD976"/>
    <mergeCell ref="AE976:AF976"/>
    <mergeCell ref="AM969:AN969"/>
    <mergeCell ref="AO969:AP969"/>
    <mergeCell ref="D972:E972"/>
    <mergeCell ref="F972:G972"/>
    <mergeCell ref="I972:J972"/>
    <mergeCell ref="K972:L972"/>
    <mergeCell ref="N972:O972"/>
    <mergeCell ref="P972:Q972"/>
    <mergeCell ref="S972:T972"/>
    <mergeCell ref="U972:V972"/>
    <mergeCell ref="X972:Y972"/>
    <mergeCell ref="Z972:AA972"/>
    <mergeCell ref="AC972:AD972"/>
    <mergeCell ref="AE972:AF972"/>
    <mergeCell ref="AH972:AI972"/>
    <mergeCell ref="AJ972:AK972"/>
    <mergeCell ref="AM972:AN972"/>
    <mergeCell ref="AO972:AP972"/>
    <mergeCell ref="AR958:AS958"/>
    <mergeCell ref="AT958:AU958"/>
    <mergeCell ref="AM962:AN962"/>
    <mergeCell ref="AO962:AP962"/>
    <mergeCell ref="D965:E965"/>
    <mergeCell ref="F965:G965"/>
    <mergeCell ref="I965:J965"/>
    <mergeCell ref="K965:L965"/>
    <mergeCell ref="N965:O965"/>
    <mergeCell ref="P965:Q965"/>
    <mergeCell ref="S965:T965"/>
    <mergeCell ref="U965:V965"/>
    <mergeCell ref="X965:Y965"/>
    <mergeCell ref="Z965:AA965"/>
    <mergeCell ref="AC965:AD965"/>
    <mergeCell ref="AE965:AF965"/>
    <mergeCell ref="AH965:AI965"/>
    <mergeCell ref="AJ965:AK965"/>
    <mergeCell ref="AM965:AN965"/>
    <mergeCell ref="AO965:AP965"/>
    <mergeCell ref="AR965:AS965"/>
    <mergeCell ref="AT965:AU965"/>
    <mergeCell ref="AH969:AI969"/>
    <mergeCell ref="AJ969:AK969"/>
    <mergeCell ref="S969:T969"/>
    <mergeCell ref="U969:V969"/>
    <mergeCell ref="X969:Y969"/>
    <mergeCell ref="Z969:AA969"/>
    <mergeCell ref="AC969:AD969"/>
    <mergeCell ref="AE969:AF969"/>
    <mergeCell ref="D969:E969"/>
    <mergeCell ref="F969:G969"/>
    <mergeCell ref="I969:J969"/>
    <mergeCell ref="K969:L969"/>
    <mergeCell ref="N969:O969"/>
    <mergeCell ref="P969:Q969"/>
    <mergeCell ref="AR962:AS962"/>
    <mergeCell ref="AT962:AU962"/>
    <mergeCell ref="X962:Y962"/>
    <mergeCell ref="Z962:AA962"/>
    <mergeCell ref="AC962:AD962"/>
    <mergeCell ref="AE962:AF962"/>
    <mergeCell ref="AH962:AI962"/>
    <mergeCell ref="AJ962:AK962"/>
    <mergeCell ref="AM955:AN955"/>
    <mergeCell ref="AO955:AP955"/>
    <mergeCell ref="D958:E958"/>
    <mergeCell ref="F958:G958"/>
    <mergeCell ref="I958:J958"/>
    <mergeCell ref="K958:L958"/>
    <mergeCell ref="N958:O958"/>
    <mergeCell ref="P958:Q958"/>
    <mergeCell ref="S958:T958"/>
    <mergeCell ref="U958:V958"/>
    <mergeCell ref="X958:Y958"/>
    <mergeCell ref="Z958:AA958"/>
    <mergeCell ref="AC958:AD958"/>
    <mergeCell ref="AE958:AF958"/>
    <mergeCell ref="AH958:AI958"/>
    <mergeCell ref="AJ958:AK958"/>
    <mergeCell ref="AM958:AN958"/>
    <mergeCell ref="AO958:AP958"/>
    <mergeCell ref="AR944:AS944"/>
    <mergeCell ref="AT944:AU944"/>
    <mergeCell ref="AM948:AN948"/>
    <mergeCell ref="AO948:AP948"/>
    <mergeCell ref="D951:E951"/>
    <mergeCell ref="F951:G951"/>
    <mergeCell ref="I951:J951"/>
    <mergeCell ref="K951:L951"/>
    <mergeCell ref="N951:O951"/>
    <mergeCell ref="P951:Q951"/>
    <mergeCell ref="S951:T951"/>
    <mergeCell ref="U951:V951"/>
    <mergeCell ref="X951:Y951"/>
    <mergeCell ref="Z951:AA951"/>
    <mergeCell ref="AC951:AD951"/>
    <mergeCell ref="AE951:AF951"/>
    <mergeCell ref="AH951:AI951"/>
    <mergeCell ref="AJ951:AK951"/>
    <mergeCell ref="AM951:AN951"/>
    <mergeCell ref="AO951:AP951"/>
    <mergeCell ref="AR951:AS951"/>
    <mergeCell ref="AT951:AU951"/>
    <mergeCell ref="N948:O948"/>
    <mergeCell ref="P948:Q948"/>
    <mergeCell ref="AM941:AN941"/>
    <mergeCell ref="AO941:AP941"/>
    <mergeCell ref="D944:E944"/>
    <mergeCell ref="F944:G944"/>
    <mergeCell ref="I944:J944"/>
    <mergeCell ref="K944:L944"/>
    <mergeCell ref="N944:O944"/>
    <mergeCell ref="P944:Q944"/>
    <mergeCell ref="S944:T944"/>
    <mergeCell ref="U944:V944"/>
    <mergeCell ref="X944:Y944"/>
    <mergeCell ref="Z944:AA944"/>
    <mergeCell ref="AC944:AD944"/>
    <mergeCell ref="AE944:AF944"/>
    <mergeCell ref="AH944:AI944"/>
    <mergeCell ref="AJ944:AK944"/>
    <mergeCell ref="AM944:AN944"/>
    <mergeCell ref="AO944:AP944"/>
    <mergeCell ref="AR930:AS930"/>
    <mergeCell ref="AT930:AU930"/>
    <mergeCell ref="AM934:AN934"/>
    <mergeCell ref="AO934:AP934"/>
    <mergeCell ref="D937:E937"/>
    <mergeCell ref="F937:G937"/>
    <mergeCell ref="I937:J937"/>
    <mergeCell ref="K937:L937"/>
    <mergeCell ref="N937:O937"/>
    <mergeCell ref="P937:Q937"/>
    <mergeCell ref="S937:T937"/>
    <mergeCell ref="U937:V937"/>
    <mergeCell ref="X937:Y937"/>
    <mergeCell ref="Z937:AA937"/>
    <mergeCell ref="AC937:AD937"/>
    <mergeCell ref="AE937:AF937"/>
    <mergeCell ref="AH937:AI937"/>
    <mergeCell ref="AJ937:AK937"/>
    <mergeCell ref="AM937:AN937"/>
    <mergeCell ref="AO937:AP937"/>
    <mergeCell ref="AR937:AS937"/>
    <mergeCell ref="AT937:AU937"/>
    <mergeCell ref="AR934:AS934"/>
    <mergeCell ref="AT934:AU934"/>
    <mergeCell ref="X934:Y934"/>
    <mergeCell ref="Z934:AA934"/>
    <mergeCell ref="AC934:AD934"/>
    <mergeCell ref="AE934:AF934"/>
    <mergeCell ref="AH934:AI934"/>
    <mergeCell ref="AJ934:AK934"/>
    <mergeCell ref="D934:E934"/>
    <mergeCell ref="F934:G934"/>
    <mergeCell ref="I934:J934"/>
    <mergeCell ref="K934:L934"/>
    <mergeCell ref="N934:O934"/>
    <mergeCell ref="P934:Q934"/>
    <mergeCell ref="S934:T934"/>
    <mergeCell ref="U934:V934"/>
    <mergeCell ref="AM927:AN927"/>
    <mergeCell ref="AO927:AP927"/>
    <mergeCell ref="D930:E930"/>
    <mergeCell ref="F930:G930"/>
    <mergeCell ref="I930:J930"/>
    <mergeCell ref="K930:L930"/>
    <mergeCell ref="N930:O930"/>
    <mergeCell ref="P930:Q930"/>
    <mergeCell ref="S930:T930"/>
    <mergeCell ref="U930:V930"/>
    <mergeCell ref="X930:Y930"/>
    <mergeCell ref="Z930:AA930"/>
    <mergeCell ref="AC930:AD930"/>
    <mergeCell ref="AE930:AF930"/>
    <mergeCell ref="AH930:AI930"/>
    <mergeCell ref="AJ930:AK930"/>
    <mergeCell ref="AM930:AN930"/>
    <mergeCell ref="AO930:AP930"/>
    <mergeCell ref="AR916:AS916"/>
    <mergeCell ref="AT916:AU916"/>
    <mergeCell ref="AM920:AN920"/>
    <mergeCell ref="AO920:AP920"/>
    <mergeCell ref="D923:E923"/>
    <mergeCell ref="F923:G923"/>
    <mergeCell ref="I923:J923"/>
    <mergeCell ref="K923:L923"/>
    <mergeCell ref="N923:O923"/>
    <mergeCell ref="P923:Q923"/>
    <mergeCell ref="S923:T923"/>
    <mergeCell ref="U923:V923"/>
    <mergeCell ref="X923:Y923"/>
    <mergeCell ref="Z923:AA923"/>
    <mergeCell ref="AC923:AD923"/>
    <mergeCell ref="AE923:AF923"/>
    <mergeCell ref="AH923:AI923"/>
    <mergeCell ref="AJ923:AK923"/>
    <mergeCell ref="AM923:AN923"/>
    <mergeCell ref="AO923:AP923"/>
    <mergeCell ref="AR923:AS923"/>
    <mergeCell ref="AT923:AU923"/>
    <mergeCell ref="S920:T920"/>
    <mergeCell ref="U920:V920"/>
    <mergeCell ref="AR927:AS927"/>
    <mergeCell ref="AT927:AU927"/>
    <mergeCell ref="AH927:AI927"/>
    <mergeCell ref="AJ927:AK927"/>
    <mergeCell ref="S927:T927"/>
    <mergeCell ref="U927:V927"/>
    <mergeCell ref="X927:Y927"/>
    <mergeCell ref="Z927:AA927"/>
    <mergeCell ref="AC927:AD927"/>
    <mergeCell ref="AE927:AF927"/>
    <mergeCell ref="D927:E927"/>
    <mergeCell ref="F927:G927"/>
    <mergeCell ref="I927:J927"/>
    <mergeCell ref="K927:L927"/>
    <mergeCell ref="N927:O927"/>
    <mergeCell ref="P927:Q927"/>
    <mergeCell ref="AR920:AS920"/>
    <mergeCell ref="AT920:AU920"/>
    <mergeCell ref="X920:Y920"/>
    <mergeCell ref="Z920:AA920"/>
    <mergeCell ref="AC920:AD920"/>
    <mergeCell ref="AE920:AF920"/>
    <mergeCell ref="AM913:AN913"/>
    <mergeCell ref="AO913:AP913"/>
    <mergeCell ref="D916:E916"/>
    <mergeCell ref="F916:G916"/>
    <mergeCell ref="I916:J916"/>
    <mergeCell ref="K916:L916"/>
    <mergeCell ref="N916:O916"/>
    <mergeCell ref="P916:Q916"/>
    <mergeCell ref="S916:T916"/>
    <mergeCell ref="U916:V916"/>
    <mergeCell ref="X916:Y916"/>
    <mergeCell ref="Z916:AA916"/>
    <mergeCell ref="AC916:AD916"/>
    <mergeCell ref="AE916:AF916"/>
    <mergeCell ref="AH916:AI916"/>
    <mergeCell ref="AJ916:AK916"/>
    <mergeCell ref="AM916:AN916"/>
    <mergeCell ref="AO916:AP916"/>
    <mergeCell ref="AR902:AS902"/>
    <mergeCell ref="AT902:AU902"/>
    <mergeCell ref="AM906:AN906"/>
    <mergeCell ref="AO906:AP906"/>
    <mergeCell ref="D909:E909"/>
    <mergeCell ref="F909:G909"/>
    <mergeCell ref="I909:J909"/>
    <mergeCell ref="K909:L909"/>
    <mergeCell ref="N909:O909"/>
    <mergeCell ref="P909:Q909"/>
    <mergeCell ref="S909:T909"/>
    <mergeCell ref="U909:V909"/>
    <mergeCell ref="X909:Y909"/>
    <mergeCell ref="Z909:AA909"/>
    <mergeCell ref="AC909:AD909"/>
    <mergeCell ref="AE909:AF909"/>
    <mergeCell ref="AH909:AI909"/>
    <mergeCell ref="AJ909:AK909"/>
    <mergeCell ref="AM909:AN909"/>
    <mergeCell ref="AO909:AP909"/>
    <mergeCell ref="AR909:AS909"/>
    <mergeCell ref="AT909:AU909"/>
    <mergeCell ref="AH913:AI913"/>
    <mergeCell ref="AJ913:AK913"/>
    <mergeCell ref="S913:T913"/>
    <mergeCell ref="U913:V913"/>
    <mergeCell ref="X913:Y913"/>
    <mergeCell ref="Z913:AA913"/>
    <mergeCell ref="AC913:AD913"/>
    <mergeCell ref="AE913:AF913"/>
    <mergeCell ref="D913:E913"/>
    <mergeCell ref="F913:G913"/>
    <mergeCell ref="I913:J913"/>
    <mergeCell ref="K913:L913"/>
    <mergeCell ref="N913:O913"/>
    <mergeCell ref="P913:Q913"/>
    <mergeCell ref="AR906:AS906"/>
    <mergeCell ref="AT906:AU906"/>
    <mergeCell ref="X906:Y906"/>
    <mergeCell ref="Z906:AA906"/>
    <mergeCell ref="AC906:AD906"/>
    <mergeCell ref="AE906:AF906"/>
    <mergeCell ref="AH906:AI906"/>
    <mergeCell ref="AJ906:AK906"/>
    <mergeCell ref="AM899:AN899"/>
    <mergeCell ref="AO899:AP899"/>
    <mergeCell ref="D902:E902"/>
    <mergeCell ref="F902:G902"/>
    <mergeCell ref="I902:J902"/>
    <mergeCell ref="K902:L902"/>
    <mergeCell ref="N902:O902"/>
    <mergeCell ref="P902:Q902"/>
    <mergeCell ref="S902:T902"/>
    <mergeCell ref="U902:V902"/>
    <mergeCell ref="X902:Y902"/>
    <mergeCell ref="Z902:AA902"/>
    <mergeCell ref="AC902:AD902"/>
    <mergeCell ref="AE902:AF902"/>
    <mergeCell ref="AH902:AI902"/>
    <mergeCell ref="AJ902:AK902"/>
    <mergeCell ref="AM902:AN902"/>
    <mergeCell ref="AO902:AP902"/>
    <mergeCell ref="AR888:AS888"/>
    <mergeCell ref="AT888:AU888"/>
    <mergeCell ref="AM892:AN892"/>
    <mergeCell ref="AO892:AP892"/>
    <mergeCell ref="D895:E895"/>
    <mergeCell ref="F895:G895"/>
    <mergeCell ref="I895:J895"/>
    <mergeCell ref="K895:L895"/>
    <mergeCell ref="N895:O895"/>
    <mergeCell ref="P895:Q895"/>
    <mergeCell ref="S895:T895"/>
    <mergeCell ref="U895:V895"/>
    <mergeCell ref="X895:Y895"/>
    <mergeCell ref="Z895:AA895"/>
    <mergeCell ref="AC895:AD895"/>
    <mergeCell ref="AE895:AF895"/>
    <mergeCell ref="AH895:AI895"/>
    <mergeCell ref="AJ895:AK895"/>
    <mergeCell ref="AM895:AN895"/>
    <mergeCell ref="AO895:AP895"/>
    <mergeCell ref="AR895:AS895"/>
    <mergeCell ref="AT895:AU895"/>
    <mergeCell ref="N892:O892"/>
    <mergeCell ref="P892:Q892"/>
    <mergeCell ref="AM885:AN885"/>
    <mergeCell ref="AO885:AP885"/>
    <mergeCell ref="D888:E888"/>
    <mergeCell ref="F888:G888"/>
    <mergeCell ref="I888:J888"/>
    <mergeCell ref="K888:L888"/>
    <mergeCell ref="N888:O888"/>
    <mergeCell ref="P888:Q888"/>
    <mergeCell ref="S888:T888"/>
    <mergeCell ref="U888:V888"/>
    <mergeCell ref="X888:Y888"/>
    <mergeCell ref="Z888:AA888"/>
    <mergeCell ref="AC888:AD888"/>
    <mergeCell ref="AE888:AF888"/>
    <mergeCell ref="AH888:AI888"/>
    <mergeCell ref="AJ888:AK888"/>
    <mergeCell ref="AM888:AN888"/>
    <mergeCell ref="AO888:AP888"/>
    <mergeCell ref="AR874:AS874"/>
    <mergeCell ref="AT874:AU874"/>
    <mergeCell ref="AM878:AN878"/>
    <mergeCell ref="AO878:AP878"/>
    <mergeCell ref="D881:E881"/>
    <mergeCell ref="F881:G881"/>
    <mergeCell ref="I881:J881"/>
    <mergeCell ref="K881:L881"/>
    <mergeCell ref="N881:O881"/>
    <mergeCell ref="P881:Q881"/>
    <mergeCell ref="S881:T881"/>
    <mergeCell ref="U881:V881"/>
    <mergeCell ref="X881:Y881"/>
    <mergeCell ref="Z881:AA881"/>
    <mergeCell ref="AC881:AD881"/>
    <mergeCell ref="AE881:AF881"/>
    <mergeCell ref="AH881:AI881"/>
    <mergeCell ref="AJ881:AK881"/>
    <mergeCell ref="AM881:AN881"/>
    <mergeCell ref="AO881:AP881"/>
    <mergeCell ref="AR881:AS881"/>
    <mergeCell ref="AT881:AU881"/>
    <mergeCell ref="AR878:AS878"/>
    <mergeCell ref="AT878:AU878"/>
    <mergeCell ref="X878:Y878"/>
    <mergeCell ref="Z878:AA878"/>
    <mergeCell ref="AC878:AD878"/>
    <mergeCell ref="AE878:AF878"/>
    <mergeCell ref="AH878:AI878"/>
    <mergeCell ref="AJ878:AK878"/>
    <mergeCell ref="D878:E878"/>
    <mergeCell ref="F878:G878"/>
    <mergeCell ref="I878:J878"/>
    <mergeCell ref="K878:L878"/>
    <mergeCell ref="N878:O878"/>
    <mergeCell ref="P878:Q878"/>
    <mergeCell ref="S878:T878"/>
    <mergeCell ref="U878:V878"/>
    <mergeCell ref="AM871:AN871"/>
    <mergeCell ref="AO871:AP871"/>
    <mergeCell ref="D874:E874"/>
    <mergeCell ref="F874:G874"/>
    <mergeCell ref="I874:J874"/>
    <mergeCell ref="K874:L874"/>
    <mergeCell ref="N874:O874"/>
    <mergeCell ref="P874:Q874"/>
    <mergeCell ref="S874:T874"/>
    <mergeCell ref="U874:V874"/>
    <mergeCell ref="X874:Y874"/>
    <mergeCell ref="Z874:AA874"/>
    <mergeCell ref="AC874:AD874"/>
    <mergeCell ref="AE874:AF874"/>
    <mergeCell ref="AH874:AI874"/>
    <mergeCell ref="AJ874:AK874"/>
    <mergeCell ref="AM874:AN874"/>
    <mergeCell ref="AO874:AP874"/>
    <mergeCell ref="AR860:AS860"/>
    <mergeCell ref="AT860:AU860"/>
    <mergeCell ref="AM864:AN864"/>
    <mergeCell ref="AO864:AP864"/>
    <mergeCell ref="D867:E867"/>
    <mergeCell ref="F867:G867"/>
    <mergeCell ref="I867:J867"/>
    <mergeCell ref="K867:L867"/>
    <mergeCell ref="N867:O867"/>
    <mergeCell ref="P867:Q867"/>
    <mergeCell ref="S867:T867"/>
    <mergeCell ref="U867:V867"/>
    <mergeCell ref="X867:Y867"/>
    <mergeCell ref="Z867:AA867"/>
    <mergeCell ref="AC867:AD867"/>
    <mergeCell ref="AE867:AF867"/>
    <mergeCell ref="AH867:AI867"/>
    <mergeCell ref="AJ867:AK867"/>
    <mergeCell ref="AM867:AN867"/>
    <mergeCell ref="AO867:AP867"/>
    <mergeCell ref="AR867:AS867"/>
    <mergeCell ref="AT867:AU867"/>
    <mergeCell ref="S864:T864"/>
    <mergeCell ref="U864:V864"/>
    <mergeCell ref="AR871:AS871"/>
    <mergeCell ref="AT871:AU871"/>
    <mergeCell ref="AH871:AI871"/>
    <mergeCell ref="AJ871:AK871"/>
    <mergeCell ref="S871:T871"/>
    <mergeCell ref="U871:V871"/>
    <mergeCell ref="X871:Y871"/>
    <mergeCell ref="Z871:AA871"/>
    <mergeCell ref="AC871:AD871"/>
    <mergeCell ref="AE871:AF871"/>
    <mergeCell ref="D871:E871"/>
    <mergeCell ref="F871:G871"/>
    <mergeCell ref="I871:J871"/>
    <mergeCell ref="K871:L871"/>
    <mergeCell ref="N871:O871"/>
    <mergeCell ref="P871:Q871"/>
    <mergeCell ref="AR864:AS864"/>
    <mergeCell ref="AT864:AU864"/>
    <mergeCell ref="X864:Y864"/>
    <mergeCell ref="Z864:AA864"/>
    <mergeCell ref="AC864:AD864"/>
    <mergeCell ref="AE864:AF864"/>
    <mergeCell ref="AM857:AN857"/>
    <mergeCell ref="AO857:AP857"/>
    <mergeCell ref="D860:E860"/>
    <mergeCell ref="F860:G860"/>
    <mergeCell ref="I860:J860"/>
    <mergeCell ref="K860:L860"/>
    <mergeCell ref="N860:O860"/>
    <mergeCell ref="P860:Q860"/>
    <mergeCell ref="S860:T860"/>
    <mergeCell ref="U860:V860"/>
    <mergeCell ref="X860:Y860"/>
    <mergeCell ref="Z860:AA860"/>
    <mergeCell ref="AC860:AD860"/>
    <mergeCell ref="AE860:AF860"/>
    <mergeCell ref="AH860:AI860"/>
    <mergeCell ref="AJ860:AK860"/>
    <mergeCell ref="AM860:AN860"/>
    <mergeCell ref="AO860:AP860"/>
    <mergeCell ref="AR846:AS846"/>
    <mergeCell ref="AT846:AU846"/>
    <mergeCell ref="AM850:AN850"/>
    <mergeCell ref="AO850:AP850"/>
    <mergeCell ref="D853:E853"/>
    <mergeCell ref="F853:G853"/>
    <mergeCell ref="I853:J853"/>
    <mergeCell ref="K853:L853"/>
    <mergeCell ref="N853:O853"/>
    <mergeCell ref="P853:Q853"/>
    <mergeCell ref="S853:T853"/>
    <mergeCell ref="U853:V853"/>
    <mergeCell ref="X853:Y853"/>
    <mergeCell ref="Z853:AA853"/>
    <mergeCell ref="AC853:AD853"/>
    <mergeCell ref="AE853:AF853"/>
    <mergeCell ref="AH853:AI853"/>
    <mergeCell ref="AJ853:AK853"/>
    <mergeCell ref="AM853:AN853"/>
    <mergeCell ref="AO853:AP853"/>
    <mergeCell ref="AR853:AS853"/>
    <mergeCell ref="AT853:AU853"/>
    <mergeCell ref="AH857:AI857"/>
    <mergeCell ref="AJ857:AK857"/>
    <mergeCell ref="S857:T857"/>
    <mergeCell ref="U857:V857"/>
    <mergeCell ref="X857:Y857"/>
    <mergeCell ref="Z857:AA857"/>
    <mergeCell ref="AC857:AD857"/>
    <mergeCell ref="AE857:AF857"/>
    <mergeCell ref="D857:E857"/>
    <mergeCell ref="F857:G857"/>
    <mergeCell ref="I857:J857"/>
    <mergeCell ref="K857:L857"/>
    <mergeCell ref="N857:O857"/>
    <mergeCell ref="P857:Q857"/>
    <mergeCell ref="AR850:AS850"/>
    <mergeCell ref="AT850:AU850"/>
    <mergeCell ref="X850:Y850"/>
    <mergeCell ref="Z850:AA850"/>
    <mergeCell ref="AC850:AD850"/>
    <mergeCell ref="AE850:AF850"/>
    <mergeCell ref="AH850:AI850"/>
    <mergeCell ref="AJ850:AK850"/>
    <mergeCell ref="AM843:AN843"/>
    <mergeCell ref="AO843:AP843"/>
    <mergeCell ref="D846:E846"/>
    <mergeCell ref="F846:G846"/>
    <mergeCell ref="I846:J846"/>
    <mergeCell ref="K846:L846"/>
    <mergeCell ref="N846:O846"/>
    <mergeCell ref="P846:Q846"/>
    <mergeCell ref="S846:T846"/>
    <mergeCell ref="U846:V846"/>
    <mergeCell ref="X846:Y846"/>
    <mergeCell ref="Z846:AA846"/>
    <mergeCell ref="AC846:AD846"/>
    <mergeCell ref="AE846:AF846"/>
    <mergeCell ref="AH846:AI846"/>
    <mergeCell ref="AJ846:AK846"/>
    <mergeCell ref="AM846:AN846"/>
    <mergeCell ref="AO846:AP846"/>
    <mergeCell ref="AR832:AS832"/>
    <mergeCell ref="AT832:AU832"/>
    <mergeCell ref="AM836:AN836"/>
    <mergeCell ref="AO836:AP836"/>
    <mergeCell ref="D839:E839"/>
    <mergeCell ref="F839:G839"/>
    <mergeCell ref="I839:J839"/>
    <mergeCell ref="K839:L839"/>
    <mergeCell ref="N839:O839"/>
    <mergeCell ref="P839:Q839"/>
    <mergeCell ref="S839:T839"/>
    <mergeCell ref="U839:V839"/>
    <mergeCell ref="X839:Y839"/>
    <mergeCell ref="Z839:AA839"/>
    <mergeCell ref="AC839:AD839"/>
    <mergeCell ref="AE839:AF839"/>
    <mergeCell ref="AH839:AI839"/>
    <mergeCell ref="AJ839:AK839"/>
    <mergeCell ref="AM839:AN839"/>
    <mergeCell ref="AO839:AP839"/>
    <mergeCell ref="AR839:AS839"/>
    <mergeCell ref="AT839:AU839"/>
    <mergeCell ref="N836:O836"/>
    <mergeCell ref="P836:Q836"/>
    <mergeCell ref="AM829:AN829"/>
    <mergeCell ref="AO829:AP829"/>
    <mergeCell ref="D832:E832"/>
    <mergeCell ref="F832:G832"/>
    <mergeCell ref="I832:J832"/>
    <mergeCell ref="K832:L832"/>
    <mergeCell ref="N832:O832"/>
    <mergeCell ref="P832:Q832"/>
    <mergeCell ref="S832:T832"/>
    <mergeCell ref="U832:V832"/>
    <mergeCell ref="X832:Y832"/>
    <mergeCell ref="Z832:AA832"/>
    <mergeCell ref="AC832:AD832"/>
    <mergeCell ref="AE832:AF832"/>
    <mergeCell ref="AH832:AI832"/>
    <mergeCell ref="AJ832:AK832"/>
    <mergeCell ref="AM832:AN832"/>
    <mergeCell ref="AO832:AP832"/>
    <mergeCell ref="AR818:AS818"/>
    <mergeCell ref="AT818:AU818"/>
    <mergeCell ref="AM822:AN822"/>
    <mergeCell ref="AO822:AP822"/>
    <mergeCell ref="D825:E825"/>
    <mergeCell ref="F825:G825"/>
    <mergeCell ref="I825:J825"/>
    <mergeCell ref="K825:L825"/>
    <mergeCell ref="N825:O825"/>
    <mergeCell ref="P825:Q825"/>
    <mergeCell ref="S825:T825"/>
    <mergeCell ref="U825:V825"/>
    <mergeCell ref="X825:Y825"/>
    <mergeCell ref="Z825:AA825"/>
    <mergeCell ref="AC825:AD825"/>
    <mergeCell ref="AE825:AF825"/>
    <mergeCell ref="AH825:AI825"/>
    <mergeCell ref="AJ825:AK825"/>
    <mergeCell ref="AM825:AN825"/>
    <mergeCell ref="AO825:AP825"/>
    <mergeCell ref="AR825:AS825"/>
    <mergeCell ref="AT825:AU825"/>
    <mergeCell ref="AR822:AS822"/>
    <mergeCell ref="AT822:AU822"/>
    <mergeCell ref="X822:Y822"/>
    <mergeCell ref="Z822:AA822"/>
    <mergeCell ref="AC822:AD822"/>
    <mergeCell ref="AE822:AF822"/>
    <mergeCell ref="AH822:AI822"/>
    <mergeCell ref="AJ822:AK822"/>
    <mergeCell ref="D822:E822"/>
    <mergeCell ref="F822:G822"/>
    <mergeCell ref="I822:J822"/>
    <mergeCell ref="K822:L822"/>
    <mergeCell ref="N822:O822"/>
    <mergeCell ref="P822:Q822"/>
    <mergeCell ref="S822:T822"/>
    <mergeCell ref="U822:V822"/>
    <mergeCell ref="AM815:AN815"/>
    <mergeCell ref="AO815:AP815"/>
    <mergeCell ref="D818:E818"/>
    <mergeCell ref="F818:G818"/>
    <mergeCell ref="I818:J818"/>
    <mergeCell ref="K818:L818"/>
    <mergeCell ref="N818:O818"/>
    <mergeCell ref="P818:Q818"/>
    <mergeCell ref="S818:T818"/>
    <mergeCell ref="U818:V818"/>
    <mergeCell ref="X818:Y818"/>
    <mergeCell ref="Z818:AA818"/>
    <mergeCell ref="AC818:AD818"/>
    <mergeCell ref="AE818:AF818"/>
    <mergeCell ref="AH818:AI818"/>
    <mergeCell ref="AJ818:AK818"/>
    <mergeCell ref="AM818:AN818"/>
    <mergeCell ref="AO818:AP818"/>
    <mergeCell ref="AR804:AS804"/>
    <mergeCell ref="AT804:AU804"/>
    <mergeCell ref="AM808:AN808"/>
    <mergeCell ref="AO808:AP808"/>
    <mergeCell ref="D811:E811"/>
    <mergeCell ref="F811:G811"/>
    <mergeCell ref="I811:J811"/>
    <mergeCell ref="K811:L811"/>
    <mergeCell ref="N811:O811"/>
    <mergeCell ref="P811:Q811"/>
    <mergeCell ref="S811:T811"/>
    <mergeCell ref="U811:V811"/>
    <mergeCell ref="X811:Y811"/>
    <mergeCell ref="Z811:AA811"/>
    <mergeCell ref="AC811:AD811"/>
    <mergeCell ref="AE811:AF811"/>
    <mergeCell ref="AH811:AI811"/>
    <mergeCell ref="AJ811:AK811"/>
    <mergeCell ref="AM811:AN811"/>
    <mergeCell ref="AO811:AP811"/>
    <mergeCell ref="AR811:AS811"/>
    <mergeCell ref="AT811:AU811"/>
    <mergeCell ref="S808:T808"/>
    <mergeCell ref="U808:V808"/>
    <mergeCell ref="AR815:AS815"/>
    <mergeCell ref="AT815:AU815"/>
    <mergeCell ref="AH815:AI815"/>
    <mergeCell ref="AJ815:AK815"/>
    <mergeCell ref="S815:T815"/>
    <mergeCell ref="U815:V815"/>
    <mergeCell ref="X815:Y815"/>
    <mergeCell ref="Z815:AA815"/>
    <mergeCell ref="AC815:AD815"/>
    <mergeCell ref="AE815:AF815"/>
    <mergeCell ref="D815:E815"/>
    <mergeCell ref="F815:G815"/>
    <mergeCell ref="I815:J815"/>
    <mergeCell ref="K815:L815"/>
    <mergeCell ref="N815:O815"/>
    <mergeCell ref="P815:Q815"/>
    <mergeCell ref="AR808:AS808"/>
    <mergeCell ref="AT808:AU808"/>
    <mergeCell ref="X808:Y808"/>
    <mergeCell ref="Z808:AA808"/>
    <mergeCell ref="AC808:AD808"/>
    <mergeCell ref="AE808:AF808"/>
    <mergeCell ref="AM801:AN801"/>
    <mergeCell ref="AO801:AP801"/>
    <mergeCell ref="D804:E804"/>
    <mergeCell ref="F804:G804"/>
    <mergeCell ref="I804:J804"/>
    <mergeCell ref="K804:L804"/>
    <mergeCell ref="N804:O804"/>
    <mergeCell ref="P804:Q804"/>
    <mergeCell ref="S804:T804"/>
    <mergeCell ref="U804:V804"/>
    <mergeCell ref="X804:Y804"/>
    <mergeCell ref="Z804:AA804"/>
    <mergeCell ref="AC804:AD804"/>
    <mergeCell ref="AE804:AF804"/>
    <mergeCell ref="AH804:AI804"/>
    <mergeCell ref="AJ804:AK804"/>
    <mergeCell ref="AM804:AN804"/>
    <mergeCell ref="AO804:AP804"/>
    <mergeCell ref="AR790:AS790"/>
    <mergeCell ref="AT790:AU790"/>
    <mergeCell ref="AM794:AN794"/>
    <mergeCell ref="AO794:AP794"/>
    <mergeCell ref="D797:E797"/>
    <mergeCell ref="F797:G797"/>
    <mergeCell ref="I797:J797"/>
    <mergeCell ref="K797:L797"/>
    <mergeCell ref="N797:O797"/>
    <mergeCell ref="P797:Q797"/>
    <mergeCell ref="S797:T797"/>
    <mergeCell ref="U797:V797"/>
    <mergeCell ref="X797:Y797"/>
    <mergeCell ref="Z797:AA797"/>
    <mergeCell ref="AC797:AD797"/>
    <mergeCell ref="AE797:AF797"/>
    <mergeCell ref="AH797:AI797"/>
    <mergeCell ref="AJ797:AK797"/>
    <mergeCell ref="AM797:AN797"/>
    <mergeCell ref="AO797:AP797"/>
    <mergeCell ref="AR797:AS797"/>
    <mergeCell ref="AT797:AU797"/>
    <mergeCell ref="AH801:AI801"/>
    <mergeCell ref="AJ801:AK801"/>
    <mergeCell ref="S801:T801"/>
    <mergeCell ref="U801:V801"/>
    <mergeCell ref="X801:Y801"/>
    <mergeCell ref="Z801:AA801"/>
    <mergeCell ref="AC801:AD801"/>
    <mergeCell ref="AE801:AF801"/>
    <mergeCell ref="D801:E801"/>
    <mergeCell ref="F801:G801"/>
    <mergeCell ref="I801:J801"/>
    <mergeCell ref="K801:L801"/>
    <mergeCell ref="N801:O801"/>
    <mergeCell ref="P801:Q801"/>
    <mergeCell ref="AR794:AS794"/>
    <mergeCell ref="AT794:AU794"/>
    <mergeCell ref="X794:Y794"/>
    <mergeCell ref="Z794:AA794"/>
    <mergeCell ref="AC794:AD794"/>
    <mergeCell ref="AE794:AF794"/>
    <mergeCell ref="AH794:AI794"/>
    <mergeCell ref="AJ794:AK794"/>
    <mergeCell ref="AM787:AN787"/>
    <mergeCell ref="AO787:AP787"/>
    <mergeCell ref="D790:E790"/>
    <mergeCell ref="F790:G790"/>
    <mergeCell ref="I790:J790"/>
    <mergeCell ref="K790:L790"/>
    <mergeCell ref="N790:O790"/>
    <mergeCell ref="P790:Q790"/>
    <mergeCell ref="S790:T790"/>
    <mergeCell ref="U790:V790"/>
    <mergeCell ref="X790:Y790"/>
    <mergeCell ref="Z790:AA790"/>
    <mergeCell ref="AC790:AD790"/>
    <mergeCell ref="AE790:AF790"/>
    <mergeCell ref="AH790:AI790"/>
    <mergeCell ref="AJ790:AK790"/>
    <mergeCell ref="AM790:AN790"/>
    <mergeCell ref="AO790:AP790"/>
    <mergeCell ref="AR776:AS776"/>
    <mergeCell ref="AT776:AU776"/>
    <mergeCell ref="AM780:AN780"/>
    <mergeCell ref="AO780:AP780"/>
    <mergeCell ref="D783:E783"/>
    <mergeCell ref="F783:G783"/>
    <mergeCell ref="I783:J783"/>
    <mergeCell ref="K783:L783"/>
    <mergeCell ref="N783:O783"/>
    <mergeCell ref="P783:Q783"/>
    <mergeCell ref="S783:T783"/>
    <mergeCell ref="U783:V783"/>
    <mergeCell ref="X783:Y783"/>
    <mergeCell ref="Z783:AA783"/>
    <mergeCell ref="AC783:AD783"/>
    <mergeCell ref="AE783:AF783"/>
    <mergeCell ref="AH783:AI783"/>
    <mergeCell ref="AJ783:AK783"/>
    <mergeCell ref="AM783:AN783"/>
    <mergeCell ref="AO783:AP783"/>
    <mergeCell ref="AR783:AS783"/>
    <mergeCell ref="AT783:AU783"/>
    <mergeCell ref="N780:O780"/>
    <mergeCell ref="P780:Q780"/>
    <mergeCell ref="AM773:AN773"/>
    <mergeCell ref="AO773:AP773"/>
    <mergeCell ref="D776:E776"/>
    <mergeCell ref="F776:G776"/>
    <mergeCell ref="I776:J776"/>
    <mergeCell ref="K776:L776"/>
    <mergeCell ref="N776:O776"/>
    <mergeCell ref="P776:Q776"/>
    <mergeCell ref="S776:T776"/>
    <mergeCell ref="U776:V776"/>
    <mergeCell ref="X776:Y776"/>
    <mergeCell ref="Z776:AA776"/>
    <mergeCell ref="AC776:AD776"/>
    <mergeCell ref="AE776:AF776"/>
    <mergeCell ref="AH776:AI776"/>
    <mergeCell ref="AJ776:AK776"/>
    <mergeCell ref="AM776:AN776"/>
    <mergeCell ref="AO776:AP776"/>
    <mergeCell ref="AR762:AS762"/>
    <mergeCell ref="AT762:AU762"/>
    <mergeCell ref="AM766:AN766"/>
    <mergeCell ref="AO766:AP766"/>
    <mergeCell ref="D769:E769"/>
    <mergeCell ref="F769:G769"/>
    <mergeCell ref="I769:J769"/>
    <mergeCell ref="K769:L769"/>
    <mergeCell ref="N769:O769"/>
    <mergeCell ref="P769:Q769"/>
    <mergeCell ref="S769:T769"/>
    <mergeCell ref="U769:V769"/>
    <mergeCell ref="X769:Y769"/>
    <mergeCell ref="Z769:AA769"/>
    <mergeCell ref="AC769:AD769"/>
    <mergeCell ref="AE769:AF769"/>
    <mergeCell ref="AH769:AI769"/>
    <mergeCell ref="AJ769:AK769"/>
    <mergeCell ref="AM769:AN769"/>
    <mergeCell ref="AO769:AP769"/>
    <mergeCell ref="AR769:AS769"/>
    <mergeCell ref="AT769:AU769"/>
    <mergeCell ref="AR766:AS766"/>
    <mergeCell ref="AT766:AU766"/>
    <mergeCell ref="X766:Y766"/>
    <mergeCell ref="Z766:AA766"/>
    <mergeCell ref="AC766:AD766"/>
    <mergeCell ref="AE766:AF766"/>
    <mergeCell ref="AH766:AI766"/>
    <mergeCell ref="AJ766:AK766"/>
    <mergeCell ref="D766:E766"/>
    <mergeCell ref="F766:G766"/>
    <mergeCell ref="I766:J766"/>
    <mergeCell ref="K766:L766"/>
    <mergeCell ref="N766:O766"/>
    <mergeCell ref="P766:Q766"/>
    <mergeCell ref="S766:T766"/>
    <mergeCell ref="U766:V766"/>
    <mergeCell ref="AM759:AN759"/>
    <mergeCell ref="AO759:AP759"/>
    <mergeCell ref="D762:E762"/>
    <mergeCell ref="F762:G762"/>
    <mergeCell ref="I762:J762"/>
    <mergeCell ref="K762:L762"/>
    <mergeCell ref="N762:O762"/>
    <mergeCell ref="P762:Q762"/>
    <mergeCell ref="S762:T762"/>
    <mergeCell ref="U762:V762"/>
    <mergeCell ref="X762:Y762"/>
    <mergeCell ref="Z762:AA762"/>
    <mergeCell ref="AC762:AD762"/>
    <mergeCell ref="AE762:AF762"/>
    <mergeCell ref="AH762:AI762"/>
    <mergeCell ref="AJ762:AK762"/>
    <mergeCell ref="AM762:AN762"/>
    <mergeCell ref="AO762:AP762"/>
    <mergeCell ref="AR748:AS748"/>
    <mergeCell ref="AT748:AU748"/>
    <mergeCell ref="AM752:AN752"/>
    <mergeCell ref="AO752:AP752"/>
    <mergeCell ref="D755:E755"/>
    <mergeCell ref="F755:G755"/>
    <mergeCell ref="I755:J755"/>
    <mergeCell ref="K755:L755"/>
    <mergeCell ref="N755:O755"/>
    <mergeCell ref="P755:Q755"/>
    <mergeCell ref="S755:T755"/>
    <mergeCell ref="U755:V755"/>
    <mergeCell ref="X755:Y755"/>
    <mergeCell ref="Z755:AA755"/>
    <mergeCell ref="AC755:AD755"/>
    <mergeCell ref="AE755:AF755"/>
    <mergeCell ref="AH755:AI755"/>
    <mergeCell ref="AJ755:AK755"/>
    <mergeCell ref="AM755:AN755"/>
    <mergeCell ref="AO755:AP755"/>
    <mergeCell ref="AR755:AS755"/>
    <mergeCell ref="AT755:AU755"/>
    <mergeCell ref="S752:T752"/>
    <mergeCell ref="U752:V752"/>
    <mergeCell ref="AR759:AS759"/>
    <mergeCell ref="AT759:AU759"/>
    <mergeCell ref="AH759:AI759"/>
    <mergeCell ref="AJ759:AK759"/>
    <mergeCell ref="S759:T759"/>
    <mergeCell ref="U759:V759"/>
    <mergeCell ref="X759:Y759"/>
    <mergeCell ref="Z759:AA759"/>
    <mergeCell ref="AC759:AD759"/>
    <mergeCell ref="AE759:AF759"/>
    <mergeCell ref="D759:E759"/>
    <mergeCell ref="F759:G759"/>
    <mergeCell ref="I759:J759"/>
    <mergeCell ref="K759:L759"/>
    <mergeCell ref="N759:O759"/>
    <mergeCell ref="P759:Q759"/>
    <mergeCell ref="AR752:AS752"/>
    <mergeCell ref="AT752:AU752"/>
    <mergeCell ref="X752:Y752"/>
    <mergeCell ref="Z752:AA752"/>
    <mergeCell ref="AC752:AD752"/>
    <mergeCell ref="AE752:AF752"/>
    <mergeCell ref="AM745:AN745"/>
    <mergeCell ref="AO745:AP745"/>
    <mergeCell ref="D748:E748"/>
    <mergeCell ref="F748:G748"/>
    <mergeCell ref="I748:J748"/>
    <mergeCell ref="K748:L748"/>
    <mergeCell ref="N748:O748"/>
    <mergeCell ref="P748:Q748"/>
    <mergeCell ref="S748:T748"/>
    <mergeCell ref="U748:V748"/>
    <mergeCell ref="X748:Y748"/>
    <mergeCell ref="Z748:AA748"/>
    <mergeCell ref="AC748:AD748"/>
    <mergeCell ref="AE748:AF748"/>
    <mergeCell ref="AH748:AI748"/>
    <mergeCell ref="AJ748:AK748"/>
    <mergeCell ref="AM748:AN748"/>
    <mergeCell ref="AO748:AP748"/>
    <mergeCell ref="AR734:AS734"/>
    <mergeCell ref="AT734:AU734"/>
    <mergeCell ref="AM738:AN738"/>
    <mergeCell ref="AO738:AP738"/>
    <mergeCell ref="D741:E741"/>
    <mergeCell ref="F741:G741"/>
    <mergeCell ref="I741:J741"/>
    <mergeCell ref="K741:L741"/>
    <mergeCell ref="N741:O741"/>
    <mergeCell ref="P741:Q741"/>
    <mergeCell ref="S741:T741"/>
    <mergeCell ref="U741:V741"/>
    <mergeCell ref="X741:Y741"/>
    <mergeCell ref="Z741:AA741"/>
    <mergeCell ref="AC741:AD741"/>
    <mergeCell ref="AE741:AF741"/>
    <mergeCell ref="AH741:AI741"/>
    <mergeCell ref="AJ741:AK741"/>
    <mergeCell ref="AM741:AN741"/>
    <mergeCell ref="AO741:AP741"/>
    <mergeCell ref="AR741:AS741"/>
    <mergeCell ref="AT741:AU741"/>
    <mergeCell ref="AH745:AI745"/>
    <mergeCell ref="AJ745:AK745"/>
    <mergeCell ref="S745:T745"/>
    <mergeCell ref="U745:V745"/>
    <mergeCell ref="X745:Y745"/>
    <mergeCell ref="Z745:AA745"/>
    <mergeCell ref="AC745:AD745"/>
    <mergeCell ref="AE745:AF745"/>
    <mergeCell ref="D745:E745"/>
    <mergeCell ref="F745:G745"/>
    <mergeCell ref="I745:J745"/>
    <mergeCell ref="K745:L745"/>
    <mergeCell ref="N745:O745"/>
    <mergeCell ref="P745:Q745"/>
    <mergeCell ref="AR738:AS738"/>
    <mergeCell ref="AT738:AU738"/>
    <mergeCell ref="X738:Y738"/>
    <mergeCell ref="Z738:AA738"/>
    <mergeCell ref="AC738:AD738"/>
    <mergeCell ref="AE738:AF738"/>
    <mergeCell ref="AH738:AI738"/>
    <mergeCell ref="AJ738:AK738"/>
    <mergeCell ref="AM731:AN731"/>
    <mergeCell ref="AO731:AP731"/>
    <mergeCell ref="D734:E734"/>
    <mergeCell ref="F734:G734"/>
    <mergeCell ref="I734:J734"/>
    <mergeCell ref="K734:L734"/>
    <mergeCell ref="N734:O734"/>
    <mergeCell ref="P734:Q734"/>
    <mergeCell ref="S734:T734"/>
    <mergeCell ref="U734:V734"/>
    <mergeCell ref="X734:Y734"/>
    <mergeCell ref="Z734:AA734"/>
    <mergeCell ref="AC734:AD734"/>
    <mergeCell ref="AE734:AF734"/>
    <mergeCell ref="AH734:AI734"/>
    <mergeCell ref="AJ734:AK734"/>
    <mergeCell ref="AM734:AN734"/>
    <mergeCell ref="AO734:AP734"/>
    <mergeCell ref="AR720:AS720"/>
    <mergeCell ref="AT720:AU720"/>
    <mergeCell ref="AM724:AN724"/>
    <mergeCell ref="AO724:AP724"/>
    <mergeCell ref="D727:E727"/>
    <mergeCell ref="F727:G727"/>
    <mergeCell ref="I727:J727"/>
    <mergeCell ref="K727:L727"/>
    <mergeCell ref="N727:O727"/>
    <mergeCell ref="P727:Q727"/>
    <mergeCell ref="S727:T727"/>
    <mergeCell ref="U727:V727"/>
    <mergeCell ref="X727:Y727"/>
    <mergeCell ref="Z727:AA727"/>
    <mergeCell ref="AC727:AD727"/>
    <mergeCell ref="AE727:AF727"/>
    <mergeCell ref="AH727:AI727"/>
    <mergeCell ref="AJ727:AK727"/>
    <mergeCell ref="AM727:AN727"/>
    <mergeCell ref="AO727:AP727"/>
    <mergeCell ref="AR727:AS727"/>
    <mergeCell ref="AT727:AU727"/>
    <mergeCell ref="N724:O724"/>
    <mergeCell ref="P724:Q724"/>
    <mergeCell ref="AM717:AN717"/>
    <mergeCell ref="AO717:AP717"/>
    <mergeCell ref="D720:E720"/>
    <mergeCell ref="F720:G720"/>
    <mergeCell ref="I720:J720"/>
    <mergeCell ref="K720:L720"/>
    <mergeCell ref="N720:O720"/>
    <mergeCell ref="P720:Q720"/>
    <mergeCell ref="S720:T720"/>
    <mergeCell ref="U720:V720"/>
    <mergeCell ref="X720:Y720"/>
    <mergeCell ref="Z720:AA720"/>
    <mergeCell ref="AC720:AD720"/>
    <mergeCell ref="AE720:AF720"/>
    <mergeCell ref="AH720:AI720"/>
    <mergeCell ref="AJ720:AK720"/>
    <mergeCell ref="AM720:AN720"/>
    <mergeCell ref="AO720:AP720"/>
    <mergeCell ref="AR706:AS706"/>
    <mergeCell ref="AT706:AU706"/>
    <mergeCell ref="AM710:AN710"/>
    <mergeCell ref="AO710:AP710"/>
    <mergeCell ref="D713:E713"/>
    <mergeCell ref="F713:G713"/>
    <mergeCell ref="I713:J713"/>
    <mergeCell ref="K713:L713"/>
    <mergeCell ref="N713:O713"/>
    <mergeCell ref="P713:Q713"/>
    <mergeCell ref="S713:T713"/>
    <mergeCell ref="U713:V713"/>
    <mergeCell ref="X713:Y713"/>
    <mergeCell ref="Z713:AA713"/>
    <mergeCell ref="AC713:AD713"/>
    <mergeCell ref="AE713:AF713"/>
    <mergeCell ref="AH713:AI713"/>
    <mergeCell ref="AJ713:AK713"/>
    <mergeCell ref="AM713:AN713"/>
    <mergeCell ref="AO713:AP713"/>
    <mergeCell ref="AR713:AS713"/>
    <mergeCell ref="AT713:AU713"/>
    <mergeCell ref="AR710:AS710"/>
    <mergeCell ref="AT710:AU710"/>
    <mergeCell ref="X710:Y710"/>
    <mergeCell ref="Z710:AA710"/>
    <mergeCell ref="AC710:AD710"/>
    <mergeCell ref="AE710:AF710"/>
    <mergeCell ref="AH710:AI710"/>
    <mergeCell ref="AJ710:AK710"/>
    <mergeCell ref="D710:E710"/>
    <mergeCell ref="F710:G710"/>
    <mergeCell ref="I710:J710"/>
    <mergeCell ref="K710:L710"/>
    <mergeCell ref="N710:O710"/>
    <mergeCell ref="P710:Q710"/>
    <mergeCell ref="S710:T710"/>
    <mergeCell ref="U710:V710"/>
    <mergeCell ref="AM703:AN703"/>
    <mergeCell ref="AO703:AP703"/>
    <mergeCell ref="D706:E706"/>
    <mergeCell ref="F706:G706"/>
    <mergeCell ref="I706:J706"/>
    <mergeCell ref="K706:L706"/>
    <mergeCell ref="N706:O706"/>
    <mergeCell ref="P706:Q706"/>
    <mergeCell ref="S706:T706"/>
    <mergeCell ref="U706:V706"/>
    <mergeCell ref="X706:Y706"/>
    <mergeCell ref="Z706:AA706"/>
    <mergeCell ref="AC706:AD706"/>
    <mergeCell ref="AE706:AF706"/>
    <mergeCell ref="AH706:AI706"/>
    <mergeCell ref="AJ706:AK706"/>
    <mergeCell ref="AM706:AN706"/>
    <mergeCell ref="AO706:AP706"/>
    <mergeCell ref="AR692:AS692"/>
    <mergeCell ref="AT692:AU692"/>
    <mergeCell ref="AM696:AN696"/>
    <mergeCell ref="AO696:AP696"/>
    <mergeCell ref="D699:E699"/>
    <mergeCell ref="F699:G699"/>
    <mergeCell ref="I699:J699"/>
    <mergeCell ref="K699:L699"/>
    <mergeCell ref="N699:O699"/>
    <mergeCell ref="P699:Q699"/>
    <mergeCell ref="S699:T699"/>
    <mergeCell ref="U699:V699"/>
    <mergeCell ref="X699:Y699"/>
    <mergeCell ref="Z699:AA699"/>
    <mergeCell ref="AC699:AD699"/>
    <mergeCell ref="AE699:AF699"/>
    <mergeCell ref="AH699:AI699"/>
    <mergeCell ref="AJ699:AK699"/>
    <mergeCell ref="AM699:AN699"/>
    <mergeCell ref="AO699:AP699"/>
    <mergeCell ref="AR699:AS699"/>
    <mergeCell ref="AT699:AU699"/>
    <mergeCell ref="S696:T696"/>
    <mergeCell ref="U696:V696"/>
    <mergeCell ref="AR703:AS703"/>
    <mergeCell ref="AT703:AU703"/>
    <mergeCell ref="AH703:AI703"/>
    <mergeCell ref="AJ703:AK703"/>
    <mergeCell ref="S703:T703"/>
    <mergeCell ref="U703:V703"/>
    <mergeCell ref="X703:Y703"/>
    <mergeCell ref="Z703:AA703"/>
    <mergeCell ref="AC703:AD703"/>
    <mergeCell ref="AE703:AF703"/>
    <mergeCell ref="D703:E703"/>
    <mergeCell ref="F703:G703"/>
    <mergeCell ref="I703:J703"/>
    <mergeCell ref="K703:L703"/>
    <mergeCell ref="N703:O703"/>
    <mergeCell ref="P703:Q703"/>
    <mergeCell ref="AR696:AS696"/>
    <mergeCell ref="AT696:AU696"/>
    <mergeCell ref="X696:Y696"/>
    <mergeCell ref="Z696:AA696"/>
    <mergeCell ref="AC696:AD696"/>
    <mergeCell ref="AE696:AF696"/>
    <mergeCell ref="AM689:AN689"/>
    <mergeCell ref="AO689:AP689"/>
    <mergeCell ref="D692:E692"/>
    <mergeCell ref="F692:G692"/>
    <mergeCell ref="I692:J692"/>
    <mergeCell ref="K692:L692"/>
    <mergeCell ref="N692:O692"/>
    <mergeCell ref="P692:Q692"/>
    <mergeCell ref="S692:T692"/>
    <mergeCell ref="U692:V692"/>
    <mergeCell ref="X692:Y692"/>
    <mergeCell ref="Z692:AA692"/>
    <mergeCell ref="AC692:AD692"/>
    <mergeCell ref="AE692:AF692"/>
    <mergeCell ref="AH692:AI692"/>
    <mergeCell ref="AJ692:AK692"/>
    <mergeCell ref="AM692:AN692"/>
    <mergeCell ref="AO692:AP692"/>
    <mergeCell ref="AR678:AS678"/>
    <mergeCell ref="AT678:AU678"/>
    <mergeCell ref="AM682:AN682"/>
    <mergeCell ref="AO682:AP682"/>
    <mergeCell ref="D685:E685"/>
    <mergeCell ref="F685:G685"/>
    <mergeCell ref="I685:J685"/>
    <mergeCell ref="K685:L685"/>
    <mergeCell ref="N685:O685"/>
    <mergeCell ref="P685:Q685"/>
    <mergeCell ref="S685:T685"/>
    <mergeCell ref="U685:V685"/>
    <mergeCell ref="X685:Y685"/>
    <mergeCell ref="Z685:AA685"/>
    <mergeCell ref="AC685:AD685"/>
    <mergeCell ref="AE685:AF685"/>
    <mergeCell ref="AH685:AI685"/>
    <mergeCell ref="AJ685:AK685"/>
    <mergeCell ref="AM685:AN685"/>
    <mergeCell ref="AO685:AP685"/>
    <mergeCell ref="AR685:AS685"/>
    <mergeCell ref="AT685:AU685"/>
    <mergeCell ref="AH689:AI689"/>
    <mergeCell ref="AJ689:AK689"/>
    <mergeCell ref="S689:T689"/>
    <mergeCell ref="U689:V689"/>
    <mergeCell ref="X689:Y689"/>
    <mergeCell ref="Z689:AA689"/>
    <mergeCell ref="AC689:AD689"/>
    <mergeCell ref="AE689:AF689"/>
    <mergeCell ref="D689:E689"/>
    <mergeCell ref="F689:G689"/>
    <mergeCell ref="I689:J689"/>
    <mergeCell ref="K689:L689"/>
    <mergeCell ref="N689:O689"/>
    <mergeCell ref="P689:Q689"/>
    <mergeCell ref="AR682:AS682"/>
    <mergeCell ref="AT682:AU682"/>
    <mergeCell ref="X682:Y682"/>
    <mergeCell ref="Z682:AA682"/>
    <mergeCell ref="AC682:AD682"/>
    <mergeCell ref="AE682:AF682"/>
    <mergeCell ref="AH682:AI682"/>
    <mergeCell ref="AJ682:AK682"/>
    <mergeCell ref="AM675:AN675"/>
    <mergeCell ref="AO675:AP675"/>
    <mergeCell ref="D678:E678"/>
    <mergeCell ref="F678:G678"/>
    <mergeCell ref="I678:J678"/>
    <mergeCell ref="K678:L678"/>
    <mergeCell ref="N678:O678"/>
    <mergeCell ref="P678:Q678"/>
    <mergeCell ref="S678:T678"/>
    <mergeCell ref="U678:V678"/>
    <mergeCell ref="X678:Y678"/>
    <mergeCell ref="Z678:AA678"/>
    <mergeCell ref="AC678:AD678"/>
    <mergeCell ref="AE678:AF678"/>
    <mergeCell ref="AH678:AI678"/>
    <mergeCell ref="AJ678:AK678"/>
    <mergeCell ref="AM678:AN678"/>
    <mergeCell ref="AO678:AP678"/>
    <mergeCell ref="AR664:AS664"/>
    <mergeCell ref="AT664:AU664"/>
    <mergeCell ref="AM668:AN668"/>
    <mergeCell ref="AO668:AP668"/>
    <mergeCell ref="D671:E671"/>
    <mergeCell ref="F671:G671"/>
    <mergeCell ref="I671:J671"/>
    <mergeCell ref="K671:L671"/>
    <mergeCell ref="N671:O671"/>
    <mergeCell ref="P671:Q671"/>
    <mergeCell ref="S671:T671"/>
    <mergeCell ref="U671:V671"/>
    <mergeCell ref="X671:Y671"/>
    <mergeCell ref="Z671:AA671"/>
    <mergeCell ref="AC671:AD671"/>
    <mergeCell ref="AE671:AF671"/>
    <mergeCell ref="AH671:AI671"/>
    <mergeCell ref="AJ671:AK671"/>
    <mergeCell ref="AM671:AN671"/>
    <mergeCell ref="AO671:AP671"/>
    <mergeCell ref="AR671:AS671"/>
    <mergeCell ref="AT671:AU671"/>
    <mergeCell ref="N668:O668"/>
    <mergeCell ref="P668:Q668"/>
    <mergeCell ref="AM661:AN661"/>
    <mergeCell ref="AO661:AP661"/>
    <mergeCell ref="D664:E664"/>
    <mergeCell ref="F664:G664"/>
    <mergeCell ref="I664:J664"/>
    <mergeCell ref="K664:L664"/>
    <mergeCell ref="N664:O664"/>
    <mergeCell ref="P664:Q664"/>
    <mergeCell ref="S664:T664"/>
    <mergeCell ref="U664:V664"/>
    <mergeCell ref="X664:Y664"/>
    <mergeCell ref="Z664:AA664"/>
    <mergeCell ref="AC664:AD664"/>
    <mergeCell ref="AE664:AF664"/>
    <mergeCell ref="AH664:AI664"/>
    <mergeCell ref="AJ664:AK664"/>
    <mergeCell ref="AM664:AN664"/>
    <mergeCell ref="AO664:AP664"/>
    <mergeCell ref="AR650:AS650"/>
    <mergeCell ref="AT650:AU650"/>
    <mergeCell ref="AM654:AN654"/>
    <mergeCell ref="AO654:AP654"/>
    <mergeCell ref="D657:E657"/>
    <mergeCell ref="F657:G657"/>
    <mergeCell ref="I657:J657"/>
    <mergeCell ref="K657:L657"/>
    <mergeCell ref="N657:O657"/>
    <mergeCell ref="P657:Q657"/>
    <mergeCell ref="S657:T657"/>
    <mergeCell ref="U657:V657"/>
    <mergeCell ref="X657:Y657"/>
    <mergeCell ref="Z657:AA657"/>
    <mergeCell ref="AC657:AD657"/>
    <mergeCell ref="AE657:AF657"/>
    <mergeCell ref="AH657:AI657"/>
    <mergeCell ref="AJ657:AK657"/>
    <mergeCell ref="AM657:AN657"/>
    <mergeCell ref="AO657:AP657"/>
    <mergeCell ref="AR657:AS657"/>
    <mergeCell ref="AT657:AU657"/>
    <mergeCell ref="AR654:AS654"/>
    <mergeCell ref="AT654:AU654"/>
    <mergeCell ref="X654:Y654"/>
    <mergeCell ref="Z654:AA654"/>
    <mergeCell ref="AC654:AD654"/>
    <mergeCell ref="AE654:AF654"/>
    <mergeCell ref="AH654:AI654"/>
    <mergeCell ref="AJ654:AK654"/>
    <mergeCell ref="D654:E654"/>
    <mergeCell ref="F654:G654"/>
    <mergeCell ref="I654:J654"/>
    <mergeCell ref="K654:L654"/>
    <mergeCell ref="N654:O654"/>
    <mergeCell ref="P654:Q654"/>
    <mergeCell ref="S654:T654"/>
    <mergeCell ref="U654:V654"/>
    <mergeCell ref="AM647:AN647"/>
    <mergeCell ref="AO647:AP647"/>
    <mergeCell ref="D650:E650"/>
    <mergeCell ref="F650:G650"/>
    <mergeCell ref="I650:J650"/>
    <mergeCell ref="K650:L650"/>
    <mergeCell ref="N650:O650"/>
    <mergeCell ref="P650:Q650"/>
    <mergeCell ref="S650:T650"/>
    <mergeCell ref="U650:V650"/>
    <mergeCell ref="X650:Y650"/>
    <mergeCell ref="Z650:AA650"/>
    <mergeCell ref="AC650:AD650"/>
    <mergeCell ref="AE650:AF650"/>
    <mergeCell ref="AH650:AI650"/>
    <mergeCell ref="AJ650:AK650"/>
    <mergeCell ref="AM650:AN650"/>
    <mergeCell ref="AO650:AP650"/>
    <mergeCell ref="AR636:AS636"/>
    <mergeCell ref="AT636:AU636"/>
    <mergeCell ref="AM640:AN640"/>
    <mergeCell ref="AO640:AP640"/>
    <mergeCell ref="D643:E643"/>
    <mergeCell ref="F643:G643"/>
    <mergeCell ref="I643:J643"/>
    <mergeCell ref="K643:L643"/>
    <mergeCell ref="N643:O643"/>
    <mergeCell ref="P643:Q643"/>
    <mergeCell ref="S643:T643"/>
    <mergeCell ref="U643:V643"/>
    <mergeCell ref="X643:Y643"/>
    <mergeCell ref="Z643:AA643"/>
    <mergeCell ref="AC643:AD643"/>
    <mergeCell ref="AE643:AF643"/>
    <mergeCell ref="AH643:AI643"/>
    <mergeCell ref="AJ643:AK643"/>
    <mergeCell ref="AM643:AN643"/>
    <mergeCell ref="AO643:AP643"/>
    <mergeCell ref="AR643:AS643"/>
    <mergeCell ref="AT643:AU643"/>
    <mergeCell ref="S640:T640"/>
    <mergeCell ref="U640:V640"/>
    <mergeCell ref="AR647:AS647"/>
    <mergeCell ref="AT647:AU647"/>
    <mergeCell ref="AH647:AI647"/>
    <mergeCell ref="AJ647:AK647"/>
    <mergeCell ref="S647:T647"/>
    <mergeCell ref="U647:V647"/>
    <mergeCell ref="X647:Y647"/>
    <mergeCell ref="Z647:AA647"/>
    <mergeCell ref="AC647:AD647"/>
    <mergeCell ref="AE647:AF647"/>
    <mergeCell ref="D647:E647"/>
    <mergeCell ref="F647:G647"/>
    <mergeCell ref="I647:J647"/>
    <mergeCell ref="K647:L647"/>
    <mergeCell ref="N647:O647"/>
    <mergeCell ref="P647:Q647"/>
    <mergeCell ref="AR640:AS640"/>
    <mergeCell ref="AT640:AU640"/>
    <mergeCell ref="X640:Y640"/>
    <mergeCell ref="Z640:AA640"/>
    <mergeCell ref="AC640:AD640"/>
    <mergeCell ref="AE640:AF640"/>
    <mergeCell ref="AM633:AN633"/>
    <mergeCell ref="AO633:AP633"/>
    <mergeCell ref="D636:E636"/>
    <mergeCell ref="F636:G636"/>
    <mergeCell ref="I636:J636"/>
    <mergeCell ref="K636:L636"/>
    <mergeCell ref="N636:O636"/>
    <mergeCell ref="P636:Q636"/>
    <mergeCell ref="S636:T636"/>
    <mergeCell ref="U636:V636"/>
    <mergeCell ref="X636:Y636"/>
    <mergeCell ref="Z636:AA636"/>
    <mergeCell ref="AC636:AD636"/>
    <mergeCell ref="AE636:AF636"/>
    <mergeCell ref="AH636:AI636"/>
    <mergeCell ref="AJ636:AK636"/>
    <mergeCell ref="AM636:AN636"/>
    <mergeCell ref="AO636:AP636"/>
    <mergeCell ref="AR622:AS622"/>
    <mergeCell ref="AT622:AU622"/>
    <mergeCell ref="AM626:AN626"/>
    <mergeCell ref="AO626:AP626"/>
    <mergeCell ref="D629:E629"/>
    <mergeCell ref="F629:G629"/>
    <mergeCell ref="I629:J629"/>
    <mergeCell ref="K629:L629"/>
    <mergeCell ref="N629:O629"/>
    <mergeCell ref="P629:Q629"/>
    <mergeCell ref="S629:T629"/>
    <mergeCell ref="U629:V629"/>
    <mergeCell ref="X629:Y629"/>
    <mergeCell ref="Z629:AA629"/>
    <mergeCell ref="AC629:AD629"/>
    <mergeCell ref="AE629:AF629"/>
    <mergeCell ref="AH629:AI629"/>
    <mergeCell ref="AJ629:AK629"/>
    <mergeCell ref="AM629:AN629"/>
    <mergeCell ref="AO629:AP629"/>
    <mergeCell ref="AR629:AS629"/>
    <mergeCell ref="AT629:AU629"/>
    <mergeCell ref="AH633:AI633"/>
    <mergeCell ref="AJ633:AK633"/>
    <mergeCell ref="S633:T633"/>
    <mergeCell ref="U633:V633"/>
    <mergeCell ref="X633:Y633"/>
    <mergeCell ref="Z633:AA633"/>
    <mergeCell ref="AC633:AD633"/>
    <mergeCell ref="AE633:AF633"/>
    <mergeCell ref="D633:E633"/>
    <mergeCell ref="F633:G633"/>
    <mergeCell ref="I633:J633"/>
    <mergeCell ref="K633:L633"/>
    <mergeCell ref="N633:O633"/>
    <mergeCell ref="P633:Q633"/>
    <mergeCell ref="AR626:AS626"/>
    <mergeCell ref="AT626:AU626"/>
    <mergeCell ref="X626:Y626"/>
    <mergeCell ref="Z626:AA626"/>
    <mergeCell ref="AC626:AD626"/>
    <mergeCell ref="AE626:AF626"/>
    <mergeCell ref="AH626:AI626"/>
    <mergeCell ref="AJ626:AK626"/>
    <mergeCell ref="AM619:AN619"/>
    <mergeCell ref="AO619:AP619"/>
    <mergeCell ref="D622:E622"/>
    <mergeCell ref="F622:G622"/>
    <mergeCell ref="I622:J622"/>
    <mergeCell ref="K622:L622"/>
    <mergeCell ref="N622:O622"/>
    <mergeCell ref="P622:Q622"/>
    <mergeCell ref="S622:T622"/>
    <mergeCell ref="U622:V622"/>
    <mergeCell ref="X622:Y622"/>
    <mergeCell ref="Z622:AA622"/>
    <mergeCell ref="AC622:AD622"/>
    <mergeCell ref="AE622:AF622"/>
    <mergeCell ref="AH622:AI622"/>
    <mergeCell ref="AJ622:AK622"/>
    <mergeCell ref="AM622:AN622"/>
    <mergeCell ref="AO622:AP622"/>
    <mergeCell ref="AR608:AS608"/>
    <mergeCell ref="AT608:AU608"/>
    <mergeCell ref="AM612:AN612"/>
    <mergeCell ref="AO612:AP612"/>
    <mergeCell ref="D615:E615"/>
    <mergeCell ref="F615:G615"/>
    <mergeCell ref="I615:J615"/>
    <mergeCell ref="K615:L615"/>
    <mergeCell ref="N615:O615"/>
    <mergeCell ref="P615:Q615"/>
    <mergeCell ref="S615:T615"/>
    <mergeCell ref="U615:V615"/>
    <mergeCell ref="X615:Y615"/>
    <mergeCell ref="Z615:AA615"/>
    <mergeCell ref="AC615:AD615"/>
    <mergeCell ref="AE615:AF615"/>
    <mergeCell ref="AH615:AI615"/>
    <mergeCell ref="AJ615:AK615"/>
    <mergeCell ref="AM615:AN615"/>
    <mergeCell ref="AO615:AP615"/>
    <mergeCell ref="AR615:AS615"/>
    <mergeCell ref="AT615:AU615"/>
    <mergeCell ref="N612:O612"/>
    <mergeCell ref="P612:Q612"/>
    <mergeCell ref="AM605:AN605"/>
    <mergeCell ref="AO605:AP605"/>
    <mergeCell ref="D608:E608"/>
    <mergeCell ref="F608:G608"/>
    <mergeCell ref="I608:J608"/>
    <mergeCell ref="K608:L608"/>
    <mergeCell ref="N608:O608"/>
    <mergeCell ref="P608:Q608"/>
    <mergeCell ref="S608:T608"/>
    <mergeCell ref="U608:V608"/>
    <mergeCell ref="X608:Y608"/>
    <mergeCell ref="Z608:AA608"/>
    <mergeCell ref="AC608:AD608"/>
    <mergeCell ref="AE608:AF608"/>
    <mergeCell ref="AH608:AI608"/>
    <mergeCell ref="AJ608:AK608"/>
    <mergeCell ref="AM608:AN608"/>
    <mergeCell ref="AO608:AP608"/>
    <mergeCell ref="AR594:AS594"/>
    <mergeCell ref="AT594:AU594"/>
    <mergeCell ref="AM598:AN598"/>
    <mergeCell ref="AO598:AP598"/>
    <mergeCell ref="D601:E601"/>
    <mergeCell ref="F601:G601"/>
    <mergeCell ref="I601:J601"/>
    <mergeCell ref="K601:L601"/>
    <mergeCell ref="N601:O601"/>
    <mergeCell ref="P601:Q601"/>
    <mergeCell ref="S601:T601"/>
    <mergeCell ref="U601:V601"/>
    <mergeCell ref="X601:Y601"/>
    <mergeCell ref="Z601:AA601"/>
    <mergeCell ref="AC601:AD601"/>
    <mergeCell ref="AE601:AF601"/>
    <mergeCell ref="AH601:AI601"/>
    <mergeCell ref="AJ601:AK601"/>
    <mergeCell ref="AM601:AN601"/>
    <mergeCell ref="AO601:AP601"/>
    <mergeCell ref="AR601:AS601"/>
    <mergeCell ref="AT601:AU601"/>
    <mergeCell ref="AR598:AS598"/>
    <mergeCell ref="AT598:AU598"/>
    <mergeCell ref="X598:Y598"/>
    <mergeCell ref="Z598:AA598"/>
    <mergeCell ref="AC598:AD598"/>
    <mergeCell ref="AE598:AF598"/>
    <mergeCell ref="AH598:AI598"/>
    <mergeCell ref="AJ598:AK598"/>
    <mergeCell ref="D598:E598"/>
    <mergeCell ref="F598:G598"/>
    <mergeCell ref="I598:J598"/>
    <mergeCell ref="K598:L598"/>
    <mergeCell ref="N598:O598"/>
    <mergeCell ref="P598:Q598"/>
    <mergeCell ref="S598:T598"/>
    <mergeCell ref="U598:V598"/>
    <mergeCell ref="AM591:AN591"/>
    <mergeCell ref="AO591:AP591"/>
    <mergeCell ref="D594:E594"/>
    <mergeCell ref="F594:G594"/>
    <mergeCell ref="I594:J594"/>
    <mergeCell ref="K594:L594"/>
    <mergeCell ref="N594:O594"/>
    <mergeCell ref="P594:Q594"/>
    <mergeCell ref="S594:T594"/>
    <mergeCell ref="U594:V594"/>
    <mergeCell ref="X594:Y594"/>
    <mergeCell ref="Z594:AA594"/>
    <mergeCell ref="AC594:AD594"/>
    <mergeCell ref="AE594:AF594"/>
    <mergeCell ref="AH594:AI594"/>
    <mergeCell ref="AJ594:AK594"/>
    <mergeCell ref="AM594:AN594"/>
    <mergeCell ref="AO594:AP594"/>
    <mergeCell ref="AR580:AS580"/>
    <mergeCell ref="AT580:AU580"/>
    <mergeCell ref="AM584:AN584"/>
    <mergeCell ref="AO584:AP584"/>
    <mergeCell ref="D587:E587"/>
    <mergeCell ref="F587:G587"/>
    <mergeCell ref="I587:J587"/>
    <mergeCell ref="K587:L587"/>
    <mergeCell ref="N587:O587"/>
    <mergeCell ref="P587:Q587"/>
    <mergeCell ref="S587:T587"/>
    <mergeCell ref="U587:V587"/>
    <mergeCell ref="X587:Y587"/>
    <mergeCell ref="Z587:AA587"/>
    <mergeCell ref="AC587:AD587"/>
    <mergeCell ref="AE587:AF587"/>
    <mergeCell ref="AH587:AI587"/>
    <mergeCell ref="AJ587:AK587"/>
    <mergeCell ref="AM587:AN587"/>
    <mergeCell ref="AO587:AP587"/>
    <mergeCell ref="AR587:AS587"/>
    <mergeCell ref="AT587:AU587"/>
    <mergeCell ref="S584:T584"/>
    <mergeCell ref="U584:V584"/>
    <mergeCell ref="AR591:AS591"/>
    <mergeCell ref="AT591:AU591"/>
    <mergeCell ref="AH591:AI591"/>
    <mergeCell ref="AJ591:AK591"/>
    <mergeCell ref="S591:T591"/>
    <mergeCell ref="U591:V591"/>
    <mergeCell ref="X591:Y591"/>
    <mergeCell ref="Z591:AA591"/>
    <mergeCell ref="AC591:AD591"/>
    <mergeCell ref="AE591:AF591"/>
    <mergeCell ref="D591:E591"/>
    <mergeCell ref="F591:G591"/>
    <mergeCell ref="I591:J591"/>
    <mergeCell ref="K591:L591"/>
    <mergeCell ref="N591:O591"/>
    <mergeCell ref="P591:Q591"/>
    <mergeCell ref="AR584:AS584"/>
    <mergeCell ref="AT584:AU584"/>
    <mergeCell ref="X584:Y584"/>
    <mergeCell ref="Z584:AA584"/>
    <mergeCell ref="AC584:AD584"/>
    <mergeCell ref="AE584:AF584"/>
    <mergeCell ref="AM577:AN577"/>
    <mergeCell ref="AO577:AP577"/>
    <mergeCell ref="D580:E580"/>
    <mergeCell ref="F580:G580"/>
    <mergeCell ref="I580:J580"/>
    <mergeCell ref="K580:L580"/>
    <mergeCell ref="N580:O580"/>
    <mergeCell ref="P580:Q580"/>
    <mergeCell ref="S580:T580"/>
    <mergeCell ref="U580:V580"/>
    <mergeCell ref="X580:Y580"/>
    <mergeCell ref="Z580:AA580"/>
    <mergeCell ref="AC580:AD580"/>
    <mergeCell ref="AE580:AF580"/>
    <mergeCell ref="AH580:AI580"/>
    <mergeCell ref="AJ580:AK580"/>
    <mergeCell ref="AM580:AN580"/>
    <mergeCell ref="AO580:AP580"/>
    <mergeCell ref="AR566:AS566"/>
    <mergeCell ref="AT566:AU566"/>
    <mergeCell ref="AM570:AN570"/>
    <mergeCell ref="AO570:AP570"/>
    <mergeCell ref="D573:E573"/>
    <mergeCell ref="F573:G573"/>
    <mergeCell ref="I573:J573"/>
    <mergeCell ref="K573:L573"/>
    <mergeCell ref="N573:O573"/>
    <mergeCell ref="P573:Q573"/>
    <mergeCell ref="S573:T573"/>
    <mergeCell ref="U573:V573"/>
    <mergeCell ref="X573:Y573"/>
    <mergeCell ref="Z573:AA573"/>
    <mergeCell ref="AC573:AD573"/>
    <mergeCell ref="AE573:AF573"/>
    <mergeCell ref="AH573:AI573"/>
    <mergeCell ref="AJ573:AK573"/>
    <mergeCell ref="AM573:AN573"/>
    <mergeCell ref="AO573:AP573"/>
    <mergeCell ref="AR573:AS573"/>
    <mergeCell ref="AT573:AU573"/>
    <mergeCell ref="AH577:AI577"/>
    <mergeCell ref="AJ577:AK577"/>
    <mergeCell ref="S577:T577"/>
    <mergeCell ref="U577:V577"/>
    <mergeCell ref="X577:Y577"/>
    <mergeCell ref="Z577:AA577"/>
    <mergeCell ref="AC577:AD577"/>
    <mergeCell ref="AE577:AF577"/>
    <mergeCell ref="D577:E577"/>
    <mergeCell ref="F577:G577"/>
    <mergeCell ref="I577:J577"/>
    <mergeCell ref="K577:L577"/>
    <mergeCell ref="N577:O577"/>
    <mergeCell ref="P577:Q577"/>
    <mergeCell ref="AR570:AS570"/>
    <mergeCell ref="AT570:AU570"/>
    <mergeCell ref="X570:Y570"/>
    <mergeCell ref="Z570:AA570"/>
    <mergeCell ref="AC570:AD570"/>
    <mergeCell ref="AE570:AF570"/>
    <mergeCell ref="AH570:AI570"/>
    <mergeCell ref="AJ570:AK570"/>
    <mergeCell ref="AM563:AN563"/>
    <mergeCell ref="AO563:AP563"/>
    <mergeCell ref="D566:E566"/>
    <mergeCell ref="F566:G566"/>
    <mergeCell ref="I566:J566"/>
    <mergeCell ref="K566:L566"/>
    <mergeCell ref="N566:O566"/>
    <mergeCell ref="P566:Q566"/>
    <mergeCell ref="S566:T566"/>
    <mergeCell ref="U566:V566"/>
    <mergeCell ref="X566:Y566"/>
    <mergeCell ref="Z566:AA566"/>
    <mergeCell ref="AC566:AD566"/>
    <mergeCell ref="AE566:AF566"/>
    <mergeCell ref="AH566:AI566"/>
    <mergeCell ref="AJ566:AK566"/>
    <mergeCell ref="AM566:AN566"/>
    <mergeCell ref="AO566:AP566"/>
    <mergeCell ref="AR552:AS552"/>
    <mergeCell ref="AT552:AU552"/>
    <mergeCell ref="AM556:AN556"/>
    <mergeCell ref="AO556:AP556"/>
    <mergeCell ref="D559:E559"/>
    <mergeCell ref="F559:G559"/>
    <mergeCell ref="I559:J559"/>
    <mergeCell ref="K559:L559"/>
    <mergeCell ref="N559:O559"/>
    <mergeCell ref="P559:Q559"/>
    <mergeCell ref="S559:T559"/>
    <mergeCell ref="U559:V559"/>
    <mergeCell ref="X559:Y559"/>
    <mergeCell ref="Z559:AA559"/>
    <mergeCell ref="AC559:AD559"/>
    <mergeCell ref="AE559:AF559"/>
    <mergeCell ref="AH559:AI559"/>
    <mergeCell ref="AJ559:AK559"/>
    <mergeCell ref="AM559:AN559"/>
    <mergeCell ref="AO559:AP559"/>
    <mergeCell ref="AR559:AS559"/>
    <mergeCell ref="AT559:AU559"/>
    <mergeCell ref="N556:O556"/>
    <mergeCell ref="P556:Q556"/>
    <mergeCell ref="AM549:AN549"/>
    <mergeCell ref="AO549:AP549"/>
    <mergeCell ref="D552:E552"/>
    <mergeCell ref="F552:G552"/>
    <mergeCell ref="I552:J552"/>
    <mergeCell ref="K552:L552"/>
    <mergeCell ref="N552:O552"/>
    <mergeCell ref="P552:Q552"/>
    <mergeCell ref="S552:T552"/>
    <mergeCell ref="U552:V552"/>
    <mergeCell ref="X552:Y552"/>
    <mergeCell ref="Z552:AA552"/>
    <mergeCell ref="AC552:AD552"/>
    <mergeCell ref="AE552:AF552"/>
    <mergeCell ref="AH552:AI552"/>
    <mergeCell ref="AJ552:AK552"/>
    <mergeCell ref="AM552:AN552"/>
    <mergeCell ref="AO552:AP552"/>
    <mergeCell ref="AR538:AS538"/>
    <mergeCell ref="AT538:AU538"/>
    <mergeCell ref="AM542:AN542"/>
    <mergeCell ref="AO542:AP542"/>
    <mergeCell ref="D545:E545"/>
    <mergeCell ref="F545:G545"/>
    <mergeCell ref="I545:J545"/>
    <mergeCell ref="K545:L545"/>
    <mergeCell ref="N545:O545"/>
    <mergeCell ref="P545:Q545"/>
    <mergeCell ref="S545:T545"/>
    <mergeCell ref="U545:V545"/>
    <mergeCell ref="X545:Y545"/>
    <mergeCell ref="Z545:AA545"/>
    <mergeCell ref="AC545:AD545"/>
    <mergeCell ref="AE545:AF545"/>
    <mergeCell ref="AH545:AI545"/>
    <mergeCell ref="AJ545:AK545"/>
    <mergeCell ref="AM545:AN545"/>
    <mergeCell ref="AO545:AP545"/>
    <mergeCell ref="AR545:AS545"/>
    <mergeCell ref="AT545:AU545"/>
    <mergeCell ref="AR542:AS542"/>
    <mergeCell ref="AT542:AU542"/>
    <mergeCell ref="X542:Y542"/>
    <mergeCell ref="Z542:AA542"/>
    <mergeCell ref="AC542:AD542"/>
    <mergeCell ref="AE542:AF542"/>
    <mergeCell ref="AH542:AI542"/>
    <mergeCell ref="AJ542:AK542"/>
    <mergeCell ref="D542:E542"/>
    <mergeCell ref="F542:G542"/>
    <mergeCell ref="I542:J542"/>
    <mergeCell ref="K542:L542"/>
    <mergeCell ref="N542:O542"/>
    <mergeCell ref="P542:Q542"/>
    <mergeCell ref="S542:T542"/>
    <mergeCell ref="U542:V542"/>
    <mergeCell ref="AM535:AN535"/>
    <mergeCell ref="AO535:AP535"/>
    <mergeCell ref="D538:E538"/>
    <mergeCell ref="F538:G538"/>
    <mergeCell ref="I538:J538"/>
    <mergeCell ref="K538:L538"/>
    <mergeCell ref="N538:O538"/>
    <mergeCell ref="P538:Q538"/>
    <mergeCell ref="S538:T538"/>
    <mergeCell ref="U538:V538"/>
    <mergeCell ref="X538:Y538"/>
    <mergeCell ref="Z538:AA538"/>
    <mergeCell ref="AC538:AD538"/>
    <mergeCell ref="AE538:AF538"/>
    <mergeCell ref="AH538:AI538"/>
    <mergeCell ref="AJ538:AK538"/>
    <mergeCell ref="AM538:AN538"/>
    <mergeCell ref="AO538:AP538"/>
    <mergeCell ref="AR524:AS524"/>
    <mergeCell ref="AT524:AU524"/>
    <mergeCell ref="AM528:AN528"/>
    <mergeCell ref="AO528:AP528"/>
    <mergeCell ref="D531:E531"/>
    <mergeCell ref="F531:G531"/>
    <mergeCell ref="I531:J531"/>
    <mergeCell ref="K531:L531"/>
    <mergeCell ref="N531:O531"/>
    <mergeCell ref="P531:Q531"/>
    <mergeCell ref="S531:T531"/>
    <mergeCell ref="U531:V531"/>
    <mergeCell ref="X531:Y531"/>
    <mergeCell ref="Z531:AA531"/>
    <mergeCell ref="AC531:AD531"/>
    <mergeCell ref="AE531:AF531"/>
    <mergeCell ref="AH531:AI531"/>
    <mergeCell ref="AJ531:AK531"/>
    <mergeCell ref="AM531:AN531"/>
    <mergeCell ref="AO531:AP531"/>
    <mergeCell ref="AR531:AS531"/>
    <mergeCell ref="AT531:AU531"/>
    <mergeCell ref="S528:T528"/>
    <mergeCell ref="U528:V528"/>
    <mergeCell ref="AR535:AS535"/>
    <mergeCell ref="AT535:AU535"/>
    <mergeCell ref="AH535:AI535"/>
    <mergeCell ref="AJ535:AK535"/>
    <mergeCell ref="S535:T535"/>
    <mergeCell ref="U535:V535"/>
    <mergeCell ref="X535:Y535"/>
    <mergeCell ref="Z535:AA535"/>
    <mergeCell ref="AC535:AD535"/>
    <mergeCell ref="AE535:AF535"/>
    <mergeCell ref="D535:E535"/>
    <mergeCell ref="F535:G535"/>
    <mergeCell ref="I535:J535"/>
    <mergeCell ref="K535:L535"/>
    <mergeCell ref="N535:O535"/>
    <mergeCell ref="P535:Q535"/>
    <mergeCell ref="AR528:AS528"/>
    <mergeCell ref="AT528:AU528"/>
    <mergeCell ref="X528:Y528"/>
    <mergeCell ref="Z528:AA528"/>
    <mergeCell ref="AC528:AD528"/>
    <mergeCell ref="AE528:AF528"/>
    <mergeCell ref="AM521:AN521"/>
    <mergeCell ref="AO521:AP521"/>
    <mergeCell ref="D524:E524"/>
    <mergeCell ref="F524:G524"/>
    <mergeCell ref="I524:J524"/>
    <mergeCell ref="K524:L524"/>
    <mergeCell ref="N524:O524"/>
    <mergeCell ref="P524:Q524"/>
    <mergeCell ref="S524:T524"/>
    <mergeCell ref="U524:V524"/>
    <mergeCell ref="X524:Y524"/>
    <mergeCell ref="Z524:AA524"/>
    <mergeCell ref="AC524:AD524"/>
    <mergeCell ref="AE524:AF524"/>
    <mergeCell ref="AH524:AI524"/>
    <mergeCell ref="AJ524:AK524"/>
    <mergeCell ref="AM524:AN524"/>
    <mergeCell ref="AO524:AP524"/>
    <mergeCell ref="AR510:AS510"/>
    <mergeCell ref="AT510:AU510"/>
    <mergeCell ref="AM514:AN514"/>
    <mergeCell ref="AO514:AP514"/>
    <mergeCell ref="D517:E517"/>
    <mergeCell ref="F517:G517"/>
    <mergeCell ref="I517:J517"/>
    <mergeCell ref="K517:L517"/>
    <mergeCell ref="N517:O517"/>
    <mergeCell ref="P517:Q517"/>
    <mergeCell ref="S517:T517"/>
    <mergeCell ref="U517:V517"/>
    <mergeCell ref="X517:Y517"/>
    <mergeCell ref="Z517:AA517"/>
    <mergeCell ref="AC517:AD517"/>
    <mergeCell ref="AE517:AF517"/>
    <mergeCell ref="AH517:AI517"/>
    <mergeCell ref="AJ517:AK517"/>
    <mergeCell ref="AM517:AN517"/>
    <mergeCell ref="AO517:AP517"/>
    <mergeCell ref="AR517:AS517"/>
    <mergeCell ref="AT517:AU517"/>
    <mergeCell ref="AH521:AI521"/>
    <mergeCell ref="AJ521:AK521"/>
    <mergeCell ref="S521:T521"/>
    <mergeCell ref="U521:V521"/>
    <mergeCell ref="X521:Y521"/>
    <mergeCell ref="Z521:AA521"/>
    <mergeCell ref="AC521:AD521"/>
    <mergeCell ref="AE521:AF521"/>
    <mergeCell ref="D521:E521"/>
    <mergeCell ref="F521:G521"/>
    <mergeCell ref="I521:J521"/>
    <mergeCell ref="K521:L521"/>
    <mergeCell ref="N521:O521"/>
    <mergeCell ref="P521:Q521"/>
    <mergeCell ref="AR514:AS514"/>
    <mergeCell ref="AT514:AU514"/>
    <mergeCell ref="X514:Y514"/>
    <mergeCell ref="Z514:AA514"/>
    <mergeCell ref="AC514:AD514"/>
    <mergeCell ref="AE514:AF514"/>
    <mergeCell ref="AH514:AI514"/>
    <mergeCell ref="AJ514:AK514"/>
    <mergeCell ref="AM507:AN507"/>
    <mergeCell ref="AO507:AP507"/>
    <mergeCell ref="D510:E510"/>
    <mergeCell ref="F510:G510"/>
    <mergeCell ref="I510:J510"/>
    <mergeCell ref="K510:L510"/>
    <mergeCell ref="N510:O510"/>
    <mergeCell ref="P510:Q510"/>
    <mergeCell ref="S510:T510"/>
    <mergeCell ref="U510:V510"/>
    <mergeCell ref="X510:Y510"/>
    <mergeCell ref="Z510:AA510"/>
    <mergeCell ref="AC510:AD510"/>
    <mergeCell ref="AE510:AF510"/>
    <mergeCell ref="AH510:AI510"/>
    <mergeCell ref="AJ510:AK510"/>
    <mergeCell ref="AM510:AN510"/>
    <mergeCell ref="AO510:AP510"/>
    <mergeCell ref="AR496:AS496"/>
    <mergeCell ref="AT496:AU496"/>
    <mergeCell ref="AM500:AN500"/>
    <mergeCell ref="AO500:AP500"/>
    <mergeCell ref="D503:E503"/>
    <mergeCell ref="F503:G503"/>
    <mergeCell ref="I503:J503"/>
    <mergeCell ref="K503:L503"/>
    <mergeCell ref="N503:O503"/>
    <mergeCell ref="P503:Q503"/>
    <mergeCell ref="S503:T503"/>
    <mergeCell ref="U503:V503"/>
    <mergeCell ref="X503:Y503"/>
    <mergeCell ref="Z503:AA503"/>
    <mergeCell ref="AC503:AD503"/>
    <mergeCell ref="AE503:AF503"/>
    <mergeCell ref="AH503:AI503"/>
    <mergeCell ref="AJ503:AK503"/>
    <mergeCell ref="AM503:AN503"/>
    <mergeCell ref="AO503:AP503"/>
    <mergeCell ref="AR503:AS503"/>
    <mergeCell ref="AT503:AU503"/>
    <mergeCell ref="N500:O500"/>
    <mergeCell ref="P500:Q500"/>
    <mergeCell ref="AM493:AN493"/>
    <mergeCell ref="AO493:AP493"/>
    <mergeCell ref="D496:E496"/>
    <mergeCell ref="F496:G496"/>
    <mergeCell ref="I496:J496"/>
    <mergeCell ref="K496:L496"/>
    <mergeCell ref="N496:O496"/>
    <mergeCell ref="P496:Q496"/>
    <mergeCell ref="S496:T496"/>
    <mergeCell ref="U496:V496"/>
    <mergeCell ref="X496:Y496"/>
    <mergeCell ref="Z496:AA496"/>
    <mergeCell ref="AC496:AD496"/>
    <mergeCell ref="AE496:AF496"/>
    <mergeCell ref="AH496:AI496"/>
    <mergeCell ref="AJ496:AK496"/>
    <mergeCell ref="AM496:AN496"/>
    <mergeCell ref="AO496:AP496"/>
    <mergeCell ref="AR482:AS482"/>
    <mergeCell ref="AT482:AU482"/>
    <mergeCell ref="AM486:AN486"/>
    <mergeCell ref="AO486:AP486"/>
    <mergeCell ref="D489:E489"/>
    <mergeCell ref="F489:G489"/>
    <mergeCell ref="I489:J489"/>
    <mergeCell ref="K489:L489"/>
    <mergeCell ref="N489:O489"/>
    <mergeCell ref="P489:Q489"/>
    <mergeCell ref="S489:T489"/>
    <mergeCell ref="U489:V489"/>
    <mergeCell ref="X489:Y489"/>
    <mergeCell ref="Z489:AA489"/>
    <mergeCell ref="AC489:AD489"/>
    <mergeCell ref="AE489:AF489"/>
    <mergeCell ref="AH489:AI489"/>
    <mergeCell ref="AJ489:AK489"/>
    <mergeCell ref="AM489:AN489"/>
    <mergeCell ref="AO489:AP489"/>
    <mergeCell ref="AR489:AS489"/>
    <mergeCell ref="AT489:AU489"/>
    <mergeCell ref="AR486:AS486"/>
    <mergeCell ref="AT486:AU486"/>
    <mergeCell ref="X486:Y486"/>
    <mergeCell ref="Z486:AA486"/>
    <mergeCell ref="AC486:AD486"/>
    <mergeCell ref="AE486:AF486"/>
    <mergeCell ref="AH486:AI486"/>
    <mergeCell ref="AJ486:AK486"/>
    <mergeCell ref="D486:E486"/>
    <mergeCell ref="F486:G486"/>
    <mergeCell ref="I486:J486"/>
    <mergeCell ref="K486:L486"/>
    <mergeCell ref="N486:O486"/>
    <mergeCell ref="P486:Q486"/>
    <mergeCell ref="S486:T486"/>
    <mergeCell ref="U486:V486"/>
    <mergeCell ref="AM479:AN479"/>
    <mergeCell ref="AO479:AP479"/>
    <mergeCell ref="D482:E482"/>
    <mergeCell ref="F482:G482"/>
    <mergeCell ref="I482:J482"/>
    <mergeCell ref="K482:L482"/>
    <mergeCell ref="N482:O482"/>
    <mergeCell ref="P482:Q482"/>
    <mergeCell ref="S482:T482"/>
    <mergeCell ref="U482:V482"/>
    <mergeCell ref="X482:Y482"/>
    <mergeCell ref="Z482:AA482"/>
    <mergeCell ref="AC482:AD482"/>
    <mergeCell ref="AE482:AF482"/>
    <mergeCell ref="AH482:AI482"/>
    <mergeCell ref="AJ482:AK482"/>
    <mergeCell ref="AM482:AN482"/>
    <mergeCell ref="AO482:AP482"/>
    <mergeCell ref="AR468:AS468"/>
    <mergeCell ref="AT468:AU468"/>
    <mergeCell ref="AM472:AN472"/>
    <mergeCell ref="AO472:AP472"/>
    <mergeCell ref="D475:E475"/>
    <mergeCell ref="F475:G475"/>
    <mergeCell ref="I475:J475"/>
    <mergeCell ref="K475:L475"/>
    <mergeCell ref="N475:O475"/>
    <mergeCell ref="P475:Q475"/>
    <mergeCell ref="S475:T475"/>
    <mergeCell ref="U475:V475"/>
    <mergeCell ref="X475:Y475"/>
    <mergeCell ref="Z475:AA475"/>
    <mergeCell ref="AC475:AD475"/>
    <mergeCell ref="AE475:AF475"/>
    <mergeCell ref="AH475:AI475"/>
    <mergeCell ref="AJ475:AK475"/>
    <mergeCell ref="AM475:AN475"/>
    <mergeCell ref="AO475:AP475"/>
    <mergeCell ref="AR475:AS475"/>
    <mergeCell ref="AT475:AU475"/>
    <mergeCell ref="S472:T472"/>
    <mergeCell ref="U472:V472"/>
    <mergeCell ref="AR479:AS479"/>
    <mergeCell ref="AT479:AU479"/>
    <mergeCell ref="AH479:AI479"/>
    <mergeCell ref="AJ479:AK479"/>
    <mergeCell ref="S479:T479"/>
    <mergeCell ref="U479:V479"/>
    <mergeCell ref="X479:Y479"/>
    <mergeCell ref="Z479:AA479"/>
    <mergeCell ref="AC479:AD479"/>
    <mergeCell ref="AE479:AF479"/>
    <mergeCell ref="D479:E479"/>
    <mergeCell ref="F479:G479"/>
    <mergeCell ref="I479:J479"/>
    <mergeCell ref="K479:L479"/>
    <mergeCell ref="N479:O479"/>
    <mergeCell ref="P479:Q479"/>
    <mergeCell ref="AR472:AS472"/>
    <mergeCell ref="AT472:AU472"/>
    <mergeCell ref="X472:Y472"/>
    <mergeCell ref="Z472:AA472"/>
    <mergeCell ref="AC472:AD472"/>
    <mergeCell ref="AE472:AF472"/>
    <mergeCell ref="AM465:AN465"/>
    <mergeCell ref="AO465:AP465"/>
    <mergeCell ref="D468:E468"/>
    <mergeCell ref="F468:G468"/>
    <mergeCell ref="I468:J468"/>
    <mergeCell ref="K468:L468"/>
    <mergeCell ref="N468:O468"/>
    <mergeCell ref="P468:Q468"/>
    <mergeCell ref="S468:T468"/>
    <mergeCell ref="U468:V468"/>
    <mergeCell ref="X468:Y468"/>
    <mergeCell ref="Z468:AA468"/>
    <mergeCell ref="AC468:AD468"/>
    <mergeCell ref="AE468:AF468"/>
    <mergeCell ref="AH468:AI468"/>
    <mergeCell ref="AJ468:AK468"/>
    <mergeCell ref="AM468:AN468"/>
    <mergeCell ref="AO468:AP468"/>
    <mergeCell ref="AR454:AS454"/>
    <mergeCell ref="AT454:AU454"/>
    <mergeCell ref="AM458:AN458"/>
    <mergeCell ref="AO458:AP458"/>
    <mergeCell ref="D461:E461"/>
    <mergeCell ref="F461:G461"/>
    <mergeCell ref="I461:J461"/>
    <mergeCell ref="K461:L461"/>
    <mergeCell ref="N461:O461"/>
    <mergeCell ref="P461:Q461"/>
    <mergeCell ref="S461:T461"/>
    <mergeCell ref="U461:V461"/>
    <mergeCell ref="X461:Y461"/>
    <mergeCell ref="Z461:AA461"/>
    <mergeCell ref="AC461:AD461"/>
    <mergeCell ref="AE461:AF461"/>
    <mergeCell ref="AH461:AI461"/>
    <mergeCell ref="AJ461:AK461"/>
    <mergeCell ref="AM461:AN461"/>
    <mergeCell ref="AO461:AP461"/>
    <mergeCell ref="AR461:AS461"/>
    <mergeCell ref="AT461:AU461"/>
    <mergeCell ref="AH465:AI465"/>
    <mergeCell ref="AJ465:AK465"/>
    <mergeCell ref="S465:T465"/>
    <mergeCell ref="U465:V465"/>
    <mergeCell ref="X465:Y465"/>
    <mergeCell ref="Z465:AA465"/>
    <mergeCell ref="AC465:AD465"/>
    <mergeCell ref="AE465:AF465"/>
    <mergeCell ref="D465:E465"/>
    <mergeCell ref="F465:G465"/>
    <mergeCell ref="I465:J465"/>
    <mergeCell ref="K465:L465"/>
    <mergeCell ref="N465:O465"/>
    <mergeCell ref="P465:Q465"/>
    <mergeCell ref="AR458:AS458"/>
    <mergeCell ref="AT458:AU458"/>
    <mergeCell ref="X458:Y458"/>
    <mergeCell ref="Z458:AA458"/>
    <mergeCell ref="AC458:AD458"/>
    <mergeCell ref="AE458:AF458"/>
    <mergeCell ref="AH458:AI458"/>
    <mergeCell ref="AJ458:AK458"/>
    <mergeCell ref="AM451:AN451"/>
    <mergeCell ref="AO451:AP451"/>
    <mergeCell ref="D454:E454"/>
    <mergeCell ref="F454:G454"/>
    <mergeCell ref="I454:J454"/>
    <mergeCell ref="K454:L454"/>
    <mergeCell ref="N454:O454"/>
    <mergeCell ref="P454:Q454"/>
    <mergeCell ref="S454:T454"/>
    <mergeCell ref="U454:V454"/>
    <mergeCell ref="X454:Y454"/>
    <mergeCell ref="Z454:AA454"/>
    <mergeCell ref="AC454:AD454"/>
    <mergeCell ref="AE454:AF454"/>
    <mergeCell ref="AH454:AI454"/>
    <mergeCell ref="AJ454:AK454"/>
    <mergeCell ref="AM454:AN454"/>
    <mergeCell ref="AO454:AP454"/>
    <mergeCell ref="AR440:AS440"/>
    <mergeCell ref="AT440:AU440"/>
    <mergeCell ref="AM444:AN444"/>
    <mergeCell ref="AO444:AP444"/>
    <mergeCell ref="D447:E447"/>
    <mergeCell ref="F447:G447"/>
    <mergeCell ref="I447:J447"/>
    <mergeCell ref="K447:L447"/>
    <mergeCell ref="N447:O447"/>
    <mergeCell ref="P447:Q447"/>
    <mergeCell ref="S447:T447"/>
    <mergeCell ref="U447:V447"/>
    <mergeCell ref="X447:Y447"/>
    <mergeCell ref="Z447:AA447"/>
    <mergeCell ref="AC447:AD447"/>
    <mergeCell ref="AE447:AF447"/>
    <mergeCell ref="AH447:AI447"/>
    <mergeCell ref="AJ447:AK447"/>
    <mergeCell ref="AM447:AN447"/>
    <mergeCell ref="AO447:AP447"/>
    <mergeCell ref="AR447:AS447"/>
    <mergeCell ref="AT447:AU447"/>
    <mergeCell ref="N444:O444"/>
    <mergeCell ref="P444:Q444"/>
    <mergeCell ref="AM437:AN437"/>
    <mergeCell ref="AO437:AP437"/>
    <mergeCell ref="D440:E440"/>
    <mergeCell ref="F440:G440"/>
    <mergeCell ref="I440:J440"/>
    <mergeCell ref="K440:L440"/>
    <mergeCell ref="N440:O440"/>
    <mergeCell ref="P440:Q440"/>
    <mergeCell ref="S440:T440"/>
    <mergeCell ref="U440:V440"/>
    <mergeCell ref="X440:Y440"/>
    <mergeCell ref="Z440:AA440"/>
    <mergeCell ref="AC440:AD440"/>
    <mergeCell ref="AE440:AF440"/>
    <mergeCell ref="AH440:AI440"/>
    <mergeCell ref="AJ440:AK440"/>
    <mergeCell ref="AM440:AN440"/>
    <mergeCell ref="AO440:AP440"/>
    <mergeCell ref="AR426:AS426"/>
    <mergeCell ref="AT426:AU426"/>
    <mergeCell ref="AM430:AN430"/>
    <mergeCell ref="AO430:AP430"/>
    <mergeCell ref="D433:E433"/>
    <mergeCell ref="F433:G433"/>
    <mergeCell ref="I433:J433"/>
    <mergeCell ref="K433:L433"/>
    <mergeCell ref="N433:O433"/>
    <mergeCell ref="P433:Q433"/>
    <mergeCell ref="S433:T433"/>
    <mergeCell ref="U433:V433"/>
    <mergeCell ref="X433:Y433"/>
    <mergeCell ref="Z433:AA433"/>
    <mergeCell ref="AC433:AD433"/>
    <mergeCell ref="AE433:AF433"/>
    <mergeCell ref="AH433:AI433"/>
    <mergeCell ref="AJ433:AK433"/>
    <mergeCell ref="AM433:AN433"/>
    <mergeCell ref="AO433:AP433"/>
    <mergeCell ref="AR433:AS433"/>
    <mergeCell ref="AT433:AU433"/>
    <mergeCell ref="AR430:AS430"/>
    <mergeCell ref="AT430:AU430"/>
    <mergeCell ref="X430:Y430"/>
    <mergeCell ref="Z430:AA430"/>
    <mergeCell ref="AC430:AD430"/>
    <mergeCell ref="AE430:AF430"/>
    <mergeCell ref="AH430:AI430"/>
    <mergeCell ref="AJ430:AK430"/>
    <mergeCell ref="D430:E430"/>
    <mergeCell ref="F430:G430"/>
    <mergeCell ref="I430:J430"/>
    <mergeCell ref="K430:L430"/>
    <mergeCell ref="N430:O430"/>
    <mergeCell ref="P430:Q430"/>
    <mergeCell ref="S430:T430"/>
    <mergeCell ref="U430:V430"/>
    <mergeCell ref="AM423:AN423"/>
    <mergeCell ref="AO423:AP423"/>
    <mergeCell ref="D426:E426"/>
    <mergeCell ref="F426:G426"/>
    <mergeCell ref="I426:J426"/>
    <mergeCell ref="K426:L426"/>
    <mergeCell ref="N426:O426"/>
    <mergeCell ref="P426:Q426"/>
    <mergeCell ref="S426:T426"/>
    <mergeCell ref="U426:V426"/>
    <mergeCell ref="X426:Y426"/>
    <mergeCell ref="Z426:AA426"/>
    <mergeCell ref="AC426:AD426"/>
    <mergeCell ref="AE426:AF426"/>
    <mergeCell ref="AH426:AI426"/>
    <mergeCell ref="AJ426:AK426"/>
    <mergeCell ref="AM426:AN426"/>
    <mergeCell ref="AO426:AP426"/>
    <mergeCell ref="AR412:AS412"/>
    <mergeCell ref="AT412:AU412"/>
    <mergeCell ref="AM416:AN416"/>
    <mergeCell ref="AO416:AP416"/>
    <mergeCell ref="D419:E419"/>
    <mergeCell ref="F419:G419"/>
    <mergeCell ref="I419:J419"/>
    <mergeCell ref="K419:L419"/>
    <mergeCell ref="N419:O419"/>
    <mergeCell ref="P419:Q419"/>
    <mergeCell ref="S419:T419"/>
    <mergeCell ref="U419:V419"/>
    <mergeCell ref="X419:Y419"/>
    <mergeCell ref="Z419:AA419"/>
    <mergeCell ref="AC419:AD419"/>
    <mergeCell ref="AE419:AF419"/>
    <mergeCell ref="AH419:AI419"/>
    <mergeCell ref="AJ419:AK419"/>
    <mergeCell ref="AM419:AN419"/>
    <mergeCell ref="AO419:AP419"/>
    <mergeCell ref="AR419:AS419"/>
    <mergeCell ref="AT419:AU419"/>
    <mergeCell ref="S416:T416"/>
    <mergeCell ref="U416:V416"/>
    <mergeCell ref="AR423:AS423"/>
    <mergeCell ref="AT423:AU423"/>
    <mergeCell ref="AH423:AI423"/>
    <mergeCell ref="AJ423:AK423"/>
    <mergeCell ref="S423:T423"/>
    <mergeCell ref="U423:V423"/>
    <mergeCell ref="X423:Y423"/>
    <mergeCell ref="Z423:AA423"/>
    <mergeCell ref="AC423:AD423"/>
    <mergeCell ref="AE423:AF423"/>
    <mergeCell ref="D423:E423"/>
    <mergeCell ref="F423:G423"/>
    <mergeCell ref="I423:J423"/>
    <mergeCell ref="K423:L423"/>
    <mergeCell ref="N423:O423"/>
    <mergeCell ref="P423:Q423"/>
    <mergeCell ref="AR416:AS416"/>
    <mergeCell ref="AT416:AU416"/>
    <mergeCell ref="X416:Y416"/>
    <mergeCell ref="Z416:AA416"/>
    <mergeCell ref="AC416:AD416"/>
    <mergeCell ref="AE416:AF416"/>
    <mergeCell ref="AM409:AN409"/>
    <mergeCell ref="AO409:AP409"/>
    <mergeCell ref="D412:E412"/>
    <mergeCell ref="F412:G412"/>
    <mergeCell ref="I412:J412"/>
    <mergeCell ref="K412:L412"/>
    <mergeCell ref="N412:O412"/>
    <mergeCell ref="P412:Q412"/>
    <mergeCell ref="S412:T412"/>
    <mergeCell ref="U412:V412"/>
    <mergeCell ref="X412:Y412"/>
    <mergeCell ref="Z412:AA412"/>
    <mergeCell ref="AC412:AD412"/>
    <mergeCell ref="AE412:AF412"/>
    <mergeCell ref="AH412:AI412"/>
    <mergeCell ref="AJ412:AK412"/>
    <mergeCell ref="AM412:AN412"/>
    <mergeCell ref="AO412:AP412"/>
    <mergeCell ref="AR398:AS398"/>
    <mergeCell ref="AT398:AU398"/>
    <mergeCell ref="AM402:AN402"/>
    <mergeCell ref="AO402:AP402"/>
    <mergeCell ref="D405:E405"/>
    <mergeCell ref="F405:G405"/>
    <mergeCell ref="I405:J405"/>
    <mergeCell ref="K405:L405"/>
    <mergeCell ref="N405:O405"/>
    <mergeCell ref="P405:Q405"/>
    <mergeCell ref="S405:T405"/>
    <mergeCell ref="U405:V405"/>
    <mergeCell ref="X405:Y405"/>
    <mergeCell ref="Z405:AA405"/>
    <mergeCell ref="AC405:AD405"/>
    <mergeCell ref="AE405:AF405"/>
    <mergeCell ref="AH405:AI405"/>
    <mergeCell ref="AJ405:AK405"/>
    <mergeCell ref="AM405:AN405"/>
    <mergeCell ref="AO405:AP405"/>
    <mergeCell ref="AR405:AS405"/>
    <mergeCell ref="AT405:AU405"/>
    <mergeCell ref="AH409:AI409"/>
    <mergeCell ref="AJ409:AK409"/>
    <mergeCell ref="S409:T409"/>
    <mergeCell ref="U409:V409"/>
    <mergeCell ref="X409:Y409"/>
    <mergeCell ref="Z409:AA409"/>
    <mergeCell ref="AC409:AD409"/>
    <mergeCell ref="AE409:AF409"/>
    <mergeCell ref="D409:E409"/>
    <mergeCell ref="F409:G409"/>
    <mergeCell ref="I409:J409"/>
    <mergeCell ref="K409:L409"/>
    <mergeCell ref="N409:O409"/>
    <mergeCell ref="P409:Q409"/>
    <mergeCell ref="AR402:AS402"/>
    <mergeCell ref="AT402:AU402"/>
    <mergeCell ref="X402:Y402"/>
    <mergeCell ref="Z402:AA402"/>
    <mergeCell ref="AC402:AD402"/>
    <mergeCell ref="AE402:AF402"/>
    <mergeCell ref="AH402:AI402"/>
    <mergeCell ref="AJ402:AK402"/>
    <mergeCell ref="AM395:AN395"/>
    <mergeCell ref="AO395:AP395"/>
    <mergeCell ref="D398:E398"/>
    <mergeCell ref="F398:G398"/>
    <mergeCell ref="I398:J398"/>
    <mergeCell ref="K398:L398"/>
    <mergeCell ref="N398:O398"/>
    <mergeCell ref="P398:Q398"/>
    <mergeCell ref="S398:T398"/>
    <mergeCell ref="U398:V398"/>
    <mergeCell ref="X398:Y398"/>
    <mergeCell ref="Z398:AA398"/>
    <mergeCell ref="AC398:AD398"/>
    <mergeCell ref="AE398:AF398"/>
    <mergeCell ref="AH398:AI398"/>
    <mergeCell ref="AJ398:AK398"/>
    <mergeCell ref="AM398:AN398"/>
    <mergeCell ref="AO398:AP398"/>
    <mergeCell ref="AR384:AS384"/>
    <mergeCell ref="AT384:AU384"/>
    <mergeCell ref="AM388:AN388"/>
    <mergeCell ref="AO388:AP388"/>
    <mergeCell ref="D391:E391"/>
    <mergeCell ref="F391:G391"/>
    <mergeCell ref="I391:J391"/>
    <mergeCell ref="K391:L391"/>
    <mergeCell ref="N391:O391"/>
    <mergeCell ref="P391:Q391"/>
    <mergeCell ref="S391:T391"/>
    <mergeCell ref="U391:V391"/>
    <mergeCell ref="X391:Y391"/>
    <mergeCell ref="Z391:AA391"/>
    <mergeCell ref="AC391:AD391"/>
    <mergeCell ref="AE391:AF391"/>
    <mergeCell ref="AH391:AI391"/>
    <mergeCell ref="AJ391:AK391"/>
    <mergeCell ref="AM391:AN391"/>
    <mergeCell ref="AO391:AP391"/>
    <mergeCell ref="AR391:AS391"/>
    <mergeCell ref="AT391:AU391"/>
    <mergeCell ref="N388:O388"/>
    <mergeCell ref="P388:Q388"/>
    <mergeCell ref="AM381:AN381"/>
    <mergeCell ref="AO381:AP381"/>
    <mergeCell ref="D384:E384"/>
    <mergeCell ref="F384:G384"/>
    <mergeCell ref="I384:J384"/>
    <mergeCell ref="K384:L384"/>
    <mergeCell ref="N384:O384"/>
    <mergeCell ref="P384:Q384"/>
    <mergeCell ref="S384:T384"/>
    <mergeCell ref="U384:V384"/>
    <mergeCell ref="X384:Y384"/>
    <mergeCell ref="Z384:AA384"/>
    <mergeCell ref="AC384:AD384"/>
    <mergeCell ref="AE384:AF384"/>
    <mergeCell ref="AH384:AI384"/>
    <mergeCell ref="AJ384:AK384"/>
    <mergeCell ref="AM384:AN384"/>
    <mergeCell ref="AO384:AP384"/>
    <mergeCell ref="AR370:AS370"/>
    <mergeCell ref="AT370:AU370"/>
    <mergeCell ref="AM374:AN374"/>
    <mergeCell ref="AO374:AP374"/>
    <mergeCell ref="D377:E377"/>
    <mergeCell ref="F377:G377"/>
    <mergeCell ref="I377:J377"/>
    <mergeCell ref="K377:L377"/>
    <mergeCell ref="N377:O377"/>
    <mergeCell ref="P377:Q377"/>
    <mergeCell ref="S377:T377"/>
    <mergeCell ref="U377:V377"/>
    <mergeCell ref="X377:Y377"/>
    <mergeCell ref="Z377:AA377"/>
    <mergeCell ref="AC377:AD377"/>
    <mergeCell ref="AE377:AF377"/>
    <mergeCell ref="AH377:AI377"/>
    <mergeCell ref="AJ377:AK377"/>
    <mergeCell ref="AM377:AN377"/>
    <mergeCell ref="AO377:AP377"/>
    <mergeCell ref="AR377:AS377"/>
    <mergeCell ref="AT377:AU377"/>
    <mergeCell ref="AR374:AS374"/>
    <mergeCell ref="AT374:AU374"/>
    <mergeCell ref="X374:Y374"/>
    <mergeCell ref="Z374:AA374"/>
    <mergeCell ref="AC374:AD374"/>
    <mergeCell ref="AE374:AF374"/>
    <mergeCell ref="AH374:AI374"/>
    <mergeCell ref="AJ374:AK374"/>
    <mergeCell ref="D374:E374"/>
    <mergeCell ref="F374:G374"/>
    <mergeCell ref="I374:J374"/>
    <mergeCell ref="K374:L374"/>
    <mergeCell ref="N374:O374"/>
    <mergeCell ref="P374:Q374"/>
    <mergeCell ref="S374:T374"/>
    <mergeCell ref="U374:V374"/>
    <mergeCell ref="AM367:AN367"/>
    <mergeCell ref="AO367:AP367"/>
    <mergeCell ref="D370:E370"/>
    <mergeCell ref="F370:G370"/>
    <mergeCell ref="I370:J370"/>
    <mergeCell ref="K370:L370"/>
    <mergeCell ref="N370:O370"/>
    <mergeCell ref="P370:Q370"/>
    <mergeCell ref="S370:T370"/>
    <mergeCell ref="U370:V370"/>
    <mergeCell ref="X370:Y370"/>
    <mergeCell ref="Z370:AA370"/>
    <mergeCell ref="AC370:AD370"/>
    <mergeCell ref="AE370:AF370"/>
    <mergeCell ref="AH370:AI370"/>
    <mergeCell ref="AJ370:AK370"/>
    <mergeCell ref="AM370:AN370"/>
    <mergeCell ref="AO370:AP370"/>
    <mergeCell ref="AR356:AS356"/>
    <mergeCell ref="AT356:AU356"/>
    <mergeCell ref="AM360:AN360"/>
    <mergeCell ref="AO360:AP360"/>
    <mergeCell ref="D363:E363"/>
    <mergeCell ref="F363:G363"/>
    <mergeCell ref="I363:J363"/>
    <mergeCell ref="K363:L363"/>
    <mergeCell ref="N363:O363"/>
    <mergeCell ref="P363:Q363"/>
    <mergeCell ref="S363:T363"/>
    <mergeCell ref="U363:V363"/>
    <mergeCell ref="X363:Y363"/>
    <mergeCell ref="Z363:AA363"/>
    <mergeCell ref="AC363:AD363"/>
    <mergeCell ref="AE363:AF363"/>
    <mergeCell ref="AH363:AI363"/>
    <mergeCell ref="AJ363:AK363"/>
    <mergeCell ref="AM363:AN363"/>
    <mergeCell ref="AO363:AP363"/>
    <mergeCell ref="AR363:AS363"/>
    <mergeCell ref="AT363:AU363"/>
    <mergeCell ref="S360:T360"/>
    <mergeCell ref="U360:V360"/>
    <mergeCell ref="AR367:AS367"/>
    <mergeCell ref="AT367:AU367"/>
    <mergeCell ref="AH367:AI367"/>
    <mergeCell ref="AJ367:AK367"/>
    <mergeCell ref="S367:T367"/>
    <mergeCell ref="U367:V367"/>
    <mergeCell ref="X367:Y367"/>
    <mergeCell ref="Z367:AA367"/>
    <mergeCell ref="AC367:AD367"/>
    <mergeCell ref="AE367:AF367"/>
    <mergeCell ref="D367:E367"/>
    <mergeCell ref="F367:G367"/>
    <mergeCell ref="I367:J367"/>
    <mergeCell ref="K367:L367"/>
    <mergeCell ref="N367:O367"/>
    <mergeCell ref="P367:Q367"/>
    <mergeCell ref="AR360:AS360"/>
    <mergeCell ref="AT360:AU360"/>
    <mergeCell ref="X360:Y360"/>
    <mergeCell ref="Z360:AA360"/>
    <mergeCell ref="AC360:AD360"/>
    <mergeCell ref="AE360:AF360"/>
    <mergeCell ref="AM353:AN353"/>
    <mergeCell ref="AO353:AP353"/>
    <mergeCell ref="D356:E356"/>
    <mergeCell ref="F356:G356"/>
    <mergeCell ref="I356:J356"/>
    <mergeCell ref="K356:L356"/>
    <mergeCell ref="N356:O356"/>
    <mergeCell ref="P356:Q356"/>
    <mergeCell ref="S356:T356"/>
    <mergeCell ref="U356:V356"/>
    <mergeCell ref="X356:Y356"/>
    <mergeCell ref="Z356:AA356"/>
    <mergeCell ref="AC356:AD356"/>
    <mergeCell ref="AE356:AF356"/>
    <mergeCell ref="AH356:AI356"/>
    <mergeCell ref="AJ356:AK356"/>
    <mergeCell ref="AM356:AN356"/>
    <mergeCell ref="AO356:AP356"/>
    <mergeCell ref="AR342:AS342"/>
    <mergeCell ref="AT342:AU342"/>
    <mergeCell ref="AM346:AN346"/>
    <mergeCell ref="AO346:AP346"/>
    <mergeCell ref="D349:E349"/>
    <mergeCell ref="F349:G349"/>
    <mergeCell ref="I349:J349"/>
    <mergeCell ref="K349:L349"/>
    <mergeCell ref="N349:O349"/>
    <mergeCell ref="P349:Q349"/>
    <mergeCell ref="S349:T349"/>
    <mergeCell ref="U349:V349"/>
    <mergeCell ref="X349:Y349"/>
    <mergeCell ref="Z349:AA349"/>
    <mergeCell ref="AC349:AD349"/>
    <mergeCell ref="AE349:AF349"/>
    <mergeCell ref="AH349:AI349"/>
    <mergeCell ref="AJ349:AK349"/>
    <mergeCell ref="AM349:AN349"/>
    <mergeCell ref="AO349:AP349"/>
    <mergeCell ref="AR349:AS349"/>
    <mergeCell ref="AT349:AU349"/>
    <mergeCell ref="AH353:AI353"/>
    <mergeCell ref="AJ353:AK353"/>
    <mergeCell ref="S353:T353"/>
    <mergeCell ref="U353:V353"/>
    <mergeCell ref="X353:Y353"/>
    <mergeCell ref="Z353:AA353"/>
    <mergeCell ref="AC353:AD353"/>
    <mergeCell ref="AE353:AF353"/>
    <mergeCell ref="D353:E353"/>
    <mergeCell ref="F353:G353"/>
    <mergeCell ref="I353:J353"/>
    <mergeCell ref="K353:L353"/>
    <mergeCell ref="N353:O353"/>
    <mergeCell ref="P353:Q353"/>
    <mergeCell ref="AR346:AS346"/>
    <mergeCell ref="AT346:AU346"/>
    <mergeCell ref="X346:Y346"/>
    <mergeCell ref="Z346:AA346"/>
    <mergeCell ref="AC346:AD346"/>
    <mergeCell ref="AE346:AF346"/>
    <mergeCell ref="AH346:AI346"/>
    <mergeCell ref="AJ346:AK346"/>
    <mergeCell ref="AM339:AN339"/>
    <mergeCell ref="AO339:AP339"/>
    <mergeCell ref="D342:E342"/>
    <mergeCell ref="F342:G342"/>
    <mergeCell ref="I342:J342"/>
    <mergeCell ref="K342:L342"/>
    <mergeCell ref="N342:O342"/>
    <mergeCell ref="P342:Q342"/>
    <mergeCell ref="S342:T342"/>
    <mergeCell ref="U342:V342"/>
    <mergeCell ref="X342:Y342"/>
    <mergeCell ref="Z342:AA342"/>
    <mergeCell ref="AC342:AD342"/>
    <mergeCell ref="AE342:AF342"/>
    <mergeCell ref="AH342:AI342"/>
    <mergeCell ref="AJ342:AK342"/>
    <mergeCell ref="AM342:AN342"/>
    <mergeCell ref="AO342:AP342"/>
    <mergeCell ref="AR328:AS328"/>
    <mergeCell ref="AT328:AU328"/>
    <mergeCell ref="AM332:AN332"/>
    <mergeCell ref="AO332:AP332"/>
    <mergeCell ref="D335:E335"/>
    <mergeCell ref="F335:G335"/>
    <mergeCell ref="I335:J335"/>
    <mergeCell ref="K335:L335"/>
    <mergeCell ref="N335:O335"/>
    <mergeCell ref="P335:Q335"/>
    <mergeCell ref="S335:T335"/>
    <mergeCell ref="U335:V335"/>
    <mergeCell ref="X335:Y335"/>
    <mergeCell ref="Z335:AA335"/>
    <mergeCell ref="AC335:AD335"/>
    <mergeCell ref="AE335:AF335"/>
    <mergeCell ref="AH335:AI335"/>
    <mergeCell ref="AJ335:AK335"/>
    <mergeCell ref="AM335:AN335"/>
    <mergeCell ref="AO335:AP335"/>
    <mergeCell ref="AR335:AS335"/>
    <mergeCell ref="AT335:AU335"/>
    <mergeCell ref="N332:O332"/>
    <mergeCell ref="P332:Q332"/>
    <mergeCell ref="AM325:AN325"/>
    <mergeCell ref="AO325:AP325"/>
    <mergeCell ref="D328:E328"/>
    <mergeCell ref="F328:G328"/>
    <mergeCell ref="I328:J328"/>
    <mergeCell ref="K328:L328"/>
    <mergeCell ref="N328:O328"/>
    <mergeCell ref="P328:Q328"/>
    <mergeCell ref="S328:T328"/>
    <mergeCell ref="U328:V328"/>
    <mergeCell ref="X328:Y328"/>
    <mergeCell ref="Z328:AA328"/>
    <mergeCell ref="AC328:AD328"/>
    <mergeCell ref="AE328:AF328"/>
    <mergeCell ref="AH328:AI328"/>
    <mergeCell ref="AJ328:AK328"/>
    <mergeCell ref="AM328:AN328"/>
    <mergeCell ref="AO328:AP328"/>
    <mergeCell ref="AR314:AS314"/>
    <mergeCell ref="AT314:AU314"/>
    <mergeCell ref="AM318:AN318"/>
    <mergeCell ref="AO318:AP318"/>
    <mergeCell ref="D321:E321"/>
    <mergeCell ref="F321:G321"/>
    <mergeCell ref="I321:J321"/>
    <mergeCell ref="K321:L321"/>
    <mergeCell ref="N321:O321"/>
    <mergeCell ref="P321:Q321"/>
    <mergeCell ref="S321:T321"/>
    <mergeCell ref="U321:V321"/>
    <mergeCell ref="X321:Y321"/>
    <mergeCell ref="Z321:AA321"/>
    <mergeCell ref="AC321:AD321"/>
    <mergeCell ref="AE321:AF321"/>
    <mergeCell ref="AH321:AI321"/>
    <mergeCell ref="AJ321:AK321"/>
    <mergeCell ref="AM321:AN321"/>
    <mergeCell ref="AO321:AP321"/>
    <mergeCell ref="AR321:AS321"/>
    <mergeCell ref="AT321:AU321"/>
    <mergeCell ref="AR318:AS318"/>
    <mergeCell ref="AT318:AU318"/>
    <mergeCell ref="X318:Y318"/>
    <mergeCell ref="Z318:AA318"/>
    <mergeCell ref="AC318:AD318"/>
    <mergeCell ref="AE318:AF318"/>
    <mergeCell ref="AH318:AI318"/>
    <mergeCell ref="AJ318:AK318"/>
    <mergeCell ref="D318:E318"/>
    <mergeCell ref="F318:G318"/>
    <mergeCell ref="I318:J318"/>
    <mergeCell ref="K318:L318"/>
    <mergeCell ref="N318:O318"/>
    <mergeCell ref="P318:Q318"/>
    <mergeCell ref="S318:T318"/>
    <mergeCell ref="U318:V318"/>
    <mergeCell ref="AM311:AN311"/>
    <mergeCell ref="AO311:AP311"/>
    <mergeCell ref="D314:E314"/>
    <mergeCell ref="F314:G314"/>
    <mergeCell ref="I314:J314"/>
    <mergeCell ref="K314:L314"/>
    <mergeCell ref="N314:O314"/>
    <mergeCell ref="P314:Q314"/>
    <mergeCell ref="S314:T314"/>
    <mergeCell ref="U314:V314"/>
    <mergeCell ref="X314:Y314"/>
    <mergeCell ref="Z314:AA314"/>
    <mergeCell ref="AC314:AD314"/>
    <mergeCell ref="AE314:AF314"/>
    <mergeCell ref="AH314:AI314"/>
    <mergeCell ref="AJ314:AK314"/>
    <mergeCell ref="AM314:AN314"/>
    <mergeCell ref="AO314:AP314"/>
    <mergeCell ref="AR300:AS300"/>
    <mergeCell ref="AT300:AU300"/>
    <mergeCell ref="AM304:AN304"/>
    <mergeCell ref="AO304:AP304"/>
    <mergeCell ref="D307:E307"/>
    <mergeCell ref="F307:G307"/>
    <mergeCell ref="I307:J307"/>
    <mergeCell ref="K307:L307"/>
    <mergeCell ref="N307:O307"/>
    <mergeCell ref="P307:Q307"/>
    <mergeCell ref="S307:T307"/>
    <mergeCell ref="U307:V307"/>
    <mergeCell ref="X307:Y307"/>
    <mergeCell ref="Z307:AA307"/>
    <mergeCell ref="AC307:AD307"/>
    <mergeCell ref="AE307:AF307"/>
    <mergeCell ref="AH307:AI307"/>
    <mergeCell ref="AJ307:AK307"/>
    <mergeCell ref="AM307:AN307"/>
    <mergeCell ref="AO307:AP307"/>
    <mergeCell ref="AR307:AS307"/>
    <mergeCell ref="AT307:AU307"/>
    <mergeCell ref="S304:T304"/>
    <mergeCell ref="U304:V304"/>
    <mergeCell ref="AR311:AS311"/>
    <mergeCell ref="AT311:AU311"/>
    <mergeCell ref="AH311:AI311"/>
    <mergeCell ref="AJ311:AK311"/>
    <mergeCell ref="S311:T311"/>
    <mergeCell ref="U311:V311"/>
    <mergeCell ref="X311:Y311"/>
    <mergeCell ref="Z311:AA311"/>
    <mergeCell ref="AC311:AD311"/>
    <mergeCell ref="AE311:AF311"/>
    <mergeCell ref="D311:E311"/>
    <mergeCell ref="F311:G311"/>
    <mergeCell ref="I311:J311"/>
    <mergeCell ref="K311:L311"/>
    <mergeCell ref="N311:O311"/>
    <mergeCell ref="P311:Q311"/>
    <mergeCell ref="AR304:AS304"/>
    <mergeCell ref="AT304:AU304"/>
    <mergeCell ref="X304:Y304"/>
    <mergeCell ref="Z304:AA304"/>
    <mergeCell ref="AC304:AD304"/>
    <mergeCell ref="AE304:AF304"/>
    <mergeCell ref="AM297:AN297"/>
    <mergeCell ref="AO297:AP297"/>
    <mergeCell ref="D300:E300"/>
    <mergeCell ref="F300:G300"/>
    <mergeCell ref="I300:J300"/>
    <mergeCell ref="K300:L300"/>
    <mergeCell ref="N300:O300"/>
    <mergeCell ref="P300:Q300"/>
    <mergeCell ref="S300:T300"/>
    <mergeCell ref="U300:V300"/>
    <mergeCell ref="X300:Y300"/>
    <mergeCell ref="Z300:AA300"/>
    <mergeCell ref="AC300:AD300"/>
    <mergeCell ref="AE300:AF300"/>
    <mergeCell ref="AH300:AI300"/>
    <mergeCell ref="AJ300:AK300"/>
    <mergeCell ref="AM300:AN300"/>
    <mergeCell ref="AO300:AP300"/>
    <mergeCell ref="AR286:AS286"/>
    <mergeCell ref="AT286:AU286"/>
    <mergeCell ref="AM290:AN290"/>
    <mergeCell ref="AO290:AP290"/>
    <mergeCell ref="D293:E293"/>
    <mergeCell ref="F293:G293"/>
    <mergeCell ref="I293:J293"/>
    <mergeCell ref="K293:L293"/>
    <mergeCell ref="N293:O293"/>
    <mergeCell ref="P293:Q293"/>
    <mergeCell ref="S293:T293"/>
    <mergeCell ref="U293:V293"/>
    <mergeCell ref="X293:Y293"/>
    <mergeCell ref="Z293:AA293"/>
    <mergeCell ref="AC293:AD293"/>
    <mergeCell ref="AE293:AF293"/>
    <mergeCell ref="AH293:AI293"/>
    <mergeCell ref="AJ293:AK293"/>
    <mergeCell ref="AM293:AN293"/>
    <mergeCell ref="AO293:AP293"/>
    <mergeCell ref="AR293:AS293"/>
    <mergeCell ref="AT293:AU293"/>
    <mergeCell ref="AH297:AI297"/>
    <mergeCell ref="AJ297:AK297"/>
    <mergeCell ref="S297:T297"/>
    <mergeCell ref="U297:V297"/>
    <mergeCell ref="X297:Y297"/>
    <mergeCell ref="Z297:AA297"/>
    <mergeCell ref="AC297:AD297"/>
    <mergeCell ref="AE297:AF297"/>
    <mergeCell ref="D297:E297"/>
    <mergeCell ref="F297:G297"/>
    <mergeCell ref="I297:J297"/>
    <mergeCell ref="K297:L297"/>
    <mergeCell ref="N297:O297"/>
    <mergeCell ref="P297:Q297"/>
    <mergeCell ref="AR290:AS290"/>
    <mergeCell ref="AT290:AU290"/>
    <mergeCell ref="X290:Y290"/>
    <mergeCell ref="Z290:AA290"/>
    <mergeCell ref="AC290:AD290"/>
    <mergeCell ref="AE290:AF290"/>
    <mergeCell ref="AH290:AI290"/>
    <mergeCell ref="AJ290:AK290"/>
    <mergeCell ref="AM283:AN283"/>
    <mergeCell ref="AO283:AP283"/>
    <mergeCell ref="D286:E286"/>
    <mergeCell ref="F286:G286"/>
    <mergeCell ref="I286:J286"/>
    <mergeCell ref="K286:L286"/>
    <mergeCell ref="N286:O286"/>
    <mergeCell ref="P286:Q286"/>
    <mergeCell ref="S286:T286"/>
    <mergeCell ref="U286:V286"/>
    <mergeCell ref="X286:Y286"/>
    <mergeCell ref="Z286:AA286"/>
    <mergeCell ref="AC286:AD286"/>
    <mergeCell ref="AE286:AF286"/>
    <mergeCell ref="AH286:AI286"/>
    <mergeCell ref="AJ286:AK286"/>
    <mergeCell ref="AM286:AN286"/>
    <mergeCell ref="AO286:AP286"/>
    <mergeCell ref="AR272:AS272"/>
    <mergeCell ref="AT272:AU272"/>
    <mergeCell ref="AM276:AN276"/>
    <mergeCell ref="AO276:AP276"/>
    <mergeCell ref="D279:E279"/>
    <mergeCell ref="F279:G279"/>
    <mergeCell ref="I279:J279"/>
    <mergeCell ref="K279:L279"/>
    <mergeCell ref="N279:O279"/>
    <mergeCell ref="P279:Q279"/>
    <mergeCell ref="S279:T279"/>
    <mergeCell ref="U279:V279"/>
    <mergeCell ref="X279:Y279"/>
    <mergeCell ref="Z279:AA279"/>
    <mergeCell ref="AC279:AD279"/>
    <mergeCell ref="AE279:AF279"/>
    <mergeCell ref="AH279:AI279"/>
    <mergeCell ref="AJ279:AK279"/>
    <mergeCell ref="AM279:AN279"/>
    <mergeCell ref="AO279:AP279"/>
    <mergeCell ref="AR279:AS279"/>
    <mergeCell ref="AT279:AU279"/>
    <mergeCell ref="N276:O276"/>
    <mergeCell ref="P276:Q276"/>
    <mergeCell ref="AM269:AN269"/>
    <mergeCell ref="AO269:AP269"/>
    <mergeCell ref="D272:E272"/>
    <mergeCell ref="F272:G272"/>
    <mergeCell ref="I272:J272"/>
    <mergeCell ref="K272:L272"/>
    <mergeCell ref="N272:O272"/>
    <mergeCell ref="P272:Q272"/>
    <mergeCell ref="S272:T272"/>
    <mergeCell ref="U272:V272"/>
    <mergeCell ref="X272:Y272"/>
    <mergeCell ref="Z272:AA272"/>
    <mergeCell ref="AC272:AD272"/>
    <mergeCell ref="AE272:AF272"/>
    <mergeCell ref="AH272:AI272"/>
    <mergeCell ref="AJ272:AK272"/>
    <mergeCell ref="AM272:AN272"/>
    <mergeCell ref="AO272:AP272"/>
    <mergeCell ref="AR258:AS258"/>
    <mergeCell ref="AT258:AU258"/>
    <mergeCell ref="AM262:AN262"/>
    <mergeCell ref="AO262:AP262"/>
    <mergeCell ref="D265:E265"/>
    <mergeCell ref="F265:G265"/>
    <mergeCell ref="I265:J265"/>
    <mergeCell ref="K265:L265"/>
    <mergeCell ref="N265:O265"/>
    <mergeCell ref="P265:Q265"/>
    <mergeCell ref="S265:T265"/>
    <mergeCell ref="U265:V265"/>
    <mergeCell ref="X265:Y265"/>
    <mergeCell ref="Z265:AA265"/>
    <mergeCell ref="AC265:AD265"/>
    <mergeCell ref="AE265:AF265"/>
    <mergeCell ref="AH265:AI265"/>
    <mergeCell ref="AJ265:AK265"/>
    <mergeCell ref="AM265:AN265"/>
    <mergeCell ref="AO265:AP265"/>
    <mergeCell ref="AR265:AS265"/>
    <mergeCell ref="AT265:AU265"/>
    <mergeCell ref="AR262:AS262"/>
    <mergeCell ref="AT262:AU262"/>
    <mergeCell ref="X262:Y262"/>
    <mergeCell ref="Z262:AA262"/>
    <mergeCell ref="AC262:AD262"/>
    <mergeCell ref="AE262:AF262"/>
    <mergeCell ref="AH262:AI262"/>
    <mergeCell ref="AJ262:AK262"/>
    <mergeCell ref="D262:E262"/>
    <mergeCell ref="F262:G262"/>
    <mergeCell ref="I262:J262"/>
    <mergeCell ref="K262:L262"/>
    <mergeCell ref="N262:O262"/>
    <mergeCell ref="P262:Q262"/>
    <mergeCell ref="S262:T262"/>
    <mergeCell ref="U262:V262"/>
    <mergeCell ref="AM255:AN255"/>
    <mergeCell ref="AO255:AP255"/>
    <mergeCell ref="D258:E258"/>
    <mergeCell ref="F258:G258"/>
    <mergeCell ref="I258:J258"/>
    <mergeCell ref="K258:L258"/>
    <mergeCell ref="N258:O258"/>
    <mergeCell ref="P258:Q258"/>
    <mergeCell ref="S258:T258"/>
    <mergeCell ref="U258:V258"/>
    <mergeCell ref="X258:Y258"/>
    <mergeCell ref="Z258:AA258"/>
    <mergeCell ref="AC258:AD258"/>
    <mergeCell ref="AE258:AF258"/>
    <mergeCell ref="AH258:AI258"/>
    <mergeCell ref="AJ258:AK258"/>
    <mergeCell ref="AM258:AN258"/>
    <mergeCell ref="AO258:AP258"/>
    <mergeCell ref="AR244:AS244"/>
    <mergeCell ref="AT244:AU244"/>
    <mergeCell ref="AM248:AN248"/>
    <mergeCell ref="AO248:AP248"/>
    <mergeCell ref="D251:E251"/>
    <mergeCell ref="F251:G251"/>
    <mergeCell ref="I251:J251"/>
    <mergeCell ref="K251:L251"/>
    <mergeCell ref="N251:O251"/>
    <mergeCell ref="P251:Q251"/>
    <mergeCell ref="S251:T251"/>
    <mergeCell ref="U251:V251"/>
    <mergeCell ref="X251:Y251"/>
    <mergeCell ref="Z251:AA251"/>
    <mergeCell ref="AC251:AD251"/>
    <mergeCell ref="AE251:AF251"/>
    <mergeCell ref="AH251:AI251"/>
    <mergeCell ref="AJ251:AK251"/>
    <mergeCell ref="AM251:AN251"/>
    <mergeCell ref="AO251:AP251"/>
    <mergeCell ref="AR251:AS251"/>
    <mergeCell ref="AT251:AU251"/>
    <mergeCell ref="S248:T248"/>
    <mergeCell ref="U248:V248"/>
    <mergeCell ref="AR255:AS255"/>
    <mergeCell ref="AT255:AU255"/>
    <mergeCell ref="AH255:AI255"/>
    <mergeCell ref="AJ255:AK255"/>
    <mergeCell ref="S255:T255"/>
    <mergeCell ref="U255:V255"/>
    <mergeCell ref="X255:Y255"/>
    <mergeCell ref="Z255:AA255"/>
    <mergeCell ref="AC255:AD255"/>
    <mergeCell ref="AE255:AF255"/>
    <mergeCell ref="D255:E255"/>
    <mergeCell ref="F255:G255"/>
    <mergeCell ref="I255:J255"/>
    <mergeCell ref="K255:L255"/>
    <mergeCell ref="N255:O255"/>
    <mergeCell ref="P255:Q255"/>
    <mergeCell ref="AR248:AS248"/>
    <mergeCell ref="AT248:AU248"/>
    <mergeCell ref="X248:Y248"/>
    <mergeCell ref="Z248:AA248"/>
    <mergeCell ref="AC248:AD248"/>
    <mergeCell ref="AE248:AF248"/>
    <mergeCell ref="AM241:AN241"/>
    <mergeCell ref="AO241:AP241"/>
    <mergeCell ref="D244:E244"/>
    <mergeCell ref="F244:G244"/>
    <mergeCell ref="I244:J244"/>
    <mergeCell ref="K244:L244"/>
    <mergeCell ref="N244:O244"/>
    <mergeCell ref="P244:Q244"/>
    <mergeCell ref="S244:T244"/>
    <mergeCell ref="U244:V244"/>
    <mergeCell ref="X244:Y244"/>
    <mergeCell ref="Z244:AA244"/>
    <mergeCell ref="AC244:AD244"/>
    <mergeCell ref="AE244:AF244"/>
    <mergeCell ref="AH244:AI244"/>
    <mergeCell ref="AJ244:AK244"/>
    <mergeCell ref="AM244:AN244"/>
    <mergeCell ref="AO244:AP244"/>
    <mergeCell ref="AR230:AS230"/>
    <mergeCell ref="AT230:AU230"/>
    <mergeCell ref="AM234:AN234"/>
    <mergeCell ref="AO234:AP234"/>
    <mergeCell ref="D237:E237"/>
    <mergeCell ref="F237:G237"/>
    <mergeCell ref="I237:J237"/>
    <mergeCell ref="K237:L237"/>
    <mergeCell ref="N237:O237"/>
    <mergeCell ref="P237:Q237"/>
    <mergeCell ref="S237:T237"/>
    <mergeCell ref="U237:V237"/>
    <mergeCell ref="X237:Y237"/>
    <mergeCell ref="Z237:AA237"/>
    <mergeCell ref="AC237:AD237"/>
    <mergeCell ref="AE237:AF237"/>
    <mergeCell ref="AH237:AI237"/>
    <mergeCell ref="AJ237:AK237"/>
    <mergeCell ref="AM237:AN237"/>
    <mergeCell ref="AO237:AP237"/>
    <mergeCell ref="AR237:AS237"/>
    <mergeCell ref="AT237:AU237"/>
    <mergeCell ref="AH241:AI241"/>
    <mergeCell ref="AJ241:AK241"/>
    <mergeCell ref="S241:T241"/>
    <mergeCell ref="U241:V241"/>
    <mergeCell ref="X241:Y241"/>
    <mergeCell ref="Z241:AA241"/>
    <mergeCell ref="AC241:AD241"/>
    <mergeCell ref="AE241:AF241"/>
    <mergeCell ref="D241:E241"/>
    <mergeCell ref="F241:G241"/>
    <mergeCell ref="I241:J241"/>
    <mergeCell ref="K241:L241"/>
    <mergeCell ref="N241:O241"/>
    <mergeCell ref="P241:Q241"/>
    <mergeCell ref="AR234:AS234"/>
    <mergeCell ref="AT234:AU234"/>
    <mergeCell ref="X234:Y234"/>
    <mergeCell ref="Z234:AA234"/>
    <mergeCell ref="AC234:AD234"/>
    <mergeCell ref="AE234:AF234"/>
    <mergeCell ref="AH234:AI234"/>
    <mergeCell ref="AJ234:AK234"/>
    <mergeCell ref="AM227:AN227"/>
    <mergeCell ref="AO227:AP227"/>
    <mergeCell ref="D230:E230"/>
    <mergeCell ref="F230:G230"/>
    <mergeCell ref="I230:J230"/>
    <mergeCell ref="K230:L230"/>
    <mergeCell ref="N230:O230"/>
    <mergeCell ref="P230:Q230"/>
    <mergeCell ref="S230:T230"/>
    <mergeCell ref="U230:V230"/>
    <mergeCell ref="X230:Y230"/>
    <mergeCell ref="Z230:AA230"/>
    <mergeCell ref="AC230:AD230"/>
    <mergeCell ref="AE230:AF230"/>
    <mergeCell ref="AH230:AI230"/>
    <mergeCell ref="AJ230:AK230"/>
    <mergeCell ref="AM230:AN230"/>
    <mergeCell ref="AO230:AP230"/>
    <mergeCell ref="AR216:AS216"/>
    <mergeCell ref="AT216:AU216"/>
    <mergeCell ref="AM220:AN220"/>
    <mergeCell ref="AO220:AP220"/>
    <mergeCell ref="D223:E223"/>
    <mergeCell ref="F223:G223"/>
    <mergeCell ref="I223:J223"/>
    <mergeCell ref="K223:L223"/>
    <mergeCell ref="N223:O223"/>
    <mergeCell ref="P223:Q223"/>
    <mergeCell ref="S223:T223"/>
    <mergeCell ref="U223:V223"/>
    <mergeCell ref="X223:Y223"/>
    <mergeCell ref="Z223:AA223"/>
    <mergeCell ref="AC223:AD223"/>
    <mergeCell ref="AE223:AF223"/>
    <mergeCell ref="AH223:AI223"/>
    <mergeCell ref="AJ223:AK223"/>
    <mergeCell ref="AM223:AN223"/>
    <mergeCell ref="AO223:AP223"/>
    <mergeCell ref="AR223:AS223"/>
    <mergeCell ref="AT223:AU223"/>
    <mergeCell ref="N220:O220"/>
    <mergeCell ref="P220:Q220"/>
    <mergeCell ref="AM213:AN213"/>
    <mergeCell ref="AO213:AP213"/>
    <mergeCell ref="D216:E216"/>
    <mergeCell ref="F216:G216"/>
    <mergeCell ref="I216:J216"/>
    <mergeCell ref="K216:L216"/>
    <mergeCell ref="N216:O216"/>
    <mergeCell ref="P216:Q216"/>
    <mergeCell ref="S216:T216"/>
    <mergeCell ref="U216:V216"/>
    <mergeCell ref="X216:Y216"/>
    <mergeCell ref="Z216:AA216"/>
    <mergeCell ref="AC216:AD216"/>
    <mergeCell ref="AE216:AF216"/>
    <mergeCell ref="AH216:AI216"/>
    <mergeCell ref="AJ216:AK216"/>
    <mergeCell ref="AM216:AN216"/>
    <mergeCell ref="AO216:AP216"/>
    <mergeCell ref="AR202:AS202"/>
    <mergeCell ref="AT202:AU202"/>
    <mergeCell ref="AM206:AN206"/>
    <mergeCell ref="AO206:AP206"/>
    <mergeCell ref="D209:E209"/>
    <mergeCell ref="F209:G209"/>
    <mergeCell ref="I209:J209"/>
    <mergeCell ref="K209:L209"/>
    <mergeCell ref="N209:O209"/>
    <mergeCell ref="P209:Q209"/>
    <mergeCell ref="S209:T209"/>
    <mergeCell ref="U209:V209"/>
    <mergeCell ref="X209:Y209"/>
    <mergeCell ref="Z209:AA209"/>
    <mergeCell ref="AC209:AD209"/>
    <mergeCell ref="AE209:AF209"/>
    <mergeCell ref="AH209:AI209"/>
    <mergeCell ref="AJ209:AK209"/>
    <mergeCell ref="AM209:AN209"/>
    <mergeCell ref="AO209:AP209"/>
    <mergeCell ref="AR209:AS209"/>
    <mergeCell ref="AT209:AU209"/>
    <mergeCell ref="AR206:AS206"/>
    <mergeCell ref="AT206:AU206"/>
    <mergeCell ref="X206:Y206"/>
    <mergeCell ref="Z206:AA206"/>
    <mergeCell ref="AC206:AD206"/>
    <mergeCell ref="AE206:AF206"/>
    <mergeCell ref="AH206:AI206"/>
    <mergeCell ref="AJ206:AK206"/>
    <mergeCell ref="D206:E206"/>
    <mergeCell ref="F206:G206"/>
    <mergeCell ref="I206:J206"/>
    <mergeCell ref="K206:L206"/>
    <mergeCell ref="N206:O206"/>
    <mergeCell ref="P206:Q206"/>
    <mergeCell ref="S206:T206"/>
    <mergeCell ref="U206:V206"/>
    <mergeCell ref="AM199:AN199"/>
    <mergeCell ref="AO199:AP199"/>
    <mergeCell ref="D202:E202"/>
    <mergeCell ref="F202:G202"/>
    <mergeCell ref="I202:J202"/>
    <mergeCell ref="K202:L202"/>
    <mergeCell ref="N202:O202"/>
    <mergeCell ref="P202:Q202"/>
    <mergeCell ref="S202:T202"/>
    <mergeCell ref="U202:V202"/>
    <mergeCell ref="X202:Y202"/>
    <mergeCell ref="Z202:AA202"/>
    <mergeCell ref="AC202:AD202"/>
    <mergeCell ref="AE202:AF202"/>
    <mergeCell ref="AH202:AI202"/>
    <mergeCell ref="AJ202:AK202"/>
    <mergeCell ref="AM202:AN202"/>
    <mergeCell ref="AO202:AP202"/>
    <mergeCell ref="AR188:AS188"/>
    <mergeCell ref="AT188:AU188"/>
    <mergeCell ref="AM192:AN192"/>
    <mergeCell ref="AO192:AP192"/>
    <mergeCell ref="D195:E195"/>
    <mergeCell ref="F195:G195"/>
    <mergeCell ref="I195:J195"/>
    <mergeCell ref="K195:L195"/>
    <mergeCell ref="N195:O195"/>
    <mergeCell ref="P195:Q195"/>
    <mergeCell ref="S195:T195"/>
    <mergeCell ref="U195:V195"/>
    <mergeCell ref="X195:Y195"/>
    <mergeCell ref="Z195:AA195"/>
    <mergeCell ref="AC195:AD195"/>
    <mergeCell ref="AE195:AF195"/>
    <mergeCell ref="AH195:AI195"/>
    <mergeCell ref="AJ195:AK195"/>
    <mergeCell ref="AM195:AN195"/>
    <mergeCell ref="AO195:AP195"/>
    <mergeCell ref="AR195:AS195"/>
    <mergeCell ref="AT195:AU195"/>
    <mergeCell ref="S192:T192"/>
    <mergeCell ref="U192:V192"/>
    <mergeCell ref="AR199:AS199"/>
    <mergeCell ref="AT199:AU199"/>
    <mergeCell ref="AH199:AI199"/>
    <mergeCell ref="AJ199:AK199"/>
    <mergeCell ref="S199:T199"/>
    <mergeCell ref="U199:V199"/>
    <mergeCell ref="X199:Y199"/>
    <mergeCell ref="Z199:AA199"/>
    <mergeCell ref="AC199:AD199"/>
    <mergeCell ref="AE199:AF199"/>
    <mergeCell ref="D199:E199"/>
    <mergeCell ref="F199:G199"/>
    <mergeCell ref="I199:J199"/>
    <mergeCell ref="K199:L199"/>
    <mergeCell ref="N199:O199"/>
    <mergeCell ref="P199:Q199"/>
    <mergeCell ref="AR192:AS192"/>
    <mergeCell ref="AT192:AU192"/>
    <mergeCell ref="X192:Y192"/>
    <mergeCell ref="Z192:AA192"/>
    <mergeCell ref="AC192:AD192"/>
    <mergeCell ref="AE192:AF192"/>
    <mergeCell ref="AM185:AN185"/>
    <mergeCell ref="AO185:AP185"/>
    <mergeCell ref="D188:E188"/>
    <mergeCell ref="F188:G188"/>
    <mergeCell ref="I188:J188"/>
    <mergeCell ref="K188:L188"/>
    <mergeCell ref="N188:O188"/>
    <mergeCell ref="P188:Q188"/>
    <mergeCell ref="S188:T188"/>
    <mergeCell ref="U188:V188"/>
    <mergeCell ref="X188:Y188"/>
    <mergeCell ref="Z188:AA188"/>
    <mergeCell ref="AC188:AD188"/>
    <mergeCell ref="AE188:AF188"/>
    <mergeCell ref="AH188:AI188"/>
    <mergeCell ref="AJ188:AK188"/>
    <mergeCell ref="AM188:AN188"/>
    <mergeCell ref="AO188:AP188"/>
    <mergeCell ref="AR174:AS174"/>
    <mergeCell ref="AT174:AU174"/>
    <mergeCell ref="AM178:AN178"/>
    <mergeCell ref="AO178:AP178"/>
    <mergeCell ref="D181:E181"/>
    <mergeCell ref="F181:G181"/>
    <mergeCell ref="I181:J181"/>
    <mergeCell ref="K181:L181"/>
    <mergeCell ref="N181:O181"/>
    <mergeCell ref="P181:Q181"/>
    <mergeCell ref="S181:T181"/>
    <mergeCell ref="U181:V181"/>
    <mergeCell ref="X181:Y181"/>
    <mergeCell ref="Z181:AA181"/>
    <mergeCell ref="AC181:AD181"/>
    <mergeCell ref="AE181:AF181"/>
    <mergeCell ref="AH181:AI181"/>
    <mergeCell ref="AJ181:AK181"/>
    <mergeCell ref="AM181:AN181"/>
    <mergeCell ref="AO181:AP181"/>
    <mergeCell ref="AR181:AS181"/>
    <mergeCell ref="AT181:AU181"/>
    <mergeCell ref="AH185:AI185"/>
    <mergeCell ref="AJ185:AK185"/>
    <mergeCell ref="S185:T185"/>
    <mergeCell ref="U185:V185"/>
    <mergeCell ref="X185:Y185"/>
    <mergeCell ref="Z185:AA185"/>
    <mergeCell ref="AC185:AD185"/>
    <mergeCell ref="AE185:AF185"/>
    <mergeCell ref="D185:E185"/>
    <mergeCell ref="F185:G185"/>
    <mergeCell ref="I185:J185"/>
    <mergeCell ref="K185:L185"/>
    <mergeCell ref="N185:O185"/>
    <mergeCell ref="P185:Q185"/>
    <mergeCell ref="AR178:AS178"/>
    <mergeCell ref="AT178:AU178"/>
    <mergeCell ref="X178:Y178"/>
    <mergeCell ref="Z178:AA178"/>
    <mergeCell ref="AC178:AD178"/>
    <mergeCell ref="AE178:AF178"/>
    <mergeCell ref="AH178:AI178"/>
    <mergeCell ref="AJ178:AK178"/>
    <mergeCell ref="AM171:AN171"/>
    <mergeCell ref="AO171:AP171"/>
    <mergeCell ref="D174:E174"/>
    <mergeCell ref="F174:G174"/>
    <mergeCell ref="I174:J174"/>
    <mergeCell ref="K174:L174"/>
    <mergeCell ref="N174:O174"/>
    <mergeCell ref="P174:Q174"/>
    <mergeCell ref="S174:T174"/>
    <mergeCell ref="U174:V174"/>
    <mergeCell ref="X174:Y174"/>
    <mergeCell ref="Z174:AA174"/>
    <mergeCell ref="AC174:AD174"/>
    <mergeCell ref="AE174:AF174"/>
    <mergeCell ref="AH174:AI174"/>
    <mergeCell ref="AJ174:AK174"/>
    <mergeCell ref="AM174:AN174"/>
    <mergeCell ref="AO174:AP174"/>
    <mergeCell ref="AR160:AS160"/>
    <mergeCell ref="AT160:AU160"/>
    <mergeCell ref="AM164:AN164"/>
    <mergeCell ref="AO164:AP164"/>
    <mergeCell ref="D167:E167"/>
    <mergeCell ref="F167:G167"/>
    <mergeCell ref="I167:J167"/>
    <mergeCell ref="K167:L167"/>
    <mergeCell ref="N167:O167"/>
    <mergeCell ref="P167:Q167"/>
    <mergeCell ref="S167:T167"/>
    <mergeCell ref="U167:V167"/>
    <mergeCell ref="X167:Y167"/>
    <mergeCell ref="Z167:AA167"/>
    <mergeCell ref="AC167:AD167"/>
    <mergeCell ref="AE167:AF167"/>
    <mergeCell ref="AH167:AI167"/>
    <mergeCell ref="AJ167:AK167"/>
    <mergeCell ref="AM167:AN167"/>
    <mergeCell ref="AO167:AP167"/>
    <mergeCell ref="AR167:AS167"/>
    <mergeCell ref="AT167:AU167"/>
    <mergeCell ref="N164:O164"/>
    <mergeCell ref="P164:Q164"/>
    <mergeCell ref="AM157:AN157"/>
    <mergeCell ref="AO157:AP157"/>
    <mergeCell ref="D160:E160"/>
    <mergeCell ref="F160:G160"/>
    <mergeCell ref="I160:J160"/>
    <mergeCell ref="K160:L160"/>
    <mergeCell ref="N160:O160"/>
    <mergeCell ref="P160:Q160"/>
    <mergeCell ref="S160:T160"/>
    <mergeCell ref="U160:V160"/>
    <mergeCell ref="X160:Y160"/>
    <mergeCell ref="Z160:AA160"/>
    <mergeCell ref="AC160:AD160"/>
    <mergeCell ref="AE160:AF160"/>
    <mergeCell ref="AH160:AI160"/>
    <mergeCell ref="AJ160:AK160"/>
    <mergeCell ref="AM160:AN160"/>
    <mergeCell ref="AO160:AP160"/>
    <mergeCell ref="AR146:AS146"/>
    <mergeCell ref="AT146:AU146"/>
    <mergeCell ref="AM150:AN150"/>
    <mergeCell ref="AO150:AP150"/>
    <mergeCell ref="D153:E153"/>
    <mergeCell ref="F153:G153"/>
    <mergeCell ref="I153:J153"/>
    <mergeCell ref="K153:L153"/>
    <mergeCell ref="N153:O153"/>
    <mergeCell ref="P153:Q153"/>
    <mergeCell ref="S153:T153"/>
    <mergeCell ref="U153:V153"/>
    <mergeCell ref="X153:Y153"/>
    <mergeCell ref="Z153:AA153"/>
    <mergeCell ref="AC153:AD153"/>
    <mergeCell ref="AE153:AF153"/>
    <mergeCell ref="AH153:AI153"/>
    <mergeCell ref="AJ153:AK153"/>
    <mergeCell ref="AM153:AN153"/>
    <mergeCell ref="AO153:AP153"/>
    <mergeCell ref="AR153:AS153"/>
    <mergeCell ref="AT153:AU153"/>
    <mergeCell ref="AR150:AS150"/>
    <mergeCell ref="AT150:AU150"/>
    <mergeCell ref="X150:Y150"/>
    <mergeCell ref="Z150:AA150"/>
    <mergeCell ref="AC150:AD150"/>
    <mergeCell ref="AE150:AF150"/>
    <mergeCell ref="AH150:AI150"/>
    <mergeCell ref="AJ150:AK150"/>
    <mergeCell ref="D150:E150"/>
    <mergeCell ref="F150:G150"/>
    <mergeCell ref="I150:J150"/>
    <mergeCell ref="K150:L150"/>
    <mergeCell ref="N150:O150"/>
    <mergeCell ref="P150:Q150"/>
    <mergeCell ref="S150:T150"/>
    <mergeCell ref="U150:V150"/>
    <mergeCell ref="AM143:AN143"/>
    <mergeCell ref="AO143:AP143"/>
    <mergeCell ref="D146:E146"/>
    <mergeCell ref="F146:G146"/>
    <mergeCell ref="I146:J146"/>
    <mergeCell ref="K146:L146"/>
    <mergeCell ref="N146:O146"/>
    <mergeCell ref="P146:Q146"/>
    <mergeCell ref="S146:T146"/>
    <mergeCell ref="U146:V146"/>
    <mergeCell ref="X146:Y146"/>
    <mergeCell ref="Z146:AA146"/>
    <mergeCell ref="AC146:AD146"/>
    <mergeCell ref="AE146:AF146"/>
    <mergeCell ref="AH146:AI146"/>
    <mergeCell ref="AJ146:AK146"/>
    <mergeCell ref="AM146:AN146"/>
    <mergeCell ref="AO146:AP146"/>
    <mergeCell ref="AR132:AS132"/>
    <mergeCell ref="AT132:AU132"/>
    <mergeCell ref="AM136:AN136"/>
    <mergeCell ref="AO136:AP136"/>
    <mergeCell ref="D139:E139"/>
    <mergeCell ref="F139:G139"/>
    <mergeCell ref="I139:J139"/>
    <mergeCell ref="K139:L139"/>
    <mergeCell ref="N139:O139"/>
    <mergeCell ref="P139:Q139"/>
    <mergeCell ref="S139:T139"/>
    <mergeCell ref="U139:V139"/>
    <mergeCell ref="X139:Y139"/>
    <mergeCell ref="Z139:AA139"/>
    <mergeCell ref="AC139:AD139"/>
    <mergeCell ref="AE139:AF139"/>
    <mergeCell ref="AH139:AI139"/>
    <mergeCell ref="AJ139:AK139"/>
    <mergeCell ref="AM139:AN139"/>
    <mergeCell ref="AO139:AP139"/>
    <mergeCell ref="AR139:AS139"/>
    <mergeCell ref="AT139:AU139"/>
    <mergeCell ref="S136:T136"/>
    <mergeCell ref="U136:V136"/>
    <mergeCell ref="AR143:AS143"/>
    <mergeCell ref="AT143:AU143"/>
    <mergeCell ref="AH143:AI143"/>
    <mergeCell ref="AJ143:AK143"/>
    <mergeCell ref="S143:T143"/>
    <mergeCell ref="U143:V143"/>
    <mergeCell ref="X143:Y143"/>
    <mergeCell ref="Z143:AA143"/>
    <mergeCell ref="AC143:AD143"/>
    <mergeCell ref="AE143:AF143"/>
    <mergeCell ref="D143:E143"/>
    <mergeCell ref="F143:G143"/>
    <mergeCell ref="I143:J143"/>
    <mergeCell ref="K143:L143"/>
    <mergeCell ref="N143:O143"/>
    <mergeCell ref="P143:Q143"/>
    <mergeCell ref="AR136:AS136"/>
    <mergeCell ref="AT136:AU136"/>
    <mergeCell ref="X136:Y136"/>
    <mergeCell ref="Z136:AA136"/>
    <mergeCell ref="AC136:AD136"/>
    <mergeCell ref="AE136:AF136"/>
    <mergeCell ref="AM129:AN129"/>
    <mergeCell ref="AO129:AP129"/>
    <mergeCell ref="D132:E132"/>
    <mergeCell ref="F132:G132"/>
    <mergeCell ref="I132:J132"/>
    <mergeCell ref="K132:L132"/>
    <mergeCell ref="N132:O132"/>
    <mergeCell ref="P132:Q132"/>
    <mergeCell ref="S132:T132"/>
    <mergeCell ref="U132:V132"/>
    <mergeCell ref="X132:Y132"/>
    <mergeCell ref="Z132:AA132"/>
    <mergeCell ref="AC132:AD132"/>
    <mergeCell ref="AE132:AF132"/>
    <mergeCell ref="AH132:AI132"/>
    <mergeCell ref="AJ132:AK132"/>
    <mergeCell ref="AM132:AN132"/>
    <mergeCell ref="AO132:AP132"/>
    <mergeCell ref="AR118:AS118"/>
    <mergeCell ref="AT118:AU118"/>
    <mergeCell ref="AM122:AN122"/>
    <mergeCell ref="AO122:AP122"/>
    <mergeCell ref="D125:E125"/>
    <mergeCell ref="F125:G125"/>
    <mergeCell ref="I125:J125"/>
    <mergeCell ref="K125:L125"/>
    <mergeCell ref="N125:O125"/>
    <mergeCell ref="P125:Q125"/>
    <mergeCell ref="S125:T125"/>
    <mergeCell ref="U125:V125"/>
    <mergeCell ref="X125:Y125"/>
    <mergeCell ref="Z125:AA125"/>
    <mergeCell ref="AC125:AD125"/>
    <mergeCell ref="AE125:AF125"/>
    <mergeCell ref="AH125:AI125"/>
    <mergeCell ref="AJ125:AK125"/>
    <mergeCell ref="AM125:AN125"/>
    <mergeCell ref="AO125:AP125"/>
    <mergeCell ref="AR125:AS125"/>
    <mergeCell ref="AT125:AU125"/>
    <mergeCell ref="AH129:AI129"/>
    <mergeCell ref="AJ129:AK129"/>
    <mergeCell ref="S129:T129"/>
    <mergeCell ref="U129:V129"/>
    <mergeCell ref="X129:Y129"/>
    <mergeCell ref="Z129:AA129"/>
    <mergeCell ref="AC129:AD129"/>
    <mergeCell ref="AE129:AF129"/>
    <mergeCell ref="D129:E129"/>
    <mergeCell ref="F129:G129"/>
    <mergeCell ref="I129:J129"/>
    <mergeCell ref="K129:L129"/>
    <mergeCell ref="N129:O129"/>
    <mergeCell ref="P129:Q129"/>
    <mergeCell ref="AR122:AS122"/>
    <mergeCell ref="AT122:AU122"/>
    <mergeCell ref="X122:Y122"/>
    <mergeCell ref="Z122:AA122"/>
    <mergeCell ref="AC122:AD122"/>
    <mergeCell ref="AE122:AF122"/>
    <mergeCell ref="AH122:AI122"/>
    <mergeCell ref="AJ122:AK122"/>
    <mergeCell ref="AR97:AS97"/>
    <mergeCell ref="AT97:AU97"/>
    <mergeCell ref="AR94:AS94"/>
    <mergeCell ref="AT94:AU94"/>
    <mergeCell ref="X94:Y94"/>
    <mergeCell ref="Z94:AA94"/>
    <mergeCell ref="AC94:AD94"/>
    <mergeCell ref="AE94:AF94"/>
    <mergeCell ref="AH94:AI94"/>
    <mergeCell ref="AJ94:AK94"/>
    <mergeCell ref="D94:E94"/>
    <mergeCell ref="F94:G94"/>
    <mergeCell ref="I94:J94"/>
    <mergeCell ref="K94:L94"/>
    <mergeCell ref="N94:O94"/>
    <mergeCell ref="P94:Q94"/>
    <mergeCell ref="S94:T94"/>
    <mergeCell ref="U94:V94"/>
    <mergeCell ref="AM115:AN115"/>
    <mergeCell ref="AO115:AP115"/>
    <mergeCell ref="D118:E118"/>
    <mergeCell ref="F118:G118"/>
    <mergeCell ref="I118:J118"/>
    <mergeCell ref="K118:L118"/>
    <mergeCell ref="N118:O118"/>
    <mergeCell ref="P118:Q118"/>
    <mergeCell ref="S118:T118"/>
    <mergeCell ref="U118:V118"/>
    <mergeCell ref="X118:Y118"/>
    <mergeCell ref="Z118:AA118"/>
    <mergeCell ref="AC118:AD118"/>
    <mergeCell ref="AE118:AF118"/>
    <mergeCell ref="AH118:AI118"/>
    <mergeCell ref="AJ118:AK118"/>
    <mergeCell ref="AM118:AN118"/>
    <mergeCell ref="AO118:AP118"/>
    <mergeCell ref="AR104:AS104"/>
    <mergeCell ref="AT104:AU104"/>
    <mergeCell ref="AM108:AN108"/>
    <mergeCell ref="AO108:AP108"/>
    <mergeCell ref="D111:E111"/>
    <mergeCell ref="F111:G111"/>
    <mergeCell ref="I111:J111"/>
    <mergeCell ref="K111:L111"/>
    <mergeCell ref="N111:O111"/>
    <mergeCell ref="P111:Q111"/>
    <mergeCell ref="S111:T111"/>
    <mergeCell ref="U111:V111"/>
    <mergeCell ref="X111:Y111"/>
    <mergeCell ref="Z111:AA111"/>
    <mergeCell ref="AC111:AD111"/>
    <mergeCell ref="AE111:AF111"/>
    <mergeCell ref="AH111:AI111"/>
    <mergeCell ref="AJ111:AK111"/>
    <mergeCell ref="AM111:AN111"/>
    <mergeCell ref="AO111:AP111"/>
    <mergeCell ref="AR111:AS111"/>
    <mergeCell ref="AT111:AU111"/>
    <mergeCell ref="N108:O108"/>
    <mergeCell ref="P108:Q108"/>
    <mergeCell ref="AR83:AS83"/>
    <mergeCell ref="AT83:AU83"/>
    <mergeCell ref="S80:T80"/>
    <mergeCell ref="U80:V80"/>
    <mergeCell ref="AR87:AS87"/>
    <mergeCell ref="AT87:AU87"/>
    <mergeCell ref="AH87:AI87"/>
    <mergeCell ref="AJ87:AK87"/>
    <mergeCell ref="S87:T87"/>
    <mergeCell ref="U87:V87"/>
    <mergeCell ref="X87:Y87"/>
    <mergeCell ref="Z87:AA87"/>
    <mergeCell ref="AC87:AD87"/>
    <mergeCell ref="AE87:AF87"/>
    <mergeCell ref="D87:E87"/>
    <mergeCell ref="F87:G87"/>
    <mergeCell ref="I87:J87"/>
    <mergeCell ref="K87:L87"/>
    <mergeCell ref="N87:O87"/>
    <mergeCell ref="P87:Q87"/>
    <mergeCell ref="AR80:AS80"/>
    <mergeCell ref="AT80:AU80"/>
    <mergeCell ref="X80:Y80"/>
    <mergeCell ref="Z80:AA80"/>
    <mergeCell ref="AC80:AD80"/>
    <mergeCell ref="AE80:AF80"/>
    <mergeCell ref="AM101:AN101"/>
    <mergeCell ref="AO101:AP101"/>
    <mergeCell ref="D104:E104"/>
    <mergeCell ref="F104:G104"/>
    <mergeCell ref="I104:J104"/>
    <mergeCell ref="K104:L104"/>
    <mergeCell ref="N104:O104"/>
    <mergeCell ref="P104:Q104"/>
    <mergeCell ref="S104:T104"/>
    <mergeCell ref="U104:V104"/>
    <mergeCell ref="X104:Y104"/>
    <mergeCell ref="Z104:AA104"/>
    <mergeCell ref="AC104:AD104"/>
    <mergeCell ref="AE104:AF104"/>
    <mergeCell ref="AH104:AI104"/>
    <mergeCell ref="AJ104:AK104"/>
    <mergeCell ref="AM104:AN104"/>
    <mergeCell ref="AO104:AP104"/>
    <mergeCell ref="AR90:AS90"/>
    <mergeCell ref="AT90:AU90"/>
    <mergeCell ref="AM94:AN94"/>
    <mergeCell ref="AO94:AP94"/>
    <mergeCell ref="D97:E97"/>
    <mergeCell ref="F97:G97"/>
    <mergeCell ref="I97:J97"/>
    <mergeCell ref="K97:L97"/>
    <mergeCell ref="N97:O97"/>
    <mergeCell ref="P97:Q97"/>
    <mergeCell ref="S97:T97"/>
    <mergeCell ref="U97:V97"/>
    <mergeCell ref="X97:Y97"/>
    <mergeCell ref="Z97:AA97"/>
    <mergeCell ref="AC97:AD97"/>
    <mergeCell ref="AE97:AF97"/>
    <mergeCell ref="AH97:AI97"/>
    <mergeCell ref="AJ97:AK97"/>
    <mergeCell ref="AM97:AN97"/>
    <mergeCell ref="AO97:AP97"/>
    <mergeCell ref="AM69:AN69"/>
    <mergeCell ref="AO69:AP69"/>
    <mergeCell ref="AR69:AS69"/>
    <mergeCell ref="AT69:AU69"/>
    <mergeCell ref="AH73:AI73"/>
    <mergeCell ref="AJ73:AK73"/>
    <mergeCell ref="S73:T73"/>
    <mergeCell ref="U73:V73"/>
    <mergeCell ref="X73:Y73"/>
    <mergeCell ref="Z73:AA73"/>
    <mergeCell ref="AC73:AD73"/>
    <mergeCell ref="AE73:AF73"/>
    <mergeCell ref="D73:E73"/>
    <mergeCell ref="F73:G73"/>
    <mergeCell ref="I73:J73"/>
    <mergeCell ref="K73:L73"/>
    <mergeCell ref="N73:O73"/>
    <mergeCell ref="P73:Q73"/>
    <mergeCell ref="AR66:AS66"/>
    <mergeCell ref="AT66:AU66"/>
    <mergeCell ref="X66:Y66"/>
    <mergeCell ref="Z66:AA66"/>
    <mergeCell ref="AC66:AD66"/>
    <mergeCell ref="AE66:AF66"/>
    <mergeCell ref="AH66:AI66"/>
    <mergeCell ref="AJ66:AK66"/>
    <mergeCell ref="AM87:AN87"/>
    <mergeCell ref="AO87:AP87"/>
    <mergeCell ref="D90:E90"/>
    <mergeCell ref="F90:G90"/>
    <mergeCell ref="I90:J90"/>
    <mergeCell ref="K90:L90"/>
    <mergeCell ref="N90:O90"/>
    <mergeCell ref="P90:Q90"/>
    <mergeCell ref="S90:T90"/>
    <mergeCell ref="U90:V90"/>
    <mergeCell ref="X90:Y90"/>
    <mergeCell ref="Z90:AA90"/>
    <mergeCell ref="AC90:AD90"/>
    <mergeCell ref="AE90:AF90"/>
    <mergeCell ref="AH90:AI90"/>
    <mergeCell ref="AJ90:AK90"/>
    <mergeCell ref="AM90:AN90"/>
    <mergeCell ref="AO90:AP90"/>
    <mergeCell ref="AR76:AS76"/>
    <mergeCell ref="AT76:AU76"/>
    <mergeCell ref="AM80:AN80"/>
    <mergeCell ref="AO80:AP80"/>
    <mergeCell ref="D83:E83"/>
    <mergeCell ref="F83:G83"/>
    <mergeCell ref="I83:J83"/>
    <mergeCell ref="K83:L83"/>
    <mergeCell ref="N83:O83"/>
    <mergeCell ref="P83:Q83"/>
    <mergeCell ref="S83:T83"/>
    <mergeCell ref="U83:V83"/>
    <mergeCell ref="X83:Y83"/>
    <mergeCell ref="Z83:AA83"/>
    <mergeCell ref="AC83:AD83"/>
    <mergeCell ref="AE83:AF83"/>
    <mergeCell ref="AH83:AI83"/>
    <mergeCell ref="AJ83:AK83"/>
    <mergeCell ref="AM83:AN83"/>
    <mergeCell ref="AO83:AP83"/>
    <mergeCell ref="AH62:AI62"/>
    <mergeCell ref="AJ62:AK62"/>
    <mergeCell ref="AM62:AN62"/>
    <mergeCell ref="AO62:AP62"/>
    <mergeCell ref="AR48:AS48"/>
    <mergeCell ref="AT48:AU48"/>
    <mergeCell ref="AM52:AN52"/>
    <mergeCell ref="AO52:AP52"/>
    <mergeCell ref="D55:E55"/>
    <mergeCell ref="F55:G55"/>
    <mergeCell ref="I55:J55"/>
    <mergeCell ref="K55:L55"/>
    <mergeCell ref="N55:O55"/>
    <mergeCell ref="P55:Q55"/>
    <mergeCell ref="S55:T55"/>
    <mergeCell ref="U55:V55"/>
    <mergeCell ref="X55:Y55"/>
    <mergeCell ref="Z55:AA55"/>
    <mergeCell ref="AC55:AD55"/>
    <mergeCell ref="AE55:AF55"/>
    <mergeCell ref="AH55:AI55"/>
    <mergeCell ref="AJ55:AK55"/>
    <mergeCell ref="AM55:AN55"/>
    <mergeCell ref="AO55:AP55"/>
    <mergeCell ref="AR55:AS55"/>
    <mergeCell ref="AT55:AU55"/>
    <mergeCell ref="N52:O52"/>
    <mergeCell ref="P52:Q52"/>
    <mergeCell ref="AM73:AN73"/>
    <mergeCell ref="AO73:AP73"/>
    <mergeCell ref="D76:E76"/>
    <mergeCell ref="F76:G76"/>
    <mergeCell ref="I76:J76"/>
    <mergeCell ref="K76:L76"/>
    <mergeCell ref="N76:O76"/>
    <mergeCell ref="P76:Q76"/>
    <mergeCell ref="S76:T76"/>
    <mergeCell ref="U76:V76"/>
    <mergeCell ref="X76:Y76"/>
    <mergeCell ref="Z76:AA76"/>
    <mergeCell ref="AC76:AD76"/>
    <mergeCell ref="AE76:AF76"/>
    <mergeCell ref="AH76:AI76"/>
    <mergeCell ref="AJ76:AK76"/>
    <mergeCell ref="AM76:AN76"/>
    <mergeCell ref="AO76:AP76"/>
    <mergeCell ref="AR62:AS62"/>
    <mergeCell ref="AT62:AU62"/>
    <mergeCell ref="AM66:AN66"/>
    <mergeCell ref="AO66:AP66"/>
    <mergeCell ref="D69:E69"/>
    <mergeCell ref="F69:G69"/>
    <mergeCell ref="I69:J69"/>
    <mergeCell ref="K69:L69"/>
    <mergeCell ref="N69:O69"/>
    <mergeCell ref="P69:Q69"/>
    <mergeCell ref="S69:T69"/>
    <mergeCell ref="U69:V69"/>
    <mergeCell ref="X69:Y69"/>
    <mergeCell ref="Z69:AA69"/>
    <mergeCell ref="AC69:AD69"/>
    <mergeCell ref="AE69:AF69"/>
    <mergeCell ref="AH69:AI69"/>
    <mergeCell ref="AJ69:AK69"/>
    <mergeCell ref="D41:E41"/>
    <mergeCell ref="F41:G41"/>
    <mergeCell ref="I41:J41"/>
    <mergeCell ref="K41:L41"/>
    <mergeCell ref="N41:O41"/>
    <mergeCell ref="P41:Q41"/>
    <mergeCell ref="S41:T41"/>
    <mergeCell ref="U41:V41"/>
    <mergeCell ref="X41:Y41"/>
    <mergeCell ref="Z41:AA41"/>
    <mergeCell ref="AC41:AD41"/>
    <mergeCell ref="AE41:AF41"/>
    <mergeCell ref="AH41:AI41"/>
    <mergeCell ref="AJ41:AK41"/>
    <mergeCell ref="AM41:AN41"/>
    <mergeCell ref="AO41:AP41"/>
    <mergeCell ref="AR41:AS41"/>
    <mergeCell ref="AT41:AU41"/>
    <mergeCell ref="D34:E34"/>
    <mergeCell ref="F34:G34"/>
    <mergeCell ref="I34:J34"/>
    <mergeCell ref="K34:L34"/>
    <mergeCell ref="N34:O34"/>
    <mergeCell ref="P34:Q34"/>
    <mergeCell ref="S34:T34"/>
    <mergeCell ref="U34:V34"/>
    <mergeCell ref="X34:Y34"/>
    <mergeCell ref="Z34:AA34"/>
    <mergeCell ref="AC34:AD34"/>
    <mergeCell ref="AE34:AF34"/>
    <mergeCell ref="AH34:AI34"/>
    <mergeCell ref="AJ34:AK34"/>
    <mergeCell ref="AM34:AN34"/>
    <mergeCell ref="AO34:AP34"/>
    <mergeCell ref="AR34:AS34"/>
    <mergeCell ref="AR38:AS38"/>
    <mergeCell ref="AT38:AU38"/>
    <mergeCell ref="X38:Y38"/>
    <mergeCell ref="Z38:AA38"/>
    <mergeCell ref="AC38:AD38"/>
    <mergeCell ref="AE38:AF38"/>
    <mergeCell ref="AH38:AI38"/>
    <mergeCell ref="AJ38:AK38"/>
    <mergeCell ref="D3503:E3503"/>
    <mergeCell ref="F3503:G3503"/>
    <mergeCell ref="I3503:J3503"/>
    <mergeCell ref="K3503:L3503"/>
    <mergeCell ref="N3503:O3503"/>
    <mergeCell ref="P3503:Q3503"/>
    <mergeCell ref="S3496:T3496"/>
    <mergeCell ref="U3496:V3496"/>
    <mergeCell ref="AH3489:AI3489"/>
    <mergeCell ref="AJ3489:AK3489"/>
    <mergeCell ref="S3489:T3489"/>
    <mergeCell ref="U3489:V3489"/>
    <mergeCell ref="X3489:Y3489"/>
    <mergeCell ref="Z3489:AA3489"/>
    <mergeCell ref="AR3503:AS3503"/>
    <mergeCell ref="AT3503:AU3503"/>
    <mergeCell ref="AH3503:AI3503"/>
    <mergeCell ref="AJ3503:AK3503"/>
    <mergeCell ref="S3503:T3503"/>
    <mergeCell ref="U3503:V3503"/>
    <mergeCell ref="X3503:Y3503"/>
    <mergeCell ref="Z3503:AA3503"/>
    <mergeCell ref="AC3503:AD3503"/>
    <mergeCell ref="AE3503:AF3503"/>
    <mergeCell ref="AC3489:AD3489"/>
    <mergeCell ref="AE3489:AF3489"/>
    <mergeCell ref="D3489:E3489"/>
    <mergeCell ref="F3489:G3489"/>
    <mergeCell ref="I3489:J3489"/>
    <mergeCell ref="K3489:L3489"/>
    <mergeCell ref="N3489:O3489"/>
    <mergeCell ref="P3489:Q3489"/>
    <mergeCell ref="AM45:AN45"/>
    <mergeCell ref="AO45:AP45"/>
    <mergeCell ref="D48:E48"/>
    <mergeCell ref="F48:G48"/>
    <mergeCell ref="I48:J48"/>
    <mergeCell ref="K48:L48"/>
    <mergeCell ref="N48:O48"/>
    <mergeCell ref="P48:Q48"/>
    <mergeCell ref="S48:T48"/>
    <mergeCell ref="U48:V48"/>
    <mergeCell ref="X48:Y48"/>
    <mergeCell ref="Z48:AA48"/>
    <mergeCell ref="AC48:AD48"/>
    <mergeCell ref="AE48:AF48"/>
    <mergeCell ref="AH48:AI48"/>
    <mergeCell ref="AJ48:AK48"/>
    <mergeCell ref="AM48:AN48"/>
    <mergeCell ref="AO48:AP48"/>
    <mergeCell ref="AM59:AN59"/>
    <mergeCell ref="AO59:AP59"/>
    <mergeCell ref="D62:E62"/>
    <mergeCell ref="F62:G62"/>
    <mergeCell ref="I62:J62"/>
    <mergeCell ref="K62:L62"/>
    <mergeCell ref="N62:O62"/>
    <mergeCell ref="P62:Q62"/>
    <mergeCell ref="S62:T62"/>
    <mergeCell ref="U62:V62"/>
    <mergeCell ref="X62:Y62"/>
    <mergeCell ref="Z62:AA62"/>
    <mergeCell ref="AC62:AD62"/>
    <mergeCell ref="AE62:AF62"/>
    <mergeCell ref="AR3496:AS3496"/>
    <mergeCell ref="AT3496:AU3496"/>
    <mergeCell ref="X3496:Y3496"/>
    <mergeCell ref="Z3496:AA3496"/>
    <mergeCell ref="AC3496:AD3496"/>
    <mergeCell ref="AE3496:AF3496"/>
    <mergeCell ref="AH3496:AI3496"/>
    <mergeCell ref="AJ3496:AK3496"/>
    <mergeCell ref="AR3489:AS3489"/>
    <mergeCell ref="AT3489:AU3489"/>
    <mergeCell ref="AM3489:AN3489"/>
    <mergeCell ref="AO3489:AP3489"/>
    <mergeCell ref="AT3492:AU3492"/>
    <mergeCell ref="AM3496:AN3496"/>
    <mergeCell ref="AO3496:AP3496"/>
    <mergeCell ref="D3496:E3496"/>
    <mergeCell ref="F3496:G3496"/>
    <mergeCell ref="I3496:J3496"/>
    <mergeCell ref="K3496:L3496"/>
    <mergeCell ref="N3496:O3496"/>
    <mergeCell ref="P3496:Q3496"/>
    <mergeCell ref="S3468:T3468"/>
    <mergeCell ref="U3468:V3468"/>
    <mergeCell ref="AH3461:AI3461"/>
    <mergeCell ref="AJ3461:AK3461"/>
    <mergeCell ref="S3461:T3461"/>
    <mergeCell ref="U3461:V3461"/>
    <mergeCell ref="X3461:Y3461"/>
    <mergeCell ref="Z3461:AA3461"/>
    <mergeCell ref="AR3475:AS3475"/>
    <mergeCell ref="AT3475:AU3475"/>
    <mergeCell ref="D3482:E3482"/>
    <mergeCell ref="F3482:G3482"/>
    <mergeCell ref="I3482:J3482"/>
    <mergeCell ref="K3482:L3482"/>
    <mergeCell ref="N3482:O3482"/>
    <mergeCell ref="P3482:Q3482"/>
    <mergeCell ref="S3482:T3482"/>
    <mergeCell ref="U3482:V3482"/>
    <mergeCell ref="AH3475:AI3475"/>
    <mergeCell ref="AJ3475:AK3475"/>
    <mergeCell ref="S3475:T3475"/>
    <mergeCell ref="U3475:V3475"/>
    <mergeCell ref="X3475:Y3475"/>
    <mergeCell ref="Z3475:AA3475"/>
    <mergeCell ref="AC3475:AD3475"/>
    <mergeCell ref="AE3475:AF3475"/>
    <mergeCell ref="D3475:E3475"/>
    <mergeCell ref="F3475:G3475"/>
    <mergeCell ref="I3475:J3475"/>
    <mergeCell ref="K3475:L3475"/>
    <mergeCell ref="N3475:O3475"/>
    <mergeCell ref="P3475:Q3475"/>
    <mergeCell ref="AC3461:AD3461"/>
    <mergeCell ref="AE3461:AF3461"/>
    <mergeCell ref="D3461:E3461"/>
    <mergeCell ref="F3461:G3461"/>
    <mergeCell ref="I3461:J3461"/>
    <mergeCell ref="K3461:L3461"/>
    <mergeCell ref="N3461:O3461"/>
    <mergeCell ref="P3461:Q3461"/>
    <mergeCell ref="AR3468:AS3468"/>
    <mergeCell ref="AT3468:AU3468"/>
    <mergeCell ref="X3468:Y3468"/>
    <mergeCell ref="AH3440:AI3440"/>
    <mergeCell ref="AJ3440:AK3440"/>
    <mergeCell ref="AR3433:AS3433"/>
    <mergeCell ref="AT3433:AU3433"/>
    <mergeCell ref="D3440:E3440"/>
    <mergeCell ref="F3440:G3440"/>
    <mergeCell ref="I3440:J3440"/>
    <mergeCell ref="K3440:L3440"/>
    <mergeCell ref="N3440:O3440"/>
    <mergeCell ref="P3440:Q3440"/>
    <mergeCell ref="S3412:T3412"/>
    <mergeCell ref="U3412:V3412"/>
    <mergeCell ref="AH3405:AI3405"/>
    <mergeCell ref="AJ3405:AK3405"/>
    <mergeCell ref="S3405:T3405"/>
    <mergeCell ref="U3405:V3405"/>
    <mergeCell ref="X3405:Y3405"/>
    <mergeCell ref="Z3405:AA3405"/>
    <mergeCell ref="AR3419:AS3419"/>
    <mergeCell ref="AT3419:AU3419"/>
    <mergeCell ref="D3426:E3426"/>
    <mergeCell ref="F3426:G3426"/>
    <mergeCell ref="I3426:J3426"/>
    <mergeCell ref="K3426:L3426"/>
    <mergeCell ref="N3426:O3426"/>
    <mergeCell ref="P3426:Q3426"/>
    <mergeCell ref="S3426:T3426"/>
    <mergeCell ref="U3426:V3426"/>
    <mergeCell ref="AH3419:AI3419"/>
    <mergeCell ref="AJ3419:AK3419"/>
    <mergeCell ref="S3419:T3419"/>
    <mergeCell ref="U3419:V3419"/>
    <mergeCell ref="X3419:Y3419"/>
    <mergeCell ref="Z3419:AA3419"/>
    <mergeCell ref="AC3419:AD3419"/>
    <mergeCell ref="AE3419:AF3419"/>
    <mergeCell ref="D3419:E3419"/>
    <mergeCell ref="F3419:G3419"/>
    <mergeCell ref="I3419:J3419"/>
    <mergeCell ref="K3419:L3419"/>
    <mergeCell ref="N3419:O3419"/>
    <mergeCell ref="P3419:Q3419"/>
    <mergeCell ref="AC3405:AD3405"/>
    <mergeCell ref="AE3405:AF3405"/>
    <mergeCell ref="D3405:E3405"/>
    <mergeCell ref="F3405:G3405"/>
    <mergeCell ref="I3405:J3405"/>
    <mergeCell ref="K3405:L3405"/>
    <mergeCell ref="N3405:O3405"/>
    <mergeCell ref="P3405:Q3405"/>
    <mergeCell ref="AR3412:AS3412"/>
    <mergeCell ref="AT3412:AU3412"/>
    <mergeCell ref="X3412:Y3412"/>
    <mergeCell ref="Z3412:AA3412"/>
    <mergeCell ref="AC3412:AD3412"/>
    <mergeCell ref="AE3412:AF3412"/>
    <mergeCell ref="AH3412:AI3412"/>
    <mergeCell ref="AJ3412:AK3412"/>
    <mergeCell ref="AR3405:AS3405"/>
    <mergeCell ref="AT3405:AU3405"/>
    <mergeCell ref="D3412:E3412"/>
    <mergeCell ref="F3412:G3412"/>
    <mergeCell ref="I3412:J3412"/>
    <mergeCell ref="K3412:L3412"/>
    <mergeCell ref="AH3384:AI3384"/>
    <mergeCell ref="AJ3384:AK3384"/>
    <mergeCell ref="AR3377:AS3377"/>
    <mergeCell ref="AT3377:AU3377"/>
    <mergeCell ref="D3384:E3384"/>
    <mergeCell ref="F3384:G3384"/>
    <mergeCell ref="I3384:J3384"/>
    <mergeCell ref="K3384:L3384"/>
    <mergeCell ref="N3384:O3384"/>
    <mergeCell ref="P3384:Q3384"/>
    <mergeCell ref="S3356:T3356"/>
    <mergeCell ref="U3356:V3356"/>
    <mergeCell ref="AH3349:AI3349"/>
    <mergeCell ref="AJ3349:AK3349"/>
    <mergeCell ref="S3349:T3349"/>
    <mergeCell ref="U3349:V3349"/>
    <mergeCell ref="X3349:Y3349"/>
    <mergeCell ref="Z3349:AA3349"/>
    <mergeCell ref="AR3363:AS3363"/>
    <mergeCell ref="AT3363:AU3363"/>
    <mergeCell ref="D3370:E3370"/>
    <mergeCell ref="F3370:G3370"/>
    <mergeCell ref="I3370:J3370"/>
    <mergeCell ref="K3370:L3370"/>
    <mergeCell ref="N3370:O3370"/>
    <mergeCell ref="P3370:Q3370"/>
    <mergeCell ref="S3370:T3370"/>
    <mergeCell ref="U3370:V3370"/>
    <mergeCell ref="AH3363:AI3363"/>
    <mergeCell ref="AJ3363:AK3363"/>
    <mergeCell ref="S3363:T3363"/>
    <mergeCell ref="U3363:V3363"/>
    <mergeCell ref="X3363:Y3363"/>
    <mergeCell ref="Z3363:AA3363"/>
    <mergeCell ref="AC3363:AD3363"/>
    <mergeCell ref="AE3363:AF3363"/>
    <mergeCell ref="D3363:E3363"/>
    <mergeCell ref="F3363:G3363"/>
    <mergeCell ref="I3363:J3363"/>
    <mergeCell ref="K3363:L3363"/>
    <mergeCell ref="N3363:O3363"/>
    <mergeCell ref="P3363:Q3363"/>
    <mergeCell ref="AC3349:AD3349"/>
    <mergeCell ref="AE3349:AF3349"/>
    <mergeCell ref="D3349:E3349"/>
    <mergeCell ref="F3349:G3349"/>
    <mergeCell ref="I3349:J3349"/>
    <mergeCell ref="K3349:L3349"/>
    <mergeCell ref="N3349:O3349"/>
    <mergeCell ref="P3349:Q3349"/>
    <mergeCell ref="AR3356:AS3356"/>
    <mergeCell ref="AT3356:AU3356"/>
    <mergeCell ref="X3356:Y3356"/>
    <mergeCell ref="Z3356:AA3356"/>
    <mergeCell ref="AC3356:AD3356"/>
    <mergeCell ref="AE3356:AF3356"/>
    <mergeCell ref="AH3356:AI3356"/>
    <mergeCell ref="AJ3356:AK3356"/>
    <mergeCell ref="AR3349:AS3349"/>
    <mergeCell ref="AT3349:AU3349"/>
    <mergeCell ref="D3356:E3356"/>
    <mergeCell ref="F3356:G3356"/>
    <mergeCell ref="I3356:J3356"/>
    <mergeCell ref="K3356:L3356"/>
    <mergeCell ref="AH3328:AI3328"/>
    <mergeCell ref="AJ3328:AK3328"/>
    <mergeCell ref="AR3321:AS3321"/>
    <mergeCell ref="AT3321:AU3321"/>
    <mergeCell ref="D3328:E3328"/>
    <mergeCell ref="F3328:G3328"/>
    <mergeCell ref="I3328:J3328"/>
    <mergeCell ref="K3328:L3328"/>
    <mergeCell ref="N3328:O3328"/>
    <mergeCell ref="P3328:Q3328"/>
    <mergeCell ref="S3300:T3300"/>
    <mergeCell ref="U3300:V3300"/>
    <mergeCell ref="AH3293:AI3293"/>
    <mergeCell ref="AJ3293:AK3293"/>
    <mergeCell ref="S3293:T3293"/>
    <mergeCell ref="U3293:V3293"/>
    <mergeCell ref="X3293:Y3293"/>
    <mergeCell ref="Z3293:AA3293"/>
    <mergeCell ref="AR3307:AS3307"/>
    <mergeCell ref="AT3307:AU3307"/>
    <mergeCell ref="D3314:E3314"/>
    <mergeCell ref="F3314:G3314"/>
    <mergeCell ref="I3314:J3314"/>
    <mergeCell ref="K3314:L3314"/>
    <mergeCell ref="N3314:O3314"/>
    <mergeCell ref="P3314:Q3314"/>
    <mergeCell ref="S3314:T3314"/>
    <mergeCell ref="U3314:V3314"/>
    <mergeCell ref="AH3307:AI3307"/>
    <mergeCell ref="AJ3307:AK3307"/>
    <mergeCell ref="S3307:T3307"/>
    <mergeCell ref="U3307:V3307"/>
    <mergeCell ref="X3307:Y3307"/>
    <mergeCell ref="Z3307:AA3307"/>
    <mergeCell ref="AC3307:AD3307"/>
    <mergeCell ref="AE3307:AF3307"/>
    <mergeCell ref="D3307:E3307"/>
    <mergeCell ref="F3307:G3307"/>
    <mergeCell ref="I3307:J3307"/>
    <mergeCell ref="K3307:L3307"/>
    <mergeCell ref="N3307:O3307"/>
    <mergeCell ref="P3307:Q3307"/>
    <mergeCell ref="AC3293:AD3293"/>
    <mergeCell ref="AE3293:AF3293"/>
    <mergeCell ref="D3293:E3293"/>
    <mergeCell ref="F3293:G3293"/>
    <mergeCell ref="I3293:J3293"/>
    <mergeCell ref="K3293:L3293"/>
    <mergeCell ref="N3293:O3293"/>
    <mergeCell ref="P3293:Q3293"/>
    <mergeCell ref="AR3300:AS3300"/>
    <mergeCell ref="AT3300:AU3300"/>
    <mergeCell ref="X3300:Y3300"/>
    <mergeCell ref="Z3300:AA3300"/>
    <mergeCell ref="AC3300:AD3300"/>
    <mergeCell ref="AE3300:AF3300"/>
    <mergeCell ref="AH3300:AI3300"/>
    <mergeCell ref="AJ3300:AK3300"/>
    <mergeCell ref="AR3293:AS3293"/>
    <mergeCell ref="AT3293:AU3293"/>
    <mergeCell ref="D3300:E3300"/>
    <mergeCell ref="F3300:G3300"/>
    <mergeCell ref="I3300:J3300"/>
    <mergeCell ref="K3300:L3300"/>
    <mergeCell ref="AH3272:AI3272"/>
    <mergeCell ref="AJ3272:AK3272"/>
    <mergeCell ref="AR3265:AS3265"/>
    <mergeCell ref="AT3265:AU3265"/>
    <mergeCell ref="D3272:E3272"/>
    <mergeCell ref="F3272:G3272"/>
    <mergeCell ref="I3272:J3272"/>
    <mergeCell ref="K3272:L3272"/>
    <mergeCell ref="N3272:O3272"/>
    <mergeCell ref="P3272:Q3272"/>
    <mergeCell ref="S3244:T3244"/>
    <mergeCell ref="U3244:V3244"/>
    <mergeCell ref="AH3237:AI3237"/>
    <mergeCell ref="AJ3237:AK3237"/>
    <mergeCell ref="S3237:T3237"/>
    <mergeCell ref="U3237:V3237"/>
    <mergeCell ref="X3237:Y3237"/>
    <mergeCell ref="Z3237:AA3237"/>
    <mergeCell ref="AR3251:AS3251"/>
    <mergeCell ref="AT3251:AU3251"/>
    <mergeCell ref="D3258:E3258"/>
    <mergeCell ref="F3258:G3258"/>
    <mergeCell ref="I3258:J3258"/>
    <mergeCell ref="K3258:L3258"/>
    <mergeCell ref="N3258:O3258"/>
    <mergeCell ref="P3258:Q3258"/>
    <mergeCell ref="S3258:T3258"/>
    <mergeCell ref="U3258:V3258"/>
    <mergeCell ref="AH3251:AI3251"/>
    <mergeCell ref="AJ3251:AK3251"/>
    <mergeCell ref="S3251:T3251"/>
    <mergeCell ref="U3251:V3251"/>
    <mergeCell ref="X3251:Y3251"/>
    <mergeCell ref="Z3251:AA3251"/>
    <mergeCell ref="AC3251:AD3251"/>
    <mergeCell ref="AE3251:AF3251"/>
    <mergeCell ref="D3251:E3251"/>
    <mergeCell ref="F3251:G3251"/>
    <mergeCell ref="I3251:J3251"/>
    <mergeCell ref="K3251:L3251"/>
    <mergeCell ref="N3251:O3251"/>
    <mergeCell ref="P3251:Q3251"/>
    <mergeCell ref="AC3237:AD3237"/>
    <mergeCell ref="AE3237:AF3237"/>
    <mergeCell ref="D3237:E3237"/>
    <mergeCell ref="F3237:G3237"/>
    <mergeCell ref="I3237:J3237"/>
    <mergeCell ref="K3237:L3237"/>
    <mergeCell ref="N3237:O3237"/>
    <mergeCell ref="P3237:Q3237"/>
    <mergeCell ref="AR3244:AS3244"/>
    <mergeCell ref="AT3244:AU3244"/>
    <mergeCell ref="X3244:Y3244"/>
    <mergeCell ref="Z3244:AA3244"/>
    <mergeCell ref="AC3244:AD3244"/>
    <mergeCell ref="AE3244:AF3244"/>
    <mergeCell ref="AH3244:AI3244"/>
    <mergeCell ref="AJ3244:AK3244"/>
    <mergeCell ref="AR3237:AS3237"/>
    <mergeCell ref="AT3237:AU3237"/>
    <mergeCell ref="D3244:E3244"/>
    <mergeCell ref="F3244:G3244"/>
    <mergeCell ref="I3244:J3244"/>
    <mergeCell ref="K3244:L3244"/>
    <mergeCell ref="AH3216:AI3216"/>
    <mergeCell ref="AJ3216:AK3216"/>
    <mergeCell ref="AR3209:AS3209"/>
    <mergeCell ref="AT3209:AU3209"/>
    <mergeCell ref="D3216:E3216"/>
    <mergeCell ref="F3216:G3216"/>
    <mergeCell ref="I3216:J3216"/>
    <mergeCell ref="K3216:L3216"/>
    <mergeCell ref="N3216:O3216"/>
    <mergeCell ref="P3216:Q3216"/>
    <mergeCell ref="S3188:T3188"/>
    <mergeCell ref="U3188:V3188"/>
    <mergeCell ref="AH3181:AI3181"/>
    <mergeCell ref="AJ3181:AK3181"/>
    <mergeCell ref="S3181:T3181"/>
    <mergeCell ref="U3181:V3181"/>
    <mergeCell ref="X3181:Y3181"/>
    <mergeCell ref="Z3181:AA3181"/>
    <mergeCell ref="AR3195:AS3195"/>
    <mergeCell ref="AT3195:AU3195"/>
    <mergeCell ref="D3202:E3202"/>
    <mergeCell ref="F3202:G3202"/>
    <mergeCell ref="I3202:J3202"/>
    <mergeCell ref="K3202:L3202"/>
    <mergeCell ref="N3202:O3202"/>
    <mergeCell ref="P3202:Q3202"/>
    <mergeCell ref="S3202:T3202"/>
    <mergeCell ref="U3202:V3202"/>
    <mergeCell ref="AH3195:AI3195"/>
    <mergeCell ref="AJ3195:AK3195"/>
    <mergeCell ref="S3195:T3195"/>
    <mergeCell ref="U3195:V3195"/>
    <mergeCell ref="X3195:Y3195"/>
    <mergeCell ref="Z3195:AA3195"/>
    <mergeCell ref="AC3195:AD3195"/>
    <mergeCell ref="AE3195:AF3195"/>
    <mergeCell ref="D3195:E3195"/>
    <mergeCell ref="F3195:G3195"/>
    <mergeCell ref="I3195:J3195"/>
    <mergeCell ref="K3195:L3195"/>
    <mergeCell ref="N3195:O3195"/>
    <mergeCell ref="P3195:Q3195"/>
    <mergeCell ref="AC3181:AD3181"/>
    <mergeCell ref="AE3181:AF3181"/>
    <mergeCell ref="D3181:E3181"/>
    <mergeCell ref="F3181:G3181"/>
    <mergeCell ref="I3181:J3181"/>
    <mergeCell ref="K3181:L3181"/>
    <mergeCell ref="N3181:O3181"/>
    <mergeCell ref="P3181:Q3181"/>
    <mergeCell ref="AR3188:AS3188"/>
    <mergeCell ref="AT3188:AU3188"/>
    <mergeCell ref="X3188:Y3188"/>
    <mergeCell ref="Z3188:AA3188"/>
    <mergeCell ref="AC3188:AD3188"/>
    <mergeCell ref="AE3188:AF3188"/>
    <mergeCell ref="AH3188:AI3188"/>
    <mergeCell ref="AJ3188:AK3188"/>
    <mergeCell ref="AR3181:AS3181"/>
    <mergeCell ref="AT3181:AU3181"/>
    <mergeCell ref="D3188:E3188"/>
    <mergeCell ref="F3188:G3188"/>
    <mergeCell ref="I3188:J3188"/>
    <mergeCell ref="K3188:L3188"/>
    <mergeCell ref="AH3160:AI3160"/>
    <mergeCell ref="AJ3160:AK3160"/>
    <mergeCell ref="AR3153:AS3153"/>
    <mergeCell ref="AT3153:AU3153"/>
    <mergeCell ref="D3160:E3160"/>
    <mergeCell ref="F3160:G3160"/>
    <mergeCell ref="I3160:J3160"/>
    <mergeCell ref="K3160:L3160"/>
    <mergeCell ref="N3160:O3160"/>
    <mergeCell ref="P3160:Q3160"/>
    <mergeCell ref="S3132:T3132"/>
    <mergeCell ref="U3132:V3132"/>
    <mergeCell ref="AH3125:AI3125"/>
    <mergeCell ref="AJ3125:AK3125"/>
    <mergeCell ref="S3125:T3125"/>
    <mergeCell ref="U3125:V3125"/>
    <mergeCell ref="X3125:Y3125"/>
    <mergeCell ref="Z3125:AA3125"/>
    <mergeCell ref="AR3139:AS3139"/>
    <mergeCell ref="AT3139:AU3139"/>
    <mergeCell ref="D3146:E3146"/>
    <mergeCell ref="F3146:G3146"/>
    <mergeCell ref="I3146:J3146"/>
    <mergeCell ref="K3146:L3146"/>
    <mergeCell ref="N3146:O3146"/>
    <mergeCell ref="P3146:Q3146"/>
    <mergeCell ref="S3146:T3146"/>
    <mergeCell ref="U3146:V3146"/>
    <mergeCell ref="AH3139:AI3139"/>
    <mergeCell ref="AJ3139:AK3139"/>
    <mergeCell ref="S3139:T3139"/>
    <mergeCell ref="U3139:V3139"/>
    <mergeCell ref="X3139:Y3139"/>
    <mergeCell ref="Z3139:AA3139"/>
    <mergeCell ref="AC3139:AD3139"/>
    <mergeCell ref="AE3139:AF3139"/>
    <mergeCell ref="D3139:E3139"/>
    <mergeCell ref="F3139:G3139"/>
    <mergeCell ref="I3139:J3139"/>
    <mergeCell ref="K3139:L3139"/>
    <mergeCell ref="N3139:O3139"/>
    <mergeCell ref="P3139:Q3139"/>
    <mergeCell ref="AC3125:AD3125"/>
    <mergeCell ref="AE3125:AF3125"/>
    <mergeCell ref="D3125:E3125"/>
    <mergeCell ref="F3125:G3125"/>
    <mergeCell ref="I3125:J3125"/>
    <mergeCell ref="K3125:L3125"/>
    <mergeCell ref="N3125:O3125"/>
    <mergeCell ref="P3125:Q3125"/>
    <mergeCell ref="AR3132:AS3132"/>
    <mergeCell ref="AT3132:AU3132"/>
    <mergeCell ref="X3132:Y3132"/>
    <mergeCell ref="Z3132:AA3132"/>
    <mergeCell ref="AC3132:AD3132"/>
    <mergeCell ref="AE3132:AF3132"/>
    <mergeCell ref="AH3132:AI3132"/>
    <mergeCell ref="AJ3132:AK3132"/>
    <mergeCell ref="AR3125:AS3125"/>
    <mergeCell ref="AT3125:AU3125"/>
    <mergeCell ref="D3132:E3132"/>
    <mergeCell ref="F3132:G3132"/>
    <mergeCell ref="I3132:J3132"/>
    <mergeCell ref="K3132:L3132"/>
    <mergeCell ref="AH3104:AI3104"/>
    <mergeCell ref="AJ3104:AK3104"/>
    <mergeCell ref="AR3097:AS3097"/>
    <mergeCell ref="AT3097:AU3097"/>
    <mergeCell ref="D3104:E3104"/>
    <mergeCell ref="F3104:G3104"/>
    <mergeCell ref="I3104:J3104"/>
    <mergeCell ref="K3104:L3104"/>
    <mergeCell ref="N3104:O3104"/>
    <mergeCell ref="P3104:Q3104"/>
    <mergeCell ref="S3076:T3076"/>
    <mergeCell ref="U3076:V3076"/>
    <mergeCell ref="AH3069:AI3069"/>
    <mergeCell ref="AJ3069:AK3069"/>
    <mergeCell ref="S3069:T3069"/>
    <mergeCell ref="U3069:V3069"/>
    <mergeCell ref="X3069:Y3069"/>
    <mergeCell ref="Z3069:AA3069"/>
    <mergeCell ref="AR3083:AS3083"/>
    <mergeCell ref="AT3083:AU3083"/>
    <mergeCell ref="D3090:E3090"/>
    <mergeCell ref="F3090:G3090"/>
    <mergeCell ref="I3090:J3090"/>
    <mergeCell ref="K3090:L3090"/>
    <mergeCell ref="N3090:O3090"/>
    <mergeCell ref="P3090:Q3090"/>
    <mergeCell ref="S3090:T3090"/>
    <mergeCell ref="U3090:V3090"/>
    <mergeCell ref="AH3083:AI3083"/>
    <mergeCell ref="AJ3083:AK3083"/>
    <mergeCell ref="S3083:T3083"/>
    <mergeCell ref="U3083:V3083"/>
    <mergeCell ref="X3083:Y3083"/>
    <mergeCell ref="Z3083:AA3083"/>
    <mergeCell ref="AC3083:AD3083"/>
    <mergeCell ref="AE3083:AF3083"/>
    <mergeCell ref="D3083:E3083"/>
    <mergeCell ref="F3083:G3083"/>
    <mergeCell ref="I3083:J3083"/>
    <mergeCell ref="K3083:L3083"/>
    <mergeCell ref="N3083:O3083"/>
    <mergeCell ref="P3083:Q3083"/>
    <mergeCell ref="AC3069:AD3069"/>
    <mergeCell ref="AE3069:AF3069"/>
    <mergeCell ref="D3069:E3069"/>
    <mergeCell ref="F3069:G3069"/>
    <mergeCell ref="I3069:J3069"/>
    <mergeCell ref="K3069:L3069"/>
    <mergeCell ref="N3069:O3069"/>
    <mergeCell ref="P3069:Q3069"/>
    <mergeCell ref="AR3076:AS3076"/>
    <mergeCell ref="AT3076:AU3076"/>
    <mergeCell ref="X3076:Y3076"/>
    <mergeCell ref="Z3076:AA3076"/>
    <mergeCell ref="AC3076:AD3076"/>
    <mergeCell ref="AE3076:AF3076"/>
    <mergeCell ref="AH3076:AI3076"/>
    <mergeCell ref="AJ3076:AK3076"/>
    <mergeCell ref="AR3069:AS3069"/>
    <mergeCell ref="AT3069:AU3069"/>
    <mergeCell ref="D3076:E3076"/>
    <mergeCell ref="F3076:G3076"/>
    <mergeCell ref="I3076:J3076"/>
    <mergeCell ref="K3076:L3076"/>
    <mergeCell ref="AH3048:AI3048"/>
    <mergeCell ref="AJ3048:AK3048"/>
    <mergeCell ref="AR3041:AS3041"/>
    <mergeCell ref="AT3041:AU3041"/>
    <mergeCell ref="D3048:E3048"/>
    <mergeCell ref="F3048:G3048"/>
    <mergeCell ref="I3048:J3048"/>
    <mergeCell ref="K3048:L3048"/>
    <mergeCell ref="N3048:O3048"/>
    <mergeCell ref="P3048:Q3048"/>
    <mergeCell ref="S3020:T3020"/>
    <mergeCell ref="U3020:V3020"/>
    <mergeCell ref="AH3013:AI3013"/>
    <mergeCell ref="AJ3013:AK3013"/>
    <mergeCell ref="S3013:T3013"/>
    <mergeCell ref="U3013:V3013"/>
    <mergeCell ref="X3013:Y3013"/>
    <mergeCell ref="Z3013:AA3013"/>
    <mergeCell ref="AR3027:AS3027"/>
    <mergeCell ref="AT3027:AU3027"/>
    <mergeCell ref="D3034:E3034"/>
    <mergeCell ref="F3034:G3034"/>
    <mergeCell ref="I3034:J3034"/>
    <mergeCell ref="K3034:L3034"/>
    <mergeCell ref="N3034:O3034"/>
    <mergeCell ref="P3034:Q3034"/>
    <mergeCell ref="S3034:T3034"/>
    <mergeCell ref="U3034:V3034"/>
    <mergeCell ref="AH3027:AI3027"/>
    <mergeCell ref="AJ3027:AK3027"/>
    <mergeCell ref="S3027:T3027"/>
    <mergeCell ref="U3027:V3027"/>
    <mergeCell ref="X3027:Y3027"/>
    <mergeCell ref="Z3027:AA3027"/>
    <mergeCell ref="AC3027:AD3027"/>
    <mergeCell ref="AE3027:AF3027"/>
    <mergeCell ref="D3027:E3027"/>
    <mergeCell ref="F3027:G3027"/>
    <mergeCell ref="I3027:J3027"/>
    <mergeCell ref="K3027:L3027"/>
    <mergeCell ref="N3027:O3027"/>
    <mergeCell ref="P3027:Q3027"/>
    <mergeCell ref="AC3013:AD3013"/>
    <mergeCell ref="AE3013:AF3013"/>
    <mergeCell ref="D3013:E3013"/>
    <mergeCell ref="F3013:G3013"/>
    <mergeCell ref="I3013:J3013"/>
    <mergeCell ref="K3013:L3013"/>
    <mergeCell ref="N3013:O3013"/>
    <mergeCell ref="P3013:Q3013"/>
    <mergeCell ref="AR3020:AS3020"/>
    <mergeCell ref="AT3020:AU3020"/>
    <mergeCell ref="X3020:Y3020"/>
    <mergeCell ref="Z3020:AA3020"/>
    <mergeCell ref="AC3020:AD3020"/>
    <mergeCell ref="AE3020:AF3020"/>
    <mergeCell ref="AH3020:AI3020"/>
    <mergeCell ref="AJ3020:AK3020"/>
    <mergeCell ref="AR3013:AS3013"/>
    <mergeCell ref="AT3013:AU3013"/>
    <mergeCell ref="D3020:E3020"/>
    <mergeCell ref="F3020:G3020"/>
    <mergeCell ref="I3020:J3020"/>
    <mergeCell ref="K3020:L3020"/>
    <mergeCell ref="AH2992:AI2992"/>
    <mergeCell ref="AJ2992:AK2992"/>
    <mergeCell ref="AR2985:AS2985"/>
    <mergeCell ref="AT2985:AU2985"/>
    <mergeCell ref="D2992:E2992"/>
    <mergeCell ref="F2992:G2992"/>
    <mergeCell ref="I2992:J2992"/>
    <mergeCell ref="K2992:L2992"/>
    <mergeCell ref="N2992:O2992"/>
    <mergeCell ref="P2992:Q2992"/>
    <mergeCell ref="S2964:T2964"/>
    <mergeCell ref="U2964:V2964"/>
    <mergeCell ref="AH2957:AI2957"/>
    <mergeCell ref="AJ2957:AK2957"/>
    <mergeCell ref="S2957:T2957"/>
    <mergeCell ref="U2957:V2957"/>
    <mergeCell ref="X2957:Y2957"/>
    <mergeCell ref="Z2957:AA2957"/>
    <mergeCell ref="AR2971:AS2971"/>
    <mergeCell ref="AT2971:AU2971"/>
    <mergeCell ref="D2978:E2978"/>
    <mergeCell ref="F2978:G2978"/>
    <mergeCell ref="I2978:J2978"/>
    <mergeCell ref="K2978:L2978"/>
    <mergeCell ref="N2978:O2978"/>
    <mergeCell ref="P2978:Q2978"/>
    <mergeCell ref="S2978:T2978"/>
    <mergeCell ref="U2978:V2978"/>
    <mergeCell ref="AH2971:AI2971"/>
    <mergeCell ref="AJ2971:AK2971"/>
    <mergeCell ref="S2971:T2971"/>
    <mergeCell ref="U2971:V2971"/>
    <mergeCell ref="X2971:Y2971"/>
    <mergeCell ref="Z2971:AA2971"/>
    <mergeCell ref="AC2971:AD2971"/>
    <mergeCell ref="AE2971:AF2971"/>
    <mergeCell ref="D2971:E2971"/>
    <mergeCell ref="F2971:G2971"/>
    <mergeCell ref="I2971:J2971"/>
    <mergeCell ref="K2971:L2971"/>
    <mergeCell ref="N2971:O2971"/>
    <mergeCell ref="P2971:Q2971"/>
    <mergeCell ref="AC2957:AD2957"/>
    <mergeCell ref="AE2957:AF2957"/>
    <mergeCell ref="D2957:E2957"/>
    <mergeCell ref="F2957:G2957"/>
    <mergeCell ref="I2957:J2957"/>
    <mergeCell ref="K2957:L2957"/>
    <mergeCell ref="N2957:O2957"/>
    <mergeCell ref="P2957:Q2957"/>
    <mergeCell ref="AR2964:AS2964"/>
    <mergeCell ref="AT2964:AU2964"/>
    <mergeCell ref="X2964:Y2964"/>
    <mergeCell ref="Z2964:AA2964"/>
    <mergeCell ref="AC2964:AD2964"/>
    <mergeCell ref="AE2964:AF2964"/>
    <mergeCell ref="AH2964:AI2964"/>
    <mergeCell ref="AJ2964:AK2964"/>
    <mergeCell ref="AR2957:AS2957"/>
    <mergeCell ref="AT2957:AU2957"/>
    <mergeCell ref="D2964:E2964"/>
    <mergeCell ref="F2964:G2964"/>
    <mergeCell ref="I2964:J2964"/>
    <mergeCell ref="K2964:L2964"/>
    <mergeCell ref="AH2936:AI2936"/>
    <mergeCell ref="AJ2936:AK2936"/>
    <mergeCell ref="AR2929:AS2929"/>
    <mergeCell ref="AT2929:AU2929"/>
    <mergeCell ref="D2936:E2936"/>
    <mergeCell ref="F2936:G2936"/>
    <mergeCell ref="I2936:J2936"/>
    <mergeCell ref="K2936:L2936"/>
    <mergeCell ref="N2936:O2936"/>
    <mergeCell ref="P2936:Q2936"/>
    <mergeCell ref="S2908:T2908"/>
    <mergeCell ref="U2908:V2908"/>
    <mergeCell ref="AH2901:AI2901"/>
    <mergeCell ref="AJ2901:AK2901"/>
    <mergeCell ref="S2901:T2901"/>
    <mergeCell ref="U2901:V2901"/>
    <mergeCell ref="X2901:Y2901"/>
    <mergeCell ref="Z2901:AA2901"/>
    <mergeCell ref="AR2915:AS2915"/>
    <mergeCell ref="AT2915:AU2915"/>
    <mergeCell ref="D2922:E2922"/>
    <mergeCell ref="F2922:G2922"/>
    <mergeCell ref="I2922:J2922"/>
    <mergeCell ref="K2922:L2922"/>
    <mergeCell ref="N2922:O2922"/>
    <mergeCell ref="P2922:Q2922"/>
    <mergeCell ref="S2922:T2922"/>
    <mergeCell ref="U2922:V2922"/>
    <mergeCell ref="AH2915:AI2915"/>
    <mergeCell ref="AJ2915:AK2915"/>
    <mergeCell ref="S2915:T2915"/>
    <mergeCell ref="U2915:V2915"/>
    <mergeCell ref="X2915:Y2915"/>
    <mergeCell ref="Z2915:AA2915"/>
    <mergeCell ref="AC2915:AD2915"/>
    <mergeCell ref="AE2915:AF2915"/>
    <mergeCell ref="D2915:E2915"/>
    <mergeCell ref="F2915:G2915"/>
    <mergeCell ref="I2915:J2915"/>
    <mergeCell ref="K2915:L2915"/>
    <mergeCell ref="N2915:O2915"/>
    <mergeCell ref="P2915:Q2915"/>
    <mergeCell ref="AC2901:AD2901"/>
    <mergeCell ref="AE2901:AF2901"/>
    <mergeCell ref="D2901:E2901"/>
    <mergeCell ref="F2901:G2901"/>
    <mergeCell ref="I2901:J2901"/>
    <mergeCell ref="K2901:L2901"/>
    <mergeCell ref="N2901:O2901"/>
    <mergeCell ref="P2901:Q2901"/>
    <mergeCell ref="AR2908:AS2908"/>
    <mergeCell ref="AT2908:AU2908"/>
    <mergeCell ref="X2908:Y2908"/>
    <mergeCell ref="Z2908:AA2908"/>
    <mergeCell ref="AC2908:AD2908"/>
    <mergeCell ref="AE2908:AF2908"/>
    <mergeCell ref="AH2908:AI2908"/>
    <mergeCell ref="AJ2908:AK2908"/>
    <mergeCell ref="AR2901:AS2901"/>
    <mergeCell ref="AT2901:AU2901"/>
    <mergeCell ref="D2908:E2908"/>
    <mergeCell ref="F2908:G2908"/>
    <mergeCell ref="I2908:J2908"/>
    <mergeCell ref="K2908:L2908"/>
    <mergeCell ref="AH2880:AI2880"/>
    <mergeCell ref="AJ2880:AK2880"/>
    <mergeCell ref="AR2873:AS2873"/>
    <mergeCell ref="AT2873:AU2873"/>
    <mergeCell ref="D2880:E2880"/>
    <mergeCell ref="F2880:G2880"/>
    <mergeCell ref="I2880:J2880"/>
    <mergeCell ref="K2880:L2880"/>
    <mergeCell ref="N2880:O2880"/>
    <mergeCell ref="P2880:Q2880"/>
    <mergeCell ref="S2852:T2852"/>
    <mergeCell ref="U2852:V2852"/>
    <mergeCell ref="AH2845:AI2845"/>
    <mergeCell ref="AJ2845:AK2845"/>
    <mergeCell ref="S2845:T2845"/>
    <mergeCell ref="U2845:V2845"/>
    <mergeCell ref="X2845:Y2845"/>
    <mergeCell ref="Z2845:AA2845"/>
    <mergeCell ref="AR2859:AS2859"/>
    <mergeCell ref="AT2859:AU2859"/>
    <mergeCell ref="D2866:E2866"/>
    <mergeCell ref="F2866:G2866"/>
    <mergeCell ref="I2866:J2866"/>
    <mergeCell ref="K2866:L2866"/>
    <mergeCell ref="N2866:O2866"/>
    <mergeCell ref="P2866:Q2866"/>
    <mergeCell ref="S2866:T2866"/>
    <mergeCell ref="U2866:V2866"/>
    <mergeCell ref="AH2859:AI2859"/>
    <mergeCell ref="AJ2859:AK2859"/>
    <mergeCell ref="S2859:T2859"/>
    <mergeCell ref="U2859:V2859"/>
    <mergeCell ref="X2859:Y2859"/>
    <mergeCell ref="Z2859:AA2859"/>
    <mergeCell ref="AC2859:AD2859"/>
    <mergeCell ref="AE2859:AF2859"/>
    <mergeCell ref="D2859:E2859"/>
    <mergeCell ref="F2859:G2859"/>
    <mergeCell ref="I2859:J2859"/>
    <mergeCell ref="K2859:L2859"/>
    <mergeCell ref="N2859:O2859"/>
    <mergeCell ref="P2859:Q2859"/>
    <mergeCell ref="AC2845:AD2845"/>
    <mergeCell ref="AE2845:AF2845"/>
    <mergeCell ref="D2845:E2845"/>
    <mergeCell ref="F2845:G2845"/>
    <mergeCell ref="I2845:J2845"/>
    <mergeCell ref="K2845:L2845"/>
    <mergeCell ref="N2845:O2845"/>
    <mergeCell ref="P2845:Q2845"/>
    <mergeCell ref="AR2852:AS2852"/>
    <mergeCell ref="AT2852:AU2852"/>
    <mergeCell ref="X2852:Y2852"/>
    <mergeCell ref="Z2852:AA2852"/>
    <mergeCell ref="AC2852:AD2852"/>
    <mergeCell ref="AE2852:AF2852"/>
    <mergeCell ref="AH2852:AI2852"/>
    <mergeCell ref="AJ2852:AK2852"/>
    <mergeCell ref="AR2845:AS2845"/>
    <mergeCell ref="AT2845:AU2845"/>
    <mergeCell ref="D2852:E2852"/>
    <mergeCell ref="F2852:G2852"/>
    <mergeCell ref="I2852:J2852"/>
    <mergeCell ref="K2852:L2852"/>
    <mergeCell ref="AH2824:AI2824"/>
    <mergeCell ref="AJ2824:AK2824"/>
    <mergeCell ref="AR2817:AS2817"/>
    <mergeCell ref="AT2817:AU2817"/>
    <mergeCell ref="D2824:E2824"/>
    <mergeCell ref="F2824:G2824"/>
    <mergeCell ref="I2824:J2824"/>
    <mergeCell ref="K2824:L2824"/>
    <mergeCell ref="N2824:O2824"/>
    <mergeCell ref="P2824:Q2824"/>
    <mergeCell ref="S2796:T2796"/>
    <mergeCell ref="U2796:V2796"/>
    <mergeCell ref="AH2789:AI2789"/>
    <mergeCell ref="AJ2789:AK2789"/>
    <mergeCell ref="S2789:T2789"/>
    <mergeCell ref="U2789:V2789"/>
    <mergeCell ref="X2789:Y2789"/>
    <mergeCell ref="Z2789:AA2789"/>
    <mergeCell ref="AR2803:AS2803"/>
    <mergeCell ref="AT2803:AU2803"/>
    <mergeCell ref="D2810:E2810"/>
    <mergeCell ref="F2810:G2810"/>
    <mergeCell ref="I2810:J2810"/>
    <mergeCell ref="K2810:L2810"/>
    <mergeCell ref="N2810:O2810"/>
    <mergeCell ref="P2810:Q2810"/>
    <mergeCell ref="S2810:T2810"/>
    <mergeCell ref="U2810:V2810"/>
    <mergeCell ref="AH2803:AI2803"/>
    <mergeCell ref="AJ2803:AK2803"/>
    <mergeCell ref="S2803:T2803"/>
    <mergeCell ref="U2803:V2803"/>
    <mergeCell ref="X2803:Y2803"/>
    <mergeCell ref="Z2803:AA2803"/>
    <mergeCell ref="AC2803:AD2803"/>
    <mergeCell ref="AE2803:AF2803"/>
    <mergeCell ref="D2803:E2803"/>
    <mergeCell ref="F2803:G2803"/>
    <mergeCell ref="I2803:J2803"/>
    <mergeCell ref="K2803:L2803"/>
    <mergeCell ref="N2803:O2803"/>
    <mergeCell ref="P2803:Q2803"/>
    <mergeCell ref="AC2789:AD2789"/>
    <mergeCell ref="AE2789:AF2789"/>
    <mergeCell ref="D2789:E2789"/>
    <mergeCell ref="F2789:G2789"/>
    <mergeCell ref="I2789:J2789"/>
    <mergeCell ref="K2789:L2789"/>
    <mergeCell ref="N2789:O2789"/>
    <mergeCell ref="P2789:Q2789"/>
    <mergeCell ref="AR2796:AS2796"/>
    <mergeCell ref="AT2796:AU2796"/>
    <mergeCell ref="X2796:Y2796"/>
    <mergeCell ref="Z2796:AA2796"/>
    <mergeCell ref="AC2796:AD2796"/>
    <mergeCell ref="AE2796:AF2796"/>
    <mergeCell ref="AH2796:AI2796"/>
    <mergeCell ref="AJ2796:AK2796"/>
    <mergeCell ref="AR2789:AS2789"/>
    <mergeCell ref="AT2789:AU2789"/>
    <mergeCell ref="D2796:E2796"/>
    <mergeCell ref="F2796:G2796"/>
    <mergeCell ref="I2796:J2796"/>
    <mergeCell ref="K2796:L2796"/>
    <mergeCell ref="AH2768:AI2768"/>
    <mergeCell ref="AJ2768:AK2768"/>
    <mergeCell ref="AR2761:AS2761"/>
    <mergeCell ref="AT2761:AU2761"/>
    <mergeCell ref="D2768:E2768"/>
    <mergeCell ref="F2768:G2768"/>
    <mergeCell ref="I2768:J2768"/>
    <mergeCell ref="K2768:L2768"/>
    <mergeCell ref="N2768:O2768"/>
    <mergeCell ref="P2768:Q2768"/>
    <mergeCell ref="S2740:T2740"/>
    <mergeCell ref="U2740:V2740"/>
    <mergeCell ref="AH2733:AI2733"/>
    <mergeCell ref="AJ2733:AK2733"/>
    <mergeCell ref="S2733:T2733"/>
    <mergeCell ref="U2733:V2733"/>
    <mergeCell ref="X2733:Y2733"/>
    <mergeCell ref="Z2733:AA2733"/>
    <mergeCell ref="AR2747:AS2747"/>
    <mergeCell ref="AT2747:AU2747"/>
    <mergeCell ref="D2754:E2754"/>
    <mergeCell ref="F2754:G2754"/>
    <mergeCell ref="I2754:J2754"/>
    <mergeCell ref="K2754:L2754"/>
    <mergeCell ref="N2754:O2754"/>
    <mergeCell ref="P2754:Q2754"/>
    <mergeCell ref="S2754:T2754"/>
    <mergeCell ref="U2754:V2754"/>
    <mergeCell ref="AH2747:AI2747"/>
    <mergeCell ref="AJ2747:AK2747"/>
    <mergeCell ref="S2747:T2747"/>
    <mergeCell ref="U2747:V2747"/>
    <mergeCell ref="X2747:Y2747"/>
    <mergeCell ref="Z2747:AA2747"/>
    <mergeCell ref="AC2747:AD2747"/>
    <mergeCell ref="AE2747:AF2747"/>
    <mergeCell ref="D2747:E2747"/>
    <mergeCell ref="F2747:G2747"/>
    <mergeCell ref="I2747:J2747"/>
    <mergeCell ref="K2747:L2747"/>
    <mergeCell ref="N2747:O2747"/>
    <mergeCell ref="P2747:Q2747"/>
    <mergeCell ref="AC2733:AD2733"/>
    <mergeCell ref="AE2733:AF2733"/>
    <mergeCell ref="D2733:E2733"/>
    <mergeCell ref="F2733:G2733"/>
    <mergeCell ref="I2733:J2733"/>
    <mergeCell ref="K2733:L2733"/>
    <mergeCell ref="N2733:O2733"/>
    <mergeCell ref="P2733:Q2733"/>
    <mergeCell ref="AR2740:AS2740"/>
    <mergeCell ref="AT2740:AU2740"/>
    <mergeCell ref="X2740:Y2740"/>
    <mergeCell ref="Z2740:AA2740"/>
    <mergeCell ref="AC2740:AD2740"/>
    <mergeCell ref="AE2740:AF2740"/>
    <mergeCell ref="AH2740:AI2740"/>
    <mergeCell ref="AJ2740:AK2740"/>
    <mergeCell ref="AR2733:AS2733"/>
    <mergeCell ref="AT2733:AU2733"/>
    <mergeCell ref="D2740:E2740"/>
    <mergeCell ref="F2740:G2740"/>
    <mergeCell ref="I2740:J2740"/>
    <mergeCell ref="K2740:L2740"/>
    <mergeCell ref="AH2712:AI2712"/>
    <mergeCell ref="AJ2712:AK2712"/>
    <mergeCell ref="AR2705:AS2705"/>
    <mergeCell ref="AT2705:AU2705"/>
    <mergeCell ref="D2712:E2712"/>
    <mergeCell ref="F2712:G2712"/>
    <mergeCell ref="I2712:J2712"/>
    <mergeCell ref="K2712:L2712"/>
    <mergeCell ref="N2712:O2712"/>
    <mergeCell ref="P2712:Q2712"/>
    <mergeCell ref="S2684:T2684"/>
    <mergeCell ref="U2684:V2684"/>
    <mergeCell ref="AH2677:AI2677"/>
    <mergeCell ref="AJ2677:AK2677"/>
    <mergeCell ref="S2677:T2677"/>
    <mergeCell ref="U2677:V2677"/>
    <mergeCell ref="X2677:Y2677"/>
    <mergeCell ref="Z2677:AA2677"/>
    <mergeCell ref="AR2691:AS2691"/>
    <mergeCell ref="AT2691:AU2691"/>
    <mergeCell ref="D2698:E2698"/>
    <mergeCell ref="F2698:G2698"/>
    <mergeCell ref="I2698:J2698"/>
    <mergeCell ref="K2698:L2698"/>
    <mergeCell ref="N2698:O2698"/>
    <mergeCell ref="P2698:Q2698"/>
    <mergeCell ref="S2698:T2698"/>
    <mergeCell ref="U2698:V2698"/>
    <mergeCell ref="AH2691:AI2691"/>
    <mergeCell ref="AJ2691:AK2691"/>
    <mergeCell ref="S2691:T2691"/>
    <mergeCell ref="U2691:V2691"/>
    <mergeCell ref="X2691:Y2691"/>
    <mergeCell ref="Z2691:AA2691"/>
    <mergeCell ref="AC2691:AD2691"/>
    <mergeCell ref="AE2691:AF2691"/>
    <mergeCell ref="D2691:E2691"/>
    <mergeCell ref="F2691:G2691"/>
    <mergeCell ref="I2691:J2691"/>
    <mergeCell ref="K2691:L2691"/>
    <mergeCell ref="N2691:O2691"/>
    <mergeCell ref="P2691:Q2691"/>
    <mergeCell ref="AC2677:AD2677"/>
    <mergeCell ref="AE2677:AF2677"/>
    <mergeCell ref="D2677:E2677"/>
    <mergeCell ref="F2677:G2677"/>
    <mergeCell ref="I2677:J2677"/>
    <mergeCell ref="K2677:L2677"/>
    <mergeCell ref="N2677:O2677"/>
    <mergeCell ref="P2677:Q2677"/>
    <mergeCell ref="AR2684:AS2684"/>
    <mergeCell ref="AT2684:AU2684"/>
    <mergeCell ref="X2684:Y2684"/>
    <mergeCell ref="Z2684:AA2684"/>
    <mergeCell ref="AC2684:AD2684"/>
    <mergeCell ref="AE2684:AF2684"/>
    <mergeCell ref="AH2684:AI2684"/>
    <mergeCell ref="AJ2684:AK2684"/>
    <mergeCell ref="AR2677:AS2677"/>
    <mergeCell ref="AT2677:AU2677"/>
    <mergeCell ref="D2684:E2684"/>
    <mergeCell ref="F2684:G2684"/>
    <mergeCell ref="I2684:J2684"/>
    <mergeCell ref="K2684:L2684"/>
    <mergeCell ref="AH2656:AI2656"/>
    <mergeCell ref="AJ2656:AK2656"/>
    <mergeCell ref="AR2649:AS2649"/>
    <mergeCell ref="AT2649:AU2649"/>
    <mergeCell ref="D2656:E2656"/>
    <mergeCell ref="F2656:G2656"/>
    <mergeCell ref="I2656:J2656"/>
    <mergeCell ref="K2656:L2656"/>
    <mergeCell ref="N2656:O2656"/>
    <mergeCell ref="P2656:Q2656"/>
    <mergeCell ref="S2628:T2628"/>
    <mergeCell ref="U2628:V2628"/>
    <mergeCell ref="AH2621:AI2621"/>
    <mergeCell ref="AJ2621:AK2621"/>
    <mergeCell ref="S2621:T2621"/>
    <mergeCell ref="U2621:V2621"/>
    <mergeCell ref="X2621:Y2621"/>
    <mergeCell ref="Z2621:AA2621"/>
    <mergeCell ref="AR2635:AS2635"/>
    <mergeCell ref="AT2635:AU2635"/>
    <mergeCell ref="D2642:E2642"/>
    <mergeCell ref="F2642:G2642"/>
    <mergeCell ref="I2642:J2642"/>
    <mergeCell ref="K2642:L2642"/>
    <mergeCell ref="N2642:O2642"/>
    <mergeCell ref="P2642:Q2642"/>
    <mergeCell ref="S2642:T2642"/>
    <mergeCell ref="U2642:V2642"/>
    <mergeCell ref="AH2635:AI2635"/>
    <mergeCell ref="AJ2635:AK2635"/>
    <mergeCell ref="S2635:T2635"/>
    <mergeCell ref="U2635:V2635"/>
    <mergeCell ref="X2635:Y2635"/>
    <mergeCell ref="Z2635:AA2635"/>
    <mergeCell ref="AC2635:AD2635"/>
    <mergeCell ref="AE2635:AF2635"/>
    <mergeCell ref="D2635:E2635"/>
    <mergeCell ref="F2635:G2635"/>
    <mergeCell ref="I2635:J2635"/>
    <mergeCell ref="K2635:L2635"/>
    <mergeCell ref="N2635:O2635"/>
    <mergeCell ref="P2635:Q2635"/>
    <mergeCell ref="AC2621:AD2621"/>
    <mergeCell ref="AE2621:AF2621"/>
    <mergeCell ref="D2621:E2621"/>
    <mergeCell ref="F2621:G2621"/>
    <mergeCell ref="I2621:J2621"/>
    <mergeCell ref="K2621:L2621"/>
    <mergeCell ref="N2621:O2621"/>
    <mergeCell ref="P2621:Q2621"/>
    <mergeCell ref="AR2628:AS2628"/>
    <mergeCell ref="AT2628:AU2628"/>
    <mergeCell ref="X2628:Y2628"/>
    <mergeCell ref="Z2628:AA2628"/>
    <mergeCell ref="AC2628:AD2628"/>
    <mergeCell ref="AE2628:AF2628"/>
    <mergeCell ref="AH2628:AI2628"/>
    <mergeCell ref="AJ2628:AK2628"/>
    <mergeCell ref="AR2621:AS2621"/>
    <mergeCell ref="AT2621:AU2621"/>
    <mergeCell ref="D2628:E2628"/>
    <mergeCell ref="F2628:G2628"/>
    <mergeCell ref="I2628:J2628"/>
    <mergeCell ref="K2628:L2628"/>
    <mergeCell ref="AH2600:AI2600"/>
    <mergeCell ref="AJ2600:AK2600"/>
    <mergeCell ref="AR2593:AS2593"/>
    <mergeCell ref="AT2593:AU2593"/>
    <mergeCell ref="D2600:E2600"/>
    <mergeCell ref="F2600:G2600"/>
    <mergeCell ref="I2600:J2600"/>
    <mergeCell ref="K2600:L2600"/>
    <mergeCell ref="N2600:O2600"/>
    <mergeCell ref="P2600:Q2600"/>
    <mergeCell ref="S2572:T2572"/>
    <mergeCell ref="U2572:V2572"/>
    <mergeCell ref="AH2565:AI2565"/>
    <mergeCell ref="AJ2565:AK2565"/>
    <mergeCell ref="S2565:T2565"/>
    <mergeCell ref="U2565:V2565"/>
    <mergeCell ref="X2565:Y2565"/>
    <mergeCell ref="Z2565:AA2565"/>
    <mergeCell ref="AR2579:AS2579"/>
    <mergeCell ref="AT2579:AU2579"/>
    <mergeCell ref="D2586:E2586"/>
    <mergeCell ref="F2586:G2586"/>
    <mergeCell ref="I2586:J2586"/>
    <mergeCell ref="K2586:L2586"/>
    <mergeCell ref="N2586:O2586"/>
    <mergeCell ref="P2586:Q2586"/>
    <mergeCell ref="S2586:T2586"/>
    <mergeCell ref="U2586:V2586"/>
    <mergeCell ref="AH2579:AI2579"/>
    <mergeCell ref="AJ2579:AK2579"/>
    <mergeCell ref="S2579:T2579"/>
    <mergeCell ref="U2579:V2579"/>
    <mergeCell ref="X2579:Y2579"/>
    <mergeCell ref="Z2579:AA2579"/>
    <mergeCell ref="AC2579:AD2579"/>
    <mergeCell ref="AE2579:AF2579"/>
    <mergeCell ref="D2579:E2579"/>
    <mergeCell ref="F2579:G2579"/>
    <mergeCell ref="I2579:J2579"/>
    <mergeCell ref="K2579:L2579"/>
    <mergeCell ref="N2579:O2579"/>
    <mergeCell ref="P2579:Q2579"/>
    <mergeCell ref="AC2565:AD2565"/>
    <mergeCell ref="AE2565:AF2565"/>
    <mergeCell ref="D2565:E2565"/>
    <mergeCell ref="F2565:G2565"/>
    <mergeCell ref="I2565:J2565"/>
    <mergeCell ref="K2565:L2565"/>
    <mergeCell ref="N2565:O2565"/>
    <mergeCell ref="P2565:Q2565"/>
    <mergeCell ref="AR2572:AS2572"/>
    <mergeCell ref="AT2572:AU2572"/>
    <mergeCell ref="X2572:Y2572"/>
    <mergeCell ref="Z2572:AA2572"/>
    <mergeCell ref="AC2572:AD2572"/>
    <mergeCell ref="AE2572:AF2572"/>
    <mergeCell ref="AH2572:AI2572"/>
    <mergeCell ref="AJ2572:AK2572"/>
    <mergeCell ref="AR2565:AS2565"/>
    <mergeCell ref="AT2565:AU2565"/>
    <mergeCell ref="D2572:E2572"/>
    <mergeCell ref="F2572:G2572"/>
    <mergeCell ref="I2572:J2572"/>
    <mergeCell ref="K2572:L2572"/>
    <mergeCell ref="AH2544:AI2544"/>
    <mergeCell ref="AJ2544:AK2544"/>
    <mergeCell ref="AR2537:AS2537"/>
    <mergeCell ref="AT2537:AU2537"/>
    <mergeCell ref="D2544:E2544"/>
    <mergeCell ref="F2544:G2544"/>
    <mergeCell ref="I2544:J2544"/>
    <mergeCell ref="K2544:L2544"/>
    <mergeCell ref="N2544:O2544"/>
    <mergeCell ref="P2544:Q2544"/>
    <mergeCell ref="S2516:T2516"/>
    <mergeCell ref="U2516:V2516"/>
    <mergeCell ref="AH2509:AI2509"/>
    <mergeCell ref="AJ2509:AK2509"/>
    <mergeCell ref="S2509:T2509"/>
    <mergeCell ref="U2509:V2509"/>
    <mergeCell ref="X2509:Y2509"/>
    <mergeCell ref="Z2509:AA2509"/>
    <mergeCell ref="AR2523:AS2523"/>
    <mergeCell ref="AT2523:AU2523"/>
    <mergeCell ref="D2530:E2530"/>
    <mergeCell ref="F2530:G2530"/>
    <mergeCell ref="I2530:J2530"/>
    <mergeCell ref="K2530:L2530"/>
    <mergeCell ref="N2530:O2530"/>
    <mergeCell ref="P2530:Q2530"/>
    <mergeCell ref="S2530:T2530"/>
    <mergeCell ref="U2530:V2530"/>
    <mergeCell ref="AH2523:AI2523"/>
    <mergeCell ref="AJ2523:AK2523"/>
    <mergeCell ref="S2523:T2523"/>
    <mergeCell ref="U2523:V2523"/>
    <mergeCell ref="X2523:Y2523"/>
    <mergeCell ref="Z2523:AA2523"/>
    <mergeCell ref="AC2523:AD2523"/>
    <mergeCell ref="AE2523:AF2523"/>
    <mergeCell ref="D2523:E2523"/>
    <mergeCell ref="F2523:G2523"/>
    <mergeCell ref="I2523:J2523"/>
    <mergeCell ref="K2523:L2523"/>
    <mergeCell ref="N2523:O2523"/>
    <mergeCell ref="P2523:Q2523"/>
    <mergeCell ref="AC2509:AD2509"/>
    <mergeCell ref="AE2509:AF2509"/>
    <mergeCell ref="D2509:E2509"/>
    <mergeCell ref="F2509:G2509"/>
    <mergeCell ref="I2509:J2509"/>
    <mergeCell ref="K2509:L2509"/>
    <mergeCell ref="N2509:O2509"/>
    <mergeCell ref="P2509:Q2509"/>
    <mergeCell ref="AR2516:AS2516"/>
    <mergeCell ref="AT2516:AU2516"/>
    <mergeCell ref="X2516:Y2516"/>
    <mergeCell ref="Z2516:AA2516"/>
    <mergeCell ref="AC2516:AD2516"/>
    <mergeCell ref="AE2516:AF2516"/>
    <mergeCell ref="AH2516:AI2516"/>
    <mergeCell ref="AJ2516:AK2516"/>
    <mergeCell ref="AR2509:AS2509"/>
    <mergeCell ref="AT2509:AU2509"/>
    <mergeCell ref="D2516:E2516"/>
    <mergeCell ref="F2516:G2516"/>
    <mergeCell ref="I2516:J2516"/>
    <mergeCell ref="K2516:L2516"/>
    <mergeCell ref="AH2488:AI2488"/>
    <mergeCell ref="AJ2488:AK2488"/>
    <mergeCell ref="AR2481:AS2481"/>
    <mergeCell ref="AT2481:AU2481"/>
    <mergeCell ref="D2488:E2488"/>
    <mergeCell ref="F2488:G2488"/>
    <mergeCell ref="I2488:J2488"/>
    <mergeCell ref="K2488:L2488"/>
    <mergeCell ref="N2488:O2488"/>
    <mergeCell ref="P2488:Q2488"/>
    <mergeCell ref="S2460:T2460"/>
    <mergeCell ref="U2460:V2460"/>
    <mergeCell ref="AH2453:AI2453"/>
    <mergeCell ref="AJ2453:AK2453"/>
    <mergeCell ref="S2453:T2453"/>
    <mergeCell ref="U2453:V2453"/>
    <mergeCell ref="X2453:Y2453"/>
    <mergeCell ref="Z2453:AA2453"/>
    <mergeCell ref="AR2467:AS2467"/>
    <mergeCell ref="AT2467:AU2467"/>
    <mergeCell ref="D2474:E2474"/>
    <mergeCell ref="F2474:G2474"/>
    <mergeCell ref="I2474:J2474"/>
    <mergeCell ref="K2474:L2474"/>
    <mergeCell ref="N2474:O2474"/>
    <mergeCell ref="P2474:Q2474"/>
    <mergeCell ref="S2474:T2474"/>
    <mergeCell ref="U2474:V2474"/>
    <mergeCell ref="AH2467:AI2467"/>
    <mergeCell ref="AJ2467:AK2467"/>
    <mergeCell ref="S2467:T2467"/>
    <mergeCell ref="U2467:V2467"/>
    <mergeCell ref="X2467:Y2467"/>
    <mergeCell ref="Z2467:AA2467"/>
    <mergeCell ref="AC2467:AD2467"/>
    <mergeCell ref="AE2467:AF2467"/>
    <mergeCell ref="D2467:E2467"/>
    <mergeCell ref="F2467:G2467"/>
    <mergeCell ref="I2467:J2467"/>
    <mergeCell ref="K2467:L2467"/>
    <mergeCell ref="N2467:O2467"/>
    <mergeCell ref="P2467:Q2467"/>
    <mergeCell ref="AC2453:AD2453"/>
    <mergeCell ref="AE2453:AF2453"/>
    <mergeCell ref="D2453:E2453"/>
    <mergeCell ref="F2453:G2453"/>
    <mergeCell ref="I2453:J2453"/>
    <mergeCell ref="K2453:L2453"/>
    <mergeCell ref="N2453:O2453"/>
    <mergeCell ref="P2453:Q2453"/>
    <mergeCell ref="AR2460:AS2460"/>
    <mergeCell ref="AT2460:AU2460"/>
    <mergeCell ref="X2460:Y2460"/>
    <mergeCell ref="Z2460:AA2460"/>
    <mergeCell ref="AC2460:AD2460"/>
    <mergeCell ref="AE2460:AF2460"/>
    <mergeCell ref="AH2460:AI2460"/>
    <mergeCell ref="AJ2460:AK2460"/>
    <mergeCell ref="AR2453:AS2453"/>
    <mergeCell ref="AT2453:AU2453"/>
    <mergeCell ref="D2460:E2460"/>
    <mergeCell ref="F2460:G2460"/>
    <mergeCell ref="I2460:J2460"/>
    <mergeCell ref="K2460:L2460"/>
    <mergeCell ref="AH2432:AI2432"/>
    <mergeCell ref="AJ2432:AK2432"/>
    <mergeCell ref="AR2425:AS2425"/>
    <mergeCell ref="AT2425:AU2425"/>
    <mergeCell ref="D2432:E2432"/>
    <mergeCell ref="F2432:G2432"/>
    <mergeCell ref="I2432:J2432"/>
    <mergeCell ref="K2432:L2432"/>
    <mergeCell ref="N2432:O2432"/>
    <mergeCell ref="P2432:Q2432"/>
    <mergeCell ref="S2404:T2404"/>
    <mergeCell ref="U2404:V2404"/>
    <mergeCell ref="AH2397:AI2397"/>
    <mergeCell ref="AJ2397:AK2397"/>
    <mergeCell ref="S2397:T2397"/>
    <mergeCell ref="U2397:V2397"/>
    <mergeCell ref="X2397:Y2397"/>
    <mergeCell ref="Z2397:AA2397"/>
    <mergeCell ref="AR2411:AS2411"/>
    <mergeCell ref="AT2411:AU2411"/>
    <mergeCell ref="D2418:E2418"/>
    <mergeCell ref="F2418:G2418"/>
    <mergeCell ref="I2418:J2418"/>
    <mergeCell ref="K2418:L2418"/>
    <mergeCell ref="N2418:O2418"/>
    <mergeCell ref="P2418:Q2418"/>
    <mergeCell ref="S2418:T2418"/>
    <mergeCell ref="U2418:V2418"/>
    <mergeCell ref="AH2411:AI2411"/>
    <mergeCell ref="AJ2411:AK2411"/>
    <mergeCell ref="S2411:T2411"/>
    <mergeCell ref="U2411:V2411"/>
    <mergeCell ref="X2411:Y2411"/>
    <mergeCell ref="Z2411:AA2411"/>
    <mergeCell ref="AC2411:AD2411"/>
    <mergeCell ref="AE2411:AF2411"/>
    <mergeCell ref="D2411:E2411"/>
    <mergeCell ref="F2411:G2411"/>
    <mergeCell ref="I2411:J2411"/>
    <mergeCell ref="K2411:L2411"/>
    <mergeCell ref="N2411:O2411"/>
    <mergeCell ref="P2411:Q2411"/>
    <mergeCell ref="AC2397:AD2397"/>
    <mergeCell ref="AE2397:AF2397"/>
    <mergeCell ref="D2397:E2397"/>
    <mergeCell ref="F2397:G2397"/>
    <mergeCell ref="I2397:J2397"/>
    <mergeCell ref="K2397:L2397"/>
    <mergeCell ref="N2397:O2397"/>
    <mergeCell ref="P2397:Q2397"/>
    <mergeCell ref="AR2404:AS2404"/>
    <mergeCell ref="AT2404:AU2404"/>
    <mergeCell ref="X2404:Y2404"/>
    <mergeCell ref="Z2404:AA2404"/>
    <mergeCell ref="AC2404:AD2404"/>
    <mergeCell ref="AE2404:AF2404"/>
    <mergeCell ref="AH2404:AI2404"/>
    <mergeCell ref="AJ2404:AK2404"/>
    <mergeCell ref="AR2397:AS2397"/>
    <mergeCell ref="AT2397:AU2397"/>
    <mergeCell ref="D2404:E2404"/>
    <mergeCell ref="F2404:G2404"/>
    <mergeCell ref="I2404:J2404"/>
    <mergeCell ref="K2404:L2404"/>
    <mergeCell ref="AH2376:AI2376"/>
    <mergeCell ref="AJ2376:AK2376"/>
    <mergeCell ref="AR2369:AS2369"/>
    <mergeCell ref="AT2369:AU2369"/>
    <mergeCell ref="D2376:E2376"/>
    <mergeCell ref="F2376:G2376"/>
    <mergeCell ref="I2376:J2376"/>
    <mergeCell ref="K2376:L2376"/>
    <mergeCell ref="N2376:O2376"/>
    <mergeCell ref="P2376:Q2376"/>
    <mergeCell ref="S2348:T2348"/>
    <mergeCell ref="U2348:V2348"/>
    <mergeCell ref="AH2341:AI2341"/>
    <mergeCell ref="AJ2341:AK2341"/>
    <mergeCell ref="S2341:T2341"/>
    <mergeCell ref="U2341:V2341"/>
    <mergeCell ref="X2341:Y2341"/>
    <mergeCell ref="Z2341:AA2341"/>
    <mergeCell ref="AR2355:AS2355"/>
    <mergeCell ref="AT2355:AU2355"/>
    <mergeCell ref="D2362:E2362"/>
    <mergeCell ref="F2362:G2362"/>
    <mergeCell ref="I2362:J2362"/>
    <mergeCell ref="K2362:L2362"/>
    <mergeCell ref="N2362:O2362"/>
    <mergeCell ref="P2362:Q2362"/>
    <mergeCell ref="S2362:T2362"/>
    <mergeCell ref="U2362:V2362"/>
    <mergeCell ref="AH2355:AI2355"/>
    <mergeCell ref="AJ2355:AK2355"/>
    <mergeCell ref="S2355:T2355"/>
    <mergeCell ref="U2355:V2355"/>
    <mergeCell ref="X2355:Y2355"/>
    <mergeCell ref="Z2355:AA2355"/>
    <mergeCell ref="AC2355:AD2355"/>
    <mergeCell ref="AE2355:AF2355"/>
    <mergeCell ref="D2355:E2355"/>
    <mergeCell ref="F2355:G2355"/>
    <mergeCell ref="I2355:J2355"/>
    <mergeCell ref="K2355:L2355"/>
    <mergeCell ref="N2355:O2355"/>
    <mergeCell ref="P2355:Q2355"/>
    <mergeCell ref="AC2341:AD2341"/>
    <mergeCell ref="AE2341:AF2341"/>
    <mergeCell ref="D2341:E2341"/>
    <mergeCell ref="F2341:G2341"/>
    <mergeCell ref="I2341:J2341"/>
    <mergeCell ref="K2341:L2341"/>
    <mergeCell ref="N2341:O2341"/>
    <mergeCell ref="P2341:Q2341"/>
    <mergeCell ref="AR2348:AS2348"/>
    <mergeCell ref="AT2348:AU2348"/>
    <mergeCell ref="X2348:Y2348"/>
    <mergeCell ref="Z2348:AA2348"/>
    <mergeCell ref="AC2348:AD2348"/>
    <mergeCell ref="AE2348:AF2348"/>
    <mergeCell ref="AH2348:AI2348"/>
    <mergeCell ref="AJ2348:AK2348"/>
    <mergeCell ref="AR2341:AS2341"/>
    <mergeCell ref="AT2341:AU2341"/>
    <mergeCell ref="D2348:E2348"/>
    <mergeCell ref="F2348:G2348"/>
    <mergeCell ref="I2348:J2348"/>
    <mergeCell ref="K2348:L2348"/>
    <mergeCell ref="AH2320:AI2320"/>
    <mergeCell ref="AJ2320:AK2320"/>
    <mergeCell ref="AR2313:AS2313"/>
    <mergeCell ref="AT2313:AU2313"/>
    <mergeCell ref="D2320:E2320"/>
    <mergeCell ref="F2320:G2320"/>
    <mergeCell ref="I2320:J2320"/>
    <mergeCell ref="K2320:L2320"/>
    <mergeCell ref="N2320:O2320"/>
    <mergeCell ref="P2320:Q2320"/>
    <mergeCell ref="S2292:T2292"/>
    <mergeCell ref="U2292:V2292"/>
    <mergeCell ref="AH2285:AI2285"/>
    <mergeCell ref="AJ2285:AK2285"/>
    <mergeCell ref="S2285:T2285"/>
    <mergeCell ref="U2285:V2285"/>
    <mergeCell ref="X2285:Y2285"/>
    <mergeCell ref="Z2285:AA2285"/>
    <mergeCell ref="AR2299:AS2299"/>
    <mergeCell ref="AT2299:AU2299"/>
    <mergeCell ref="D2306:E2306"/>
    <mergeCell ref="F2306:G2306"/>
    <mergeCell ref="I2306:J2306"/>
    <mergeCell ref="K2306:L2306"/>
    <mergeCell ref="N2306:O2306"/>
    <mergeCell ref="P2306:Q2306"/>
    <mergeCell ref="S2306:T2306"/>
    <mergeCell ref="U2306:V2306"/>
    <mergeCell ref="AH2299:AI2299"/>
    <mergeCell ref="AJ2299:AK2299"/>
    <mergeCell ref="S2299:T2299"/>
    <mergeCell ref="U2299:V2299"/>
    <mergeCell ref="X2299:Y2299"/>
    <mergeCell ref="Z2299:AA2299"/>
    <mergeCell ref="AC2299:AD2299"/>
    <mergeCell ref="AE2299:AF2299"/>
    <mergeCell ref="D2299:E2299"/>
    <mergeCell ref="F2299:G2299"/>
    <mergeCell ref="I2299:J2299"/>
    <mergeCell ref="K2299:L2299"/>
    <mergeCell ref="N2299:O2299"/>
    <mergeCell ref="P2299:Q2299"/>
    <mergeCell ref="AC2285:AD2285"/>
    <mergeCell ref="AE2285:AF2285"/>
    <mergeCell ref="D2285:E2285"/>
    <mergeCell ref="F2285:G2285"/>
    <mergeCell ref="I2285:J2285"/>
    <mergeCell ref="K2285:L2285"/>
    <mergeCell ref="N2285:O2285"/>
    <mergeCell ref="P2285:Q2285"/>
    <mergeCell ref="AR2292:AS2292"/>
    <mergeCell ref="AT2292:AU2292"/>
    <mergeCell ref="X2292:Y2292"/>
    <mergeCell ref="Z2292:AA2292"/>
    <mergeCell ref="AC2292:AD2292"/>
    <mergeCell ref="AE2292:AF2292"/>
    <mergeCell ref="AH2292:AI2292"/>
    <mergeCell ref="AJ2292:AK2292"/>
    <mergeCell ref="AR2285:AS2285"/>
    <mergeCell ref="AT2285:AU2285"/>
    <mergeCell ref="D2292:E2292"/>
    <mergeCell ref="F2292:G2292"/>
    <mergeCell ref="I2292:J2292"/>
    <mergeCell ref="K2292:L2292"/>
    <mergeCell ref="AH2264:AI2264"/>
    <mergeCell ref="AJ2264:AK2264"/>
    <mergeCell ref="AR2257:AS2257"/>
    <mergeCell ref="AT2257:AU2257"/>
    <mergeCell ref="D2264:E2264"/>
    <mergeCell ref="F2264:G2264"/>
    <mergeCell ref="I2264:J2264"/>
    <mergeCell ref="K2264:L2264"/>
    <mergeCell ref="N2264:O2264"/>
    <mergeCell ref="P2264:Q2264"/>
    <mergeCell ref="S2236:T2236"/>
    <mergeCell ref="U2236:V2236"/>
    <mergeCell ref="AH2229:AI2229"/>
    <mergeCell ref="AJ2229:AK2229"/>
    <mergeCell ref="S2229:T2229"/>
    <mergeCell ref="U2229:V2229"/>
    <mergeCell ref="X2229:Y2229"/>
    <mergeCell ref="Z2229:AA2229"/>
    <mergeCell ref="AR2243:AS2243"/>
    <mergeCell ref="AT2243:AU2243"/>
    <mergeCell ref="D2250:E2250"/>
    <mergeCell ref="F2250:G2250"/>
    <mergeCell ref="I2250:J2250"/>
    <mergeCell ref="K2250:L2250"/>
    <mergeCell ref="N2250:O2250"/>
    <mergeCell ref="P2250:Q2250"/>
    <mergeCell ref="S2250:T2250"/>
    <mergeCell ref="U2250:V2250"/>
    <mergeCell ref="AH2243:AI2243"/>
    <mergeCell ref="AJ2243:AK2243"/>
    <mergeCell ref="S2243:T2243"/>
    <mergeCell ref="U2243:V2243"/>
    <mergeCell ref="X2243:Y2243"/>
    <mergeCell ref="Z2243:AA2243"/>
    <mergeCell ref="AC2243:AD2243"/>
    <mergeCell ref="AE2243:AF2243"/>
    <mergeCell ref="D2243:E2243"/>
    <mergeCell ref="F2243:G2243"/>
    <mergeCell ref="I2243:J2243"/>
    <mergeCell ref="K2243:L2243"/>
    <mergeCell ref="N2243:O2243"/>
    <mergeCell ref="P2243:Q2243"/>
    <mergeCell ref="AC2229:AD2229"/>
    <mergeCell ref="AE2229:AF2229"/>
    <mergeCell ref="D2229:E2229"/>
    <mergeCell ref="F2229:G2229"/>
    <mergeCell ref="I2229:J2229"/>
    <mergeCell ref="K2229:L2229"/>
    <mergeCell ref="N2229:O2229"/>
    <mergeCell ref="P2229:Q2229"/>
    <mergeCell ref="AR2236:AS2236"/>
    <mergeCell ref="AT2236:AU2236"/>
    <mergeCell ref="X2236:Y2236"/>
    <mergeCell ref="Z2236:AA2236"/>
    <mergeCell ref="AC2236:AD2236"/>
    <mergeCell ref="AE2236:AF2236"/>
    <mergeCell ref="AH2236:AI2236"/>
    <mergeCell ref="AJ2236:AK2236"/>
    <mergeCell ref="AR2229:AS2229"/>
    <mergeCell ref="AT2229:AU2229"/>
    <mergeCell ref="D2236:E2236"/>
    <mergeCell ref="F2236:G2236"/>
    <mergeCell ref="I2236:J2236"/>
    <mergeCell ref="K2236:L2236"/>
    <mergeCell ref="AH2208:AI2208"/>
    <mergeCell ref="AJ2208:AK2208"/>
    <mergeCell ref="AR2201:AS2201"/>
    <mergeCell ref="AT2201:AU2201"/>
    <mergeCell ref="D2208:E2208"/>
    <mergeCell ref="F2208:G2208"/>
    <mergeCell ref="I2208:J2208"/>
    <mergeCell ref="K2208:L2208"/>
    <mergeCell ref="N2208:O2208"/>
    <mergeCell ref="P2208:Q2208"/>
    <mergeCell ref="S2180:T2180"/>
    <mergeCell ref="U2180:V2180"/>
    <mergeCell ref="AH2173:AI2173"/>
    <mergeCell ref="AJ2173:AK2173"/>
    <mergeCell ref="S2173:T2173"/>
    <mergeCell ref="U2173:V2173"/>
    <mergeCell ref="X2173:Y2173"/>
    <mergeCell ref="Z2173:AA2173"/>
    <mergeCell ref="AR2187:AS2187"/>
    <mergeCell ref="AT2187:AU2187"/>
    <mergeCell ref="D2194:E2194"/>
    <mergeCell ref="F2194:G2194"/>
    <mergeCell ref="I2194:J2194"/>
    <mergeCell ref="K2194:L2194"/>
    <mergeCell ref="N2194:O2194"/>
    <mergeCell ref="P2194:Q2194"/>
    <mergeCell ref="S2194:T2194"/>
    <mergeCell ref="U2194:V2194"/>
    <mergeCell ref="AH2187:AI2187"/>
    <mergeCell ref="AJ2187:AK2187"/>
    <mergeCell ref="S2187:T2187"/>
    <mergeCell ref="U2187:V2187"/>
    <mergeCell ref="X2187:Y2187"/>
    <mergeCell ref="Z2187:AA2187"/>
    <mergeCell ref="AC2187:AD2187"/>
    <mergeCell ref="AE2187:AF2187"/>
    <mergeCell ref="D2187:E2187"/>
    <mergeCell ref="F2187:G2187"/>
    <mergeCell ref="I2187:J2187"/>
    <mergeCell ref="K2187:L2187"/>
    <mergeCell ref="N2187:O2187"/>
    <mergeCell ref="P2187:Q2187"/>
    <mergeCell ref="AC2173:AD2173"/>
    <mergeCell ref="AE2173:AF2173"/>
    <mergeCell ref="D2173:E2173"/>
    <mergeCell ref="F2173:G2173"/>
    <mergeCell ref="I2173:J2173"/>
    <mergeCell ref="K2173:L2173"/>
    <mergeCell ref="N2173:O2173"/>
    <mergeCell ref="P2173:Q2173"/>
    <mergeCell ref="AR2180:AS2180"/>
    <mergeCell ref="AT2180:AU2180"/>
    <mergeCell ref="X2180:Y2180"/>
    <mergeCell ref="Z2180:AA2180"/>
    <mergeCell ref="AC2180:AD2180"/>
    <mergeCell ref="AE2180:AF2180"/>
    <mergeCell ref="AH2180:AI2180"/>
    <mergeCell ref="AJ2180:AK2180"/>
    <mergeCell ref="AR2173:AS2173"/>
    <mergeCell ref="AT2173:AU2173"/>
    <mergeCell ref="D2180:E2180"/>
    <mergeCell ref="F2180:G2180"/>
    <mergeCell ref="I2180:J2180"/>
    <mergeCell ref="K2180:L2180"/>
    <mergeCell ref="AH2152:AI2152"/>
    <mergeCell ref="AJ2152:AK2152"/>
    <mergeCell ref="AR2145:AS2145"/>
    <mergeCell ref="AT2145:AU2145"/>
    <mergeCell ref="D2152:E2152"/>
    <mergeCell ref="F2152:G2152"/>
    <mergeCell ref="I2152:J2152"/>
    <mergeCell ref="K2152:L2152"/>
    <mergeCell ref="N2152:O2152"/>
    <mergeCell ref="P2152:Q2152"/>
    <mergeCell ref="S2124:T2124"/>
    <mergeCell ref="U2124:V2124"/>
    <mergeCell ref="AH2117:AI2117"/>
    <mergeCell ref="AJ2117:AK2117"/>
    <mergeCell ref="S2117:T2117"/>
    <mergeCell ref="U2117:V2117"/>
    <mergeCell ref="X2117:Y2117"/>
    <mergeCell ref="Z2117:AA2117"/>
    <mergeCell ref="AR2131:AS2131"/>
    <mergeCell ref="AT2131:AU2131"/>
    <mergeCell ref="D2138:E2138"/>
    <mergeCell ref="F2138:G2138"/>
    <mergeCell ref="I2138:J2138"/>
    <mergeCell ref="K2138:L2138"/>
    <mergeCell ref="N2138:O2138"/>
    <mergeCell ref="P2138:Q2138"/>
    <mergeCell ref="S2138:T2138"/>
    <mergeCell ref="U2138:V2138"/>
    <mergeCell ref="AH2131:AI2131"/>
    <mergeCell ref="AJ2131:AK2131"/>
    <mergeCell ref="S2131:T2131"/>
    <mergeCell ref="U2131:V2131"/>
    <mergeCell ref="X2131:Y2131"/>
    <mergeCell ref="Z2131:AA2131"/>
    <mergeCell ref="AC2131:AD2131"/>
    <mergeCell ref="AE2131:AF2131"/>
    <mergeCell ref="D2131:E2131"/>
    <mergeCell ref="F2131:G2131"/>
    <mergeCell ref="I2131:J2131"/>
    <mergeCell ref="K2131:L2131"/>
    <mergeCell ref="N2131:O2131"/>
    <mergeCell ref="P2131:Q2131"/>
    <mergeCell ref="AC2117:AD2117"/>
    <mergeCell ref="AE2117:AF2117"/>
    <mergeCell ref="D2117:E2117"/>
    <mergeCell ref="F2117:G2117"/>
    <mergeCell ref="I2117:J2117"/>
    <mergeCell ref="K2117:L2117"/>
    <mergeCell ref="N2117:O2117"/>
    <mergeCell ref="P2117:Q2117"/>
    <mergeCell ref="AR2124:AS2124"/>
    <mergeCell ref="AT2124:AU2124"/>
    <mergeCell ref="X2124:Y2124"/>
    <mergeCell ref="Z2124:AA2124"/>
    <mergeCell ref="AC2124:AD2124"/>
    <mergeCell ref="AE2124:AF2124"/>
    <mergeCell ref="AH2124:AI2124"/>
    <mergeCell ref="AJ2124:AK2124"/>
    <mergeCell ref="AR2117:AS2117"/>
    <mergeCell ref="AT2117:AU2117"/>
    <mergeCell ref="D2124:E2124"/>
    <mergeCell ref="F2124:G2124"/>
    <mergeCell ref="I2124:J2124"/>
    <mergeCell ref="K2124:L2124"/>
    <mergeCell ref="AH2096:AI2096"/>
    <mergeCell ref="AJ2096:AK2096"/>
    <mergeCell ref="AR2089:AS2089"/>
    <mergeCell ref="AT2089:AU2089"/>
    <mergeCell ref="D2096:E2096"/>
    <mergeCell ref="F2096:G2096"/>
    <mergeCell ref="I2096:J2096"/>
    <mergeCell ref="K2096:L2096"/>
    <mergeCell ref="N2096:O2096"/>
    <mergeCell ref="P2096:Q2096"/>
    <mergeCell ref="S2068:T2068"/>
    <mergeCell ref="U2068:V2068"/>
    <mergeCell ref="AH2061:AI2061"/>
    <mergeCell ref="AJ2061:AK2061"/>
    <mergeCell ref="S2061:T2061"/>
    <mergeCell ref="U2061:V2061"/>
    <mergeCell ref="X2061:Y2061"/>
    <mergeCell ref="Z2061:AA2061"/>
    <mergeCell ref="AR2075:AS2075"/>
    <mergeCell ref="AT2075:AU2075"/>
    <mergeCell ref="D2082:E2082"/>
    <mergeCell ref="F2082:G2082"/>
    <mergeCell ref="I2082:J2082"/>
    <mergeCell ref="K2082:L2082"/>
    <mergeCell ref="N2082:O2082"/>
    <mergeCell ref="P2082:Q2082"/>
    <mergeCell ref="S2082:T2082"/>
    <mergeCell ref="U2082:V2082"/>
    <mergeCell ref="AH2075:AI2075"/>
    <mergeCell ref="AJ2075:AK2075"/>
    <mergeCell ref="S2075:T2075"/>
    <mergeCell ref="U2075:V2075"/>
    <mergeCell ref="X2075:Y2075"/>
    <mergeCell ref="Z2075:AA2075"/>
    <mergeCell ref="AC2075:AD2075"/>
    <mergeCell ref="AE2075:AF2075"/>
    <mergeCell ref="D2075:E2075"/>
    <mergeCell ref="F2075:G2075"/>
    <mergeCell ref="I2075:J2075"/>
    <mergeCell ref="K2075:L2075"/>
    <mergeCell ref="N2075:O2075"/>
    <mergeCell ref="P2075:Q2075"/>
    <mergeCell ref="AC2061:AD2061"/>
    <mergeCell ref="AE2061:AF2061"/>
    <mergeCell ref="D2061:E2061"/>
    <mergeCell ref="F2061:G2061"/>
    <mergeCell ref="I2061:J2061"/>
    <mergeCell ref="K2061:L2061"/>
    <mergeCell ref="N2061:O2061"/>
    <mergeCell ref="P2061:Q2061"/>
    <mergeCell ref="AR2068:AS2068"/>
    <mergeCell ref="AT2068:AU2068"/>
    <mergeCell ref="X2068:Y2068"/>
    <mergeCell ref="Z2068:AA2068"/>
    <mergeCell ref="AC2068:AD2068"/>
    <mergeCell ref="AE2068:AF2068"/>
    <mergeCell ref="AH2068:AI2068"/>
    <mergeCell ref="AJ2068:AK2068"/>
    <mergeCell ref="AR2061:AS2061"/>
    <mergeCell ref="AT2061:AU2061"/>
    <mergeCell ref="D2068:E2068"/>
    <mergeCell ref="F2068:G2068"/>
    <mergeCell ref="I2068:J2068"/>
    <mergeCell ref="K2068:L2068"/>
    <mergeCell ref="AH2040:AI2040"/>
    <mergeCell ref="AJ2040:AK2040"/>
    <mergeCell ref="AR2033:AS2033"/>
    <mergeCell ref="AT2033:AU2033"/>
    <mergeCell ref="D2040:E2040"/>
    <mergeCell ref="F2040:G2040"/>
    <mergeCell ref="I2040:J2040"/>
    <mergeCell ref="K2040:L2040"/>
    <mergeCell ref="N2040:O2040"/>
    <mergeCell ref="P2040:Q2040"/>
    <mergeCell ref="S2012:T2012"/>
    <mergeCell ref="U2012:V2012"/>
    <mergeCell ref="AH2005:AI2005"/>
    <mergeCell ref="AJ2005:AK2005"/>
    <mergeCell ref="S2005:T2005"/>
    <mergeCell ref="U2005:V2005"/>
    <mergeCell ref="X2005:Y2005"/>
    <mergeCell ref="Z2005:AA2005"/>
    <mergeCell ref="AR2019:AS2019"/>
    <mergeCell ref="AT2019:AU2019"/>
    <mergeCell ref="D2026:E2026"/>
    <mergeCell ref="F2026:G2026"/>
    <mergeCell ref="I2026:J2026"/>
    <mergeCell ref="K2026:L2026"/>
    <mergeCell ref="N2026:O2026"/>
    <mergeCell ref="P2026:Q2026"/>
    <mergeCell ref="S2026:T2026"/>
    <mergeCell ref="U2026:V2026"/>
    <mergeCell ref="AH2019:AI2019"/>
    <mergeCell ref="AJ2019:AK2019"/>
    <mergeCell ref="S2019:T2019"/>
    <mergeCell ref="U2019:V2019"/>
    <mergeCell ref="X2019:Y2019"/>
    <mergeCell ref="Z2019:AA2019"/>
    <mergeCell ref="AC2019:AD2019"/>
    <mergeCell ref="AE2019:AF2019"/>
    <mergeCell ref="D2019:E2019"/>
    <mergeCell ref="F2019:G2019"/>
    <mergeCell ref="I2019:J2019"/>
    <mergeCell ref="K2019:L2019"/>
    <mergeCell ref="N2019:O2019"/>
    <mergeCell ref="P2019:Q2019"/>
    <mergeCell ref="AC2005:AD2005"/>
    <mergeCell ref="AE2005:AF2005"/>
    <mergeCell ref="D2005:E2005"/>
    <mergeCell ref="F2005:G2005"/>
    <mergeCell ref="I2005:J2005"/>
    <mergeCell ref="K2005:L2005"/>
    <mergeCell ref="N2005:O2005"/>
    <mergeCell ref="P2005:Q2005"/>
    <mergeCell ref="AR2012:AS2012"/>
    <mergeCell ref="AT2012:AU2012"/>
    <mergeCell ref="X2012:Y2012"/>
    <mergeCell ref="Z2012:AA2012"/>
    <mergeCell ref="AC2012:AD2012"/>
    <mergeCell ref="AE2012:AF2012"/>
    <mergeCell ref="AH2012:AI2012"/>
    <mergeCell ref="AJ2012:AK2012"/>
    <mergeCell ref="AR2005:AS2005"/>
    <mergeCell ref="AT2005:AU2005"/>
    <mergeCell ref="D2012:E2012"/>
    <mergeCell ref="F2012:G2012"/>
    <mergeCell ref="I2012:J2012"/>
    <mergeCell ref="K2012:L2012"/>
    <mergeCell ref="AH1984:AI1984"/>
    <mergeCell ref="AJ1984:AK1984"/>
    <mergeCell ref="AR1977:AS1977"/>
    <mergeCell ref="AT1977:AU1977"/>
    <mergeCell ref="D1984:E1984"/>
    <mergeCell ref="F1984:G1984"/>
    <mergeCell ref="I1984:J1984"/>
    <mergeCell ref="K1984:L1984"/>
    <mergeCell ref="N1984:O1984"/>
    <mergeCell ref="P1984:Q1984"/>
    <mergeCell ref="S1956:T1956"/>
    <mergeCell ref="U1956:V1956"/>
    <mergeCell ref="AH1949:AI1949"/>
    <mergeCell ref="AJ1949:AK1949"/>
    <mergeCell ref="S1949:T1949"/>
    <mergeCell ref="U1949:V1949"/>
    <mergeCell ref="X1949:Y1949"/>
    <mergeCell ref="Z1949:AA1949"/>
    <mergeCell ref="AR1963:AS1963"/>
    <mergeCell ref="AT1963:AU1963"/>
    <mergeCell ref="D1970:E1970"/>
    <mergeCell ref="F1970:G1970"/>
    <mergeCell ref="I1970:J1970"/>
    <mergeCell ref="K1970:L1970"/>
    <mergeCell ref="N1970:O1970"/>
    <mergeCell ref="P1970:Q1970"/>
    <mergeCell ref="S1970:T1970"/>
    <mergeCell ref="U1970:V1970"/>
    <mergeCell ref="AH1963:AI1963"/>
    <mergeCell ref="AJ1963:AK1963"/>
    <mergeCell ref="S1963:T1963"/>
    <mergeCell ref="U1963:V1963"/>
    <mergeCell ref="X1963:Y1963"/>
    <mergeCell ref="Z1963:AA1963"/>
    <mergeCell ref="AC1963:AD1963"/>
    <mergeCell ref="AE1963:AF1963"/>
    <mergeCell ref="D1963:E1963"/>
    <mergeCell ref="F1963:G1963"/>
    <mergeCell ref="I1963:J1963"/>
    <mergeCell ref="K1963:L1963"/>
    <mergeCell ref="N1963:O1963"/>
    <mergeCell ref="P1963:Q1963"/>
    <mergeCell ref="AC1949:AD1949"/>
    <mergeCell ref="AE1949:AF1949"/>
    <mergeCell ref="D1949:E1949"/>
    <mergeCell ref="F1949:G1949"/>
    <mergeCell ref="I1949:J1949"/>
    <mergeCell ref="K1949:L1949"/>
    <mergeCell ref="N1949:O1949"/>
    <mergeCell ref="P1949:Q1949"/>
    <mergeCell ref="AR1956:AS1956"/>
    <mergeCell ref="AT1956:AU1956"/>
    <mergeCell ref="X1956:Y1956"/>
    <mergeCell ref="Z1956:AA1956"/>
    <mergeCell ref="AC1956:AD1956"/>
    <mergeCell ref="AE1956:AF1956"/>
    <mergeCell ref="AH1956:AI1956"/>
    <mergeCell ref="AJ1956:AK1956"/>
    <mergeCell ref="AR1949:AS1949"/>
    <mergeCell ref="AT1949:AU1949"/>
    <mergeCell ref="D1956:E1956"/>
    <mergeCell ref="F1956:G1956"/>
    <mergeCell ref="I1956:J1956"/>
    <mergeCell ref="K1956:L1956"/>
    <mergeCell ref="AH1928:AI1928"/>
    <mergeCell ref="AJ1928:AK1928"/>
    <mergeCell ref="AR1921:AS1921"/>
    <mergeCell ref="AT1921:AU1921"/>
    <mergeCell ref="D1928:E1928"/>
    <mergeCell ref="F1928:G1928"/>
    <mergeCell ref="I1928:J1928"/>
    <mergeCell ref="K1928:L1928"/>
    <mergeCell ref="N1928:O1928"/>
    <mergeCell ref="P1928:Q1928"/>
    <mergeCell ref="S1900:T1900"/>
    <mergeCell ref="U1900:V1900"/>
    <mergeCell ref="AH1893:AI1893"/>
    <mergeCell ref="AJ1893:AK1893"/>
    <mergeCell ref="S1893:T1893"/>
    <mergeCell ref="U1893:V1893"/>
    <mergeCell ref="X1893:Y1893"/>
    <mergeCell ref="Z1893:AA1893"/>
    <mergeCell ref="AR1907:AS1907"/>
    <mergeCell ref="AT1907:AU1907"/>
    <mergeCell ref="D1914:E1914"/>
    <mergeCell ref="F1914:G1914"/>
    <mergeCell ref="I1914:J1914"/>
    <mergeCell ref="K1914:L1914"/>
    <mergeCell ref="N1914:O1914"/>
    <mergeCell ref="P1914:Q1914"/>
    <mergeCell ref="S1914:T1914"/>
    <mergeCell ref="U1914:V1914"/>
    <mergeCell ref="AH1907:AI1907"/>
    <mergeCell ref="AJ1907:AK1907"/>
    <mergeCell ref="S1907:T1907"/>
    <mergeCell ref="U1907:V1907"/>
    <mergeCell ref="X1907:Y1907"/>
    <mergeCell ref="Z1907:AA1907"/>
    <mergeCell ref="AC1907:AD1907"/>
    <mergeCell ref="AE1907:AF1907"/>
    <mergeCell ref="D1907:E1907"/>
    <mergeCell ref="F1907:G1907"/>
    <mergeCell ref="I1907:J1907"/>
    <mergeCell ref="K1907:L1907"/>
    <mergeCell ref="N1907:O1907"/>
    <mergeCell ref="P1907:Q1907"/>
    <mergeCell ref="AC1893:AD1893"/>
    <mergeCell ref="AE1893:AF1893"/>
    <mergeCell ref="D1893:E1893"/>
    <mergeCell ref="F1893:G1893"/>
    <mergeCell ref="I1893:J1893"/>
    <mergeCell ref="K1893:L1893"/>
    <mergeCell ref="N1893:O1893"/>
    <mergeCell ref="P1893:Q1893"/>
    <mergeCell ref="AR1900:AS1900"/>
    <mergeCell ref="AT1900:AU1900"/>
    <mergeCell ref="X1900:Y1900"/>
    <mergeCell ref="Z1900:AA1900"/>
    <mergeCell ref="AC1900:AD1900"/>
    <mergeCell ref="AE1900:AF1900"/>
    <mergeCell ref="AH1900:AI1900"/>
    <mergeCell ref="AJ1900:AK1900"/>
    <mergeCell ref="AR1893:AS1893"/>
    <mergeCell ref="AT1893:AU1893"/>
    <mergeCell ref="D1900:E1900"/>
    <mergeCell ref="F1900:G1900"/>
    <mergeCell ref="I1900:J1900"/>
    <mergeCell ref="K1900:L1900"/>
    <mergeCell ref="AH1872:AI1872"/>
    <mergeCell ref="AJ1872:AK1872"/>
    <mergeCell ref="AR1865:AS1865"/>
    <mergeCell ref="AT1865:AU1865"/>
    <mergeCell ref="D1872:E1872"/>
    <mergeCell ref="F1872:G1872"/>
    <mergeCell ref="I1872:J1872"/>
    <mergeCell ref="K1872:L1872"/>
    <mergeCell ref="N1872:O1872"/>
    <mergeCell ref="P1872:Q1872"/>
    <mergeCell ref="S1844:T1844"/>
    <mergeCell ref="U1844:V1844"/>
    <mergeCell ref="AH1837:AI1837"/>
    <mergeCell ref="AJ1837:AK1837"/>
    <mergeCell ref="S1837:T1837"/>
    <mergeCell ref="U1837:V1837"/>
    <mergeCell ref="X1837:Y1837"/>
    <mergeCell ref="Z1837:AA1837"/>
    <mergeCell ref="AR1851:AS1851"/>
    <mergeCell ref="AT1851:AU1851"/>
    <mergeCell ref="D1858:E1858"/>
    <mergeCell ref="F1858:G1858"/>
    <mergeCell ref="I1858:J1858"/>
    <mergeCell ref="K1858:L1858"/>
    <mergeCell ref="N1858:O1858"/>
    <mergeCell ref="P1858:Q1858"/>
    <mergeCell ref="S1858:T1858"/>
    <mergeCell ref="U1858:V1858"/>
    <mergeCell ref="AH1851:AI1851"/>
    <mergeCell ref="AJ1851:AK1851"/>
    <mergeCell ref="S1851:T1851"/>
    <mergeCell ref="U1851:V1851"/>
    <mergeCell ref="X1851:Y1851"/>
    <mergeCell ref="Z1851:AA1851"/>
    <mergeCell ref="AC1851:AD1851"/>
    <mergeCell ref="AE1851:AF1851"/>
    <mergeCell ref="D1851:E1851"/>
    <mergeCell ref="F1851:G1851"/>
    <mergeCell ref="I1851:J1851"/>
    <mergeCell ref="K1851:L1851"/>
    <mergeCell ref="N1851:O1851"/>
    <mergeCell ref="P1851:Q1851"/>
    <mergeCell ref="AC1837:AD1837"/>
    <mergeCell ref="AE1837:AF1837"/>
    <mergeCell ref="D1837:E1837"/>
    <mergeCell ref="F1837:G1837"/>
    <mergeCell ref="I1837:J1837"/>
    <mergeCell ref="K1837:L1837"/>
    <mergeCell ref="N1837:O1837"/>
    <mergeCell ref="P1837:Q1837"/>
    <mergeCell ref="AR1844:AS1844"/>
    <mergeCell ref="AT1844:AU1844"/>
    <mergeCell ref="X1844:Y1844"/>
    <mergeCell ref="Z1844:AA1844"/>
    <mergeCell ref="AC1844:AD1844"/>
    <mergeCell ref="AE1844:AF1844"/>
    <mergeCell ref="AH1844:AI1844"/>
    <mergeCell ref="AJ1844:AK1844"/>
    <mergeCell ref="AR1837:AS1837"/>
    <mergeCell ref="AT1837:AU1837"/>
    <mergeCell ref="D1844:E1844"/>
    <mergeCell ref="F1844:G1844"/>
    <mergeCell ref="I1844:J1844"/>
    <mergeCell ref="K1844:L1844"/>
    <mergeCell ref="AH1816:AI1816"/>
    <mergeCell ref="AJ1816:AK1816"/>
    <mergeCell ref="AR1809:AS1809"/>
    <mergeCell ref="AT1809:AU1809"/>
    <mergeCell ref="D1816:E1816"/>
    <mergeCell ref="F1816:G1816"/>
    <mergeCell ref="I1816:J1816"/>
    <mergeCell ref="K1816:L1816"/>
    <mergeCell ref="N1816:O1816"/>
    <mergeCell ref="P1816:Q1816"/>
    <mergeCell ref="S1788:T1788"/>
    <mergeCell ref="U1788:V1788"/>
    <mergeCell ref="AH1781:AI1781"/>
    <mergeCell ref="AJ1781:AK1781"/>
    <mergeCell ref="S1781:T1781"/>
    <mergeCell ref="U1781:V1781"/>
    <mergeCell ref="X1781:Y1781"/>
    <mergeCell ref="Z1781:AA1781"/>
    <mergeCell ref="AR1795:AS1795"/>
    <mergeCell ref="AT1795:AU1795"/>
    <mergeCell ref="D1802:E1802"/>
    <mergeCell ref="F1802:G1802"/>
    <mergeCell ref="I1802:J1802"/>
    <mergeCell ref="K1802:L1802"/>
    <mergeCell ref="N1802:O1802"/>
    <mergeCell ref="P1802:Q1802"/>
    <mergeCell ref="S1802:T1802"/>
    <mergeCell ref="U1802:V1802"/>
    <mergeCell ref="AH1795:AI1795"/>
    <mergeCell ref="AJ1795:AK1795"/>
    <mergeCell ref="S1795:T1795"/>
    <mergeCell ref="U1795:V1795"/>
    <mergeCell ref="X1795:Y1795"/>
    <mergeCell ref="Z1795:AA1795"/>
    <mergeCell ref="AC1795:AD1795"/>
    <mergeCell ref="AE1795:AF1795"/>
    <mergeCell ref="D1795:E1795"/>
    <mergeCell ref="F1795:G1795"/>
    <mergeCell ref="I1795:J1795"/>
    <mergeCell ref="K1795:L1795"/>
    <mergeCell ref="N1795:O1795"/>
    <mergeCell ref="P1795:Q1795"/>
    <mergeCell ref="AC1781:AD1781"/>
    <mergeCell ref="AE1781:AF1781"/>
    <mergeCell ref="D1781:E1781"/>
    <mergeCell ref="F1781:G1781"/>
    <mergeCell ref="I1781:J1781"/>
    <mergeCell ref="K1781:L1781"/>
    <mergeCell ref="N1781:O1781"/>
    <mergeCell ref="P1781:Q1781"/>
    <mergeCell ref="AR1788:AS1788"/>
    <mergeCell ref="AT1788:AU1788"/>
    <mergeCell ref="X1788:Y1788"/>
    <mergeCell ref="Z1788:AA1788"/>
    <mergeCell ref="AC1788:AD1788"/>
    <mergeCell ref="AE1788:AF1788"/>
    <mergeCell ref="AH1788:AI1788"/>
    <mergeCell ref="AJ1788:AK1788"/>
    <mergeCell ref="AR1781:AS1781"/>
    <mergeCell ref="AT1781:AU1781"/>
    <mergeCell ref="D1788:E1788"/>
    <mergeCell ref="F1788:G1788"/>
    <mergeCell ref="I1788:J1788"/>
    <mergeCell ref="K1788:L1788"/>
    <mergeCell ref="AH1760:AI1760"/>
    <mergeCell ref="AJ1760:AK1760"/>
    <mergeCell ref="AR1753:AS1753"/>
    <mergeCell ref="AT1753:AU1753"/>
    <mergeCell ref="D1760:E1760"/>
    <mergeCell ref="F1760:G1760"/>
    <mergeCell ref="I1760:J1760"/>
    <mergeCell ref="K1760:L1760"/>
    <mergeCell ref="N1760:O1760"/>
    <mergeCell ref="P1760:Q1760"/>
    <mergeCell ref="S1732:T1732"/>
    <mergeCell ref="U1732:V1732"/>
    <mergeCell ref="AH1725:AI1725"/>
    <mergeCell ref="AJ1725:AK1725"/>
    <mergeCell ref="S1725:T1725"/>
    <mergeCell ref="U1725:V1725"/>
    <mergeCell ref="X1725:Y1725"/>
    <mergeCell ref="Z1725:AA1725"/>
    <mergeCell ref="AR1739:AS1739"/>
    <mergeCell ref="AT1739:AU1739"/>
    <mergeCell ref="D1746:E1746"/>
    <mergeCell ref="F1746:G1746"/>
    <mergeCell ref="I1746:J1746"/>
    <mergeCell ref="K1746:L1746"/>
    <mergeCell ref="N1746:O1746"/>
    <mergeCell ref="P1746:Q1746"/>
    <mergeCell ref="S1746:T1746"/>
    <mergeCell ref="U1746:V1746"/>
    <mergeCell ref="AH1739:AI1739"/>
    <mergeCell ref="AJ1739:AK1739"/>
    <mergeCell ref="S1739:T1739"/>
    <mergeCell ref="U1739:V1739"/>
    <mergeCell ref="X1739:Y1739"/>
    <mergeCell ref="Z1739:AA1739"/>
    <mergeCell ref="AC1739:AD1739"/>
    <mergeCell ref="AE1739:AF1739"/>
    <mergeCell ref="D1739:E1739"/>
    <mergeCell ref="F1739:G1739"/>
    <mergeCell ref="I1739:J1739"/>
    <mergeCell ref="K1739:L1739"/>
    <mergeCell ref="N1739:O1739"/>
    <mergeCell ref="P1739:Q1739"/>
    <mergeCell ref="AC1725:AD1725"/>
    <mergeCell ref="AE1725:AF1725"/>
    <mergeCell ref="D1725:E1725"/>
    <mergeCell ref="F1725:G1725"/>
    <mergeCell ref="I1725:J1725"/>
    <mergeCell ref="K1725:L1725"/>
    <mergeCell ref="N1725:O1725"/>
    <mergeCell ref="P1725:Q1725"/>
    <mergeCell ref="AR1732:AS1732"/>
    <mergeCell ref="AT1732:AU1732"/>
    <mergeCell ref="X1732:Y1732"/>
    <mergeCell ref="Z1732:AA1732"/>
    <mergeCell ref="AC1732:AD1732"/>
    <mergeCell ref="AE1732:AF1732"/>
    <mergeCell ref="AH1732:AI1732"/>
    <mergeCell ref="AJ1732:AK1732"/>
    <mergeCell ref="AR1725:AS1725"/>
    <mergeCell ref="AT1725:AU1725"/>
    <mergeCell ref="D1732:E1732"/>
    <mergeCell ref="F1732:G1732"/>
    <mergeCell ref="I1732:J1732"/>
    <mergeCell ref="K1732:L1732"/>
    <mergeCell ref="AH1704:AI1704"/>
    <mergeCell ref="AJ1704:AK1704"/>
    <mergeCell ref="AR1697:AS1697"/>
    <mergeCell ref="AT1697:AU1697"/>
    <mergeCell ref="D1704:E1704"/>
    <mergeCell ref="F1704:G1704"/>
    <mergeCell ref="I1704:J1704"/>
    <mergeCell ref="K1704:L1704"/>
    <mergeCell ref="N1704:O1704"/>
    <mergeCell ref="P1704:Q1704"/>
    <mergeCell ref="S1676:T1676"/>
    <mergeCell ref="U1676:V1676"/>
    <mergeCell ref="AH1669:AI1669"/>
    <mergeCell ref="AJ1669:AK1669"/>
    <mergeCell ref="S1669:T1669"/>
    <mergeCell ref="U1669:V1669"/>
    <mergeCell ref="X1669:Y1669"/>
    <mergeCell ref="Z1669:AA1669"/>
    <mergeCell ref="AR1683:AS1683"/>
    <mergeCell ref="AT1683:AU1683"/>
    <mergeCell ref="D1690:E1690"/>
    <mergeCell ref="F1690:G1690"/>
    <mergeCell ref="I1690:J1690"/>
    <mergeCell ref="K1690:L1690"/>
    <mergeCell ref="N1690:O1690"/>
    <mergeCell ref="P1690:Q1690"/>
    <mergeCell ref="S1690:T1690"/>
    <mergeCell ref="U1690:V1690"/>
    <mergeCell ref="AH1683:AI1683"/>
    <mergeCell ref="AJ1683:AK1683"/>
    <mergeCell ref="S1683:T1683"/>
    <mergeCell ref="U1683:V1683"/>
    <mergeCell ref="X1683:Y1683"/>
    <mergeCell ref="Z1683:AA1683"/>
    <mergeCell ref="AC1683:AD1683"/>
    <mergeCell ref="AE1683:AF1683"/>
    <mergeCell ref="D1683:E1683"/>
    <mergeCell ref="F1683:G1683"/>
    <mergeCell ref="I1683:J1683"/>
    <mergeCell ref="K1683:L1683"/>
    <mergeCell ref="N1683:O1683"/>
    <mergeCell ref="P1683:Q1683"/>
    <mergeCell ref="AC1669:AD1669"/>
    <mergeCell ref="AE1669:AF1669"/>
    <mergeCell ref="D1669:E1669"/>
    <mergeCell ref="F1669:G1669"/>
    <mergeCell ref="I1669:J1669"/>
    <mergeCell ref="K1669:L1669"/>
    <mergeCell ref="N1669:O1669"/>
    <mergeCell ref="P1669:Q1669"/>
    <mergeCell ref="AR1676:AS1676"/>
    <mergeCell ref="AT1676:AU1676"/>
    <mergeCell ref="X1676:Y1676"/>
    <mergeCell ref="Z1676:AA1676"/>
    <mergeCell ref="AC1676:AD1676"/>
    <mergeCell ref="AE1676:AF1676"/>
    <mergeCell ref="AH1676:AI1676"/>
    <mergeCell ref="AJ1676:AK1676"/>
    <mergeCell ref="AR1669:AS1669"/>
    <mergeCell ref="AT1669:AU1669"/>
    <mergeCell ref="D1676:E1676"/>
    <mergeCell ref="F1676:G1676"/>
    <mergeCell ref="I1676:J1676"/>
    <mergeCell ref="K1676:L1676"/>
    <mergeCell ref="AH1648:AI1648"/>
    <mergeCell ref="AJ1648:AK1648"/>
    <mergeCell ref="AR1641:AS1641"/>
    <mergeCell ref="AT1641:AU1641"/>
    <mergeCell ref="D1648:E1648"/>
    <mergeCell ref="F1648:G1648"/>
    <mergeCell ref="I1648:J1648"/>
    <mergeCell ref="K1648:L1648"/>
    <mergeCell ref="N1648:O1648"/>
    <mergeCell ref="P1648:Q1648"/>
    <mergeCell ref="S1620:T1620"/>
    <mergeCell ref="U1620:V1620"/>
    <mergeCell ref="AH1613:AI1613"/>
    <mergeCell ref="AJ1613:AK1613"/>
    <mergeCell ref="S1613:T1613"/>
    <mergeCell ref="U1613:V1613"/>
    <mergeCell ref="X1613:Y1613"/>
    <mergeCell ref="Z1613:AA1613"/>
    <mergeCell ref="AR1627:AS1627"/>
    <mergeCell ref="AT1627:AU1627"/>
    <mergeCell ref="D1634:E1634"/>
    <mergeCell ref="F1634:G1634"/>
    <mergeCell ref="I1634:J1634"/>
    <mergeCell ref="K1634:L1634"/>
    <mergeCell ref="N1634:O1634"/>
    <mergeCell ref="P1634:Q1634"/>
    <mergeCell ref="S1634:T1634"/>
    <mergeCell ref="U1634:V1634"/>
    <mergeCell ref="AH1627:AI1627"/>
    <mergeCell ref="AJ1627:AK1627"/>
    <mergeCell ref="S1627:T1627"/>
    <mergeCell ref="U1627:V1627"/>
    <mergeCell ref="X1627:Y1627"/>
    <mergeCell ref="Z1627:AA1627"/>
    <mergeCell ref="AC1627:AD1627"/>
    <mergeCell ref="AE1627:AF1627"/>
    <mergeCell ref="D1627:E1627"/>
    <mergeCell ref="F1627:G1627"/>
    <mergeCell ref="I1627:J1627"/>
    <mergeCell ref="K1627:L1627"/>
    <mergeCell ref="N1627:O1627"/>
    <mergeCell ref="P1627:Q1627"/>
    <mergeCell ref="AC1613:AD1613"/>
    <mergeCell ref="AE1613:AF1613"/>
    <mergeCell ref="D1613:E1613"/>
    <mergeCell ref="F1613:G1613"/>
    <mergeCell ref="I1613:J1613"/>
    <mergeCell ref="K1613:L1613"/>
    <mergeCell ref="N1613:O1613"/>
    <mergeCell ref="P1613:Q1613"/>
    <mergeCell ref="AR1620:AS1620"/>
    <mergeCell ref="AT1620:AU1620"/>
    <mergeCell ref="X1620:Y1620"/>
    <mergeCell ref="Z1620:AA1620"/>
    <mergeCell ref="AC1620:AD1620"/>
    <mergeCell ref="AE1620:AF1620"/>
    <mergeCell ref="AH1620:AI1620"/>
    <mergeCell ref="AJ1620:AK1620"/>
    <mergeCell ref="AR1613:AS1613"/>
    <mergeCell ref="AT1613:AU1613"/>
    <mergeCell ref="D1620:E1620"/>
    <mergeCell ref="F1620:G1620"/>
    <mergeCell ref="I1620:J1620"/>
    <mergeCell ref="K1620:L1620"/>
    <mergeCell ref="AH1592:AI1592"/>
    <mergeCell ref="AJ1592:AK1592"/>
    <mergeCell ref="AR1585:AS1585"/>
    <mergeCell ref="AT1585:AU1585"/>
    <mergeCell ref="D1592:E1592"/>
    <mergeCell ref="F1592:G1592"/>
    <mergeCell ref="I1592:J1592"/>
    <mergeCell ref="K1592:L1592"/>
    <mergeCell ref="N1592:O1592"/>
    <mergeCell ref="P1592:Q1592"/>
    <mergeCell ref="S1564:T1564"/>
    <mergeCell ref="U1564:V1564"/>
    <mergeCell ref="AH1557:AI1557"/>
    <mergeCell ref="AJ1557:AK1557"/>
    <mergeCell ref="S1557:T1557"/>
    <mergeCell ref="U1557:V1557"/>
    <mergeCell ref="X1557:Y1557"/>
    <mergeCell ref="Z1557:AA1557"/>
    <mergeCell ref="AR1571:AS1571"/>
    <mergeCell ref="AT1571:AU1571"/>
    <mergeCell ref="D1578:E1578"/>
    <mergeCell ref="F1578:G1578"/>
    <mergeCell ref="I1578:J1578"/>
    <mergeCell ref="K1578:L1578"/>
    <mergeCell ref="N1578:O1578"/>
    <mergeCell ref="P1578:Q1578"/>
    <mergeCell ref="S1578:T1578"/>
    <mergeCell ref="U1578:V1578"/>
    <mergeCell ref="AH1571:AI1571"/>
    <mergeCell ref="AJ1571:AK1571"/>
    <mergeCell ref="S1571:T1571"/>
    <mergeCell ref="U1571:V1571"/>
    <mergeCell ref="X1571:Y1571"/>
    <mergeCell ref="Z1571:AA1571"/>
    <mergeCell ref="AC1571:AD1571"/>
    <mergeCell ref="AE1571:AF1571"/>
    <mergeCell ref="D1571:E1571"/>
    <mergeCell ref="F1571:G1571"/>
    <mergeCell ref="I1571:J1571"/>
    <mergeCell ref="K1571:L1571"/>
    <mergeCell ref="N1571:O1571"/>
    <mergeCell ref="P1571:Q1571"/>
    <mergeCell ref="AC1557:AD1557"/>
    <mergeCell ref="AE1557:AF1557"/>
    <mergeCell ref="D1557:E1557"/>
    <mergeCell ref="F1557:G1557"/>
    <mergeCell ref="I1557:J1557"/>
    <mergeCell ref="K1557:L1557"/>
    <mergeCell ref="N1557:O1557"/>
    <mergeCell ref="P1557:Q1557"/>
    <mergeCell ref="AR1564:AS1564"/>
    <mergeCell ref="AT1564:AU1564"/>
    <mergeCell ref="X1564:Y1564"/>
    <mergeCell ref="Z1564:AA1564"/>
    <mergeCell ref="AC1564:AD1564"/>
    <mergeCell ref="AE1564:AF1564"/>
    <mergeCell ref="AH1564:AI1564"/>
    <mergeCell ref="AJ1564:AK1564"/>
    <mergeCell ref="AR1557:AS1557"/>
    <mergeCell ref="AT1557:AU1557"/>
    <mergeCell ref="D1564:E1564"/>
    <mergeCell ref="F1564:G1564"/>
    <mergeCell ref="I1564:J1564"/>
    <mergeCell ref="K1564:L1564"/>
    <mergeCell ref="AH1536:AI1536"/>
    <mergeCell ref="AJ1536:AK1536"/>
    <mergeCell ref="AR1529:AS1529"/>
    <mergeCell ref="AT1529:AU1529"/>
    <mergeCell ref="D1536:E1536"/>
    <mergeCell ref="F1536:G1536"/>
    <mergeCell ref="I1536:J1536"/>
    <mergeCell ref="K1536:L1536"/>
    <mergeCell ref="N1536:O1536"/>
    <mergeCell ref="P1536:Q1536"/>
    <mergeCell ref="S1508:T1508"/>
    <mergeCell ref="U1508:V1508"/>
    <mergeCell ref="AH1501:AI1501"/>
    <mergeCell ref="AJ1501:AK1501"/>
    <mergeCell ref="S1501:T1501"/>
    <mergeCell ref="U1501:V1501"/>
    <mergeCell ref="X1501:Y1501"/>
    <mergeCell ref="Z1501:AA1501"/>
    <mergeCell ref="AR1515:AS1515"/>
    <mergeCell ref="AT1515:AU1515"/>
    <mergeCell ref="D1522:E1522"/>
    <mergeCell ref="F1522:G1522"/>
    <mergeCell ref="I1522:J1522"/>
    <mergeCell ref="K1522:L1522"/>
    <mergeCell ref="N1522:O1522"/>
    <mergeCell ref="P1522:Q1522"/>
    <mergeCell ref="S1522:T1522"/>
    <mergeCell ref="U1522:V1522"/>
    <mergeCell ref="AH1515:AI1515"/>
    <mergeCell ref="AJ1515:AK1515"/>
    <mergeCell ref="S1515:T1515"/>
    <mergeCell ref="U1515:V1515"/>
    <mergeCell ref="X1515:Y1515"/>
    <mergeCell ref="Z1515:AA1515"/>
    <mergeCell ref="AC1515:AD1515"/>
    <mergeCell ref="AE1515:AF1515"/>
    <mergeCell ref="D1515:E1515"/>
    <mergeCell ref="F1515:G1515"/>
    <mergeCell ref="I1515:J1515"/>
    <mergeCell ref="K1515:L1515"/>
    <mergeCell ref="N1515:O1515"/>
    <mergeCell ref="P1515:Q1515"/>
    <mergeCell ref="AC1501:AD1501"/>
    <mergeCell ref="AE1501:AF1501"/>
    <mergeCell ref="D1501:E1501"/>
    <mergeCell ref="F1501:G1501"/>
    <mergeCell ref="I1501:J1501"/>
    <mergeCell ref="K1501:L1501"/>
    <mergeCell ref="N1501:O1501"/>
    <mergeCell ref="P1501:Q1501"/>
    <mergeCell ref="AR1508:AS1508"/>
    <mergeCell ref="AT1508:AU1508"/>
    <mergeCell ref="X1508:Y1508"/>
    <mergeCell ref="Z1508:AA1508"/>
    <mergeCell ref="AC1508:AD1508"/>
    <mergeCell ref="AE1508:AF1508"/>
    <mergeCell ref="AH1508:AI1508"/>
    <mergeCell ref="AJ1508:AK1508"/>
    <mergeCell ref="AR1501:AS1501"/>
    <mergeCell ref="AT1501:AU1501"/>
    <mergeCell ref="D1508:E1508"/>
    <mergeCell ref="F1508:G1508"/>
    <mergeCell ref="I1508:J1508"/>
    <mergeCell ref="K1508:L1508"/>
    <mergeCell ref="AH1480:AI1480"/>
    <mergeCell ref="AJ1480:AK1480"/>
    <mergeCell ref="AR1473:AS1473"/>
    <mergeCell ref="AT1473:AU1473"/>
    <mergeCell ref="D1480:E1480"/>
    <mergeCell ref="F1480:G1480"/>
    <mergeCell ref="I1480:J1480"/>
    <mergeCell ref="K1480:L1480"/>
    <mergeCell ref="N1480:O1480"/>
    <mergeCell ref="P1480:Q1480"/>
    <mergeCell ref="S1452:T1452"/>
    <mergeCell ref="U1452:V1452"/>
    <mergeCell ref="AH1445:AI1445"/>
    <mergeCell ref="AJ1445:AK1445"/>
    <mergeCell ref="S1445:T1445"/>
    <mergeCell ref="U1445:V1445"/>
    <mergeCell ref="X1445:Y1445"/>
    <mergeCell ref="Z1445:AA1445"/>
    <mergeCell ref="AR1459:AS1459"/>
    <mergeCell ref="AT1459:AU1459"/>
    <mergeCell ref="D1466:E1466"/>
    <mergeCell ref="F1466:G1466"/>
    <mergeCell ref="I1466:J1466"/>
    <mergeCell ref="K1466:L1466"/>
    <mergeCell ref="N1466:O1466"/>
    <mergeCell ref="P1466:Q1466"/>
    <mergeCell ref="S1466:T1466"/>
    <mergeCell ref="U1466:V1466"/>
    <mergeCell ref="AH1459:AI1459"/>
    <mergeCell ref="AJ1459:AK1459"/>
    <mergeCell ref="S1459:T1459"/>
    <mergeCell ref="U1459:V1459"/>
    <mergeCell ref="X1459:Y1459"/>
    <mergeCell ref="Z1459:AA1459"/>
    <mergeCell ref="AC1459:AD1459"/>
    <mergeCell ref="AE1459:AF1459"/>
    <mergeCell ref="D1459:E1459"/>
    <mergeCell ref="F1459:G1459"/>
    <mergeCell ref="I1459:J1459"/>
    <mergeCell ref="K1459:L1459"/>
    <mergeCell ref="N1459:O1459"/>
    <mergeCell ref="P1459:Q1459"/>
    <mergeCell ref="AC1445:AD1445"/>
    <mergeCell ref="AE1445:AF1445"/>
    <mergeCell ref="D1445:E1445"/>
    <mergeCell ref="F1445:G1445"/>
    <mergeCell ref="I1445:J1445"/>
    <mergeCell ref="K1445:L1445"/>
    <mergeCell ref="N1445:O1445"/>
    <mergeCell ref="P1445:Q1445"/>
    <mergeCell ref="AR1452:AS1452"/>
    <mergeCell ref="AT1452:AU1452"/>
    <mergeCell ref="X1452:Y1452"/>
    <mergeCell ref="Z1452:AA1452"/>
    <mergeCell ref="AC1452:AD1452"/>
    <mergeCell ref="AE1452:AF1452"/>
    <mergeCell ref="AH1452:AI1452"/>
    <mergeCell ref="AJ1452:AK1452"/>
    <mergeCell ref="AR1445:AS1445"/>
    <mergeCell ref="AT1445:AU1445"/>
    <mergeCell ref="D1452:E1452"/>
    <mergeCell ref="F1452:G1452"/>
    <mergeCell ref="I1452:J1452"/>
    <mergeCell ref="K1452:L1452"/>
    <mergeCell ref="AH1424:AI1424"/>
    <mergeCell ref="AJ1424:AK1424"/>
    <mergeCell ref="AR1417:AS1417"/>
    <mergeCell ref="AT1417:AU1417"/>
    <mergeCell ref="D1424:E1424"/>
    <mergeCell ref="F1424:G1424"/>
    <mergeCell ref="I1424:J1424"/>
    <mergeCell ref="K1424:L1424"/>
    <mergeCell ref="N1424:O1424"/>
    <mergeCell ref="P1424:Q1424"/>
    <mergeCell ref="S1396:T1396"/>
    <mergeCell ref="U1396:V1396"/>
    <mergeCell ref="AH1389:AI1389"/>
    <mergeCell ref="AJ1389:AK1389"/>
    <mergeCell ref="S1389:T1389"/>
    <mergeCell ref="U1389:V1389"/>
    <mergeCell ref="X1389:Y1389"/>
    <mergeCell ref="Z1389:AA1389"/>
    <mergeCell ref="AR1403:AS1403"/>
    <mergeCell ref="AT1403:AU1403"/>
    <mergeCell ref="D1410:E1410"/>
    <mergeCell ref="F1410:G1410"/>
    <mergeCell ref="I1410:J1410"/>
    <mergeCell ref="K1410:L1410"/>
    <mergeCell ref="N1410:O1410"/>
    <mergeCell ref="P1410:Q1410"/>
    <mergeCell ref="S1410:T1410"/>
    <mergeCell ref="U1410:V1410"/>
    <mergeCell ref="AH1403:AI1403"/>
    <mergeCell ref="AJ1403:AK1403"/>
    <mergeCell ref="S1403:T1403"/>
    <mergeCell ref="U1403:V1403"/>
    <mergeCell ref="X1403:Y1403"/>
    <mergeCell ref="Z1403:AA1403"/>
    <mergeCell ref="AC1403:AD1403"/>
    <mergeCell ref="AE1403:AF1403"/>
    <mergeCell ref="D1403:E1403"/>
    <mergeCell ref="F1403:G1403"/>
    <mergeCell ref="I1403:J1403"/>
    <mergeCell ref="K1403:L1403"/>
    <mergeCell ref="N1403:O1403"/>
    <mergeCell ref="P1403:Q1403"/>
    <mergeCell ref="AC1389:AD1389"/>
    <mergeCell ref="AE1389:AF1389"/>
    <mergeCell ref="D1389:E1389"/>
    <mergeCell ref="F1389:G1389"/>
    <mergeCell ref="I1389:J1389"/>
    <mergeCell ref="K1389:L1389"/>
    <mergeCell ref="N1389:O1389"/>
    <mergeCell ref="P1389:Q1389"/>
    <mergeCell ref="AR1396:AS1396"/>
    <mergeCell ref="AT1396:AU1396"/>
    <mergeCell ref="X1396:Y1396"/>
    <mergeCell ref="Z1396:AA1396"/>
    <mergeCell ref="AC1396:AD1396"/>
    <mergeCell ref="AE1396:AF1396"/>
    <mergeCell ref="AH1396:AI1396"/>
    <mergeCell ref="AJ1396:AK1396"/>
    <mergeCell ref="AR1389:AS1389"/>
    <mergeCell ref="AT1389:AU1389"/>
    <mergeCell ref="D1396:E1396"/>
    <mergeCell ref="F1396:G1396"/>
    <mergeCell ref="I1396:J1396"/>
    <mergeCell ref="K1396:L1396"/>
    <mergeCell ref="AH1368:AI1368"/>
    <mergeCell ref="AJ1368:AK1368"/>
    <mergeCell ref="AR1361:AS1361"/>
    <mergeCell ref="AT1361:AU1361"/>
    <mergeCell ref="D1368:E1368"/>
    <mergeCell ref="F1368:G1368"/>
    <mergeCell ref="I1368:J1368"/>
    <mergeCell ref="K1368:L1368"/>
    <mergeCell ref="N1368:O1368"/>
    <mergeCell ref="P1368:Q1368"/>
    <mergeCell ref="S1340:T1340"/>
    <mergeCell ref="U1340:V1340"/>
    <mergeCell ref="AH1333:AI1333"/>
    <mergeCell ref="AJ1333:AK1333"/>
    <mergeCell ref="S1333:T1333"/>
    <mergeCell ref="U1333:V1333"/>
    <mergeCell ref="X1333:Y1333"/>
    <mergeCell ref="Z1333:AA1333"/>
    <mergeCell ref="AR1347:AS1347"/>
    <mergeCell ref="AT1347:AU1347"/>
    <mergeCell ref="D1354:E1354"/>
    <mergeCell ref="F1354:G1354"/>
    <mergeCell ref="I1354:J1354"/>
    <mergeCell ref="K1354:L1354"/>
    <mergeCell ref="N1354:O1354"/>
    <mergeCell ref="P1354:Q1354"/>
    <mergeCell ref="S1354:T1354"/>
    <mergeCell ref="U1354:V1354"/>
    <mergeCell ref="AH1347:AI1347"/>
    <mergeCell ref="AJ1347:AK1347"/>
    <mergeCell ref="S1347:T1347"/>
    <mergeCell ref="U1347:V1347"/>
    <mergeCell ref="X1347:Y1347"/>
    <mergeCell ref="Z1347:AA1347"/>
    <mergeCell ref="AC1347:AD1347"/>
    <mergeCell ref="AE1347:AF1347"/>
    <mergeCell ref="D1347:E1347"/>
    <mergeCell ref="F1347:G1347"/>
    <mergeCell ref="I1347:J1347"/>
    <mergeCell ref="K1347:L1347"/>
    <mergeCell ref="N1347:O1347"/>
    <mergeCell ref="P1347:Q1347"/>
    <mergeCell ref="AC1333:AD1333"/>
    <mergeCell ref="AE1333:AF1333"/>
    <mergeCell ref="D1333:E1333"/>
    <mergeCell ref="F1333:G1333"/>
    <mergeCell ref="I1333:J1333"/>
    <mergeCell ref="K1333:L1333"/>
    <mergeCell ref="N1333:O1333"/>
    <mergeCell ref="P1333:Q1333"/>
    <mergeCell ref="AR1340:AS1340"/>
    <mergeCell ref="AT1340:AU1340"/>
    <mergeCell ref="X1340:Y1340"/>
    <mergeCell ref="Z1340:AA1340"/>
    <mergeCell ref="AC1340:AD1340"/>
    <mergeCell ref="AE1340:AF1340"/>
    <mergeCell ref="AH1340:AI1340"/>
    <mergeCell ref="AJ1340:AK1340"/>
    <mergeCell ref="AR1333:AS1333"/>
    <mergeCell ref="AT1333:AU1333"/>
    <mergeCell ref="D1340:E1340"/>
    <mergeCell ref="F1340:G1340"/>
    <mergeCell ref="I1340:J1340"/>
    <mergeCell ref="K1340:L1340"/>
    <mergeCell ref="AH1312:AI1312"/>
    <mergeCell ref="AJ1312:AK1312"/>
    <mergeCell ref="AR1305:AS1305"/>
    <mergeCell ref="AT1305:AU1305"/>
    <mergeCell ref="D1312:E1312"/>
    <mergeCell ref="F1312:G1312"/>
    <mergeCell ref="I1312:J1312"/>
    <mergeCell ref="K1312:L1312"/>
    <mergeCell ref="N1312:O1312"/>
    <mergeCell ref="P1312:Q1312"/>
    <mergeCell ref="S1284:T1284"/>
    <mergeCell ref="U1284:V1284"/>
    <mergeCell ref="AH1277:AI1277"/>
    <mergeCell ref="AJ1277:AK1277"/>
    <mergeCell ref="S1277:T1277"/>
    <mergeCell ref="U1277:V1277"/>
    <mergeCell ref="X1277:Y1277"/>
    <mergeCell ref="Z1277:AA1277"/>
    <mergeCell ref="AR1291:AS1291"/>
    <mergeCell ref="AT1291:AU1291"/>
    <mergeCell ref="D1298:E1298"/>
    <mergeCell ref="F1298:G1298"/>
    <mergeCell ref="I1298:J1298"/>
    <mergeCell ref="K1298:L1298"/>
    <mergeCell ref="N1298:O1298"/>
    <mergeCell ref="P1298:Q1298"/>
    <mergeCell ref="S1298:T1298"/>
    <mergeCell ref="U1298:V1298"/>
    <mergeCell ref="AH1291:AI1291"/>
    <mergeCell ref="AJ1291:AK1291"/>
    <mergeCell ref="S1291:T1291"/>
    <mergeCell ref="U1291:V1291"/>
    <mergeCell ref="X1291:Y1291"/>
    <mergeCell ref="Z1291:AA1291"/>
    <mergeCell ref="AC1291:AD1291"/>
    <mergeCell ref="AE1291:AF1291"/>
    <mergeCell ref="D1291:E1291"/>
    <mergeCell ref="F1291:G1291"/>
    <mergeCell ref="I1291:J1291"/>
    <mergeCell ref="K1291:L1291"/>
    <mergeCell ref="N1291:O1291"/>
    <mergeCell ref="P1291:Q1291"/>
    <mergeCell ref="AC1277:AD1277"/>
    <mergeCell ref="AE1277:AF1277"/>
    <mergeCell ref="D1277:E1277"/>
    <mergeCell ref="F1277:G1277"/>
    <mergeCell ref="I1277:J1277"/>
    <mergeCell ref="K1277:L1277"/>
    <mergeCell ref="N1277:O1277"/>
    <mergeCell ref="P1277:Q1277"/>
    <mergeCell ref="AR1284:AS1284"/>
    <mergeCell ref="AT1284:AU1284"/>
    <mergeCell ref="X1284:Y1284"/>
    <mergeCell ref="Z1284:AA1284"/>
    <mergeCell ref="AC1284:AD1284"/>
    <mergeCell ref="AE1284:AF1284"/>
    <mergeCell ref="AH1284:AI1284"/>
    <mergeCell ref="AJ1284:AK1284"/>
    <mergeCell ref="AR1277:AS1277"/>
    <mergeCell ref="AT1277:AU1277"/>
    <mergeCell ref="D1284:E1284"/>
    <mergeCell ref="F1284:G1284"/>
    <mergeCell ref="I1284:J1284"/>
    <mergeCell ref="K1284:L1284"/>
    <mergeCell ref="AH1256:AI1256"/>
    <mergeCell ref="AJ1256:AK1256"/>
    <mergeCell ref="AR1249:AS1249"/>
    <mergeCell ref="AT1249:AU1249"/>
    <mergeCell ref="D1256:E1256"/>
    <mergeCell ref="F1256:G1256"/>
    <mergeCell ref="I1256:J1256"/>
    <mergeCell ref="K1256:L1256"/>
    <mergeCell ref="N1256:O1256"/>
    <mergeCell ref="P1256:Q1256"/>
    <mergeCell ref="S1228:T1228"/>
    <mergeCell ref="U1228:V1228"/>
    <mergeCell ref="AH1221:AI1221"/>
    <mergeCell ref="AJ1221:AK1221"/>
    <mergeCell ref="S1221:T1221"/>
    <mergeCell ref="U1221:V1221"/>
    <mergeCell ref="X1221:Y1221"/>
    <mergeCell ref="Z1221:AA1221"/>
    <mergeCell ref="AR1235:AS1235"/>
    <mergeCell ref="AT1235:AU1235"/>
    <mergeCell ref="D1242:E1242"/>
    <mergeCell ref="F1242:G1242"/>
    <mergeCell ref="I1242:J1242"/>
    <mergeCell ref="K1242:L1242"/>
    <mergeCell ref="N1242:O1242"/>
    <mergeCell ref="P1242:Q1242"/>
    <mergeCell ref="S1242:T1242"/>
    <mergeCell ref="U1242:V1242"/>
    <mergeCell ref="AH1235:AI1235"/>
    <mergeCell ref="AJ1235:AK1235"/>
    <mergeCell ref="S1235:T1235"/>
    <mergeCell ref="U1235:V1235"/>
    <mergeCell ref="X1235:Y1235"/>
    <mergeCell ref="Z1235:AA1235"/>
    <mergeCell ref="AC1235:AD1235"/>
    <mergeCell ref="AE1235:AF1235"/>
    <mergeCell ref="D1235:E1235"/>
    <mergeCell ref="F1235:G1235"/>
    <mergeCell ref="I1235:J1235"/>
    <mergeCell ref="K1235:L1235"/>
    <mergeCell ref="N1235:O1235"/>
    <mergeCell ref="P1235:Q1235"/>
    <mergeCell ref="AC1221:AD1221"/>
    <mergeCell ref="AE1221:AF1221"/>
    <mergeCell ref="D1221:E1221"/>
    <mergeCell ref="F1221:G1221"/>
    <mergeCell ref="I1221:J1221"/>
    <mergeCell ref="K1221:L1221"/>
    <mergeCell ref="N1221:O1221"/>
    <mergeCell ref="P1221:Q1221"/>
    <mergeCell ref="AR1228:AS1228"/>
    <mergeCell ref="AT1228:AU1228"/>
    <mergeCell ref="X1228:Y1228"/>
    <mergeCell ref="Z1228:AA1228"/>
    <mergeCell ref="AC1228:AD1228"/>
    <mergeCell ref="AE1228:AF1228"/>
    <mergeCell ref="AH1228:AI1228"/>
    <mergeCell ref="AJ1228:AK1228"/>
    <mergeCell ref="AR1221:AS1221"/>
    <mergeCell ref="AT1221:AU1221"/>
    <mergeCell ref="D1228:E1228"/>
    <mergeCell ref="F1228:G1228"/>
    <mergeCell ref="I1228:J1228"/>
    <mergeCell ref="K1228:L1228"/>
    <mergeCell ref="AH1200:AI1200"/>
    <mergeCell ref="AJ1200:AK1200"/>
    <mergeCell ref="AR1193:AS1193"/>
    <mergeCell ref="AT1193:AU1193"/>
    <mergeCell ref="D1200:E1200"/>
    <mergeCell ref="F1200:G1200"/>
    <mergeCell ref="I1200:J1200"/>
    <mergeCell ref="K1200:L1200"/>
    <mergeCell ref="N1200:O1200"/>
    <mergeCell ref="P1200:Q1200"/>
    <mergeCell ref="S1172:T1172"/>
    <mergeCell ref="U1172:V1172"/>
    <mergeCell ref="AH1165:AI1165"/>
    <mergeCell ref="AJ1165:AK1165"/>
    <mergeCell ref="S1165:T1165"/>
    <mergeCell ref="U1165:V1165"/>
    <mergeCell ref="X1165:Y1165"/>
    <mergeCell ref="Z1165:AA1165"/>
    <mergeCell ref="AR1179:AS1179"/>
    <mergeCell ref="AT1179:AU1179"/>
    <mergeCell ref="D1186:E1186"/>
    <mergeCell ref="F1186:G1186"/>
    <mergeCell ref="I1186:J1186"/>
    <mergeCell ref="K1186:L1186"/>
    <mergeCell ref="N1186:O1186"/>
    <mergeCell ref="P1186:Q1186"/>
    <mergeCell ref="S1186:T1186"/>
    <mergeCell ref="U1186:V1186"/>
    <mergeCell ref="AH1179:AI1179"/>
    <mergeCell ref="AJ1179:AK1179"/>
    <mergeCell ref="S1179:T1179"/>
    <mergeCell ref="U1179:V1179"/>
    <mergeCell ref="X1179:Y1179"/>
    <mergeCell ref="Z1179:AA1179"/>
    <mergeCell ref="AC1179:AD1179"/>
    <mergeCell ref="AE1179:AF1179"/>
    <mergeCell ref="D1179:E1179"/>
    <mergeCell ref="F1179:G1179"/>
    <mergeCell ref="I1179:J1179"/>
    <mergeCell ref="K1179:L1179"/>
    <mergeCell ref="N1179:O1179"/>
    <mergeCell ref="P1179:Q1179"/>
    <mergeCell ref="AC1165:AD1165"/>
    <mergeCell ref="AE1165:AF1165"/>
    <mergeCell ref="D1165:E1165"/>
    <mergeCell ref="F1165:G1165"/>
    <mergeCell ref="I1165:J1165"/>
    <mergeCell ref="K1165:L1165"/>
    <mergeCell ref="N1165:O1165"/>
    <mergeCell ref="P1165:Q1165"/>
    <mergeCell ref="AR1172:AS1172"/>
    <mergeCell ref="AT1172:AU1172"/>
    <mergeCell ref="X1172:Y1172"/>
    <mergeCell ref="Z1172:AA1172"/>
    <mergeCell ref="AC1172:AD1172"/>
    <mergeCell ref="AE1172:AF1172"/>
    <mergeCell ref="AH1172:AI1172"/>
    <mergeCell ref="AJ1172:AK1172"/>
    <mergeCell ref="AR1165:AS1165"/>
    <mergeCell ref="AT1165:AU1165"/>
    <mergeCell ref="D1172:E1172"/>
    <mergeCell ref="F1172:G1172"/>
    <mergeCell ref="I1172:J1172"/>
    <mergeCell ref="K1172:L1172"/>
    <mergeCell ref="AH1144:AI1144"/>
    <mergeCell ref="AJ1144:AK1144"/>
    <mergeCell ref="AR1137:AS1137"/>
    <mergeCell ref="AT1137:AU1137"/>
    <mergeCell ref="D1144:E1144"/>
    <mergeCell ref="F1144:G1144"/>
    <mergeCell ref="I1144:J1144"/>
    <mergeCell ref="K1144:L1144"/>
    <mergeCell ref="N1144:O1144"/>
    <mergeCell ref="P1144:Q1144"/>
    <mergeCell ref="S1116:T1116"/>
    <mergeCell ref="U1116:V1116"/>
    <mergeCell ref="AH1109:AI1109"/>
    <mergeCell ref="AJ1109:AK1109"/>
    <mergeCell ref="S1109:T1109"/>
    <mergeCell ref="U1109:V1109"/>
    <mergeCell ref="X1109:Y1109"/>
    <mergeCell ref="Z1109:AA1109"/>
    <mergeCell ref="AR1123:AS1123"/>
    <mergeCell ref="AT1123:AU1123"/>
    <mergeCell ref="D1130:E1130"/>
    <mergeCell ref="F1130:G1130"/>
    <mergeCell ref="I1130:J1130"/>
    <mergeCell ref="K1130:L1130"/>
    <mergeCell ref="N1130:O1130"/>
    <mergeCell ref="P1130:Q1130"/>
    <mergeCell ref="S1130:T1130"/>
    <mergeCell ref="U1130:V1130"/>
    <mergeCell ref="AH1123:AI1123"/>
    <mergeCell ref="AJ1123:AK1123"/>
    <mergeCell ref="S1123:T1123"/>
    <mergeCell ref="U1123:V1123"/>
    <mergeCell ref="X1123:Y1123"/>
    <mergeCell ref="Z1123:AA1123"/>
    <mergeCell ref="AC1123:AD1123"/>
    <mergeCell ref="AE1123:AF1123"/>
    <mergeCell ref="D1123:E1123"/>
    <mergeCell ref="F1123:G1123"/>
    <mergeCell ref="I1123:J1123"/>
    <mergeCell ref="K1123:L1123"/>
    <mergeCell ref="N1123:O1123"/>
    <mergeCell ref="P1123:Q1123"/>
    <mergeCell ref="AC1109:AD1109"/>
    <mergeCell ref="AE1109:AF1109"/>
    <mergeCell ref="D1109:E1109"/>
    <mergeCell ref="F1109:G1109"/>
    <mergeCell ref="I1109:J1109"/>
    <mergeCell ref="K1109:L1109"/>
    <mergeCell ref="N1109:O1109"/>
    <mergeCell ref="P1109:Q1109"/>
    <mergeCell ref="AR1116:AS1116"/>
    <mergeCell ref="AT1116:AU1116"/>
    <mergeCell ref="X1116:Y1116"/>
    <mergeCell ref="Z1116:AA1116"/>
    <mergeCell ref="AC1116:AD1116"/>
    <mergeCell ref="AE1116:AF1116"/>
    <mergeCell ref="AH1116:AI1116"/>
    <mergeCell ref="AJ1116:AK1116"/>
    <mergeCell ref="AR1109:AS1109"/>
    <mergeCell ref="AT1109:AU1109"/>
    <mergeCell ref="D1116:E1116"/>
    <mergeCell ref="F1116:G1116"/>
    <mergeCell ref="I1116:J1116"/>
    <mergeCell ref="K1116:L1116"/>
    <mergeCell ref="AH1088:AI1088"/>
    <mergeCell ref="AJ1088:AK1088"/>
    <mergeCell ref="AR1081:AS1081"/>
    <mergeCell ref="AT1081:AU1081"/>
    <mergeCell ref="D1088:E1088"/>
    <mergeCell ref="F1088:G1088"/>
    <mergeCell ref="I1088:J1088"/>
    <mergeCell ref="K1088:L1088"/>
    <mergeCell ref="N1088:O1088"/>
    <mergeCell ref="P1088:Q1088"/>
    <mergeCell ref="S1060:T1060"/>
    <mergeCell ref="U1060:V1060"/>
    <mergeCell ref="AH1053:AI1053"/>
    <mergeCell ref="AJ1053:AK1053"/>
    <mergeCell ref="S1053:T1053"/>
    <mergeCell ref="U1053:V1053"/>
    <mergeCell ref="X1053:Y1053"/>
    <mergeCell ref="Z1053:AA1053"/>
    <mergeCell ref="AR1067:AS1067"/>
    <mergeCell ref="AT1067:AU1067"/>
    <mergeCell ref="D1074:E1074"/>
    <mergeCell ref="F1074:G1074"/>
    <mergeCell ref="I1074:J1074"/>
    <mergeCell ref="K1074:L1074"/>
    <mergeCell ref="N1074:O1074"/>
    <mergeCell ref="P1074:Q1074"/>
    <mergeCell ref="S1074:T1074"/>
    <mergeCell ref="U1074:V1074"/>
    <mergeCell ref="AH1067:AI1067"/>
    <mergeCell ref="AJ1067:AK1067"/>
    <mergeCell ref="S1067:T1067"/>
    <mergeCell ref="U1067:V1067"/>
    <mergeCell ref="X1067:Y1067"/>
    <mergeCell ref="Z1067:AA1067"/>
    <mergeCell ref="AC1067:AD1067"/>
    <mergeCell ref="AE1067:AF1067"/>
    <mergeCell ref="D1067:E1067"/>
    <mergeCell ref="F1067:G1067"/>
    <mergeCell ref="I1067:J1067"/>
    <mergeCell ref="K1067:L1067"/>
    <mergeCell ref="N1067:O1067"/>
    <mergeCell ref="P1067:Q1067"/>
    <mergeCell ref="AC1053:AD1053"/>
    <mergeCell ref="AE1053:AF1053"/>
    <mergeCell ref="D1053:E1053"/>
    <mergeCell ref="F1053:G1053"/>
    <mergeCell ref="I1053:J1053"/>
    <mergeCell ref="K1053:L1053"/>
    <mergeCell ref="N1053:O1053"/>
    <mergeCell ref="P1053:Q1053"/>
    <mergeCell ref="AR1060:AS1060"/>
    <mergeCell ref="AT1060:AU1060"/>
    <mergeCell ref="X1060:Y1060"/>
    <mergeCell ref="Z1060:AA1060"/>
    <mergeCell ref="AC1060:AD1060"/>
    <mergeCell ref="AE1060:AF1060"/>
    <mergeCell ref="AH1060:AI1060"/>
    <mergeCell ref="AJ1060:AK1060"/>
    <mergeCell ref="AR1053:AS1053"/>
    <mergeCell ref="AT1053:AU1053"/>
    <mergeCell ref="D1060:E1060"/>
    <mergeCell ref="F1060:G1060"/>
    <mergeCell ref="I1060:J1060"/>
    <mergeCell ref="K1060:L1060"/>
    <mergeCell ref="AH1032:AI1032"/>
    <mergeCell ref="AJ1032:AK1032"/>
    <mergeCell ref="AR1025:AS1025"/>
    <mergeCell ref="AT1025:AU1025"/>
    <mergeCell ref="D1032:E1032"/>
    <mergeCell ref="F1032:G1032"/>
    <mergeCell ref="I1032:J1032"/>
    <mergeCell ref="K1032:L1032"/>
    <mergeCell ref="N1032:O1032"/>
    <mergeCell ref="P1032:Q1032"/>
    <mergeCell ref="S1004:T1004"/>
    <mergeCell ref="U1004:V1004"/>
    <mergeCell ref="AH997:AI997"/>
    <mergeCell ref="AJ997:AK997"/>
    <mergeCell ref="S997:T997"/>
    <mergeCell ref="U997:V997"/>
    <mergeCell ref="X997:Y997"/>
    <mergeCell ref="Z997:AA997"/>
    <mergeCell ref="AR1011:AS1011"/>
    <mergeCell ref="AT1011:AU1011"/>
    <mergeCell ref="D1018:E1018"/>
    <mergeCell ref="F1018:G1018"/>
    <mergeCell ref="I1018:J1018"/>
    <mergeCell ref="K1018:L1018"/>
    <mergeCell ref="N1018:O1018"/>
    <mergeCell ref="P1018:Q1018"/>
    <mergeCell ref="S1018:T1018"/>
    <mergeCell ref="U1018:V1018"/>
    <mergeCell ref="AH1011:AI1011"/>
    <mergeCell ref="AJ1011:AK1011"/>
    <mergeCell ref="S1011:T1011"/>
    <mergeCell ref="U1011:V1011"/>
    <mergeCell ref="X1011:Y1011"/>
    <mergeCell ref="Z1011:AA1011"/>
    <mergeCell ref="AC1011:AD1011"/>
    <mergeCell ref="AE1011:AF1011"/>
    <mergeCell ref="D1011:E1011"/>
    <mergeCell ref="F1011:G1011"/>
    <mergeCell ref="I1011:J1011"/>
    <mergeCell ref="K1011:L1011"/>
    <mergeCell ref="N1011:O1011"/>
    <mergeCell ref="P1011:Q1011"/>
    <mergeCell ref="AC997:AD997"/>
    <mergeCell ref="AE997:AF997"/>
    <mergeCell ref="D997:E997"/>
    <mergeCell ref="F997:G997"/>
    <mergeCell ref="I997:J997"/>
    <mergeCell ref="K997:L997"/>
    <mergeCell ref="N997:O997"/>
    <mergeCell ref="P997:Q997"/>
    <mergeCell ref="AR1004:AS1004"/>
    <mergeCell ref="AT1004:AU1004"/>
    <mergeCell ref="X1004:Y1004"/>
    <mergeCell ref="Z1004:AA1004"/>
    <mergeCell ref="AC1004:AD1004"/>
    <mergeCell ref="AE1004:AF1004"/>
    <mergeCell ref="AH1004:AI1004"/>
    <mergeCell ref="AJ1004:AK1004"/>
    <mergeCell ref="AR997:AS997"/>
    <mergeCell ref="AT997:AU997"/>
    <mergeCell ref="D1004:E1004"/>
    <mergeCell ref="F1004:G1004"/>
    <mergeCell ref="I1004:J1004"/>
    <mergeCell ref="K1004:L1004"/>
    <mergeCell ref="AH976:AI976"/>
    <mergeCell ref="AJ976:AK976"/>
    <mergeCell ref="AR969:AS969"/>
    <mergeCell ref="AT969:AU969"/>
    <mergeCell ref="D976:E976"/>
    <mergeCell ref="F976:G976"/>
    <mergeCell ref="I976:J976"/>
    <mergeCell ref="K976:L976"/>
    <mergeCell ref="N976:O976"/>
    <mergeCell ref="P976:Q976"/>
    <mergeCell ref="S948:T948"/>
    <mergeCell ref="U948:V948"/>
    <mergeCell ref="AH941:AI941"/>
    <mergeCell ref="AJ941:AK941"/>
    <mergeCell ref="S941:T941"/>
    <mergeCell ref="U941:V941"/>
    <mergeCell ref="X941:Y941"/>
    <mergeCell ref="Z941:AA941"/>
    <mergeCell ref="AR955:AS955"/>
    <mergeCell ref="AT955:AU955"/>
    <mergeCell ref="D962:E962"/>
    <mergeCell ref="F962:G962"/>
    <mergeCell ref="I962:J962"/>
    <mergeCell ref="K962:L962"/>
    <mergeCell ref="N962:O962"/>
    <mergeCell ref="P962:Q962"/>
    <mergeCell ref="S962:T962"/>
    <mergeCell ref="U962:V962"/>
    <mergeCell ref="AH955:AI955"/>
    <mergeCell ref="AJ955:AK955"/>
    <mergeCell ref="S955:T955"/>
    <mergeCell ref="U955:V955"/>
    <mergeCell ref="X955:Y955"/>
    <mergeCell ref="Z955:AA955"/>
    <mergeCell ref="AC955:AD955"/>
    <mergeCell ref="AE955:AF955"/>
    <mergeCell ref="D955:E955"/>
    <mergeCell ref="F955:G955"/>
    <mergeCell ref="I955:J955"/>
    <mergeCell ref="K955:L955"/>
    <mergeCell ref="N955:O955"/>
    <mergeCell ref="P955:Q955"/>
    <mergeCell ref="AC941:AD941"/>
    <mergeCell ref="AE941:AF941"/>
    <mergeCell ref="D941:E941"/>
    <mergeCell ref="F941:G941"/>
    <mergeCell ref="I941:J941"/>
    <mergeCell ref="K941:L941"/>
    <mergeCell ref="N941:O941"/>
    <mergeCell ref="P941:Q941"/>
    <mergeCell ref="AR948:AS948"/>
    <mergeCell ref="AT948:AU948"/>
    <mergeCell ref="X948:Y948"/>
    <mergeCell ref="Z948:AA948"/>
    <mergeCell ref="AC948:AD948"/>
    <mergeCell ref="AE948:AF948"/>
    <mergeCell ref="AH948:AI948"/>
    <mergeCell ref="AJ948:AK948"/>
    <mergeCell ref="AR941:AS941"/>
    <mergeCell ref="AT941:AU941"/>
    <mergeCell ref="D948:E948"/>
    <mergeCell ref="F948:G948"/>
    <mergeCell ref="I948:J948"/>
    <mergeCell ref="K948:L948"/>
    <mergeCell ref="AH920:AI920"/>
    <mergeCell ref="AJ920:AK920"/>
    <mergeCell ref="AR913:AS913"/>
    <mergeCell ref="AT913:AU913"/>
    <mergeCell ref="D920:E920"/>
    <mergeCell ref="F920:G920"/>
    <mergeCell ref="I920:J920"/>
    <mergeCell ref="K920:L920"/>
    <mergeCell ref="N920:O920"/>
    <mergeCell ref="P920:Q920"/>
    <mergeCell ref="S892:T892"/>
    <mergeCell ref="U892:V892"/>
    <mergeCell ref="AH885:AI885"/>
    <mergeCell ref="AJ885:AK885"/>
    <mergeCell ref="S885:T885"/>
    <mergeCell ref="U885:V885"/>
    <mergeCell ref="X885:Y885"/>
    <mergeCell ref="Z885:AA885"/>
    <mergeCell ref="AR899:AS899"/>
    <mergeCell ref="AT899:AU899"/>
    <mergeCell ref="D906:E906"/>
    <mergeCell ref="F906:G906"/>
    <mergeCell ref="I906:J906"/>
    <mergeCell ref="K906:L906"/>
    <mergeCell ref="N906:O906"/>
    <mergeCell ref="P906:Q906"/>
    <mergeCell ref="S906:T906"/>
    <mergeCell ref="U906:V906"/>
    <mergeCell ref="AH899:AI899"/>
    <mergeCell ref="AJ899:AK899"/>
    <mergeCell ref="S899:T899"/>
    <mergeCell ref="U899:V899"/>
    <mergeCell ref="X899:Y899"/>
    <mergeCell ref="Z899:AA899"/>
    <mergeCell ref="AC899:AD899"/>
    <mergeCell ref="AE899:AF899"/>
    <mergeCell ref="D899:E899"/>
    <mergeCell ref="F899:G899"/>
    <mergeCell ref="I899:J899"/>
    <mergeCell ref="K899:L899"/>
    <mergeCell ref="N899:O899"/>
    <mergeCell ref="P899:Q899"/>
    <mergeCell ref="AC885:AD885"/>
    <mergeCell ref="AE885:AF885"/>
    <mergeCell ref="D885:E885"/>
    <mergeCell ref="F885:G885"/>
    <mergeCell ref="I885:J885"/>
    <mergeCell ref="K885:L885"/>
    <mergeCell ref="N885:O885"/>
    <mergeCell ref="P885:Q885"/>
    <mergeCell ref="AR892:AS892"/>
    <mergeCell ref="AT892:AU892"/>
    <mergeCell ref="X892:Y892"/>
    <mergeCell ref="Z892:AA892"/>
    <mergeCell ref="AC892:AD892"/>
    <mergeCell ref="AE892:AF892"/>
    <mergeCell ref="AH892:AI892"/>
    <mergeCell ref="AJ892:AK892"/>
    <mergeCell ref="AR885:AS885"/>
    <mergeCell ref="AT885:AU885"/>
    <mergeCell ref="D892:E892"/>
    <mergeCell ref="F892:G892"/>
    <mergeCell ref="I892:J892"/>
    <mergeCell ref="K892:L892"/>
    <mergeCell ref="AH864:AI864"/>
    <mergeCell ref="AJ864:AK864"/>
    <mergeCell ref="AR857:AS857"/>
    <mergeCell ref="AT857:AU857"/>
    <mergeCell ref="D864:E864"/>
    <mergeCell ref="F864:G864"/>
    <mergeCell ref="I864:J864"/>
    <mergeCell ref="K864:L864"/>
    <mergeCell ref="N864:O864"/>
    <mergeCell ref="P864:Q864"/>
    <mergeCell ref="S836:T836"/>
    <mergeCell ref="U836:V836"/>
    <mergeCell ref="AH829:AI829"/>
    <mergeCell ref="AJ829:AK829"/>
    <mergeCell ref="S829:T829"/>
    <mergeCell ref="U829:V829"/>
    <mergeCell ref="X829:Y829"/>
    <mergeCell ref="Z829:AA829"/>
    <mergeCell ref="AR843:AS843"/>
    <mergeCell ref="AT843:AU843"/>
    <mergeCell ref="D850:E850"/>
    <mergeCell ref="F850:G850"/>
    <mergeCell ref="I850:J850"/>
    <mergeCell ref="K850:L850"/>
    <mergeCell ref="N850:O850"/>
    <mergeCell ref="P850:Q850"/>
    <mergeCell ref="S850:T850"/>
    <mergeCell ref="U850:V850"/>
    <mergeCell ref="AH843:AI843"/>
    <mergeCell ref="AJ843:AK843"/>
    <mergeCell ref="S843:T843"/>
    <mergeCell ref="U843:V843"/>
    <mergeCell ref="X843:Y843"/>
    <mergeCell ref="Z843:AA843"/>
    <mergeCell ref="AC843:AD843"/>
    <mergeCell ref="AE843:AF843"/>
    <mergeCell ref="D843:E843"/>
    <mergeCell ref="F843:G843"/>
    <mergeCell ref="I843:J843"/>
    <mergeCell ref="K843:L843"/>
    <mergeCell ref="N843:O843"/>
    <mergeCell ref="P843:Q843"/>
    <mergeCell ref="AC829:AD829"/>
    <mergeCell ref="AE829:AF829"/>
    <mergeCell ref="D829:E829"/>
    <mergeCell ref="F829:G829"/>
    <mergeCell ref="I829:J829"/>
    <mergeCell ref="K829:L829"/>
    <mergeCell ref="N829:O829"/>
    <mergeCell ref="P829:Q829"/>
    <mergeCell ref="AR836:AS836"/>
    <mergeCell ref="AT836:AU836"/>
    <mergeCell ref="X836:Y836"/>
    <mergeCell ref="Z836:AA836"/>
    <mergeCell ref="AC836:AD836"/>
    <mergeCell ref="AE836:AF836"/>
    <mergeCell ref="AH836:AI836"/>
    <mergeCell ref="AJ836:AK836"/>
    <mergeCell ref="AR829:AS829"/>
    <mergeCell ref="AT829:AU829"/>
    <mergeCell ref="D836:E836"/>
    <mergeCell ref="F836:G836"/>
    <mergeCell ref="I836:J836"/>
    <mergeCell ref="K836:L836"/>
    <mergeCell ref="AH808:AI808"/>
    <mergeCell ref="AJ808:AK808"/>
    <mergeCell ref="AR801:AS801"/>
    <mergeCell ref="AT801:AU801"/>
    <mergeCell ref="D808:E808"/>
    <mergeCell ref="F808:G808"/>
    <mergeCell ref="I808:J808"/>
    <mergeCell ref="K808:L808"/>
    <mergeCell ref="N808:O808"/>
    <mergeCell ref="P808:Q808"/>
    <mergeCell ref="S780:T780"/>
    <mergeCell ref="U780:V780"/>
    <mergeCell ref="AH773:AI773"/>
    <mergeCell ref="AJ773:AK773"/>
    <mergeCell ref="S773:T773"/>
    <mergeCell ref="U773:V773"/>
    <mergeCell ref="X773:Y773"/>
    <mergeCell ref="Z773:AA773"/>
    <mergeCell ref="AR787:AS787"/>
    <mergeCell ref="AT787:AU787"/>
    <mergeCell ref="D794:E794"/>
    <mergeCell ref="F794:G794"/>
    <mergeCell ref="I794:J794"/>
    <mergeCell ref="K794:L794"/>
    <mergeCell ref="N794:O794"/>
    <mergeCell ref="P794:Q794"/>
    <mergeCell ref="S794:T794"/>
    <mergeCell ref="U794:V794"/>
    <mergeCell ref="AH787:AI787"/>
    <mergeCell ref="AJ787:AK787"/>
    <mergeCell ref="S787:T787"/>
    <mergeCell ref="U787:V787"/>
    <mergeCell ref="X787:Y787"/>
    <mergeCell ref="Z787:AA787"/>
    <mergeCell ref="AC787:AD787"/>
    <mergeCell ref="AE787:AF787"/>
    <mergeCell ref="D787:E787"/>
    <mergeCell ref="F787:G787"/>
    <mergeCell ref="I787:J787"/>
    <mergeCell ref="K787:L787"/>
    <mergeCell ref="N787:O787"/>
    <mergeCell ref="P787:Q787"/>
    <mergeCell ref="AC773:AD773"/>
    <mergeCell ref="AE773:AF773"/>
    <mergeCell ref="D773:E773"/>
    <mergeCell ref="F773:G773"/>
    <mergeCell ref="I773:J773"/>
    <mergeCell ref="K773:L773"/>
    <mergeCell ref="N773:O773"/>
    <mergeCell ref="P773:Q773"/>
    <mergeCell ref="AR780:AS780"/>
    <mergeCell ref="AT780:AU780"/>
    <mergeCell ref="X780:Y780"/>
    <mergeCell ref="Z780:AA780"/>
    <mergeCell ref="AC780:AD780"/>
    <mergeCell ref="AE780:AF780"/>
    <mergeCell ref="AH780:AI780"/>
    <mergeCell ref="AJ780:AK780"/>
    <mergeCell ref="AR773:AS773"/>
    <mergeCell ref="AT773:AU773"/>
    <mergeCell ref="D780:E780"/>
    <mergeCell ref="F780:G780"/>
    <mergeCell ref="I780:J780"/>
    <mergeCell ref="K780:L780"/>
    <mergeCell ref="AH752:AI752"/>
    <mergeCell ref="AJ752:AK752"/>
    <mergeCell ref="AR745:AS745"/>
    <mergeCell ref="AT745:AU745"/>
    <mergeCell ref="D752:E752"/>
    <mergeCell ref="F752:G752"/>
    <mergeCell ref="I752:J752"/>
    <mergeCell ref="K752:L752"/>
    <mergeCell ref="N752:O752"/>
    <mergeCell ref="P752:Q752"/>
    <mergeCell ref="S724:T724"/>
    <mergeCell ref="U724:V724"/>
    <mergeCell ref="AH717:AI717"/>
    <mergeCell ref="AJ717:AK717"/>
    <mergeCell ref="S717:T717"/>
    <mergeCell ref="U717:V717"/>
    <mergeCell ref="X717:Y717"/>
    <mergeCell ref="Z717:AA717"/>
    <mergeCell ref="AR731:AS731"/>
    <mergeCell ref="AT731:AU731"/>
    <mergeCell ref="D738:E738"/>
    <mergeCell ref="F738:G738"/>
    <mergeCell ref="I738:J738"/>
    <mergeCell ref="K738:L738"/>
    <mergeCell ref="N738:O738"/>
    <mergeCell ref="P738:Q738"/>
    <mergeCell ref="S738:T738"/>
    <mergeCell ref="U738:V738"/>
    <mergeCell ref="AH731:AI731"/>
    <mergeCell ref="AJ731:AK731"/>
    <mergeCell ref="S731:T731"/>
    <mergeCell ref="U731:V731"/>
    <mergeCell ref="X731:Y731"/>
    <mergeCell ref="Z731:AA731"/>
    <mergeCell ref="AC731:AD731"/>
    <mergeCell ref="AE731:AF731"/>
    <mergeCell ref="D731:E731"/>
    <mergeCell ref="F731:G731"/>
    <mergeCell ref="I731:J731"/>
    <mergeCell ref="K731:L731"/>
    <mergeCell ref="N731:O731"/>
    <mergeCell ref="P731:Q731"/>
    <mergeCell ref="AC717:AD717"/>
    <mergeCell ref="AE717:AF717"/>
    <mergeCell ref="D717:E717"/>
    <mergeCell ref="F717:G717"/>
    <mergeCell ref="I717:J717"/>
    <mergeCell ref="K717:L717"/>
    <mergeCell ref="N717:O717"/>
    <mergeCell ref="P717:Q717"/>
    <mergeCell ref="AR724:AS724"/>
    <mergeCell ref="AT724:AU724"/>
    <mergeCell ref="X724:Y724"/>
    <mergeCell ref="Z724:AA724"/>
    <mergeCell ref="AC724:AD724"/>
    <mergeCell ref="AE724:AF724"/>
    <mergeCell ref="AH724:AI724"/>
    <mergeCell ref="AJ724:AK724"/>
    <mergeCell ref="AR717:AS717"/>
    <mergeCell ref="AT717:AU717"/>
    <mergeCell ref="D724:E724"/>
    <mergeCell ref="F724:G724"/>
    <mergeCell ref="I724:J724"/>
    <mergeCell ref="K724:L724"/>
    <mergeCell ref="AH696:AI696"/>
    <mergeCell ref="AJ696:AK696"/>
    <mergeCell ref="AR689:AS689"/>
    <mergeCell ref="AT689:AU689"/>
    <mergeCell ref="D696:E696"/>
    <mergeCell ref="F696:G696"/>
    <mergeCell ref="I696:J696"/>
    <mergeCell ref="K696:L696"/>
    <mergeCell ref="N696:O696"/>
    <mergeCell ref="P696:Q696"/>
    <mergeCell ref="S668:T668"/>
    <mergeCell ref="U668:V668"/>
    <mergeCell ref="AH661:AI661"/>
    <mergeCell ref="AJ661:AK661"/>
    <mergeCell ref="S661:T661"/>
    <mergeCell ref="U661:V661"/>
    <mergeCell ref="X661:Y661"/>
    <mergeCell ref="Z661:AA661"/>
    <mergeCell ref="AR675:AS675"/>
    <mergeCell ref="AT675:AU675"/>
    <mergeCell ref="D682:E682"/>
    <mergeCell ref="F682:G682"/>
    <mergeCell ref="I682:J682"/>
    <mergeCell ref="K682:L682"/>
    <mergeCell ref="N682:O682"/>
    <mergeCell ref="P682:Q682"/>
    <mergeCell ref="S682:T682"/>
    <mergeCell ref="U682:V682"/>
    <mergeCell ref="AH675:AI675"/>
    <mergeCell ref="AJ675:AK675"/>
    <mergeCell ref="S675:T675"/>
    <mergeCell ref="U675:V675"/>
    <mergeCell ref="X675:Y675"/>
    <mergeCell ref="Z675:AA675"/>
    <mergeCell ref="AC675:AD675"/>
    <mergeCell ref="AE675:AF675"/>
    <mergeCell ref="D675:E675"/>
    <mergeCell ref="F675:G675"/>
    <mergeCell ref="I675:J675"/>
    <mergeCell ref="K675:L675"/>
    <mergeCell ref="N675:O675"/>
    <mergeCell ref="P675:Q675"/>
    <mergeCell ref="AC661:AD661"/>
    <mergeCell ref="AE661:AF661"/>
    <mergeCell ref="D661:E661"/>
    <mergeCell ref="F661:G661"/>
    <mergeCell ref="I661:J661"/>
    <mergeCell ref="K661:L661"/>
    <mergeCell ref="N661:O661"/>
    <mergeCell ref="P661:Q661"/>
    <mergeCell ref="AR668:AS668"/>
    <mergeCell ref="AT668:AU668"/>
    <mergeCell ref="X668:Y668"/>
    <mergeCell ref="Z668:AA668"/>
    <mergeCell ref="AC668:AD668"/>
    <mergeCell ref="AE668:AF668"/>
    <mergeCell ref="AH668:AI668"/>
    <mergeCell ref="AJ668:AK668"/>
    <mergeCell ref="AR661:AS661"/>
    <mergeCell ref="AT661:AU661"/>
    <mergeCell ref="D668:E668"/>
    <mergeCell ref="F668:G668"/>
    <mergeCell ref="I668:J668"/>
    <mergeCell ref="K668:L668"/>
    <mergeCell ref="AH640:AI640"/>
    <mergeCell ref="AJ640:AK640"/>
    <mergeCell ref="AR633:AS633"/>
    <mergeCell ref="AT633:AU633"/>
    <mergeCell ref="D640:E640"/>
    <mergeCell ref="F640:G640"/>
    <mergeCell ref="I640:J640"/>
    <mergeCell ref="K640:L640"/>
    <mergeCell ref="N640:O640"/>
    <mergeCell ref="P640:Q640"/>
    <mergeCell ref="S612:T612"/>
    <mergeCell ref="U612:V612"/>
    <mergeCell ref="AH605:AI605"/>
    <mergeCell ref="AJ605:AK605"/>
    <mergeCell ref="S605:T605"/>
    <mergeCell ref="U605:V605"/>
    <mergeCell ref="X605:Y605"/>
    <mergeCell ref="Z605:AA605"/>
    <mergeCell ref="AR619:AS619"/>
    <mergeCell ref="AT619:AU619"/>
    <mergeCell ref="D626:E626"/>
    <mergeCell ref="F626:G626"/>
    <mergeCell ref="I626:J626"/>
    <mergeCell ref="K626:L626"/>
    <mergeCell ref="N626:O626"/>
    <mergeCell ref="P626:Q626"/>
    <mergeCell ref="S626:T626"/>
    <mergeCell ref="U626:V626"/>
    <mergeCell ref="AH619:AI619"/>
    <mergeCell ref="AJ619:AK619"/>
    <mergeCell ref="S619:T619"/>
    <mergeCell ref="U619:V619"/>
    <mergeCell ref="X619:Y619"/>
    <mergeCell ref="Z619:AA619"/>
    <mergeCell ref="AC619:AD619"/>
    <mergeCell ref="AE619:AF619"/>
    <mergeCell ref="D619:E619"/>
    <mergeCell ref="F619:G619"/>
    <mergeCell ref="I619:J619"/>
    <mergeCell ref="K619:L619"/>
    <mergeCell ref="N619:O619"/>
    <mergeCell ref="P619:Q619"/>
    <mergeCell ref="AC605:AD605"/>
    <mergeCell ref="AE605:AF605"/>
    <mergeCell ref="D605:E605"/>
    <mergeCell ref="F605:G605"/>
    <mergeCell ref="I605:J605"/>
    <mergeCell ref="K605:L605"/>
    <mergeCell ref="N605:O605"/>
    <mergeCell ref="P605:Q605"/>
    <mergeCell ref="AR612:AS612"/>
    <mergeCell ref="AT612:AU612"/>
    <mergeCell ref="X612:Y612"/>
    <mergeCell ref="Z612:AA612"/>
    <mergeCell ref="AC612:AD612"/>
    <mergeCell ref="AE612:AF612"/>
    <mergeCell ref="AH612:AI612"/>
    <mergeCell ref="AJ612:AK612"/>
    <mergeCell ref="AR605:AS605"/>
    <mergeCell ref="AT605:AU605"/>
    <mergeCell ref="D612:E612"/>
    <mergeCell ref="F612:G612"/>
    <mergeCell ref="I612:J612"/>
    <mergeCell ref="K612:L612"/>
    <mergeCell ref="AH584:AI584"/>
    <mergeCell ref="AJ584:AK584"/>
    <mergeCell ref="AR577:AS577"/>
    <mergeCell ref="AT577:AU577"/>
    <mergeCell ref="D584:E584"/>
    <mergeCell ref="F584:G584"/>
    <mergeCell ref="I584:J584"/>
    <mergeCell ref="K584:L584"/>
    <mergeCell ref="N584:O584"/>
    <mergeCell ref="P584:Q584"/>
    <mergeCell ref="S556:T556"/>
    <mergeCell ref="U556:V556"/>
    <mergeCell ref="AH549:AI549"/>
    <mergeCell ref="AJ549:AK549"/>
    <mergeCell ref="S549:T549"/>
    <mergeCell ref="U549:V549"/>
    <mergeCell ref="X549:Y549"/>
    <mergeCell ref="Z549:AA549"/>
    <mergeCell ref="AR563:AS563"/>
    <mergeCell ref="AT563:AU563"/>
    <mergeCell ref="D570:E570"/>
    <mergeCell ref="F570:G570"/>
    <mergeCell ref="I570:J570"/>
    <mergeCell ref="K570:L570"/>
    <mergeCell ref="N570:O570"/>
    <mergeCell ref="P570:Q570"/>
    <mergeCell ref="S570:T570"/>
    <mergeCell ref="U570:V570"/>
    <mergeCell ref="AH563:AI563"/>
    <mergeCell ref="AJ563:AK563"/>
    <mergeCell ref="S563:T563"/>
    <mergeCell ref="U563:V563"/>
    <mergeCell ref="X563:Y563"/>
    <mergeCell ref="Z563:AA563"/>
    <mergeCell ref="AC563:AD563"/>
    <mergeCell ref="AE563:AF563"/>
    <mergeCell ref="D563:E563"/>
    <mergeCell ref="F563:G563"/>
    <mergeCell ref="I563:J563"/>
    <mergeCell ref="K563:L563"/>
    <mergeCell ref="N563:O563"/>
    <mergeCell ref="P563:Q563"/>
    <mergeCell ref="AC549:AD549"/>
    <mergeCell ref="AE549:AF549"/>
    <mergeCell ref="D549:E549"/>
    <mergeCell ref="F549:G549"/>
    <mergeCell ref="I549:J549"/>
    <mergeCell ref="K549:L549"/>
    <mergeCell ref="N549:O549"/>
    <mergeCell ref="P549:Q549"/>
    <mergeCell ref="AR556:AS556"/>
    <mergeCell ref="AT556:AU556"/>
    <mergeCell ref="X556:Y556"/>
    <mergeCell ref="Z556:AA556"/>
    <mergeCell ref="AC556:AD556"/>
    <mergeCell ref="AE556:AF556"/>
    <mergeCell ref="AH556:AI556"/>
    <mergeCell ref="AJ556:AK556"/>
    <mergeCell ref="AR549:AS549"/>
    <mergeCell ref="AT549:AU549"/>
    <mergeCell ref="D556:E556"/>
    <mergeCell ref="F556:G556"/>
    <mergeCell ref="I556:J556"/>
    <mergeCell ref="K556:L556"/>
    <mergeCell ref="AH528:AI528"/>
    <mergeCell ref="AJ528:AK528"/>
    <mergeCell ref="AR521:AS521"/>
    <mergeCell ref="AT521:AU521"/>
    <mergeCell ref="D528:E528"/>
    <mergeCell ref="F528:G528"/>
    <mergeCell ref="I528:J528"/>
    <mergeCell ref="K528:L528"/>
    <mergeCell ref="N528:O528"/>
    <mergeCell ref="P528:Q528"/>
    <mergeCell ref="S500:T500"/>
    <mergeCell ref="U500:V500"/>
    <mergeCell ref="AH493:AI493"/>
    <mergeCell ref="AJ493:AK493"/>
    <mergeCell ref="S493:T493"/>
    <mergeCell ref="U493:V493"/>
    <mergeCell ref="X493:Y493"/>
    <mergeCell ref="Z493:AA493"/>
    <mergeCell ref="AR507:AS507"/>
    <mergeCell ref="AT507:AU507"/>
    <mergeCell ref="D514:E514"/>
    <mergeCell ref="F514:G514"/>
    <mergeCell ref="I514:J514"/>
    <mergeCell ref="K514:L514"/>
    <mergeCell ref="N514:O514"/>
    <mergeCell ref="P514:Q514"/>
    <mergeCell ref="S514:T514"/>
    <mergeCell ref="U514:V514"/>
    <mergeCell ref="AH507:AI507"/>
    <mergeCell ref="AJ507:AK507"/>
    <mergeCell ref="S507:T507"/>
    <mergeCell ref="U507:V507"/>
    <mergeCell ref="X507:Y507"/>
    <mergeCell ref="Z507:AA507"/>
    <mergeCell ref="AC507:AD507"/>
    <mergeCell ref="AE507:AF507"/>
    <mergeCell ref="D507:E507"/>
    <mergeCell ref="F507:G507"/>
    <mergeCell ref="I507:J507"/>
    <mergeCell ref="K507:L507"/>
    <mergeCell ref="N507:O507"/>
    <mergeCell ref="P507:Q507"/>
    <mergeCell ref="AC493:AD493"/>
    <mergeCell ref="AE493:AF493"/>
    <mergeCell ref="D493:E493"/>
    <mergeCell ref="F493:G493"/>
    <mergeCell ref="I493:J493"/>
    <mergeCell ref="K493:L493"/>
    <mergeCell ref="N493:O493"/>
    <mergeCell ref="P493:Q493"/>
    <mergeCell ref="AR500:AS500"/>
    <mergeCell ref="AT500:AU500"/>
    <mergeCell ref="X500:Y500"/>
    <mergeCell ref="Z500:AA500"/>
    <mergeCell ref="AC500:AD500"/>
    <mergeCell ref="AE500:AF500"/>
    <mergeCell ref="AH500:AI500"/>
    <mergeCell ref="AJ500:AK500"/>
    <mergeCell ref="AR493:AS493"/>
    <mergeCell ref="AT493:AU493"/>
    <mergeCell ref="D500:E500"/>
    <mergeCell ref="F500:G500"/>
    <mergeCell ref="I500:J500"/>
    <mergeCell ref="K500:L500"/>
    <mergeCell ref="AH472:AI472"/>
    <mergeCell ref="AJ472:AK472"/>
    <mergeCell ref="AR465:AS465"/>
    <mergeCell ref="AT465:AU465"/>
    <mergeCell ref="D472:E472"/>
    <mergeCell ref="F472:G472"/>
    <mergeCell ref="I472:J472"/>
    <mergeCell ref="K472:L472"/>
    <mergeCell ref="N472:O472"/>
    <mergeCell ref="P472:Q472"/>
    <mergeCell ref="S444:T444"/>
    <mergeCell ref="U444:V444"/>
    <mergeCell ref="AH437:AI437"/>
    <mergeCell ref="AJ437:AK437"/>
    <mergeCell ref="S437:T437"/>
    <mergeCell ref="U437:V437"/>
    <mergeCell ref="X437:Y437"/>
    <mergeCell ref="Z437:AA437"/>
    <mergeCell ref="AR451:AS451"/>
    <mergeCell ref="AT451:AU451"/>
    <mergeCell ref="D458:E458"/>
    <mergeCell ref="F458:G458"/>
    <mergeCell ref="I458:J458"/>
    <mergeCell ref="K458:L458"/>
    <mergeCell ref="N458:O458"/>
    <mergeCell ref="P458:Q458"/>
    <mergeCell ref="S458:T458"/>
    <mergeCell ref="U458:V458"/>
    <mergeCell ref="AH451:AI451"/>
    <mergeCell ref="AJ451:AK451"/>
    <mergeCell ref="S451:T451"/>
    <mergeCell ref="U451:V451"/>
    <mergeCell ref="X451:Y451"/>
    <mergeCell ref="Z451:AA451"/>
    <mergeCell ref="AC451:AD451"/>
    <mergeCell ref="AE451:AF451"/>
    <mergeCell ref="D451:E451"/>
    <mergeCell ref="F451:G451"/>
    <mergeCell ref="I451:J451"/>
    <mergeCell ref="K451:L451"/>
    <mergeCell ref="N451:O451"/>
    <mergeCell ref="P451:Q451"/>
    <mergeCell ref="AC437:AD437"/>
    <mergeCell ref="AE437:AF437"/>
    <mergeCell ref="D437:E437"/>
    <mergeCell ref="F437:G437"/>
    <mergeCell ref="I437:J437"/>
    <mergeCell ref="K437:L437"/>
    <mergeCell ref="N437:O437"/>
    <mergeCell ref="P437:Q437"/>
    <mergeCell ref="AR444:AS444"/>
    <mergeCell ref="AT444:AU444"/>
    <mergeCell ref="X444:Y444"/>
    <mergeCell ref="Z444:AA444"/>
    <mergeCell ref="AC444:AD444"/>
    <mergeCell ref="AE444:AF444"/>
    <mergeCell ref="AH444:AI444"/>
    <mergeCell ref="AJ444:AK444"/>
    <mergeCell ref="AR437:AS437"/>
    <mergeCell ref="AT437:AU437"/>
    <mergeCell ref="D444:E444"/>
    <mergeCell ref="F444:G444"/>
    <mergeCell ref="I444:J444"/>
    <mergeCell ref="K444:L444"/>
    <mergeCell ref="AH416:AI416"/>
    <mergeCell ref="AJ416:AK416"/>
    <mergeCell ref="AR409:AS409"/>
    <mergeCell ref="AT409:AU409"/>
    <mergeCell ref="D416:E416"/>
    <mergeCell ref="F416:G416"/>
    <mergeCell ref="I416:J416"/>
    <mergeCell ref="K416:L416"/>
    <mergeCell ref="N416:O416"/>
    <mergeCell ref="P416:Q416"/>
    <mergeCell ref="S388:T388"/>
    <mergeCell ref="U388:V388"/>
    <mergeCell ref="AH381:AI381"/>
    <mergeCell ref="AJ381:AK381"/>
    <mergeCell ref="S381:T381"/>
    <mergeCell ref="U381:V381"/>
    <mergeCell ref="X381:Y381"/>
    <mergeCell ref="Z381:AA381"/>
    <mergeCell ref="AR395:AS395"/>
    <mergeCell ref="AT395:AU395"/>
    <mergeCell ref="D402:E402"/>
    <mergeCell ref="F402:G402"/>
    <mergeCell ref="I402:J402"/>
    <mergeCell ref="K402:L402"/>
    <mergeCell ref="N402:O402"/>
    <mergeCell ref="P402:Q402"/>
    <mergeCell ref="S402:T402"/>
    <mergeCell ref="U402:V402"/>
    <mergeCell ref="AH395:AI395"/>
    <mergeCell ref="AJ395:AK395"/>
    <mergeCell ref="S395:T395"/>
    <mergeCell ref="U395:V395"/>
    <mergeCell ref="X395:Y395"/>
    <mergeCell ref="Z395:AA395"/>
    <mergeCell ref="AC395:AD395"/>
    <mergeCell ref="AE395:AF395"/>
    <mergeCell ref="D395:E395"/>
    <mergeCell ref="F395:G395"/>
    <mergeCell ref="I395:J395"/>
    <mergeCell ref="K395:L395"/>
    <mergeCell ref="N395:O395"/>
    <mergeCell ref="P395:Q395"/>
    <mergeCell ref="AC381:AD381"/>
    <mergeCell ref="AE381:AF381"/>
    <mergeCell ref="D381:E381"/>
    <mergeCell ref="F381:G381"/>
    <mergeCell ref="I381:J381"/>
    <mergeCell ref="K381:L381"/>
    <mergeCell ref="N381:O381"/>
    <mergeCell ref="P381:Q381"/>
    <mergeCell ref="AR388:AS388"/>
    <mergeCell ref="AT388:AU388"/>
    <mergeCell ref="X388:Y388"/>
    <mergeCell ref="Z388:AA388"/>
    <mergeCell ref="AC388:AD388"/>
    <mergeCell ref="AE388:AF388"/>
    <mergeCell ref="AH388:AI388"/>
    <mergeCell ref="AJ388:AK388"/>
    <mergeCell ref="AR381:AS381"/>
    <mergeCell ref="AT381:AU381"/>
    <mergeCell ref="D388:E388"/>
    <mergeCell ref="F388:G388"/>
    <mergeCell ref="I388:J388"/>
    <mergeCell ref="K388:L388"/>
    <mergeCell ref="AH360:AI360"/>
    <mergeCell ref="AJ360:AK360"/>
    <mergeCell ref="AR353:AS353"/>
    <mergeCell ref="AT353:AU353"/>
    <mergeCell ref="D360:E360"/>
    <mergeCell ref="F360:G360"/>
    <mergeCell ref="I360:J360"/>
    <mergeCell ref="K360:L360"/>
    <mergeCell ref="N360:O360"/>
    <mergeCell ref="P360:Q360"/>
    <mergeCell ref="S332:T332"/>
    <mergeCell ref="U332:V332"/>
    <mergeCell ref="AH325:AI325"/>
    <mergeCell ref="AJ325:AK325"/>
    <mergeCell ref="S325:T325"/>
    <mergeCell ref="U325:V325"/>
    <mergeCell ref="X325:Y325"/>
    <mergeCell ref="Z325:AA325"/>
    <mergeCell ref="AR339:AS339"/>
    <mergeCell ref="AT339:AU339"/>
    <mergeCell ref="D346:E346"/>
    <mergeCell ref="F346:G346"/>
    <mergeCell ref="I346:J346"/>
    <mergeCell ref="K346:L346"/>
    <mergeCell ref="N346:O346"/>
    <mergeCell ref="P346:Q346"/>
    <mergeCell ref="S346:T346"/>
    <mergeCell ref="U346:V346"/>
    <mergeCell ref="AH339:AI339"/>
    <mergeCell ref="AJ339:AK339"/>
    <mergeCell ref="S339:T339"/>
    <mergeCell ref="U339:V339"/>
    <mergeCell ref="X339:Y339"/>
    <mergeCell ref="Z339:AA339"/>
    <mergeCell ref="AC339:AD339"/>
    <mergeCell ref="AE339:AF339"/>
    <mergeCell ref="D339:E339"/>
    <mergeCell ref="F339:G339"/>
    <mergeCell ref="I339:J339"/>
    <mergeCell ref="K339:L339"/>
    <mergeCell ref="N339:O339"/>
    <mergeCell ref="P339:Q339"/>
    <mergeCell ref="AC325:AD325"/>
    <mergeCell ref="AE325:AF325"/>
    <mergeCell ref="D325:E325"/>
    <mergeCell ref="F325:G325"/>
    <mergeCell ref="I325:J325"/>
    <mergeCell ref="K325:L325"/>
    <mergeCell ref="N325:O325"/>
    <mergeCell ref="P325:Q325"/>
    <mergeCell ref="AR332:AS332"/>
    <mergeCell ref="AT332:AU332"/>
    <mergeCell ref="X332:Y332"/>
    <mergeCell ref="Z332:AA332"/>
    <mergeCell ref="AC332:AD332"/>
    <mergeCell ref="AE332:AF332"/>
    <mergeCell ref="AH332:AI332"/>
    <mergeCell ref="AJ332:AK332"/>
    <mergeCell ref="AR325:AS325"/>
    <mergeCell ref="AT325:AU325"/>
    <mergeCell ref="D332:E332"/>
    <mergeCell ref="F332:G332"/>
    <mergeCell ref="I332:J332"/>
    <mergeCell ref="K332:L332"/>
    <mergeCell ref="AH304:AI304"/>
    <mergeCell ref="AJ304:AK304"/>
    <mergeCell ref="AR297:AS297"/>
    <mergeCell ref="AT297:AU297"/>
    <mergeCell ref="D304:E304"/>
    <mergeCell ref="F304:G304"/>
    <mergeCell ref="I304:J304"/>
    <mergeCell ref="K304:L304"/>
    <mergeCell ref="N304:O304"/>
    <mergeCell ref="P304:Q304"/>
    <mergeCell ref="S276:T276"/>
    <mergeCell ref="U276:V276"/>
    <mergeCell ref="AH269:AI269"/>
    <mergeCell ref="AJ269:AK269"/>
    <mergeCell ref="S269:T269"/>
    <mergeCell ref="U269:V269"/>
    <mergeCell ref="X269:Y269"/>
    <mergeCell ref="Z269:AA269"/>
    <mergeCell ref="AR283:AS283"/>
    <mergeCell ref="AT283:AU283"/>
    <mergeCell ref="D290:E290"/>
    <mergeCell ref="F290:G290"/>
    <mergeCell ref="I290:J290"/>
    <mergeCell ref="K290:L290"/>
    <mergeCell ref="N290:O290"/>
    <mergeCell ref="P290:Q290"/>
    <mergeCell ref="S290:T290"/>
    <mergeCell ref="U290:V290"/>
    <mergeCell ref="AH283:AI283"/>
    <mergeCell ref="AJ283:AK283"/>
    <mergeCell ref="S283:T283"/>
    <mergeCell ref="U283:V283"/>
    <mergeCell ref="X283:Y283"/>
    <mergeCell ref="Z283:AA283"/>
    <mergeCell ref="AC283:AD283"/>
    <mergeCell ref="AE283:AF283"/>
    <mergeCell ref="D283:E283"/>
    <mergeCell ref="F283:G283"/>
    <mergeCell ref="I283:J283"/>
    <mergeCell ref="K283:L283"/>
    <mergeCell ref="N283:O283"/>
    <mergeCell ref="P283:Q283"/>
    <mergeCell ref="AC269:AD269"/>
    <mergeCell ref="AE269:AF269"/>
    <mergeCell ref="D269:E269"/>
    <mergeCell ref="F269:G269"/>
    <mergeCell ref="I269:J269"/>
    <mergeCell ref="K269:L269"/>
    <mergeCell ref="N269:O269"/>
    <mergeCell ref="P269:Q269"/>
    <mergeCell ref="AR276:AS276"/>
    <mergeCell ref="AT276:AU276"/>
    <mergeCell ref="X276:Y276"/>
    <mergeCell ref="Z276:AA276"/>
    <mergeCell ref="AC276:AD276"/>
    <mergeCell ref="AE276:AF276"/>
    <mergeCell ref="AH276:AI276"/>
    <mergeCell ref="AJ276:AK276"/>
    <mergeCell ref="AR269:AS269"/>
    <mergeCell ref="AT269:AU269"/>
    <mergeCell ref="D276:E276"/>
    <mergeCell ref="F276:G276"/>
    <mergeCell ref="I276:J276"/>
    <mergeCell ref="K276:L276"/>
    <mergeCell ref="AH248:AI248"/>
    <mergeCell ref="AJ248:AK248"/>
    <mergeCell ref="AR241:AS241"/>
    <mergeCell ref="AT241:AU241"/>
    <mergeCell ref="D248:E248"/>
    <mergeCell ref="F248:G248"/>
    <mergeCell ref="I248:J248"/>
    <mergeCell ref="K248:L248"/>
    <mergeCell ref="N248:O248"/>
    <mergeCell ref="P248:Q248"/>
    <mergeCell ref="S220:T220"/>
    <mergeCell ref="U220:V220"/>
    <mergeCell ref="AH213:AI213"/>
    <mergeCell ref="AJ213:AK213"/>
    <mergeCell ref="S213:T213"/>
    <mergeCell ref="U213:V213"/>
    <mergeCell ref="X213:Y213"/>
    <mergeCell ref="Z213:AA213"/>
    <mergeCell ref="AR227:AS227"/>
    <mergeCell ref="AT227:AU227"/>
    <mergeCell ref="D234:E234"/>
    <mergeCell ref="F234:G234"/>
    <mergeCell ref="I234:J234"/>
    <mergeCell ref="K234:L234"/>
    <mergeCell ref="N234:O234"/>
    <mergeCell ref="P234:Q234"/>
    <mergeCell ref="S234:T234"/>
    <mergeCell ref="U234:V234"/>
    <mergeCell ref="AH227:AI227"/>
    <mergeCell ref="AJ227:AK227"/>
    <mergeCell ref="S227:T227"/>
    <mergeCell ref="U227:V227"/>
    <mergeCell ref="X227:Y227"/>
    <mergeCell ref="Z227:AA227"/>
    <mergeCell ref="AC227:AD227"/>
    <mergeCell ref="AE227:AF227"/>
    <mergeCell ref="D227:E227"/>
    <mergeCell ref="F227:G227"/>
    <mergeCell ref="I227:J227"/>
    <mergeCell ref="K227:L227"/>
    <mergeCell ref="N227:O227"/>
    <mergeCell ref="P227:Q227"/>
    <mergeCell ref="AC213:AD213"/>
    <mergeCell ref="AE213:AF213"/>
    <mergeCell ref="D213:E213"/>
    <mergeCell ref="F213:G213"/>
    <mergeCell ref="I213:J213"/>
    <mergeCell ref="K213:L213"/>
    <mergeCell ref="N213:O213"/>
    <mergeCell ref="P213:Q213"/>
    <mergeCell ref="AR220:AS220"/>
    <mergeCell ref="AT220:AU220"/>
    <mergeCell ref="X220:Y220"/>
    <mergeCell ref="Z220:AA220"/>
    <mergeCell ref="AC220:AD220"/>
    <mergeCell ref="AE220:AF220"/>
    <mergeCell ref="AH220:AI220"/>
    <mergeCell ref="AJ220:AK220"/>
    <mergeCell ref="AR213:AS213"/>
    <mergeCell ref="AT213:AU213"/>
    <mergeCell ref="D220:E220"/>
    <mergeCell ref="F220:G220"/>
    <mergeCell ref="I220:J220"/>
    <mergeCell ref="K220:L220"/>
    <mergeCell ref="AH192:AI192"/>
    <mergeCell ref="AJ192:AK192"/>
    <mergeCell ref="AR185:AS185"/>
    <mergeCell ref="AT185:AU185"/>
    <mergeCell ref="D192:E192"/>
    <mergeCell ref="F192:G192"/>
    <mergeCell ref="I192:J192"/>
    <mergeCell ref="K192:L192"/>
    <mergeCell ref="N192:O192"/>
    <mergeCell ref="P192:Q192"/>
    <mergeCell ref="S164:T164"/>
    <mergeCell ref="U164:V164"/>
    <mergeCell ref="AH157:AI157"/>
    <mergeCell ref="AJ157:AK157"/>
    <mergeCell ref="S157:T157"/>
    <mergeCell ref="U157:V157"/>
    <mergeCell ref="X157:Y157"/>
    <mergeCell ref="Z157:AA157"/>
    <mergeCell ref="AR171:AS171"/>
    <mergeCell ref="AT171:AU171"/>
    <mergeCell ref="D178:E178"/>
    <mergeCell ref="F178:G178"/>
    <mergeCell ref="I178:J178"/>
    <mergeCell ref="K178:L178"/>
    <mergeCell ref="N178:O178"/>
    <mergeCell ref="P178:Q178"/>
    <mergeCell ref="S178:T178"/>
    <mergeCell ref="U178:V178"/>
    <mergeCell ref="AH171:AI171"/>
    <mergeCell ref="AJ171:AK171"/>
    <mergeCell ref="S171:T171"/>
    <mergeCell ref="U171:V171"/>
    <mergeCell ref="X171:Y171"/>
    <mergeCell ref="Z171:AA171"/>
    <mergeCell ref="AC171:AD171"/>
    <mergeCell ref="AE171:AF171"/>
    <mergeCell ref="D171:E171"/>
    <mergeCell ref="F171:G171"/>
    <mergeCell ref="I171:J171"/>
    <mergeCell ref="K171:L171"/>
    <mergeCell ref="N171:O171"/>
    <mergeCell ref="P171:Q171"/>
    <mergeCell ref="AC157:AD157"/>
    <mergeCell ref="AE157:AF157"/>
    <mergeCell ref="D157:E157"/>
    <mergeCell ref="F157:G157"/>
    <mergeCell ref="I157:J157"/>
    <mergeCell ref="K157:L157"/>
    <mergeCell ref="N157:O157"/>
    <mergeCell ref="P157:Q157"/>
    <mergeCell ref="AR164:AS164"/>
    <mergeCell ref="AT164:AU164"/>
    <mergeCell ref="X164:Y164"/>
    <mergeCell ref="Z164:AA164"/>
    <mergeCell ref="AC164:AD164"/>
    <mergeCell ref="AE164:AF164"/>
    <mergeCell ref="AH164:AI164"/>
    <mergeCell ref="AJ164:AK164"/>
    <mergeCell ref="AR157:AS157"/>
    <mergeCell ref="AT157:AU157"/>
    <mergeCell ref="D164:E164"/>
    <mergeCell ref="F164:G164"/>
    <mergeCell ref="I164:J164"/>
    <mergeCell ref="K164:L164"/>
    <mergeCell ref="AH136:AI136"/>
    <mergeCell ref="AJ136:AK136"/>
    <mergeCell ref="AR129:AS129"/>
    <mergeCell ref="AT129:AU129"/>
    <mergeCell ref="D136:E136"/>
    <mergeCell ref="F136:G136"/>
    <mergeCell ref="I136:J136"/>
    <mergeCell ref="K136:L136"/>
    <mergeCell ref="N136:O136"/>
    <mergeCell ref="P136:Q136"/>
    <mergeCell ref="S108:T108"/>
    <mergeCell ref="U108:V108"/>
    <mergeCell ref="AH101:AI101"/>
    <mergeCell ref="AJ101:AK101"/>
    <mergeCell ref="S101:T101"/>
    <mergeCell ref="U101:V101"/>
    <mergeCell ref="X101:Y101"/>
    <mergeCell ref="Z101:AA101"/>
    <mergeCell ref="AR115:AS115"/>
    <mergeCell ref="AT115:AU115"/>
    <mergeCell ref="D122:E122"/>
    <mergeCell ref="F122:G122"/>
    <mergeCell ref="I122:J122"/>
    <mergeCell ref="K122:L122"/>
    <mergeCell ref="N122:O122"/>
    <mergeCell ref="P122:Q122"/>
    <mergeCell ref="S122:T122"/>
    <mergeCell ref="U122:V122"/>
    <mergeCell ref="AH115:AI115"/>
    <mergeCell ref="AJ115:AK115"/>
    <mergeCell ref="S115:T115"/>
    <mergeCell ref="U115:V115"/>
    <mergeCell ref="X115:Y115"/>
    <mergeCell ref="Z115:AA115"/>
    <mergeCell ref="AC115:AD115"/>
    <mergeCell ref="AE115:AF115"/>
    <mergeCell ref="D115:E115"/>
    <mergeCell ref="F115:G115"/>
    <mergeCell ref="I115:J115"/>
    <mergeCell ref="K115:L115"/>
    <mergeCell ref="N115:O115"/>
    <mergeCell ref="P115:Q115"/>
    <mergeCell ref="AC101:AD101"/>
    <mergeCell ref="AE101:AF101"/>
    <mergeCell ref="D101:E101"/>
    <mergeCell ref="F101:G101"/>
    <mergeCell ref="I101:J101"/>
    <mergeCell ref="K101:L101"/>
    <mergeCell ref="N101:O101"/>
    <mergeCell ref="P101:Q101"/>
    <mergeCell ref="AR108:AS108"/>
    <mergeCell ref="AT108:AU108"/>
    <mergeCell ref="X108:Y108"/>
    <mergeCell ref="Z108:AA108"/>
    <mergeCell ref="AC108:AD108"/>
    <mergeCell ref="AE108:AF108"/>
    <mergeCell ref="AH108:AI108"/>
    <mergeCell ref="AJ108:AK108"/>
    <mergeCell ref="AR101:AS101"/>
    <mergeCell ref="AT101:AU101"/>
    <mergeCell ref="D108:E108"/>
    <mergeCell ref="F108:G108"/>
    <mergeCell ref="I108:J108"/>
    <mergeCell ref="K108:L108"/>
    <mergeCell ref="AH80:AI80"/>
    <mergeCell ref="AJ80:AK80"/>
    <mergeCell ref="AR73:AS73"/>
    <mergeCell ref="AT73:AU73"/>
    <mergeCell ref="D80:E80"/>
    <mergeCell ref="F80:G80"/>
    <mergeCell ref="I80:J80"/>
    <mergeCell ref="K80:L80"/>
    <mergeCell ref="N80:O80"/>
    <mergeCell ref="P80:Q80"/>
    <mergeCell ref="S52:T52"/>
    <mergeCell ref="U52:V52"/>
    <mergeCell ref="AH45:AI45"/>
    <mergeCell ref="AJ45:AK45"/>
    <mergeCell ref="S45:T45"/>
    <mergeCell ref="U45:V45"/>
    <mergeCell ref="X45:Y45"/>
    <mergeCell ref="Z45:AA45"/>
    <mergeCell ref="AR59:AS59"/>
    <mergeCell ref="AT59:AU59"/>
    <mergeCell ref="D66:E66"/>
    <mergeCell ref="F66:G66"/>
    <mergeCell ref="I66:J66"/>
    <mergeCell ref="K66:L66"/>
    <mergeCell ref="N66:O66"/>
    <mergeCell ref="P66:Q66"/>
    <mergeCell ref="S66:T66"/>
    <mergeCell ref="U66:V66"/>
    <mergeCell ref="AH59:AI59"/>
    <mergeCell ref="AJ59:AK59"/>
    <mergeCell ref="S59:T59"/>
    <mergeCell ref="U59:V59"/>
    <mergeCell ref="X59:Y59"/>
    <mergeCell ref="Z59:AA59"/>
    <mergeCell ref="AC59:AD59"/>
    <mergeCell ref="AE59:AF59"/>
    <mergeCell ref="D59:E59"/>
    <mergeCell ref="F59:G59"/>
    <mergeCell ref="I59:J59"/>
    <mergeCell ref="K59:L59"/>
    <mergeCell ref="N59:O59"/>
    <mergeCell ref="P59:Q59"/>
    <mergeCell ref="AC45:AD45"/>
    <mergeCell ref="AE45:AF45"/>
    <mergeCell ref="D45:E45"/>
    <mergeCell ref="F45:G45"/>
    <mergeCell ref="I45:J45"/>
    <mergeCell ref="K45:L45"/>
    <mergeCell ref="N45:O45"/>
    <mergeCell ref="P45:Q45"/>
    <mergeCell ref="AR52:AS52"/>
    <mergeCell ref="AT52:AU52"/>
    <mergeCell ref="X52:Y52"/>
    <mergeCell ref="Z52:AA52"/>
    <mergeCell ref="AC52:AD52"/>
    <mergeCell ref="AE52:AF52"/>
    <mergeCell ref="AH52:AI52"/>
    <mergeCell ref="AJ52:AK52"/>
    <mergeCell ref="AR45:AS45"/>
    <mergeCell ref="AT45:AU45"/>
    <mergeCell ref="D52:E52"/>
    <mergeCell ref="F52:G52"/>
    <mergeCell ref="I52:J52"/>
    <mergeCell ref="K52:L52"/>
    <mergeCell ref="AR31:AS31"/>
    <mergeCell ref="AT31:AU31"/>
    <mergeCell ref="D38:E38"/>
    <mergeCell ref="F38:G38"/>
    <mergeCell ref="I38:J38"/>
    <mergeCell ref="K38:L38"/>
    <mergeCell ref="N38:O38"/>
    <mergeCell ref="P38:Q38"/>
    <mergeCell ref="S38:T38"/>
    <mergeCell ref="U38:V38"/>
    <mergeCell ref="AH31:AI31"/>
    <mergeCell ref="AJ31:AK31"/>
    <mergeCell ref="S31:T31"/>
    <mergeCell ref="U31:V31"/>
    <mergeCell ref="X31:Y31"/>
    <mergeCell ref="Z31:AA31"/>
    <mergeCell ref="AC31:AD31"/>
    <mergeCell ref="AE31:AF31"/>
    <mergeCell ref="D31:E31"/>
    <mergeCell ref="F31:G31"/>
    <mergeCell ref="I31:J31"/>
    <mergeCell ref="K31:L31"/>
    <mergeCell ref="N31:O31"/>
    <mergeCell ref="P31:Q31"/>
    <mergeCell ref="AM31:AN31"/>
    <mergeCell ref="AO31:AP31"/>
    <mergeCell ref="AR24:AS24"/>
    <mergeCell ref="AT24:AU24"/>
    <mergeCell ref="X24:Y24"/>
    <mergeCell ref="Z24:AA24"/>
    <mergeCell ref="AC24:AD24"/>
    <mergeCell ref="AE24:AF24"/>
    <mergeCell ref="AH24:AI24"/>
    <mergeCell ref="AJ24:AK24"/>
    <mergeCell ref="AM24:AN24"/>
    <mergeCell ref="AO24:AP24"/>
    <mergeCell ref="D27:E27"/>
    <mergeCell ref="F27:G27"/>
    <mergeCell ref="I27:J27"/>
    <mergeCell ref="K27:L27"/>
    <mergeCell ref="N27:O27"/>
    <mergeCell ref="P27:Q27"/>
    <mergeCell ref="S27:T27"/>
    <mergeCell ref="U27:V27"/>
    <mergeCell ref="X27:Y27"/>
    <mergeCell ref="Z27:AA27"/>
    <mergeCell ref="AC27:AD27"/>
    <mergeCell ref="AE27:AF27"/>
    <mergeCell ref="AH27:AI27"/>
    <mergeCell ref="AJ27:AK27"/>
    <mergeCell ref="AM27:AN27"/>
    <mergeCell ref="AO27:AP27"/>
    <mergeCell ref="AR27:AS27"/>
    <mergeCell ref="AT27:AU27"/>
    <mergeCell ref="AT34:AU34"/>
    <mergeCell ref="AM38:AN38"/>
    <mergeCell ref="AO38:AP38"/>
    <mergeCell ref="AR17:AS17"/>
    <mergeCell ref="AT17:AU17"/>
    <mergeCell ref="D24:E24"/>
    <mergeCell ref="F24:G24"/>
    <mergeCell ref="I24:J24"/>
    <mergeCell ref="K24:L24"/>
    <mergeCell ref="N24:O24"/>
    <mergeCell ref="P24:Q24"/>
    <mergeCell ref="S24:T24"/>
    <mergeCell ref="U24:V24"/>
    <mergeCell ref="AH17:AI17"/>
    <mergeCell ref="AJ17:AK17"/>
    <mergeCell ref="S17:T17"/>
    <mergeCell ref="U17:V17"/>
    <mergeCell ref="X17:Y17"/>
    <mergeCell ref="Z17:AA17"/>
    <mergeCell ref="AM17:AN17"/>
    <mergeCell ref="AO17:AP17"/>
    <mergeCell ref="D20:E20"/>
    <mergeCell ref="F20:G20"/>
    <mergeCell ref="I20:J20"/>
    <mergeCell ref="K20:L20"/>
    <mergeCell ref="N20:O20"/>
    <mergeCell ref="P20:Q20"/>
    <mergeCell ref="AT1:AU1"/>
    <mergeCell ref="AR6:AS6"/>
    <mergeCell ref="AT6:AU6"/>
    <mergeCell ref="AC17:AD17"/>
    <mergeCell ref="AE17:AF17"/>
    <mergeCell ref="D17:E17"/>
    <mergeCell ref="F17:G17"/>
    <mergeCell ref="I17:J17"/>
    <mergeCell ref="K17:L17"/>
    <mergeCell ref="N17:O17"/>
    <mergeCell ref="P17:Q17"/>
    <mergeCell ref="N1:O1"/>
    <mergeCell ref="P1:Q1"/>
    <mergeCell ref="AH1:AI1"/>
    <mergeCell ref="AJ1:AK1"/>
    <mergeCell ref="AH6:AI6"/>
    <mergeCell ref="AJ6:AK6"/>
    <mergeCell ref="AR1:AS1"/>
    <mergeCell ref="S20:T20"/>
    <mergeCell ref="U20:V20"/>
    <mergeCell ref="X20:Y20"/>
    <mergeCell ref="Z20:AA20"/>
    <mergeCell ref="AC20:AD20"/>
    <mergeCell ref="AE20:AF20"/>
    <mergeCell ref="AH20:AI20"/>
    <mergeCell ref="AJ20:AK20"/>
    <mergeCell ref="AM20:AN20"/>
    <mergeCell ref="AO20:AP20"/>
    <mergeCell ref="AR20:AS20"/>
    <mergeCell ref="AT20:AU20"/>
  </mergeCells>
  <phoneticPr fontId="2"/>
  <pageMargins left="0.7" right="0.7" top="0.75" bottom="0.75" header="0.3" footer="0.3"/>
  <pageSetup paperSize="9"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Equation.DSMT4" shapeId="47106" r:id="rId4">
          <objectPr defaultSize="0" autoPict="0" r:id="rId5">
            <anchor moveWithCells="1">
              <from>
                <xdr:col>39</xdr:col>
                <xdr:colOff>38100</xdr:colOff>
                <xdr:row>12</xdr:row>
                <xdr:rowOff>106680</xdr:rowOff>
              </from>
              <to>
                <xdr:col>40</xdr:col>
                <xdr:colOff>213360</xdr:colOff>
                <xdr:row>15</xdr:row>
                <xdr:rowOff>22860</xdr:rowOff>
              </to>
            </anchor>
          </objectPr>
        </oleObject>
      </mc:Choice>
      <mc:Fallback>
        <oleObject progId="Equation.DSMT4" shapeId="47106" r:id="rId4"/>
      </mc:Fallback>
    </mc:AlternateContent>
    <mc:AlternateContent xmlns:mc="http://schemas.openxmlformats.org/markup-compatibility/2006">
      <mc:Choice Requires="x14">
        <oleObject progId="Equation.DSMT4" shapeId="47108" r:id="rId6">
          <objectPr defaultSize="0" autoPict="0" r:id="rId7">
            <anchor moveWithCells="1">
              <from>
                <xdr:col>29</xdr:col>
                <xdr:colOff>129540</xdr:colOff>
                <xdr:row>12</xdr:row>
                <xdr:rowOff>76200</xdr:rowOff>
              </from>
              <to>
                <xdr:col>31</xdr:col>
                <xdr:colOff>22860</xdr:colOff>
                <xdr:row>14</xdr:row>
                <xdr:rowOff>190500</xdr:rowOff>
              </to>
            </anchor>
          </objectPr>
        </oleObject>
      </mc:Choice>
      <mc:Fallback>
        <oleObject progId="Equation.DSMT4" shapeId="47108" r:id="rId6"/>
      </mc:Fallback>
    </mc:AlternateContent>
    <mc:AlternateContent xmlns:mc="http://schemas.openxmlformats.org/markup-compatibility/2006">
      <mc:Choice Requires="x14">
        <oleObject progId="Equation.DSMT4" shapeId="47117" r:id="rId8">
          <objectPr defaultSize="0" r:id="rId9">
            <anchor moveWithCells="1">
              <from>
                <xdr:col>8</xdr:col>
                <xdr:colOff>289560</xdr:colOff>
                <xdr:row>12</xdr:row>
                <xdr:rowOff>220980</xdr:rowOff>
              </from>
              <to>
                <xdr:col>11</xdr:col>
                <xdr:colOff>419100</xdr:colOff>
                <xdr:row>15</xdr:row>
                <xdr:rowOff>30480</xdr:rowOff>
              </to>
            </anchor>
          </objectPr>
        </oleObject>
      </mc:Choice>
      <mc:Fallback>
        <oleObject progId="Equation.DSMT4" shapeId="47117" r:id="rId8"/>
      </mc:Fallback>
    </mc:AlternateContent>
    <mc:AlternateContent xmlns:mc="http://schemas.openxmlformats.org/markup-compatibility/2006">
      <mc:Choice Requires="x14">
        <oleObject progId="Equation.DSMT4" shapeId="47119" r:id="rId10">
          <objectPr defaultSize="0" autoPict="0" r:id="rId11">
            <anchor moveWithCells="1">
              <from>
                <xdr:col>3</xdr:col>
                <xdr:colOff>571500</xdr:colOff>
                <xdr:row>11</xdr:row>
                <xdr:rowOff>213360</xdr:rowOff>
              </from>
              <to>
                <xdr:col>5</xdr:col>
                <xdr:colOff>312420</xdr:colOff>
                <xdr:row>14</xdr:row>
                <xdr:rowOff>152400</xdr:rowOff>
              </to>
            </anchor>
          </objectPr>
        </oleObject>
      </mc:Choice>
      <mc:Fallback>
        <oleObject progId="Equation.DSMT4" shapeId="47119" r:id="rId10"/>
      </mc:Fallback>
    </mc:AlternateContent>
    <mc:AlternateContent xmlns:mc="http://schemas.openxmlformats.org/markup-compatibility/2006">
      <mc:Choice Requires="x14">
        <oleObject progId="Equation.DSMT4" shapeId="47121" r:id="rId12">
          <objectPr defaultSize="0" autoPict="0" r:id="rId13">
            <anchor moveWithCells="1">
              <from>
                <xdr:col>19</xdr:col>
                <xdr:colOff>7620</xdr:colOff>
                <xdr:row>12</xdr:row>
                <xdr:rowOff>7620</xdr:rowOff>
              </from>
              <to>
                <xdr:col>20</xdr:col>
                <xdr:colOff>487680</xdr:colOff>
                <xdr:row>14</xdr:row>
                <xdr:rowOff>160020</xdr:rowOff>
              </to>
            </anchor>
          </objectPr>
        </oleObject>
      </mc:Choice>
      <mc:Fallback>
        <oleObject progId="Equation.DSMT4" shapeId="47121" r:id="rId1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設定部</vt:lpstr>
      <vt:lpstr>E系列丸め</vt:lpstr>
      <vt:lpstr>演算処理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齋藤茂</dc:creator>
  <cp:lastModifiedBy>10075</cp:lastModifiedBy>
  <dcterms:created xsi:type="dcterms:W3CDTF">2020-12-22T03:00:31Z</dcterms:created>
  <dcterms:modified xsi:type="dcterms:W3CDTF">2022-10-11T23:30:01Z</dcterms:modified>
</cp:coreProperties>
</file>